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https://d.docs.live.net/302ddf5b7bcef28c/Desktop/"/>
    </mc:Choice>
  </mc:AlternateContent>
  <xr:revisionPtr revIDLastSave="0" documentId="8_{260F8ED7-3CFA-4AD5-940F-5363161D4433}" xr6:coauthVersionLast="47" xr6:coauthVersionMax="47" xr10:uidLastSave="{00000000-0000-0000-0000-000000000000}"/>
  <workbookProtection workbookAlgorithmName="SHA-512" workbookHashValue="APOUhBVr4vyStAKIBu4lW/nsRrSZGkEOGZUvcPPEOz6YvcrX2VZh1z/4uUAb1e5rzqMDmH8cagTwzcMmtm0F8Q==" workbookSaltValue="ASbkcmNs8YSeHgEDjzzJJQ==" workbookSpinCount="100000" lockStructure="1"/>
  <bookViews>
    <workbookView xWindow="0" yWindow="0" windowWidth="27525" windowHeight="20385" tabRatio="820" xr2:uid="{4910CA6B-456F-574E-A109-6302C384DD99}"/>
  </bookViews>
  <sheets>
    <sheet name="ENTER SFAM ID" sheetId="11" r:id="rId1"/>
    <sheet name="INTRO" sheetId="9" r:id="rId2"/>
    <sheet name="Model" sheetId="12" r:id="rId3"/>
    <sheet name="Attribution Analysis" sheetId="5" r:id="rId4"/>
    <sheet name="Average Balance" sheetId="6" r:id="rId5"/>
    <sheet name="Customer Longevity" sheetId="2" r:id="rId6"/>
    <sheet name="Distance to Each Branch" sheetId="7" r:id="rId7"/>
    <sheet name="Fee Driven Attrition" sheetId="3" r:id="rId8"/>
    <sheet name="Branch Closure Driven Attrition" sheetId="8" r:id="rId9"/>
    <sheet name="Scratch" sheetId="4" state="hidden" r:id="rId10"/>
    <sheet name="X" sheetId="10" state="hidden" r:id="rId11"/>
  </sheets>
  <externalReferences>
    <externalReference r:id="rId12"/>
  </externalReferences>
  <definedNames>
    <definedName name="_xlnm._FilterDatabase" localSheetId="7" hidden="1">'Fee Driven Attrition'!$A$6:$F$405</definedName>
    <definedName name="_xlnm._FilterDatabase" localSheetId="9" hidden="1">Scratch!$A$14:$FI$214</definedName>
    <definedName name="Column" localSheetId="0">[1]X!$DD$1:$EC$2</definedName>
    <definedName name="Column">X!$DD$1:$EC$2</definedName>
    <definedName name="SpreadsheetBuilder_1" localSheetId="10" hidden="1">#REF!</definedName>
    <definedName name="SpreadsheetBuilder_1" hidden="1">#REF!</definedName>
    <definedName name="SpreadsheetBuilder_2" localSheetId="10" hidden="1">#REF!</definedName>
    <definedName name="SpreadsheetBuilder_2" hidden="1">#REF!</definedName>
    <definedName name="SpreadsheetBuilder_3" localSheetId="10" hidden="1">#REF!</definedName>
    <definedName name="SpreadsheetBuilder_3" hidden="1">#REF!</definedName>
    <definedName name="SpreadsheetBuilder_4" localSheetId="10" hidden="1">#REF!</definedName>
    <definedName name="SpreadsheetBuilder_4" hidden="1">#REF!</definedName>
    <definedName name="Workbook" localSheetId="0">[1]X!$CZ$1:$CZ$20</definedName>
    <definedName name="Workbook">X!$CZ$1:$CZ$20</definedName>
  </definedNames>
  <calcPr calcId="191029"/>
  <pivotCaches>
    <pivotCache cacheId="6"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53" i="5" l="1"/>
  <c r="I52" i="5"/>
  <c r="I51" i="5"/>
  <c r="I50" i="5"/>
  <c r="H51" i="5"/>
  <c r="J51" i="5" s="1"/>
  <c r="H50" i="5"/>
  <c r="J50" i="5" s="1"/>
  <c r="F51" i="5"/>
  <c r="F50" i="5"/>
  <c r="E51" i="5"/>
  <c r="E50" i="5"/>
  <c r="I42" i="5"/>
  <c r="I41" i="5"/>
  <c r="I40" i="5"/>
  <c r="I39" i="5"/>
  <c r="H41" i="5"/>
  <c r="J41" i="5" s="1"/>
  <c r="H40" i="5"/>
  <c r="J40" i="5" s="1"/>
  <c r="H39" i="5"/>
  <c r="E39" i="5"/>
  <c r="E40" i="5"/>
  <c r="E41" i="5" a="1"/>
  <c r="E41" i="5" s="1"/>
  <c r="F41" i="5" a="1"/>
  <c r="F41" i="5" s="1"/>
  <c r="F40" i="5"/>
  <c r="F39" i="5"/>
  <c r="J39" i="5" l="1"/>
  <c r="EV10" i="12" l="1"/>
  <c r="EW10" i="12"/>
  <c r="EX10" i="12"/>
  <c r="EY10" i="12"/>
  <c r="EZ10" i="12"/>
  <c r="FA10" i="12"/>
  <c r="FA80" i="10" s="1"/>
  <c r="FB10" i="12"/>
  <c r="FB80" i="10" s="1"/>
  <c r="FC10" i="12"/>
  <c r="FD10" i="12"/>
  <c r="FE10" i="12"/>
  <c r="FF10" i="12"/>
  <c r="FG10" i="12"/>
  <c r="FH10" i="12"/>
  <c r="FI10" i="12"/>
  <c r="FI80" i="10" s="1"/>
  <c r="EO10" i="12"/>
  <c r="EO8" i="12" s="1"/>
  <c r="EP10" i="12"/>
  <c r="EQ10" i="12"/>
  <c r="ER10" i="12"/>
  <c r="ES10" i="12"/>
  <c r="ET10" i="12"/>
  <c r="ET80" i="10" s="1"/>
  <c r="EU10" i="12"/>
  <c r="EM10" i="12"/>
  <c r="EM8" i="12" s="1"/>
  <c r="EN10" i="12"/>
  <c r="EN8" i="12" s="1"/>
  <c r="EL10" i="12"/>
  <c r="EK10" i="12"/>
  <c r="EL8" i="12"/>
  <c r="EO9" i="12"/>
  <c r="EN9" i="12"/>
  <c r="EM9" i="12"/>
  <c r="EL9" i="12"/>
  <c r="EK9" i="12"/>
  <c r="CI15" i="12"/>
  <c r="DN16" i="12"/>
  <c r="DN17" i="12"/>
  <c r="DN18" i="12"/>
  <c r="DN19" i="12"/>
  <c r="DN20" i="12"/>
  <c r="DN21" i="12"/>
  <c r="DN22" i="12"/>
  <c r="DN23" i="12"/>
  <c r="DN24" i="12"/>
  <c r="DN25" i="12"/>
  <c r="DN26" i="12"/>
  <c r="DN27" i="12"/>
  <c r="DN28" i="12"/>
  <c r="DN29" i="12"/>
  <c r="DN30" i="12"/>
  <c r="DN31" i="12"/>
  <c r="DN32" i="12"/>
  <c r="DN33" i="12"/>
  <c r="DN34" i="12"/>
  <c r="DN35" i="12"/>
  <c r="DN36" i="12"/>
  <c r="DN37" i="12"/>
  <c r="DN38" i="12"/>
  <c r="DN39" i="12"/>
  <c r="DN40" i="12"/>
  <c r="DN41" i="12"/>
  <c r="DN42" i="12"/>
  <c r="DN43" i="12"/>
  <c r="DN44" i="12"/>
  <c r="DN45" i="12"/>
  <c r="DN46" i="12"/>
  <c r="DN47" i="12"/>
  <c r="DN48" i="12"/>
  <c r="DN49" i="12"/>
  <c r="DN50" i="12"/>
  <c r="DN51" i="12"/>
  <c r="DN52" i="12"/>
  <c r="DN53" i="12"/>
  <c r="DN54" i="12"/>
  <c r="DN55" i="12"/>
  <c r="DN56" i="12"/>
  <c r="DN57" i="12"/>
  <c r="DN58" i="12"/>
  <c r="DN59" i="12"/>
  <c r="DN60" i="12"/>
  <c r="DN61" i="12"/>
  <c r="DN62" i="12"/>
  <c r="DN63" i="12"/>
  <c r="DN64" i="12"/>
  <c r="DN65" i="12"/>
  <c r="DN66" i="12"/>
  <c r="DN67" i="12"/>
  <c r="DN68" i="12"/>
  <c r="DN69" i="12"/>
  <c r="DN70" i="12"/>
  <c r="DN71" i="12"/>
  <c r="DN72" i="12"/>
  <c r="DN73" i="12"/>
  <c r="DN74" i="12"/>
  <c r="DN75" i="12"/>
  <c r="DN76" i="12"/>
  <c r="DN77" i="12"/>
  <c r="DN78" i="12"/>
  <c r="DN79" i="12"/>
  <c r="DN80" i="12"/>
  <c r="DN81" i="12"/>
  <c r="DN82" i="12"/>
  <c r="DN83" i="12"/>
  <c r="DN84" i="12"/>
  <c r="DN85" i="12"/>
  <c r="DN86" i="12"/>
  <c r="DN87" i="12"/>
  <c r="DN88" i="12"/>
  <c r="DN89" i="12"/>
  <c r="DN90" i="12"/>
  <c r="DN91" i="12"/>
  <c r="DN92" i="12"/>
  <c r="DN93" i="12"/>
  <c r="DN94" i="12"/>
  <c r="DN95" i="12"/>
  <c r="DN96" i="12"/>
  <c r="DN97" i="12"/>
  <c r="DN98" i="12"/>
  <c r="DN99" i="12"/>
  <c r="DN100" i="12"/>
  <c r="DN101" i="12"/>
  <c r="DN102" i="12"/>
  <c r="DN103" i="12"/>
  <c r="DN104" i="12"/>
  <c r="DN105" i="12"/>
  <c r="DN106" i="12"/>
  <c r="DN107" i="12"/>
  <c r="DN108" i="12"/>
  <c r="DN109" i="12"/>
  <c r="DN110" i="12"/>
  <c r="DN111" i="12"/>
  <c r="DN112" i="12"/>
  <c r="DN113" i="12"/>
  <c r="DN114" i="12"/>
  <c r="DN115" i="12"/>
  <c r="DN116" i="12"/>
  <c r="DN117" i="12"/>
  <c r="DN118" i="12"/>
  <c r="DN119" i="12"/>
  <c r="DN120" i="12"/>
  <c r="DN121" i="12"/>
  <c r="DN122" i="12"/>
  <c r="DN123" i="12"/>
  <c r="DN124" i="12"/>
  <c r="DN125" i="12"/>
  <c r="DN126" i="12"/>
  <c r="DN127" i="12"/>
  <c r="DN128" i="12"/>
  <c r="DN129" i="12"/>
  <c r="DN130" i="12"/>
  <c r="DN131" i="12"/>
  <c r="DN132" i="12"/>
  <c r="DN133" i="12"/>
  <c r="DN134" i="12"/>
  <c r="DN135" i="12"/>
  <c r="DN136" i="12"/>
  <c r="DN137" i="12"/>
  <c r="DN138" i="12"/>
  <c r="DN139" i="12"/>
  <c r="DN140" i="12"/>
  <c r="DN141" i="12"/>
  <c r="DN142" i="12"/>
  <c r="DN143" i="12"/>
  <c r="DN144" i="12"/>
  <c r="DN145" i="12"/>
  <c r="DN146" i="12"/>
  <c r="DN147" i="12"/>
  <c r="DN148" i="12"/>
  <c r="DN149" i="12"/>
  <c r="DN150" i="12"/>
  <c r="DN151" i="12"/>
  <c r="DN152" i="12"/>
  <c r="DN153" i="12"/>
  <c r="DN154" i="12"/>
  <c r="DN155" i="12"/>
  <c r="DN156" i="12"/>
  <c r="DN157" i="12"/>
  <c r="DN158" i="12"/>
  <c r="DN159" i="12"/>
  <c r="DN160" i="12"/>
  <c r="DN161" i="12"/>
  <c r="DN162" i="12"/>
  <c r="DN163" i="12"/>
  <c r="DN164" i="12"/>
  <c r="DN165" i="12"/>
  <c r="DN166" i="12"/>
  <c r="DN167" i="12"/>
  <c r="DN168" i="12"/>
  <c r="DN169" i="12"/>
  <c r="DN170" i="12"/>
  <c r="DN171" i="12"/>
  <c r="DN172" i="12"/>
  <c r="DN173" i="12"/>
  <c r="DN174" i="12"/>
  <c r="DN175" i="12"/>
  <c r="DN176" i="12"/>
  <c r="DN177" i="12"/>
  <c r="DN178" i="12"/>
  <c r="DN179" i="12"/>
  <c r="DN180" i="12"/>
  <c r="DN181" i="12"/>
  <c r="DN182" i="12"/>
  <c r="DN183" i="12"/>
  <c r="DN184" i="12"/>
  <c r="DN185" i="12"/>
  <c r="DN186" i="12"/>
  <c r="DN187" i="12"/>
  <c r="DN188" i="12"/>
  <c r="DN189" i="12"/>
  <c r="DN190" i="12"/>
  <c r="DN191" i="12"/>
  <c r="DN192" i="12"/>
  <c r="DN193" i="12"/>
  <c r="DN194" i="12"/>
  <c r="DN195" i="12"/>
  <c r="DN196" i="12"/>
  <c r="DN197" i="12"/>
  <c r="DN198" i="12"/>
  <c r="DN199" i="12"/>
  <c r="DN200" i="12"/>
  <c r="DN201" i="12"/>
  <c r="DN202" i="12"/>
  <c r="DN203" i="12"/>
  <c r="DN204" i="12"/>
  <c r="DN205" i="12"/>
  <c r="DN206" i="12"/>
  <c r="DN207" i="12"/>
  <c r="DN208" i="12"/>
  <c r="DN209" i="12"/>
  <c r="DN210" i="12"/>
  <c r="DN211" i="12"/>
  <c r="DN212" i="12"/>
  <c r="DN213" i="12"/>
  <c r="DN214" i="12"/>
  <c r="DM16" i="12"/>
  <c r="DM17" i="12"/>
  <c r="DM18" i="12"/>
  <c r="DM19" i="12"/>
  <c r="DM20" i="12"/>
  <c r="DM21" i="12"/>
  <c r="DM22" i="12"/>
  <c r="DM23" i="12"/>
  <c r="DM24" i="12"/>
  <c r="DM25" i="12"/>
  <c r="DM26" i="12"/>
  <c r="DM27" i="12"/>
  <c r="DM28" i="12"/>
  <c r="DM29" i="12"/>
  <c r="DM30" i="12"/>
  <c r="DM31" i="12"/>
  <c r="DM32" i="12"/>
  <c r="DM33" i="12"/>
  <c r="DM34" i="12"/>
  <c r="DM35" i="12"/>
  <c r="DM36" i="12"/>
  <c r="DM37" i="12"/>
  <c r="DM38" i="12"/>
  <c r="DM39" i="12"/>
  <c r="DM40" i="12"/>
  <c r="DM41" i="12"/>
  <c r="DM42" i="12"/>
  <c r="DM43" i="12"/>
  <c r="DM44" i="12"/>
  <c r="DM45" i="12"/>
  <c r="DM46" i="12"/>
  <c r="DM47" i="12"/>
  <c r="DM48" i="12"/>
  <c r="DM49" i="12"/>
  <c r="DM50" i="12"/>
  <c r="DM51" i="12"/>
  <c r="DM52" i="12"/>
  <c r="DM53" i="12"/>
  <c r="DM54" i="12"/>
  <c r="DM55" i="12"/>
  <c r="DM56" i="12"/>
  <c r="DM57" i="12"/>
  <c r="DM58" i="12"/>
  <c r="DM59" i="12"/>
  <c r="DM60" i="12"/>
  <c r="DM61" i="12"/>
  <c r="DM62" i="12"/>
  <c r="DM63" i="12"/>
  <c r="DM64" i="12"/>
  <c r="DM65" i="12"/>
  <c r="DM66" i="12"/>
  <c r="DM67" i="12"/>
  <c r="DM68" i="12"/>
  <c r="DM69" i="12"/>
  <c r="DM70" i="12"/>
  <c r="DM71" i="12"/>
  <c r="DM72" i="12"/>
  <c r="DM73" i="12"/>
  <c r="DM74" i="12"/>
  <c r="DM75" i="12"/>
  <c r="DM76" i="12"/>
  <c r="DM77" i="12"/>
  <c r="DM78" i="12"/>
  <c r="DM79" i="12"/>
  <c r="DM80" i="12"/>
  <c r="DM81" i="12"/>
  <c r="DM82" i="12"/>
  <c r="DM83" i="12"/>
  <c r="DM84" i="12"/>
  <c r="DM85" i="12"/>
  <c r="DM86" i="12"/>
  <c r="DM87" i="12"/>
  <c r="DM88" i="12"/>
  <c r="DM89" i="12"/>
  <c r="DM90" i="12"/>
  <c r="DM91" i="12"/>
  <c r="DM92" i="12"/>
  <c r="DM93" i="12"/>
  <c r="DM94" i="12"/>
  <c r="DM95" i="12"/>
  <c r="DM96" i="12"/>
  <c r="DM97" i="12"/>
  <c r="DM98" i="12"/>
  <c r="DM99" i="12"/>
  <c r="DM100" i="12"/>
  <c r="DM101" i="12"/>
  <c r="DM102" i="12"/>
  <c r="DM103" i="12"/>
  <c r="DM104" i="12"/>
  <c r="DM105" i="12"/>
  <c r="DM106" i="12"/>
  <c r="DM107" i="12"/>
  <c r="DM108" i="12"/>
  <c r="DM109" i="12"/>
  <c r="DM110" i="12"/>
  <c r="DM111" i="12"/>
  <c r="DM112" i="12"/>
  <c r="DM113" i="12"/>
  <c r="DM114" i="12"/>
  <c r="DM115" i="12"/>
  <c r="DM116" i="12"/>
  <c r="DM117" i="12"/>
  <c r="DM118" i="12"/>
  <c r="DM119" i="12"/>
  <c r="DM120" i="12"/>
  <c r="DM121" i="12"/>
  <c r="DM122" i="12"/>
  <c r="DM123" i="12"/>
  <c r="DM124" i="12"/>
  <c r="DM125" i="12"/>
  <c r="DM126" i="12"/>
  <c r="DM127" i="12"/>
  <c r="DM128" i="12"/>
  <c r="DM129" i="12"/>
  <c r="DM130" i="12"/>
  <c r="DM131" i="12"/>
  <c r="DM132" i="12"/>
  <c r="DM133" i="12"/>
  <c r="DM134" i="12"/>
  <c r="DM135" i="12"/>
  <c r="DM136" i="12"/>
  <c r="DM137" i="12"/>
  <c r="DM138" i="12"/>
  <c r="DM139" i="12"/>
  <c r="DM140" i="12"/>
  <c r="DM141" i="12"/>
  <c r="DM142" i="12"/>
  <c r="DM143" i="12"/>
  <c r="DM144" i="12"/>
  <c r="DM145" i="12"/>
  <c r="DM146" i="12"/>
  <c r="DM147" i="12"/>
  <c r="DM148" i="12"/>
  <c r="DM149" i="12"/>
  <c r="DM150" i="12"/>
  <c r="DM151" i="12"/>
  <c r="DM152" i="12"/>
  <c r="DM153" i="12"/>
  <c r="DM154" i="12"/>
  <c r="DM155" i="12"/>
  <c r="DM156" i="12"/>
  <c r="DM157" i="12"/>
  <c r="DM158" i="12"/>
  <c r="DM159" i="12"/>
  <c r="DM160" i="12"/>
  <c r="DM161" i="12"/>
  <c r="DM162" i="12"/>
  <c r="DM163" i="12"/>
  <c r="DM164" i="12"/>
  <c r="DM165" i="12"/>
  <c r="DM166" i="12"/>
  <c r="DM167" i="12"/>
  <c r="DM168" i="12"/>
  <c r="DM169" i="12"/>
  <c r="DM170" i="12"/>
  <c r="DM171" i="12"/>
  <c r="DM172" i="12"/>
  <c r="DM173" i="12"/>
  <c r="DM174" i="12"/>
  <c r="DM175" i="12"/>
  <c r="DM176" i="12"/>
  <c r="DM177" i="12"/>
  <c r="DM178" i="12"/>
  <c r="DM179" i="12"/>
  <c r="DM180" i="12"/>
  <c r="DM181" i="12"/>
  <c r="DM182" i="12"/>
  <c r="DM183" i="12"/>
  <c r="DM184" i="12"/>
  <c r="DM185" i="12"/>
  <c r="DM186" i="12"/>
  <c r="DM187" i="12"/>
  <c r="DM188" i="12"/>
  <c r="DM189" i="12"/>
  <c r="DM190" i="12"/>
  <c r="DM191" i="12"/>
  <c r="DM192" i="12"/>
  <c r="DM193" i="12"/>
  <c r="DM194" i="12"/>
  <c r="DM195" i="12"/>
  <c r="DM196" i="12"/>
  <c r="DM197" i="12"/>
  <c r="DM198" i="12"/>
  <c r="DM199" i="12"/>
  <c r="DM200" i="12"/>
  <c r="DM201" i="12"/>
  <c r="DM202" i="12"/>
  <c r="DM203" i="12"/>
  <c r="DM204" i="12"/>
  <c r="DM205" i="12"/>
  <c r="DM206" i="12"/>
  <c r="DM207" i="12"/>
  <c r="DM208" i="12"/>
  <c r="DM209" i="12"/>
  <c r="DM210" i="12"/>
  <c r="DM211" i="12"/>
  <c r="DM212" i="12"/>
  <c r="DM213" i="12"/>
  <c r="DM214" i="12"/>
  <c r="DL16" i="12"/>
  <c r="DL17" i="12"/>
  <c r="DL18" i="12"/>
  <c r="DL19" i="12"/>
  <c r="DL20" i="12"/>
  <c r="DL21" i="12"/>
  <c r="DL22" i="12"/>
  <c r="DL23" i="12"/>
  <c r="DL24" i="12"/>
  <c r="DL25" i="12"/>
  <c r="DL26" i="12"/>
  <c r="DL27" i="12"/>
  <c r="DL28" i="12"/>
  <c r="DL29" i="12"/>
  <c r="DL30" i="12"/>
  <c r="DL31" i="12"/>
  <c r="DL32" i="12"/>
  <c r="DL33" i="12"/>
  <c r="DL34" i="12"/>
  <c r="DL35" i="12"/>
  <c r="DL36" i="12"/>
  <c r="DL37" i="12"/>
  <c r="DL38" i="12"/>
  <c r="DL39" i="12"/>
  <c r="DL40" i="12"/>
  <c r="DL41" i="12"/>
  <c r="DL42" i="12"/>
  <c r="DL43" i="12"/>
  <c r="DL44" i="12"/>
  <c r="DL45" i="12"/>
  <c r="DL46" i="12"/>
  <c r="DL47" i="12"/>
  <c r="DL48" i="12"/>
  <c r="DL49" i="12"/>
  <c r="DL50" i="12"/>
  <c r="DL51" i="12"/>
  <c r="DL52" i="12"/>
  <c r="DL53" i="12"/>
  <c r="DL54" i="12"/>
  <c r="DL55" i="12"/>
  <c r="DL56" i="12"/>
  <c r="DL57" i="12"/>
  <c r="DL58" i="12"/>
  <c r="DL59" i="12"/>
  <c r="DL60" i="12"/>
  <c r="DL61" i="12"/>
  <c r="DL62" i="12"/>
  <c r="DL63" i="12"/>
  <c r="DL64" i="12"/>
  <c r="DL65" i="12"/>
  <c r="DL66" i="12"/>
  <c r="DL67" i="12"/>
  <c r="DL68" i="12"/>
  <c r="DL69" i="12"/>
  <c r="DL70" i="12"/>
  <c r="DL71" i="12"/>
  <c r="DL72" i="12"/>
  <c r="DL73" i="12"/>
  <c r="DL74" i="12"/>
  <c r="DL75" i="12"/>
  <c r="DL76" i="12"/>
  <c r="DL77" i="12"/>
  <c r="DL78" i="12"/>
  <c r="DL79" i="12"/>
  <c r="DL80" i="12"/>
  <c r="DL81" i="12"/>
  <c r="DL82" i="12"/>
  <c r="DL83" i="12"/>
  <c r="DL84" i="12"/>
  <c r="DL85" i="12"/>
  <c r="DL86" i="12"/>
  <c r="DL87" i="12"/>
  <c r="DL88" i="12"/>
  <c r="DL89" i="12"/>
  <c r="DL90" i="12"/>
  <c r="DL91" i="12"/>
  <c r="DL92" i="12"/>
  <c r="DL93" i="12"/>
  <c r="DL94" i="12"/>
  <c r="DL95" i="12"/>
  <c r="DL96" i="12"/>
  <c r="DL97" i="12"/>
  <c r="DL98" i="12"/>
  <c r="DL99" i="12"/>
  <c r="DL100" i="12"/>
  <c r="DL101" i="12"/>
  <c r="DL102" i="12"/>
  <c r="DL103" i="12"/>
  <c r="DL104" i="12"/>
  <c r="DL105" i="12"/>
  <c r="DL106" i="12"/>
  <c r="DL107" i="12"/>
  <c r="DL108" i="12"/>
  <c r="DL109" i="12"/>
  <c r="DL110" i="12"/>
  <c r="DL111" i="12"/>
  <c r="DL112" i="12"/>
  <c r="DL113" i="12"/>
  <c r="DL114" i="12"/>
  <c r="DL115" i="12"/>
  <c r="DL116" i="12"/>
  <c r="DL117" i="12"/>
  <c r="DL118" i="12"/>
  <c r="DL119" i="12"/>
  <c r="DL120" i="12"/>
  <c r="DL121" i="12"/>
  <c r="DL122" i="12"/>
  <c r="DL123" i="12"/>
  <c r="DL124" i="12"/>
  <c r="DL125" i="12"/>
  <c r="DL126" i="12"/>
  <c r="DL127" i="12"/>
  <c r="DL128" i="12"/>
  <c r="DL129" i="12"/>
  <c r="DL130" i="12"/>
  <c r="DL131" i="12"/>
  <c r="DL132" i="12"/>
  <c r="DL133" i="12"/>
  <c r="DL134" i="12"/>
  <c r="DL135" i="12"/>
  <c r="DL136" i="12"/>
  <c r="DL137" i="12"/>
  <c r="DL138" i="12"/>
  <c r="DL139" i="12"/>
  <c r="DL140" i="12"/>
  <c r="DL141" i="12"/>
  <c r="DL142" i="12"/>
  <c r="DL143" i="12"/>
  <c r="DL144" i="12"/>
  <c r="DL145" i="12"/>
  <c r="DL146" i="12"/>
  <c r="DL147" i="12"/>
  <c r="DL148" i="12"/>
  <c r="DL149" i="12"/>
  <c r="DL150" i="12"/>
  <c r="DL151" i="12"/>
  <c r="DL152" i="12"/>
  <c r="DL153" i="12"/>
  <c r="DL154" i="12"/>
  <c r="DL155" i="12"/>
  <c r="DL156" i="12"/>
  <c r="DL157" i="12"/>
  <c r="DL158" i="12"/>
  <c r="DL159" i="12"/>
  <c r="DL160" i="12"/>
  <c r="DL161" i="12"/>
  <c r="DL162" i="12"/>
  <c r="DL163" i="12"/>
  <c r="DL164" i="12"/>
  <c r="DL165" i="12"/>
  <c r="DL166" i="12"/>
  <c r="DL167" i="12"/>
  <c r="DL168" i="12"/>
  <c r="DL169" i="12"/>
  <c r="DL170" i="12"/>
  <c r="DL171" i="12"/>
  <c r="DL172" i="12"/>
  <c r="DL173" i="12"/>
  <c r="DL174" i="12"/>
  <c r="DL175" i="12"/>
  <c r="DL176" i="12"/>
  <c r="DL177" i="12"/>
  <c r="DL178" i="12"/>
  <c r="DL179" i="12"/>
  <c r="DL180" i="12"/>
  <c r="DL181" i="12"/>
  <c r="DL182" i="12"/>
  <c r="DL183" i="12"/>
  <c r="DL184" i="12"/>
  <c r="DL185" i="12"/>
  <c r="DL186" i="12"/>
  <c r="DL187" i="12"/>
  <c r="DL188" i="12"/>
  <c r="DL189" i="12"/>
  <c r="DL190" i="12"/>
  <c r="DL191" i="12"/>
  <c r="DL192" i="12"/>
  <c r="DL193" i="12"/>
  <c r="DL194" i="12"/>
  <c r="DL195" i="12"/>
  <c r="DL196" i="12"/>
  <c r="DL197" i="12"/>
  <c r="DL198" i="12"/>
  <c r="DL199" i="12"/>
  <c r="DL200" i="12"/>
  <c r="DL201" i="12"/>
  <c r="DL202" i="12"/>
  <c r="DL203" i="12"/>
  <c r="DL204" i="12"/>
  <c r="DL205" i="12"/>
  <c r="DL206" i="12"/>
  <c r="DL207" i="12"/>
  <c r="DL208" i="12"/>
  <c r="DL209" i="12"/>
  <c r="DL210" i="12"/>
  <c r="DL211" i="12"/>
  <c r="DL212" i="12"/>
  <c r="DL213" i="12"/>
  <c r="DL214" i="12"/>
  <c r="DK16" i="12"/>
  <c r="DK17" i="12"/>
  <c r="DK18" i="12"/>
  <c r="DK19" i="12"/>
  <c r="DK20" i="12"/>
  <c r="DK21" i="12"/>
  <c r="DK22" i="12"/>
  <c r="DK23" i="12"/>
  <c r="DK24" i="12"/>
  <c r="DK25" i="12"/>
  <c r="DK26" i="12"/>
  <c r="DK27" i="12"/>
  <c r="DK28" i="12"/>
  <c r="DK29" i="12"/>
  <c r="DK30" i="12"/>
  <c r="DK31" i="12"/>
  <c r="DK32" i="12"/>
  <c r="DK33" i="12"/>
  <c r="DK34" i="12"/>
  <c r="DK35" i="12"/>
  <c r="DK36" i="12"/>
  <c r="DK37" i="12"/>
  <c r="DK38" i="12"/>
  <c r="DK39" i="12"/>
  <c r="DK40" i="12"/>
  <c r="DK41" i="12"/>
  <c r="DK42" i="12"/>
  <c r="DK43" i="12"/>
  <c r="DK44" i="12"/>
  <c r="DK45" i="12"/>
  <c r="DK46" i="12"/>
  <c r="DK47" i="12"/>
  <c r="DK48" i="12"/>
  <c r="DK49" i="12"/>
  <c r="DK50" i="12"/>
  <c r="DK51" i="12"/>
  <c r="DK52" i="12"/>
  <c r="DK53" i="12"/>
  <c r="DK54" i="12"/>
  <c r="DK55" i="12"/>
  <c r="DK56" i="12"/>
  <c r="DK57" i="12"/>
  <c r="DK58" i="12"/>
  <c r="DK59" i="12"/>
  <c r="DK60" i="12"/>
  <c r="DK61" i="12"/>
  <c r="DK62" i="12"/>
  <c r="DK63" i="12"/>
  <c r="DK64" i="12"/>
  <c r="DK65" i="12"/>
  <c r="DK66" i="12"/>
  <c r="DK67" i="12"/>
  <c r="DK68" i="12"/>
  <c r="DK69" i="12"/>
  <c r="DK70" i="12"/>
  <c r="DK71" i="12"/>
  <c r="DK72" i="12"/>
  <c r="DK73" i="12"/>
  <c r="DK74" i="12"/>
  <c r="DK75" i="12"/>
  <c r="DK76" i="12"/>
  <c r="DK77" i="12"/>
  <c r="DK78" i="12"/>
  <c r="DK79" i="12"/>
  <c r="DK80" i="12"/>
  <c r="DK81" i="12"/>
  <c r="DK82" i="12"/>
  <c r="DK83" i="12"/>
  <c r="DK84" i="12"/>
  <c r="DK85" i="12"/>
  <c r="DK86" i="12"/>
  <c r="DK87" i="12"/>
  <c r="DK88" i="12"/>
  <c r="DK89" i="12"/>
  <c r="DK90" i="12"/>
  <c r="DK91" i="12"/>
  <c r="DK92" i="12"/>
  <c r="DK93" i="12"/>
  <c r="DK94" i="12"/>
  <c r="DK95" i="12"/>
  <c r="DK96" i="12"/>
  <c r="DK97" i="12"/>
  <c r="DK98" i="12"/>
  <c r="DK99" i="12"/>
  <c r="DK100" i="12"/>
  <c r="DK101" i="12"/>
  <c r="DK102" i="12"/>
  <c r="DK103" i="12"/>
  <c r="DK104" i="12"/>
  <c r="DK105" i="12"/>
  <c r="DK106" i="12"/>
  <c r="DK107" i="12"/>
  <c r="DK108" i="12"/>
  <c r="DK109" i="12"/>
  <c r="DK110" i="12"/>
  <c r="DK111" i="12"/>
  <c r="DK112" i="12"/>
  <c r="DK113" i="12"/>
  <c r="DK114" i="12"/>
  <c r="DK115" i="12"/>
  <c r="DK116" i="12"/>
  <c r="DK117" i="12"/>
  <c r="DK118" i="12"/>
  <c r="DK119" i="12"/>
  <c r="DK120" i="12"/>
  <c r="DK121" i="12"/>
  <c r="DK122" i="12"/>
  <c r="DK123" i="12"/>
  <c r="DK124" i="12"/>
  <c r="DK125" i="12"/>
  <c r="DK126" i="12"/>
  <c r="DK127" i="12"/>
  <c r="DK128" i="12"/>
  <c r="DK129" i="12"/>
  <c r="DK130" i="12"/>
  <c r="DK131" i="12"/>
  <c r="DK132" i="12"/>
  <c r="DK133" i="12"/>
  <c r="DK134" i="12"/>
  <c r="DK135" i="12"/>
  <c r="DK136" i="12"/>
  <c r="DK137" i="12"/>
  <c r="DK138" i="12"/>
  <c r="DK139" i="12"/>
  <c r="DK140" i="12"/>
  <c r="DK141" i="12"/>
  <c r="DK142" i="12"/>
  <c r="DK143" i="12"/>
  <c r="DK144" i="12"/>
  <c r="DK145" i="12"/>
  <c r="DK146" i="12"/>
  <c r="DK147" i="12"/>
  <c r="DK148" i="12"/>
  <c r="DK149" i="12"/>
  <c r="DK150" i="12"/>
  <c r="DK151" i="12"/>
  <c r="DK152" i="12"/>
  <c r="DK153" i="12"/>
  <c r="DK154" i="12"/>
  <c r="DK155" i="12"/>
  <c r="DK156" i="12"/>
  <c r="DK157" i="12"/>
  <c r="DK158" i="12"/>
  <c r="DK159" i="12"/>
  <c r="DK160" i="12"/>
  <c r="DK161" i="12"/>
  <c r="DK162" i="12"/>
  <c r="DK163" i="12"/>
  <c r="DK164" i="12"/>
  <c r="DK165" i="12"/>
  <c r="DK166" i="12"/>
  <c r="DK167" i="12"/>
  <c r="DK168" i="12"/>
  <c r="DK169" i="12"/>
  <c r="DK170" i="12"/>
  <c r="DK171" i="12"/>
  <c r="DK172" i="12"/>
  <c r="DK173" i="12"/>
  <c r="DK174" i="12"/>
  <c r="DK175" i="12"/>
  <c r="DK176" i="12"/>
  <c r="DK177" i="12"/>
  <c r="DK178" i="12"/>
  <c r="DK179" i="12"/>
  <c r="DK180" i="12"/>
  <c r="DK181" i="12"/>
  <c r="DK182" i="12"/>
  <c r="DK183" i="12"/>
  <c r="DK184" i="12"/>
  <c r="DK185" i="12"/>
  <c r="DK186" i="12"/>
  <c r="DK187" i="12"/>
  <c r="DK188" i="12"/>
  <c r="DK189" i="12"/>
  <c r="DK190" i="12"/>
  <c r="DK191" i="12"/>
  <c r="DK192" i="12"/>
  <c r="DK193" i="12"/>
  <c r="DK194" i="12"/>
  <c r="DK195" i="12"/>
  <c r="DK196" i="12"/>
  <c r="DK197" i="12"/>
  <c r="DK198" i="12"/>
  <c r="DK199" i="12"/>
  <c r="DK200" i="12"/>
  <c r="DK201" i="12"/>
  <c r="DK202" i="12"/>
  <c r="DK203" i="12"/>
  <c r="DK204" i="12"/>
  <c r="DK205" i="12"/>
  <c r="DK206" i="12"/>
  <c r="DK207" i="12"/>
  <c r="DK208" i="12"/>
  <c r="DK209" i="12"/>
  <c r="DK210" i="12"/>
  <c r="DK211" i="12"/>
  <c r="DK212" i="12"/>
  <c r="DK213" i="12"/>
  <c r="DK214" i="12"/>
  <c r="DJ16" i="12"/>
  <c r="DJ17" i="12"/>
  <c r="DJ18" i="12"/>
  <c r="DJ19" i="12"/>
  <c r="DJ20" i="12"/>
  <c r="DJ21" i="12"/>
  <c r="DJ22" i="12"/>
  <c r="DJ23" i="12"/>
  <c r="DJ24" i="12"/>
  <c r="DJ25" i="12"/>
  <c r="DJ26" i="12"/>
  <c r="DJ27" i="12"/>
  <c r="DJ28" i="12"/>
  <c r="DJ29" i="12"/>
  <c r="DJ30" i="12"/>
  <c r="DJ31" i="12"/>
  <c r="DJ32" i="12"/>
  <c r="DJ33" i="12"/>
  <c r="DJ34" i="12"/>
  <c r="DJ35" i="12"/>
  <c r="DJ36" i="12"/>
  <c r="DJ37" i="12"/>
  <c r="DJ38" i="12"/>
  <c r="DJ39" i="12"/>
  <c r="DJ40" i="12"/>
  <c r="DJ41" i="12"/>
  <c r="DJ42" i="12"/>
  <c r="DJ43" i="12"/>
  <c r="DJ44" i="12"/>
  <c r="DJ45" i="12"/>
  <c r="DJ46" i="12"/>
  <c r="DJ47" i="12"/>
  <c r="DJ48" i="12"/>
  <c r="DJ49" i="12"/>
  <c r="DJ50" i="12"/>
  <c r="DJ51" i="12"/>
  <c r="DJ52" i="12"/>
  <c r="DJ53" i="12"/>
  <c r="DJ54" i="12"/>
  <c r="DJ55" i="12"/>
  <c r="DJ56" i="12"/>
  <c r="DJ57" i="12"/>
  <c r="DJ58" i="12"/>
  <c r="DJ59" i="12"/>
  <c r="DJ60" i="12"/>
  <c r="DJ61" i="12"/>
  <c r="DJ62" i="12"/>
  <c r="DJ63" i="12"/>
  <c r="DJ64" i="12"/>
  <c r="DJ65" i="12"/>
  <c r="DJ66" i="12"/>
  <c r="DJ67" i="12"/>
  <c r="DJ68" i="12"/>
  <c r="DJ69" i="12"/>
  <c r="DJ70" i="12"/>
  <c r="DJ71" i="12"/>
  <c r="DJ72" i="12"/>
  <c r="DJ73" i="12"/>
  <c r="DJ74" i="12"/>
  <c r="DJ75" i="12"/>
  <c r="DJ76" i="12"/>
  <c r="DJ77" i="12"/>
  <c r="DJ78" i="12"/>
  <c r="DJ79" i="12"/>
  <c r="DJ80" i="12"/>
  <c r="DJ81" i="12"/>
  <c r="DJ82" i="12"/>
  <c r="DJ83" i="12"/>
  <c r="DJ84" i="12"/>
  <c r="DJ85" i="12"/>
  <c r="DJ86" i="12"/>
  <c r="DJ87" i="12"/>
  <c r="DJ88" i="12"/>
  <c r="DJ89" i="12"/>
  <c r="DJ90" i="12"/>
  <c r="DJ91" i="12"/>
  <c r="DJ92" i="12"/>
  <c r="DJ93" i="12"/>
  <c r="DJ94" i="12"/>
  <c r="DJ95" i="12"/>
  <c r="DJ96" i="12"/>
  <c r="DJ97" i="12"/>
  <c r="DJ98" i="12"/>
  <c r="DJ99" i="12"/>
  <c r="DJ100" i="12"/>
  <c r="DJ101" i="12"/>
  <c r="DJ102" i="12"/>
  <c r="DJ103" i="12"/>
  <c r="DJ104" i="12"/>
  <c r="DJ105" i="12"/>
  <c r="DJ106" i="12"/>
  <c r="DJ107" i="12"/>
  <c r="DJ108" i="12"/>
  <c r="DJ109" i="12"/>
  <c r="DJ110" i="12"/>
  <c r="DJ111" i="12"/>
  <c r="DJ112" i="12"/>
  <c r="DJ113" i="12"/>
  <c r="DJ114" i="12"/>
  <c r="DJ115" i="12"/>
  <c r="DJ116" i="12"/>
  <c r="DJ117" i="12"/>
  <c r="DJ118" i="12"/>
  <c r="DJ119" i="12"/>
  <c r="DJ120" i="12"/>
  <c r="DJ121" i="12"/>
  <c r="DJ122" i="12"/>
  <c r="DJ123" i="12"/>
  <c r="DJ124" i="12"/>
  <c r="DJ125" i="12"/>
  <c r="DJ126" i="12"/>
  <c r="DJ127" i="12"/>
  <c r="DJ128" i="12"/>
  <c r="DJ129" i="12"/>
  <c r="DJ130" i="12"/>
  <c r="DJ131" i="12"/>
  <c r="DJ132" i="12"/>
  <c r="DJ133" i="12"/>
  <c r="DJ134" i="12"/>
  <c r="DJ135" i="12"/>
  <c r="DJ136" i="12"/>
  <c r="DJ137" i="12"/>
  <c r="DJ138" i="12"/>
  <c r="DJ139" i="12"/>
  <c r="DJ140" i="12"/>
  <c r="DJ141" i="12"/>
  <c r="DJ142" i="12"/>
  <c r="DJ143" i="12"/>
  <c r="DJ144" i="12"/>
  <c r="DJ145" i="12"/>
  <c r="DJ146" i="12"/>
  <c r="DJ147" i="12"/>
  <c r="DJ148" i="12"/>
  <c r="DJ149" i="12"/>
  <c r="DJ150" i="12"/>
  <c r="DJ151" i="12"/>
  <c r="DJ152" i="12"/>
  <c r="DJ153" i="12"/>
  <c r="DJ154" i="12"/>
  <c r="DJ155" i="12"/>
  <c r="DJ156" i="12"/>
  <c r="DJ157" i="12"/>
  <c r="DJ158" i="12"/>
  <c r="DJ159" i="12"/>
  <c r="DJ160" i="12"/>
  <c r="DJ161" i="12"/>
  <c r="DJ162" i="12"/>
  <c r="DJ163" i="12"/>
  <c r="DJ164" i="12"/>
  <c r="DJ165" i="12"/>
  <c r="DJ166" i="12"/>
  <c r="DJ167" i="12"/>
  <c r="DJ168" i="12"/>
  <c r="DJ169" i="12"/>
  <c r="DJ170" i="12"/>
  <c r="DJ171" i="12"/>
  <c r="DJ172" i="12"/>
  <c r="DJ173" i="12"/>
  <c r="DJ174" i="12"/>
  <c r="DJ175" i="12"/>
  <c r="DJ176" i="12"/>
  <c r="DJ177" i="12"/>
  <c r="DJ178" i="12"/>
  <c r="DJ179" i="12"/>
  <c r="DJ180" i="12"/>
  <c r="DJ181" i="12"/>
  <c r="DJ182" i="12"/>
  <c r="DJ183" i="12"/>
  <c r="DJ184" i="12"/>
  <c r="DJ185" i="12"/>
  <c r="DJ186" i="12"/>
  <c r="DJ187" i="12"/>
  <c r="DJ188" i="12"/>
  <c r="DJ189" i="12"/>
  <c r="DJ190" i="12"/>
  <c r="DJ191" i="12"/>
  <c r="DJ192" i="12"/>
  <c r="DJ193" i="12"/>
  <c r="DJ194" i="12"/>
  <c r="DJ195" i="12"/>
  <c r="DJ196" i="12"/>
  <c r="DJ197" i="12"/>
  <c r="DJ198" i="12"/>
  <c r="DJ199" i="12"/>
  <c r="DJ200" i="12"/>
  <c r="DJ201" i="12"/>
  <c r="DJ202" i="12"/>
  <c r="DJ203" i="12"/>
  <c r="DJ204" i="12"/>
  <c r="DJ205" i="12"/>
  <c r="DJ206" i="12"/>
  <c r="DJ207" i="12"/>
  <c r="DJ208" i="12"/>
  <c r="DJ209" i="12"/>
  <c r="DJ210" i="12"/>
  <c r="DJ211" i="12"/>
  <c r="DJ212" i="12"/>
  <c r="DJ213" i="12"/>
  <c r="DJ214" i="12"/>
  <c r="DN15" i="12"/>
  <c r="DM15" i="12"/>
  <c r="DL15" i="12"/>
  <c r="DK15" i="12"/>
  <c r="DJ15" i="12"/>
  <c r="DG16" i="12"/>
  <c r="DG17" i="12"/>
  <c r="DG18" i="12"/>
  <c r="DG19" i="12"/>
  <c r="DG20" i="12"/>
  <c r="DG21" i="12"/>
  <c r="DG22" i="12"/>
  <c r="DG23" i="12"/>
  <c r="DG24" i="12"/>
  <c r="DG25" i="12"/>
  <c r="DG26" i="12"/>
  <c r="DG27" i="12"/>
  <c r="DG28" i="12"/>
  <c r="DG29" i="12"/>
  <c r="DG30" i="12"/>
  <c r="DG31" i="12"/>
  <c r="DG32" i="12"/>
  <c r="DG33" i="12"/>
  <c r="DG34" i="12"/>
  <c r="DG35" i="12"/>
  <c r="DG36" i="12"/>
  <c r="DG37" i="12"/>
  <c r="DG38" i="12"/>
  <c r="DG39" i="12"/>
  <c r="DG40" i="12"/>
  <c r="DG41" i="12"/>
  <c r="DG42" i="12"/>
  <c r="DG43" i="12"/>
  <c r="DG44" i="12"/>
  <c r="DG45" i="12"/>
  <c r="DG46" i="12"/>
  <c r="DG47" i="12"/>
  <c r="DG48" i="12"/>
  <c r="DG49" i="12"/>
  <c r="DG50" i="12"/>
  <c r="DG51" i="12"/>
  <c r="DG52" i="12"/>
  <c r="DG53" i="12"/>
  <c r="DG54" i="12"/>
  <c r="DG55" i="12"/>
  <c r="DG56" i="12"/>
  <c r="DG57" i="12"/>
  <c r="DG58" i="12"/>
  <c r="DG59" i="12"/>
  <c r="DG60" i="12"/>
  <c r="DG61" i="12"/>
  <c r="DG62" i="12"/>
  <c r="DG63" i="12"/>
  <c r="DG64" i="12"/>
  <c r="DG65" i="12"/>
  <c r="DG66" i="12"/>
  <c r="DG67" i="12"/>
  <c r="DG68" i="12"/>
  <c r="DG69" i="12"/>
  <c r="DG70" i="12"/>
  <c r="DG71" i="12"/>
  <c r="DG72" i="12"/>
  <c r="DG73" i="12"/>
  <c r="DG74" i="12"/>
  <c r="DG75" i="12"/>
  <c r="DG76" i="12"/>
  <c r="DG77" i="12"/>
  <c r="DG78" i="12"/>
  <c r="DG79" i="12"/>
  <c r="DG80" i="12"/>
  <c r="DG81" i="12"/>
  <c r="DG82" i="12"/>
  <c r="DG83" i="12"/>
  <c r="DG84" i="12"/>
  <c r="DG85" i="12"/>
  <c r="DG86" i="12"/>
  <c r="DG87" i="12"/>
  <c r="DG88" i="12"/>
  <c r="DG89" i="12"/>
  <c r="DG90" i="12"/>
  <c r="DG91" i="12"/>
  <c r="DG92" i="12"/>
  <c r="DG93" i="12"/>
  <c r="DG94" i="12"/>
  <c r="DG95" i="12"/>
  <c r="DG96" i="12"/>
  <c r="DG97" i="12"/>
  <c r="DG98" i="12"/>
  <c r="DG99" i="12"/>
  <c r="DG100" i="12"/>
  <c r="DG101" i="12"/>
  <c r="DG102" i="12"/>
  <c r="DG103" i="12"/>
  <c r="DG104" i="12"/>
  <c r="DG105" i="12"/>
  <c r="DG106" i="12"/>
  <c r="DG107" i="12"/>
  <c r="DG108" i="12"/>
  <c r="DG109" i="12"/>
  <c r="DG110" i="12"/>
  <c r="DG111" i="12"/>
  <c r="DG112" i="12"/>
  <c r="DG113" i="12"/>
  <c r="DG114" i="12"/>
  <c r="DG115" i="12"/>
  <c r="DG116" i="12"/>
  <c r="DG117" i="12"/>
  <c r="DG118" i="12"/>
  <c r="DG119" i="12"/>
  <c r="DG120" i="12"/>
  <c r="DG121" i="12"/>
  <c r="DG122" i="12"/>
  <c r="DG123" i="12"/>
  <c r="DG124" i="12"/>
  <c r="DG125" i="12"/>
  <c r="DG126" i="12"/>
  <c r="DG127" i="12"/>
  <c r="DG128" i="12"/>
  <c r="DG129" i="12"/>
  <c r="DG130" i="12"/>
  <c r="DG131" i="12"/>
  <c r="DG132" i="12"/>
  <c r="DG133" i="12"/>
  <c r="DG134" i="12"/>
  <c r="DG135" i="12"/>
  <c r="DG136" i="12"/>
  <c r="DG137" i="12"/>
  <c r="DG138" i="12"/>
  <c r="DG139" i="12"/>
  <c r="DG140" i="12"/>
  <c r="DG141" i="12"/>
  <c r="DG142" i="12"/>
  <c r="DG143" i="12"/>
  <c r="DG144" i="12"/>
  <c r="DG145" i="12"/>
  <c r="DG146" i="12"/>
  <c r="DG147" i="12"/>
  <c r="DG148" i="12"/>
  <c r="DG149" i="12"/>
  <c r="DG150" i="12"/>
  <c r="DG151" i="12"/>
  <c r="DG152" i="12"/>
  <c r="DG153" i="12"/>
  <c r="DG154" i="12"/>
  <c r="DG155" i="12"/>
  <c r="DG156" i="12"/>
  <c r="DG157" i="12"/>
  <c r="DG158" i="12"/>
  <c r="DG159" i="12"/>
  <c r="DG160" i="12"/>
  <c r="DG161" i="12"/>
  <c r="DG162" i="12"/>
  <c r="DG163" i="12"/>
  <c r="DG164" i="12"/>
  <c r="DG165" i="12"/>
  <c r="DG166" i="12"/>
  <c r="DG167" i="12"/>
  <c r="DG168" i="12"/>
  <c r="DG169" i="12"/>
  <c r="DG170" i="12"/>
  <c r="DG171" i="12"/>
  <c r="DG172" i="12"/>
  <c r="DG173" i="12"/>
  <c r="DG174" i="12"/>
  <c r="DG175" i="12"/>
  <c r="DG176" i="12"/>
  <c r="DG177" i="12"/>
  <c r="DG178" i="12"/>
  <c r="DG179" i="12"/>
  <c r="DG180" i="12"/>
  <c r="DG181" i="12"/>
  <c r="DG182" i="12"/>
  <c r="DG183" i="12"/>
  <c r="DG184" i="12"/>
  <c r="DG185" i="12"/>
  <c r="DG186" i="12"/>
  <c r="DG187" i="12"/>
  <c r="DG188" i="12"/>
  <c r="DG189" i="12"/>
  <c r="DG190" i="12"/>
  <c r="DG191" i="12"/>
  <c r="DG192" i="12"/>
  <c r="DG193" i="12"/>
  <c r="DG194" i="12"/>
  <c r="DG195" i="12"/>
  <c r="DG196" i="12"/>
  <c r="DG197" i="12"/>
  <c r="DG198" i="12"/>
  <c r="DG199" i="12"/>
  <c r="DG200" i="12"/>
  <c r="DG201" i="12"/>
  <c r="DG202" i="12"/>
  <c r="DG203" i="12"/>
  <c r="DG204" i="12"/>
  <c r="DG205" i="12"/>
  <c r="DG206" i="12"/>
  <c r="DG207" i="12"/>
  <c r="DG208" i="12"/>
  <c r="DG209" i="12"/>
  <c r="DG210" i="12"/>
  <c r="DG211" i="12"/>
  <c r="DG212" i="12"/>
  <c r="DG213" i="12"/>
  <c r="DG214" i="12"/>
  <c r="DF16" i="12"/>
  <c r="DF17" i="12"/>
  <c r="DF18" i="12"/>
  <c r="DF19" i="12"/>
  <c r="DF20" i="12"/>
  <c r="DF21" i="12"/>
  <c r="DF22" i="12"/>
  <c r="DF23" i="12"/>
  <c r="DF24" i="12"/>
  <c r="DF25" i="12"/>
  <c r="DF26" i="12"/>
  <c r="DF27" i="12"/>
  <c r="DF28" i="12"/>
  <c r="DF29" i="12"/>
  <c r="DF30" i="12"/>
  <c r="DF31" i="12"/>
  <c r="DF32" i="12"/>
  <c r="DF33" i="12"/>
  <c r="DF34" i="12"/>
  <c r="DF35" i="12"/>
  <c r="DF36" i="12"/>
  <c r="DF37" i="12"/>
  <c r="DF38" i="12"/>
  <c r="DF39" i="12"/>
  <c r="DF40" i="12"/>
  <c r="DF41" i="12"/>
  <c r="DF42" i="12"/>
  <c r="DF43" i="12"/>
  <c r="DF44" i="12"/>
  <c r="DF45" i="12"/>
  <c r="DF46" i="12"/>
  <c r="DF47" i="12"/>
  <c r="DF48" i="12"/>
  <c r="DF49" i="12"/>
  <c r="DF50" i="12"/>
  <c r="DF51" i="12"/>
  <c r="DF52" i="12"/>
  <c r="DF53" i="12"/>
  <c r="DF54" i="12"/>
  <c r="DF55" i="12"/>
  <c r="DF56" i="12"/>
  <c r="DF57" i="12"/>
  <c r="DF58" i="12"/>
  <c r="DF59" i="12"/>
  <c r="DF60" i="12"/>
  <c r="DF61" i="12"/>
  <c r="DF62" i="12"/>
  <c r="DF63" i="12"/>
  <c r="DF64" i="12"/>
  <c r="DF65" i="12"/>
  <c r="DF66" i="12"/>
  <c r="DF67" i="12"/>
  <c r="DF68" i="12"/>
  <c r="DF69" i="12"/>
  <c r="DF70" i="12"/>
  <c r="DF71" i="12"/>
  <c r="DF72" i="12"/>
  <c r="DF73" i="12"/>
  <c r="DF74" i="12"/>
  <c r="DF75" i="12"/>
  <c r="DF76" i="12"/>
  <c r="DF77" i="12"/>
  <c r="DF78" i="12"/>
  <c r="DF79" i="12"/>
  <c r="DF80" i="12"/>
  <c r="DF81" i="12"/>
  <c r="DF82" i="12"/>
  <c r="DF83" i="12"/>
  <c r="DF84" i="12"/>
  <c r="DF85" i="12"/>
  <c r="DF86" i="12"/>
  <c r="DF87" i="12"/>
  <c r="DF88" i="12"/>
  <c r="DF89" i="12"/>
  <c r="DF90" i="12"/>
  <c r="DF91" i="12"/>
  <c r="DF92" i="12"/>
  <c r="DF93" i="12"/>
  <c r="DF94" i="12"/>
  <c r="DF95" i="12"/>
  <c r="DF96" i="12"/>
  <c r="DF97" i="12"/>
  <c r="DF98" i="12"/>
  <c r="DF99" i="12"/>
  <c r="DF100" i="12"/>
  <c r="DF101" i="12"/>
  <c r="DF102" i="12"/>
  <c r="DF103" i="12"/>
  <c r="DF104" i="12"/>
  <c r="DF105" i="12"/>
  <c r="DF106" i="12"/>
  <c r="DF107" i="12"/>
  <c r="DF108" i="12"/>
  <c r="DF109" i="12"/>
  <c r="DF110" i="12"/>
  <c r="DF111" i="12"/>
  <c r="DF112" i="12"/>
  <c r="DF113" i="12"/>
  <c r="DF114" i="12"/>
  <c r="DF115" i="12"/>
  <c r="DF116" i="12"/>
  <c r="DF117" i="12"/>
  <c r="DF118" i="12"/>
  <c r="DF119" i="12"/>
  <c r="DF120" i="12"/>
  <c r="DF121" i="12"/>
  <c r="DF122" i="12"/>
  <c r="DF123" i="12"/>
  <c r="DF124" i="12"/>
  <c r="DF125" i="12"/>
  <c r="DF126" i="12"/>
  <c r="DF127" i="12"/>
  <c r="DF128" i="12"/>
  <c r="DF129" i="12"/>
  <c r="DF130" i="12"/>
  <c r="DF131" i="12"/>
  <c r="DF132" i="12"/>
  <c r="DF133" i="12"/>
  <c r="DF134" i="12"/>
  <c r="DF135" i="12"/>
  <c r="DF136" i="12"/>
  <c r="DF137" i="12"/>
  <c r="DF138" i="12"/>
  <c r="DF139" i="12"/>
  <c r="DF140" i="12"/>
  <c r="DF141" i="12"/>
  <c r="DF142" i="12"/>
  <c r="DF143" i="12"/>
  <c r="DF144" i="12"/>
  <c r="DF145" i="12"/>
  <c r="DF146" i="12"/>
  <c r="DF147" i="12"/>
  <c r="DF148" i="12"/>
  <c r="DF149" i="12"/>
  <c r="DF150" i="12"/>
  <c r="DF151" i="12"/>
  <c r="DF152" i="12"/>
  <c r="DF153" i="12"/>
  <c r="DF154" i="12"/>
  <c r="DF155" i="12"/>
  <c r="DF156" i="12"/>
  <c r="DF157" i="12"/>
  <c r="DF158" i="12"/>
  <c r="DF159" i="12"/>
  <c r="DF160" i="12"/>
  <c r="DF161" i="12"/>
  <c r="DF162" i="12"/>
  <c r="DF163" i="12"/>
  <c r="DF164" i="12"/>
  <c r="DF165" i="12"/>
  <c r="DF166" i="12"/>
  <c r="DF167" i="12"/>
  <c r="DF168" i="12"/>
  <c r="DF169" i="12"/>
  <c r="DF170" i="12"/>
  <c r="DF171" i="12"/>
  <c r="DF172" i="12"/>
  <c r="DF173" i="12"/>
  <c r="DF174" i="12"/>
  <c r="DF175" i="12"/>
  <c r="DF176" i="12"/>
  <c r="DF177" i="12"/>
  <c r="DF178" i="12"/>
  <c r="DF179" i="12"/>
  <c r="DF180" i="12"/>
  <c r="DF181" i="12"/>
  <c r="DF182" i="12"/>
  <c r="DF183" i="12"/>
  <c r="DF184" i="12"/>
  <c r="DF185" i="12"/>
  <c r="DF186" i="12"/>
  <c r="DF187" i="12"/>
  <c r="DF188" i="12"/>
  <c r="DF189" i="12"/>
  <c r="DF190" i="12"/>
  <c r="DF191" i="12"/>
  <c r="DF192" i="12"/>
  <c r="DF193" i="12"/>
  <c r="DF194" i="12"/>
  <c r="DF195" i="12"/>
  <c r="DF196" i="12"/>
  <c r="DF197" i="12"/>
  <c r="DF198" i="12"/>
  <c r="DF199" i="12"/>
  <c r="DF200" i="12"/>
  <c r="DF201" i="12"/>
  <c r="DF202" i="12"/>
  <c r="DF203" i="12"/>
  <c r="DF204" i="12"/>
  <c r="DF205" i="12"/>
  <c r="DF206" i="12"/>
  <c r="DF207" i="12"/>
  <c r="DF208" i="12"/>
  <c r="DF209" i="12"/>
  <c r="DF210" i="12"/>
  <c r="DF211" i="12"/>
  <c r="DF212" i="12"/>
  <c r="DF213" i="12"/>
  <c r="DF214" i="12"/>
  <c r="DE16" i="12"/>
  <c r="DE17" i="12"/>
  <c r="DE18" i="12"/>
  <c r="DE19" i="12"/>
  <c r="DE20" i="12"/>
  <c r="DE21" i="12"/>
  <c r="DE22" i="12"/>
  <c r="DE23" i="12"/>
  <c r="DE24" i="12"/>
  <c r="DE25" i="12"/>
  <c r="DE26" i="12"/>
  <c r="DE27" i="12"/>
  <c r="DE28" i="12"/>
  <c r="DE29" i="12"/>
  <c r="DE30" i="12"/>
  <c r="DE31" i="12"/>
  <c r="DE32" i="12"/>
  <c r="DE33" i="12"/>
  <c r="DE34" i="12"/>
  <c r="DE35" i="12"/>
  <c r="DE36" i="12"/>
  <c r="DE37" i="12"/>
  <c r="DE38" i="12"/>
  <c r="DE39" i="12"/>
  <c r="DE40" i="12"/>
  <c r="DE41" i="12"/>
  <c r="DE42" i="12"/>
  <c r="DE43" i="12"/>
  <c r="DE44" i="12"/>
  <c r="DE45" i="12"/>
  <c r="DE46" i="12"/>
  <c r="DE47" i="12"/>
  <c r="DE48" i="12"/>
  <c r="DE49" i="12"/>
  <c r="DE50" i="12"/>
  <c r="DE51" i="12"/>
  <c r="DE52" i="12"/>
  <c r="DE53" i="12"/>
  <c r="DE54" i="12"/>
  <c r="DE55" i="12"/>
  <c r="DE56" i="12"/>
  <c r="DE57" i="12"/>
  <c r="DE58" i="12"/>
  <c r="DE59" i="12"/>
  <c r="DE60" i="12"/>
  <c r="DE61" i="12"/>
  <c r="DE62" i="12"/>
  <c r="DE63" i="12"/>
  <c r="DE64" i="12"/>
  <c r="DE65" i="12"/>
  <c r="DE66" i="12"/>
  <c r="DE67" i="12"/>
  <c r="DE68" i="12"/>
  <c r="DE69" i="12"/>
  <c r="DE70" i="12"/>
  <c r="DE71" i="12"/>
  <c r="DE72" i="12"/>
  <c r="DE73" i="12"/>
  <c r="DE74" i="12"/>
  <c r="DE75" i="12"/>
  <c r="DE76" i="12"/>
  <c r="DE77" i="12"/>
  <c r="DE78" i="12"/>
  <c r="DE79" i="12"/>
  <c r="DE80" i="12"/>
  <c r="DE81" i="12"/>
  <c r="DE82" i="12"/>
  <c r="DE83" i="12"/>
  <c r="DE84" i="12"/>
  <c r="DE85" i="12"/>
  <c r="DE86" i="12"/>
  <c r="DE87" i="12"/>
  <c r="DE88" i="12"/>
  <c r="DE89" i="12"/>
  <c r="DE90" i="12"/>
  <c r="DE91" i="12"/>
  <c r="DE92" i="12"/>
  <c r="DE93" i="12"/>
  <c r="DE94" i="12"/>
  <c r="DE95" i="12"/>
  <c r="DE96" i="12"/>
  <c r="DE97" i="12"/>
  <c r="DE98" i="12"/>
  <c r="DE99" i="12"/>
  <c r="DE100" i="12"/>
  <c r="DE101" i="12"/>
  <c r="DE102" i="12"/>
  <c r="DE103" i="12"/>
  <c r="DE104" i="12"/>
  <c r="DE105" i="12"/>
  <c r="DE106" i="12"/>
  <c r="DE107" i="12"/>
  <c r="DE108" i="12"/>
  <c r="DE109" i="12"/>
  <c r="DE110" i="12"/>
  <c r="DE111" i="12"/>
  <c r="DE112" i="12"/>
  <c r="DE113" i="12"/>
  <c r="DE114" i="12"/>
  <c r="DE115" i="12"/>
  <c r="DE116" i="12"/>
  <c r="DE117" i="12"/>
  <c r="DE118" i="12"/>
  <c r="DE119" i="12"/>
  <c r="DE120" i="12"/>
  <c r="DE121" i="12"/>
  <c r="DE122" i="12"/>
  <c r="DE123" i="12"/>
  <c r="DE124" i="12"/>
  <c r="DE125" i="12"/>
  <c r="DE126" i="12"/>
  <c r="DE127" i="12"/>
  <c r="DE128" i="12"/>
  <c r="DE129" i="12"/>
  <c r="DE130" i="12"/>
  <c r="DE131" i="12"/>
  <c r="DE132" i="12"/>
  <c r="DE133" i="12"/>
  <c r="DE134" i="12"/>
  <c r="DE135" i="12"/>
  <c r="DE136" i="12"/>
  <c r="DE137" i="12"/>
  <c r="DE138" i="12"/>
  <c r="DE139" i="12"/>
  <c r="DE140" i="12"/>
  <c r="DE141" i="12"/>
  <c r="DE142" i="12"/>
  <c r="DE143" i="12"/>
  <c r="DE144" i="12"/>
  <c r="DE145" i="12"/>
  <c r="DE146" i="12"/>
  <c r="DE147" i="12"/>
  <c r="DE148" i="12"/>
  <c r="DE149" i="12"/>
  <c r="DE150" i="12"/>
  <c r="DE151" i="12"/>
  <c r="DE152" i="12"/>
  <c r="DE153" i="12"/>
  <c r="DE154" i="12"/>
  <c r="DE155" i="12"/>
  <c r="DE156" i="12"/>
  <c r="DE157" i="12"/>
  <c r="DE158" i="12"/>
  <c r="DE159" i="12"/>
  <c r="DE160" i="12"/>
  <c r="DE161" i="12"/>
  <c r="DE162" i="12"/>
  <c r="DE163" i="12"/>
  <c r="DE164" i="12"/>
  <c r="DE165" i="12"/>
  <c r="DE166" i="12"/>
  <c r="DE167" i="12"/>
  <c r="DE168" i="12"/>
  <c r="DE169" i="12"/>
  <c r="DE170" i="12"/>
  <c r="DE171" i="12"/>
  <c r="DE172" i="12"/>
  <c r="DE173" i="12"/>
  <c r="DE174" i="12"/>
  <c r="DE175" i="12"/>
  <c r="DE176" i="12"/>
  <c r="DE177" i="12"/>
  <c r="DE178" i="12"/>
  <c r="DE179" i="12"/>
  <c r="DE180" i="12"/>
  <c r="DE181" i="12"/>
  <c r="DE182" i="12"/>
  <c r="DE183" i="12"/>
  <c r="DE184" i="12"/>
  <c r="DE185" i="12"/>
  <c r="DE186" i="12"/>
  <c r="DE187" i="12"/>
  <c r="DE188" i="12"/>
  <c r="DE189" i="12"/>
  <c r="DE190" i="12"/>
  <c r="DE191" i="12"/>
  <c r="DE192" i="12"/>
  <c r="DE193" i="12"/>
  <c r="DE194" i="12"/>
  <c r="DE195" i="12"/>
  <c r="DE196" i="12"/>
  <c r="DE197" i="12"/>
  <c r="DE198" i="12"/>
  <c r="DE199" i="12"/>
  <c r="DE200" i="12"/>
  <c r="DE201" i="12"/>
  <c r="DE202" i="12"/>
  <c r="DE203" i="12"/>
  <c r="DE204" i="12"/>
  <c r="DE205" i="12"/>
  <c r="DE206" i="12"/>
  <c r="DE207" i="12"/>
  <c r="DE208" i="12"/>
  <c r="DE209" i="12"/>
  <c r="DE210" i="12"/>
  <c r="DE211" i="12"/>
  <c r="DE212" i="12"/>
  <c r="DE213" i="12"/>
  <c r="DE214" i="12"/>
  <c r="DD16" i="12"/>
  <c r="DD17" i="12"/>
  <c r="DD18" i="12"/>
  <c r="DD19" i="12"/>
  <c r="DD20" i="12"/>
  <c r="DD21" i="12"/>
  <c r="DD22" i="12"/>
  <c r="DD23" i="12"/>
  <c r="DD24" i="12"/>
  <c r="DD25" i="12"/>
  <c r="DD26" i="12"/>
  <c r="DD27" i="12"/>
  <c r="DD28" i="12"/>
  <c r="DD29" i="12"/>
  <c r="DD30" i="12"/>
  <c r="DD31" i="12"/>
  <c r="DD32" i="12"/>
  <c r="DD33" i="12"/>
  <c r="DD34" i="12"/>
  <c r="DD35" i="12"/>
  <c r="DD36" i="12"/>
  <c r="DD37" i="12"/>
  <c r="DD38" i="12"/>
  <c r="DD39" i="12"/>
  <c r="DD40" i="12"/>
  <c r="DD41" i="12"/>
  <c r="DD42" i="12"/>
  <c r="DD43" i="12"/>
  <c r="DD44" i="12"/>
  <c r="DD45" i="12"/>
  <c r="DD46" i="12"/>
  <c r="DD47" i="12"/>
  <c r="DD48" i="12"/>
  <c r="DD49" i="12"/>
  <c r="DD50" i="12"/>
  <c r="DD51" i="12"/>
  <c r="DD52" i="12"/>
  <c r="DD53" i="12"/>
  <c r="DD54" i="12"/>
  <c r="DD55" i="12"/>
  <c r="DD56" i="12"/>
  <c r="DD57" i="12"/>
  <c r="DD58" i="12"/>
  <c r="DD59" i="12"/>
  <c r="DD60" i="12"/>
  <c r="DD61" i="12"/>
  <c r="DD62" i="12"/>
  <c r="DD63" i="12"/>
  <c r="DD64" i="12"/>
  <c r="DD65" i="12"/>
  <c r="DD66" i="12"/>
  <c r="DD67" i="12"/>
  <c r="DD68" i="12"/>
  <c r="DD69" i="12"/>
  <c r="DD70" i="12"/>
  <c r="DD71" i="12"/>
  <c r="DD72" i="12"/>
  <c r="DD73" i="12"/>
  <c r="DD74" i="12"/>
  <c r="DD75" i="12"/>
  <c r="DD76" i="12"/>
  <c r="DD77" i="12"/>
  <c r="DD78" i="12"/>
  <c r="DD79" i="12"/>
  <c r="DD80" i="12"/>
  <c r="DD81" i="12"/>
  <c r="DD82" i="12"/>
  <c r="DD83" i="12"/>
  <c r="DD84" i="12"/>
  <c r="DD85" i="12"/>
  <c r="DD86" i="12"/>
  <c r="DD87" i="12"/>
  <c r="DD88" i="12"/>
  <c r="DD89" i="12"/>
  <c r="DD90" i="12"/>
  <c r="DD91" i="12"/>
  <c r="DD92" i="12"/>
  <c r="DD93" i="12"/>
  <c r="DD94" i="12"/>
  <c r="DD95" i="12"/>
  <c r="DD96" i="12"/>
  <c r="DD97" i="12"/>
  <c r="DD98" i="12"/>
  <c r="DD99" i="12"/>
  <c r="DD100" i="12"/>
  <c r="DD101" i="12"/>
  <c r="DD102" i="12"/>
  <c r="DD103" i="12"/>
  <c r="DD104" i="12"/>
  <c r="DD105" i="12"/>
  <c r="DD106" i="12"/>
  <c r="DD107" i="12"/>
  <c r="DD108" i="12"/>
  <c r="DD109" i="12"/>
  <c r="DD110" i="12"/>
  <c r="DD111" i="12"/>
  <c r="DD112" i="12"/>
  <c r="DD113" i="12"/>
  <c r="DD114" i="12"/>
  <c r="DD115" i="12"/>
  <c r="DD116" i="12"/>
  <c r="DD117" i="12"/>
  <c r="DD118" i="12"/>
  <c r="DD119" i="12"/>
  <c r="DD120" i="12"/>
  <c r="DD121" i="12"/>
  <c r="DD122" i="12"/>
  <c r="DD123" i="12"/>
  <c r="DD124" i="12"/>
  <c r="DD125" i="12"/>
  <c r="DD126" i="12"/>
  <c r="DD127" i="12"/>
  <c r="DD128" i="12"/>
  <c r="DD129" i="12"/>
  <c r="DD130" i="12"/>
  <c r="DD131" i="12"/>
  <c r="DD132" i="12"/>
  <c r="DD133" i="12"/>
  <c r="DD134" i="12"/>
  <c r="DD135" i="12"/>
  <c r="DD136" i="12"/>
  <c r="DD137" i="12"/>
  <c r="DD138" i="12"/>
  <c r="DD139" i="12"/>
  <c r="DD140" i="12"/>
  <c r="DD141" i="12"/>
  <c r="DD142" i="12"/>
  <c r="DD143" i="12"/>
  <c r="DD144" i="12"/>
  <c r="DD145" i="12"/>
  <c r="DD146" i="12"/>
  <c r="DD147" i="12"/>
  <c r="DD148" i="12"/>
  <c r="DD149" i="12"/>
  <c r="DD150" i="12"/>
  <c r="DD151" i="12"/>
  <c r="DD152" i="12"/>
  <c r="DD153" i="12"/>
  <c r="DD154" i="12"/>
  <c r="DD155" i="12"/>
  <c r="DD156" i="12"/>
  <c r="DD157" i="12"/>
  <c r="DD158" i="12"/>
  <c r="DD159" i="12"/>
  <c r="DD160" i="12"/>
  <c r="DD161" i="12"/>
  <c r="DD162" i="12"/>
  <c r="DD163" i="12"/>
  <c r="DD164" i="12"/>
  <c r="DD165" i="12"/>
  <c r="DD166" i="12"/>
  <c r="DD167" i="12"/>
  <c r="DD168" i="12"/>
  <c r="DD169" i="12"/>
  <c r="DD170" i="12"/>
  <c r="DD171" i="12"/>
  <c r="DD172" i="12"/>
  <c r="DD173" i="12"/>
  <c r="DD174" i="12"/>
  <c r="DD175" i="12"/>
  <c r="DD176" i="12"/>
  <c r="DD177" i="12"/>
  <c r="DD178" i="12"/>
  <c r="DD179" i="12"/>
  <c r="DD180" i="12"/>
  <c r="DD181" i="12"/>
  <c r="DD182" i="12"/>
  <c r="DD183" i="12"/>
  <c r="DD184" i="12"/>
  <c r="DD185" i="12"/>
  <c r="DD186" i="12"/>
  <c r="DD187" i="12"/>
  <c r="DD188" i="12"/>
  <c r="DD189" i="12"/>
  <c r="DD190" i="12"/>
  <c r="DD191" i="12"/>
  <c r="DD192" i="12"/>
  <c r="DD193" i="12"/>
  <c r="DD194" i="12"/>
  <c r="DD195" i="12"/>
  <c r="DD196" i="12"/>
  <c r="DD197" i="12"/>
  <c r="DD198" i="12"/>
  <c r="DD199" i="12"/>
  <c r="DD200" i="12"/>
  <c r="DD201" i="12"/>
  <c r="DD202" i="12"/>
  <c r="DD203" i="12"/>
  <c r="DD204" i="12"/>
  <c r="DD205" i="12"/>
  <c r="DD206" i="12"/>
  <c r="DD207" i="12"/>
  <c r="DD208" i="12"/>
  <c r="DD209" i="12"/>
  <c r="DD210" i="12"/>
  <c r="DD211" i="12"/>
  <c r="DD212" i="12"/>
  <c r="DD213" i="12"/>
  <c r="DD214" i="12"/>
  <c r="DC16" i="12"/>
  <c r="DC17" i="12"/>
  <c r="DC18" i="12"/>
  <c r="DC19" i="12"/>
  <c r="DC20" i="12"/>
  <c r="DC21" i="12"/>
  <c r="DC22" i="12"/>
  <c r="DC23" i="12"/>
  <c r="DC24" i="12"/>
  <c r="DC25" i="12"/>
  <c r="DC26" i="12"/>
  <c r="DC27" i="12"/>
  <c r="DC28" i="12"/>
  <c r="DC29" i="12"/>
  <c r="DC30" i="12"/>
  <c r="DC31" i="12"/>
  <c r="DC32" i="12"/>
  <c r="DC33" i="12"/>
  <c r="DC34" i="12"/>
  <c r="DC35" i="12"/>
  <c r="DC36" i="12"/>
  <c r="DC37" i="12"/>
  <c r="DC38" i="12"/>
  <c r="DC39" i="12"/>
  <c r="DC40" i="12"/>
  <c r="DC41" i="12"/>
  <c r="DC42" i="12"/>
  <c r="DC43" i="12"/>
  <c r="DC44" i="12"/>
  <c r="DC45" i="12"/>
  <c r="DC46" i="12"/>
  <c r="DC47" i="12"/>
  <c r="DC48" i="12"/>
  <c r="DC49" i="12"/>
  <c r="DC50" i="12"/>
  <c r="DC51" i="12"/>
  <c r="DC52" i="12"/>
  <c r="DC53" i="12"/>
  <c r="DC54" i="12"/>
  <c r="DC55" i="12"/>
  <c r="DC56" i="12"/>
  <c r="DC57" i="12"/>
  <c r="DC58" i="12"/>
  <c r="DC59" i="12"/>
  <c r="DC60" i="12"/>
  <c r="DC61" i="12"/>
  <c r="DC62" i="12"/>
  <c r="DC63" i="12"/>
  <c r="DC64" i="12"/>
  <c r="DC65" i="12"/>
  <c r="DC66" i="12"/>
  <c r="DC67" i="12"/>
  <c r="DC68" i="12"/>
  <c r="DC69" i="12"/>
  <c r="DC70" i="12"/>
  <c r="DC71" i="12"/>
  <c r="DC72" i="12"/>
  <c r="DC73" i="12"/>
  <c r="DC74" i="12"/>
  <c r="DC75" i="12"/>
  <c r="DC76" i="12"/>
  <c r="DC77" i="12"/>
  <c r="DC78" i="12"/>
  <c r="DC79" i="12"/>
  <c r="DC80" i="12"/>
  <c r="DC81" i="12"/>
  <c r="DC82" i="12"/>
  <c r="DC83" i="12"/>
  <c r="DC84" i="12"/>
  <c r="DC85" i="12"/>
  <c r="DC86" i="12"/>
  <c r="DC87" i="12"/>
  <c r="DC88" i="12"/>
  <c r="DC89" i="12"/>
  <c r="DC90" i="12"/>
  <c r="DC91" i="12"/>
  <c r="DC92" i="12"/>
  <c r="DC93" i="12"/>
  <c r="DC94" i="12"/>
  <c r="DC95" i="12"/>
  <c r="DC96" i="12"/>
  <c r="DC97" i="12"/>
  <c r="DC98" i="12"/>
  <c r="DC99" i="12"/>
  <c r="DC100" i="12"/>
  <c r="DC101" i="12"/>
  <c r="DC102" i="12"/>
  <c r="DC103" i="12"/>
  <c r="DC104" i="12"/>
  <c r="DC105" i="12"/>
  <c r="DC106" i="12"/>
  <c r="DC107" i="12"/>
  <c r="DC108" i="12"/>
  <c r="DC109" i="12"/>
  <c r="DC110" i="12"/>
  <c r="DC111" i="12"/>
  <c r="DC112" i="12"/>
  <c r="DC113" i="12"/>
  <c r="DC114" i="12"/>
  <c r="DC115" i="12"/>
  <c r="DC116" i="12"/>
  <c r="DC117" i="12"/>
  <c r="DC118" i="12"/>
  <c r="DC119" i="12"/>
  <c r="DC120" i="12"/>
  <c r="DC121" i="12"/>
  <c r="DC122" i="12"/>
  <c r="DC123" i="12"/>
  <c r="DC124" i="12"/>
  <c r="DC125" i="12"/>
  <c r="DC126" i="12"/>
  <c r="DC127" i="12"/>
  <c r="DC128" i="12"/>
  <c r="DC129" i="12"/>
  <c r="DC130" i="12"/>
  <c r="DC131" i="12"/>
  <c r="DC132" i="12"/>
  <c r="DC133" i="12"/>
  <c r="DC134" i="12"/>
  <c r="DC135" i="12"/>
  <c r="DC136" i="12"/>
  <c r="DC137" i="12"/>
  <c r="DC138" i="12"/>
  <c r="DC139" i="12"/>
  <c r="DC140" i="12"/>
  <c r="DC141" i="12"/>
  <c r="DC142" i="12"/>
  <c r="DC143" i="12"/>
  <c r="DC144" i="12"/>
  <c r="DC145" i="12"/>
  <c r="DC146" i="12"/>
  <c r="DC147" i="12"/>
  <c r="DC148" i="12"/>
  <c r="DC149" i="12"/>
  <c r="DC150" i="12"/>
  <c r="DC151" i="12"/>
  <c r="DC152" i="12"/>
  <c r="DC153" i="12"/>
  <c r="DC154" i="12"/>
  <c r="DC155" i="12"/>
  <c r="DC156" i="12"/>
  <c r="DC157" i="12"/>
  <c r="DC158" i="12"/>
  <c r="DC159" i="12"/>
  <c r="DC160" i="12"/>
  <c r="DC161" i="12"/>
  <c r="DC162" i="12"/>
  <c r="DC163" i="12"/>
  <c r="DC164" i="12"/>
  <c r="DC165" i="12"/>
  <c r="DC166" i="12"/>
  <c r="DC167" i="12"/>
  <c r="DC168" i="12"/>
  <c r="DC169" i="12"/>
  <c r="DC170" i="12"/>
  <c r="DC171" i="12"/>
  <c r="DC172" i="12"/>
  <c r="DC173" i="12"/>
  <c r="DC174" i="12"/>
  <c r="DC175" i="12"/>
  <c r="DC176" i="12"/>
  <c r="DC177" i="12"/>
  <c r="DC178" i="12"/>
  <c r="DC179" i="12"/>
  <c r="DC180" i="12"/>
  <c r="DC181" i="12"/>
  <c r="DC182" i="12"/>
  <c r="DC183" i="12"/>
  <c r="DC184" i="12"/>
  <c r="DC185" i="12"/>
  <c r="DC186" i="12"/>
  <c r="DC187" i="12"/>
  <c r="DC188" i="12"/>
  <c r="DC189" i="12"/>
  <c r="DC190" i="12"/>
  <c r="DC191" i="12"/>
  <c r="DC192" i="12"/>
  <c r="DC193" i="12"/>
  <c r="DC194" i="12"/>
  <c r="DC195" i="12"/>
  <c r="DC196" i="12"/>
  <c r="DC197" i="12"/>
  <c r="DC198" i="12"/>
  <c r="DC199" i="12"/>
  <c r="DC200" i="12"/>
  <c r="DC201" i="12"/>
  <c r="DC202" i="12"/>
  <c r="DC203" i="12"/>
  <c r="DC204" i="12"/>
  <c r="DC205" i="12"/>
  <c r="DC206" i="12"/>
  <c r="DC207" i="12"/>
  <c r="DC208" i="12"/>
  <c r="DC209" i="12"/>
  <c r="DC210" i="12"/>
  <c r="DC211" i="12"/>
  <c r="DC212" i="12"/>
  <c r="DC213" i="12"/>
  <c r="DC214" i="12"/>
  <c r="DB16" i="12"/>
  <c r="DB17" i="12"/>
  <c r="DB18" i="12"/>
  <c r="DB19" i="12"/>
  <c r="DB20" i="12"/>
  <c r="DB21" i="12"/>
  <c r="DB22" i="12"/>
  <c r="DB23" i="12"/>
  <c r="DB24" i="12"/>
  <c r="DB25" i="12"/>
  <c r="DB26" i="12"/>
  <c r="DB27" i="12"/>
  <c r="DB28" i="12"/>
  <c r="DB29" i="12"/>
  <c r="DB30" i="12"/>
  <c r="DB31" i="12"/>
  <c r="DB32" i="12"/>
  <c r="DB33" i="12"/>
  <c r="DB34" i="12"/>
  <c r="DB35" i="12"/>
  <c r="DB36" i="12"/>
  <c r="DB37" i="12"/>
  <c r="DB38" i="12"/>
  <c r="DB39" i="12"/>
  <c r="DB40" i="12"/>
  <c r="DB41" i="12"/>
  <c r="DB42" i="12"/>
  <c r="DB43" i="12"/>
  <c r="DB44" i="12"/>
  <c r="DB45" i="12"/>
  <c r="DB46" i="12"/>
  <c r="DB47" i="12"/>
  <c r="DB48" i="12"/>
  <c r="DB49" i="12"/>
  <c r="DB50" i="12"/>
  <c r="DB51" i="12"/>
  <c r="DB52" i="12"/>
  <c r="DB53" i="12"/>
  <c r="DB54" i="12"/>
  <c r="DB55" i="12"/>
  <c r="DB56" i="12"/>
  <c r="DB57" i="12"/>
  <c r="DB58" i="12"/>
  <c r="DB59" i="12"/>
  <c r="DB60" i="12"/>
  <c r="DB61" i="12"/>
  <c r="DB62" i="12"/>
  <c r="DB63" i="12"/>
  <c r="DB64" i="12"/>
  <c r="DB65" i="12"/>
  <c r="DB66" i="12"/>
  <c r="DB67" i="12"/>
  <c r="DB68" i="12"/>
  <c r="DB69" i="12"/>
  <c r="DB70" i="12"/>
  <c r="DB71" i="12"/>
  <c r="DB72" i="12"/>
  <c r="DB73" i="12"/>
  <c r="DB74" i="12"/>
  <c r="DB75" i="12"/>
  <c r="DB76" i="12"/>
  <c r="DB77" i="12"/>
  <c r="DB78" i="12"/>
  <c r="DB79" i="12"/>
  <c r="DB80" i="12"/>
  <c r="DB81" i="12"/>
  <c r="DB82" i="12"/>
  <c r="DB83" i="12"/>
  <c r="DB84" i="12"/>
  <c r="DB85" i="12"/>
  <c r="DB86" i="12"/>
  <c r="DB87" i="12"/>
  <c r="DB88" i="12"/>
  <c r="DB89" i="12"/>
  <c r="DB90" i="12"/>
  <c r="DB91" i="12"/>
  <c r="DB92" i="12"/>
  <c r="DB93" i="12"/>
  <c r="DB94" i="12"/>
  <c r="DB95" i="12"/>
  <c r="DB96" i="12"/>
  <c r="DB97" i="12"/>
  <c r="DB98" i="12"/>
  <c r="DB99" i="12"/>
  <c r="DB100" i="12"/>
  <c r="DB101" i="12"/>
  <c r="DB102" i="12"/>
  <c r="DB103" i="12"/>
  <c r="DB104" i="12"/>
  <c r="DB105" i="12"/>
  <c r="DB106" i="12"/>
  <c r="DB107" i="12"/>
  <c r="DB108" i="12"/>
  <c r="DB109" i="12"/>
  <c r="DB110" i="12"/>
  <c r="DB111" i="12"/>
  <c r="DB112" i="12"/>
  <c r="DB113" i="12"/>
  <c r="DB114" i="12"/>
  <c r="DB115" i="12"/>
  <c r="DB116" i="12"/>
  <c r="DB117" i="12"/>
  <c r="DB118" i="12"/>
  <c r="DB119" i="12"/>
  <c r="DB120" i="12"/>
  <c r="DB121" i="12"/>
  <c r="DB122" i="12"/>
  <c r="DB123" i="12"/>
  <c r="DB124" i="12"/>
  <c r="DB125" i="12"/>
  <c r="DB126" i="12"/>
  <c r="DB127" i="12"/>
  <c r="DB128" i="12"/>
  <c r="DB129" i="12"/>
  <c r="DB130" i="12"/>
  <c r="DB131" i="12"/>
  <c r="DB132" i="12"/>
  <c r="DB133" i="12"/>
  <c r="DB134" i="12"/>
  <c r="DB135" i="12"/>
  <c r="DB136" i="12"/>
  <c r="DB137" i="12"/>
  <c r="DB138" i="12"/>
  <c r="DB139" i="12"/>
  <c r="DB140" i="12"/>
  <c r="DB141" i="12"/>
  <c r="DB142" i="12"/>
  <c r="DB143" i="12"/>
  <c r="DB144" i="12"/>
  <c r="DB145" i="12"/>
  <c r="DB146" i="12"/>
  <c r="DB147" i="12"/>
  <c r="DB148" i="12"/>
  <c r="DB149" i="12"/>
  <c r="DB150" i="12"/>
  <c r="DB151" i="12"/>
  <c r="DB152" i="12"/>
  <c r="DB153" i="12"/>
  <c r="DB154" i="12"/>
  <c r="DB155" i="12"/>
  <c r="DB156" i="12"/>
  <c r="DB157" i="12"/>
  <c r="DB158" i="12"/>
  <c r="DB159" i="12"/>
  <c r="DB160" i="12"/>
  <c r="DB161" i="12"/>
  <c r="DB162" i="12"/>
  <c r="DB163" i="12"/>
  <c r="DB164" i="12"/>
  <c r="DB165" i="12"/>
  <c r="DB166" i="12"/>
  <c r="DB167" i="12"/>
  <c r="DB168" i="12"/>
  <c r="DB169" i="12"/>
  <c r="DB170" i="12"/>
  <c r="DB171" i="12"/>
  <c r="DB172" i="12"/>
  <c r="DB173" i="12"/>
  <c r="DB174" i="12"/>
  <c r="DB175" i="12"/>
  <c r="DB176" i="12"/>
  <c r="DB177" i="12"/>
  <c r="DB178" i="12"/>
  <c r="DB179" i="12"/>
  <c r="DB180" i="12"/>
  <c r="DB181" i="12"/>
  <c r="DB182" i="12"/>
  <c r="DB183" i="12"/>
  <c r="DB184" i="12"/>
  <c r="DB185" i="12"/>
  <c r="DB186" i="12"/>
  <c r="DB187" i="12"/>
  <c r="DB188" i="12"/>
  <c r="DB189" i="12"/>
  <c r="DB190" i="12"/>
  <c r="DB191" i="12"/>
  <c r="DB192" i="12"/>
  <c r="DB193" i="12"/>
  <c r="DB194" i="12"/>
  <c r="DB195" i="12"/>
  <c r="DB196" i="12"/>
  <c r="DB197" i="12"/>
  <c r="DB198" i="12"/>
  <c r="DB199" i="12"/>
  <c r="DB200" i="12"/>
  <c r="DB201" i="12"/>
  <c r="DB202" i="12"/>
  <c r="DB203" i="12"/>
  <c r="DB204" i="12"/>
  <c r="DB205" i="12"/>
  <c r="DB206" i="12"/>
  <c r="DB207" i="12"/>
  <c r="DB208" i="12"/>
  <c r="DB209" i="12"/>
  <c r="DB210" i="12"/>
  <c r="DB211" i="12"/>
  <c r="DB212" i="12"/>
  <c r="DB213" i="12"/>
  <c r="DB214" i="12"/>
  <c r="DA16" i="12"/>
  <c r="DA17" i="12"/>
  <c r="DA18" i="12"/>
  <c r="DA19" i="12"/>
  <c r="DA20" i="12"/>
  <c r="DA21" i="12"/>
  <c r="DA22" i="12"/>
  <c r="DA23" i="12"/>
  <c r="DA24" i="12"/>
  <c r="DA25" i="12"/>
  <c r="DA26" i="12"/>
  <c r="DA27" i="12"/>
  <c r="DA28" i="12"/>
  <c r="DA29" i="12"/>
  <c r="DA30" i="12"/>
  <c r="DA31" i="12"/>
  <c r="DA32" i="12"/>
  <c r="DA33" i="12"/>
  <c r="DA34" i="12"/>
  <c r="DA35" i="12"/>
  <c r="DA36" i="12"/>
  <c r="DA37" i="12"/>
  <c r="DA38" i="12"/>
  <c r="DA39" i="12"/>
  <c r="DA40" i="12"/>
  <c r="DA41" i="12"/>
  <c r="DA42" i="12"/>
  <c r="DA43" i="12"/>
  <c r="DA44" i="12"/>
  <c r="DA45" i="12"/>
  <c r="DA46" i="12"/>
  <c r="DA47" i="12"/>
  <c r="DA48" i="12"/>
  <c r="DA49" i="12"/>
  <c r="DA50" i="12"/>
  <c r="DA51" i="12"/>
  <c r="DA52" i="12"/>
  <c r="DA53" i="12"/>
  <c r="DA54" i="12"/>
  <c r="DA55" i="12"/>
  <c r="DA56" i="12"/>
  <c r="DA57" i="12"/>
  <c r="DA58" i="12"/>
  <c r="DA59" i="12"/>
  <c r="DA60" i="12"/>
  <c r="DA61" i="12"/>
  <c r="DA62" i="12"/>
  <c r="DA63" i="12"/>
  <c r="DA64" i="12"/>
  <c r="DA65" i="12"/>
  <c r="DA66" i="12"/>
  <c r="DA67" i="12"/>
  <c r="DA68" i="12"/>
  <c r="DA69" i="12"/>
  <c r="DA70" i="12"/>
  <c r="DA71" i="12"/>
  <c r="DA72" i="12"/>
  <c r="DA73" i="12"/>
  <c r="DA74" i="12"/>
  <c r="DA75" i="12"/>
  <c r="DA76" i="12"/>
  <c r="DA77" i="12"/>
  <c r="DA78" i="12"/>
  <c r="DA79" i="12"/>
  <c r="DA80" i="12"/>
  <c r="DA81" i="12"/>
  <c r="DA82" i="12"/>
  <c r="DA83" i="12"/>
  <c r="DA84" i="12"/>
  <c r="DA85" i="12"/>
  <c r="DA86" i="12"/>
  <c r="DA87" i="12"/>
  <c r="DA88" i="12"/>
  <c r="DA89" i="12"/>
  <c r="DA90" i="12"/>
  <c r="DA91" i="12"/>
  <c r="DA92" i="12"/>
  <c r="DA93" i="12"/>
  <c r="DA94" i="12"/>
  <c r="DA95" i="12"/>
  <c r="DA96" i="12"/>
  <c r="DA97" i="12"/>
  <c r="DA98" i="12"/>
  <c r="DA99" i="12"/>
  <c r="DA100" i="12"/>
  <c r="DA101" i="12"/>
  <c r="DA102" i="12"/>
  <c r="DA103" i="12"/>
  <c r="DA104" i="12"/>
  <c r="DA105" i="12"/>
  <c r="DA106" i="12"/>
  <c r="DA107" i="12"/>
  <c r="DA108" i="12"/>
  <c r="DA109" i="12"/>
  <c r="DA110" i="12"/>
  <c r="DA111" i="12"/>
  <c r="DA112" i="12"/>
  <c r="DA113" i="12"/>
  <c r="DA114" i="12"/>
  <c r="DA115" i="12"/>
  <c r="DA116" i="12"/>
  <c r="DA117" i="12"/>
  <c r="DA118" i="12"/>
  <c r="DA119" i="12"/>
  <c r="DA120" i="12"/>
  <c r="DA121" i="12"/>
  <c r="DA122" i="12"/>
  <c r="DA123" i="12"/>
  <c r="DA124" i="12"/>
  <c r="DA125" i="12"/>
  <c r="DA126" i="12"/>
  <c r="DA127" i="12"/>
  <c r="DA128" i="12"/>
  <c r="DA129" i="12"/>
  <c r="DA130" i="12"/>
  <c r="DA131" i="12"/>
  <c r="DA132" i="12"/>
  <c r="DA133" i="12"/>
  <c r="DA134" i="12"/>
  <c r="DA135" i="12"/>
  <c r="DA136" i="12"/>
  <c r="DA137" i="12"/>
  <c r="DA138" i="12"/>
  <c r="DA139" i="12"/>
  <c r="DA140" i="12"/>
  <c r="DA141" i="12"/>
  <c r="DA142" i="12"/>
  <c r="DA143" i="12"/>
  <c r="DA144" i="12"/>
  <c r="DA145" i="12"/>
  <c r="DA146" i="12"/>
  <c r="DA147" i="12"/>
  <c r="DA148" i="12"/>
  <c r="DA149" i="12"/>
  <c r="DA150" i="12"/>
  <c r="DA151" i="12"/>
  <c r="DA152" i="12"/>
  <c r="DA153" i="12"/>
  <c r="DA154" i="12"/>
  <c r="DA155" i="12"/>
  <c r="DA156" i="12"/>
  <c r="DA157" i="12"/>
  <c r="DA158" i="12"/>
  <c r="DA159" i="12"/>
  <c r="DA160" i="12"/>
  <c r="DA161" i="12"/>
  <c r="DA162" i="12"/>
  <c r="DA163" i="12"/>
  <c r="DA164" i="12"/>
  <c r="DA165" i="12"/>
  <c r="DA166" i="12"/>
  <c r="DA167" i="12"/>
  <c r="DA168" i="12"/>
  <c r="DA169" i="12"/>
  <c r="DA170" i="12"/>
  <c r="DA171" i="12"/>
  <c r="DA172" i="12"/>
  <c r="DA173" i="12"/>
  <c r="DA174" i="12"/>
  <c r="DA175" i="12"/>
  <c r="DA176" i="12"/>
  <c r="DA177" i="12"/>
  <c r="DA178" i="12"/>
  <c r="DA179" i="12"/>
  <c r="DA180" i="12"/>
  <c r="DA181" i="12"/>
  <c r="DA182" i="12"/>
  <c r="DA183" i="12"/>
  <c r="DA184" i="12"/>
  <c r="DA185" i="12"/>
  <c r="DA186" i="12"/>
  <c r="DA187" i="12"/>
  <c r="DA188" i="12"/>
  <c r="DA189" i="12"/>
  <c r="DA190" i="12"/>
  <c r="DA191" i="12"/>
  <c r="DA192" i="12"/>
  <c r="DA193" i="12"/>
  <c r="DA194" i="12"/>
  <c r="DA195" i="12"/>
  <c r="DA196" i="12"/>
  <c r="DA197" i="12"/>
  <c r="DA198" i="12"/>
  <c r="DA199" i="12"/>
  <c r="DA200" i="12"/>
  <c r="DA201" i="12"/>
  <c r="DA202" i="12"/>
  <c r="DA203" i="12"/>
  <c r="DA204" i="12"/>
  <c r="DA205" i="12"/>
  <c r="DA206" i="12"/>
  <c r="DA207" i="12"/>
  <c r="DA208" i="12"/>
  <c r="DA209" i="12"/>
  <c r="DA210" i="12"/>
  <c r="DA211" i="12"/>
  <c r="DA212" i="12"/>
  <c r="DA213" i="12"/>
  <c r="DA214" i="12"/>
  <c r="CZ16" i="12"/>
  <c r="CZ17" i="12"/>
  <c r="CZ18" i="12"/>
  <c r="CZ19" i="12"/>
  <c r="CZ20" i="12"/>
  <c r="CZ21" i="12"/>
  <c r="CZ22" i="12"/>
  <c r="CZ23" i="12"/>
  <c r="CZ24" i="12"/>
  <c r="CZ25" i="12"/>
  <c r="CZ26" i="12"/>
  <c r="CZ27" i="12"/>
  <c r="CZ28" i="12"/>
  <c r="CZ29" i="12"/>
  <c r="CZ30" i="12"/>
  <c r="CZ31" i="12"/>
  <c r="CZ32" i="12"/>
  <c r="CZ33" i="12"/>
  <c r="CZ34" i="12"/>
  <c r="CZ35" i="12"/>
  <c r="CZ36" i="12"/>
  <c r="CZ37" i="12"/>
  <c r="CZ38" i="12"/>
  <c r="CZ39" i="12"/>
  <c r="CZ40" i="12"/>
  <c r="CZ41" i="12"/>
  <c r="CZ42" i="12"/>
  <c r="CZ43" i="12"/>
  <c r="CZ44" i="12"/>
  <c r="CZ45" i="12"/>
  <c r="CZ46" i="12"/>
  <c r="CZ47" i="12"/>
  <c r="CZ48" i="12"/>
  <c r="CZ49" i="12"/>
  <c r="CZ50" i="12"/>
  <c r="CZ51" i="12"/>
  <c r="CZ52" i="12"/>
  <c r="CZ53" i="12"/>
  <c r="CZ54" i="12"/>
  <c r="CZ55" i="12"/>
  <c r="CZ56" i="12"/>
  <c r="CZ57" i="12"/>
  <c r="CZ58" i="12"/>
  <c r="CZ59" i="12"/>
  <c r="CZ60" i="12"/>
  <c r="CZ61" i="12"/>
  <c r="CZ62" i="12"/>
  <c r="CZ63" i="12"/>
  <c r="CZ64" i="12"/>
  <c r="CZ65" i="12"/>
  <c r="CZ66" i="12"/>
  <c r="CZ67" i="12"/>
  <c r="CZ68" i="12"/>
  <c r="CZ69" i="12"/>
  <c r="CZ70" i="12"/>
  <c r="CZ71" i="12"/>
  <c r="CZ72" i="12"/>
  <c r="CZ73" i="12"/>
  <c r="CZ74" i="12"/>
  <c r="CZ75" i="12"/>
  <c r="CZ76" i="12"/>
  <c r="CZ77" i="12"/>
  <c r="CZ78" i="12"/>
  <c r="CZ79" i="12"/>
  <c r="CZ80" i="12"/>
  <c r="CZ81" i="12"/>
  <c r="CZ82" i="12"/>
  <c r="CZ83" i="12"/>
  <c r="CZ84" i="12"/>
  <c r="CZ85" i="12"/>
  <c r="CZ86" i="12"/>
  <c r="CZ87" i="12"/>
  <c r="CZ88" i="12"/>
  <c r="CZ89" i="12"/>
  <c r="CZ90" i="12"/>
  <c r="CZ91" i="12"/>
  <c r="CZ92" i="12"/>
  <c r="CZ93" i="12"/>
  <c r="CZ94" i="12"/>
  <c r="CZ95" i="12"/>
  <c r="CZ96" i="12"/>
  <c r="CZ97" i="12"/>
  <c r="CZ98" i="12"/>
  <c r="CZ99" i="12"/>
  <c r="CZ100" i="12"/>
  <c r="CZ101" i="12"/>
  <c r="CZ102" i="12"/>
  <c r="CZ103" i="12"/>
  <c r="CZ104" i="12"/>
  <c r="CZ105" i="12"/>
  <c r="CZ106" i="12"/>
  <c r="CZ107" i="12"/>
  <c r="CZ108" i="12"/>
  <c r="CZ109" i="12"/>
  <c r="CZ110" i="12"/>
  <c r="CZ111" i="12"/>
  <c r="CZ112" i="12"/>
  <c r="CZ113" i="12"/>
  <c r="CZ114" i="12"/>
  <c r="CZ115" i="12"/>
  <c r="CZ116" i="12"/>
  <c r="CZ117" i="12"/>
  <c r="CZ118" i="12"/>
  <c r="CZ119" i="12"/>
  <c r="CZ120" i="12"/>
  <c r="CZ121" i="12"/>
  <c r="CZ122" i="12"/>
  <c r="CZ123" i="12"/>
  <c r="CZ124" i="12"/>
  <c r="CZ125" i="12"/>
  <c r="CZ126" i="12"/>
  <c r="CZ127" i="12"/>
  <c r="CZ128" i="12"/>
  <c r="CZ129" i="12"/>
  <c r="CZ130" i="12"/>
  <c r="CZ131" i="12"/>
  <c r="CZ132" i="12"/>
  <c r="CZ133" i="12"/>
  <c r="CZ134" i="12"/>
  <c r="CZ135" i="12"/>
  <c r="CZ136" i="12"/>
  <c r="CZ137" i="12"/>
  <c r="CZ138" i="12"/>
  <c r="CZ139" i="12"/>
  <c r="CZ140" i="12"/>
  <c r="CZ141" i="12"/>
  <c r="CZ142" i="12"/>
  <c r="CZ143" i="12"/>
  <c r="CZ144" i="12"/>
  <c r="CZ145" i="12"/>
  <c r="CZ146" i="12"/>
  <c r="CZ147" i="12"/>
  <c r="CZ148" i="12"/>
  <c r="CZ149" i="12"/>
  <c r="CZ150" i="12"/>
  <c r="CZ151" i="12"/>
  <c r="CZ152" i="12"/>
  <c r="CZ153" i="12"/>
  <c r="CZ154" i="12"/>
  <c r="CZ155" i="12"/>
  <c r="CZ156" i="12"/>
  <c r="CZ157" i="12"/>
  <c r="CZ158" i="12"/>
  <c r="CZ159" i="12"/>
  <c r="CZ160" i="12"/>
  <c r="CZ161" i="12"/>
  <c r="CZ162" i="12"/>
  <c r="CZ163" i="12"/>
  <c r="CZ164" i="12"/>
  <c r="CZ165" i="12"/>
  <c r="CZ166" i="12"/>
  <c r="CZ167" i="12"/>
  <c r="CZ168" i="12"/>
  <c r="CZ169" i="12"/>
  <c r="CZ170" i="12"/>
  <c r="CZ171" i="12"/>
  <c r="CZ172" i="12"/>
  <c r="CZ173" i="12"/>
  <c r="CZ174" i="12"/>
  <c r="CZ175" i="12"/>
  <c r="CZ176" i="12"/>
  <c r="CZ177" i="12"/>
  <c r="CZ178" i="12"/>
  <c r="CZ179" i="12"/>
  <c r="CZ180" i="12"/>
  <c r="CZ181" i="12"/>
  <c r="CZ182" i="12"/>
  <c r="CZ183" i="12"/>
  <c r="CZ184" i="12"/>
  <c r="CZ185" i="12"/>
  <c r="CZ186" i="12"/>
  <c r="CZ187" i="12"/>
  <c r="CZ188" i="12"/>
  <c r="CZ189" i="12"/>
  <c r="CZ190" i="12"/>
  <c r="CZ191" i="12"/>
  <c r="CZ192" i="12"/>
  <c r="CZ193" i="12"/>
  <c r="CZ194" i="12"/>
  <c r="CZ195" i="12"/>
  <c r="CZ196" i="12"/>
  <c r="CZ197" i="12"/>
  <c r="CZ198" i="12"/>
  <c r="CZ199" i="12"/>
  <c r="CZ200" i="12"/>
  <c r="CZ201" i="12"/>
  <c r="CZ202" i="12"/>
  <c r="CZ203" i="12"/>
  <c r="CZ204" i="12"/>
  <c r="CZ205" i="12"/>
  <c r="CZ206" i="12"/>
  <c r="CZ207" i="12"/>
  <c r="CZ208" i="12"/>
  <c r="CZ209" i="12"/>
  <c r="CZ210" i="12"/>
  <c r="CZ211" i="12"/>
  <c r="CZ212" i="12"/>
  <c r="CZ213" i="12"/>
  <c r="CZ214" i="12"/>
  <c r="CY16" i="12"/>
  <c r="CY17" i="12"/>
  <c r="CY18" i="12"/>
  <c r="CY19" i="12"/>
  <c r="CY20" i="12"/>
  <c r="CY21" i="12"/>
  <c r="CY22" i="12"/>
  <c r="CY23" i="12"/>
  <c r="CY24" i="12"/>
  <c r="CY25" i="12"/>
  <c r="CY26" i="12"/>
  <c r="CY27" i="12"/>
  <c r="CY28" i="12"/>
  <c r="CY29" i="12"/>
  <c r="CY30" i="12"/>
  <c r="CY31" i="12"/>
  <c r="CY32" i="12"/>
  <c r="CY33" i="12"/>
  <c r="CY34" i="12"/>
  <c r="CY35" i="12"/>
  <c r="CY36" i="12"/>
  <c r="CY37" i="12"/>
  <c r="CY38" i="12"/>
  <c r="CY39" i="12"/>
  <c r="CY40" i="12"/>
  <c r="CY41" i="12"/>
  <c r="CY42" i="12"/>
  <c r="CY43" i="12"/>
  <c r="CY44" i="12"/>
  <c r="CY45" i="12"/>
  <c r="CY46" i="12"/>
  <c r="CY47" i="12"/>
  <c r="CY48" i="12"/>
  <c r="CY49" i="12"/>
  <c r="CY50" i="12"/>
  <c r="CY51" i="12"/>
  <c r="CY52" i="12"/>
  <c r="CY53" i="12"/>
  <c r="CY54" i="12"/>
  <c r="CY55" i="12"/>
  <c r="CY56" i="12"/>
  <c r="CY57" i="12"/>
  <c r="CY58" i="12"/>
  <c r="CY59" i="12"/>
  <c r="CY60" i="12"/>
  <c r="CY61" i="12"/>
  <c r="CY62" i="12"/>
  <c r="CY63" i="12"/>
  <c r="CY64" i="12"/>
  <c r="CY65" i="12"/>
  <c r="CY66" i="12"/>
  <c r="CY67" i="12"/>
  <c r="CY68" i="12"/>
  <c r="CY69" i="12"/>
  <c r="CY70" i="12"/>
  <c r="CY71" i="12"/>
  <c r="CY72" i="12"/>
  <c r="CY73" i="12"/>
  <c r="CY74" i="12"/>
  <c r="CY75" i="12"/>
  <c r="CY76" i="12"/>
  <c r="CY77" i="12"/>
  <c r="CY78" i="12"/>
  <c r="CY79" i="12"/>
  <c r="CY80" i="12"/>
  <c r="CY81" i="12"/>
  <c r="CY82" i="12"/>
  <c r="CY83" i="12"/>
  <c r="CY84" i="12"/>
  <c r="CY85" i="12"/>
  <c r="CY86" i="12"/>
  <c r="CY87" i="12"/>
  <c r="CY88" i="12"/>
  <c r="CY89" i="12"/>
  <c r="CY90" i="12"/>
  <c r="CY91" i="12"/>
  <c r="CY92" i="12"/>
  <c r="CY93" i="12"/>
  <c r="CY94" i="12"/>
  <c r="CY95" i="12"/>
  <c r="CY96" i="12"/>
  <c r="CY97" i="12"/>
  <c r="CY98" i="12"/>
  <c r="CY99" i="12"/>
  <c r="CY100" i="12"/>
  <c r="CY101" i="12"/>
  <c r="CY102" i="12"/>
  <c r="CY103" i="12"/>
  <c r="CY104" i="12"/>
  <c r="CY105" i="12"/>
  <c r="CY106" i="12"/>
  <c r="CY107" i="12"/>
  <c r="CY108" i="12"/>
  <c r="CY109" i="12"/>
  <c r="CY110" i="12"/>
  <c r="CY111" i="12"/>
  <c r="CY112" i="12"/>
  <c r="CY113" i="12"/>
  <c r="CY114" i="12"/>
  <c r="CY115" i="12"/>
  <c r="CY116" i="12"/>
  <c r="CY117" i="12"/>
  <c r="CY118" i="12"/>
  <c r="CY119" i="12"/>
  <c r="CY120" i="12"/>
  <c r="CY121" i="12"/>
  <c r="CY122" i="12"/>
  <c r="CY123" i="12"/>
  <c r="CY124" i="12"/>
  <c r="CY125" i="12"/>
  <c r="CY126" i="12"/>
  <c r="CY127" i="12"/>
  <c r="CY128" i="12"/>
  <c r="CY129" i="12"/>
  <c r="CY130" i="12"/>
  <c r="CY131" i="12"/>
  <c r="CY132" i="12"/>
  <c r="CY133" i="12"/>
  <c r="CY134" i="12"/>
  <c r="CY135" i="12"/>
  <c r="CY136" i="12"/>
  <c r="CY137" i="12"/>
  <c r="CY138" i="12"/>
  <c r="CY139" i="12"/>
  <c r="CY140" i="12"/>
  <c r="CY141" i="12"/>
  <c r="CY142" i="12"/>
  <c r="CY143" i="12"/>
  <c r="CY144" i="12"/>
  <c r="CY145" i="12"/>
  <c r="CY146" i="12"/>
  <c r="CY147" i="12"/>
  <c r="CY148" i="12"/>
  <c r="CY149" i="12"/>
  <c r="CY150" i="12"/>
  <c r="CY151" i="12"/>
  <c r="CY152" i="12"/>
  <c r="CY153" i="12"/>
  <c r="CY154" i="12"/>
  <c r="CY155" i="12"/>
  <c r="CY156" i="12"/>
  <c r="CY157" i="12"/>
  <c r="CY158" i="12"/>
  <c r="CY159" i="12"/>
  <c r="CY160" i="12"/>
  <c r="CY161" i="12"/>
  <c r="CY162" i="12"/>
  <c r="CY163" i="12"/>
  <c r="CY164" i="12"/>
  <c r="CY165" i="12"/>
  <c r="CY166" i="12"/>
  <c r="CY167" i="12"/>
  <c r="CY168" i="12"/>
  <c r="CY169" i="12"/>
  <c r="CY170" i="12"/>
  <c r="CY171" i="12"/>
  <c r="CY172" i="12"/>
  <c r="CY173" i="12"/>
  <c r="CY174" i="12"/>
  <c r="CY175" i="12"/>
  <c r="CY176" i="12"/>
  <c r="CY177" i="12"/>
  <c r="CY178" i="12"/>
  <c r="CY179" i="12"/>
  <c r="CY180" i="12"/>
  <c r="CY181" i="12"/>
  <c r="CY182" i="12"/>
  <c r="CY183" i="12"/>
  <c r="CY184" i="12"/>
  <c r="CY185" i="12"/>
  <c r="CY186" i="12"/>
  <c r="CY187" i="12"/>
  <c r="CY188" i="12"/>
  <c r="CY189" i="12"/>
  <c r="CY190" i="12"/>
  <c r="CY191" i="12"/>
  <c r="CY192" i="12"/>
  <c r="CY193" i="12"/>
  <c r="CY194" i="12"/>
  <c r="CY195" i="12"/>
  <c r="CY196" i="12"/>
  <c r="CY197" i="12"/>
  <c r="CY198" i="12"/>
  <c r="CY199" i="12"/>
  <c r="CY200" i="12"/>
  <c r="CY201" i="12"/>
  <c r="CY202" i="12"/>
  <c r="CY203" i="12"/>
  <c r="CY204" i="12"/>
  <c r="CY205" i="12"/>
  <c r="CY206" i="12"/>
  <c r="CY207" i="12"/>
  <c r="CY208" i="12"/>
  <c r="CY209" i="12"/>
  <c r="CY210" i="12"/>
  <c r="CY211" i="12"/>
  <c r="CY212" i="12"/>
  <c r="CY213" i="12"/>
  <c r="CY214" i="12"/>
  <c r="CX16" i="12"/>
  <c r="CX17" i="12"/>
  <c r="CX18" i="12"/>
  <c r="CX19" i="12"/>
  <c r="CX20" i="12"/>
  <c r="CX21" i="12"/>
  <c r="CX22" i="12"/>
  <c r="CX23" i="12"/>
  <c r="CX24" i="12"/>
  <c r="CX25" i="12"/>
  <c r="CX26" i="12"/>
  <c r="CX27" i="12"/>
  <c r="CX28" i="12"/>
  <c r="CX29" i="12"/>
  <c r="CX30" i="12"/>
  <c r="CX31" i="12"/>
  <c r="CX32" i="12"/>
  <c r="CX33" i="12"/>
  <c r="CX34" i="12"/>
  <c r="CX35" i="12"/>
  <c r="CX36" i="12"/>
  <c r="CX37" i="12"/>
  <c r="CX38" i="12"/>
  <c r="CX39" i="12"/>
  <c r="CX40" i="12"/>
  <c r="CX41" i="12"/>
  <c r="CX42" i="12"/>
  <c r="CX43" i="12"/>
  <c r="CX44" i="12"/>
  <c r="CX45" i="12"/>
  <c r="CX46" i="12"/>
  <c r="CX47" i="12"/>
  <c r="CX48" i="12"/>
  <c r="CX49" i="12"/>
  <c r="CX50" i="12"/>
  <c r="CX51" i="12"/>
  <c r="CX52" i="12"/>
  <c r="CX53" i="12"/>
  <c r="CX54" i="12"/>
  <c r="CX55" i="12"/>
  <c r="CX56" i="12"/>
  <c r="CX57" i="12"/>
  <c r="CX58" i="12"/>
  <c r="CX59" i="12"/>
  <c r="CX60" i="12"/>
  <c r="CX61" i="12"/>
  <c r="CX62" i="12"/>
  <c r="CX63" i="12"/>
  <c r="CX64" i="12"/>
  <c r="CX65" i="12"/>
  <c r="CX66" i="12"/>
  <c r="CX67" i="12"/>
  <c r="CX68" i="12"/>
  <c r="CX69" i="12"/>
  <c r="CX70" i="12"/>
  <c r="CX71" i="12"/>
  <c r="CX72" i="12"/>
  <c r="CX73" i="12"/>
  <c r="CX74" i="12"/>
  <c r="CX75" i="12"/>
  <c r="CX76" i="12"/>
  <c r="CX77" i="12"/>
  <c r="CX78" i="12"/>
  <c r="CX79" i="12"/>
  <c r="CX80" i="12"/>
  <c r="CX81" i="12"/>
  <c r="CX82" i="12"/>
  <c r="CX83" i="12"/>
  <c r="CX84" i="12"/>
  <c r="CX85" i="12"/>
  <c r="CX86" i="12"/>
  <c r="CX87" i="12"/>
  <c r="CX88" i="12"/>
  <c r="CX89" i="12"/>
  <c r="CX90" i="12"/>
  <c r="CX91" i="12"/>
  <c r="CX92" i="12"/>
  <c r="CX93" i="12"/>
  <c r="CX94" i="12"/>
  <c r="CX95" i="12"/>
  <c r="CX96" i="12"/>
  <c r="CX97" i="12"/>
  <c r="CX98" i="12"/>
  <c r="CX99" i="12"/>
  <c r="CX100" i="12"/>
  <c r="CX101" i="12"/>
  <c r="CX102" i="12"/>
  <c r="CX103" i="12"/>
  <c r="CX104" i="12"/>
  <c r="CX105" i="12"/>
  <c r="CX106" i="12"/>
  <c r="CX107" i="12"/>
  <c r="CX108" i="12"/>
  <c r="CX109" i="12"/>
  <c r="CX110" i="12"/>
  <c r="CX111" i="12"/>
  <c r="CX112" i="12"/>
  <c r="CX113" i="12"/>
  <c r="CX114" i="12"/>
  <c r="CX115" i="12"/>
  <c r="CX116" i="12"/>
  <c r="CX117" i="12"/>
  <c r="CX118" i="12"/>
  <c r="CX119" i="12"/>
  <c r="CX120" i="12"/>
  <c r="CX121" i="12"/>
  <c r="CX122" i="12"/>
  <c r="CX123" i="12"/>
  <c r="CX124" i="12"/>
  <c r="CX125" i="12"/>
  <c r="CX126" i="12"/>
  <c r="CX127" i="12"/>
  <c r="CX128" i="12"/>
  <c r="CX129" i="12"/>
  <c r="CX130" i="12"/>
  <c r="CX131" i="12"/>
  <c r="CX132" i="12"/>
  <c r="CX133" i="12"/>
  <c r="CX134" i="12"/>
  <c r="CX135" i="12"/>
  <c r="CX136" i="12"/>
  <c r="CX137" i="12"/>
  <c r="CX138" i="12"/>
  <c r="CX139" i="12"/>
  <c r="CX140" i="12"/>
  <c r="CX141" i="12"/>
  <c r="CX142" i="12"/>
  <c r="CX143" i="12"/>
  <c r="CX144" i="12"/>
  <c r="CX145" i="12"/>
  <c r="CX146" i="12"/>
  <c r="CX147" i="12"/>
  <c r="CX148" i="12"/>
  <c r="CX149" i="12"/>
  <c r="CX150" i="12"/>
  <c r="CX151" i="12"/>
  <c r="CX152" i="12"/>
  <c r="CX153" i="12"/>
  <c r="CX154" i="12"/>
  <c r="CX155" i="12"/>
  <c r="CX156" i="12"/>
  <c r="CX157" i="12"/>
  <c r="CX158" i="12"/>
  <c r="CX159" i="12"/>
  <c r="CX160" i="12"/>
  <c r="CX161" i="12"/>
  <c r="CX162" i="12"/>
  <c r="CX163" i="12"/>
  <c r="CX164" i="12"/>
  <c r="CX165" i="12"/>
  <c r="CX166" i="12"/>
  <c r="CX167" i="12"/>
  <c r="CX168" i="12"/>
  <c r="CX169" i="12"/>
  <c r="CX170" i="12"/>
  <c r="CX171" i="12"/>
  <c r="CX172" i="12"/>
  <c r="CX173" i="12"/>
  <c r="CX174" i="12"/>
  <c r="CX175" i="12"/>
  <c r="CX176" i="12"/>
  <c r="CX177" i="12"/>
  <c r="CX178" i="12"/>
  <c r="CX179" i="12"/>
  <c r="CX180" i="12"/>
  <c r="CX181" i="12"/>
  <c r="CX182" i="12"/>
  <c r="CX183" i="12"/>
  <c r="CX184" i="12"/>
  <c r="CX185" i="12"/>
  <c r="CX186" i="12"/>
  <c r="CX187" i="12"/>
  <c r="CX188" i="12"/>
  <c r="CX189" i="12"/>
  <c r="CX190" i="12"/>
  <c r="CX191" i="12"/>
  <c r="CX192" i="12"/>
  <c r="CX193" i="12"/>
  <c r="CX194" i="12"/>
  <c r="CX195" i="12"/>
  <c r="CX196" i="12"/>
  <c r="CX197" i="12"/>
  <c r="CX198" i="12"/>
  <c r="CX199" i="12"/>
  <c r="CX200" i="12"/>
  <c r="CX201" i="12"/>
  <c r="CX202" i="12"/>
  <c r="CX203" i="12"/>
  <c r="CX204" i="12"/>
  <c r="CX205" i="12"/>
  <c r="CX206" i="12"/>
  <c r="CX207" i="12"/>
  <c r="CX208" i="12"/>
  <c r="CX209" i="12"/>
  <c r="CX210" i="12"/>
  <c r="CX211" i="12"/>
  <c r="CX212" i="12"/>
  <c r="CX213" i="12"/>
  <c r="CX214" i="12"/>
  <c r="CW16" i="12"/>
  <c r="CW17" i="12"/>
  <c r="CW18" i="12"/>
  <c r="CW19" i="12"/>
  <c r="CW20" i="12"/>
  <c r="CW21" i="12"/>
  <c r="CW22" i="12"/>
  <c r="CW23" i="12"/>
  <c r="CW24" i="12"/>
  <c r="CW25" i="12"/>
  <c r="CW26" i="12"/>
  <c r="CW27" i="12"/>
  <c r="CW28" i="12"/>
  <c r="CW29" i="12"/>
  <c r="CW30" i="12"/>
  <c r="CW31" i="12"/>
  <c r="CW32" i="12"/>
  <c r="CW33" i="12"/>
  <c r="CW34" i="12"/>
  <c r="CW35" i="12"/>
  <c r="CW36" i="12"/>
  <c r="CW37" i="12"/>
  <c r="CW38" i="12"/>
  <c r="CW39" i="12"/>
  <c r="CW40" i="12"/>
  <c r="CW41" i="12"/>
  <c r="CW42" i="12"/>
  <c r="CW43" i="12"/>
  <c r="CW44" i="12"/>
  <c r="CW45" i="12"/>
  <c r="CW46" i="12"/>
  <c r="CW47" i="12"/>
  <c r="CW48" i="12"/>
  <c r="CW49" i="12"/>
  <c r="CW50" i="12"/>
  <c r="CW51" i="12"/>
  <c r="CW52" i="12"/>
  <c r="CW53" i="12"/>
  <c r="CW54" i="12"/>
  <c r="CW55" i="12"/>
  <c r="CW56" i="12"/>
  <c r="CW57" i="12"/>
  <c r="CW58" i="12"/>
  <c r="CW59" i="12"/>
  <c r="CW60" i="12"/>
  <c r="CW61" i="12"/>
  <c r="CW62" i="12"/>
  <c r="CW63" i="12"/>
  <c r="CW64" i="12"/>
  <c r="CW65" i="12"/>
  <c r="CW66" i="12"/>
  <c r="CW67" i="12"/>
  <c r="CW68" i="12"/>
  <c r="CW69" i="12"/>
  <c r="CW70" i="12"/>
  <c r="CW71" i="12"/>
  <c r="CW72" i="12"/>
  <c r="CW73" i="12"/>
  <c r="CW74" i="12"/>
  <c r="CW75" i="12"/>
  <c r="CW76" i="12"/>
  <c r="CW77" i="12"/>
  <c r="CW78" i="12"/>
  <c r="CW79" i="12"/>
  <c r="CW80" i="12"/>
  <c r="CW81" i="12"/>
  <c r="CW82" i="12"/>
  <c r="CW83" i="12"/>
  <c r="CW84" i="12"/>
  <c r="CW85" i="12"/>
  <c r="CW86" i="12"/>
  <c r="CW87" i="12"/>
  <c r="CW88" i="12"/>
  <c r="CW89" i="12"/>
  <c r="CW90" i="12"/>
  <c r="CW91" i="12"/>
  <c r="CW92" i="12"/>
  <c r="CW93" i="12"/>
  <c r="CW94" i="12"/>
  <c r="CW95" i="12"/>
  <c r="CW96" i="12"/>
  <c r="CW97" i="12"/>
  <c r="CW98" i="12"/>
  <c r="CW99" i="12"/>
  <c r="CW100" i="12"/>
  <c r="CW101" i="12"/>
  <c r="CW102" i="12"/>
  <c r="CW103" i="12"/>
  <c r="CW104" i="12"/>
  <c r="CW105" i="12"/>
  <c r="CW106" i="12"/>
  <c r="CW107" i="12"/>
  <c r="CW108" i="12"/>
  <c r="CW109" i="12"/>
  <c r="CW110" i="12"/>
  <c r="CW111" i="12"/>
  <c r="CW112" i="12"/>
  <c r="CW113" i="12"/>
  <c r="CW114" i="12"/>
  <c r="CW115" i="12"/>
  <c r="CW116" i="12"/>
  <c r="CW117" i="12"/>
  <c r="CW118" i="12"/>
  <c r="CW119" i="12"/>
  <c r="CW120" i="12"/>
  <c r="CW121" i="12"/>
  <c r="CW122" i="12"/>
  <c r="CW123" i="12"/>
  <c r="CW124" i="12"/>
  <c r="CW125" i="12"/>
  <c r="CW126" i="12"/>
  <c r="CW127" i="12"/>
  <c r="CW128" i="12"/>
  <c r="CW129" i="12"/>
  <c r="CW130" i="12"/>
  <c r="CW131" i="12"/>
  <c r="CW132" i="12"/>
  <c r="CW133" i="12"/>
  <c r="CW134" i="12"/>
  <c r="CW135" i="12"/>
  <c r="CW136" i="12"/>
  <c r="CW137" i="12"/>
  <c r="CW138" i="12"/>
  <c r="CW139" i="12"/>
  <c r="CW140" i="12"/>
  <c r="CW141" i="12"/>
  <c r="CW142" i="12"/>
  <c r="CW143" i="12"/>
  <c r="CW144" i="12"/>
  <c r="CW145" i="12"/>
  <c r="CW146" i="12"/>
  <c r="CW147" i="12"/>
  <c r="CW148" i="12"/>
  <c r="CW149" i="12"/>
  <c r="CW150" i="12"/>
  <c r="CW151" i="12"/>
  <c r="CW152" i="12"/>
  <c r="CW153" i="12"/>
  <c r="CW154" i="12"/>
  <c r="CW155" i="12"/>
  <c r="CW156" i="12"/>
  <c r="CW157" i="12"/>
  <c r="CW158" i="12"/>
  <c r="CW159" i="12"/>
  <c r="CW160" i="12"/>
  <c r="CW161" i="12"/>
  <c r="CW162" i="12"/>
  <c r="CW163" i="12"/>
  <c r="CW164" i="12"/>
  <c r="CW165" i="12"/>
  <c r="CW166" i="12"/>
  <c r="CW167" i="12"/>
  <c r="CW168" i="12"/>
  <c r="CW169" i="12"/>
  <c r="CW170" i="12"/>
  <c r="CW171" i="12"/>
  <c r="CW172" i="12"/>
  <c r="CW173" i="12"/>
  <c r="CW174" i="12"/>
  <c r="CW175" i="12"/>
  <c r="CW176" i="12"/>
  <c r="CW177" i="12"/>
  <c r="CW178" i="12"/>
  <c r="CW179" i="12"/>
  <c r="CW180" i="12"/>
  <c r="CW181" i="12"/>
  <c r="CW182" i="12"/>
  <c r="CW183" i="12"/>
  <c r="CW184" i="12"/>
  <c r="CW185" i="12"/>
  <c r="CW186" i="12"/>
  <c r="CW187" i="12"/>
  <c r="CW188" i="12"/>
  <c r="CW189" i="12"/>
  <c r="CW190" i="12"/>
  <c r="CW191" i="12"/>
  <c r="CW192" i="12"/>
  <c r="CW193" i="12"/>
  <c r="CW194" i="12"/>
  <c r="CW195" i="12"/>
  <c r="CW196" i="12"/>
  <c r="CW197" i="12"/>
  <c r="CW198" i="12"/>
  <c r="CW199" i="12"/>
  <c r="CW200" i="12"/>
  <c r="CW201" i="12"/>
  <c r="CW202" i="12"/>
  <c r="CW203" i="12"/>
  <c r="CW204" i="12"/>
  <c r="CW205" i="12"/>
  <c r="CW206" i="12"/>
  <c r="CW207" i="12"/>
  <c r="CW208" i="12"/>
  <c r="CW209" i="12"/>
  <c r="CW210" i="12"/>
  <c r="CW211" i="12"/>
  <c r="CW212" i="12"/>
  <c r="CW213" i="12"/>
  <c r="CW214" i="12"/>
  <c r="CV16" i="12"/>
  <c r="CV17" i="12"/>
  <c r="CV18" i="12"/>
  <c r="CV19" i="12"/>
  <c r="CV20" i="12"/>
  <c r="CV21" i="12"/>
  <c r="CV22" i="12"/>
  <c r="CV23" i="12"/>
  <c r="CV24" i="12"/>
  <c r="CV25" i="12"/>
  <c r="CV26" i="12"/>
  <c r="CV27" i="12"/>
  <c r="CV28" i="12"/>
  <c r="CV29" i="12"/>
  <c r="CV30" i="12"/>
  <c r="CV31" i="12"/>
  <c r="CV32" i="12"/>
  <c r="CV33" i="12"/>
  <c r="CV34" i="12"/>
  <c r="CV35" i="12"/>
  <c r="CV36" i="12"/>
  <c r="CV37" i="12"/>
  <c r="CV38" i="12"/>
  <c r="CV39" i="12"/>
  <c r="CV40" i="12"/>
  <c r="CV41" i="12"/>
  <c r="CV42" i="12"/>
  <c r="CV43" i="12"/>
  <c r="CV44" i="12"/>
  <c r="CV45" i="12"/>
  <c r="CV46" i="12"/>
  <c r="CV47" i="12"/>
  <c r="CV48" i="12"/>
  <c r="CV49" i="12"/>
  <c r="CV50" i="12"/>
  <c r="CV51" i="12"/>
  <c r="CV52" i="12"/>
  <c r="CV53" i="12"/>
  <c r="CV54" i="12"/>
  <c r="CV55" i="12"/>
  <c r="CV56" i="12"/>
  <c r="CV57" i="12"/>
  <c r="CV58" i="12"/>
  <c r="CV59" i="12"/>
  <c r="CV60" i="12"/>
  <c r="CV61" i="12"/>
  <c r="CV62" i="12"/>
  <c r="CV63" i="12"/>
  <c r="CV64" i="12"/>
  <c r="CV65" i="12"/>
  <c r="CV66" i="12"/>
  <c r="CV67" i="12"/>
  <c r="CV68" i="12"/>
  <c r="CV69" i="12"/>
  <c r="CV70" i="12"/>
  <c r="CV71" i="12"/>
  <c r="CV72" i="12"/>
  <c r="CV73" i="12"/>
  <c r="CV74" i="12"/>
  <c r="CV75" i="12"/>
  <c r="CV76" i="12"/>
  <c r="CV77" i="12"/>
  <c r="CV78" i="12"/>
  <c r="CV79" i="12"/>
  <c r="CV80" i="12"/>
  <c r="CV81" i="12"/>
  <c r="CV82" i="12"/>
  <c r="CV83" i="12"/>
  <c r="CV84" i="12"/>
  <c r="CV85" i="12"/>
  <c r="CV86" i="12"/>
  <c r="CV87" i="12"/>
  <c r="CV88" i="12"/>
  <c r="CV89" i="12"/>
  <c r="CV90" i="12"/>
  <c r="CV91" i="12"/>
  <c r="CV92" i="12"/>
  <c r="CV93" i="12"/>
  <c r="CV94" i="12"/>
  <c r="CV95" i="12"/>
  <c r="CV96" i="12"/>
  <c r="CV97" i="12"/>
  <c r="CV98" i="12"/>
  <c r="CV99" i="12"/>
  <c r="CV100" i="12"/>
  <c r="CV101" i="12"/>
  <c r="CV102" i="12"/>
  <c r="CV103" i="12"/>
  <c r="CV104" i="12"/>
  <c r="CV105" i="12"/>
  <c r="CV106" i="12"/>
  <c r="CV107" i="12"/>
  <c r="CV108" i="12"/>
  <c r="CV109" i="12"/>
  <c r="CV110" i="12"/>
  <c r="CV111" i="12"/>
  <c r="CV112" i="12"/>
  <c r="CV113" i="12"/>
  <c r="CV114" i="12"/>
  <c r="CV115" i="12"/>
  <c r="CV116" i="12"/>
  <c r="CV117" i="12"/>
  <c r="CV118" i="12"/>
  <c r="CV119" i="12"/>
  <c r="CV120" i="12"/>
  <c r="CV121" i="12"/>
  <c r="CV122" i="12"/>
  <c r="CV123" i="12"/>
  <c r="CV124" i="12"/>
  <c r="CV125" i="12"/>
  <c r="CV126" i="12"/>
  <c r="CV127" i="12"/>
  <c r="CV128" i="12"/>
  <c r="CV129" i="12"/>
  <c r="CV130" i="12"/>
  <c r="CV131" i="12"/>
  <c r="CV132" i="12"/>
  <c r="CV133" i="12"/>
  <c r="CV134" i="12"/>
  <c r="CV135" i="12"/>
  <c r="CV136" i="12"/>
  <c r="CV137" i="12"/>
  <c r="CV138" i="12"/>
  <c r="CV139" i="12"/>
  <c r="CV140" i="12"/>
  <c r="CV141" i="12"/>
  <c r="CV142" i="12"/>
  <c r="CV143" i="12"/>
  <c r="CV144" i="12"/>
  <c r="CV145" i="12"/>
  <c r="CV146" i="12"/>
  <c r="CV147" i="12"/>
  <c r="CV148" i="12"/>
  <c r="CV149" i="12"/>
  <c r="CV150" i="12"/>
  <c r="CV151" i="12"/>
  <c r="CV152" i="12"/>
  <c r="CV153" i="12"/>
  <c r="CV154" i="12"/>
  <c r="CV155" i="12"/>
  <c r="CV156" i="12"/>
  <c r="CV157" i="12"/>
  <c r="CV158" i="12"/>
  <c r="CV159" i="12"/>
  <c r="CV160" i="12"/>
  <c r="CV161" i="12"/>
  <c r="CV162" i="12"/>
  <c r="CV163" i="12"/>
  <c r="CV164" i="12"/>
  <c r="CV165" i="12"/>
  <c r="CV166" i="12"/>
  <c r="CV167" i="12"/>
  <c r="CV168" i="12"/>
  <c r="CV169" i="12"/>
  <c r="CV170" i="12"/>
  <c r="CV171" i="12"/>
  <c r="CV172" i="12"/>
  <c r="CV173" i="12"/>
  <c r="CV174" i="12"/>
  <c r="CV175" i="12"/>
  <c r="CV176" i="12"/>
  <c r="CV177" i="12"/>
  <c r="CV178" i="12"/>
  <c r="CV179" i="12"/>
  <c r="CV180" i="12"/>
  <c r="CV181" i="12"/>
  <c r="CV182" i="12"/>
  <c r="CV183" i="12"/>
  <c r="CV184" i="12"/>
  <c r="CV185" i="12"/>
  <c r="CV186" i="12"/>
  <c r="CV187" i="12"/>
  <c r="CV188" i="12"/>
  <c r="CV189" i="12"/>
  <c r="CV190" i="12"/>
  <c r="CV191" i="12"/>
  <c r="CV192" i="12"/>
  <c r="CV193" i="12"/>
  <c r="CV194" i="12"/>
  <c r="CV195" i="12"/>
  <c r="CV196" i="12"/>
  <c r="CV197" i="12"/>
  <c r="CV198" i="12"/>
  <c r="CV199" i="12"/>
  <c r="CV200" i="12"/>
  <c r="CV201" i="12"/>
  <c r="CV202" i="12"/>
  <c r="CV203" i="12"/>
  <c r="CV204" i="12"/>
  <c r="CV205" i="12"/>
  <c r="CV206" i="12"/>
  <c r="CV207" i="12"/>
  <c r="CV208" i="12"/>
  <c r="CV209" i="12"/>
  <c r="CV210" i="12"/>
  <c r="CV211" i="12"/>
  <c r="CV212" i="12"/>
  <c r="CV213" i="12"/>
  <c r="CV214" i="12"/>
  <c r="CU16" i="12"/>
  <c r="CU17" i="12"/>
  <c r="CU18" i="12"/>
  <c r="CU19" i="12"/>
  <c r="CU20" i="12"/>
  <c r="CU21" i="12"/>
  <c r="CU22" i="12"/>
  <c r="CU23" i="12"/>
  <c r="CU24" i="12"/>
  <c r="CU25" i="12"/>
  <c r="CU26" i="12"/>
  <c r="CU27" i="12"/>
  <c r="CU28" i="12"/>
  <c r="CU29" i="12"/>
  <c r="CU30" i="12"/>
  <c r="CU31" i="12"/>
  <c r="CU32" i="12"/>
  <c r="CU33" i="12"/>
  <c r="CU34" i="12"/>
  <c r="CU35" i="12"/>
  <c r="CU36" i="12"/>
  <c r="CU37" i="12"/>
  <c r="CU38" i="12"/>
  <c r="CU39" i="12"/>
  <c r="CU40" i="12"/>
  <c r="CU41" i="12"/>
  <c r="CU42" i="12"/>
  <c r="CU43" i="12"/>
  <c r="CU44" i="12"/>
  <c r="CU45" i="12"/>
  <c r="CU46" i="12"/>
  <c r="CU47" i="12"/>
  <c r="CU48" i="12"/>
  <c r="CU49" i="12"/>
  <c r="CU50" i="12"/>
  <c r="CU51" i="12"/>
  <c r="CU52" i="12"/>
  <c r="CU53" i="12"/>
  <c r="CU54" i="12"/>
  <c r="CU55" i="12"/>
  <c r="CU56" i="12"/>
  <c r="CU57" i="12"/>
  <c r="CU58" i="12"/>
  <c r="CU59" i="12"/>
  <c r="CU60" i="12"/>
  <c r="CU61" i="12"/>
  <c r="CU62" i="12"/>
  <c r="CU63" i="12"/>
  <c r="CU64" i="12"/>
  <c r="CU65" i="12"/>
  <c r="CU66" i="12"/>
  <c r="CU67" i="12"/>
  <c r="CU68" i="12"/>
  <c r="CU69" i="12"/>
  <c r="CU70" i="12"/>
  <c r="CU71" i="12"/>
  <c r="CU72" i="12"/>
  <c r="CU73" i="12"/>
  <c r="CU74" i="12"/>
  <c r="CU75" i="12"/>
  <c r="CU76" i="12"/>
  <c r="CU77" i="12"/>
  <c r="CU78" i="12"/>
  <c r="CU79" i="12"/>
  <c r="CU80" i="12"/>
  <c r="CU81" i="12"/>
  <c r="CU82" i="12"/>
  <c r="CU83" i="12"/>
  <c r="CU84" i="12"/>
  <c r="CU85" i="12"/>
  <c r="CU86" i="12"/>
  <c r="CU87" i="12"/>
  <c r="CU88" i="12"/>
  <c r="CU89" i="12"/>
  <c r="CU90" i="12"/>
  <c r="CU91" i="12"/>
  <c r="CU92" i="12"/>
  <c r="CU93" i="12"/>
  <c r="CU94" i="12"/>
  <c r="CU95" i="12"/>
  <c r="CU96" i="12"/>
  <c r="CU97" i="12"/>
  <c r="CU98" i="12"/>
  <c r="CU99" i="12"/>
  <c r="CU100" i="12"/>
  <c r="CU101" i="12"/>
  <c r="CU102" i="12"/>
  <c r="CU103" i="12"/>
  <c r="CU104" i="12"/>
  <c r="CU105" i="12"/>
  <c r="CU106" i="12"/>
  <c r="CU107" i="12"/>
  <c r="CU108" i="12"/>
  <c r="CU109" i="12"/>
  <c r="CU110" i="12"/>
  <c r="CU111" i="12"/>
  <c r="CU112" i="12"/>
  <c r="CU113" i="12"/>
  <c r="CU114" i="12"/>
  <c r="CU115" i="12"/>
  <c r="CU116" i="12"/>
  <c r="CU117" i="12"/>
  <c r="CU118" i="12"/>
  <c r="CU119" i="12"/>
  <c r="CU120" i="12"/>
  <c r="CU121" i="12"/>
  <c r="CU122" i="12"/>
  <c r="CU123" i="12"/>
  <c r="CU124" i="12"/>
  <c r="CU125" i="12"/>
  <c r="CU126" i="12"/>
  <c r="CU127" i="12"/>
  <c r="CU128" i="12"/>
  <c r="CU129" i="12"/>
  <c r="CU130" i="12"/>
  <c r="CU131" i="12"/>
  <c r="CU132" i="12"/>
  <c r="CU133" i="12"/>
  <c r="CU134" i="12"/>
  <c r="CU135" i="12"/>
  <c r="CU136" i="12"/>
  <c r="CU137" i="12"/>
  <c r="CU138" i="12"/>
  <c r="CU139" i="12"/>
  <c r="CU140" i="12"/>
  <c r="CU141" i="12"/>
  <c r="CU142" i="12"/>
  <c r="CU143" i="12"/>
  <c r="CU144" i="12"/>
  <c r="CU145" i="12"/>
  <c r="CU146" i="12"/>
  <c r="CU147" i="12"/>
  <c r="CU148" i="12"/>
  <c r="CU149" i="12"/>
  <c r="CU150" i="12"/>
  <c r="CU151" i="12"/>
  <c r="CU152" i="12"/>
  <c r="CU153" i="12"/>
  <c r="CU154" i="12"/>
  <c r="CU155" i="12"/>
  <c r="CU156" i="12"/>
  <c r="CU157" i="12"/>
  <c r="CU158" i="12"/>
  <c r="CU159" i="12"/>
  <c r="CU160" i="12"/>
  <c r="CU161" i="12"/>
  <c r="CU162" i="12"/>
  <c r="CU163" i="12"/>
  <c r="CU164" i="12"/>
  <c r="CU165" i="12"/>
  <c r="CU166" i="12"/>
  <c r="CU167" i="12"/>
  <c r="CU168" i="12"/>
  <c r="CU169" i="12"/>
  <c r="CU170" i="12"/>
  <c r="CU171" i="12"/>
  <c r="CU172" i="12"/>
  <c r="CU173" i="12"/>
  <c r="CU174" i="12"/>
  <c r="CU175" i="12"/>
  <c r="CU176" i="12"/>
  <c r="CU177" i="12"/>
  <c r="CU178" i="12"/>
  <c r="CU179" i="12"/>
  <c r="CU180" i="12"/>
  <c r="CU181" i="12"/>
  <c r="CU182" i="12"/>
  <c r="CU183" i="12"/>
  <c r="CU184" i="12"/>
  <c r="CU185" i="12"/>
  <c r="CU186" i="12"/>
  <c r="CU187" i="12"/>
  <c r="CU188" i="12"/>
  <c r="CU189" i="12"/>
  <c r="CU190" i="12"/>
  <c r="CU191" i="12"/>
  <c r="CU192" i="12"/>
  <c r="CU193" i="12"/>
  <c r="CU194" i="12"/>
  <c r="CU195" i="12"/>
  <c r="CU196" i="12"/>
  <c r="CU197" i="12"/>
  <c r="CU198" i="12"/>
  <c r="CU199" i="12"/>
  <c r="CU200" i="12"/>
  <c r="CU201" i="12"/>
  <c r="CU202" i="12"/>
  <c r="CU203" i="12"/>
  <c r="CU204" i="12"/>
  <c r="CU205" i="12"/>
  <c r="CU206" i="12"/>
  <c r="CU207" i="12"/>
  <c r="CU208" i="12"/>
  <c r="CU209" i="12"/>
  <c r="CU210" i="12"/>
  <c r="CU211" i="12"/>
  <c r="CU212" i="12"/>
  <c r="CU213" i="12"/>
  <c r="CU214" i="12"/>
  <c r="CT16" i="12"/>
  <c r="CT17" i="12"/>
  <c r="CT18" i="12"/>
  <c r="CT19" i="12"/>
  <c r="CT20" i="12"/>
  <c r="CT21" i="12"/>
  <c r="CT22" i="12"/>
  <c r="CT23" i="12"/>
  <c r="CT24" i="12"/>
  <c r="CT25" i="12"/>
  <c r="CT26" i="12"/>
  <c r="CT27" i="12"/>
  <c r="CT28" i="12"/>
  <c r="CT29" i="12"/>
  <c r="CT30" i="12"/>
  <c r="CT31" i="12"/>
  <c r="CT32" i="12"/>
  <c r="CT33" i="12"/>
  <c r="CT34" i="12"/>
  <c r="CT35" i="12"/>
  <c r="CT36" i="12"/>
  <c r="CT37" i="12"/>
  <c r="CT38" i="12"/>
  <c r="CT39" i="12"/>
  <c r="CT40" i="12"/>
  <c r="CT41" i="12"/>
  <c r="CT42" i="12"/>
  <c r="CT43" i="12"/>
  <c r="CT44" i="12"/>
  <c r="CT45" i="12"/>
  <c r="CT46" i="12"/>
  <c r="CT47" i="12"/>
  <c r="CT48" i="12"/>
  <c r="CT49" i="12"/>
  <c r="CT50" i="12"/>
  <c r="CT51" i="12"/>
  <c r="CT52" i="12"/>
  <c r="CT53" i="12"/>
  <c r="CT54" i="12"/>
  <c r="CT55" i="12"/>
  <c r="CT56" i="12"/>
  <c r="CT57" i="12"/>
  <c r="CT58" i="12"/>
  <c r="CT59" i="12"/>
  <c r="CT60" i="12"/>
  <c r="CT61" i="12"/>
  <c r="CT62" i="12"/>
  <c r="CT63" i="12"/>
  <c r="CT64" i="12"/>
  <c r="CT65" i="12"/>
  <c r="CT66" i="12"/>
  <c r="CT67" i="12"/>
  <c r="CT68" i="12"/>
  <c r="CT69" i="12"/>
  <c r="CT70" i="12"/>
  <c r="CT71" i="12"/>
  <c r="CT72" i="12"/>
  <c r="CT73" i="12"/>
  <c r="CT74" i="12"/>
  <c r="CT75" i="12"/>
  <c r="CT76" i="12"/>
  <c r="CT77" i="12"/>
  <c r="CT78" i="12"/>
  <c r="CT79" i="12"/>
  <c r="CT80" i="12"/>
  <c r="CT81" i="12"/>
  <c r="CT82" i="12"/>
  <c r="CT83" i="12"/>
  <c r="CT84" i="12"/>
  <c r="CT85" i="12"/>
  <c r="CT86" i="12"/>
  <c r="CT87" i="12"/>
  <c r="CT88" i="12"/>
  <c r="CT89" i="12"/>
  <c r="CT90" i="12"/>
  <c r="CT91" i="12"/>
  <c r="CT92" i="12"/>
  <c r="CT93" i="12"/>
  <c r="CT94" i="12"/>
  <c r="CT95" i="12"/>
  <c r="CT96" i="12"/>
  <c r="CT97" i="12"/>
  <c r="CT98" i="12"/>
  <c r="CT99" i="12"/>
  <c r="CT100" i="12"/>
  <c r="CT101" i="12"/>
  <c r="CT102" i="12"/>
  <c r="CT103" i="12"/>
  <c r="CT104" i="12"/>
  <c r="CT105" i="12"/>
  <c r="CT106" i="12"/>
  <c r="CT107" i="12"/>
  <c r="CT108" i="12"/>
  <c r="CT109" i="12"/>
  <c r="CT110" i="12"/>
  <c r="CT111" i="12"/>
  <c r="CT112" i="12"/>
  <c r="CT113" i="12"/>
  <c r="CT114" i="12"/>
  <c r="CT115" i="12"/>
  <c r="CT116" i="12"/>
  <c r="CT117" i="12"/>
  <c r="CT118" i="12"/>
  <c r="CT119" i="12"/>
  <c r="CT120" i="12"/>
  <c r="CT121" i="12"/>
  <c r="CT122" i="12"/>
  <c r="CT123" i="12"/>
  <c r="CT124" i="12"/>
  <c r="CT125" i="12"/>
  <c r="CT126" i="12"/>
  <c r="CT127" i="12"/>
  <c r="CT128" i="12"/>
  <c r="CT129" i="12"/>
  <c r="CT130" i="12"/>
  <c r="CT131" i="12"/>
  <c r="CT132" i="12"/>
  <c r="CT133" i="12"/>
  <c r="CT134" i="12"/>
  <c r="CT135" i="12"/>
  <c r="CT136" i="12"/>
  <c r="CT137" i="12"/>
  <c r="CT138" i="12"/>
  <c r="CT139" i="12"/>
  <c r="CT140" i="12"/>
  <c r="CT141" i="12"/>
  <c r="CT142" i="12"/>
  <c r="CT143" i="12"/>
  <c r="CT144" i="12"/>
  <c r="CT145" i="12"/>
  <c r="CT146" i="12"/>
  <c r="CT147" i="12"/>
  <c r="CT148" i="12"/>
  <c r="CT149" i="12"/>
  <c r="CT150" i="12"/>
  <c r="CT151" i="12"/>
  <c r="CT152" i="12"/>
  <c r="CT153" i="12"/>
  <c r="CT154" i="12"/>
  <c r="CT155" i="12"/>
  <c r="CT156" i="12"/>
  <c r="CT157" i="12"/>
  <c r="CT158" i="12"/>
  <c r="CT159" i="12"/>
  <c r="CT160" i="12"/>
  <c r="CT161" i="12"/>
  <c r="CT162" i="12"/>
  <c r="CT163" i="12"/>
  <c r="CT164" i="12"/>
  <c r="CT165" i="12"/>
  <c r="CT166" i="12"/>
  <c r="CT167" i="12"/>
  <c r="CT168" i="12"/>
  <c r="CT169" i="12"/>
  <c r="CT170" i="12"/>
  <c r="CT171" i="12"/>
  <c r="CT172" i="12"/>
  <c r="CT173" i="12"/>
  <c r="CT174" i="12"/>
  <c r="CT175" i="12"/>
  <c r="CT176" i="12"/>
  <c r="CT177" i="12"/>
  <c r="CT178" i="12"/>
  <c r="CT179" i="12"/>
  <c r="CT180" i="12"/>
  <c r="CT181" i="12"/>
  <c r="CT182" i="12"/>
  <c r="CT183" i="12"/>
  <c r="CT184" i="12"/>
  <c r="CT185" i="12"/>
  <c r="CT186" i="12"/>
  <c r="CT187" i="12"/>
  <c r="CT188" i="12"/>
  <c r="CT189" i="12"/>
  <c r="CT190" i="12"/>
  <c r="CT191" i="12"/>
  <c r="CT192" i="12"/>
  <c r="CT193" i="12"/>
  <c r="CT194" i="12"/>
  <c r="CT195" i="12"/>
  <c r="CT196" i="12"/>
  <c r="CT197" i="12"/>
  <c r="CT198" i="12"/>
  <c r="CT199" i="12"/>
  <c r="CT200" i="12"/>
  <c r="CT201" i="12"/>
  <c r="CT202" i="12"/>
  <c r="CT203" i="12"/>
  <c r="CT204" i="12"/>
  <c r="CT205" i="12"/>
  <c r="CT206" i="12"/>
  <c r="CT207" i="12"/>
  <c r="CT208" i="12"/>
  <c r="CT209" i="12"/>
  <c r="CT210" i="12"/>
  <c r="CT211" i="12"/>
  <c r="CT212" i="12"/>
  <c r="CT213" i="12"/>
  <c r="CT214" i="12"/>
  <c r="CS16" i="12"/>
  <c r="CS17" i="12"/>
  <c r="CS18" i="12"/>
  <c r="CS19" i="12"/>
  <c r="CS20" i="12"/>
  <c r="CS21" i="12"/>
  <c r="CS22" i="12"/>
  <c r="CS23" i="12"/>
  <c r="CS24" i="12"/>
  <c r="CS25" i="12"/>
  <c r="CS26" i="12"/>
  <c r="CS27" i="12"/>
  <c r="CS28" i="12"/>
  <c r="CS29" i="12"/>
  <c r="CS30" i="12"/>
  <c r="CS31" i="12"/>
  <c r="CS32" i="12"/>
  <c r="CS33" i="12"/>
  <c r="CS34" i="12"/>
  <c r="CS35" i="12"/>
  <c r="CS36" i="12"/>
  <c r="CS37" i="12"/>
  <c r="CS38" i="12"/>
  <c r="CS39" i="12"/>
  <c r="CS40" i="12"/>
  <c r="CS41" i="12"/>
  <c r="CS42" i="12"/>
  <c r="CS43" i="12"/>
  <c r="CS44" i="12"/>
  <c r="CS45" i="12"/>
  <c r="CS46" i="12"/>
  <c r="CS47" i="12"/>
  <c r="CS48" i="12"/>
  <c r="CS49" i="12"/>
  <c r="CS50" i="12"/>
  <c r="CS51" i="12"/>
  <c r="CS52" i="12"/>
  <c r="CS53" i="12"/>
  <c r="CS54" i="12"/>
  <c r="CS55" i="12"/>
  <c r="CS56" i="12"/>
  <c r="CS57" i="12"/>
  <c r="CS58" i="12"/>
  <c r="CS59" i="12"/>
  <c r="CS60" i="12"/>
  <c r="CS61" i="12"/>
  <c r="CS62" i="12"/>
  <c r="CS63" i="12"/>
  <c r="CS64" i="12"/>
  <c r="CS65" i="12"/>
  <c r="CS66" i="12"/>
  <c r="CS67" i="12"/>
  <c r="CS68" i="12"/>
  <c r="CS69" i="12"/>
  <c r="CS70" i="12"/>
  <c r="CS71" i="12"/>
  <c r="CS72" i="12"/>
  <c r="CS73" i="12"/>
  <c r="CS74" i="12"/>
  <c r="CS75" i="12"/>
  <c r="CS76" i="12"/>
  <c r="CS77" i="12"/>
  <c r="CS78" i="12"/>
  <c r="CS79" i="12"/>
  <c r="CS80" i="12"/>
  <c r="CS81" i="12"/>
  <c r="CS82" i="12"/>
  <c r="CS83" i="12"/>
  <c r="CS84" i="12"/>
  <c r="CS85" i="12"/>
  <c r="CS86" i="12"/>
  <c r="CS87" i="12"/>
  <c r="CS88" i="12"/>
  <c r="CS89" i="12"/>
  <c r="CS90" i="12"/>
  <c r="CS91" i="12"/>
  <c r="CS92" i="12"/>
  <c r="CS93" i="12"/>
  <c r="CS94" i="12"/>
  <c r="CS95" i="12"/>
  <c r="CS96" i="12"/>
  <c r="CS97" i="12"/>
  <c r="CS98" i="12"/>
  <c r="CS99" i="12"/>
  <c r="CS100" i="12"/>
  <c r="CS101" i="12"/>
  <c r="CS102" i="12"/>
  <c r="CS103" i="12"/>
  <c r="CS104" i="12"/>
  <c r="CS105" i="12"/>
  <c r="CS106" i="12"/>
  <c r="CS107" i="12"/>
  <c r="CS108" i="12"/>
  <c r="CS109" i="12"/>
  <c r="CS110" i="12"/>
  <c r="CS111" i="12"/>
  <c r="CS112" i="12"/>
  <c r="CS113" i="12"/>
  <c r="CS114" i="12"/>
  <c r="CS115" i="12"/>
  <c r="CS116" i="12"/>
  <c r="CS117" i="12"/>
  <c r="CS118" i="12"/>
  <c r="CS119" i="12"/>
  <c r="CS120" i="12"/>
  <c r="CS121" i="12"/>
  <c r="CS122" i="12"/>
  <c r="CS123" i="12"/>
  <c r="CS124" i="12"/>
  <c r="CS125" i="12"/>
  <c r="CS126" i="12"/>
  <c r="CS127" i="12"/>
  <c r="CS128" i="12"/>
  <c r="CS129" i="12"/>
  <c r="CS130" i="12"/>
  <c r="CS131" i="12"/>
  <c r="CS132" i="12"/>
  <c r="CS133" i="12"/>
  <c r="CS134" i="12"/>
  <c r="CS135" i="12"/>
  <c r="CS136" i="12"/>
  <c r="CS137" i="12"/>
  <c r="CS138" i="12"/>
  <c r="CS139" i="12"/>
  <c r="CS140" i="12"/>
  <c r="CS141" i="12"/>
  <c r="CS142" i="12"/>
  <c r="CS143" i="12"/>
  <c r="CS144" i="12"/>
  <c r="CS145" i="12"/>
  <c r="CS146" i="12"/>
  <c r="CS147" i="12"/>
  <c r="CS148" i="12"/>
  <c r="CS149" i="12"/>
  <c r="CS150" i="12"/>
  <c r="CS151" i="12"/>
  <c r="CS152" i="12"/>
  <c r="CS153" i="12"/>
  <c r="CS154" i="12"/>
  <c r="CS155" i="12"/>
  <c r="CS156" i="12"/>
  <c r="CS157" i="12"/>
  <c r="CS158" i="12"/>
  <c r="CS159" i="12"/>
  <c r="CS160" i="12"/>
  <c r="CS161" i="12"/>
  <c r="CS162" i="12"/>
  <c r="CS163" i="12"/>
  <c r="CS164" i="12"/>
  <c r="CS165" i="12"/>
  <c r="CS166" i="12"/>
  <c r="CS167" i="12"/>
  <c r="CS168" i="12"/>
  <c r="CS169" i="12"/>
  <c r="CS170" i="12"/>
  <c r="CS171" i="12"/>
  <c r="CS172" i="12"/>
  <c r="CS173" i="12"/>
  <c r="CS174" i="12"/>
  <c r="CS175" i="12"/>
  <c r="CS176" i="12"/>
  <c r="CS177" i="12"/>
  <c r="CS178" i="12"/>
  <c r="CS179" i="12"/>
  <c r="CS180" i="12"/>
  <c r="CS181" i="12"/>
  <c r="CS182" i="12"/>
  <c r="CS183" i="12"/>
  <c r="CS184" i="12"/>
  <c r="CS185" i="12"/>
  <c r="CS186" i="12"/>
  <c r="CS187" i="12"/>
  <c r="CS188" i="12"/>
  <c r="CS189" i="12"/>
  <c r="CS190" i="12"/>
  <c r="CS191" i="12"/>
  <c r="CS192" i="12"/>
  <c r="CS193" i="12"/>
  <c r="CS194" i="12"/>
  <c r="CS195" i="12"/>
  <c r="CS196" i="12"/>
  <c r="CS197" i="12"/>
  <c r="CS198" i="12"/>
  <c r="CS199" i="12"/>
  <c r="CS200" i="12"/>
  <c r="CS201" i="12"/>
  <c r="CS202" i="12"/>
  <c r="CS203" i="12"/>
  <c r="CS204" i="12"/>
  <c r="CS205" i="12"/>
  <c r="CS206" i="12"/>
  <c r="CS207" i="12"/>
  <c r="CS208" i="12"/>
  <c r="CS209" i="12"/>
  <c r="CS210" i="12"/>
  <c r="CS211" i="12"/>
  <c r="CS212" i="12"/>
  <c r="CS213" i="12"/>
  <c r="CS214" i="12"/>
  <c r="CR16" i="12"/>
  <c r="CR17" i="12"/>
  <c r="CR18" i="12"/>
  <c r="CR19" i="12"/>
  <c r="CR20" i="12"/>
  <c r="CR21" i="12"/>
  <c r="CR22" i="12"/>
  <c r="CR23" i="12"/>
  <c r="CR24" i="12"/>
  <c r="CR25" i="12"/>
  <c r="CR26" i="12"/>
  <c r="CR27" i="12"/>
  <c r="CR28" i="12"/>
  <c r="CR29" i="12"/>
  <c r="CR30" i="12"/>
  <c r="CR31" i="12"/>
  <c r="CR32" i="12"/>
  <c r="CR33" i="12"/>
  <c r="CR34" i="12"/>
  <c r="CR35" i="12"/>
  <c r="CR36" i="12"/>
  <c r="CR37" i="12"/>
  <c r="CR38" i="12"/>
  <c r="CR39" i="12"/>
  <c r="CR40" i="12"/>
  <c r="CR41" i="12"/>
  <c r="CR42" i="12"/>
  <c r="CR43" i="12"/>
  <c r="CR44" i="12"/>
  <c r="CR45" i="12"/>
  <c r="CR46" i="12"/>
  <c r="CR47" i="12"/>
  <c r="CR48" i="12"/>
  <c r="CR49" i="12"/>
  <c r="CR50" i="12"/>
  <c r="CR51" i="12"/>
  <c r="CR52" i="12"/>
  <c r="CR53" i="12"/>
  <c r="CR54" i="12"/>
  <c r="CR55" i="12"/>
  <c r="CR56" i="12"/>
  <c r="CR57" i="12"/>
  <c r="CR58" i="12"/>
  <c r="CR59" i="12"/>
  <c r="CR60" i="12"/>
  <c r="CR61" i="12"/>
  <c r="CR62" i="12"/>
  <c r="CR63" i="12"/>
  <c r="CR64" i="12"/>
  <c r="CR65" i="12"/>
  <c r="CR66" i="12"/>
  <c r="CR67" i="12"/>
  <c r="CR68" i="12"/>
  <c r="CR69" i="12"/>
  <c r="CR70" i="12"/>
  <c r="CR71" i="12"/>
  <c r="CR72" i="12"/>
  <c r="CR73" i="12"/>
  <c r="CR74" i="12"/>
  <c r="CR75" i="12"/>
  <c r="CR76" i="12"/>
  <c r="CR77" i="12"/>
  <c r="CR78" i="12"/>
  <c r="CR79" i="12"/>
  <c r="CR80" i="12"/>
  <c r="CR81" i="12"/>
  <c r="CR82" i="12"/>
  <c r="CR83" i="12"/>
  <c r="CR84" i="12"/>
  <c r="CR85" i="12"/>
  <c r="CR86" i="12"/>
  <c r="CR87" i="12"/>
  <c r="CR88" i="12"/>
  <c r="CR89" i="12"/>
  <c r="CR90" i="12"/>
  <c r="CR91" i="12"/>
  <c r="CR92" i="12"/>
  <c r="CR93" i="12"/>
  <c r="CR94" i="12"/>
  <c r="CR95" i="12"/>
  <c r="CR96" i="12"/>
  <c r="CR97" i="12"/>
  <c r="CR98" i="12"/>
  <c r="CR99" i="12"/>
  <c r="CR100" i="12"/>
  <c r="CR101" i="12"/>
  <c r="CR102" i="12"/>
  <c r="CR103" i="12"/>
  <c r="CR104" i="12"/>
  <c r="CR105" i="12"/>
  <c r="CR106" i="12"/>
  <c r="CR107" i="12"/>
  <c r="CR108" i="12"/>
  <c r="CR109" i="12"/>
  <c r="CR110" i="12"/>
  <c r="CR111" i="12"/>
  <c r="CR112" i="12"/>
  <c r="CR113" i="12"/>
  <c r="CR114" i="12"/>
  <c r="CR115" i="12"/>
  <c r="CR116" i="12"/>
  <c r="CR117" i="12"/>
  <c r="CR118" i="12"/>
  <c r="CR119" i="12"/>
  <c r="CR120" i="12"/>
  <c r="CR121" i="12"/>
  <c r="CR122" i="12"/>
  <c r="CR123" i="12"/>
  <c r="CR124" i="12"/>
  <c r="CR125" i="12"/>
  <c r="CR126" i="12"/>
  <c r="CR127" i="12"/>
  <c r="CR128" i="12"/>
  <c r="CR129" i="12"/>
  <c r="CR130" i="12"/>
  <c r="CR131" i="12"/>
  <c r="CR132" i="12"/>
  <c r="CR133" i="12"/>
  <c r="CR134" i="12"/>
  <c r="CR135" i="12"/>
  <c r="CR136" i="12"/>
  <c r="CR137" i="12"/>
  <c r="CR138" i="12"/>
  <c r="CR139" i="12"/>
  <c r="CR140" i="12"/>
  <c r="CR141" i="12"/>
  <c r="CR142" i="12"/>
  <c r="CR143" i="12"/>
  <c r="CR144" i="12"/>
  <c r="CR145" i="12"/>
  <c r="CR146" i="12"/>
  <c r="CR147" i="12"/>
  <c r="CR148" i="12"/>
  <c r="CR149" i="12"/>
  <c r="CR150" i="12"/>
  <c r="CR151" i="12"/>
  <c r="CR152" i="12"/>
  <c r="CR153" i="12"/>
  <c r="CR154" i="12"/>
  <c r="CR155" i="12"/>
  <c r="CR156" i="12"/>
  <c r="CR157" i="12"/>
  <c r="CR158" i="12"/>
  <c r="CR159" i="12"/>
  <c r="CR160" i="12"/>
  <c r="CR161" i="12"/>
  <c r="CR162" i="12"/>
  <c r="CR163" i="12"/>
  <c r="CR164" i="12"/>
  <c r="CR165" i="12"/>
  <c r="CR166" i="12"/>
  <c r="CR167" i="12"/>
  <c r="CR168" i="12"/>
  <c r="CR169" i="12"/>
  <c r="CR170" i="12"/>
  <c r="CR171" i="12"/>
  <c r="CR172" i="12"/>
  <c r="CR173" i="12"/>
  <c r="CR174" i="12"/>
  <c r="CR175" i="12"/>
  <c r="CR176" i="12"/>
  <c r="CR177" i="12"/>
  <c r="CR178" i="12"/>
  <c r="CR179" i="12"/>
  <c r="CR180" i="12"/>
  <c r="CR181" i="12"/>
  <c r="CR182" i="12"/>
  <c r="CR183" i="12"/>
  <c r="CR184" i="12"/>
  <c r="CR185" i="12"/>
  <c r="CR186" i="12"/>
  <c r="CR187" i="12"/>
  <c r="CR188" i="12"/>
  <c r="CR189" i="12"/>
  <c r="CR190" i="12"/>
  <c r="CR191" i="12"/>
  <c r="CR192" i="12"/>
  <c r="CR193" i="12"/>
  <c r="CR194" i="12"/>
  <c r="CR195" i="12"/>
  <c r="CR196" i="12"/>
  <c r="CR197" i="12"/>
  <c r="CR198" i="12"/>
  <c r="CR199" i="12"/>
  <c r="CR200" i="12"/>
  <c r="CR201" i="12"/>
  <c r="CR202" i="12"/>
  <c r="CR203" i="12"/>
  <c r="CR204" i="12"/>
  <c r="CR205" i="12"/>
  <c r="CR206" i="12"/>
  <c r="CR207" i="12"/>
  <c r="CR208" i="12"/>
  <c r="CR209" i="12"/>
  <c r="CR210" i="12"/>
  <c r="CR211" i="12"/>
  <c r="CR212" i="12"/>
  <c r="CR213" i="12"/>
  <c r="CR214" i="12"/>
  <c r="CP42" i="12"/>
  <c r="CP43" i="12"/>
  <c r="CP44" i="12"/>
  <c r="CP45" i="12"/>
  <c r="CP46" i="12"/>
  <c r="CP47" i="12"/>
  <c r="CP48" i="12"/>
  <c r="CP49" i="12"/>
  <c r="CP50" i="12"/>
  <c r="CP51" i="12"/>
  <c r="CP52" i="12"/>
  <c r="CP53" i="12"/>
  <c r="CP54" i="12"/>
  <c r="CP55" i="12"/>
  <c r="CP56" i="12"/>
  <c r="CP57" i="12"/>
  <c r="CP58" i="12"/>
  <c r="CP59" i="12"/>
  <c r="CP60" i="12"/>
  <c r="CP61" i="12"/>
  <c r="CP62" i="12"/>
  <c r="CP63" i="12"/>
  <c r="CP64" i="12"/>
  <c r="CP65" i="12"/>
  <c r="CP66" i="12"/>
  <c r="CP67" i="12"/>
  <c r="CP68" i="12"/>
  <c r="CP69" i="12"/>
  <c r="CP70" i="12"/>
  <c r="CP71" i="12"/>
  <c r="CP72" i="12"/>
  <c r="CP73" i="12"/>
  <c r="CP74" i="12"/>
  <c r="CP75" i="12"/>
  <c r="CP76" i="12"/>
  <c r="CP77" i="12"/>
  <c r="CP78" i="12"/>
  <c r="CP79" i="12"/>
  <c r="CP80" i="12"/>
  <c r="CP81" i="12"/>
  <c r="CP82" i="12"/>
  <c r="CP83" i="12"/>
  <c r="CP84" i="12"/>
  <c r="CP85" i="12"/>
  <c r="CP86" i="12"/>
  <c r="CP87" i="12"/>
  <c r="CP88" i="12"/>
  <c r="CP89" i="12"/>
  <c r="CP90" i="12"/>
  <c r="CP91" i="12"/>
  <c r="CP92" i="12"/>
  <c r="CP93" i="12"/>
  <c r="CP94" i="12"/>
  <c r="CP95" i="12"/>
  <c r="CP96" i="12"/>
  <c r="CP97" i="12"/>
  <c r="CP98" i="12"/>
  <c r="CP99" i="12"/>
  <c r="CP100" i="12"/>
  <c r="CP101" i="12"/>
  <c r="CP102" i="12"/>
  <c r="CP103" i="12"/>
  <c r="CP104" i="12"/>
  <c r="CP105" i="12"/>
  <c r="CP106" i="12"/>
  <c r="CP107" i="12"/>
  <c r="CP108" i="12"/>
  <c r="CP109" i="12"/>
  <c r="CP110" i="12"/>
  <c r="CP111" i="12"/>
  <c r="CP112" i="12"/>
  <c r="CP113" i="12"/>
  <c r="CP114" i="12"/>
  <c r="CP115" i="12"/>
  <c r="CP116" i="12"/>
  <c r="CP117" i="12"/>
  <c r="CP118" i="12"/>
  <c r="CP119" i="12"/>
  <c r="CP120" i="12"/>
  <c r="CP121" i="12"/>
  <c r="CP122" i="12"/>
  <c r="CP123" i="12"/>
  <c r="CP124" i="12"/>
  <c r="CP125" i="12"/>
  <c r="CP126" i="12"/>
  <c r="CP127" i="12"/>
  <c r="CP128" i="12"/>
  <c r="CP129" i="12"/>
  <c r="CP130" i="12"/>
  <c r="CP131" i="12"/>
  <c r="CP132" i="12"/>
  <c r="CP133" i="12"/>
  <c r="CP134" i="12"/>
  <c r="CP135" i="12"/>
  <c r="CP136" i="12"/>
  <c r="CP137" i="12"/>
  <c r="CP138" i="12"/>
  <c r="CP139" i="12"/>
  <c r="CP140" i="12"/>
  <c r="CP141" i="12"/>
  <c r="CP142" i="12"/>
  <c r="CP143" i="12"/>
  <c r="CP144" i="12"/>
  <c r="CP145" i="12"/>
  <c r="CP146" i="12"/>
  <c r="CP147" i="12"/>
  <c r="CP148" i="12"/>
  <c r="CP149" i="12"/>
  <c r="CP150" i="12"/>
  <c r="CP151" i="12"/>
  <c r="CP152" i="12"/>
  <c r="CP153" i="12"/>
  <c r="CP154" i="12"/>
  <c r="CP155" i="12"/>
  <c r="CP156" i="12"/>
  <c r="CP157" i="12"/>
  <c r="CP158" i="12"/>
  <c r="CP159" i="12"/>
  <c r="CP160" i="12"/>
  <c r="CP161" i="12"/>
  <c r="CP162" i="12"/>
  <c r="CP163" i="12"/>
  <c r="CP164" i="12"/>
  <c r="CP165" i="12"/>
  <c r="CP166" i="12"/>
  <c r="CP167" i="12"/>
  <c r="CP168" i="12"/>
  <c r="CP169" i="12"/>
  <c r="CP170" i="12"/>
  <c r="CP171" i="12"/>
  <c r="CP172" i="12"/>
  <c r="CP173" i="12"/>
  <c r="CP174" i="12"/>
  <c r="CP175" i="12"/>
  <c r="CP176" i="12"/>
  <c r="CP177" i="12"/>
  <c r="CP178" i="12"/>
  <c r="CP179" i="12"/>
  <c r="CP180" i="12"/>
  <c r="CP181" i="12"/>
  <c r="CP182" i="12"/>
  <c r="CP183" i="12"/>
  <c r="CP184" i="12"/>
  <c r="CP185" i="12"/>
  <c r="CP186" i="12"/>
  <c r="CP187" i="12"/>
  <c r="CP188" i="12"/>
  <c r="CP189" i="12"/>
  <c r="CP190" i="12"/>
  <c r="CP191" i="12"/>
  <c r="CP192" i="12"/>
  <c r="CP193" i="12"/>
  <c r="CP194" i="12"/>
  <c r="CP195" i="12"/>
  <c r="CP196" i="12"/>
  <c r="CP197" i="12"/>
  <c r="CP198" i="12"/>
  <c r="CP199" i="12"/>
  <c r="CP200" i="12"/>
  <c r="CP201" i="12"/>
  <c r="CP202" i="12"/>
  <c r="CP203" i="12"/>
  <c r="CP204" i="12"/>
  <c r="CP205" i="12"/>
  <c r="CP206" i="12"/>
  <c r="CP207" i="12"/>
  <c r="CP208" i="12"/>
  <c r="CP209" i="12"/>
  <c r="CP210" i="12"/>
  <c r="CP211" i="12"/>
  <c r="CP212" i="12"/>
  <c r="CP213" i="12"/>
  <c r="CP214" i="12"/>
  <c r="CO42" i="12"/>
  <c r="CO43" i="12"/>
  <c r="CO44" i="12"/>
  <c r="CO45" i="12"/>
  <c r="CO46" i="12"/>
  <c r="CO47" i="12"/>
  <c r="CO48" i="12"/>
  <c r="CO49" i="12"/>
  <c r="CO50" i="12"/>
  <c r="CO51" i="12"/>
  <c r="CO52" i="12"/>
  <c r="CO53" i="12"/>
  <c r="CO54" i="12"/>
  <c r="CO55" i="12"/>
  <c r="CO56" i="12"/>
  <c r="CO57" i="12"/>
  <c r="CO58" i="12"/>
  <c r="CO59" i="12"/>
  <c r="CO60" i="12"/>
  <c r="CO61" i="12"/>
  <c r="CO62" i="12"/>
  <c r="CO63" i="12"/>
  <c r="CO64" i="12"/>
  <c r="CO65" i="12"/>
  <c r="CO66" i="12"/>
  <c r="CO67" i="12"/>
  <c r="CO68" i="12"/>
  <c r="CO69" i="12"/>
  <c r="CO70" i="12"/>
  <c r="CO71" i="12"/>
  <c r="CO72" i="12"/>
  <c r="CO73" i="12"/>
  <c r="CO74" i="12"/>
  <c r="CO75" i="12"/>
  <c r="CO76" i="12"/>
  <c r="CO77" i="12"/>
  <c r="CO78" i="12"/>
  <c r="CO79" i="12"/>
  <c r="CO80" i="12"/>
  <c r="CO81" i="12"/>
  <c r="CO82" i="12"/>
  <c r="CO83" i="12"/>
  <c r="CO84" i="12"/>
  <c r="CO85" i="12"/>
  <c r="CO86" i="12"/>
  <c r="CO87" i="12"/>
  <c r="CO88" i="12"/>
  <c r="CO89" i="12"/>
  <c r="CO90" i="12"/>
  <c r="CO91" i="12"/>
  <c r="CO92" i="12"/>
  <c r="CO93" i="12"/>
  <c r="CO94" i="12"/>
  <c r="CO95" i="12"/>
  <c r="CO96" i="12"/>
  <c r="CO97" i="12"/>
  <c r="CO98" i="12"/>
  <c r="CO99" i="12"/>
  <c r="CO100" i="12"/>
  <c r="CO101" i="12"/>
  <c r="CO102" i="12"/>
  <c r="CO103" i="12"/>
  <c r="CO104" i="12"/>
  <c r="CO105" i="12"/>
  <c r="CO106" i="12"/>
  <c r="CO107" i="12"/>
  <c r="CO108" i="12"/>
  <c r="CO109" i="12"/>
  <c r="CO110" i="12"/>
  <c r="CO111" i="12"/>
  <c r="CO112" i="12"/>
  <c r="CO113" i="12"/>
  <c r="CO114" i="12"/>
  <c r="CO115" i="12"/>
  <c r="CO116" i="12"/>
  <c r="CO117" i="12"/>
  <c r="CO118" i="12"/>
  <c r="CO119" i="12"/>
  <c r="CO120" i="12"/>
  <c r="CO121" i="12"/>
  <c r="CO122" i="12"/>
  <c r="CO123" i="12"/>
  <c r="CO124" i="12"/>
  <c r="CO125" i="12"/>
  <c r="CO126" i="12"/>
  <c r="CO127" i="12"/>
  <c r="CO128" i="12"/>
  <c r="CO129" i="12"/>
  <c r="CO130" i="12"/>
  <c r="CO131" i="12"/>
  <c r="CO132" i="12"/>
  <c r="CO133" i="12"/>
  <c r="CO134" i="12"/>
  <c r="CO135" i="12"/>
  <c r="CO136" i="12"/>
  <c r="CO137" i="12"/>
  <c r="CO138" i="12"/>
  <c r="CO139" i="12"/>
  <c r="CO140" i="12"/>
  <c r="CO141" i="12"/>
  <c r="CO142" i="12"/>
  <c r="CO143" i="12"/>
  <c r="CO144" i="12"/>
  <c r="CO145" i="12"/>
  <c r="CO146" i="12"/>
  <c r="CO147" i="12"/>
  <c r="CO148" i="12"/>
  <c r="CO149" i="12"/>
  <c r="CO150" i="12"/>
  <c r="CO151" i="12"/>
  <c r="CO152" i="12"/>
  <c r="CO153" i="12"/>
  <c r="CO154" i="12"/>
  <c r="CO155" i="12"/>
  <c r="CO156" i="12"/>
  <c r="CO157" i="12"/>
  <c r="CO158" i="12"/>
  <c r="CO159" i="12"/>
  <c r="CO160" i="12"/>
  <c r="CO161" i="12"/>
  <c r="CO162" i="12"/>
  <c r="CO163" i="12"/>
  <c r="CO164" i="12"/>
  <c r="CO165" i="12"/>
  <c r="CO166" i="12"/>
  <c r="CO167" i="12"/>
  <c r="CO168" i="12"/>
  <c r="CO169" i="12"/>
  <c r="CO170" i="12"/>
  <c r="CO171" i="12"/>
  <c r="CO172" i="12"/>
  <c r="CO173" i="12"/>
  <c r="CO174" i="12"/>
  <c r="CO175" i="12"/>
  <c r="CO176" i="12"/>
  <c r="CO177" i="12"/>
  <c r="CO178" i="12"/>
  <c r="CO179" i="12"/>
  <c r="CO180" i="12"/>
  <c r="CO181" i="12"/>
  <c r="CO182" i="12"/>
  <c r="CO183" i="12"/>
  <c r="CO184" i="12"/>
  <c r="CO185" i="12"/>
  <c r="CO186" i="12"/>
  <c r="CO187" i="12"/>
  <c r="CO188" i="12"/>
  <c r="CO189" i="12"/>
  <c r="CO190" i="12"/>
  <c r="CO191" i="12"/>
  <c r="CO192" i="12"/>
  <c r="CO193" i="12"/>
  <c r="CO194" i="12"/>
  <c r="CO195" i="12"/>
  <c r="CO196" i="12"/>
  <c r="CO197" i="12"/>
  <c r="CO198" i="12"/>
  <c r="CO199" i="12"/>
  <c r="CO200" i="12"/>
  <c r="CO201" i="12"/>
  <c r="CO202" i="12"/>
  <c r="CO203" i="12"/>
  <c r="CO204" i="12"/>
  <c r="CO205" i="12"/>
  <c r="CO206" i="12"/>
  <c r="CO207" i="12"/>
  <c r="CO208" i="12"/>
  <c r="CO209" i="12"/>
  <c r="CO210" i="12"/>
  <c r="CO211" i="12"/>
  <c r="CO212" i="12"/>
  <c r="CO213" i="12"/>
  <c r="CO214" i="12"/>
  <c r="CN42" i="12"/>
  <c r="CN43" i="12"/>
  <c r="CN44" i="12"/>
  <c r="CN45" i="12"/>
  <c r="CN46" i="12"/>
  <c r="CN47" i="12"/>
  <c r="CN48" i="12"/>
  <c r="CN49" i="12"/>
  <c r="CN50" i="12"/>
  <c r="CN51" i="12"/>
  <c r="CN52" i="12"/>
  <c r="CN53" i="12"/>
  <c r="CN54" i="12"/>
  <c r="CN55" i="12"/>
  <c r="CN56" i="12"/>
  <c r="CN57" i="12"/>
  <c r="CN58" i="12"/>
  <c r="CN59" i="12"/>
  <c r="CN60" i="12"/>
  <c r="CN61" i="12"/>
  <c r="CN62" i="12"/>
  <c r="CN63" i="12"/>
  <c r="CN64" i="12"/>
  <c r="CN65" i="12"/>
  <c r="CN66" i="12"/>
  <c r="CN67" i="12"/>
  <c r="CN68" i="12"/>
  <c r="CN69" i="12"/>
  <c r="CN70" i="12"/>
  <c r="CN71" i="12"/>
  <c r="CN72" i="12"/>
  <c r="CN73" i="12"/>
  <c r="CN74" i="12"/>
  <c r="CN75" i="12"/>
  <c r="CN76" i="12"/>
  <c r="CN77" i="12"/>
  <c r="CN78" i="12"/>
  <c r="CN79" i="12"/>
  <c r="CN80" i="12"/>
  <c r="CN81" i="12"/>
  <c r="CN82" i="12"/>
  <c r="CN83" i="12"/>
  <c r="CN84" i="12"/>
  <c r="CN85" i="12"/>
  <c r="CN86" i="12"/>
  <c r="CN87" i="12"/>
  <c r="CN88" i="12"/>
  <c r="CN89" i="12"/>
  <c r="CN90" i="12"/>
  <c r="CN91" i="12"/>
  <c r="CN92" i="12"/>
  <c r="CN93" i="12"/>
  <c r="CN94" i="12"/>
  <c r="CN95" i="12"/>
  <c r="CN96" i="12"/>
  <c r="CN97" i="12"/>
  <c r="CN98" i="12"/>
  <c r="CN99" i="12"/>
  <c r="CN100" i="12"/>
  <c r="CN101" i="12"/>
  <c r="CN102" i="12"/>
  <c r="CN103" i="12"/>
  <c r="CN104" i="12"/>
  <c r="CN105" i="12"/>
  <c r="CN106" i="12"/>
  <c r="CN107" i="12"/>
  <c r="CN108" i="12"/>
  <c r="CN109" i="12"/>
  <c r="CN110" i="12"/>
  <c r="CN111" i="12"/>
  <c r="CN112" i="12"/>
  <c r="CN113" i="12"/>
  <c r="CN114" i="12"/>
  <c r="CN115" i="12"/>
  <c r="CN116" i="12"/>
  <c r="CN117" i="12"/>
  <c r="CN118" i="12"/>
  <c r="CN119" i="12"/>
  <c r="CN120" i="12"/>
  <c r="CN121" i="12"/>
  <c r="CN122" i="12"/>
  <c r="CN123" i="12"/>
  <c r="CN124" i="12"/>
  <c r="CN125" i="12"/>
  <c r="CN126" i="12"/>
  <c r="CN127" i="12"/>
  <c r="CN128" i="12"/>
  <c r="CN129" i="12"/>
  <c r="CN130" i="12"/>
  <c r="CN131" i="12"/>
  <c r="CN132" i="12"/>
  <c r="CN133" i="12"/>
  <c r="CN134" i="12"/>
  <c r="CN135" i="12"/>
  <c r="CN136" i="12"/>
  <c r="CN137" i="12"/>
  <c r="CN138" i="12"/>
  <c r="CN139" i="12"/>
  <c r="CN140" i="12"/>
  <c r="CN141" i="12"/>
  <c r="CN142" i="12"/>
  <c r="CN143" i="12"/>
  <c r="CN144" i="12"/>
  <c r="CN145" i="12"/>
  <c r="CN146" i="12"/>
  <c r="CN147" i="12"/>
  <c r="CN148" i="12"/>
  <c r="CN149" i="12"/>
  <c r="CN150" i="12"/>
  <c r="CN151" i="12"/>
  <c r="CN152" i="12"/>
  <c r="CN153" i="12"/>
  <c r="CN154" i="12"/>
  <c r="CN155" i="12"/>
  <c r="CN156" i="12"/>
  <c r="CN157" i="12"/>
  <c r="CN158" i="12"/>
  <c r="CN159" i="12"/>
  <c r="CN160" i="12"/>
  <c r="CN161" i="12"/>
  <c r="CN162" i="12"/>
  <c r="CN163" i="12"/>
  <c r="CN164" i="12"/>
  <c r="CN165" i="12"/>
  <c r="CN166" i="12"/>
  <c r="CN167" i="12"/>
  <c r="CN168" i="12"/>
  <c r="CN169" i="12"/>
  <c r="CN170" i="12"/>
  <c r="CN171" i="12"/>
  <c r="CN172" i="12"/>
  <c r="CN173" i="12"/>
  <c r="CN174" i="12"/>
  <c r="CN175" i="12"/>
  <c r="CN176" i="12"/>
  <c r="CN177" i="12"/>
  <c r="CN178" i="12"/>
  <c r="CN179" i="12"/>
  <c r="CN180" i="12"/>
  <c r="CN181" i="12"/>
  <c r="CN182" i="12"/>
  <c r="CN183" i="12"/>
  <c r="CN184" i="12"/>
  <c r="CN185" i="12"/>
  <c r="CN186" i="12"/>
  <c r="CN187" i="12"/>
  <c r="CN188" i="12"/>
  <c r="CN189" i="12"/>
  <c r="CN190" i="12"/>
  <c r="CN191" i="12"/>
  <c r="CN192" i="12"/>
  <c r="CN193" i="12"/>
  <c r="CN194" i="12"/>
  <c r="CN195" i="12"/>
  <c r="CN196" i="12"/>
  <c r="CN197" i="12"/>
  <c r="CN198" i="12"/>
  <c r="CN199" i="12"/>
  <c r="CN200" i="12"/>
  <c r="CN201" i="12"/>
  <c r="CN202" i="12"/>
  <c r="CN203" i="12"/>
  <c r="CN204" i="12"/>
  <c r="CN205" i="12"/>
  <c r="CN206" i="12"/>
  <c r="CN207" i="12"/>
  <c r="CN208" i="12"/>
  <c r="CN209" i="12"/>
  <c r="CN210" i="12"/>
  <c r="CN211" i="12"/>
  <c r="CN212" i="12"/>
  <c r="CN213" i="12"/>
  <c r="CN214" i="12"/>
  <c r="CM42" i="12"/>
  <c r="CM43" i="12"/>
  <c r="CM44" i="12"/>
  <c r="CM45" i="12"/>
  <c r="CM46" i="12"/>
  <c r="CM47" i="12"/>
  <c r="CM48" i="12"/>
  <c r="CM49" i="12"/>
  <c r="CM50" i="12"/>
  <c r="CM51" i="12"/>
  <c r="CM52" i="12"/>
  <c r="CM53" i="12"/>
  <c r="CM54" i="12"/>
  <c r="CM55" i="12"/>
  <c r="CM56" i="12"/>
  <c r="CM57" i="12"/>
  <c r="CM58" i="12"/>
  <c r="CM59" i="12"/>
  <c r="CM60" i="12"/>
  <c r="CM61" i="12"/>
  <c r="CM62" i="12"/>
  <c r="CM63" i="12"/>
  <c r="CM64" i="12"/>
  <c r="CM65" i="12"/>
  <c r="CM66" i="12"/>
  <c r="CM67" i="12"/>
  <c r="CM68" i="12"/>
  <c r="CM69" i="12"/>
  <c r="CM70" i="12"/>
  <c r="CM71" i="12"/>
  <c r="CM72" i="12"/>
  <c r="CM73" i="12"/>
  <c r="CM74" i="12"/>
  <c r="CM75" i="12"/>
  <c r="CM76" i="12"/>
  <c r="CM77" i="12"/>
  <c r="CM78" i="12"/>
  <c r="CM79" i="12"/>
  <c r="CM80" i="12"/>
  <c r="CM81" i="12"/>
  <c r="CM82" i="12"/>
  <c r="CM83" i="12"/>
  <c r="CM84" i="12"/>
  <c r="CM85" i="12"/>
  <c r="CM86" i="12"/>
  <c r="CM87" i="12"/>
  <c r="CM88" i="12"/>
  <c r="CM89" i="12"/>
  <c r="CM90" i="12"/>
  <c r="CM91" i="12"/>
  <c r="CM92" i="12"/>
  <c r="CM93" i="12"/>
  <c r="CM94" i="12"/>
  <c r="CM95" i="12"/>
  <c r="CM96" i="12"/>
  <c r="CM97" i="12"/>
  <c r="CM98" i="12"/>
  <c r="CM99" i="12"/>
  <c r="CM100" i="12"/>
  <c r="CM101" i="12"/>
  <c r="CM102" i="12"/>
  <c r="CM103" i="12"/>
  <c r="CM104" i="12"/>
  <c r="CM105" i="12"/>
  <c r="CM106" i="12"/>
  <c r="CM107" i="12"/>
  <c r="CM108" i="12"/>
  <c r="CM109" i="12"/>
  <c r="CM110" i="12"/>
  <c r="CM111" i="12"/>
  <c r="CM112" i="12"/>
  <c r="CM113" i="12"/>
  <c r="CM114" i="12"/>
  <c r="CM115" i="12"/>
  <c r="CM116" i="12"/>
  <c r="CM117" i="12"/>
  <c r="CM118" i="12"/>
  <c r="CM119" i="12"/>
  <c r="CM120" i="12"/>
  <c r="CM121" i="12"/>
  <c r="CM122" i="12"/>
  <c r="CM123" i="12"/>
  <c r="CM124" i="12"/>
  <c r="CM125" i="12"/>
  <c r="CM126" i="12"/>
  <c r="CM127" i="12"/>
  <c r="CM128" i="12"/>
  <c r="CM129" i="12"/>
  <c r="CM130" i="12"/>
  <c r="CM131" i="12"/>
  <c r="CM132" i="12"/>
  <c r="CM133" i="12"/>
  <c r="CM134" i="12"/>
  <c r="CM135" i="12"/>
  <c r="CM136" i="12"/>
  <c r="CM137" i="12"/>
  <c r="CM138" i="12"/>
  <c r="CM139" i="12"/>
  <c r="CM140" i="12"/>
  <c r="CM141" i="12"/>
  <c r="CM142" i="12"/>
  <c r="CM143" i="12"/>
  <c r="CM144" i="12"/>
  <c r="CM145" i="12"/>
  <c r="CM146" i="12"/>
  <c r="CM147" i="12"/>
  <c r="CM148" i="12"/>
  <c r="CM149" i="12"/>
  <c r="CM150" i="12"/>
  <c r="CM151" i="12"/>
  <c r="CM152" i="12"/>
  <c r="CM153" i="12"/>
  <c r="CM154" i="12"/>
  <c r="CM155" i="12"/>
  <c r="CM156" i="12"/>
  <c r="CM157" i="12"/>
  <c r="CM158" i="12"/>
  <c r="CM159" i="12"/>
  <c r="CM160" i="12"/>
  <c r="CM161" i="12"/>
  <c r="CM162" i="12"/>
  <c r="CM163" i="12"/>
  <c r="CM164" i="12"/>
  <c r="CM165" i="12"/>
  <c r="CM166" i="12"/>
  <c r="CM167" i="12"/>
  <c r="CM168" i="12"/>
  <c r="CM169" i="12"/>
  <c r="CM170" i="12"/>
  <c r="CM171" i="12"/>
  <c r="CM172" i="12"/>
  <c r="CM173" i="12"/>
  <c r="CM174" i="12"/>
  <c r="CM175" i="12"/>
  <c r="CM176" i="12"/>
  <c r="CM177" i="12"/>
  <c r="CM178" i="12"/>
  <c r="CM179" i="12"/>
  <c r="CM180" i="12"/>
  <c r="CM181" i="12"/>
  <c r="CM182" i="12"/>
  <c r="CM183" i="12"/>
  <c r="CM184" i="12"/>
  <c r="CM185" i="12"/>
  <c r="CM186" i="12"/>
  <c r="CM187" i="12"/>
  <c r="CM188" i="12"/>
  <c r="CM189" i="12"/>
  <c r="CM190" i="12"/>
  <c r="CM191" i="12"/>
  <c r="CM192" i="12"/>
  <c r="CM193" i="12"/>
  <c r="CM194" i="12"/>
  <c r="CM195" i="12"/>
  <c r="CM196" i="12"/>
  <c r="CM197" i="12"/>
  <c r="CM198" i="12"/>
  <c r="CM199" i="12"/>
  <c r="CM200" i="12"/>
  <c r="CM201" i="12"/>
  <c r="CM202" i="12"/>
  <c r="CM203" i="12"/>
  <c r="CM204" i="12"/>
  <c r="CM205" i="12"/>
  <c r="CM206" i="12"/>
  <c r="CM207" i="12"/>
  <c r="CM208" i="12"/>
  <c r="CM209" i="12"/>
  <c r="CM210" i="12"/>
  <c r="CM211" i="12"/>
  <c r="CM212" i="12"/>
  <c r="CM213" i="12"/>
  <c r="CM214" i="12"/>
  <c r="CL42" i="12"/>
  <c r="CL43" i="12"/>
  <c r="CL44" i="12"/>
  <c r="CL45" i="12"/>
  <c r="CL46" i="12"/>
  <c r="CL47" i="12"/>
  <c r="CL48" i="12"/>
  <c r="CL49" i="12"/>
  <c r="CL50" i="12"/>
  <c r="CL51" i="12"/>
  <c r="CL52" i="12"/>
  <c r="CL53" i="12"/>
  <c r="CL54" i="12"/>
  <c r="CL55" i="12"/>
  <c r="CL56" i="12"/>
  <c r="CL57" i="12"/>
  <c r="CL58" i="12"/>
  <c r="CL59" i="12"/>
  <c r="CL60" i="12"/>
  <c r="CL61" i="12"/>
  <c r="CL62" i="12"/>
  <c r="CL63" i="12"/>
  <c r="CL64" i="12"/>
  <c r="CL65" i="12"/>
  <c r="CL66" i="12"/>
  <c r="CL67" i="12"/>
  <c r="CL68" i="12"/>
  <c r="CL69" i="12"/>
  <c r="CL70" i="12"/>
  <c r="CL71" i="12"/>
  <c r="CL72" i="12"/>
  <c r="CL73" i="12"/>
  <c r="CL74" i="12"/>
  <c r="CL75" i="12"/>
  <c r="CL76" i="12"/>
  <c r="CL77" i="12"/>
  <c r="CL78" i="12"/>
  <c r="CL79" i="12"/>
  <c r="CL80" i="12"/>
  <c r="CL81" i="12"/>
  <c r="CL82" i="12"/>
  <c r="CL83" i="12"/>
  <c r="CL84" i="12"/>
  <c r="CL85" i="12"/>
  <c r="CL86" i="12"/>
  <c r="CL87" i="12"/>
  <c r="CL88" i="12"/>
  <c r="CL89" i="12"/>
  <c r="CL90" i="12"/>
  <c r="CL91" i="12"/>
  <c r="CL92" i="12"/>
  <c r="CL93" i="12"/>
  <c r="CL94" i="12"/>
  <c r="CL95" i="12"/>
  <c r="CL96" i="12"/>
  <c r="CL97" i="12"/>
  <c r="CL98" i="12"/>
  <c r="CL99" i="12"/>
  <c r="CL100" i="12"/>
  <c r="CL101" i="12"/>
  <c r="CL102" i="12"/>
  <c r="CL103" i="12"/>
  <c r="CL104" i="12"/>
  <c r="CL105" i="12"/>
  <c r="CL106" i="12"/>
  <c r="CL107" i="12"/>
  <c r="CL108" i="12"/>
  <c r="CL109" i="12"/>
  <c r="CL110" i="12"/>
  <c r="CL111" i="12"/>
  <c r="CL112" i="12"/>
  <c r="CL113" i="12"/>
  <c r="CL114" i="12"/>
  <c r="CL115" i="12"/>
  <c r="CL116" i="12"/>
  <c r="CL117" i="12"/>
  <c r="CL118" i="12"/>
  <c r="CL119" i="12"/>
  <c r="CL120" i="12"/>
  <c r="CL121" i="12"/>
  <c r="CL122" i="12"/>
  <c r="CL123" i="12"/>
  <c r="CL124" i="12"/>
  <c r="CL125" i="12"/>
  <c r="CL126" i="12"/>
  <c r="CL127" i="12"/>
  <c r="CL128" i="12"/>
  <c r="CL129" i="12"/>
  <c r="CL130" i="12"/>
  <c r="CL131" i="12"/>
  <c r="CL132" i="12"/>
  <c r="CL133" i="12"/>
  <c r="CL134" i="12"/>
  <c r="CL135" i="12"/>
  <c r="CL136" i="12"/>
  <c r="CL137" i="12"/>
  <c r="CL138" i="12"/>
  <c r="CL139" i="12"/>
  <c r="CL140" i="12"/>
  <c r="CL141" i="12"/>
  <c r="CL142" i="12"/>
  <c r="CL143" i="12"/>
  <c r="CL144" i="12"/>
  <c r="CL145" i="12"/>
  <c r="CL146" i="12"/>
  <c r="CL147" i="12"/>
  <c r="CL148" i="12"/>
  <c r="CL149" i="12"/>
  <c r="CL150" i="12"/>
  <c r="CL151" i="12"/>
  <c r="CL152" i="12"/>
  <c r="CL153" i="12"/>
  <c r="CL154" i="12"/>
  <c r="CL155" i="12"/>
  <c r="CL156" i="12"/>
  <c r="CL157" i="12"/>
  <c r="CL158" i="12"/>
  <c r="CL159" i="12"/>
  <c r="CL160" i="12"/>
  <c r="CL161" i="12"/>
  <c r="CL162" i="12"/>
  <c r="CL163" i="12"/>
  <c r="CL164" i="12"/>
  <c r="CL165" i="12"/>
  <c r="CL166" i="12"/>
  <c r="CL167" i="12"/>
  <c r="CL168" i="12"/>
  <c r="CL169" i="12"/>
  <c r="CL170" i="12"/>
  <c r="CL171" i="12"/>
  <c r="CL172" i="12"/>
  <c r="CL173" i="12"/>
  <c r="CL174" i="12"/>
  <c r="CL175" i="12"/>
  <c r="CL176" i="12"/>
  <c r="CL177" i="12"/>
  <c r="CL178" i="12"/>
  <c r="CL179" i="12"/>
  <c r="CL180" i="12"/>
  <c r="CL181" i="12"/>
  <c r="CL182" i="12"/>
  <c r="CL183" i="12"/>
  <c r="CL184" i="12"/>
  <c r="CL185" i="12"/>
  <c r="CL186" i="12"/>
  <c r="CL187" i="12"/>
  <c r="CL188" i="12"/>
  <c r="CL189" i="12"/>
  <c r="CL190" i="12"/>
  <c r="CL191" i="12"/>
  <c r="CL192" i="12"/>
  <c r="CL193" i="12"/>
  <c r="CL194" i="12"/>
  <c r="CL195" i="12"/>
  <c r="CL196" i="12"/>
  <c r="CL197" i="12"/>
  <c r="CL198" i="12"/>
  <c r="CL199" i="12"/>
  <c r="CL200" i="12"/>
  <c r="CL201" i="12"/>
  <c r="CL202" i="12"/>
  <c r="CL203" i="12"/>
  <c r="CL204" i="12"/>
  <c r="CL205" i="12"/>
  <c r="CL206" i="12"/>
  <c r="CL207" i="12"/>
  <c r="CL208" i="12"/>
  <c r="CL209" i="12"/>
  <c r="CL210" i="12"/>
  <c r="CL211" i="12"/>
  <c r="CL212" i="12"/>
  <c r="CL213" i="12"/>
  <c r="CL214" i="12"/>
  <c r="CK42" i="12"/>
  <c r="CK43" i="12"/>
  <c r="CK44" i="12"/>
  <c r="CK45" i="12"/>
  <c r="CK46" i="12"/>
  <c r="CK47" i="12"/>
  <c r="CK48" i="12"/>
  <c r="CK49" i="12"/>
  <c r="CK50" i="12"/>
  <c r="CK51" i="12"/>
  <c r="CK52" i="12"/>
  <c r="CK53" i="12"/>
  <c r="CK54" i="12"/>
  <c r="CK55" i="12"/>
  <c r="CK56" i="12"/>
  <c r="CK57" i="12"/>
  <c r="CK58" i="12"/>
  <c r="CK59" i="12"/>
  <c r="CK60" i="12"/>
  <c r="CK61" i="12"/>
  <c r="CK62" i="12"/>
  <c r="CK63" i="12"/>
  <c r="CK64" i="12"/>
  <c r="CK65" i="12"/>
  <c r="CK66" i="12"/>
  <c r="CK67" i="12"/>
  <c r="CK68" i="12"/>
  <c r="CK69" i="12"/>
  <c r="CK70" i="12"/>
  <c r="CK71" i="12"/>
  <c r="CK72" i="12"/>
  <c r="CK73" i="12"/>
  <c r="CK74" i="12"/>
  <c r="CK75" i="12"/>
  <c r="CK76" i="12"/>
  <c r="CK77" i="12"/>
  <c r="CK78" i="12"/>
  <c r="CK79" i="12"/>
  <c r="CK80" i="12"/>
  <c r="CK81" i="12"/>
  <c r="CK82" i="12"/>
  <c r="CK83" i="12"/>
  <c r="CK84" i="12"/>
  <c r="CK85" i="12"/>
  <c r="CK86" i="12"/>
  <c r="CK87" i="12"/>
  <c r="CK88" i="12"/>
  <c r="CK89" i="12"/>
  <c r="CK90" i="12"/>
  <c r="CK91" i="12"/>
  <c r="CK92" i="12"/>
  <c r="CK93" i="12"/>
  <c r="CK94" i="12"/>
  <c r="CK95" i="12"/>
  <c r="CK96" i="12"/>
  <c r="CK97" i="12"/>
  <c r="CK98" i="12"/>
  <c r="CK99" i="12"/>
  <c r="CK100" i="12"/>
  <c r="CK101" i="12"/>
  <c r="CK102" i="12"/>
  <c r="CK103" i="12"/>
  <c r="CK104" i="12"/>
  <c r="CK105" i="12"/>
  <c r="CK106" i="12"/>
  <c r="CK107" i="12"/>
  <c r="CK108" i="12"/>
  <c r="CK109" i="12"/>
  <c r="CK110" i="12"/>
  <c r="CK111" i="12"/>
  <c r="CK112" i="12"/>
  <c r="CK113" i="12"/>
  <c r="CK114" i="12"/>
  <c r="CK115" i="12"/>
  <c r="CK116" i="12"/>
  <c r="CK117" i="12"/>
  <c r="CK118" i="12"/>
  <c r="CK119" i="12"/>
  <c r="CK120" i="12"/>
  <c r="CK121" i="12"/>
  <c r="CK122" i="12"/>
  <c r="CK123" i="12"/>
  <c r="CK124" i="12"/>
  <c r="CK125" i="12"/>
  <c r="CK126" i="12"/>
  <c r="CK127" i="12"/>
  <c r="CK128" i="12"/>
  <c r="CK129" i="12"/>
  <c r="CK130" i="12"/>
  <c r="CK131" i="12"/>
  <c r="CK132" i="12"/>
  <c r="CK133" i="12"/>
  <c r="CK134" i="12"/>
  <c r="CK135" i="12"/>
  <c r="CK136" i="12"/>
  <c r="CK137" i="12"/>
  <c r="CK138" i="12"/>
  <c r="CK139" i="12"/>
  <c r="CK140" i="12"/>
  <c r="CK141" i="12"/>
  <c r="CK142" i="12"/>
  <c r="CK143" i="12"/>
  <c r="CK144" i="12"/>
  <c r="CK145" i="12"/>
  <c r="CK146" i="12"/>
  <c r="CK147" i="12"/>
  <c r="CK148" i="12"/>
  <c r="CK149" i="12"/>
  <c r="CK150" i="12"/>
  <c r="CK151" i="12"/>
  <c r="CK152" i="12"/>
  <c r="CK153" i="12"/>
  <c r="CK154" i="12"/>
  <c r="CK155" i="12"/>
  <c r="CK156" i="12"/>
  <c r="CK157" i="12"/>
  <c r="CK158" i="12"/>
  <c r="CK159" i="12"/>
  <c r="CK160" i="12"/>
  <c r="CK161" i="12"/>
  <c r="CK162" i="12"/>
  <c r="CK163" i="12"/>
  <c r="CK164" i="12"/>
  <c r="CK165" i="12"/>
  <c r="CK166" i="12"/>
  <c r="CK167" i="12"/>
  <c r="CK168" i="12"/>
  <c r="CK169" i="12"/>
  <c r="CK170" i="12"/>
  <c r="CK171" i="12"/>
  <c r="CK172" i="12"/>
  <c r="CK173" i="12"/>
  <c r="CK174" i="12"/>
  <c r="CK175" i="12"/>
  <c r="CK176" i="12"/>
  <c r="CK177" i="12"/>
  <c r="CK178" i="12"/>
  <c r="CK179" i="12"/>
  <c r="CK180" i="12"/>
  <c r="CK181" i="12"/>
  <c r="CK182" i="12"/>
  <c r="CK183" i="12"/>
  <c r="CK184" i="12"/>
  <c r="CK185" i="12"/>
  <c r="CK186" i="12"/>
  <c r="CK187" i="12"/>
  <c r="CK188" i="12"/>
  <c r="CK189" i="12"/>
  <c r="CK190" i="12"/>
  <c r="CK191" i="12"/>
  <c r="CK192" i="12"/>
  <c r="CK193" i="12"/>
  <c r="CK194" i="12"/>
  <c r="CK195" i="12"/>
  <c r="CK196" i="12"/>
  <c r="CK197" i="12"/>
  <c r="CK198" i="12"/>
  <c r="CK199" i="12"/>
  <c r="CK200" i="12"/>
  <c r="CK201" i="12"/>
  <c r="CK202" i="12"/>
  <c r="CK203" i="12"/>
  <c r="CK204" i="12"/>
  <c r="CK205" i="12"/>
  <c r="CK206" i="12"/>
  <c r="CK207" i="12"/>
  <c r="CK208" i="12"/>
  <c r="CK209" i="12"/>
  <c r="CK210" i="12"/>
  <c r="CK211" i="12"/>
  <c r="CK212" i="12"/>
  <c r="CK213" i="12"/>
  <c r="CK214" i="12"/>
  <c r="CJ42" i="12"/>
  <c r="CJ43" i="12"/>
  <c r="CJ44" i="12"/>
  <c r="CJ45" i="12"/>
  <c r="CJ46" i="12"/>
  <c r="CJ47" i="12"/>
  <c r="CJ48" i="12"/>
  <c r="CJ49" i="12"/>
  <c r="CJ50" i="12"/>
  <c r="CJ51" i="12"/>
  <c r="CJ52" i="12"/>
  <c r="CJ53" i="12"/>
  <c r="CJ54" i="12"/>
  <c r="CJ55" i="12"/>
  <c r="CJ56" i="12"/>
  <c r="CJ57" i="12"/>
  <c r="CJ58" i="12"/>
  <c r="CJ59" i="12"/>
  <c r="CJ60" i="12"/>
  <c r="CJ61" i="12"/>
  <c r="CJ62" i="12"/>
  <c r="CJ63" i="12"/>
  <c r="CJ64" i="12"/>
  <c r="CJ65" i="12"/>
  <c r="CJ66" i="12"/>
  <c r="CJ67" i="12"/>
  <c r="CJ68" i="12"/>
  <c r="CJ69" i="12"/>
  <c r="CJ70" i="12"/>
  <c r="CJ71" i="12"/>
  <c r="CJ72" i="12"/>
  <c r="CJ73" i="12"/>
  <c r="CJ74" i="12"/>
  <c r="CJ75" i="12"/>
  <c r="CJ76" i="12"/>
  <c r="CJ77" i="12"/>
  <c r="CJ78" i="12"/>
  <c r="CJ79" i="12"/>
  <c r="CJ80" i="12"/>
  <c r="CJ81" i="12"/>
  <c r="CJ82" i="12"/>
  <c r="CJ83" i="12"/>
  <c r="CJ84" i="12"/>
  <c r="CJ85" i="12"/>
  <c r="CJ86" i="12"/>
  <c r="CJ87" i="12"/>
  <c r="CJ88" i="12"/>
  <c r="CJ89" i="12"/>
  <c r="CJ90" i="12"/>
  <c r="CJ91" i="12"/>
  <c r="CJ92" i="12"/>
  <c r="CJ93" i="12"/>
  <c r="CJ94" i="12"/>
  <c r="CJ95" i="12"/>
  <c r="CJ96" i="12"/>
  <c r="CJ97" i="12"/>
  <c r="CJ98" i="12"/>
  <c r="CJ99" i="12"/>
  <c r="CJ100" i="12"/>
  <c r="CJ101" i="12"/>
  <c r="CJ102" i="12"/>
  <c r="CJ103" i="12"/>
  <c r="CJ104" i="12"/>
  <c r="CJ105" i="12"/>
  <c r="CJ106" i="12"/>
  <c r="CJ107" i="12"/>
  <c r="CJ108" i="12"/>
  <c r="CJ109" i="12"/>
  <c r="CJ110" i="12"/>
  <c r="CJ111" i="12"/>
  <c r="CJ112" i="12"/>
  <c r="CJ113" i="12"/>
  <c r="CJ114" i="12"/>
  <c r="CJ115" i="12"/>
  <c r="CJ116" i="12"/>
  <c r="CJ117" i="12"/>
  <c r="CJ118" i="12"/>
  <c r="CJ119" i="12"/>
  <c r="CJ120" i="12"/>
  <c r="CJ121" i="12"/>
  <c r="CJ122" i="12"/>
  <c r="CJ123" i="12"/>
  <c r="CJ124" i="12"/>
  <c r="CJ125" i="12"/>
  <c r="CJ126" i="12"/>
  <c r="CJ127" i="12"/>
  <c r="CJ128" i="12"/>
  <c r="CJ129" i="12"/>
  <c r="CJ130" i="12"/>
  <c r="CJ131" i="12"/>
  <c r="CJ132" i="12"/>
  <c r="CJ133" i="12"/>
  <c r="CJ134" i="12"/>
  <c r="CJ135" i="12"/>
  <c r="CJ136" i="12"/>
  <c r="CJ137" i="12"/>
  <c r="CJ138" i="12"/>
  <c r="CJ139" i="12"/>
  <c r="CJ140" i="12"/>
  <c r="CJ141" i="12"/>
  <c r="CJ142" i="12"/>
  <c r="CJ143" i="12"/>
  <c r="CJ144" i="12"/>
  <c r="CJ145" i="12"/>
  <c r="CJ146" i="12"/>
  <c r="CJ147" i="12"/>
  <c r="CJ148" i="12"/>
  <c r="CJ149" i="12"/>
  <c r="CJ150" i="12"/>
  <c r="CJ151" i="12"/>
  <c r="CJ152" i="12"/>
  <c r="CJ153" i="12"/>
  <c r="CJ154" i="12"/>
  <c r="CJ155" i="12"/>
  <c r="CJ156" i="12"/>
  <c r="CJ157" i="12"/>
  <c r="CJ158" i="12"/>
  <c r="CJ159" i="12"/>
  <c r="CJ160" i="12"/>
  <c r="CJ161" i="12"/>
  <c r="CJ162" i="12"/>
  <c r="CJ163" i="12"/>
  <c r="CJ164" i="12"/>
  <c r="CJ165" i="12"/>
  <c r="CJ166" i="12"/>
  <c r="CJ167" i="12"/>
  <c r="CJ168" i="12"/>
  <c r="CJ169" i="12"/>
  <c r="CJ170" i="12"/>
  <c r="CJ171" i="12"/>
  <c r="CJ172" i="12"/>
  <c r="CJ173" i="12"/>
  <c r="CJ174" i="12"/>
  <c r="CJ175" i="12"/>
  <c r="CJ176" i="12"/>
  <c r="CJ177" i="12"/>
  <c r="CJ178" i="12"/>
  <c r="CJ179" i="12"/>
  <c r="CJ180" i="12"/>
  <c r="CJ181" i="12"/>
  <c r="CJ182" i="12"/>
  <c r="CJ183" i="12"/>
  <c r="CJ184" i="12"/>
  <c r="CJ185" i="12"/>
  <c r="CJ186" i="12"/>
  <c r="CJ187" i="12"/>
  <c r="CJ188" i="12"/>
  <c r="CJ189" i="12"/>
  <c r="CJ190" i="12"/>
  <c r="CJ191" i="12"/>
  <c r="CJ192" i="12"/>
  <c r="CJ193" i="12"/>
  <c r="CJ194" i="12"/>
  <c r="CJ195" i="12"/>
  <c r="CJ196" i="12"/>
  <c r="CJ197" i="12"/>
  <c r="CJ198" i="12"/>
  <c r="CJ199" i="12"/>
  <c r="CJ200" i="12"/>
  <c r="CJ201" i="12"/>
  <c r="CJ202" i="12"/>
  <c r="CJ203" i="12"/>
  <c r="CJ204" i="12"/>
  <c r="CJ205" i="12"/>
  <c r="CJ206" i="12"/>
  <c r="CJ207" i="12"/>
  <c r="CJ208" i="12"/>
  <c r="CJ209" i="12"/>
  <c r="CJ210" i="12"/>
  <c r="CJ211" i="12"/>
  <c r="CJ212" i="12"/>
  <c r="CJ213" i="12"/>
  <c r="CJ214" i="12"/>
  <c r="CQ16" i="12"/>
  <c r="CQ17" i="12"/>
  <c r="CQ18" i="12"/>
  <c r="CQ19" i="12"/>
  <c r="CQ20" i="12"/>
  <c r="CQ21" i="12"/>
  <c r="CQ22" i="12"/>
  <c r="CQ23" i="12"/>
  <c r="CQ24" i="12"/>
  <c r="CQ25" i="12"/>
  <c r="CQ26" i="12"/>
  <c r="CQ27" i="12"/>
  <c r="CQ28" i="12"/>
  <c r="CQ29" i="12"/>
  <c r="CQ30" i="12"/>
  <c r="CQ31" i="12"/>
  <c r="CQ32" i="12"/>
  <c r="CQ33" i="12"/>
  <c r="CQ34" i="12"/>
  <c r="CQ35" i="12"/>
  <c r="CQ36" i="12"/>
  <c r="CQ37" i="12"/>
  <c r="CQ38" i="12"/>
  <c r="CQ39" i="12"/>
  <c r="CQ40" i="12"/>
  <c r="CQ41" i="12"/>
  <c r="CQ42" i="12"/>
  <c r="CQ43" i="12"/>
  <c r="CQ44" i="12"/>
  <c r="CQ45" i="12"/>
  <c r="CQ46" i="12"/>
  <c r="CQ47" i="12"/>
  <c r="CQ48" i="12"/>
  <c r="CQ49" i="12"/>
  <c r="CQ50" i="12"/>
  <c r="CQ51" i="12"/>
  <c r="CQ52" i="12"/>
  <c r="CQ53" i="12"/>
  <c r="CQ54" i="12"/>
  <c r="CQ55" i="12"/>
  <c r="CQ56" i="12"/>
  <c r="CQ57" i="12"/>
  <c r="CQ58" i="12"/>
  <c r="CQ59" i="12"/>
  <c r="CQ60" i="12"/>
  <c r="CQ61" i="12"/>
  <c r="CQ62" i="12"/>
  <c r="CQ63" i="12"/>
  <c r="CQ64" i="12"/>
  <c r="CQ65" i="12"/>
  <c r="CQ66" i="12"/>
  <c r="CQ67" i="12"/>
  <c r="CQ68" i="12"/>
  <c r="CQ69" i="12"/>
  <c r="CQ70" i="12"/>
  <c r="CQ71" i="12"/>
  <c r="CQ72" i="12"/>
  <c r="CQ73" i="12"/>
  <c r="CQ74" i="12"/>
  <c r="CQ75" i="12"/>
  <c r="CQ76" i="12"/>
  <c r="CQ77" i="12"/>
  <c r="CQ78" i="12"/>
  <c r="CQ79" i="12"/>
  <c r="CQ80" i="12"/>
  <c r="CQ81" i="12"/>
  <c r="CQ82" i="12"/>
  <c r="CQ83" i="12"/>
  <c r="CQ84" i="12"/>
  <c r="CQ85" i="12"/>
  <c r="CQ86" i="12"/>
  <c r="CQ87" i="12"/>
  <c r="CQ88" i="12"/>
  <c r="CQ89" i="12"/>
  <c r="CQ90" i="12"/>
  <c r="CQ91" i="12"/>
  <c r="CQ92" i="12"/>
  <c r="CQ93" i="12"/>
  <c r="CQ94" i="12"/>
  <c r="CQ95" i="12"/>
  <c r="CQ96" i="12"/>
  <c r="CQ97" i="12"/>
  <c r="CQ98" i="12"/>
  <c r="CQ99" i="12"/>
  <c r="CQ100" i="12"/>
  <c r="CQ101" i="12"/>
  <c r="CQ102" i="12"/>
  <c r="CQ103" i="12"/>
  <c r="CQ104" i="12"/>
  <c r="CQ105" i="12"/>
  <c r="CQ106" i="12"/>
  <c r="CQ107" i="12"/>
  <c r="CQ108" i="12"/>
  <c r="CQ109" i="12"/>
  <c r="CQ110" i="12"/>
  <c r="CQ111" i="12"/>
  <c r="CQ112" i="12"/>
  <c r="CQ113" i="12"/>
  <c r="CQ114" i="12"/>
  <c r="CQ115" i="12"/>
  <c r="CQ116" i="12"/>
  <c r="CQ117" i="12"/>
  <c r="CQ118" i="12"/>
  <c r="CQ119" i="12"/>
  <c r="CQ120" i="12"/>
  <c r="CQ121" i="12"/>
  <c r="CQ122" i="12"/>
  <c r="CQ123" i="12"/>
  <c r="CQ124" i="12"/>
  <c r="CQ125" i="12"/>
  <c r="CQ126" i="12"/>
  <c r="CQ127" i="12"/>
  <c r="CQ128" i="12"/>
  <c r="CQ129" i="12"/>
  <c r="CQ130" i="12"/>
  <c r="CQ131" i="12"/>
  <c r="CQ132" i="12"/>
  <c r="CQ133" i="12"/>
  <c r="CQ134" i="12"/>
  <c r="CQ135" i="12"/>
  <c r="CQ136" i="12"/>
  <c r="CQ137" i="12"/>
  <c r="CQ138" i="12"/>
  <c r="CQ139" i="12"/>
  <c r="CQ140" i="12"/>
  <c r="CQ141" i="12"/>
  <c r="CQ142" i="12"/>
  <c r="CQ143" i="12"/>
  <c r="CQ144" i="12"/>
  <c r="CQ145" i="12"/>
  <c r="CQ146" i="12"/>
  <c r="CQ147" i="12"/>
  <c r="CQ148" i="12"/>
  <c r="CQ149" i="12"/>
  <c r="CQ150" i="12"/>
  <c r="CQ151" i="12"/>
  <c r="CQ152" i="12"/>
  <c r="CQ153" i="12"/>
  <c r="CQ154" i="12"/>
  <c r="CQ155" i="12"/>
  <c r="CQ156" i="12"/>
  <c r="CQ157" i="12"/>
  <c r="CQ158" i="12"/>
  <c r="CQ159" i="12"/>
  <c r="CQ160" i="12"/>
  <c r="CQ161" i="12"/>
  <c r="CQ162" i="12"/>
  <c r="CQ163" i="12"/>
  <c r="CQ164" i="12"/>
  <c r="CQ165" i="12"/>
  <c r="CQ166" i="12"/>
  <c r="CQ167" i="12"/>
  <c r="CQ168" i="12"/>
  <c r="CQ169" i="12"/>
  <c r="CQ170" i="12"/>
  <c r="CQ171" i="12"/>
  <c r="CQ172" i="12"/>
  <c r="CQ173" i="12"/>
  <c r="CQ174" i="12"/>
  <c r="CQ175" i="12"/>
  <c r="CQ176" i="12"/>
  <c r="CQ177" i="12"/>
  <c r="CQ178" i="12"/>
  <c r="CQ179" i="12"/>
  <c r="CQ180" i="12"/>
  <c r="CQ181" i="12"/>
  <c r="CQ182" i="12"/>
  <c r="CQ183" i="12"/>
  <c r="CQ184" i="12"/>
  <c r="CQ185" i="12"/>
  <c r="CQ186" i="12"/>
  <c r="CQ187" i="12"/>
  <c r="CQ188" i="12"/>
  <c r="CQ189" i="12"/>
  <c r="CQ190" i="12"/>
  <c r="CQ191" i="12"/>
  <c r="CQ192" i="12"/>
  <c r="CQ193" i="12"/>
  <c r="CQ194" i="12"/>
  <c r="CQ195" i="12"/>
  <c r="CQ196" i="12"/>
  <c r="CQ197" i="12"/>
  <c r="CQ198" i="12"/>
  <c r="CQ199" i="12"/>
  <c r="CQ200" i="12"/>
  <c r="CQ201" i="12"/>
  <c r="CQ202" i="12"/>
  <c r="CQ203" i="12"/>
  <c r="CQ204" i="12"/>
  <c r="CQ205" i="12"/>
  <c r="CQ206" i="12"/>
  <c r="CQ207" i="12"/>
  <c r="CQ208" i="12"/>
  <c r="CQ209" i="12"/>
  <c r="CQ210" i="12"/>
  <c r="CQ211" i="12"/>
  <c r="CQ212" i="12"/>
  <c r="CQ213" i="12"/>
  <c r="CQ214" i="12"/>
  <c r="DG15" i="12"/>
  <c r="DF15" i="12"/>
  <c r="DE15" i="12"/>
  <c r="DD15" i="12"/>
  <c r="DC15" i="12"/>
  <c r="DB15" i="12"/>
  <c r="DA15" i="12"/>
  <c r="CZ15" i="12"/>
  <c r="CY15" i="12"/>
  <c r="CX15" i="12"/>
  <c r="CW15" i="12"/>
  <c r="CV15" i="12"/>
  <c r="CU15" i="12"/>
  <c r="CT15" i="12"/>
  <c r="CS15" i="12"/>
  <c r="CR15" i="12"/>
  <c r="CQ15" i="12"/>
  <c r="CP16" i="12"/>
  <c r="CP17" i="12"/>
  <c r="CP18" i="12"/>
  <c r="CP19" i="12"/>
  <c r="CP20" i="12"/>
  <c r="CP21" i="12"/>
  <c r="CP22" i="12"/>
  <c r="CP23" i="12"/>
  <c r="CP24" i="12"/>
  <c r="CP25" i="12"/>
  <c r="CP26" i="12"/>
  <c r="CP27" i="12"/>
  <c r="CP28" i="12"/>
  <c r="CP29" i="12"/>
  <c r="CP30" i="12"/>
  <c r="CP31" i="12"/>
  <c r="CP32" i="12"/>
  <c r="CP33" i="12"/>
  <c r="CP34" i="12"/>
  <c r="CP35" i="12"/>
  <c r="CP36" i="12"/>
  <c r="CP37" i="12"/>
  <c r="CP38" i="12"/>
  <c r="CP39" i="12"/>
  <c r="CP40" i="12"/>
  <c r="CP41" i="12"/>
  <c r="CP15" i="12"/>
  <c r="CO16" i="12"/>
  <c r="CO17" i="12"/>
  <c r="CO18" i="12"/>
  <c r="CO19" i="12"/>
  <c r="CO20" i="12"/>
  <c r="CO21" i="12"/>
  <c r="CO22" i="12"/>
  <c r="CO23" i="12"/>
  <c r="CO24" i="12"/>
  <c r="CO25" i="12"/>
  <c r="CO26" i="12"/>
  <c r="CO27" i="12"/>
  <c r="CO28" i="12"/>
  <c r="CO29" i="12"/>
  <c r="CO30" i="12"/>
  <c r="CO31" i="12"/>
  <c r="CO32" i="12"/>
  <c r="CO33" i="12"/>
  <c r="CO34" i="12"/>
  <c r="CO35" i="12"/>
  <c r="CO36" i="12"/>
  <c r="CO37" i="12"/>
  <c r="CO38" i="12"/>
  <c r="CO39" i="12"/>
  <c r="CO40" i="12"/>
  <c r="CO41" i="12"/>
  <c r="CO15" i="12"/>
  <c r="CN16" i="12"/>
  <c r="CN17" i="12"/>
  <c r="CN18" i="12"/>
  <c r="CN19" i="12"/>
  <c r="CN20" i="12"/>
  <c r="CN21" i="12"/>
  <c r="CN22" i="12"/>
  <c r="CN23" i="12"/>
  <c r="CN24" i="12"/>
  <c r="CN25" i="12"/>
  <c r="CN26" i="12"/>
  <c r="CN27" i="12"/>
  <c r="CN28" i="12"/>
  <c r="CN29" i="12"/>
  <c r="CN30" i="12"/>
  <c r="CN31" i="12"/>
  <c r="CN32" i="12"/>
  <c r="CN33" i="12"/>
  <c r="CN34" i="12"/>
  <c r="CN35" i="12"/>
  <c r="CN36" i="12"/>
  <c r="CN37" i="12"/>
  <c r="CN38" i="12"/>
  <c r="CN39" i="12"/>
  <c r="CN40" i="12"/>
  <c r="CN41" i="12"/>
  <c r="CN15" i="12"/>
  <c r="CM16" i="12"/>
  <c r="CM17" i="12"/>
  <c r="CM18" i="12"/>
  <c r="CM19" i="12"/>
  <c r="CM20" i="12"/>
  <c r="CM21" i="12"/>
  <c r="CM22" i="12"/>
  <c r="CM23" i="12"/>
  <c r="CM24" i="12"/>
  <c r="CM25" i="12"/>
  <c r="CM26" i="12"/>
  <c r="CM27" i="12"/>
  <c r="CM28" i="12"/>
  <c r="CM29" i="12"/>
  <c r="CM30" i="12"/>
  <c r="CM31" i="12"/>
  <c r="CM32" i="12"/>
  <c r="CM33" i="12"/>
  <c r="CM34" i="12"/>
  <c r="CM35" i="12"/>
  <c r="CM36" i="12"/>
  <c r="CM37" i="12"/>
  <c r="CM38" i="12"/>
  <c r="CM39" i="12"/>
  <c r="CM40" i="12"/>
  <c r="CM41" i="12"/>
  <c r="CM15" i="12"/>
  <c r="CL16" i="12"/>
  <c r="CL17" i="12"/>
  <c r="CL18" i="12"/>
  <c r="CL19" i="12"/>
  <c r="CL20" i="12"/>
  <c r="CL21" i="12"/>
  <c r="CL22" i="12"/>
  <c r="CL23" i="12"/>
  <c r="CL24" i="12"/>
  <c r="CL25" i="12"/>
  <c r="CL26" i="12"/>
  <c r="CL27" i="12"/>
  <c r="CL28" i="12"/>
  <c r="CL29" i="12"/>
  <c r="CL30" i="12"/>
  <c r="CL31" i="12"/>
  <c r="CL32" i="12"/>
  <c r="CL33" i="12"/>
  <c r="CL34" i="12"/>
  <c r="CL35" i="12"/>
  <c r="CL36" i="12"/>
  <c r="CL37" i="12"/>
  <c r="CL38" i="12"/>
  <c r="CL39" i="12"/>
  <c r="CL40" i="12"/>
  <c r="CL41" i="12"/>
  <c r="CL15" i="12"/>
  <c r="CK16" i="12"/>
  <c r="CK17" i="12"/>
  <c r="CK18" i="12"/>
  <c r="CK19" i="12"/>
  <c r="CK20" i="12"/>
  <c r="CK21" i="12"/>
  <c r="CK22" i="12"/>
  <c r="CK23" i="12"/>
  <c r="CK24" i="12"/>
  <c r="CK25" i="12"/>
  <c r="CK26" i="12"/>
  <c r="CK27" i="12"/>
  <c r="CK28" i="12"/>
  <c r="CK29" i="12"/>
  <c r="CK30" i="12"/>
  <c r="CK31" i="12"/>
  <c r="CK32" i="12"/>
  <c r="CK33" i="12"/>
  <c r="CK34" i="12"/>
  <c r="CK35" i="12"/>
  <c r="CK36" i="12"/>
  <c r="CK37" i="12"/>
  <c r="CK38" i="12"/>
  <c r="CK39" i="12"/>
  <c r="CK40" i="12"/>
  <c r="CK41" i="12"/>
  <c r="CK15" i="12"/>
  <c r="CJ16" i="12"/>
  <c r="CJ17" i="12"/>
  <c r="CJ18" i="12"/>
  <c r="CJ19" i="12"/>
  <c r="CJ20" i="12"/>
  <c r="CJ21" i="12"/>
  <c r="CJ22" i="12"/>
  <c r="CJ23" i="12"/>
  <c r="CJ24" i="12"/>
  <c r="CJ25" i="12"/>
  <c r="CJ26" i="12"/>
  <c r="CJ27" i="12"/>
  <c r="CJ28" i="12"/>
  <c r="CJ29" i="12"/>
  <c r="CJ30" i="12"/>
  <c r="CJ31" i="12"/>
  <c r="CJ32" i="12"/>
  <c r="CJ33" i="12"/>
  <c r="CJ34" i="12"/>
  <c r="CJ35" i="12"/>
  <c r="CJ36" i="12"/>
  <c r="CJ37" i="12"/>
  <c r="CJ38" i="12"/>
  <c r="CJ39" i="12"/>
  <c r="CJ40" i="12"/>
  <c r="CJ41" i="12"/>
  <c r="CJ15" i="12"/>
  <c r="CI32" i="12"/>
  <c r="CI33" i="12"/>
  <c r="CI34" i="12"/>
  <c r="CI35" i="12"/>
  <c r="CI36" i="12"/>
  <c r="CI37" i="12"/>
  <c r="CI38" i="12"/>
  <c r="CI39" i="12"/>
  <c r="CI40" i="12"/>
  <c r="CI41" i="12"/>
  <c r="CI42" i="12"/>
  <c r="CI43" i="12"/>
  <c r="CI44" i="12"/>
  <c r="CI45" i="12"/>
  <c r="CI46" i="12"/>
  <c r="CI47" i="12"/>
  <c r="CI48" i="12"/>
  <c r="CI49" i="12"/>
  <c r="CI50" i="12"/>
  <c r="CI51" i="12"/>
  <c r="CI52" i="12"/>
  <c r="CI53" i="12"/>
  <c r="CI54" i="12"/>
  <c r="CI55" i="12"/>
  <c r="CI56" i="12"/>
  <c r="CI57" i="12"/>
  <c r="CI58" i="12"/>
  <c r="CI59" i="12"/>
  <c r="CI60" i="12"/>
  <c r="CI61" i="12"/>
  <c r="CI62" i="12"/>
  <c r="CI63" i="12"/>
  <c r="CI64" i="12"/>
  <c r="CI65" i="12"/>
  <c r="CI66" i="12"/>
  <c r="CI67" i="12"/>
  <c r="CI68" i="12"/>
  <c r="CI69" i="12"/>
  <c r="CI70" i="12"/>
  <c r="CI71" i="12"/>
  <c r="CI72" i="12"/>
  <c r="CI73" i="12"/>
  <c r="CI74" i="12"/>
  <c r="CI75" i="12"/>
  <c r="CI76" i="12"/>
  <c r="CI77" i="12"/>
  <c r="CI78" i="12"/>
  <c r="CI79" i="12"/>
  <c r="CI80" i="12"/>
  <c r="CI81" i="12"/>
  <c r="CI82" i="12"/>
  <c r="CI83" i="12"/>
  <c r="CI84" i="12"/>
  <c r="CI85" i="12"/>
  <c r="CI86" i="12"/>
  <c r="CI87" i="12"/>
  <c r="CI88" i="12"/>
  <c r="CI89" i="12"/>
  <c r="CI90" i="12"/>
  <c r="CI91" i="12"/>
  <c r="CI92" i="12"/>
  <c r="CI93" i="12"/>
  <c r="CI94" i="12"/>
  <c r="CI95" i="12"/>
  <c r="CI96" i="12"/>
  <c r="CI97" i="12"/>
  <c r="CI98" i="12"/>
  <c r="CI99" i="12"/>
  <c r="CI100" i="12"/>
  <c r="CI101" i="12"/>
  <c r="CI102" i="12"/>
  <c r="CI103" i="12"/>
  <c r="CI104" i="12"/>
  <c r="CI105" i="12"/>
  <c r="CI106" i="12"/>
  <c r="CI107" i="12"/>
  <c r="CI108" i="12"/>
  <c r="CI109" i="12"/>
  <c r="CI110" i="12"/>
  <c r="CI111" i="12"/>
  <c r="CI112" i="12"/>
  <c r="CI113" i="12"/>
  <c r="CI114" i="12"/>
  <c r="CI115" i="12"/>
  <c r="CI116" i="12"/>
  <c r="CI117" i="12"/>
  <c r="CI118" i="12"/>
  <c r="CI119" i="12"/>
  <c r="CI120" i="12"/>
  <c r="CI121" i="12"/>
  <c r="CI122" i="12"/>
  <c r="CI123" i="12"/>
  <c r="CI124" i="12"/>
  <c r="CI125" i="12"/>
  <c r="CI126" i="12"/>
  <c r="CI127" i="12"/>
  <c r="CI128" i="12"/>
  <c r="CI129" i="12"/>
  <c r="CI130" i="12"/>
  <c r="CI131" i="12"/>
  <c r="CI132" i="12"/>
  <c r="CI133" i="12"/>
  <c r="CI134" i="12"/>
  <c r="CI135" i="12"/>
  <c r="CI136" i="12"/>
  <c r="CI137" i="12"/>
  <c r="CI138" i="12"/>
  <c r="CI139" i="12"/>
  <c r="CI140" i="12"/>
  <c r="CI141" i="12"/>
  <c r="CI142" i="12"/>
  <c r="CI143" i="12"/>
  <c r="CI144" i="12"/>
  <c r="CI145" i="12"/>
  <c r="CI146" i="12"/>
  <c r="CI147" i="12"/>
  <c r="CI148" i="12"/>
  <c r="CI149" i="12"/>
  <c r="CI150" i="12"/>
  <c r="CI151" i="12"/>
  <c r="CI152" i="12"/>
  <c r="CI153" i="12"/>
  <c r="CI154" i="12"/>
  <c r="CI155" i="12"/>
  <c r="CI156" i="12"/>
  <c r="CI157" i="12"/>
  <c r="CI158" i="12"/>
  <c r="CI159" i="12"/>
  <c r="CI160" i="12"/>
  <c r="CI161" i="12"/>
  <c r="CI162" i="12"/>
  <c r="CI163" i="12"/>
  <c r="CI164" i="12"/>
  <c r="CI165" i="12"/>
  <c r="CI166" i="12"/>
  <c r="CI167" i="12"/>
  <c r="CI168" i="12"/>
  <c r="CI169" i="12"/>
  <c r="CI170" i="12"/>
  <c r="CI171" i="12"/>
  <c r="CI172" i="12"/>
  <c r="CI173" i="12"/>
  <c r="CI174" i="12"/>
  <c r="CI175" i="12"/>
  <c r="CI176" i="12"/>
  <c r="CI177" i="12"/>
  <c r="CI178" i="12"/>
  <c r="CI179" i="12"/>
  <c r="CI180" i="12"/>
  <c r="CI181" i="12"/>
  <c r="CI182" i="12"/>
  <c r="CI183" i="12"/>
  <c r="CI184" i="12"/>
  <c r="CI185" i="12"/>
  <c r="CI186" i="12"/>
  <c r="CI187" i="12"/>
  <c r="CI188" i="12"/>
  <c r="CI189" i="12"/>
  <c r="CI190" i="12"/>
  <c r="CI191" i="12"/>
  <c r="CI192" i="12"/>
  <c r="CI193" i="12"/>
  <c r="CI194" i="12"/>
  <c r="CI195" i="12"/>
  <c r="CI196" i="12"/>
  <c r="CI197" i="12"/>
  <c r="CI198" i="12"/>
  <c r="CI199" i="12"/>
  <c r="CI200" i="12"/>
  <c r="CI201" i="12"/>
  <c r="CI202" i="12"/>
  <c r="CI203" i="12"/>
  <c r="CI204" i="12"/>
  <c r="CI205" i="12"/>
  <c r="CI206" i="12"/>
  <c r="CI207" i="12"/>
  <c r="CI208" i="12"/>
  <c r="CI209" i="12"/>
  <c r="CI210" i="12"/>
  <c r="CI211" i="12"/>
  <c r="CI212" i="12"/>
  <c r="CI213" i="12"/>
  <c r="CI214" i="12"/>
  <c r="CI16" i="12"/>
  <c r="CI17" i="12"/>
  <c r="CI18" i="12"/>
  <c r="CI19" i="12"/>
  <c r="CI20" i="12"/>
  <c r="CI21" i="12"/>
  <c r="CI22" i="12"/>
  <c r="CI23" i="12"/>
  <c r="CI24" i="12"/>
  <c r="CI25" i="12"/>
  <c r="CI26" i="12"/>
  <c r="CI27" i="12"/>
  <c r="CI28" i="12"/>
  <c r="CI29" i="12"/>
  <c r="CI30" i="12"/>
  <c r="CI31" i="12"/>
  <c r="CF16" i="12"/>
  <c r="CF17" i="12"/>
  <c r="CF18" i="12"/>
  <c r="CF19" i="12"/>
  <c r="CF20" i="12"/>
  <c r="CF21" i="12"/>
  <c r="CF22" i="12"/>
  <c r="CF23" i="12"/>
  <c r="CF24" i="12"/>
  <c r="CF25" i="12"/>
  <c r="CF26" i="12"/>
  <c r="CF27" i="12"/>
  <c r="CF28" i="12"/>
  <c r="CF29" i="12"/>
  <c r="CF30" i="12"/>
  <c r="CF31" i="12"/>
  <c r="CF32" i="12"/>
  <c r="CF33" i="12"/>
  <c r="CF34" i="12"/>
  <c r="CF35" i="12"/>
  <c r="CF36" i="12"/>
  <c r="CF37" i="12"/>
  <c r="CF38" i="12"/>
  <c r="CF39" i="12"/>
  <c r="CF40" i="12"/>
  <c r="CF41" i="12"/>
  <c r="CF42" i="12"/>
  <c r="CF43" i="12"/>
  <c r="CF44" i="12"/>
  <c r="CF45" i="12"/>
  <c r="CF46" i="12"/>
  <c r="CF47" i="12"/>
  <c r="CF48" i="12"/>
  <c r="CF49" i="12"/>
  <c r="CF50" i="12"/>
  <c r="CF51" i="12"/>
  <c r="CF52" i="12"/>
  <c r="CF53" i="12"/>
  <c r="CF54" i="12"/>
  <c r="CF55" i="12"/>
  <c r="CF56" i="12"/>
  <c r="CF57" i="12"/>
  <c r="CF58" i="12"/>
  <c r="CF59" i="12"/>
  <c r="CF60" i="12"/>
  <c r="CF61" i="12"/>
  <c r="CF62" i="12"/>
  <c r="CF63" i="12"/>
  <c r="CF64" i="12"/>
  <c r="CF65" i="12"/>
  <c r="CF66" i="12"/>
  <c r="CF67" i="12"/>
  <c r="CF68" i="12"/>
  <c r="CF69" i="12"/>
  <c r="CF70" i="12"/>
  <c r="CF71" i="12"/>
  <c r="CF72" i="12"/>
  <c r="CF73" i="12"/>
  <c r="CF74" i="12"/>
  <c r="CF75" i="12"/>
  <c r="CF76" i="12"/>
  <c r="CF77" i="12"/>
  <c r="CF78" i="12"/>
  <c r="CF79" i="12"/>
  <c r="CF80" i="12"/>
  <c r="CF81" i="12"/>
  <c r="CF82" i="12"/>
  <c r="CF83" i="12"/>
  <c r="CF84" i="12"/>
  <c r="CF85" i="12"/>
  <c r="CF86" i="12"/>
  <c r="CF87" i="12"/>
  <c r="CF88" i="12"/>
  <c r="CF89" i="12"/>
  <c r="CF90" i="12"/>
  <c r="CF91" i="12"/>
  <c r="CF92" i="12"/>
  <c r="CF93" i="12"/>
  <c r="CF94" i="12"/>
  <c r="CF95" i="12"/>
  <c r="CF96" i="12"/>
  <c r="CF97" i="12"/>
  <c r="CF98" i="12"/>
  <c r="CF99" i="12"/>
  <c r="CF100" i="12"/>
  <c r="CF101" i="12"/>
  <c r="CF102" i="12"/>
  <c r="CF103" i="12"/>
  <c r="CF104" i="12"/>
  <c r="CF105" i="12"/>
  <c r="CF106" i="12"/>
  <c r="CF107" i="12"/>
  <c r="CF108" i="12"/>
  <c r="CF109" i="12"/>
  <c r="CF110" i="12"/>
  <c r="CF111" i="12"/>
  <c r="CF112" i="12"/>
  <c r="CF113" i="12"/>
  <c r="CF114" i="12"/>
  <c r="CF115" i="12"/>
  <c r="CF116" i="12"/>
  <c r="CF117" i="12"/>
  <c r="CF118" i="12"/>
  <c r="CF119" i="12"/>
  <c r="CF120" i="12"/>
  <c r="CF121" i="12"/>
  <c r="CF122" i="12"/>
  <c r="CF123" i="12"/>
  <c r="CF124" i="12"/>
  <c r="CF125" i="12"/>
  <c r="CF126" i="12"/>
  <c r="CF127" i="12"/>
  <c r="CF128" i="12"/>
  <c r="CF129" i="12"/>
  <c r="CF130" i="12"/>
  <c r="CF131" i="12"/>
  <c r="CF132" i="12"/>
  <c r="CF133" i="12"/>
  <c r="CF134" i="12"/>
  <c r="CF135" i="12"/>
  <c r="CF136" i="12"/>
  <c r="CF137" i="12"/>
  <c r="CF138" i="12"/>
  <c r="CF139" i="12"/>
  <c r="CF140" i="12"/>
  <c r="CF141" i="12"/>
  <c r="CF142" i="12"/>
  <c r="CF143" i="12"/>
  <c r="CF144" i="12"/>
  <c r="CF145" i="12"/>
  <c r="CF146" i="12"/>
  <c r="CF147" i="12"/>
  <c r="CF148" i="12"/>
  <c r="CF149" i="12"/>
  <c r="CF150" i="12"/>
  <c r="CF151" i="12"/>
  <c r="CF152" i="12"/>
  <c r="CF153" i="12"/>
  <c r="CF154" i="12"/>
  <c r="CF155" i="12"/>
  <c r="CF156" i="12"/>
  <c r="CF157" i="12"/>
  <c r="CF158" i="12"/>
  <c r="CF159" i="12"/>
  <c r="CF160" i="12"/>
  <c r="CF161" i="12"/>
  <c r="CF162" i="12"/>
  <c r="CF163" i="12"/>
  <c r="CF164" i="12"/>
  <c r="CF165" i="12"/>
  <c r="CF166" i="12"/>
  <c r="CF167" i="12"/>
  <c r="CF168" i="12"/>
  <c r="CF169" i="12"/>
  <c r="CF170" i="12"/>
  <c r="CF171" i="12"/>
  <c r="CF172" i="12"/>
  <c r="CF173" i="12"/>
  <c r="CF174" i="12"/>
  <c r="CF175" i="12"/>
  <c r="CF176" i="12"/>
  <c r="CF177" i="12"/>
  <c r="CF178" i="12"/>
  <c r="CF179" i="12"/>
  <c r="CF180" i="12"/>
  <c r="CF181" i="12"/>
  <c r="CF182" i="12"/>
  <c r="CF183" i="12"/>
  <c r="CF184" i="12"/>
  <c r="CF185" i="12"/>
  <c r="CF186" i="12"/>
  <c r="CF187" i="12"/>
  <c r="CF188" i="12"/>
  <c r="CF189" i="12"/>
  <c r="CF190" i="12"/>
  <c r="CF191" i="12"/>
  <c r="CF192" i="12"/>
  <c r="CF193" i="12"/>
  <c r="CF194" i="12"/>
  <c r="CF195" i="12"/>
  <c r="CF196" i="12"/>
  <c r="CF197" i="12"/>
  <c r="CF198" i="12"/>
  <c r="CF199" i="12"/>
  <c r="CF200" i="12"/>
  <c r="CF201" i="12"/>
  <c r="CF202" i="12"/>
  <c r="CF203" i="12"/>
  <c r="CF204" i="12"/>
  <c r="CF205" i="12"/>
  <c r="CF206" i="12"/>
  <c r="CF207" i="12"/>
  <c r="CF208" i="12"/>
  <c r="CF209" i="12"/>
  <c r="CF210" i="12"/>
  <c r="CF211" i="12"/>
  <c r="CF212" i="12"/>
  <c r="CF213" i="12"/>
  <c r="CF214" i="12"/>
  <c r="Y12" i="12"/>
  <c r="H16" i="12" a="1"/>
  <c r="H16" i="12" s="1"/>
  <c r="H17" i="12" a="1"/>
  <c r="H17" i="12" s="1"/>
  <c r="H18" i="12" a="1"/>
  <c r="H18" i="12" s="1"/>
  <c r="H88" i="10" s="1"/>
  <c r="H19" i="12" a="1"/>
  <c r="H19" i="12" s="1"/>
  <c r="H20" i="12" a="1"/>
  <c r="H20" i="12" s="1"/>
  <c r="H21" i="12" a="1"/>
  <c r="H21" i="12" s="1"/>
  <c r="H22" i="12" a="1"/>
  <c r="H22" i="12" s="1"/>
  <c r="H23" i="12" a="1"/>
  <c r="H23" i="12" s="1"/>
  <c r="H24" i="12" a="1"/>
  <c r="H24" i="12" s="1"/>
  <c r="H25" i="12" a="1"/>
  <c r="H25" i="12" s="1"/>
  <c r="H26" i="12" a="1"/>
  <c r="H26" i="12" s="1"/>
  <c r="H96" i="10" s="1"/>
  <c r="H27" i="12" a="1"/>
  <c r="H27" i="12" s="1"/>
  <c r="H28" i="12" a="1"/>
  <c r="H28" i="12" s="1"/>
  <c r="H29" i="12" a="1"/>
  <c r="H29" i="12" s="1"/>
  <c r="H30" i="12" a="1"/>
  <c r="H30" i="12" s="1"/>
  <c r="H31" i="12" a="1"/>
  <c r="H31" i="12" s="1"/>
  <c r="H32" i="12" a="1"/>
  <c r="H32" i="12" s="1"/>
  <c r="H33" i="12" a="1"/>
  <c r="H33" i="12" s="1"/>
  <c r="H34" i="12" a="1"/>
  <c r="H34" i="12" s="1"/>
  <c r="H35" i="12" a="1"/>
  <c r="H35" i="12" s="1"/>
  <c r="H36" i="12" a="1"/>
  <c r="H36" i="12" s="1"/>
  <c r="H37" i="12" a="1"/>
  <c r="H37" i="12" s="1"/>
  <c r="H38" i="12" a="1"/>
  <c r="H38" i="12" s="1"/>
  <c r="H39" i="12" a="1"/>
  <c r="H39" i="12" s="1"/>
  <c r="H40" i="12" a="1"/>
  <c r="H40" i="12" s="1"/>
  <c r="H41" i="12" a="1"/>
  <c r="H41" i="12" s="1"/>
  <c r="H42" i="12" a="1"/>
  <c r="H42" i="12" s="1"/>
  <c r="H43" i="12" a="1"/>
  <c r="H43" i="12" s="1"/>
  <c r="H44" i="12" a="1"/>
  <c r="H44" i="12" s="1"/>
  <c r="H45" i="12" a="1"/>
  <c r="H45" i="12" s="1"/>
  <c r="H46" i="12" a="1"/>
  <c r="H46" i="12" s="1"/>
  <c r="H47" i="12" a="1"/>
  <c r="H47" i="12" s="1"/>
  <c r="H48" i="12" a="1"/>
  <c r="H48" i="12" s="1"/>
  <c r="H49" i="12" a="1"/>
  <c r="H49" i="12" s="1"/>
  <c r="H50" i="12" a="1"/>
  <c r="H50" i="12" s="1"/>
  <c r="H51" i="12" a="1"/>
  <c r="H51" i="12" s="1"/>
  <c r="H52" i="12" a="1"/>
  <c r="H52" i="12" s="1"/>
  <c r="H53" i="12" a="1"/>
  <c r="H53" i="12" s="1"/>
  <c r="H54" i="12" a="1"/>
  <c r="H54" i="12" s="1"/>
  <c r="H55" i="12" a="1"/>
  <c r="H55" i="12" s="1"/>
  <c r="H56" i="12" a="1"/>
  <c r="H56" i="12" s="1"/>
  <c r="H57" i="12" a="1"/>
  <c r="H57" i="12" s="1"/>
  <c r="H58" i="12" a="1"/>
  <c r="H58" i="12" s="1"/>
  <c r="H59" i="12" a="1"/>
  <c r="H59" i="12" s="1"/>
  <c r="H129" i="10" s="1"/>
  <c r="H60" i="12" a="1"/>
  <c r="H60" i="12" s="1"/>
  <c r="H61" i="12" a="1"/>
  <c r="H61" i="12" s="1"/>
  <c r="H62" i="12" a="1"/>
  <c r="H62" i="12" s="1"/>
  <c r="H63" i="12" a="1"/>
  <c r="H63" i="12" s="1"/>
  <c r="H64" i="12" a="1"/>
  <c r="H64" i="12" s="1"/>
  <c r="H65" i="12" a="1"/>
  <c r="H65" i="12" s="1"/>
  <c r="H66" i="12" a="1"/>
  <c r="H66" i="12" s="1"/>
  <c r="H67" i="12" a="1"/>
  <c r="H67" i="12" s="1"/>
  <c r="H68" i="12" a="1"/>
  <c r="H68" i="12" s="1"/>
  <c r="H69" i="12" a="1"/>
  <c r="H69" i="12" s="1"/>
  <c r="H70" i="12" a="1"/>
  <c r="H70" i="12" s="1"/>
  <c r="H71" i="12" a="1"/>
  <c r="H71" i="12" s="1"/>
  <c r="H72" i="12" a="1"/>
  <c r="H72" i="12" s="1"/>
  <c r="H73" i="12" a="1"/>
  <c r="H73" i="12" s="1"/>
  <c r="H74" i="12" a="1"/>
  <c r="H74" i="12" s="1"/>
  <c r="H75" i="12" a="1"/>
  <c r="H75" i="12" s="1"/>
  <c r="H76" i="12" a="1"/>
  <c r="H76" i="12" s="1"/>
  <c r="H77" i="12" a="1"/>
  <c r="H77" i="12" s="1"/>
  <c r="H78" i="12" a="1"/>
  <c r="H78" i="12" s="1"/>
  <c r="H79" i="12" a="1"/>
  <c r="H79" i="12" s="1"/>
  <c r="H80" i="12" a="1"/>
  <c r="H80" i="12" s="1"/>
  <c r="H81" i="12" a="1"/>
  <c r="H81" i="12" s="1"/>
  <c r="H82" i="12" a="1"/>
  <c r="H82" i="12" s="1"/>
  <c r="H83" i="12" a="1"/>
  <c r="H83" i="12" s="1"/>
  <c r="H84" i="12" a="1"/>
  <c r="H84" i="12" s="1"/>
  <c r="H85" i="12" a="1"/>
  <c r="H85" i="12" s="1"/>
  <c r="H86" i="12" a="1"/>
  <c r="H86" i="12" s="1"/>
  <c r="H87" i="12" a="1"/>
  <c r="H87" i="12" s="1"/>
  <c r="H88" i="12" a="1"/>
  <c r="H88" i="12" s="1"/>
  <c r="H89" i="12" a="1"/>
  <c r="H89" i="12" s="1"/>
  <c r="H90" i="12" a="1"/>
  <c r="H90" i="12" s="1"/>
  <c r="H91" i="12" a="1"/>
  <c r="H91" i="12" s="1"/>
  <c r="H92" i="12" a="1"/>
  <c r="H92" i="12" s="1"/>
  <c r="H93" i="12" a="1"/>
  <c r="H93" i="12" s="1"/>
  <c r="H94" i="12" a="1"/>
  <c r="H94" i="12" s="1"/>
  <c r="H95" i="12" a="1"/>
  <c r="H95" i="12" s="1"/>
  <c r="H96" i="12" a="1"/>
  <c r="H96" i="12" s="1"/>
  <c r="H97" i="12" a="1"/>
  <c r="H97" i="12" s="1"/>
  <c r="H98" i="12" a="1"/>
  <c r="H98" i="12" s="1"/>
  <c r="H99" i="12" a="1"/>
  <c r="H99" i="12" s="1"/>
  <c r="H100" i="12" a="1"/>
  <c r="H100" i="12" s="1"/>
  <c r="H101" i="12" a="1"/>
  <c r="H101" i="12" s="1"/>
  <c r="H102" i="12" a="1"/>
  <c r="H102" i="12" s="1"/>
  <c r="H103" i="12" a="1"/>
  <c r="H103" i="12" s="1"/>
  <c r="H104" i="12" a="1"/>
  <c r="H104" i="12" s="1"/>
  <c r="H105" i="12" a="1"/>
  <c r="H105" i="12" s="1"/>
  <c r="H106" i="12" a="1"/>
  <c r="H106" i="12" s="1"/>
  <c r="H107" i="12" a="1"/>
  <c r="H107" i="12" s="1"/>
  <c r="H108" i="12" a="1"/>
  <c r="H108" i="12" s="1"/>
  <c r="H109" i="12" a="1"/>
  <c r="H109" i="12" s="1"/>
  <c r="H110" i="12" a="1"/>
  <c r="H110" i="12" s="1"/>
  <c r="H111" i="12" a="1"/>
  <c r="H111" i="12" s="1"/>
  <c r="H112" i="12" a="1"/>
  <c r="H112" i="12" s="1"/>
  <c r="H113" i="12" a="1"/>
  <c r="H113" i="12" s="1"/>
  <c r="H114" i="12" a="1"/>
  <c r="H114" i="12" s="1"/>
  <c r="H115" i="12" a="1"/>
  <c r="H115" i="12" s="1"/>
  <c r="H116" i="12" a="1"/>
  <c r="H116" i="12" s="1"/>
  <c r="H117" i="12" a="1"/>
  <c r="H117" i="12" s="1"/>
  <c r="H118" i="12" a="1"/>
  <c r="H118" i="12" s="1"/>
  <c r="H119" i="12" a="1"/>
  <c r="H119" i="12" s="1"/>
  <c r="H120" i="12" a="1"/>
  <c r="H120" i="12" s="1"/>
  <c r="H121" i="12" a="1"/>
  <c r="H121" i="12" s="1"/>
  <c r="H122" i="12" a="1"/>
  <c r="H122" i="12" s="1"/>
  <c r="H123" i="12" a="1"/>
  <c r="H123" i="12" s="1"/>
  <c r="H124" i="12" a="1"/>
  <c r="H124" i="12" s="1"/>
  <c r="H125" i="12" a="1"/>
  <c r="H125" i="12" s="1"/>
  <c r="H126" i="12" a="1"/>
  <c r="H126" i="12" s="1"/>
  <c r="H127" i="12" a="1"/>
  <c r="H127" i="12" s="1"/>
  <c r="H128" i="12" a="1"/>
  <c r="H128" i="12" s="1"/>
  <c r="H129" i="12" a="1"/>
  <c r="H129" i="12" s="1"/>
  <c r="H130" i="12" a="1"/>
  <c r="H130" i="12" s="1"/>
  <c r="H131" i="12" a="1"/>
  <c r="H131" i="12" s="1"/>
  <c r="H201" i="10" s="1"/>
  <c r="H132" i="12" a="1"/>
  <c r="H132" i="12" s="1"/>
  <c r="H133" i="12" a="1"/>
  <c r="H133" i="12" s="1"/>
  <c r="H134" i="12" a="1"/>
  <c r="H134" i="12" s="1"/>
  <c r="H135" i="12" a="1"/>
  <c r="H135" i="12" s="1"/>
  <c r="H136" i="12" a="1"/>
  <c r="H136" i="12" s="1"/>
  <c r="H137" i="12" a="1"/>
  <c r="H137" i="12" s="1"/>
  <c r="H138" i="12" a="1"/>
  <c r="H138" i="12" s="1"/>
  <c r="H139" i="12" a="1"/>
  <c r="H139" i="12" s="1"/>
  <c r="H140" i="12" a="1"/>
  <c r="H140" i="12" s="1"/>
  <c r="H141" i="12" a="1"/>
  <c r="H141" i="12" s="1"/>
  <c r="H142" i="12" a="1"/>
  <c r="H142" i="12" s="1"/>
  <c r="H143" i="12" a="1"/>
  <c r="H143" i="12" s="1"/>
  <c r="H144" i="12" a="1"/>
  <c r="H144" i="12" s="1"/>
  <c r="H145" i="12" a="1"/>
  <c r="H145" i="12" s="1"/>
  <c r="H146" i="12" a="1"/>
  <c r="H146" i="12" s="1"/>
  <c r="H216" i="10" s="1"/>
  <c r="H147" i="12" a="1"/>
  <c r="H147" i="12" s="1"/>
  <c r="H148" i="12" a="1"/>
  <c r="H148" i="12" s="1"/>
  <c r="H149" i="12" a="1"/>
  <c r="H149" i="12" s="1"/>
  <c r="H150" i="12" a="1"/>
  <c r="H150" i="12" s="1"/>
  <c r="H151" i="12" a="1"/>
  <c r="H151" i="12" s="1"/>
  <c r="H152" i="12" a="1"/>
  <c r="H152" i="12" s="1"/>
  <c r="H153" i="12" a="1"/>
  <c r="H153" i="12" s="1"/>
  <c r="H154" i="12" a="1"/>
  <c r="H154" i="12" s="1"/>
  <c r="H155" i="12" a="1"/>
  <c r="H155" i="12" s="1"/>
  <c r="H156" i="12" a="1"/>
  <c r="H156" i="12" s="1"/>
  <c r="H157" i="12" a="1"/>
  <c r="H157" i="12" s="1"/>
  <c r="H158" i="12" a="1"/>
  <c r="H158" i="12" s="1"/>
  <c r="H159" i="12" a="1"/>
  <c r="H159" i="12" s="1"/>
  <c r="H160" i="12" a="1"/>
  <c r="H160" i="12" s="1"/>
  <c r="H161" i="12" a="1"/>
  <c r="H161" i="12" s="1"/>
  <c r="H231" i="10" s="1"/>
  <c r="H162" i="12" a="1"/>
  <c r="H162" i="12" s="1"/>
  <c r="H163" i="12" a="1"/>
  <c r="H163" i="12" s="1"/>
  <c r="H164" i="12" a="1"/>
  <c r="H164" i="12" s="1"/>
  <c r="H165" i="12" a="1"/>
  <c r="H165" i="12" s="1"/>
  <c r="H166" i="12" a="1"/>
  <c r="H166" i="12" s="1"/>
  <c r="H167" i="12" a="1"/>
  <c r="H167" i="12" s="1"/>
  <c r="H168" i="12" a="1"/>
  <c r="H168" i="12" s="1"/>
  <c r="H169" i="12" a="1"/>
  <c r="H169" i="12" s="1"/>
  <c r="H239" i="10" s="1"/>
  <c r="H170" i="12" a="1"/>
  <c r="H170" i="12" s="1"/>
  <c r="H171" i="12" a="1"/>
  <c r="H171" i="12" s="1"/>
  <c r="H172" i="12" a="1"/>
  <c r="H172" i="12" s="1"/>
  <c r="H173" i="12" a="1"/>
  <c r="H173" i="12" s="1"/>
  <c r="H174" i="12" a="1"/>
  <c r="H174" i="12" s="1"/>
  <c r="H175" i="12" a="1"/>
  <c r="H175" i="12" s="1"/>
  <c r="H176" i="12" a="1"/>
  <c r="H176" i="12" s="1"/>
  <c r="H177" i="12" a="1"/>
  <c r="H177" i="12" s="1"/>
  <c r="H247" i="10" s="1"/>
  <c r="H178" i="12" a="1"/>
  <c r="H178" i="12" s="1"/>
  <c r="H179" i="12" a="1"/>
  <c r="H179" i="12" s="1"/>
  <c r="H180" i="12" a="1"/>
  <c r="H180" i="12" s="1"/>
  <c r="H181" i="12" a="1"/>
  <c r="H181" i="12" s="1"/>
  <c r="H182" i="12" a="1"/>
  <c r="H182" i="12" s="1"/>
  <c r="H183" i="12" a="1"/>
  <c r="H183" i="12" s="1"/>
  <c r="H184" i="12" a="1"/>
  <c r="H184" i="12" s="1"/>
  <c r="H185" i="12" a="1"/>
  <c r="H185" i="12" s="1"/>
  <c r="H255" i="10" s="1"/>
  <c r="H186" i="12" a="1"/>
  <c r="H186" i="12" s="1"/>
  <c r="H187" i="12" a="1"/>
  <c r="H187" i="12" s="1"/>
  <c r="H188" i="12" a="1"/>
  <c r="H188" i="12" s="1"/>
  <c r="H189" i="12" a="1"/>
  <c r="H189" i="12" s="1"/>
  <c r="H190" i="12" a="1"/>
  <c r="H190" i="12" s="1"/>
  <c r="H191" i="12" a="1"/>
  <c r="H191" i="12" s="1"/>
  <c r="H192" i="12" a="1"/>
  <c r="H192" i="12" s="1"/>
  <c r="H193" i="12" a="1"/>
  <c r="H193" i="12" s="1"/>
  <c r="H194" i="12" a="1"/>
  <c r="H194" i="12" s="1"/>
  <c r="H195" i="12" a="1"/>
  <c r="H195" i="12" s="1"/>
  <c r="H196" i="12" a="1"/>
  <c r="H196" i="12" s="1"/>
  <c r="H197" i="12" a="1"/>
  <c r="H197" i="12" s="1"/>
  <c r="H198" i="12" a="1"/>
  <c r="H198" i="12" s="1"/>
  <c r="H199" i="12" a="1"/>
  <c r="H199" i="12" s="1"/>
  <c r="H200" i="12" a="1"/>
  <c r="H200" i="12" s="1"/>
  <c r="H201" i="12" a="1"/>
  <c r="H201" i="12" s="1"/>
  <c r="H271" i="10" s="1"/>
  <c r="H202" i="12" a="1"/>
  <c r="H202" i="12" s="1"/>
  <c r="H203" i="12" a="1"/>
  <c r="H203" i="12" s="1"/>
  <c r="H204" i="12" a="1"/>
  <c r="H204" i="12" s="1"/>
  <c r="H205" i="12" a="1"/>
  <c r="H205" i="12" s="1"/>
  <c r="H206" i="12" a="1"/>
  <c r="H206" i="12" s="1"/>
  <c r="H207" i="12" a="1"/>
  <c r="H207" i="12" s="1"/>
  <c r="H208" i="12" a="1"/>
  <c r="H208" i="12" s="1"/>
  <c r="H209" i="12" a="1"/>
  <c r="H209" i="12" s="1"/>
  <c r="H279" i="10" s="1"/>
  <c r="H210" i="12" a="1"/>
  <c r="H210" i="12" s="1"/>
  <c r="H211" i="12" a="1"/>
  <c r="H211" i="12" s="1"/>
  <c r="H212" i="12" a="1"/>
  <c r="H212" i="12" s="1"/>
  <c r="H213" i="12" a="1"/>
  <c r="H213" i="12" s="1"/>
  <c r="H214" i="12" a="1"/>
  <c r="H214" i="12" s="1"/>
  <c r="H15" i="12" a="1"/>
  <c r="H15" i="12" s="1"/>
  <c r="H85" i="10" s="1"/>
  <c r="G16" i="12" a="1"/>
  <c r="G16" i="12" s="1"/>
  <c r="G17" i="12" a="1"/>
  <c r="G17" i="12" s="1"/>
  <c r="G18" i="12" a="1"/>
  <c r="G18" i="12" s="1"/>
  <c r="G19" i="12" a="1"/>
  <c r="G19" i="12" s="1"/>
  <c r="G20" i="12" a="1"/>
  <c r="G20" i="12" s="1"/>
  <c r="G21" i="12" a="1"/>
  <c r="G21" i="12" s="1"/>
  <c r="G91" i="10" s="1"/>
  <c r="G22" i="12" a="1"/>
  <c r="G22" i="12" s="1"/>
  <c r="G23" i="12" a="1"/>
  <c r="G23" i="12" s="1"/>
  <c r="G24" i="12" a="1"/>
  <c r="G24" i="12" s="1"/>
  <c r="G25" i="12" a="1"/>
  <c r="G25" i="12" s="1"/>
  <c r="G26" i="12" a="1"/>
  <c r="G26" i="12" s="1"/>
  <c r="G27" i="12" a="1"/>
  <c r="G27" i="12" s="1"/>
  <c r="G28" i="12" a="1"/>
  <c r="G28" i="12" s="1"/>
  <c r="G29" i="12" a="1"/>
  <c r="G29" i="12" s="1"/>
  <c r="G30" i="12" a="1"/>
  <c r="G30" i="12" s="1"/>
  <c r="G31" i="12" a="1"/>
  <c r="G31" i="12" s="1"/>
  <c r="G32" i="12" a="1"/>
  <c r="G32" i="12" s="1"/>
  <c r="G33" i="12" a="1"/>
  <c r="G33" i="12" s="1"/>
  <c r="G34" i="12" a="1"/>
  <c r="G34" i="12" s="1"/>
  <c r="G35" i="12" a="1"/>
  <c r="G35" i="12" s="1"/>
  <c r="G36" i="12" a="1"/>
  <c r="G36" i="12" s="1"/>
  <c r="G37" i="12" a="1"/>
  <c r="G37" i="12" s="1"/>
  <c r="G38" i="12" a="1"/>
  <c r="G38" i="12" s="1"/>
  <c r="G108" i="10" s="1"/>
  <c r="G39" i="12" a="1"/>
  <c r="G39" i="12" s="1"/>
  <c r="G40" i="12" a="1"/>
  <c r="G40" i="12" s="1"/>
  <c r="G41" i="12" a="1"/>
  <c r="G41" i="12" s="1"/>
  <c r="G42" i="12" a="1"/>
  <c r="G42" i="12" s="1"/>
  <c r="G43" i="12" a="1"/>
  <c r="G43" i="12" s="1"/>
  <c r="G44" i="12" a="1"/>
  <c r="G44" i="12" s="1"/>
  <c r="G45" i="12" a="1"/>
  <c r="G45" i="12" s="1"/>
  <c r="G46" i="12" a="1"/>
  <c r="G46" i="12" s="1"/>
  <c r="G47" i="12" a="1"/>
  <c r="G47" i="12" s="1"/>
  <c r="G48" i="12" a="1"/>
  <c r="G48" i="12" s="1"/>
  <c r="G49" i="12" a="1"/>
  <c r="G49" i="12" s="1"/>
  <c r="G50" i="12" a="1"/>
  <c r="G50" i="12" s="1"/>
  <c r="G51" i="12" a="1"/>
  <c r="G51" i="12" s="1"/>
  <c r="G52" i="12" a="1"/>
  <c r="G52" i="12" s="1"/>
  <c r="G53" i="12" a="1"/>
  <c r="G53" i="12" s="1"/>
  <c r="G54" i="12" a="1"/>
  <c r="G54" i="12" s="1"/>
  <c r="G55" i="12" a="1"/>
  <c r="G55" i="12" s="1"/>
  <c r="G56" i="12" a="1"/>
  <c r="G56" i="12" s="1"/>
  <c r="G57" i="12" a="1"/>
  <c r="G57" i="12" s="1"/>
  <c r="G58" i="12" a="1"/>
  <c r="G58" i="12" s="1"/>
  <c r="G59" i="12" a="1"/>
  <c r="G59" i="12" s="1"/>
  <c r="G129" i="10" s="1"/>
  <c r="G60" i="12" a="1"/>
  <c r="G60" i="12" s="1"/>
  <c r="G61" i="12" a="1"/>
  <c r="G61" i="12" s="1"/>
  <c r="G62" i="12" a="1"/>
  <c r="G62" i="12" s="1"/>
  <c r="G63" i="12" a="1"/>
  <c r="G63" i="12" s="1"/>
  <c r="G64" i="12" a="1"/>
  <c r="G64" i="12" s="1"/>
  <c r="G65" i="12" a="1"/>
  <c r="G65" i="12" s="1"/>
  <c r="G66" i="12" a="1"/>
  <c r="G66" i="12" s="1"/>
  <c r="G67" i="12" a="1"/>
  <c r="G67" i="12" s="1"/>
  <c r="G68" i="12" a="1"/>
  <c r="G68" i="12" s="1"/>
  <c r="G69" i="12" a="1"/>
  <c r="G69" i="12" s="1"/>
  <c r="G70" i="12" a="1"/>
  <c r="G70" i="12" s="1"/>
  <c r="G71" i="12" a="1"/>
  <c r="G71" i="12" s="1"/>
  <c r="G72" i="12" a="1"/>
  <c r="G72" i="12" s="1"/>
  <c r="G73" i="12" a="1"/>
  <c r="G73" i="12" s="1"/>
  <c r="G74" i="12" a="1"/>
  <c r="G74" i="12" s="1"/>
  <c r="G75" i="12" a="1"/>
  <c r="G75" i="12" s="1"/>
  <c r="G76" i="12" a="1"/>
  <c r="G76" i="12" s="1"/>
  <c r="G77" i="12" a="1"/>
  <c r="G77" i="12" s="1"/>
  <c r="G78" i="12" a="1"/>
  <c r="G78" i="12" s="1"/>
  <c r="G79" i="12" a="1"/>
  <c r="G79" i="12" s="1"/>
  <c r="G80" i="12" a="1"/>
  <c r="G80" i="12" s="1"/>
  <c r="G81" i="12" a="1"/>
  <c r="G81" i="12" s="1"/>
  <c r="G82" i="12" a="1"/>
  <c r="G82" i="12" s="1"/>
  <c r="G83" i="12" a="1"/>
  <c r="G83" i="12" s="1"/>
  <c r="G84" i="12" a="1"/>
  <c r="G84" i="12" s="1"/>
  <c r="G85" i="12" a="1"/>
  <c r="G85" i="12" s="1"/>
  <c r="G86" i="12" a="1"/>
  <c r="G86" i="12" s="1"/>
  <c r="G87" i="12" a="1"/>
  <c r="G87" i="12" s="1"/>
  <c r="G88" i="12" a="1"/>
  <c r="G88" i="12" s="1"/>
  <c r="G89" i="12" a="1"/>
  <c r="G89" i="12" s="1"/>
  <c r="G90" i="12" a="1"/>
  <c r="G90" i="12" s="1"/>
  <c r="G91" i="12" a="1"/>
  <c r="G91" i="12" s="1"/>
  <c r="G92" i="12" a="1"/>
  <c r="G92" i="12" s="1"/>
  <c r="G93" i="12" a="1"/>
  <c r="G93" i="12" s="1"/>
  <c r="G94" i="12" a="1"/>
  <c r="G94" i="12" s="1"/>
  <c r="G95" i="12" a="1"/>
  <c r="G95" i="12" s="1"/>
  <c r="G96" i="12" a="1"/>
  <c r="G96" i="12" s="1"/>
  <c r="G97" i="12" a="1"/>
  <c r="G97" i="12" s="1"/>
  <c r="G98" i="12" a="1"/>
  <c r="G98" i="12" s="1"/>
  <c r="G99" i="12" a="1"/>
  <c r="G99" i="12" s="1"/>
  <c r="G100" i="12" a="1"/>
  <c r="G100" i="12" s="1"/>
  <c r="G101" i="12" a="1"/>
  <c r="G101" i="12" s="1"/>
  <c r="G102" i="12" a="1"/>
  <c r="G102" i="12" s="1"/>
  <c r="G103" i="12" a="1"/>
  <c r="G103" i="12" s="1"/>
  <c r="G104" i="12" a="1"/>
  <c r="G104" i="12" s="1"/>
  <c r="G105" i="12" a="1"/>
  <c r="G105" i="12" s="1"/>
  <c r="G106" i="12" a="1"/>
  <c r="G106" i="12" s="1"/>
  <c r="G107" i="12" a="1"/>
  <c r="G107" i="12" s="1"/>
  <c r="G108" i="12" a="1"/>
  <c r="G108" i="12" s="1"/>
  <c r="G109" i="12" a="1"/>
  <c r="G109" i="12" s="1"/>
  <c r="G110" i="12" a="1"/>
  <c r="G110" i="12" s="1"/>
  <c r="G111" i="12" a="1"/>
  <c r="G111" i="12" s="1"/>
  <c r="G112" i="12" a="1"/>
  <c r="G112" i="12" s="1"/>
  <c r="G113" i="12" a="1"/>
  <c r="G113" i="12" s="1"/>
  <c r="G114" i="12" a="1"/>
  <c r="G114" i="12" s="1"/>
  <c r="G115" i="12" a="1"/>
  <c r="G115" i="12" s="1"/>
  <c r="G116" i="12" a="1"/>
  <c r="G116" i="12" s="1"/>
  <c r="G117" i="12" a="1"/>
  <c r="G117" i="12" s="1"/>
  <c r="G118" i="12" a="1"/>
  <c r="G118" i="12" s="1"/>
  <c r="G119" i="12" a="1"/>
  <c r="G119" i="12" s="1"/>
  <c r="G120" i="12" a="1"/>
  <c r="G120" i="12" s="1"/>
  <c r="G121" i="12" a="1"/>
  <c r="G121" i="12" s="1"/>
  <c r="G122" i="12" a="1"/>
  <c r="G122" i="12" s="1"/>
  <c r="G123" i="12" a="1"/>
  <c r="G123" i="12" s="1"/>
  <c r="G124" i="12" a="1"/>
  <c r="G124" i="12" s="1"/>
  <c r="G125" i="12" a="1"/>
  <c r="G125" i="12" s="1"/>
  <c r="G126" i="12" a="1"/>
  <c r="G126" i="12" s="1"/>
  <c r="G127" i="12" a="1"/>
  <c r="G127" i="12" s="1"/>
  <c r="G128" i="12" a="1"/>
  <c r="G128" i="12" s="1"/>
  <c r="G129" i="12" a="1"/>
  <c r="G129" i="12" s="1"/>
  <c r="G130" i="12" a="1"/>
  <c r="G130" i="12" s="1"/>
  <c r="G131" i="12" a="1"/>
  <c r="G131" i="12" s="1"/>
  <c r="G132" i="12" a="1"/>
  <c r="G132" i="12" s="1"/>
  <c r="G133" i="12" a="1"/>
  <c r="G133" i="12" s="1"/>
  <c r="G134" i="12" a="1"/>
  <c r="G134" i="12" s="1"/>
  <c r="G135" i="12" a="1"/>
  <c r="G135" i="12" s="1"/>
  <c r="G136" i="12" a="1"/>
  <c r="G136" i="12" s="1"/>
  <c r="G137" i="12" a="1"/>
  <c r="G137" i="12" s="1"/>
  <c r="G138" i="12" a="1"/>
  <c r="G138" i="12" s="1"/>
  <c r="G139" i="12" a="1"/>
  <c r="G139" i="12" s="1"/>
  <c r="G209" i="10" s="1"/>
  <c r="G140" i="12" a="1"/>
  <c r="G140" i="12" s="1"/>
  <c r="G141" i="12" a="1"/>
  <c r="G141" i="12" s="1"/>
  <c r="G142" i="12" a="1"/>
  <c r="G142" i="12" s="1"/>
  <c r="G212" i="10" s="1"/>
  <c r="G143" i="12" a="1"/>
  <c r="G143" i="12" s="1"/>
  <c r="G144" i="12" a="1"/>
  <c r="G144" i="12" s="1"/>
  <c r="G145" i="12" a="1"/>
  <c r="G145" i="12" s="1"/>
  <c r="G146" i="12" a="1"/>
  <c r="G146" i="12" s="1"/>
  <c r="G147" i="12" a="1"/>
  <c r="G147" i="12" s="1"/>
  <c r="G148" i="12" a="1"/>
  <c r="G148" i="12" s="1"/>
  <c r="G149" i="12" a="1"/>
  <c r="G149" i="12" s="1"/>
  <c r="G150" i="12" a="1"/>
  <c r="G150" i="12" s="1"/>
  <c r="G151" i="12" a="1"/>
  <c r="G151" i="12" s="1"/>
  <c r="G152" i="12" a="1"/>
  <c r="G152" i="12" s="1"/>
  <c r="G153" i="12" a="1"/>
  <c r="G153" i="12" s="1"/>
  <c r="G154" i="12" a="1"/>
  <c r="G154" i="12" s="1"/>
  <c r="G155" i="12" a="1"/>
  <c r="G155" i="12" s="1"/>
  <c r="G156" i="12" a="1"/>
  <c r="G156" i="12" s="1"/>
  <c r="G157" i="12" a="1"/>
  <c r="G157" i="12" s="1"/>
  <c r="G158" i="12" a="1"/>
  <c r="G158" i="12" s="1"/>
  <c r="G159" i="12" a="1"/>
  <c r="G159" i="12" s="1"/>
  <c r="G160" i="12" a="1"/>
  <c r="G160" i="12" s="1"/>
  <c r="G161" i="12" a="1"/>
  <c r="G161" i="12" s="1"/>
  <c r="G162" i="12" a="1"/>
  <c r="G162" i="12" s="1"/>
  <c r="G163" i="12" a="1"/>
  <c r="G163" i="12" s="1"/>
  <c r="G164" i="12" a="1"/>
  <c r="G164" i="12" s="1"/>
  <c r="G234" i="10" s="1"/>
  <c r="G165" i="12" a="1"/>
  <c r="G165" i="12" s="1"/>
  <c r="G166" i="12" a="1"/>
  <c r="G166" i="12" s="1"/>
  <c r="G167" i="12" a="1"/>
  <c r="G167" i="12" s="1"/>
  <c r="G168" i="12" a="1"/>
  <c r="G168" i="12" s="1"/>
  <c r="G169" i="12" a="1"/>
  <c r="G169" i="12" s="1"/>
  <c r="G170" i="12" a="1"/>
  <c r="G170" i="12" s="1"/>
  <c r="G171" i="12" a="1"/>
  <c r="G171" i="12" s="1"/>
  <c r="G172" i="12" a="1"/>
  <c r="G172" i="12" s="1"/>
  <c r="G242" i="10" s="1"/>
  <c r="G173" i="12" a="1"/>
  <c r="G173" i="12" s="1"/>
  <c r="G174" i="12" a="1"/>
  <c r="G174" i="12" s="1"/>
  <c r="G175" i="12" a="1"/>
  <c r="G175" i="12" s="1"/>
  <c r="G176" i="12" a="1"/>
  <c r="G176" i="12" s="1"/>
  <c r="G177" i="12" a="1"/>
  <c r="G177" i="12" s="1"/>
  <c r="G178" i="12" a="1"/>
  <c r="G178" i="12" s="1"/>
  <c r="G179" i="12" a="1"/>
  <c r="G179" i="12" s="1"/>
  <c r="G180" i="12" a="1"/>
  <c r="G180" i="12" s="1"/>
  <c r="G250" i="10" s="1"/>
  <c r="G181" i="12" a="1"/>
  <c r="G181" i="12" s="1"/>
  <c r="G182" i="12" a="1"/>
  <c r="G182" i="12" s="1"/>
  <c r="G183" i="12" a="1"/>
  <c r="G183" i="12" s="1"/>
  <c r="G184" i="12" a="1"/>
  <c r="G184" i="12" s="1"/>
  <c r="G185" i="12" a="1"/>
  <c r="G185" i="12" s="1"/>
  <c r="G186" i="12" a="1"/>
  <c r="G186" i="12" s="1"/>
  <c r="G187" i="12" a="1"/>
  <c r="G187" i="12" s="1"/>
  <c r="G188" i="12" a="1"/>
  <c r="G188" i="12" s="1"/>
  <c r="G258" i="10" s="1"/>
  <c r="G189" i="12" a="1"/>
  <c r="G189" i="12" s="1"/>
  <c r="G190" i="12" a="1"/>
  <c r="G190" i="12" s="1"/>
  <c r="G191" i="12" a="1"/>
  <c r="G191" i="12" s="1"/>
  <c r="G192" i="12" a="1"/>
  <c r="G192" i="12" s="1"/>
  <c r="G193" i="12" a="1"/>
  <c r="G193" i="12" s="1"/>
  <c r="G194" i="12" a="1"/>
  <c r="G194" i="12" s="1"/>
  <c r="G195" i="12" a="1"/>
  <c r="G195" i="12" s="1"/>
  <c r="G196" i="12" a="1"/>
  <c r="G196" i="12" s="1"/>
  <c r="G266" i="10" s="1"/>
  <c r="G197" i="12" a="1"/>
  <c r="G197" i="12" s="1"/>
  <c r="G198" i="12" a="1"/>
  <c r="G198" i="12" s="1"/>
  <c r="G199" i="12" a="1"/>
  <c r="G199" i="12" s="1"/>
  <c r="G200" i="12" a="1"/>
  <c r="G200" i="12" s="1"/>
  <c r="G201" i="12" a="1"/>
  <c r="G201" i="12" s="1"/>
  <c r="G202" i="12" a="1"/>
  <c r="G202" i="12" s="1"/>
  <c r="G203" i="12" a="1"/>
  <c r="G203" i="12" s="1"/>
  <c r="G204" i="12" a="1"/>
  <c r="G204" i="12" s="1"/>
  <c r="G274" i="10" s="1"/>
  <c r="G205" i="12" a="1"/>
  <c r="G205" i="12" s="1"/>
  <c r="G206" i="12" a="1"/>
  <c r="G206" i="12" s="1"/>
  <c r="G207" i="12" a="1"/>
  <c r="G207" i="12" s="1"/>
  <c r="G208" i="12" a="1"/>
  <c r="G208" i="12" s="1"/>
  <c r="G209" i="12" a="1"/>
  <c r="G209" i="12" s="1"/>
  <c r="G210" i="12" a="1"/>
  <c r="G210" i="12" s="1"/>
  <c r="G211" i="12" a="1"/>
  <c r="G211" i="12" s="1"/>
  <c r="G212" i="12" a="1"/>
  <c r="G212" i="12" s="1"/>
  <c r="G282" i="10" s="1"/>
  <c r="G213" i="12" a="1"/>
  <c r="G213" i="12" s="1"/>
  <c r="G214" i="12" a="1"/>
  <c r="G214" i="12" s="1"/>
  <c r="G15" i="12" a="1"/>
  <c r="G15" i="12" s="1"/>
  <c r="F16" i="12" a="1"/>
  <c r="F16" i="12" s="1"/>
  <c r="F86" i="10" s="1"/>
  <c r="F17" i="12" a="1"/>
  <c r="F17" i="12" s="1"/>
  <c r="F18" i="12" a="1"/>
  <c r="F18" i="12" s="1"/>
  <c r="F19" i="12" a="1"/>
  <c r="F19" i="12" s="1"/>
  <c r="F20" i="12" a="1"/>
  <c r="F20" i="12" s="1"/>
  <c r="F21" i="12" a="1"/>
  <c r="F21" i="12" s="1"/>
  <c r="F22" i="12" a="1"/>
  <c r="F22" i="12" s="1"/>
  <c r="F23" i="12" a="1"/>
  <c r="F23" i="12" s="1"/>
  <c r="F93" i="10" s="1"/>
  <c r="F24" i="12" a="1"/>
  <c r="F24" i="12" s="1"/>
  <c r="F94" i="10" s="1"/>
  <c r="F25" i="12" a="1"/>
  <c r="F25" i="12" s="1"/>
  <c r="F26" i="12" a="1"/>
  <c r="F26" i="12" s="1"/>
  <c r="F27" i="12" a="1"/>
  <c r="F27" i="12" s="1"/>
  <c r="F28" i="12" a="1"/>
  <c r="F28" i="12" s="1"/>
  <c r="F29" i="12" a="1"/>
  <c r="F29" i="12" s="1"/>
  <c r="F30" i="12" a="1"/>
  <c r="F30" i="12" s="1"/>
  <c r="F31" i="12" a="1"/>
  <c r="F31" i="12" s="1"/>
  <c r="F32" i="12" a="1"/>
  <c r="F32" i="12" s="1"/>
  <c r="F33" i="12" a="1"/>
  <c r="F33" i="12" s="1"/>
  <c r="F34" i="12" a="1"/>
  <c r="F34" i="12" s="1"/>
  <c r="F35" i="12" a="1"/>
  <c r="F35" i="12" s="1"/>
  <c r="F36" i="12" a="1"/>
  <c r="F36" i="12" s="1"/>
  <c r="F37" i="12" a="1"/>
  <c r="F37" i="12" s="1"/>
  <c r="F38" i="12" a="1"/>
  <c r="F38" i="12" s="1"/>
  <c r="F39" i="12" a="1"/>
  <c r="F39" i="12" s="1"/>
  <c r="F40" i="12" a="1"/>
  <c r="F40" i="12" s="1"/>
  <c r="F41" i="12" a="1"/>
  <c r="F41" i="12" s="1"/>
  <c r="F42" i="12" a="1"/>
  <c r="F42" i="12" s="1"/>
  <c r="F112" i="10" s="1"/>
  <c r="F43" i="12" a="1"/>
  <c r="F43" i="12" s="1"/>
  <c r="F44" i="12" a="1"/>
  <c r="F44" i="12" s="1"/>
  <c r="F45" i="12" a="1"/>
  <c r="F45" i="12" s="1"/>
  <c r="F46" i="12" a="1"/>
  <c r="F46" i="12" s="1"/>
  <c r="F47" i="12" a="1"/>
  <c r="F47" i="12" s="1"/>
  <c r="F48" i="12" a="1"/>
  <c r="F48" i="12" s="1"/>
  <c r="F49" i="12" a="1"/>
  <c r="F49" i="12" s="1"/>
  <c r="F50" i="12" a="1"/>
  <c r="F50" i="12" s="1"/>
  <c r="F51" i="12" a="1"/>
  <c r="F51" i="12" s="1"/>
  <c r="F52" i="12" a="1"/>
  <c r="F52" i="12" s="1"/>
  <c r="F53" i="12" a="1"/>
  <c r="F53" i="12" s="1"/>
  <c r="F54" i="12" a="1"/>
  <c r="F54" i="12" s="1"/>
  <c r="F55" i="12" a="1"/>
  <c r="F55" i="12" s="1"/>
  <c r="F56" i="12" a="1"/>
  <c r="F56" i="12" s="1"/>
  <c r="F57" i="12" a="1"/>
  <c r="F57" i="12" s="1"/>
  <c r="F58" i="12" a="1"/>
  <c r="F58" i="12" s="1"/>
  <c r="F59" i="12" a="1"/>
  <c r="F59" i="12" s="1"/>
  <c r="F60" i="12" a="1"/>
  <c r="F60" i="12" s="1"/>
  <c r="F61" i="12" a="1"/>
  <c r="F61" i="12" s="1"/>
  <c r="F62" i="12" a="1"/>
  <c r="F62" i="12" s="1"/>
  <c r="F63" i="12" a="1"/>
  <c r="F63" i="12" s="1"/>
  <c r="F64" i="12" a="1"/>
  <c r="F64" i="12" s="1"/>
  <c r="F65" i="12" a="1"/>
  <c r="F65" i="12" s="1"/>
  <c r="F66" i="12" a="1"/>
  <c r="F66" i="12" s="1"/>
  <c r="F67" i="12" a="1"/>
  <c r="F67" i="12" s="1"/>
  <c r="F68" i="12" a="1"/>
  <c r="F68" i="12" s="1"/>
  <c r="F69" i="12" a="1"/>
  <c r="F69" i="12" s="1"/>
  <c r="F70" i="12" a="1"/>
  <c r="F70" i="12" s="1"/>
  <c r="F71" i="12" a="1"/>
  <c r="F71" i="12" s="1"/>
  <c r="F72" i="12" a="1"/>
  <c r="F72" i="12" s="1"/>
  <c r="F73" i="12" a="1"/>
  <c r="F73" i="12" s="1"/>
  <c r="F74" i="12" a="1"/>
  <c r="F74" i="12" s="1"/>
  <c r="F75" i="12" a="1"/>
  <c r="F75" i="12" s="1"/>
  <c r="F76" i="12" a="1"/>
  <c r="F76" i="12" s="1"/>
  <c r="F77" i="12" a="1"/>
  <c r="F77" i="12" s="1"/>
  <c r="F78" i="12" a="1"/>
  <c r="F78" i="12" s="1"/>
  <c r="F79" i="12" a="1"/>
  <c r="F79" i="12" s="1"/>
  <c r="F80" i="12" a="1"/>
  <c r="F80" i="12" s="1"/>
  <c r="F81" i="12" a="1"/>
  <c r="F81" i="12" s="1"/>
  <c r="F151" i="10" s="1"/>
  <c r="F82" i="12" a="1"/>
  <c r="F82" i="12" s="1"/>
  <c r="F83" i="12" a="1"/>
  <c r="F83" i="12" s="1"/>
  <c r="F84" i="12" a="1"/>
  <c r="F84" i="12" s="1"/>
  <c r="F85" i="12" a="1"/>
  <c r="F85" i="12" s="1"/>
  <c r="F86" i="12" a="1"/>
  <c r="F86" i="12" s="1"/>
  <c r="F87" i="12" a="1"/>
  <c r="F87" i="12" s="1"/>
  <c r="F88" i="12" a="1"/>
  <c r="F88" i="12" s="1"/>
  <c r="F89" i="12" a="1"/>
  <c r="F89" i="12" s="1"/>
  <c r="F159" i="10" s="1"/>
  <c r="F90" i="12" a="1"/>
  <c r="F90" i="12" s="1"/>
  <c r="F91" i="12" a="1"/>
  <c r="F91" i="12" s="1"/>
  <c r="F92" i="12" a="1"/>
  <c r="F92" i="12" s="1"/>
  <c r="F93" i="12" a="1"/>
  <c r="F93" i="12" s="1"/>
  <c r="F94" i="12" a="1"/>
  <c r="F94" i="12" s="1"/>
  <c r="F164" i="10" s="1"/>
  <c r="F95" i="12" a="1"/>
  <c r="F95" i="12" s="1"/>
  <c r="F96" i="12" a="1"/>
  <c r="F96" i="12" s="1"/>
  <c r="F97" i="12" a="1"/>
  <c r="F97" i="12" s="1"/>
  <c r="F98" i="12" a="1"/>
  <c r="F98" i="12" s="1"/>
  <c r="F99" i="12" a="1"/>
  <c r="F99" i="12" s="1"/>
  <c r="F100" i="12" a="1"/>
  <c r="F100" i="12" s="1"/>
  <c r="F101" i="12" a="1"/>
  <c r="F101" i="12" s="1"/>
  <c r="F102" i="12" a="1"/>
  <c r="F102" i="12" s="1"/>
  <c r="F103" i="12" a="1"/>
  <c r="F103" i="12" s="1"/>
  <c r="F104" i="12" a="1"/>
  <c r="F104" i="12" s="1"/>
  <c r="F105" i="12" a="1"/>
  <c r="F105" i="12" s="1"/>
  <c r="F106" i="12" a="1"/>
  <c r="F106" i="12" s="1"/>
  <c r="F107" i="12" a="1"/>
  <c r="F107" i="12" s="1"/>
  <c r="F108" i="12" a="1"/>
  <c r="F108" i="12" s="1"/>
  <c r="F109" i="12" a="1"/>
  <c r="F109" i="12" s="1"/>
  <c r="F110" i="12" a="1"/>
  <c r="F110" i="12" s="1"/>
  <c r="F111" i="12" a="1"/>
  <c r="F111" i="12" s="1"/>
  <c r="F112" i="12" a="1"/>
  <c r="F112" i="12" s="1"/>
  <c r="F113" i="12" a="1"/>
  <c r="F113" i="12" s="1"/>
  <c r="F114" i="12" a="1"/>
  <c r="F114" i="12" s="1"/>
  <c r="F115" i="12" a="1"/>
  <c r="F115" i="12" s="1"/>
  <c r="F116" i="12" a="1"/>
  <c r="F116" i="12" s="1"/>
  <c r="F117" i="12" a="1"/>
  <c r="F117" i="12" s="1"/>
  <c r="F118" i="12" a="1"/>
  <c r="F118" i="12" s="1"/>
  <c r="F119" i="12" a="1"/>
  <c r="F119" i="12" s="1"/>
  <c r="F120" i="12" a="1"/>
  <c r="F120" i="12" s="1"/>
  <c r="F121" i="12" a="1"/>
  <c r="F121" i="12" s="1"/>
  <c r="F191" i="10" s="1"/>
  <c r="F122" i="12" a="1"/>
  <c r="F122" i="12" s="1"/>
  <c r="F123" i="12" a="1"/>
  <c r="F123" i="12" s="1"/>
  <c r="F124" i="12" a="1"/>
  <c r="F124" i="12" s="1"/>
  <c r="F125" i="12" a="1"/>
  <c r="F125" i="12" s="1"/>
  <c r="F126" i="12" a="1"/>
  <c r="F126" i="12" s="1"/>
  <c r="F127" i="12" a="1"/>
  <c r="F127" i="12" s="1"/>
  <c r="F128" i="12" a="1"/>
  <c r="F128" i="12" s="1"/>
  <c r="F129" i="12" a="1"/>
  <c r="F129" i="12" s="1"/>
  <c r="F130" i="12" a="1"/>
  <c r="F130" i="12" s="1"/>
  <c r="F131" i="12" a="1"/>
  <c r="F131" i="12" s="1"/>
  <c r="F132" i="12" a="1"/>
  <c r="F132" i="12" s="1"/>
  <c r="F133" i="12" a="1"/>
  <c r="F133" i="12" s="1"/>
  <c r="F134" i="12" a="1"/>
  <c r="F134" i="12" s="1"/>
  <c r="F135" i="12" a="1"/>
  <c r="F135" i="12" s="1"/>
  <c r="F136" i="12" a="1"/>
  <c r="F136" i="12" s="1"/>
  <c r="F137" i="12" a="1"/>
  <c r="F137" i="12" s="1"/>
  <c r="F138" i="12" a="1"/>
  <c r="F138" i="12" s="1"/>
  <c r="F208" i="10" s="1"/>
  <c r="F139" i="12" a="1"/>
  <c r="F139" i="12" s="1"/>
  <c r="F140" i="12" a="1"/>
  <c r="F140" i="12" s="1"/>
  <c r="F141" i="12" a="1"/>
  <c r="F141" i="12" s="1"/>
  <c r="F142" i="12" a="1"/>
  <c r="F142" i="12" s="1"/>
  <c r="F143" i="12" a="1"/>
  <c r="F143" i="12" s="1"/>
  <c r="F144" i="12" a="1"/>
  <c r="F144" i="12" s="1"/>
  <c r="F145" i="12" a="1"/>
  <c r="F145" i="12" s="1"/>
  <c r="F146" i="12" a="1"/>
  <c r="F146" i="12" s="1"/>
  <c r="F147" i="12" a="1"/>
  <c r="F147" i="12" s="1"/>
  <c r="F148" i="12" a="1"/>
  <c r="F148" i="12" s="1"/>
  <c r="F149" i="12" a="1"/>
  <c r="F149" i="12" s="1"/>
  <c r="F150" i="12" a="1"/>
  <c r="F150" i="12" s="1"/>
  <c r="F220" i="10" s="1"/>
  <c r="F151" i="12" a="1"/>
  <c r="F151" i="12" s="1"/>
  <c r="F152" i="12" a="1"/>
  <c r="F152" i="12" s="1"/>
  <c r="F153" i="12" a="1"/>
  <c r="F153" i="12" s="1"/>
  <c r="F154" i="12" a="1"/>
  <c r="F154" i="12" s="1"/>
  <c r="F155" i="12" a="1"/>
  <c r="F155" i="12" s="1"/>
  <c r="F156" i="12" a="1"/>
  <c r="F156" i="12" s="1"/>
  <c r="F226" i="10" s="1"/>
  <c r="F157" i="12" a="1"/>
  <c r="F157" i="12" s="1"/>
  <c r="F158" i="12" a="1"/>
  <c r="F158" i="12" s="1"/>
  <c r="F159" i="12" a="1"/>
  <c r="F159" i="12" s="1"/>
  <c r="F229" i="10" s="1"/>
  <c r="F160" i="12" a="1"/>
  <c r="F160" i="12" s="1"/>
  <c r="F161" i="12" a="1"/>
  <c r="F161" i="12" s="1"/>
  <c r="F162" i="12" a="1"/>
  <c r="F162" i="12" s="1"/>
  <c r="F163" i="12" a="1"/>
  <c r="F163" i="12" s="1"/>
  <c r="F164" i="12" a="1"/>
  <c r="F164" i="12" s="1"/>
  <c r="F165" i="12" a="1"/>
  <c r="F165" i="12" s="1"/>
  <c r="F166" i="12" a="1"/>
  <c r="F166" i="12" s="1"/>
  <c r="F167" i="12" a="1"/>
  <c r="F167" i="12" s="1"/>
  <c r="F237" i="10" s="1"/>
  <c r="F168" i="12" a="1"/>
  <c r="F168" i="12" s="1"/>
  <c r="F169" i="12" a="1"/>
  <c r="F169" i="12" s="1"/>
  <c r="F239" i="10" s="1"/>
  <c r="F170" i="12" a="1"/>
  <c r="F170" i="12" s="1"/>
  <c r="F171" i="12" a="1"/>
  <c r="F171" i="12" s="1"/>
  <c r="F241" i="10" s="1"/>
  <c r="F172" i="12" a="1"/>
  <c r="F172" i="12" s="1"/>
  <c r="F173" i="12" a="1"/>
  <c r="F173" i="12" s="1"/>
  <c r="F174" i="12" a="1"/>
  <c r="F174" i="12" s="1"/>
  <c r="F175" i="12" a="1"/>
  <c r="F175" i="12" s="1"/>
  <c r="F245" i="10" s="1"/>
  <c r="F176" i="12" a="1"/>
  <c r="F176" i="12" s="1"/>
  <c r="F177" i="12" a="1"/>
  <c r="F177" i="12" s="1"/>
  <c r="F178" i="12" a="1"/>
  <c r="F178" i="12" s="1"/>
  <c r="F179" i="12" a="1"/>
  <c r="F179" i="12" s="1"/>
  <c r="F249" i="10" s="1"/>
  <c r="F180" i="12" a="1"/>
  <c r="F180" i="12" s="1"/>
  <c r="F181" i="12" a="1"/>
  <c r="F181" i="12" s="1"/>
  <c r="F182" i="12" a="1"/>
  <c r="F182" i="12" s="1"/>
  <c r="F183" i="12" a="1"/>
  <c r="F183" i="12" s="1"/>
  <c r="F253" i="10" s="1"/>
  <c r="F184" i="12" a="1"/>
  <c r="F184" i="12" s="1"/>
  <c r="F185" i="12" a="1"/>
  <c r="F185" i="12" s="1"/>
  <c r="F186" i="12" a="1"/>
  <c r="F186" i="12" s="1"/>
  <c r="F187" i="12" a="1"/>
  <c r="F187" i="12" s="1"/>
  <c r="F257" i="10" s="1"/>
  <c r="F188" i="12" a="1"/>
  <c r="F188" i="12" s="1"/>
  <c r="F189" i="12" a="1"/>
  <c r="F189" i="12" s="1"/>
  <c r="F190" i="12" a="1"/>
  <c r="F190" i="12" s="1"/>
  <c r="F191" i="12" a="1"/>
  <c r="F191" i="12" s="1"/>
  <c r="F261" i="10" s="1"/>
  <c r="F192" i="12" a="1"/>
  <c r="F192" i="12" s="1"/>
  <c r="F193" i="12" a="1"/>
  <c r="F193" i="12" s="1"/>
  <c r="F194" i="12" a="1"/>
  <c r="F194" i="12" s="1"/>
  <c r="F195" i="12" a="1"/>
  <c r="F195" i="12" s="1"/>
  <c r="F265" i="10" s="1"/>
  <c r="F196" i="12" a="1"/>
  <c r="F196" i="12" s="1"/>
  <c r="F197" i="12" a="1"/>
  <c r="F197" i="12" s="1"/>
  <c r="F198" i="12" a="1"/>
  <c r="F198" i="12" s="1"/>
  <c r="F199" i="12" a="1"/>
  <c r="F199" i="12" s="1"/>
  <c r="F269" i="10" s="1"/>
  <c r="F200" i="12" a="1"/>
  <c r="F200" i="12" s="1"/>
  <c r="F201" i="12" a="1"/>
  <c r="F201" i="12" s="1"/>
  <c r="F202" i="12" a="1"/>
  <c r="F202" i="12" s="1"/>
  <c r="F203" i="12" a="1"/>
  <c r="F203" i="12" s="1"/>
  <c r="F273" i="10" s="1"/>
  <c r="F204" i="12" a="1"/>
  <c r="F204" i="12" s="1"/>
  <c r="F205" i="12" a="1"/>
  <c r="F205" i="12" s="1"/>
  <c r="F206" i="12" a="1"/>
  <c r="F206" i="12" s="1"/>
  <c r="F207" i="12" a="1"/>
  <c r="F207" i="12" s="1"/>
  <c r="F277" i="10" s="1"/>
  <c r="F208" i="12" a="1"/>
  <c r="F208" i="12" s="1"/>
  <c r="F209" i="12" a="1"/>
  <c r="F209" i="12" s="1"/>
  <c r="F210" i="12" a="1"/>
  <c r="F210" i="12" s="1"/>
  <c r="F211" i="12" a="1"/>
  <c r="F211" i="12" s="1"/>
  <c r="F212" i="12" a="1"/>
  <c r="F212" i="12" s="1"/>
  <c r="F213" i="12" a="1"/>
  <c r="F213" i="12" s="1"/>
  <c r="F214" i="12" a="1"/>
  <c r="F214" i="12" s="1"/>
  <c r="F15" i="12" a="1"/>
  <c r="F15" i="12" s="1"/>
  <c r="F90" i="10"/>
  <c r="F131" i="10"/>
  <c r="F137" i="10"/>
  <c r="F153" i="10"/>
  <c r="F158" i="10"/>
  <c r="F177" i="10"/>
  <c r="F185" i="10"/>
  <c r="F201" i="10"/>
  <c r="F222" i="10"/>
  <c r="F225" i="10"/>
  <c r="F233" i="10"/>
  <c r="F281" i="10"/>
  <c r="F109" i="10"/>
  <c r="F132" i="10"/>
  <c r="F171" i="10"/>
  <c r="F190" i="10"/>
  <c r="E16" i="12" a="1"/>
  <c r="E16" i="12" s="1"/>
  <c r="E17" i="12" a="1"/>
  <c r="E17" i="12" s="1"/>
  <c r="E18" i="12" a="1"/>
  <c r="E18" i="12" s="1"/>
  <c r="E19" i="12" a="1"/>
  <c r="E19" i="12" s="1"/>
  <c r="E20" i="12" a="1"/>
  <c r="E20" i="12" s="1"/>
  <c r="E21" i="12" a="1"/>
  <c r="E21" i="12" s="1"/>
  <c r="E22" i="12" a="1"/>
  <c r="E22" i="12" s="1"/>
  <c r="E23" i="12" a="1"/>
  <c r="E23" i="12" s="1"/>
  <c r="E24" i="12" a="1"/>
  <c r="E24" i="12" s="1"/>
  <c r="E25" i="12" a="1"/>
  <c r="E25" i="12" s="1"/>
  <c r="E26" i="12" a="1"/>
  <c r="E26" i="12" s="1"/>
  <c r="E27" i="12" a="1"/>
  <c r="E27" i="12" s="1"/>
  <c r="E28" i="12" a="1"/>
  <c r="E28" i="12" s="1"/>
  <c r="E29" i="12" a="1"/>
  <c r="E29" i="12" s="1"/>
  <c r="E30" i="12" a="1"/>
  <c r="E30" i="12" s="1"/>
  <c r="E31" i="12" a="1"/>
  <c r="E31" i="12" s="1"/>
  <c r="E32" i="12" a="1"/>
  <c r="E32" i="12" s="1"/>
  <c r="K32" i="12" s="1"/>
  <c r="E33" i="12" a="1"/>
  <c r="E33" i="12" s="1"/>
  <c r="E34" i="12" a="1"/>
  <c r="E34" i="12" s="1"/>
  <c r="E35" i="12" a="1"/>
  <c r="E35" i="12" s="1"/>
  <c r="E36" i="12" a="1"/>
  <c r="E36" i="12" s="1"/>
  <c r="E37" i="12" a="1"/>
  <c r="E37" i="12" s="1"/>
  <c r="E38" i="12" a="1"/>
  <c r="E38" i="12" s="1"/>
  <c r="E39" i="12" a="1"/>
  <c r="E39" i="12" s="1"/>
  <c r="I39" i="12" s="1"/>
  <c r="E40" i="12" a="1"/>
  <c r="E40" i="12" s="1"/>
  <c r="K40" i="12" s="1"/>
  <c r="E41" i="12" a="1"/>
  <c r="E41" i="12" s="1"/>
  <c r="E42" i="12" a="1"/>
  <c r="E42" i="12" s="1"/>
  <c r="E43" i="12" a="1"/>
  <c r="E43" i="12" s="1"/>
  <c r="E44" i="12" a="1"/>
  <c r="E44" i="12" s="1"/>
  <c r="K44" i="12" s="1"/>
  <c r="E45" i="12" a="1"/>
  <c r="E45" i="12" s="1"/>
  <c r="I45" i="12" s="1"/>
  <c r="E46" i="12" a="1"/>
  <c r="E46" i="12" s="1"/>
  <c r="E47" i="12" a="1"/>
  <c r="E47" i="12" s="1"/>
  <c r="E48" i="12" a="1"/>
  <c r="E48" i="12" s="1"/>
  <c r="K48" i="12" s="1"/>
  <c r="E49" i="12" a="1"/>
  <c r="E49" i="12" s="1"/>
  <c r="E50" i="12" a="1"/>
  <c r="E50" i="12" s="1"/>
  <c r="E51" i="12" a="1"/>
  <c r="E51" i="12" s="1"/>
  <c r="E52" i="12" a="1"/>
  <c r="E52" i="12" s="1"/>
  <c r="I52" i="12" s="1"/>
  <c r="E53" i="12" a="1"/>
  <c r="E53" i="12" s="1"/>
  <c r="I53" i="12" s="1"/>
  <c r="E54" i="12" a="1"/>
  <c r="E54" i="12" s="1"/>
  <c r="E55" i="12" a="1"/>
  <c r="E55" i="12" s="1"/>
  <c r="I55" i="12" s="1"/>
  <c r="E56" i="12" a="1"/>
  <c r="E56" i="12" s="1"/>
  <c r="K56" i="12" s="1"/>
  <c r="E57" i="12" a="1"/>
  <c r="E57" i="12" s="1"/>
  <c r="E58" i="12" a="1"/>
  <c r="E58" i="12" s="1"/>
  <c r="E59" i="12" a="1"/>
  <c r="E59" i="12" s="1"/>
  <c r="E60" i="12" a="1"/>
  <c r="E60" i="12" s="1"/>
  <c r="E61" i="12" a="1"/>
  <c r="E61" i="12" s="1"/>
  <c r="I61" i="12" s="1"/>
  <c r="E62" i="12" a="1"/>
  <c r="E62" i="12" s="1"/>
  <c r="E63" i="12" a="1"/>
  <c r="E63" i="12" s="1"/>
  <c r="E64" i="12" a="1"/>
  <c r="E64" i="12" s="1"/>
  <c r="E65" i="12" a="1"/>
  <c r="E65" i="12" s="1"/>
  <c r="E66" i="12" a="1"/>
  <c r="E66" i="12" s="1"/>
  <c r="E67" i="12" a="1"/>
  <c r="E67" i="12" s="1"/>
  <c r="E68" i="12" a="1"/>
  <c r="E68" i="12" s="1"/>
  <c r="I68" i="12" s="1"/>
  <c r="E69" i="12" a="1"/>
  <c r="E69" i="12" s="1"/>
  <c r="E70" i="12" a="1"/>
  <c r="E70" i="12" s="1"/>
  <c r="E71" i="12" a="1"/>
  <c r="E71" i="12" s="1"/>
  <c r="E72" i="12" a="1"/>
  <c r="E72" i="12" s="1"/>
  <c r="E73" i="12" a="1"/>
  <c r="E73" i="12" s="1"/>
  <c r="E74" i="12" a="1"/>
  <c r="E74" i="12" s="1"/>
  <c r="E75" i="12" a="1"/>
  <c r="E75" i="12" s="1"/>
  <c r="E76" i="12" a="1"/>
  <c r="E76" i="12" s="1"/>
  <c r="I76" i="12" s="1"/>
  <c r="E77" i="12" a="1"/>
  <c r="E77" i="12" s="1"/>
  <c r="I77" i="12" s="1"/>
  <c r="E78" i="12" a="1"/>
  <c r="E78" i="12" s="1"/>
  <c r="E79" i="12" a="1"/>
  <c r="E79" i="12" s="1"/>
  <c r="E80" i="12" a="1"/>
  <c r="E80" i="12" s="1"/>
  <c r="E81" i="12" a="1"/>
  <c r="E81" i="12" s="1"/>
  <c r="E82" i="12" a="1"/>
  <c r="E82" i="12" s="1"/>
  <c r="E83" i="12" a="1"/>
  <c r="E83" i="12" s="1"/>
  <c r="E84" i="12" a="1"/>
  <c r="E84" i="12" s="1"/>
  <c r="I84" i="12" s="1"/>
  <c r="E85" i="12" a="1"/>
  <c r="E85" i="12" s="1"/>
  <c r="I85" i="12" s="1"/>
  <c r="E86" i="12" a="1"/>
  <c r="E86" i="12" s="1"/>
  <c r="E87" i="12" a="1"/>
  <c r="E87" i="12" s="1"/>
  <c r="I87" i="12" s="1"/>
  <c r="E88" i="12" a="1"/>
  <c r="E88" i="12" s="1"/>
  <c r="E89" i="12" a="1"/>
  <c r="E89" i="12" s="1"/>
  <c r="E90" i="12" a="1"/>
  <c r="E90" i="12" s="1"/>
  <c r="E91" i="12" a="1"/>
  <c r="E91" i="12" s="1"/>
  <c r="E92" i="12" a="1"/>
  <c r="E92" i="12" s="1"/>
  <c r="E93" i="12" a="1"/>
  <c r="E93" i="12" s="1"/>
  <c r="I93" i="12" s="1"/>
  <c r="E94" i="12" a="1"/>
  <c r="E94" i="12" s="1"/>
  <c r="E95" i="12" a="1"/>
  <c r="E95" i="12" s="1"/>
  <c r="E96" i="12" a="1"/>
  <c r="E96" i="12" s="1"/>
  <c r="E97" i="12" a="1"/>
  <c r="E97" i="12" s="1"/>
  <c r="E98" i="12" a="1"/>
  <c r="E98" i="12" s="1"/>
  <c r="E99" i="12" a="1"/>
  <c r="E99" i="12" s="1"/>
  <c r="E100" i="12" a="1"/>
  <c r="E100" i="12" s="1"/>
  <c r="I100" i="12" s="1"/>
  <c r="E101" i="12" a="1"/>
  <c r="E101" i="12" s="1"/>
  <c r="E102" i="12" a="1"/>
  <c r="E102" i="12" s="1"/>
  <c r="E103" i="12" a="1"/>
  <c r="E103" i="12" s="1"/>
  <c r="E104" i="12" a="1"/>
  <c r="E104" i="12" s="1"/>
  <c r="E105" i="12" a="1"/>
  <c r="E105" i="12" s="1"/>
  <c r="E106" i="12" a="1"/>
  <c r="E106" i="12" s="1"/>
  <c r="E107" i="12" a="1"/>
  <c r="E107" i="12" s="1"/>
  <c r="I107" i="12" s="1"/>
  <c r="E108" i="12" a="1"/>
  <c r="E108" i="12" s="1"/>
  <c r="I108" i="12" s="1"/>
  <c r="E109" i="12" a="1"/>
  <c r="E109" i="12" s="1"/>
  <c r="E110" i="12" a="1"/>
  <c r="E110" i="12" s="1"/>
  <c r="E111" i="12" a="1"/>
  <c r="E111" i="12" s="1"/>
  <c r="E112" i="12" a="1"/>
  <c r="E112" i="12" s="1"/>
  <c r="K112" i="12" s="1"/>
  <c r="E113" i="12" a="1"/>
  <c r="E113" i="12" s="1"/>
  <c r="E114" i="12" a="1"/>
  <c r="E114" i="12" s="1"/>
  <c r="E115" i="12" a="1"/>
  <c r="E115" i="12" s="1"/>
  <c r="I115" i="12" s="1"/>
  <c r="E116" i="12" a="1"/>
  <c r="E116" i="12" s="1"/>
  <c r="I116" i="12" s="1"/>
  <c r="E117" i="12" a="1"/>
  <c r="E117" i="12" s="1"/>
  <c r="E118" i="12" a="1"/>
  <c r="E118" i="12" s="1"/>
  <c r="E119" i="12" a="1"/>
  <c r="E119" i="12" s="1"/>
  <c r="E120" i="12" a="1"/>
  <c r="E120" i="12" s="1"/>
  <c r="K120" i="12" s="1"/>
  <c r="E121" i="12" a="1"/>
  <c r="E121" i="12" s="1"/>
  <c r="E122" i="12" a="1"/>
  <c r="E122" i="12" s="1"/>
  <c r="E123" i="12" a="1"/>
  <c r="E123" i="12" s="1"/>
  <c r="I123" i="12" s="1"/>
  <c r="E124" i="12" a="1"/>
  <c r="E124" i="12" s="1"/>
  <c r="I124" i="12" s="1"/>
  <c r="E125" i="12" a="1"/>
  <c r="E125" i="12" s="1"/>
  <c r="E126" i="12" a="1"/>
  <c r="E126" i="12" s="1"/>
  <c r="E127" i="12" a="1"/>
  <c r="E127" i="12" s="1"/>
  <c r="E128" i="12" a="1"/>
  <c r="E128" i="12" s="1"/>
  <c r="E129" i="12" a="1"/>
  <c r="E129" i="12" s="1"/>
  <c r="E130" i="12" a="1"/>
  <c r="E130" i="12" s="1"/>
  <c r="E131" i="12" a="1"/>
  <c r="E131" i="12" s="1"/>
  <c r="I131" i="12" s="1"/>
  <c r="E132" i="12" a="1"/>
  <c r="E132" i="12" s="1"/>
  <c r="I132" i="12" s="1"/>
  <c r="E133" i="12" a="1"/>
  <c r="E133" i="12" s="1"/>
  <c r="E134" i="12" a="1"/>
  <c r="E134" i="12" s="1"/>
  <c r="E135" i="12" a="1"/>
  <c r="E135" i="12" s="1"/>
  <c r="E136" i="12" a="1"/>
  <c r="E136" i="12" s="1"/>
  <c r="E137" i="12" a="1"/>
  <c r="E137" i="12" s="1"/>
  <c r="E138" i="12" a="1"/>
  <c r="E138" i="12" s="1"/>
  <c r="E139" i="12" a="1"/>
  <c r="E139" i="12" s="1"/>
  <c r="I139" i="12" s="1"/>
  <c r="E140" i="12" a="1"/>
  <c r="E140" i="12" s="1"/>
  <c r="I140" i="12" s="1"/>
  <c r="E141" i="12" a="1"/>
  <c r="E141" i="12" s="1"/>
  <c r="E142" i="12" a="1"/>
  <c r="E142" i="12" s="1"/>
  <c r="E143" i="12" a="1"/>
  <c r="E143" i="12" s="1"/>
  <c r="E144" i="12" a="1"/>
  <c r="E144" i="12" s="1"/>
  <c r="E145" i="12" a="1"/>
  <c r="E145" i="12" s="1"/>
  <c r="E146" i="12" a="1"/>
  <c r="E146" i="12" s="1"/>
  <c r="E147" i="12" a="1"/>
  <c r="E147" i="12" s="1"/>
  <c r="I147" i="12" s="1"/>
  <c r="E148" i="12" a="1"/>
  <c r="E148" i="12" s="1"/>
  <c r="I148" i="12" s="1"/>
  <c r="E149" i="12" a="1"/>
  <c r="E149" i="12" s="1"/>
  <c r="E150" i="12" a="1"/>
  <c r="E150" i="12" s="1"/>
  <c r="E151" i="12" a="1"/>
  <c r="E151" i="12" s="1"/>
  <c r="E152" i="12" a="1"/>
  <c r="E152" i="12" s="1"/>
  <c r="E153" i="12" a="1"/>
  <c r="E153" i="12" s="1"/>
  <c r="E154" i="12" a="1"/>
  <c r="E154" i="12" s="1"/>
  <c r="E155" i="12" a="1"/>
  <c r="E155" i="12" s="1"/>
  <c r="I155" i="12" s="1"/>
  <c r="E156" i="12" a="1"/>
  <c r="E156" i="12" s="1"/>
  <c r="I156" i="12" s="1"/>
  <c r="E157" i="12" a="1"/>
  <c r="E157" i="12" s="1"/>
  <c r="E158" i="12" a="1"/>
  <c r="E158" i="12" s="1"/>
  <c r="E159" i="12" a="1"/>
  <c r="E159" i="12" s="1"/>
  <c r="E160" i="12" a="1"/>
  <c r="E160" i="12" s="1"/>
  <c r="E161" i="12" a="1"/>
  <c r="E161" i="12" s="1"/>
  <c r="E162" i="12" a="1"/>
  <c r="E162" i="12" s="1"/>
  <c r="E163" i="12" a="1"/>
  <c r="E163" i="12" s="1"/>
  <c r="K163" i="12" s="1"/>
  <c r="E164" i="12" a="1"/>
  <c r="E164" i="12" s="1"/>
  <c r="I164" i="12" s="1"/>
  <c r="E165" i="12" a="1"/>
  <c r="E165" i="12" s="1"/>
  <c r="E166" i="12" a="1"/>
  <c r="E166" i="12" s="1"/>
  <c r="E167" i="12" a="1"/>
  <c r="E167" i="12" s="1"/>
  <c r="K167" i="12" s="1"/>
  <c r="E168" i="12" a="1"/>
  <c r="E168" i="12" s="1"/>
  <c r="K168" i="12" s="1"/>
  <c r="E169" i="12" a="1"/>
  <c r="E169" i="12" s="1"/>
  <c r="E170" i="12" a="1"/>
  <c r="E170" i="12" s="1"/>
  <c r="E171" i="12" a="1"/>
  <c r="E171" i="12" s="1"/>
  <c r="I171" i="12" s="1"/>
  <c r="E172" i="12" a="1"/>
  <c r="E172" i="12" s="1"/>
  <c r="I172" i="12" s="1"/>
  <c r="E173" i="12" a="1"/>
  <c r="E173" i="12" s="1"/>
  <c r="E174" i="12" a="1"/>
  <c r="E174" i="12" s="1"/>
  <c r="E175" i="12" a="1"/>
  <c r="E175" i="12" s="1"/>
  <c r="E176" i="12" a="1"/>
  <c r="E176" i="12" s="1"/>
  <c r="E177" i="12" a="1"/>
  <c r="E177" i="12" s="1"/>
  <c r="E178" i="12" a="1"/>
  <c r="E178" i="12" s="1"/>
  <c r="E179" i="12" a="1"/>
  <c r="E179" i="12" s="1"/>
  <c r="K179" i="12" s="1"/>
  <c r="E180" i="12" a="1"/>
  <c r="E180" i="12" s="1"/>
  <c r="I180" i="12" s="1"/>
  <c r="E181" i="12" a="1"/>
  <c r="E181" i="12" s="1"/>
  <c r="E182" i="12" a="1"/>
  <c r="E182" i="12" s="1"/>
  <c r="E183" i="12" a="1"/>
  <c r="E183" i="12" s="1"/>
  <c r="E184" i="12" a="1"/>
  <c r="E184" i="12" s="1"/>
  <c r="E185" i="12" a="1"/>
  <c r="E185" i="12" s="1"/>
  <c r="E186" i="12" a="1"/>
  <c r="E186" i="12" s="1"/>
  <c r="E187" i="12" a="1"/>
  <c r="E187" i="12" s="1"/>
  <c r="K187" i="12" s="1"/>
  <c r="E188" i="12" a="1"/>
  <c r="E188" i="12" s="1"/>
  <c r="I188" i="12" s="1"/>
  <c r="E189" i="12" a="1"/>
  <c r="E189" i="12" s="1"/>
  <c r="E190" i="12" a="1"/>
  <c r="E190" i="12" s="1"/>
  <c r="E191" i="12" a="1"/>
  <c r="E191" i="12" s="1"/>
  <c r="K191" i="12" s="1"/>
  <c r="E192" i="12" a="1"/>
  <c r="E192" i="12" s="1"/>
  <c r="E193" i="12" a="1"/>
  <c r="E193" i="12" s="1"/>
  <c r="E194" i="12" a="1"/>
  <c r="E194" i="12" s="1"/>
  <c r="E195" i="12" a="1"/>
  <c r="E195" i="12" s="1"/>
  <c r="K195" i="12" s="1"/>
  <c r="E196" i="12" a="1"/>
  <c r="E196" i="12" s="1"/>
  <c r="I196" i="12" s="1"/>
  <c r="E197" i="12" a="1"/>
  <c r="E197" i="12" s="1"/>
  <c r="E198" i="12" a="1"/>
  <c r="E198" i="12" s="1"/>
  <c r="E199" i="12" a="1"/>
  <c r="E199" i="12" s="1"/>
  <c r="E200" i="12" a="1"/>
  <c r="E200" i="12" s="1"/>
  <c r="E201" i="12" a="1"/>
  <c r="E201" i="12" s="1"/>
  <c r="E202" i="12" a="1"/>
  <c r="E202" i="12" s="1"/>
  <c r="E203" i="12" a="1"/>
  <c r="E203" i="12" s="1"/>
  <c r="K203" i="12" s="1"/>
  <c r="E204" i="12" a="1"/>
  <c r="E204" i="12" s="1"/>
  <c r="I204" i="12" s="1"/>
  <c r="E205" i="12" a="1"/>
  <c r="E205" i="12" s="1"/>
  <c r="E206" i="12" a="1"/>
  <c r="E206" i="12" s="1"/>
  <c r="E207" i="12" a="1"/>
  <c r="E207" i="12" s="1"/>
  <c r="K207" i="12" s="1"/>
  <c r="E208" i="12" a="1"/>
  <c r="E208" i="12" s="1"/>
  <c r="K208" i="12" s="1"/>
  <c r="E209" i="12" a="1"/>
  <c r="E209" i="12" s="1"/>
  <c r="E210" i="12" a="1"/>
  <c r="E210" i="12" s="1"/>
  <c r="E211" i="12" a="1"/>
  <c r="E211" i="12" s="1"/>
  <c r="I211" i="12" s="1"/>
  <c r="E212" i="12" a="1"/>
  <c r="E212" i="12" s="1"/>
  <c r="E213" i="12" a="1"/>
  <c r="E213" i="12" s="1"/>
  <c r="E214" i="12" a="1"/>
  <c r="E214" i="12" s="1"/>
  <c r="E15" i="12" a="1"/>
  <c r="E15" i="12" s="1"/>
  <c r="B15" i="12"/>
  <c r="B16" i="12"/>
  <c r="B17" i="12"/>
  <c r="B87" i="10" s="1"/>
  <c r="B18" i="12"/>
  <c r="B88" i="10" s="1"/>
  <c r="B19" i="12"/>
  <c r="B20" i="12"/>
  <c r="B90" i="10" s="1"/>
  <c r="B21" i="12"/>
  <c r="B91" i="10" s="1"/>
  <c r="B22" i="12"/>
  <c r="B23" i="12"/>
  <c r="B93" i="10" s="1"/>
  <c r="B24" i="12"/>
  <c r="B25" i="12"/>
  <c r="B95" i="10" s="1"/>
  <c r="B26" i="12"/>
  <c r="B96" i="10" s="1"/>
  <c r="B27" i="12"/>
  <c r="B97" i="10" s="1"/>
  <c r="B28" i="12"/>
  <c r="B98" i="10" s="1"/>
  <c r="B29" i="12"/>
  <c r="B99" i="10" s="1"/>
  <c r="B30" i="12"/>
  <c r="B100" i="10" s="1"/>
  <c r="B31" i="12"/>
  <c r="B101" i="10" s="1"/>
  <c r="B32" i="12"/>
  <c r="B102" i="10" s="1"/>
  <c r="B33" i="12"/>
  <c r="B103" i="10" s="1"/>
  <c r="B34" i="12"/>
  <c r="B104" i="10" s="1"/>
  <c r="B35" i="12"/>
  <c r="B105" i="10" s="1"/>
  <c r="B36" i="12"/>
  <c r="B106" i="10" s="1"/>
  <c r="B37" i="12"/>
  <c r="B107" i="10" s="1"/>
  <c r="B38" i="12"/>
  <c r="B39" i="12"/>
  <c r="B109" i="10" s="1"/>
  <c r="B40" i="12"/>
  <c r="B41" i="12"/>
  <c r="B111" i="10" s="1"/>
  <c r="B42" i="12"/>
  <c r="B112" i="10" s="1"/>
  <c r="B43" i="12"/>
  <c r="B113" i="10" s="1"/>
  <c r="B44" i="12"/>
  <c r="B114" i="10" s="1"/>
  <c r="B45" i="12"/>
  <c r="B115" i="10" s="1"/>
  <c r="B46" i="12"/>
  <c r="B116" i="10" s="1"/>
  <c r="B47" i="12"/>
  <c r="B117" i="10" s="1"/>
  <c r="B48" i="12"/>
  <c r="B118" i="10" s="1"/>
  <c r="B49" i="12"/>
  <c r="B119" i="10" s="1"/>
  <c r="B50" i="12"/>
  <c r="B120" i="10" s="1"/>
  <c r="B51" i="12"/>
  <c r="B121" i="10" s="1"/>
  <c r="B52" i="12"/>
  <c r="B122" i="10" s="1"/>
  <c r="B53" i="12"/>
  <c r="B123" i="10" s="1"/>
  <c r="B54" i="12"/>
  <c r="B124" i="10" s="1"/>
  <c r="B55" i="12"/>
  <c r="B125" i="10" s="1"/>
  <c r="B56" i="12"/>
  <c r="B126" i="10" s="1"/>
  <c r="B57" i="12"/>
  <c r="B127" i="10" s="1"/>
  <c r="B58" i="12"/>
  <c r="B59" i="12"/>
  <c r="B129" i="10" s="1"/>
  <c r="B60" i="12"/>
  <c r="B130" i="10" s="1"/>
  <c r="B61" i="12"/>
  <c r="B131" i="10" s="1"/>
  <c r="B62" i="12"/>
  <c r="B132" i="10" s="1"/>
  <c r="B63" i="12"/>
  <c r="B133" i="10" s="1"/>
  <c r="B64" i="12"/>
  <c r="B134" i="10" s="1"/>
  <c r="B65" i="12"/>
  <c r="B135" i="10" s="1"/>
  <c r="B66" i="12"/>
  <c r="B136" i="10" s="1"/>
  <c r="B67" i="12"/>
  <c r="B137" i="10" s="1"/>
  <c r="B68" i="12"/>
  <c r="B138" i="10" s="1"/>
  <c r="B69" i="12"/>
  <c r="B139" i="10" s="1"/>
  <c r="B70" i="12"/>
  <c r="B140" i="10" s="1"/>
  <c r="B71" i="12"/>
  <c r="B141" i="10" s="1"/>
  <c r="B72" i="12"/>
  <c r="B73" i="12"/>
  <c r="B143" i="10" s="1"/>
  <c r="B74" i="12"/>
  <c r="B144" i="10" s="1"/>
  <c r="B75" i="12"/>
  <c r="B145" i="10" s="1"/>
  <c r="B76" i="12"/>
  <c r="B77" i="12"/>
  <c r="B147" i="10" s="1"/>
  <c r="B78" i="12"/>
  <c r="B79" i="12"/>
  <c r="B149" i="10" s="1"/>
  <c r="B80" i="12"/>
  <c r="B150" i="10" s="1"/>
  <c r="B81" i="12"/>
  <c r="B151" i="10" s="1"/>
  <c r="B82" i="12"/>
  <c r="B83" i="12"/>
  <c r="B153" i="10" s="1"/>
  <c r="B84" i="12"/>
  <c r="B154" i="10" s="1"/>
  <c r="B85" i="12"/>
  <c r="B155" i="10" s="1"/>
  <c r="B86" i="12"/>
  <c r="B156" i="10" s="1"/>
  <c r="B87" i="12"/>
  <c r="B157" i="10" s="1"/>
  <c r="B88" i="12"/>
  <c r="B158" i="10" s="1"/>
  <c r="B89" i="12"/>
  <c r="B159" i="10" s="1"/>
  <c r="B90" i="12"/>
  <c r="B160" i="10" s="1"/>
  <c r="B91" i="12"/>
  <c r="B161" i="10" s="1"/>
  <c r="B92" i="12"/>
  <c r="B162" i="10" s="1"/>
  <c r="B93" i="12"/>
  <c r="B163" i="10" s="1"/>
  <c r="B94" i="12"/>
  <c r="B164" i="10" s="1"/>
  <c r="B95" i="12"/>
  <c r="B165" i="10" s="1"/>
  <c r="B96" i="12"/>
  <c r="B97" i="12"/>
  <c r="B167" i="10" s="1"/>
  <c r="B98" i="12"/>
  <c r="B168" i="10" s="1"/>
  <c r="B99" i="12"/>
  <c r="B169" i="10" s="1"/>
  <c r="B100" i="12"/>
  <c r="B101" i="12"/>
  <c r="B171" i="10" s="1"/>
  <c r="B102" i="12"/>
  <c r="B103" i="12"/>
  <c r="B173" i="10" s="1"/>
  <c r="B104" i="12"/>
  <c r="B105" i="12"/>
  <c r="B175" i="10" s="1"/>
  <c r="B106" i="12"/>
  <c r="B107" i="12"/>
  <c r="B177" i="10" s="1"/>
  <c r="B108" i="12"/>
  <c r="B178" i="10" s="1"/>
  <c r="B109" i="12"/>
  <c r="B179" i="10" s="1"/>
  <c r="B110" i="12"/>
  <c r="B180" i="10" s="1"/>
  <c r="B111" i="12"/>
  <c r="B181" i="10" s="1"/>
  <c r="B112" i="12"/>
  <c r="B113" i="12"/>
  <c r="B183" i="10" s="1"/>
  <c r="B114" i="12"/>
  <c r="B184" i="10" s="1"/>
  <c r="B115" i="12"/>
  <c r="B185" i="10" s="1"/>
  <c r="B116" i="12"/>
  <c r="B186" i="10" s="1"/>
  <c r="B117" i="12"/>
  <c r="B187" i="10" s="1"/>
  <c r="B118" i="12"/>
  <c r="B188" i="10" s="1"/>
  <c r="B119" i="12"/>
  <c r="B189" i="10" s="1"/>
  <c r="B120" i="12"/>
  <c r="B190" i="10" s="1"/>
  <c r="B121" i="12"/>
  <c r="B191" i="10" s="1"/>
  <c r="B122" i="12"/>
  <c r="B123" i="12"/>
  <c r="B193" i="10" s="1"/>
  <c r="B124" i="12"/>
  <c r="B194" i="10" s="1"/>
  <c r="B125" i="12"/>
  <c r="B195" i="10" s="1"/>
  <c r="B126" i="12"/>
  <c r="B127" i="12"/>
  <c r="B197" i="10" s="1"/>
  <c r="B128" i="12"/>
  <c r="B129" i="12"/>
  <c r="B199" i="10" s="1"/>
  <c r="B130" i="12"/>
  <c r="B131" i="12"/>
  <c r="B201" i="10" s="1"/>
  <c r="B132" i="12"/>
  <c r="B202" i="10" s="1"/>
  <c r="B133" i="12"/>
  <c r="B203" i="10" s="1"/>
  <c r="B134" i="12"/>
  <c r="B204" i="10" s="1"/>
  <c r="B135" i="12"/>
  <c r="B205" i="10" s="1"/>
  <c r="B136" i="12"/>
  <c r="B206" i="10" s="1"/>
  <c r="B137" i="12"/>
  <c r="B207" i="10" s="1"/>
  <c r="B138" i="12"/>
  <c r="B139" i="12"/>
  <c r="B209" i="10" s="1"/>
  <c r="B140" i="12"/>
  <c r="B210" i="10" s="1"/>
  <c r="B141" i="12"/>
  <c r="B211" i="10" s="1"/>
  <c r="B142" i="12"/>
  <c r="B212" i="10" s="1"/>
  <c r="B143" i="12"/>
  <c r="B213" i="10" s="1"/>
  <c r="B144" i="12"/>
  <c r="B214" i="10" s="1"/>
  <c r="B145" i="12"/>
  <c r="B215" i="10" s="1"/>
  <c r="B146" i="12"/>
  <c r="B216" i="10" s="1"/>
  <c r="B147" i="12"/>
  <c r="B217" i="10" s="1"/>
  <c r="B148" i="12"/>
  <c r="B218" i="10" s="1"/>
  <c r="B149" i="12"/>
  <c r="B219" i="10" s="1"/>
  <c r="B150" i="12"/>
  <c r="B220" i="10" s="1"/>
  <c r="B151" i="12"/>
  <c r="B221" i="10" s="1"/>
  <c r="B152" i="12"/>
  <c r="B222" i="10" s="1"/>
  <c r="B153" i="12"/>
  <c r="B223" i="10" s="1"/>
  <c r="B154" i="12"/>
  <c r="B224" i="10" s="1"/>
  <c r="B155" i="12"/>
  <c r="B225" i="10" s="1"/>
  <c r="B156" i="12"/>
  <c r="B226" i="10" s="1"/>
  <c r="B157" i="12"/>
  <c r="B227" i="10" s="1"/>
  <c r="B158" i="12"/>
  <c r="B228" i="10" s="1"/>
  <c r="B159" i="12"/>
  <c r="B229" i="10" s="1"/>
  <c r="B160" i="12"/>
  <c r="B161" i="12"/>
  <c r="B231" i="10" s="1"/>
  <c r="B162" i="12"/>
  <c r="B232" i="10" s="1"/>
  <c r="B163" i="12"/>
  <c r="B233" i="10" s="1"/>
  <c r="B164" i="12"/>
  <c r="B234" i="10" s="1"/>
  <c r="B165" i="12"/>
  <c r="B235" i="10" s="1"/>
  <c r="B166" i="12"/>
  <c r="B167" i="12"/>
  <c r="B237" i="10" s="1"/>
  <c r="B168" i="12"/>
  <c r="B169" i="12"/>
  <c r="B239" i="10" s="1"/>
  <c r="B170" i="12"/>
  <c r="B171" i="12"/>
  <c r="B241" i="10" s="1"/>
  <c r="B172" i="12"/>
  <c r="B242" i="10" s="1"/>
  <c r="B173" i="12"/>
  <c r="B243" i="10" s="1"/>
  <c r="B174" i="12"/>
  <c r="B244" i="10" s="1"/>
  <c r="B175" i="12"/>
  <c r="B245" i="10" s="1"/>
  <c r="B176" i="12"/>
  <c r="B177" i="12"/>
  <c r="B247" i="10" s="1"/>
  <c r="B178" i="12"/>
  <c r="B248" i="10" s="1"/>
  <c r="B179" i="12"/>
  <c r="B249" i="10" s="1"/>
  <c r="B180" i="12"/>
  <c r="B250" i="10" s="1"/>
  <c r="B181" i="12"/>
  <c r="B251" i="10" s="1"/>
  <c r="B182" i="12"/>
  <c r="B183" i="12"/>
  <c r="B253" i="10" s="1"/>
  <c r="B184" i="12"/>
  <c r="B254" i="10" s="1"/>
  <c r="B185" i="12"/>
  <c r="B255" i="10" s="1"/>
  <c r="B186" i="12"/>
  <c r="B256" i="10" s="1"/>
  <c r="B187" i="12"/>
  <c r="B188" i="12"/>
  <c r="B258" i="10" s="1"/>
  <c r="B189" i="12"/>
  <c r="B259" i="10" s="1"/>
  <c r="B190" i="12"/>
  <c r="B260" i="10" s="1"/>
  <c r="B191" i="12"/>
  <c r="B261" i="10" s="1"/>
  <c r="B192" i="12"/>
  <c r="B193" i="12"/>
  <c r="B263" i="10" s="1"/>
  <c r="B194" i="12"/>
  <c r="B264" i="10" s="1"/>
  <c r="B195" i="12"/>
  <c r="B265" i="10" s="1"/>
  <c r="B196" i="12"/>
  <c r="B266" i="10" s="1"/>
  <c r="B197" i="12"/>
  <c r="B267" i="10" s="1"/>
  <c r="B198" i="12"/>
  <c r="B199" i="12"/>
  <c r="B269" i="10" s="1"/>
  <c r="B200" i="12"/>
  <c r="B270" i="10" s="1"/>
  <c r="B201" i="12"/>
  <c r="B271" i="10" s="1"/>
  <c r="B202" i="12"/>
  <c r="B272" i="10" s="1"/>
  <c r="B203" i="12"/>
  <c r="B273" i="10" s="1"/>
  <c r="B204" i="12"/>
  <c r="B274" i="10" s="1"/>
  <c r="B205" i="12"/>
  <c r="B275" i="10" s="1"/>
  <c r="B206" i="12"/>
  <c r="B276" i="10" s="1"/>
  <c r="B207" i="12"/>
  <c r="B277" i="10" s="1"/>
  <c r="B208" i="12"/>
  <c r="B278" i="10" s="1"/>
  <c r="B209" i="12"/>
  <c r="B210" i="12"/>
  <c r="B280" i="10" s="1"/>
  <c r="B211" i="12"/>
  <c r="B281" i="10" s="1"/>
  <c r="B212" i="12"/>
  <c r="B282" i="10" s="1"/>
  <c r="B213" i="12"/>
  <c r="B283" i="10" s="1"/>
  <c r="B214" i="12"/>
  <c r="B284" i="10" s="1"/>
  <c r="B85" i="10"/>
  <c r="B279" i="10"/>
  <c r="B166" i="10"/>
  <c r="B174" i="10"/>
  <c r="B182" i="10"/>
  <c r="B198" i="10"/>
  <c r="B230" i="10"/>
  <c r="B238" i="10"/>
  <c r="B246" i="10"/>
  <c r="B262" i="10"/>
  <c r="C15" i="12" a="1"/>
  <c r="BQ48" i="12" s="1"/>
  <c r="I305" i="10"/>
  <c r="F304" i="10"/>
  <c r="F303" i="10"/>
  <c r="I295" i="10"/>
  <c r="I294" i="10"/>
  <c r="I293" i="10"/>
  <c r="I292" i="10"/>
  <c r="F292" i="10"/>
  <c r="F293" i="10"/>
  <c r="EL80" i="10"/>
  <c r="EM80" i="10"/>
  <c r="EN80" i="10"/>
  <c r="EO80" i="10"/>
  <c r="EP80" i="10"/>
  <c r="EQ80" i="10"/>
  <c r="EU80" i="10"/>
  <c r="EV80" i="10"/>
  <c r="EW80" i="10"/>
  <c r="EX80" i="10"/>
  <c r="EY80" i="10"/>
  <c r="FD80" i="10"/>
  <c r="FE80" i="10"/>
  <c r="FF80" i="10"/>
  <c r="FG80" i="10"/>
  <c r="BD85" i="10"/>
  <c r="R85" i="10"/>
  <c r="L85" i="10"/>
  <c r="B86" i="10"/>
  <c r="L86" i="10"/>
  <c r="R86" i="10"/>
  <c r="BD86" i="10"/>
  <c r="F87" i="10"/>
  <c r="L87" i="10"/>
  <c r="R87" i="10"/>
  <c r="BD87" i="10"/>
  <c r="L88" i="10"/>
  <c r="R88" i="10"/>
  <c r="BD88" i="10"/>
  <c r="B89" i="10"/>
  <c r="L89" i="10"/>
  <c r="R89" i="10"/>
  <c r="BD89" i="10"/>
  <c r="L90" i="10"/>
  <c r="R90" i="10"/>
  <c r="BD90" i="10"/>
  <c r="L91" i="10"/>
  <c r="R91" i="10"/>
  <c r="BD91" i="10"/>
  <c r="B92" i="10"/>
  <c r="L92" i="10"/>
  <c r="R92" i="10"/>
  <c r="BD92" i="10"/>
  <c r="L93" i="10"/>
  <c r="R93" i="10"/>
  <c r="BD93" i="10"/>
  <c r="B94" i="10"/>
  <c r="L94" i="10"/>
  <c r="R94" i="10"/>
  <c r="BD94" i="10"/>
  <c r="L95" i="10"/>
  <c r="R95" i="10"/>
  <c r="BD95" i="10"/>
  <c r="L96" i="10"/>
  <c r="R96" i="10"/>
  <c r="BD96" i="10"/>
  <c r="L97" i="10"/>
  <c r="R97" i="10"/>
  <c r="BD97" i="10"/>
  <c r="L98" i="10"/>
  <c r="R98" i="10"/>
  <c r="BD98" i="10"/>
  <c r="L99" i="10"/>
  <c r="R99" i="10"/>
  <c r="BD99" i="10"/>
  <c r="F100" i="10"/>
  <c r="L100" i="10"/>
  <c r="R100" i="10"/>
  <c r="BD100" i="10"/>
  <c r="L101" i="10"/>
  <c r="R101" i="10"/>
  <c r="BD101" i="10"/>
  <c r="F102" i="10"/>
  <c r="L102" i="10"/>
  <c r="R102" i="10"/>
  <c r="BD102" i="10"/>
  <c r="L103" i="10"/>
  <c r="R103" i="10"/>
  <c r="BD103" i="10"/>
  <c r="L104" i="10"/>
  <c r="R104" i="10"/>
  <c r="BD104" i="10"/>
  <c r="L105" i="10"/>
  <c r="R105" i="10"/>
  <c r="BD105" i="10"/>
  <c r="L106" i="10"/>
  <c r="R106" i="10"/>
  <c r="BD106" i="10"/>
  <c r="L107" i="10"/>
  <c r="R107" i="10"/>
  <c r="BD107" i="10"/>
  <c r="B108" i="10"/>
  <c r="H108" i="10"/>
  <c r="L108" i="10"/>
  <c r="R108" i="10"/>
  <c r="BD108" i="10"/>
  <c r="G109" i="10"/>
  <c r="L109" i="10"/>
  <c r="R109" i="10"/>
  <c r="BD109" i="10"/>
  <c r="B110" i="10"/>
  <c r="G110" i="10"/>
  <c r="L110" i="10"/>
  <c r="R110" i="10"/>
  <c r="BD110" i="10"/>
  <c r="G111" i="10"/>
  <c r="L111" i="10"/>
  <c r="R111" i="10"/>
  <c r="BD111" i="10"/>
  <c r="G112" i="10"/>
  <c r="L112" i="10"/>
  <c r="R112" i="10"/>
  <c r="BD112" i="10"/>
  <c r="L113" i="10"/>
  <c r="R113" i="10"/>
  <c r="BD113" i="10"/>
  <c r="G114" i="10"/>
  <c r="L114" i="10"/>
  <c r="R114" i="10"/>
  <c r="BD114" i="10"/>
  <c r="L115" i="10"/>
  <c r="R115" i="10"/>
  <c r="BD115" i="10"/>
  <c r="L116" i="10"/>
  <c r="R116" i="10"/>
  <c r="BD116" i="10"/>
  <c r="L117" i="10"/>
  <c r="R117" i="10"/>
  <c r="BD117" i="10"/>
  <c r="F118" i="10"/>
  <c r="G118" i="10"/>
  <c r="L118" i="10"/>
  <c r="R118" i="10"/>
  <c r="BD118" i="10"/>
  <c r="G119" i="10"/>
  <c r="L119" i="10"/>
  <c r="R119" i="10"/>
  <c r="BD119" i="10"/>
  <c r="F120" i="10"/>
  <c r="L120" i="10"/>
  <c r="R120" i="10"/>
  <c r="BD120" i="10"/>
  <c r="L121" i="10"/>
  <c r="R121" i="10"/>
  <c r="BD121" i="10"/>
  <c r="L122" i="10"/>
  <c r="R122" i="10"/>
  <c r="BD122" i="10"/>
  <c r="L123" i="10"/>
  <c r="R123" i="10"/>
  <c r="BD123" i="10"/>
  <c r="H124" i="10"/>
  <c r="L124" i="10"/>
  <c r="R124" i="10"/>
  <c r="BD124" i="10"/>
  <c r="G125" i="10"/>
  <c r="L125" i="10"/>
  <c r="R125" i="10"/>
  <c r="BD125" i="10"/>
  <c r="G126" i="10"/>
  <c r="L126" i="10"/>
  <c r="R126" i="10"/>
  <c r="BD126" i="10"/>
  <c r="G127" i="10"/>
  <c r="L127" i="10"/>
  <c r="R127" i="10"/>
  <c r="BD127" i="10"/>
  <c r="B128" i="10"/>
  <c r="G128" i="10"/>
  <c r="L128" i="10"/>
  <c r="R128" i="10"/>
  <c r="BD128" i="10"/>
  <c r="L129" i="10"/>
  <c r="R129" i="10"/>
  <c r="BD129" i="10"/>
  <c r="G130" i="10"/>
  <c r="L130" i="10"/>
  <c r="R130" i="10"/>
  <c r="BD130" i="10"/>
  <c r="L131" i="10"/>
  <c r="R131" i="10"/>
  <c r="BD131" i="10"/>
  <c r="L132" i="10"/>
  <c r="R132" i="10"/>
  <c r="BD132" i="10"/>
  <c r="L133" i="10"/>
  <c r="R133" i="10"/>
  <c r="BD133" i="10"/>
  <c r="L134" i="10"/>
  <c r="R134" i="10"/>
  <c r="BD134" i="10"/>
  <c r="H135" i="10"/>
  <c r="L135" i="10"/>
  <c r="R135" i="10"/>
  <c r="BD135" i="10"/>
  <c r="L136" i="10"/>
  <c r="R136" i="10"/>
  <c r="BD136" i="10"/>
  <c r="L137" i="10"/>
  <c r="R137" i="10"/>
  <c r="BD137" i="10"/>
  <c r="L138" i="10"/>
  <c r="R138" i="10"/>
  <c r="BD138" i="10"/>
  <c r="L139" i="10"/>
  <c r="R139" i="10"/>
  <c r="BD139" i="10"/>
  <c r="L140" i="10"/>
  <c r="R140" i="10"/>
  <c r="BD140" i="10"/>
  <c r="L141" i="10"/>
  <c r="R141" i="10"/>
  <c r="BD141" i="10"/>
  <c r="B142" i="10"/>
  <c r="H142" i="10"/>
  <c r="L142" i="10"/>
  <c r="R142" i="10"/>
  <c r="BD142" i="10"/>
  <c r="L143" i="10"/>
  <c r="R143" i="10"/>
  <c r="BD143" i="10"/>
  <c r="L144" i="10"/>
  <c r="R144" i="10"/>
  <c r="BD144" i="10"/>
  <c r="L145" i="10"/>
  <c r="R145" i="10"/>
  <c r="BD145" i="10"/>
  <c r="B146" i="10"/>
  <c r="L146" i="10"/>
  <c r="R146" i="10"/>
  <c r="BD146" i="10"/>
  <c r="L147" i="10"/>
  <c r="R147" i="10"/>
  <c r="BD147" i="10"/>
  <c r="B148" i="10"/>
  <c r="F148" i="10"/>
  <c r="L148" i="10"/>
  <c r="R148" i="10"/>
  <c r="BD148" i="10"/>
  <c r="L149" i="10"/>
  <c r="R149" i="10"/>
  <c r="BD149" i="10"/>
  <c r="L150" i="10"/>
  <c r="R150" i="10"/>
  <c r="BD150" i="10"/>
  <c r="L151" i="10"/>
  <c r="R151" i="10"/>
  <c r="BD151" i="10"/>
  <c r="B152" i="10"/>
  <c r="F152" i="10"/>
  <c r="L152" i="10"/>
  <c r="R152" i="10"/>
  <c r="BD152" i="10"/>
  <c r="L153" i="10"/>
  <c r="R153" i="10"/>
  <c r="BD153" i="10"/>
  <c r="L154" i="10"/>
  <c r="R154" i="10"/>
  <c r="BD154" i="10"/>
  <c r="L155" i="10"/>
  <c r="R155" i="10"/>
  <c r="BD155" i="10"/>
  <c r="F156" i="10"/>
  <c r="L156" i="10"/>
  <c r="R156" i="10"/>
  <c r="BD156" i="10"/>
  <c r="F157" i="10"/>
  <c r="L157" i="10"/>
  <c r="R157" i="10"/>
  <c r="BD157" i="10"/>
  <c r="H158" i="10"/>
  <c r="L158" i="10"/>
  <c r="R158" i="10"/>
  <c r="BD158" i="10"/>
  <c r="H159" i="10"/>
  <c r="L159" i="10"/>
  <c r="R159" i="10"/>
  <c r="BD159" i="10"/>
  <c r="L160" i="10"/>
  <c r="R160" i="10"/>
  <c r="BD160" i="10"/>
  <c r="F161" i="10"/>
  <c r="L161" i="10"/>
  <c r="R161" i="10"/>
  <c r="BD161" i="10"/>
  <c r="L162" i="10"/>
  <c r="R162" i="10"/>
  <c r="BD162" i="10"/>
  <c r="L163" i="10"/>
  <c r="R163" i="10"/>
  <c r="BD163" i="10"/>
  <c r="L164" i="10"/>
  <c r="R164" i="10"/>
  <c r="BD164" i="10"/>
  <c r="L165" i="10"/>
  <c r="R165" i="10"/>
  <c r="BD165" i="10"/>
  <c r="L166" i="10"/>
  <c r="R166" i="10"/>
  <c r="BD166" i="10"/>
  <c r="L167" i="10"/>
  <c r="R167" i="10"/>
  <c r="BD167" i="10"/>
  <c r="L168" i="10"/>
  <c r="R168" i="10"/>
  <c r="BD168" i="10"/>
  <c r="L169" i="10"/>
  <c r="R169" i="10"/>
  <c r="BD169" i="10"/>
  <c r="B170" i="10"/>
  <c r="L170" i="10"/>
  <c r="R170" i="10"/>
  <c r="BD170" i="10"/>
  <c r="L171" i="10"/>
  <c r="R171" i="10"/>
  <c r="BD171" i="10"/>
  <c r="B172" i="10"/>
  <c r="H172" i="10"/>
  <c r="L172" i="10"/>
  <c r="R172" i="10"/>
  <c r="BD172" i="10"/>
  <c r="L173" i="10"/>
  <c r="R173" i="10"/>
  <c r="BD173" i="10"/>
  <c r="L174" i="10"/>
  <c r="R174" i="10"/>
  <c r="BD174" i="10"/>
  <c r="L175" i="10"/>
  <c r="R175" i="10"/>
  <c r="BD175" i="10"/>
  <c r="B176" i="10"/>
  <c r="L176" i="10"/>
  <c r="R176" i="10"/>
  <c r="BD176" i="10"/>
  <c r="L177" i="10"/>
  <c r="R177" i="10"/>
  <c r="BD177" i="10"/>
  <c r="G178" i="10"/>
  <c r="L178" i="10"/>
  <c r="R178" i="10"/>
  <c r="BD178" i="10"/>
  <c r="G179" i="10"/>
  <c r="L179" i="10"/>
  <c r="R179" i="10"/>
  <c r="BD179" i="10"/>
  <c r="G180" i="10"/>
  <c r="L180" i="10"/>
  <c r="R180" i="10"/>
  <c r="BD180" i="10"/>
  <c r="L181" i="10"/>
  <c r="R181" i="10"/>
  <c r="BD181" i="10"/>
  <c r="L182" i="10"/>
  <c r="R182" i="10"/>
  <c r="BD182" i="10"/>
  <c r="L183" i="10"/>
  <c r="R183" i="10"/>
  <c r="BD183" i="10"/>
  <c r="L184" i="10"/>
  <c r="R184" i="10"/>
  <c r="BD184" i="10"/>
  <c r="L185" i="10"/>
  <c r="R185" i="10"/>
  <c r="BD185" i="10"/>
  <c r="H186" i="10"/>
  <c r="L186" i="10"/>
  <c r="R186" i="10"/>
  <c r="BD186" i="10"/>
  <c r="L187" i="10"/>
  <c r="R187" i="10"/>
  <c r="BD187" i="10"/>
  <c r="L188" i="10"/>
  <c r="R188" i="10"/>
  <c r="BD188" i="10"/>
  <c r="L189" i="10"/>
  <c r="R189" i="10"/>
  <c r="BD189" i="10"/>
  <c r="L190" i="10"/>
  <c r="R190" i="10"/>
  <c r="BD190" i="10"/>
  <c r="L191" i="10"/>
  <c r="R191" i="10"/>
  <c r="BD191" i="10"/>
  <c r="B192" i="10"/>
  <c r="H192" i="10"/>
  <c r="L192" i="10"/>
  <c r="R192" i="10"/>
  <c r="BD192" i="10"/>
  <c r="F193" i="10"/>
  <c r="L193" i="10"/>
  <c r="R193" i="10"/>
  <c r="BD193" i="10"/>
  <c r="L194" i="10"/>
  <c r="R194" i="10"/>
  <c r="BD194" i="10"/>
  <c r="L195" i="10"/>
  <c r="R195" i="10"/>
  <c r="BD195" i="10"/>
  <c r="B196" i="10"/>
  <c r="L196" i="10"/>
  <c r="R196" i="10"/>
  <c r="BD196" i="10"/>
  <c r="L197" i="10"/>
  <c r="R197" i="10"/>
  <c r="BD197" i="10"/>
  <c r="F198" i="10"/>
  <c r="L198" i="10"/>
  <c r="R198" i="10"/>
  <c r="BD198" i="10"/>
  <c r="H199" i="10"/>
  <c r="L199" i="10"/>
  <c r="R199" i="10"/>
  <c r="BD199" i="10"/>
  <c r="B200" i="10"/>
  <c r="L200" i="10"/>
  <c r="R200" i="10"/>
  <c r="BD200" i="10"/>
  <c r="L201" i="10"/>
  <c r="R201" i="10"/>
  <c r="BD201" i="10"/>
  <c r="L202" i="10"/>
  <c r="R202" i="10"/>
  <c r="BD202" i="10"/>
  <c r="L203" i="10"/>
  <c r="R203" i="10"/>
  <c r="BD203" i="10"/>
  <c r="L204" i="10"/>
  <c r="R204" i="10"/>
  <c r="BD204" i="10"/>
  <c r="F205" i="10"/>
  <c r="L205" i="10"/>
  <c r="R205" i="10"/>
  <c r="BD205" i="10"/>
  <c r="F206" i="10"/>
  <c r="H206" i="10"/>
  <c r="L206" i="10"/>
  <c r="R206" i="10"/>
  <c r="BD206" i="10"/>
  <c r="L207" i="10"/>
  <c r="R207" i="10"/>
  <c r="BD207" i="10"/>
  <c r="B208" i="10"/>
  <c r="L208" i="10"/>
  <c r="R208" i="10"/>
  <c r="BD208" i="10"/>
  <c r="L209" i="10"/>
  <c r="R209" i="10"/>
  <c r="BD209" i="10"/>
  <c r="G210" i="10"/>
  <c r="L210" i="10"/>
  <c r="R210" i="10"/>
  <c r="BD210" i="10"/>
  <c r="L211" i="10"/>
  <c r="R211" i="10"/>
  <c r="BD211" i="10"/>
  <c r="F212" i="10"/>
  <c r="L212" i="10"/>
  <c r="R212" i="10"/>
  <c r="BD212" i="10"/>
  <c r="G213" i="10"/>
  <c r="L213" i="10"/>
  <c r="R213" i="10"/>
  <c r="BD213" i="10"/>
  <c r="L214" i="10"/>
  <c r="R214" i="10"/>
  <c r="BD214" i="10"/>
  <c r="H215" i="10"/>
  <c r="L215" i="10"/>
  <c r="R215" i="10"/>
  <c r="BD215" i="10"/>
  <c r="F216" i="10"/>
  <c r="G216" i="10"/>
  <c r="L216" i="10"/>
  <c r="R216" i="10"/>
  <c r="BD216" i="10"/>
  <c r="L217" i="10"/>
  <c r="R217" i="10"/>
  <c r="BD217" i="10"/>
  <c r="L218" i="10"/>
  <c r="R218" i="10"/>
  <c r="BD218" i="10"/>
  <c r="L219" i="10"/>
  <c r="R219" i="10"/>
  <c r="BD219" i="10"/>
  <c r="L220" i="10"/>
  <c r="R220" i="10"/>
  <c r="BD220" i="10"/>
  <c r="L221" i="10"/>
  <c r="R221" i="10"/>
  <c r="BD221" i="10"/>
  <c r="H222" i="10"/>
  <c r="L222" i="10"/>
  <c r="R222" i="10"/>
  <c r="BD222" i="10"/>
  <c r="H223" i="10"/>
  <c r="L223" i="10"/>
  <c r="R223" i="10"/>
  <c r="BD223" i="10"/>
  <c r="L224" i="10"/>
  <c r="R224" i="10"/>
  <c r="BD224" i="10"/>
  <c r="L225" i="10"/>
  <c r="R225" i="10"/>
  <c r="BD225" i="10"/>
  <c r="L226" i="10"/>
  <c r="R226" i="10"/>
  <c r="BD226" i="10"/>
  <c r="L227" i="10"/>
  <c r="R227" i="10"/>
  <c r="BD227" i="10"/>
  <c r="L228" i="10"/>
  <c r="R228" i="10"/>
  <c r="BD228" i="10"/>
  <c r="L229" i="10"/>
  <c r="R229" i="10"/>
  <c r="BD229" i="10"/>
  <c r="L230" i="10"/>
  <c r="R230" i="10"/>
  <c r="BD230" i="10"/>
  <c r="L231" i="10"/>
  <c r="R231" i="10"/>
  <c r="BD231" i="10"/>
  <c r="L232" i="10"/>
  <c r="R232" i="10"/>
  <c r="BD232" i="10"/>
  <c r="L233" i="10"/>
  <c r="R233" i="10"/>
  <c r="BD233" i="10"/>
  <c r="L234" i="10"/>
  <c r="R234" i="10"/>
  <c r="BD234" i="10"/>
  <c r="H235" i="10"/>
  <c r="L235" i="10"/>
  <c r="R235" i="10"/>
  <c r="BD235" i="10"/>
  <c r="B236" i="10"/>
  <c r="L236" i="10"/>
  <c r="R236" i="10"/>
  <c r="BD236" i="10"/>
  <c r="L237" i="10"/>
  <c r="R237" i="10"/>
  <c r="BD237" i="10"/>
  <c r="G238" i="10"/>
  <c r="L238" i="10"/>
  <c r="R238" i="10"/>
  <c r="BD238" i="10"/>
  <c r="L239" i="10"/>
  <c r="R239" i="10"/>
  <c r="BD239" i="10"/>
  <c r="B240" i="10"/>
  <c r="L240" i="10"/>
  <c r="R240" i="10"/>
  <c r="BD240" i="10"/>
  <c r="L241" i="10"/>
  <c r="R241" i="10"/>
  <c r="BD241" i="10"/>
  <c r="L242" i="10"/>
  <c r="R242" i="10"/>
  <c r="BD242" i="10"/>
  <c r="L243" i="10"/>
  <c r="R243" i="10"/>
  <c r="BD243" i="10"/>
  <c r="L244" i="10"/>
  <c r="R244" i="10"/>
  <c r="BD244" i="10"/>
  <c r="L245" i="10"/>
  <c r="R245" i="10"/>
  <c r="BD245" i="10"/>
  <c r="H246" i="10"/>
  <c r="L246" i="10"/>
  <c r="R246" i="10"/>
  <c r="BD246" i="10"/>
  <c r="L247" i="10"/>
  <c r="R247" i="10"/>
  <c r="BD247" i="10"/>
  <c r="L248" i="10"/>
  <c r="R248" i="10"/>
  <c r="BD248" i="10"/>
  <c r="L249" i="10"/>
  <c r="R249" i="10"/>
  <c r="BD249" i="10"/>
  <c r="L250" i="10"/>
  <c r="R250" i="10"/>
  <c r="BD250" i="10"/>
  <c r="L251" i="10"/>
  <c r="R251" i="10"/>
  <c r="BD251" i="10"/>
  <c r="B252" i="10"/>
  <c r="H252" i="10"/>
  <c r="L252" i="10"/>
  <c r="R252" i="10"/>
  <c r="BD252" i="10"/>
  <c r="L253" i="10"/>
  <c r="R253" i="10"/>
  <c r="BD253" i="10"/>
  <c r="G254" i="10"/>
  <c r="L254" i="10"/>
  <c r="R254" i="10"/>
  <c r="BD254" i="10"/>
  <c r="L255" i="10"/>
  <c r="R255" i="10"/>
  <c r="BD255" i="10"/>
  <c r="L256" i="10"/>
  <c r="R256" i="10"/>
  <c r="BD256" i="10"/>
  <c r="B257" i="10"/>
  <c r="L257" i="10"/>
  <c r="R257" i="10"/>
  <c r="BD257" i="10"/>
  <c r="H258" i="10"/>
  <c r="L258" i="10"/>
  <c r="R258" i="10"/>
  <c r="BD258" i="10"/>
  <c r="L259" i="10"/>
  <c r="R259" i="10"/>
  <c r="BD259" i="10"/>
  <c r="L260" i="10"/>
  <c r="R260" i="10"/>
  <c r="BD260" i="10"/>
  <c r="L261" i="10"/>
  <c r="R261" i="10"/>
  <c r="BD261" i="10"/>
  <c r="L262" i="10"/>
  <c r="R262" i="10"/>
  <c r="BD262" i="10"/>
  <c r="H263" i="10"/>
  <c r="L263" i="10"/>
  <c r="R263" i="10"/>
  <c r="BD263" i="10"/>
  <c r="L264" i="10"/>
  <c r="R264" i="10"/>
  <c r="BD264" i="10"/>
  <c r="L265" i="10"/>
  <c r="R265" i="10"/>
  <c r="BD265" i="10"/>
  <c r="L266" i="10"/>
  <c r="R266" i="10"/>
  <c r="BD266" i="10"/>
  <c r="L267" i="10"/>
  <c r="R267" i="10"/>
  <c r="BD267" i="10"/>
  <c r="B268" i="10"/>
  <c r="L268" i="10"/>
  <c r="R268" i="10"/>
  <c r="BD268" i="10"/>
  <c r="L269" i="10"/>
  <c r="R269" i="10"/>
  <c r="BD269" i="10"/>
  <c r="L270" i="10"/>
  <c r="R270" i="10"/>
  <c r="BD270" i="10"/>
  <c r="G271" i="10"/>
  <c r="L271" i="10"/>
  <c r="R271" i="10"/>
  <c r="BD271" i="10"/>
  <c r="G272" i="10"/>
  <c r="L272" i="10"/>
  <c r="R272" i="10"/>
  <c r="BD272" i="10"/>
  <c r="L273" i="10"/>
  <c r="R273" i="10"/>
  <c r="BD273" i="10"/>
  <c r="L274" i="10"/>
  <c r="R274" i="10"/>
  <c r="BD274" i="10"/>
  <c r="L275" i="10"/>
  <c r="R275" i="10"/>
  <c r="BD275" i="10"/>
  <c r="H276" i="10"/>
  <c r="L276" i="10"/>
  <c r="R276" i="10"/>
  <c r="BD276" i="10"/>
  <c r="L277" i="10"/>
  <c r="R277" i="10"/>
  <c r="BD277" i="10"/>
  <c r="L278" i="10"/>
  <c r="R278" i="10"/>
  <c r="BD278" i="10"/>
  <c r="L279" i="10"/>
  <c r="R279" i="10"/>
  <c r="BD279" i="10"/>
  <c r="L280" i="10"/>
  <c r="R280" i="10"/>
  <c r="BD280" i="10"/>
  <c r="L281" i="10"/>
  <c r="R281" i="10"/>
  <c r="BD281" i="10"/>
  <c r="L282" i="10"/>
  <c r="R282" i="10"/>
  <c r="BD282" i="10"/>
  <c r="L283" i="10"/>
  <c r="R283" i="10"/>
  <c r="BD283" i="10"/>
  <c r="L284" i="10"/>
  <c r="R284" i="10"/>
  <c r="BD284" i="10"/>
  <c r="X15" i="12"/>
  <c r="AE15" i="12" s="1"/>
  <c r="X16" i="12"/>
  <c r="AE16" i="12" s="1"/>
  <c r="X17" i="12"/>
  <c r="AE17" i="12" s="1"/>
  <c r="X18" i="12"/>
  <c r="AE18" i="12" s="1"/>
  <c r="X19" i="12"/>
  <c r="AE19" i="12" s="1"/>
  <c r="X20" i="12"/>
  <c r="AE20" i="12" s="1"/>
  <c r="X21" i="12"/>
  <c r="AE21" i="12" s="1"/>
  <c r="X22" i="12"/>
  <c r="AE22" i="12" s="1"/>
  <c r="X23" i="12"/>
  <c r="AE23" i="12" s="1"/>
  <c r="X24" i="12"/>
  <c r="AE24" i="12" s="1"/>
  <c r="X25" i="12"/>
  <c r="AE25" i="12" s="1"/>
  <c r="X26" i="12"/>
  <c r="AE26" i="12" s="1"/>
  <c r="X27" i="12"/>
  <c r="AE27" i="12" s="1"/>
  <c r="X28" i="12"/>
  <c r="AE28" i="12" s="1"/>
  <c r="X29" i="12"/>
  <c r="AE29" i="12" s="1"/>
  <c r="X30" i="12"/>
  <c r="AE30" i="12" s="1"/>
  <c r="X31" i="12"/>
  <c r="AE31" i="12" s="1"/>
  <c r="X32" i="12"/>
  <c r="AE32" i="12" s="1"/>
  <c r="X33" i="12"/>
  <c r="AE33" i="12" s="1"/>
  <c r="X34" i="12"/>
  <c r="AE34" i="12" s="1"/>
  <c r="X35" i="12"/>
  <c r="AE35" i="12" s="1"/>
  <c r="X36" i="12"/>
  <c r="AE36" i="12" s="1"/>
  <c r="X37" i="12"/>
  <c r="AE37" i="12" s="1"/>
  <c r="X38" i="12"/>
  <c r="AE38" i="12" s="1"/>
  <c r="X39" i="12"/>
  <c r="AE39" i="12" s="1"/>
  <c r="X40" i="12"/>
  <c r="AE40" i="12" s="1"/>
  <c r="X41" i="12"/>
  <c r="AE41" i="12" s="1"/>
  <c r="X42" i="12"/>
  <c r="AE42" i="12" s="1"/>
  <c r="X43" i="12"/>
  <c r="AE43" i="12" s="1"/>
  <c r="X44" i="12"/>
  <c r="AE44" i="12" s="1"/>
  <c r="X45" i="12"/>
  <c r="AE45" i="12" s="1"/>
  <c r="X46" i="12"/>
  <c r="AE46" i="12" s="1"/>
  <c r="X47" i="12"/>
  <c r="AE47" i="12" s="1"/>
  <c r="X48" i="12"/>
  <c r="AE48" i="12" s="1"/>
  <c r="X49" i="12"/>
  <c r="AE49" i="12" s="1"/>
  <c r="X50" i="12"/>
  <c r="AE50" i="12" s="1"/>
  <c r="X51" i="12"/>
  <c r="AE51" i="12" s="1"/>
  <c r="X52" i="12"/>
  <c r="AE52" i="12" s="1"/>
  <c r="X53" i="12"/>
  <c r="AE53" i="12" s="1"/>
  <c r="X54" i="12"/>
  <c r="AE54" i="12" s="1"/>
  <c r="X55" i="12"/>
  <c r="AE55" i="12" s="1"/>
  <c r="X56" i="12"/>
  <c r="AE56" i="12" s="1"/>
  <c r="X57" i="12"/>
  <c r="AE57" i="12" s="1"/>
  <c r="X58" i="12"/>
  <c r="AE58" i="12" s="1"/>
  <c r="X59" i="12"/>
  <c r="AE59" i="12" s="1"/>
  <c r="X60" i="12"/>
  <c r="AE60" i="12" s="1"/>
  <c r="X61" i="12"/>
  <c r="AE61" i="12" s="1"/>
  <c r="X62" i="12"/>
  <c r="AE62" i="12" s="1"/>
  <c r="X63" i="12"/>
  <c r="AE63" i="12" s="1"/>
  <c r="X64" i="12"/>
  <c r="AE64" i="12" s="1"/>
  <c r="X65" i="12"/>
  <c r="AE65" i="12" s="1"/>
  <c r="X66" i="12"/>
  <c r="AE66" i="12" s="1"/>
  <c r="X67" i="12"/>
  <c r="AE67" i="12" s="1"/>
  <c r="X68" i="12"/>
  <c r="AE68" i="12" s="1"/>
  <c r="X69" i="12"/>
  <c r="AE69" i="12" s="1"/>
  <c r="X70" i="12"/>
  <c r="AE70" i="12" s="1"/>
  <c r="X71" i="12"/>
  <c r="AE71" i="12" s="1"/>
  <c r="X72" i="12"/>
  <c r="AE72" i="12" s="1"/>
  <c r="X73" i="12"/>
  <c r="AE73" i="12" s="1"/>
  <c r="X74" i="12"/>
  <c r="AE74" i="12" s="1"/>
  <c r="X75" i="12"/>
  <c r="AE75" i="12" s="1"/>
  <c r="X76" i="12"/>
  <c r="AE76" i="12" s="1"/>
  <c r="X77" i="12"/>
  <c r="AE77" i="12" s="1"/>
  <c r="X78" i="12"/>
  <c r="AE78" i="12" s="1"/>
  <c r="X79" i="12"/>
  <c r="AE79" i="12" s="1"/>
  <c r="X80" i="12"/>
  <c r="AE80" i="12" s="1"/>
  <c r="X81" i="12"/>
  <c r="AE81" i="12" s="1"/>
  <c r="X82" i="12"/>
  <c r="AE82" i="12" s="1"/>
  <c r="X83" i="12"/>
  <c r="AE83" i="12" s="1"/>
  <c r="X84" i="12"/>
  <c r="AE84" i="12" s="1"/>
  <c r="X85" i="12"/>
  <c r="AE85" i="12" s="1"/>
  <c r="X86" i="12"/>
  <c r="AE86" i="12" s="1"/>
  <c r="X87" i="12"/>
  <c r="AE87" i="12" s="1"/>
  <c r="X88" i="12"/>
  <c r="AE88" i="12" s="1"/>
  <c r="X89" i="12"/>
  <c r="AE89" i="12" s="1"/>
  <c r="X90" i="12"/>
  <c r="AE90" i="12" s="1"/>
  <c r="X91" i="12"/>
  <c r="AE91" i="12" s="1"/>
  <c r="X92" i="12"/>
  <c r="AE92" i="12" s="1"/>
  <c r="X93" i="12"/>
  <c r="AE93" i="12" s="1"/>
  <c r="X94" i="12"/>
  <c r="AE94" i="12" s="1"/>
  <c r="X95" i="12"/>
  <c r="AE95" i="12" s="1"/>
  <c r="X96" i="12"/>
  <c r="AE96" i="12" s="1"/>
  <c r="X97" i="12"/>
  <c r="AE97" i="12" s="1"/>
  <c r="X98" i="12"/>
  <c r="AE98" i="12" s="1"/>
  <c r="X99" i="12"/>
  <c r="AE99" i="12" s="1"/>
  <c r="X100" i="12"/>
  <c r="AE100" i="12" s="1"/>
  <c r="X101" i="12"/>
  <c r="AE101" i="12" s="1"/>
  <c r="X102" i="12"/>
  <c r="AE102" i="12" s="1"/>
  <c r="X103" i="12"/>
  <c r="AE103" i="12" s="1"/>
  <c r="X104" i="12"/>
  <c r="AE104" i="12" s="1"/>
  <c r="X105" i="12"/>
  <c r="AE105" i="12" s="1"/>
  <c r="X106" i="12"/>
  <c r="AE106" i="12" s="1"/>
  <c r="X107" i="12"/>
  <c r="AE107" i="12" s="1"/>
  <c r="X108" i="12"/>
  <c r="AE108" i="12" s="1"/>
  <c r="X109" i="12"/>
  <c r="AE109" i="12" s="1"/>
  <c r="X110" i="12"/>
  <c r="AE110" i="12" s="1"/>
  <c r="X111" i="12"/>
  <c r="AE111" i="12" s="1"/>
  <c r="X112" i="12"/>
  <c r="AE112" i="12" s="1"/>
  <c r="X113" i="12"/>
  <c r="AE113" i="12" s="1"/>
  <c r="X114" i="12"/>
  <c r="AE114" i="12" s="1"/>
  <c r="X115" i="12"/>
  <c r="AE115" i="12" s="1"/>
  <c r="X116" i="12"/>
  <c r="AE116" i="12" s="1"/>
  <c r="X117" i="12"/>
  <c r="AE117" i="12" s="1"/>
  <c r="X118" i="12"/>
  <c r="AE118" i="12" s="1"/>
  <c r="X119" i="12"/>
  <c r="AE119" i="12" s="1"/>
  <c r="X120" i="12"/>
  <c r="AE120" i="12" s="1"/>
  <c r="X121" i="12"/>
  <c r="AE121" i="12" s="1"/>
  <c r="X122" i="12"/>
  <c r="AE122" i="12" s="1"/>
  <c r="X123" i="12"/>
  <c r="AE123" i="12" s="1"/>
  <c r="X124" i="12"/>
  <c r="AE124" i="12" s="1"/>
  <c r="X125" i="12"/>
  <c r="AE125" i="12" s="1"/>
  <c r="X126" i="12"/>
  <c r="AE126" i="12" s="1"/>
  <c r="X127" i="12"/>
  <c r="AE127" i="12" s="1"/>
  <c r="X128" i="12"/>
  <c r="AE128" i="12" s="1"/>
  <c r="X129" i="12"/>
  <c r="AE129" i="12" s="1"/>
  <c r="X130" i="12"/>
  <c r="AE130" i="12" s="1"/>
  <c r="X131" i="12"/>
  <c r="AE131" i="12" s="1"/>
  <c r="X132" i="12"/>
  <c r="AE132" i="12" s="1"/>
  <c r="X133" i="12"/>
  <c r="AE133" i="12" s="1"/>
  <c r="X134" i="12"/>
  <c r="AE134" i="12" s="1"/>
  <c r="X135" i="12"/>
  <c r="AE135" i="12" s="1"/>
  <c r="X136" i="12"/>
  <c r="AE136" i="12" s="1"/>
  <c r="X137" i="12"/>
  <c r="AE137" i="12" s="1"/>
  <c r="X138" i="12"/>
  <c r="AE138" i="12" s="1"/>
  <c r="X139" i="12"/>
  <c r="AE139" i="12" s="1"/>
  <c r="X140" i="12"/>
  <c r="AE140" i="12" s="1"/>
  <c r="X141" i="12"/>
  <c r="AE141" i="12" s="1"/>
  <c r="X142" i="12"/>
  <c r="AE142" i="12" s="1"/>
  <c r="X143" i="12"/>
  <c r="AE143" i="12" s="1"/>
  <c r="X144" i="12"/>
  <c r="AE144" i="12" s="1"/>
  <c r="X145" i="12"/>
  <c r="AE145" i="12" s="1"/>
  <c r="X146" i="12"/>
  <c r="AE146" i="12" s="1"/>
  <c r="X147" i="12"/>
  <c r="AE147" i="12" s="1"/>
  <c r="X148" i="12"/>
  <c r="AE148" i="12" s="1"/>
  <c r="X149" i="12"/>
  <c r="AE149" i="12" s="1"/>
  <c r="X150" i="12"/>
  <c r="AE150" i="12" s="1"/>
  <c r="X151" i="12"/>
  <c r="AE151" i="12" s="1"/>
  <c r="X152" i="12"/>
  <c r="AE152" i="12" s="1"/>
  <c r="X153" i="12"/>
  <c r="AE153" i="12" s="1"/>
  <c r="X154" i="12"/>
  <c r="AE154" i="12" s="1"/>
  <c r="X155" i="12"/>
  <c r="AE155" i="12" s="1"/>
  <c r="X156" i="12"/>
  <c r="AE156" i="12" s="1"/>
  <c r="X157" i="12"/>
  <c r="AE157" i="12" s="1"/>
  <c r="X158" i="12"/>
  <c r="AE158" i="12" s="1"/>
  <c r="X159" i="12"/>
  <c r="AE159" i="12" s="1"/>
  <c r="X160" i="12"/>
  <c r="AE160" i="12" s="1"/>
  <c r="X161" i="12"/>
  <c r="AE161" i="12" s="1"/>
  <c r="X162" i="12"/>
  <c r="AE162" i="12" s="1"/>
  <c r="X163" i="12"/>
  <c r="AE163" i="12" s="1"/>
  <c r="X164" i="12"/>
  <c r="AE164" i="12" s="1"/>
  <c r="X165" i="12"/>
  <c r="AE165" i="12" s="1"/>
  <c r="X166" i="12"/>
  <c r="AE166" i="12" s="1"/>
  <c r="X167" i="12"/>
  <c r="AE167" i="12" s="1"/>
  <c r="X168" i="12"/>
  <c r="AE168" i="12" s="1"/>
  <c r="X169" i="12"/>
  <c r="AE169" i="12" s="1"/>
  <c r="X170" i="12"/>
  <c r="AE170" i="12" s="1"/>
  <c r="X171" i="12"/>
  <c r="AE171" i="12" s="1"/>
  <c r="X172" i="12"/>
  <c r="AE172" i="12" s="1"/>
  <c r="X173" i="12"/>
  <c r="AE173" i="12" s="1"/>
  <c r="X174" i="12"/>
  <c r="AE174" i="12" s="1"/>
  <c r="X175" i="12"/>
  <c r="AE175" i="12" s="1"/>
  <c r="X176" i="12"/>
  <c r="AE176" i="12" s="1"/>
  <c r="X177" i="12"/>
  <c r="AE177" i="12" s="1"/>
  <c r="X178" i="12"/>
  <c r="AE178" i="12" s="1"/>
  <c r="X179" i="12"/>
  <c r="AE179" i="12" s="1"/>
  <c r="X180" i="12"/>
  <c r="AE180" i="12" s="1"/>
  <c r="X181" i="12"/>
  <c r="AE181" i="12" s="1"/>
  <c r="X182" i="12"/>
  <c r="AE182" i="12" s="1"/>
  <c r="X183" i="12"/>
  <c r="AE183" i="12" s="1"/>
  <c r="X184" i="12"/>
  <c r="AE184" i="12" s="1"/>
  <c r="X185" i="12"/>
  <c r="AE185" i="12" s="1"/>
  <c r="X186" i="12"/>
  <c r="AE186" i="12" s="1"/>
  <c r="X187" i="12"/>
  <c r="AE187" i="12" s="1"/>
  <c r="X188" i="12"/>
  <c r="AE188" i="12" s="1"/>
  <c r="X189" i="12"/>
  <c r="AE189" i="12" s="1"/>
  <c r="X190" i="12"/>
  <c r="AE190" i="12" s="1"/>
  <c r="X191" i="12"/>
  <c r="AE191" i="12" s="1"/>
  <c r="X192" i="12"/>
  <c r="AE192" i="12" s="1"/>
  <c r="X193" i="12"/>
  <c r="AE193" i="12" s="1"/>
  <c r="X194" i="12"/>
  <c r="AE194" i="12" s="1"/>
  <c r="X195" i="12"/>
  <c r="AE195" i="12" s="1"/>
  <c r="X196" i="12"/>
  <c r="AE196" i="12" s="1"/>
  <c r="X197" i="12"/>
  <c r="AE197" i="12" s="1"/>
  <c r="X198" i="12"/>
  <c r="AE198" i="12" s="1"/>
  <c r="X199" i="12"/>
  <c r="AE199" i="12" s="1"/>
  <c r="X200" i="12"/>
  <c r="AE200" i="12" s="1"/>
  <c r="X201" i="12"/>
  <c r="AE201" i="12" s="1"/>
  <c r="X202" i="12"/>
  <c r="AE202" i="12" s="1"/>
  <c r="X203" i="12"/>
  <c r="AE203" i="12" s="1"/>
  <c r="X204" i="12"/>
  <c r="AE204" i="12" s="1"/>
  <c r="X205" i="12"/>
  <c r="AE205" i="12" s="1"/>
  <c r="X206" i="12"/>
  <c r="AE206" i="12" s="1"/>
  <c r="X207" i="12"/>
  <c r="AE207" i="12" s="1"/>
  <c r="X208" i="12"/>
  <c r="AE208" i="12" s="1"/>
  <c r="X209" i="12"/>
  <c r="AE209" i="12" s="1"/>
  <c r="X210" i="12"/>
  <c r="AE210" i="12" s="1"/>
  <c r="X211" i="12"/>
  <c r="AE211" i="12" s="1"/>
  <c r="X212" i="12"/>
  <c r="AE212" i="12" s="1"/>
  <c r="X213" i="12"/>
  <c r="AE213" i="12" s="1"/>
  <c r="X214" i="12"/>
  <c r="AE214" i="12" s="1"/>
  <c r="I303" i="10"/>
  <c r="I304" i="10"/>
  <c r="I306" i="10"/>
  <c r="A3" i="8"/>
  <c r="A3" i="3"/>
  <c r="A3" i="7"/>
  <c r="A3" i="2"/>
  <c r="A3" i="6"/>
  <c r="A3" i="5"/>
  <c r="A3" i="12"/>
  <c r="A3" i="11"/>
  <c r="A3" i="9"/>
  <c r="J8" i="3"/>
  <c r="K9" i="3"/>
  <c r="K8" i="3"/>
  <c r="J9" i="3"/>
  <c r="FC80" i="10" l="1"/>
  <c r="ES80" i="10"/>
  <c r="EK8" i="12"/>
  <c r="EK80" i="10"/>
  <c r="ER80" i="10"/>
  <c r="EZ80" i="10"/>
  <c r="FH80" i="10"/>
  <c r="BM42" i="12"/>
  <c r="BM34" i="12"/>
  <c r="BM26" i="12"/>
  <c r="BM18" i="12"/>
  <c r="BN20" i="12"/>
  <c r="BN45" i="12"/>
  <c r="BN37" i="12"/>
  <c r="BN29" i="12"/>
  <c r="BO45" i="12"/>
  <c r="BO37" i="12"/>
  <c r="BO29" i="12"/>
  <c r="BO21" i="12"/>
  <c r="BM212" i="12"/>
  <c r="BM204" i="12"/>
  <c r="BM195" i="12"/>
  <c r="BM184" i="12"/>
  <c r="BM174" i="12"/>
  <c r="BM163" i="12"/>
  <c r="BM152" i="12"/>
  <c r="BM142" i="12"/>
  <c r="BM131" i="12"/>
  <c r="BM120" i="12"/>
  <c r="BM110" i="12"/>
  <c r="BM99" i="12"/>
  <c r="BM88" i="12"/>
  <c r="BM78" i="12"/>
  <c r="BM67" i="12"/>
  <c r="BM56" i="12"/>
  <c r="BH210" i="12"/>
  <c r="BH190" i="12"/>
  <c r="BH170" i="12"/>
  <c r="BH149" i="12"/>
  <c r="BH126" i="12"/>
  <c r="BH106" i="12"/>
  <c r="BH74" i="12"/>
  <c r="BH22" i="12"/>
  <c r="BI180" i="12"/>
  <c r="BI116" i="12"/>
  <c r="BI52" i="12"/>
  <c r="BJ187" i="12"/>
  <c r="BJ123" i="12"/>
  <c r="BJ59" i="12"/>
  <c r="BK194" i="12"/>
  <c r="BK130" i="12"/>
  <c r="BK66" i="12"/>
  <c r="BL191" i="12"/>
  <c r="BL107" i="12"/>
  <c r="BN213" i="12"/>
  <c r="BN53" i="12"/>
  <c r="BO50" i="12"/>
  <c r="BQ112" i="12"/>
  <c r="BM41" i="12"/>
  <c r="BM33" i="12"/>
  <c r="BM25" i="12"/>
  <c r="BM17" i="12"/>
  <c r="BN19" i="12"/>
  <c r="BN44" i="12"/>
  <c r="BN36" i="12"/>
  <c r="BN28" i="12"/>
  <c r="BO44" i="12"/>
  <c r="BO36" i="12"/>
  <c r="BO28" i="12"/>
  <c r="BO20" i="12"/>
  <c r="BM211" i="12"/>
  <c r="BM203" i="12"/>
  <c r="BM194" i="12"/>
  <c r="BM183" i="12"/>
  <c r="BM173" i="12"/>
  <c r="BM162" i="12"/>
  <c r="BM151" i="12"/>
  <c r="BM141" i="12"/>
  <c r="BM130" i="12"/>
  <c r="BM119" i="12"/>
  <c r="BM109" i="12"/>
  <c r="BM98" i="12"/>
  <c r="BM87" i="12"/>
  <c r="BM77" i="12"/>
  <c r="BM66" i="12"/>
  <c r="BM55" i="12"/>
  <c r="BH209" i="12"/>
  <c r="BH189" i="12"/>
  <c r="BH166" i="12"/>
  <c r="BH146" i="12"/>
  <c r="BH125" i="12"/>
  <c r="BH102" i="12"/>
  <c r="BH70" i="12"/>
  <c r="BI172" i="12"/>
  <c r="BI108" i="12"/>
  <c r="BI44" i="12"/>
  <c r="BJ179" i="12"/>
  <c r="BJ115" i="12"/>
  <c r="BJ51" i="12"/>
  <c r="BK186" i="12"/>
  <c r="BK122" i="12"/>
  <c r="BK58" i="12"/>
  <c r="BL181" i="12"/>
  <c r="BL95" i="12"/>
  <c r="BN197" i="12"/>
  <c r="BO197" i="12"/>
  <c r="BP193" i="12"/>
  <c r="AB41" i="12"/>
  <c r="AY41" i="12" s="1"/>
  <c r="ED41" i="12" s="1"/>
  <c r="CE16" i="12"/>
  <c r="CE24" i="12"/>
  <c r="CE32" i="12"/>
  <c r="CE40" i="12"/>
  <c r="CE48" i="12"/>
  <c r="CE56" i="12"/>
  <c r="CE64" i="12"/>
  <c r="CE72" i="12"/>
  <c r="CE80" i="12"/>
  <c r="CE88" i="12"/>
  <c r="CE96" i="12"/>
  <c r="CE104" i="12"/>
  <c r="CE112" i="12"/>
  <c r="CE120" i="12"/>
  <c r="CE128" i="12"/>
  <c r="CE136" i="12"/>
  <c r="CE144" i="12"/>
  <c r="CE152" i="12"/>
  <c r="CE160" i="12"/>
  <c r="CE168" i="12"/>
  <c r="CE176" i="12"/>
  <c r="CE184" i="12"/>
  <c r="CE192" i="12"/>
  <c r="CE200" i="12"/>
  <c r="CE208" i="12"/>
  <c r="CD17" i="12"/>
  <c r="CD25" i="12"/>
  <c r="CD33" i="12"/>
  <c r="CD41" i="12"/>
  <c r="CD49" i="12"/>
  <c r="CD57" i="12"/>
  <c r="CD65" i="12"/>
  <c r="CD73" i="12"/>
  <c r="CD81" i="12"/>
  <c r="CD89" i="12"/>
  <c r="CD97" i="12"/>
  <c r="CD105" i="12"/>
  <c r="CD113" i="12"/>
  <c r="CD121" i="12"/>
  <c r="CD129" i="12"/>
  <c r="CD137" i="12"/>
  <c r="CD145" i="12"/>
  <c r="CD153" i="12"/>
  <c r="CD161" i="12"/>
  <c r="CD169" i="12"/>
  <c r="CD177" i="12"/>
  <c r="CD185" i="12"/>
  <c r="CD193" i="12"/>
  <c r="CD201" i="12"/>
  <c r="CD209" i="12"/>
  <c r="CC18" i="12"/>
  <c r="CC26" i="12"/>
  <c r="CC34" i="12"/>
  <c r="CC42" i="12"/>
  <c r="CC50" i="12"/>
  <c r="CC58" i="12"/>
  <c r="CC66" i="12"/>
  <c r="CC74" i="12"/>
  <c r="CC82" i="12"/>
  <c r="CC90" i="12"/>
  <c r="CC98" i="12"/>
  <c r="CC106" i="12"/>
  <c r="CC114" i="12"/>
  <c r="CC122" i="12"/>
  <c r="CC130" i="12"/>
  <c r="CC138" i="12"/>
  <c r="CC146" i="12"/>
  <c r="CC154" i="12"/>
  <c r="CC162" i="12"/>
  <c r="CC170" i="12"/>
  <c r="CC178" i="12"/>
  <c r="CC186" i="12"/>
  <c r="CC194" i="12"/>
  <c r="CC202" i="12"/>
  <c r="CC210" i="12"/>
  <c r="CB19" i="12"/>
  <c r="CB27" i="12"/>
  <c r="CB35" i="12"/>
  <c r="CB43" i="12"/>
  <c r="CB51" i="12"/>
  <c r="CB59" i="12"/>
  <c r="CB67" i="12"/>
  <c r="CB75" i="12"/>
  <c r="CB83" i="12"/>
  <c r="CB91" i="12"/>
  <c r="CE17" i="12"/>
  <c r="CE25" i="12"/>
  <c r="CE33" i="12"/>
  <c r="CE41" i="12"/>
  <c r="CE49" i="12"/>
  <c r="CE57" i="12"/>
  <c r="CE65" i="12"/>
  <c r="CE73" i="12"/>
  <c r="CE81" i="12"/>
  <c r="CE89" i="12"/>
  <c r="CE97" i="12"/>
  <c r="CE105" i="12"/>
  <c r="CE113" i="12"/>
  <c r="CE121" i="12"/>
  <c r="CE129" i="12"/>
  <c r="CE137" i="12"/>
  <c r="CE145" i="12"/>
  <c r="CE153" i="12"/>
  <c r="CE161" i="12"/>
  <c r="CE169" i="12"/>
  <c r="CE177" i="12"/>
  <c r="CE185" i="12"/>
  <c r="CE193" i="12"/>
  <c r="CE201" i="12"/>
  <c r="CE209" i="12"/>
  <c r="CD18" i="12"/>
  <c r="CD26" i="12"/>
  <c r="CD34" i="12"/>
  <c r="CD42" i="12"/>
  <c r="CD50" i="12"/>
  <c r="CD58" i="12"/>
  <c r="CD66" i="12"/>
  <c r="CD74" i="12"/>
  <c r="CD82" i="12"/>
  <c r="CD90" i="12"/>
  <c r="CD98" i="12"/>
  <c r="CD106" i="12"/>
  <c r="CD114" i="12"/>
  <c r="CD122" i="12"/>
  <c r="CD130" i="12"/>
  <c r="CD138" i="12"/>
  <c r="CD146" i="12"/>
  <c r="CD154" i="12"/>
  <c r="CD162" i="12"/>
  <c r="CD170" i="12"/>
  <c r="CD178" i="12"/>
  <c r="CD186" i="12"/>
  <c r="CD194" i="12"/>
  <c r="CD202" i="12"/>
  <c r="CD210" i="12"/>
  <c r="CC19" i="12"/>
  <c r="CC27" i="12"/>
  <c r="CC35" i="12"/>
  <c r="CC43" i="12"/>
  <c r="CC51" i="12"/>
  <c r="CC59" i="12"/>
  <c r="CC67" i="12"/>
  <c r="CC75" i="12"/>
  <c r="CC83" i="12"/>
  <c r="CC91" i="12"/>
  <c r="CC99" i="12"/>
  <c r="CC107" i="12"/>
  <c r="CC115" i="12"/>
  <c r="CC123" i="12"/>
  <c r="CC131" i="12"/>
  <c r="CC139" i="12"/>
  <c r="CC147" i="12"/>
  <c r="CC155" i="12"/>
  <c r="CC163" i="12"/>
  <c r="CC171" i="12"/>
  <c r="CC179" i="12"/>
  <c r="CC187" i="12"/>
  <c r="CC195" i="12"/>
  <c r="CC203" i="12"/>
  <c r="CC211" i="12"/>
  <c r="CB20" i="12"/>
  <c r="CB28" i="12"/>
  <c r="CB36" i="12"/>
  <c r="CB44" i="12"/>
  <c r="CB52" i="12"/>
  <c r="CB60" i="12"/>
  <c r="CB68" i="12"/>
  <c r="CE18" i="12"/>
  <c r="CE26" i="12"/>
  <c r="CE34" i="12"/>
  <c r="CE42" i="12"/>
  <c r="CE50" i="12"/>
  <c r="CE58" i="12"/>
  <c r="CE66" i="12"/>
  <c r="CE74" i="12"/>
  <c r="CE82" i="12"/>
  <c r="CE90" i="12"/>
  <c r="CE98" i="12"/>
  <c r="CE106" i="12"/>
  <c r="CE114" i="12"/>
  <c r="CE122" i="12"/>
  <c r="CE130" i="12"/>
  <c r="CE138" i="12"/>
  <c r="CE146" i="12"/>
  <c r="CE154" i="12"/>
  <c r="CE162" i="12"/>
  <c r="CE170" i="12"/>
  <c r="CE178" i="12"/>
  <c r="CE186" i="12"/>
  <c r="CE194" i="12"/>
  <c r="CE202" i="12"/>
  <c r="CE210" i="12"/>
  <c r="CD19" i="12"/>
  <c r="CD27" i="12"/>
  <c r="CD35" i="12"/>
  <c r="CD43" i="12"/>
  <c r="CD51" i="12"/>
  <c r="CD59" i="12"/>
  <c r="CD67" i="12"/>
  <c r="CD75" i="12"/>
  <c r="CD83" i="12"/>
  <c r="CD91" i="12"/>
  <c r="CD99" i="12"/>
  <c r="CD107" i="12"/>
  <c r="CD115" i="12"/>
  <c r="CD123" i="12"/>
  <c r="CD131" i="12"/>
  <c r="CD139" i="12"/>
  <c r="CD147" i="12"/>
  <c r="CD155" i="12"/>
  <c r="CD163" i="12"/>
  <c r="CD171" i="12"/>
  <c r="CD179" i="12"/>
  <c r="CD187" i="12"/>
  <c r="CD195" i="12"/>
  <c r="CD203" i="12"/>
  <c r="CD211" i="12"/>
  <c r="CC20" i="12"/>
  <c r="CC28" i="12"/>
  <c r="CC36" i="12"/>
  <c r="CC44" i="12"/>
  <c r="CC52" i="12"/>
  <c r="CC60" i="12"/>
  <c r="CC68" i="12"/>
  <c r="CC76" i="12"/>
  <c r="CC84" i="12"/>
  <c r="CC92" i="12"/>
  <c r="CC100" i="12"/>
  <c r="CC108" i="12"/>
  <c r="CC116" i="12"/>
  <c r="CC124" i="12"/>
  <c r="CC132" i="12"/>
  <c r="CC140" i="12"/>
  <c r="CC148" i="12"/>
  <c r="CC156" i="12"/>
  <c r="CC164" i="12"/>
  <c r="CC172" i="12"/>
  <c r="CC180" i="12"/>
  <c r="CC188" i="12"/>
  <c r="CC196" i="12"/>
  <c r="CC204" i="12"/>
  <c r="CC212" i="12"/>
  <c r="CB21" i="12"/>
  <c r="CB29" i="12"/>
  <c r="CB37" i="12"/>
  <c r="CB45" i="12"/>
  <c r="CB53" i="12"/>
  <c r="CB61" i="12"/>
  <c r="CB69" i="12"/>
  <c r="CB77" i="12"/>
  <c r="CB85" i="12"/>
  <c r="CB93" i="12"/>
  <c r="CE19" i="12"/>
  <c r="CE27" i="12"/>
  <c r="CE35" i="12"/>
  <c r="CE43" i="12"/>
  <c r="CE51" i="12"/>
  <c r="CE59" i="12"/>
  <c r="CE67" i="12"/>
  <c r="CE75" i="12"/>
  <c r="CE83" i="12"/>
  <c r="CE91" i="12"/>
  <c r="CE99" i="12"/>
  <c r="CE107" i="12"/>
  <c r="CE115" i="12"/>
  <c r="CE123" i="12"/>
  <c r="CE131" i="12"/>
  <c r="CE139" i="12"/>
  <c r="CE147" i="12"/>
  <c r="CE155" i="12"/>
  <c r="CE163" i="12"/>
  <c r="CE171" i="12"/>
  <c r="CE179" i="12"/>
  <c r="CE187" i="12"/>
  <c r="CE195" i="12"/>
  <c r="CE203" i="12"/>
  <c r="CE211" i="12"/>
  <c r="CD20" i="12"/>
  <c r="CD28" i="12"/>
  <c r="CD36" i="12"/>
  <c r="CD44" i="12"/>
  <c r="CD52" i="12"/>
  <c r="CD60" i="12"/>
  <c r="CD68" i="12"/>
  <c r="CD76" i="12"/>
  <c r="CD84" i="12"/>
  <c r="CD92" i="12"/>
  <c r="CD100" i="12"/>
  <c r="CD108" i="12"/>
  <c r="CD116" i="12"/>
  <c r="CD124" i="12"/>
  <c r="CD132" i="12"/>
  <c r="CD140" i="12"/>
  <c r="CD148" i="12"/>
  <c r="CD156" i="12"/>
  <c r="CD164" i="12"/>
  <c r="CD172" i="12"/>
  <c r="CD180" i="12"/>
  <c r="CD188" i="12"/>
  <c r="CD196" i="12"/>
  <c r="CD204" i="12"/>
  <c r="CD212" i="12"/>
  <c r="CC21" i="12"/>
  <c r="CC29" i="12"/>
  <c r="CC37" i="12"/>
  <c r="CC45" i="12"/>
  <c r="CC53" i="12"/>
  <c r="CC61" i="12"/>
  <c r="CC69" i="12"/>
  <c r="CC77" i="12"/>
  <c r="CC85" i="12"/>
  <c r="CC93" i="12"/>
  <c r="CC101" i="12"/>
  <c r="CC109" i="12"/>
  <c r="CC117" i="12"/>
  <c r="CC125" i="12"/>
  <c r="CC133" i="12"/>
  <c r="CC141" i="12"/>
  <c r="CC149" i="12"/>
  <c r="CC157" i="12"/>
  <c r="CC165" i="12"/>
  <c r="CC173" i="12"/>
  <c r="CC181" i="12"/>
  <c r="CC189" i="12"/>
  <c r="CC197" i="12"/>
  <c r="CC205" i="12"/>
  <c r="CC213" i="12"/>
  <c r="CB22" i="12"/>
  <c r="CB30" i="12"/>
  <c r="CB38" i="12"/>
  <c r="CB46" i="12"/>
  <c r="CB54" i="12"/>
  <c r="CB62" i="12"/>
  <c r="CB70" i="12"/>
  <c r="CB78" i="12"/>
  <c r="CB86" i="12"/>
  <c r="CE20" i="12"/>
  <c r="CE28" i="12"/>
  <c r="CE36" i="12"/>
  <c r="CE44" i="12"/>
  <c r="CE52" i="12"/>
  <c r="CE60" i="12"/>
  <c r="CE68" i="12"/>
  <c r="CE76" i="12"/>
  <c r="CE84" i="12"/>
  <c r="CE92" i="12"/>
  <c r="CE100" i="12"/>
  <c r="CE108" i="12"/>
  <c r="CE116" i="12"/>
  <c r="CE124" i="12"/>
  <c r="CE132" i="12"/>
  <c r="CE140" i="12"/>
  <c r="CE148" i="12"/>
  <c r="CE156" i="12"/>
  <c r="CE164" i="12"/>
  <c r="CE172" i="12"/>
  <c r="CE180" i="12"/>
  <c r="CE188" i="12"/>
  <c r="CE196" i="12"/>
  <c r="CE204" i="12"/>
  <c r="CE212" i="12"/>
  <c r="CD21" i="12"/>
  <c r="CD29" i="12"/>
  <c r="CD37" i="12"/>
  <c r="CD45" i="12"/>
  <c r="CD53" i="12"/>
  <c r="CD61" i="12"/>
  <c r="CD69" i="12"/>
  <c r="CD77" i="12"/>
  <c r="CD85" i="12"/>
  <c r="CD93" i="12"/>
  <c r="CD101" i="12"/>
  <c r="CD109" i="12"/>
  <c r="CD117" i="12"/>
  <c r="CD125" i="12"/>
  <c r="CD133" i="12"/>
  <c r="CD141" i="12"/>
  <c r="CD149" i="12"/>
  <c r="CD157" i="12"/>
  <c r="CD165" i="12"/>
  <c r="CD173" i="12"/>
  <c r="CD181" i="12"/>
  <c r="CD189" i="12"/>
  <c r="CD197" i="12"/>
  <c r="CD205" i="12"/>
  <c r="CD213" i="12"/>
  <c r="CC22" i="12"/>
  <c r="CC30" i="12"/>
  <c r="CC38" i="12"/>
  <c r="CC46" i="12"/>
  <c r="CC54" i="12"/>
  <c r="CC62" i="12"/>
  <c r="CC70" i="12"/>
  <c r="CC78" i="12"/>
  <c r="CC86" i="12"/>
  <c r="CC94" i="12"/>
  <c r="CC102" i="12"/>
  <c r="CC110" i="12"/>
  <c r="CC118" i="12"/>
  <c r="CC126" i="12"/>
  <c r="CC134" i="12"/>
  <c r="CC142" i="12"/>
  <c r="CC150" i="12"/>
  <c r="CC158" i="12"/>
  <c r="CC166" i="12"/>
  <c r="CC174" i="12"/>
  <c r="CC182" i="12"/>
  <c r="CC190" i="12"/>
  <c r="CC198" i="12"/>
  <c r="CC206" i="12"/>
  <c r="CC214" i="12"/>
  <c r="CB23" i="12"/>
  <c r="CB31" i="12"/>
  <c r="CB39" i="12"/>
  <c r="CB47" i="12"/>
  <c r="CB55" i="12"/>
  <c r="CB63" i="12"/>
  <c r="CB71" i="12"/>
  <c r="CB79" i="12"/>
  <c r="CB87" i="12"/>
  <c r="CB95" i="12"/>
  <c r="CE21" i="12"/>
  <c r="CE29" i="12"/>
  <c r="CE37" i="12"/>
  <c r="CE45" i="12"/>
  <c r="CE53" i="12"/>
  <c r="CE61" i="12"/>
  <c r="CE69" i="12"/>
  <c r="CE77" i="12"/>
  <c r="CE85" i="12"/>
  <c r="CE93" i="12"/>
  <c r="CE101" i="12"/>
  <c r="CE109" i="12"/>
  <c r="CE117" i="12"/>
  <c r="CE125" i="12"/>
  <c r="CE133" i="12"/>
  <c r="CE141" i="12"/>
  <c r="CE149" i="12"/>
  <c r="CE157" i="12"/>
  <c r="CE165" i="12"/>
  <c r="CE173" i="12"/>
  <c r="CE181" i="12"/>
  <c r="CE189" i="12"/>
  <c r="CE197" i="12"/>
  <c r="CE205" i="12"/>
  <c r="CE213" i="12"/>
  <c r="CD22" i="12"/>
  <c r="CD30" i="12"/>
  <c r="CD38" i="12"/>
  <c r="CD46" i="12"/>
  <c r="CD54" i="12"/>
  <c r="CD62" i="12"/>
  <c r="CD70" i="12"/>
  <c r="CD78" i="12"/>
  <c r="CD86" i="12"/>
  <c r="CD94" i="12"/>
  <c r="CD102" i="12"/>
  <c r="CD110" i="12"/>
  <c r="CD118" i="12"/>
  <c r="CD126" i="12"/>
  <c r="CD134" i="12"/>
  <c r="CD142" i="12"/>
  <c r="CD150" i="12"/>
  <c r="CD158" i="12"/>
  <c r="CD166" i="12"/>
  <c r="CD174" i="12"/>
  <c r="CD182" i="12"/>
  <c r="CD190" i="12"/>
  <c r="CD198" i="12"/>
  <c r="CD206" i="12"/>
  <c r="CD214" i="12"/>
  <c r="CC23" i="12"/>
  <c r="CC31" i="12"/>
  <c r="CC39" i="12"/>
  <c r="CC47" i="12"/>
  <c r="CC55" i="12"/>
  <c r="CC63" i="12"/>
  <c r="CC71" i="12"/>
  <c r="CC79" i="12"/>
  <c r="CC87" i="12"/>
  <c r="CC95" i="12"/>
  <c r="CC103" i="12"/>
  <c r="CC111" i="12"/>
  <c r="CC119" i="12"/>
  <c r="CC127" i="12"/>
  <c r="CC135" i="12"/>
  <c r="CC143" i="12"/>
  <c r="CC151" i="12"/>
  <c r="CC159" i="12"/>
  <c r="CC167" i="12"/>
  <c r="CC175" i="12"/>
  <c r="CC183" i="12"/>
  <c r="CC191" i="12"/>
  <c r="CC199" i="12"/>
  <c r="CC207" i="12"/>
  <c r="CB16" i="12"/>
  <c r="CB24" i="12"/>
  <c r="CB32" i="12"/>
  <c r="CE22" i="12"/>
  <c r="CE30" i="12"/>
  <c r="CE38" i="12"/>
  <c r="CE46" i="12"/>
  <c r="CE54" i="12"/>
  <c r="CE62" i="12"/>
  <c r="CE70" i="12"/>
  <c r="CE78" i="12"/>
  <c r="CE86" i="12"/>
  <c r="CE94" i="12"/>
  <c r="CE102" i="12"/>
  <c r="CE110" i="12"/>
  <c r="CE118" i="12"/>
  <c r="CE126" i="12"/>
  <c r="CE134" i="12"/>
  <c r="CE142" i="12"/>
  <c r="CE150" i="12"/>
  <c r="CE158" i="12"/>
  <c r="CE166" i="12"/>
  <c r="CE174" i="12"/>
  <c r="CE182" i="12"/>
  <c r="CE190" i="12"/>
  <c r="CE198" i="12"/>
  <c r="CE206" i="12"/>
  <c r="CE214" i="12"/>
  <c r="CD23" i="12"/>
  <c r="CD31" i="12"/>
  <c r="CD39" i="12"/>
  <c r="CD47" i="12"/>
  <c r="CD55" i="12"/>
  <c r="CD63" i="12"/>
  <c r="CD71" i="12"/>
  <c r="CD79" i="12"/>
  <c r="CD87" i="12"/>
  <c r="CD95" i="12"/>
  <c r="CD103" i="12"/>
  <c r="CD111" i="12"/>
  <c r="CE23" i="12"/>
  <c r="CE87" i="12"/>
  <c r="CE151" i="12"/>
  <c r="CD16" i="12"/>
  <c r="CD80" i="12"/>
  <c r="CD128" i="12"/>
  <c r="CD160" i="12"/>
  <c r="CD192" i="12"/>
  <c r="CC25" i="12"/>
  <c r="CC57" i="12"/>
  <c r="CC89" i="12"/>
  <c r="CC121" i="12"/>
  <c r="CC153" i="12"/>
  <c r="CC185" i="12"/>
  <c r="CB18" i="12"/>
  <c r="CB48" i="12"/>
  <c r="CB66" i="12"/>
  <c r="CB84" i="12"/>
  <c r="CB98" i="12"/>
  <c r="CB106" i="12"/>
  <c r="CB114" i="12"/>
  <c r="CB122" i="12"/>
  <c r="CB130" i="12"/>
  <c r="CB138" i="12"/>
  <c r="CB146" i="12"/>
  <c r="CB154" i="12"/>
  <c r="CB162" i="12"/>
  <c r="CB170" i="12"/>
  <c r="CB178" i="12"/>
  <c r="CB186" i="12"/>
  <c r="CB194" i="12"/>
  <c r="CB202" i="12"/>
  <c r="CB210" i="12"/>
  <c r="CA19" i="12"/>
  <c r="CA27" i="12"/>
  <c r="CA35" i="12"/>
  <c r="CA43" i="12"/>
  <c r="CA51" i="12"/>
  <c r="CA59" i="12"/>
  <c r="CA67" i="12"/>
  <c r="CA75" i="12"/>
  <c r="CA83" i="12"/>
  <c r="CA91" i="12"/>
  <c r="CA99" i="12"/>
  <c r="CA107" i="12"/>
  <c r="CA115" i="12"/>
  <c r="CA123" i="12"/>
  <c r="CA131" i="12"/>
  <c r="CA139" i="12"/>
  <c r="CA147" i="12"/>
  <c r="CA155" i="12"/>
  <c r="CA163" i="12"/>
  <c r="CA171" i="12"/>
  <c r="CA179" i="12"/>
  <c r="CA187" i="12"/>
  <c r="CA195" i="12"/>
  <c r="CA203" i="12"/>
  <c r="CA211" i="12"/>
  <c r="BZ20" i="12"/>
  <c r="BZ28" i="12"/>
  <c r="BZ36" i="12"/>
  <c r="BZ44" i="12"/>
  <c r="BZ52" i="12"/>
  <c r="BZ60" i="12"/>
  <c r="BZ68" i="12"/>
  <c r="BZ76" i="12"/>
  <c r="BZ84" i="12"/>
  <c r="BZ92" i="12"/>
  <c r="BZ100" i="12"/>
  <c r="BZ108" i="12"/>
  <c r="BZ116" i="12"/>
  <c r="BZ124" i="12"/>
  <c r="BZ132" i="12"/>
  <c r="BZ140" i="12"/>
  <c r="BZ148" i="12"/>
  <c r="BZ156" i="12"/>
  <c r="BZ164" i="12"/>
  <c r="BZ172" i="12"/>
  <c r="BZ180" i="12"/>
  <c r="BZ188" i="12"/>
  <c r="BZ196" i="12"/>
  <c r="BZ204" i="12"/>
  <c r="BZ212" i="12"/>
  <c r="BY21" i="12"/>
  <c r="BY29" i="12"/>
  <c r="BY37" i="12"/>
  <c r="CE31" i="12"/>
  <c r="CE95" i="12"/>
  <c r="CE159" i="12"/>
  <c r="CD24" i="12"/>
  <c r="CD88" i="12"/>
  <c r="CD135" i="12"/>
  <c r="CD167" i="12"/>
  <c r="CD199" i="12"/>
  <c r="CC32" i="12"/>
  <c r="CC64" i="12"/>
  <c r="CC96" i="12"/>
  <c r="CC128" i="12"/>
  <c r="CC160" i="12"/>
  <c r="CC192" i="12"/>
  <c r="CB25" i="12"/>
  <c r="CB49" i="12"/>
  <c r="CB72" i="12"/>
  <c r="CB88" i="12"/>
  <c r="CB99" i="12"/>
  <c r="CB107" i="12"/>
  <c r="CB115" i="12"/>
  <c r="CB123" i="12"/>
  <c r="CB131" i="12"/>
  <c r="CB139" i="12"/>
  <c r="CB147" i="12"/>
  <c r="CB155" i="12"/>
  <c r="CB163" i="12"/>
  <c r="CB171" i="12"/>
  <c r="CB179" i="12"/>
  <c r="CB187" i="12"/>
  <c r="CB195" i="12"/>
  <c r="CB203" i="12"/>
  <c r="CB211" i="12"/>
  <c r="CA20" i="12"/>
  <c r="CA28" i="12"/>
  <c r="CA36" i="12"/>
  <c r="CA44" i="12"/>
  <c r="CA52" i="12"/>
  <c r="CA60" i="12"/>
  <c r="CA68" i="12"/>
  <c r="CA76" i="12"/>
  <c r="CA84" i="12"/>
  <c r="CA92" i="12"/>
  <c r="CA100" i="12"/>
  <c r="CA108" i="12"/>
  <c r="CA116" i="12"/>
  <c r="CA124" i="12"/>
  <c r="CA132" i="12"/>
  <c r="CA140" i="12"/>
  <c r="CA148" i="12"/>
  <c r="CA156" i="12"/>
  <c r="CA164" i="12"/>
  <c r="CA172" i="12"/>
  <c r="CA180" i="12"/>
  <c r="CA188" i="12"/>
  <c r="CA196" i="12"/>
  <c r="CA204" i="12"/>
  <c r="CA212" i="12"/>
  <c r="BZ21" i="12"/>
  <c r="BZ29" i="12"/>
  <c r="BZ37" i="12"/>
  <c r="BZ45" i="12"/>
  <c r="BZ53" i="12"/>
  <c r="BZ61" i="12"/>
  <c r="BZ69" i="12"/>
  <c r="BZ77" i="12"/>
  <c r="BZ85" i="12"/>
  <c r="BZ93" i="12"/>
  <c r="BZ101" i="12"/>
  <c r="BZ109" i="12"/>
  <c r="BZ117" i="12"/>
  <c r="BZ125" i="12"/>
  <c r="BZ133" i="12"/>
  <c r="BZ141" i="12"/>
  <c r="BZ149" i="12"/>
  <c r="BZ157" i="12"/>
  <c r="BZ165" i="12"/>
  <c r="BZ173" i="12"/>
  <c r="BZ181" i="12"/>
  <c r="BZ189" i="12"/>
  <c r="BZ197" i="12"/>
  <c r="BZ205" i="12"/>
  <c r="BZ213" i="12"/>
  <c r="BY22" i="12"/>
  <c r="BY30" i="12"/>
  <c r="CE39" i="12"/>
  <c r="CE103" i="12"/>
  <c r="CE167" i="12"/>
  <c r="CD32" i="12"/>
  <c r="CD96" i="12"/>
  <c r="CD136" i="12"/>
  <c r="CD168" i="12"/>
  <c r="CD200" i="12"/>
  <c r="CC33" i="12"/>
  <c r="CC65" i="12"/>
  <c r="CC97" i="12"/>
  <c r="CC129" i="12"/>
  <c r="CC161" i="12"/>
  <c r="CC193" i="12"/>
  <c r="CB26" i="12"/>
  <c r="CB50" i="12"/>
  <c r="CB73" i="12"/>
  <c r="CB89" i="12"/>
  <c r="CB100" i="12"/>
  <c r="CB108" i="12"/>
  <c r="CB116" i="12"/>
  <c r="CB124" i="12"/>
  <c r="CB132" i="12"/>
  <c r="CB140" i="12"/>
  <c r="CB148" i="12"/>
  <c r="CB156" i="12"/>
  <c r="CB164" i="12"/>
  <c r="CB172" i="12"/>
  <c r="CB180" i="12"/>
  <c r="CB188" i="12"/>
  <c r="CB196" i="12"/>
  <c r="CB204" i="12"/>
  <c r="CB212" i="12"/>
  <c r="CA21" i="12"/>
  <c r="CA29" i="12"/>
  <c r="CA37" i="12"/>
  <c r="CA45" i="12"/>
  <c r="CA53" i="12"/>
  <c r="CA61" i="12"/>
  <c r="CA69" i="12"/>
  <c r="CA77" i="12"/>
  <c r="CA85" i="12"/>
  <c r="CA93" i="12"/>
  <c r="CA101" i="12"/>
  <c r="CA109" i="12"/>
  <c r="CA117" i="12"/>
  <c r="CA125" i="12"/>
  <c r="CA133" i="12"/>
  <c r="CA141" i="12"/>
  <c r="CA149" i="12"/>
  <c r="CA157" i="12"/>
  <c r="CA165" i="12"/>
  <c r="CA173" i="12"/>
  <c r="CA181" i="12"/>
  <c r="CA189" i="12"/>
  <c r="CA197" i="12"/>
  <c r="CA205" i="12"/>
  <c r="CA213" i="12"/>
  <c r="BZ22" i="12"/>
  <c r="BZ30" i="12"/>
  <c r="BZ38" i="12"/>
  <c r="BZ46" i="12"/>
  <c r="BZ54" i="12"/>
  <c r="BZ62" i="12"/>
  <c r="BZ70" i="12"/>
  <c r="BZ78" i="12"/>
  <c r="BZ86" i="12"/>
  <c r="BZ94" i="12"/>
  <c r="BZ102" i="12"/>
  <c r="BZ110" i="12"/>
  <c r="BZ118" i="12"/>
  <c r="BZ126" i="12"/>
  <c r="BZ134" i="12"/>
  <c r="BZ142" i="12"/>
  <c r="BZ150" i="12"/>
  <c r="BZ158" i="12"/>
  <c r="BZ166" i="12"/>
  <c r="BZ174" i="12"/>
  <c r="BZ182" i="12"/>
  <c r="BZ190" i="12"/>
  <c r="BZ198" i="12"/>
  <c r="BZ206" i="12"/>
  <c r="BZ214" i="12"/>
  <c r="BY23" i="12"/>
  <c r="BY31" i="12"/>
  <c r="BY39" i="12"/>
  <c r="CE47" i="12"/>
  <c r="CE111" i="12"/>
  <c r="CE175" i="12"/>
  <c r="CD40" i="12"/>
  <c r="CD104" i="12"/>
  <c r="CD143" i="12"/>
  <c r="CD175" i="12"/>
  <c r="CD207" i="12"/>
  <c r="CC40" i="12"/>
  <c r="CC72" i="12"/>
  <c r="CC104" i="12"/>
  <c r="CC136" i="12"/>
  <c r="CC168" i="12"/>
  <c r="CC200" i="12"/>
  <c r="CB33" i="12"/>
  <c r="CB56" i="12"/>
  <c r="CB74" i="12"/>
  <c r="CB90" i="12"/>
  <c r="CB101" i="12"/>
  <c r="CB109" i="12"/>
  <c r="CB117" i="12"/>
  <c r="CB125" i="12"/>
  <c r="CB133" i="12"/>
  <c r="CB141" i="12"/>
  <c r="CB149" i="12"/>
  <c r="CB157" i="12"/>
  <c r="CB165" i="12"/>
  <c r="CB173" i="12"/>
  <c r="CB181" i="12"/>
  <c r="CB189" i="12"/>
  <c r="CB197" i="12"/>
  <c r="CB205" i="12"/>
  <c r="CB213" i="12"/>
  <c r="CA22" i="12"/>
  <c r="CA30" i="12"/>
  <c r="CA38" i="12"/>
  <c r="CA46" i="12"/>
  <c r="CA54" i="12"/>
  <c r="CA62" i="12"/>
  <c r="CA70" i="12"/>
  <c r="CA78" i="12"/>
  <c r="CA86" i="12"/>
  <c r="CA94" i="12"/>
  <c r="CA102" i="12"/>
  <c r="CA110" i="12"/>
  <c r="CA118" i="12"/>
  <c r="CA126" i="12"/>
  <c r="CA134" i="12"/>
  <c r="CA142" i="12"/>
  <c r="CA150" i="12"/>
  <c r="CA158" i="12"/>
  <c r="CA166" i="12"/>
  <c r="CA174" i="12"/>
  <c r="CA182" i="12"/>
  <c r="CA190" i="12"/>
  <c r="CA198" i="12"/>
  <c r="CA206" i="12"/>
  <c r="CA214" i="12"/>
  <c r="BZ23" i="12"/>
  <c r="BZ31" i="12"/>
  <c r="BZ39" i="12"/>
  <c r="BZ47" i="12"/>
  <c r="BZ55" i="12"/>
  <c r="BZ63" i="12"/>
  <c r="BZ71" i="12"/>
  <c r="BZ79" i="12"/>
  <c r="BZ87" i="12"/>
  <c r="BZ95" i="12"/>
  <c r="BZ103" i="12"/>
  <c r="BZ111" i="12"/>
  <c r="BZ119" i="12"/>
  <c r="BZ127" i="12"/>
  <c r="BZ135" i="12"/>
  <c r="BZ143" i="12"/>
  <c r="BZ151" i="12"/>
  <c r="BZ159" i="12"/>
  <c r="BZ167" i="12"/>
  <c r="BZ175" i="12"/>
  <c r="BZ183" i="12"/>
  <c r="BZ191" i="12"/>
  <c r="BZ199" i="12"/>
  <c r="BZ207" i="12"/>
  <c r="BY16" i="12"/>
  <c r="BY24" i="12"/>
  <c r="BY32" i="12"/>
  <c r="CE55" i="12"/>
  <c r="CE119" i="12"/>
  <c r="CE183" i="12"/>
  <c r="CD48" i="12"/>
  <c r="CD112" i="12"/>
  <c r="CD144" i="12"/>
  <c r="CD176" i="12"/>
  <c r="CD208" i="12"/>
  <c r="CC41" i="12"/>
  <c r="CC73" i="12"/>
  <c r="CC105" i="12"/>
  <c r="CC137" i="12"/>
  <c r="CC169" i="12"/>
  <c r="CC201" i="12"/>
  <c r="CB34" i="12"/>
  <c r="CB57" i="12"/>
  <c r="CB76" i="12"/>
  <c r="CB92" i="12"/>
  <c r="CB102" i="12"/>
  <c r="CB110" i="12"/>
  <c r="CB118" i="12"/>
  <c r="CB126" i="12"/>
  <c r="CB134" i="12"/>
  <c r="CB142" i="12"/>
  <c r="CB150" i="12"/>
  <c r="CB158" i="12"/>
  <c r="CB166" i="12"/>
  <c r="CB174" i="12"/>
  <c r="CB182" i="12"/>
  <c r="CB190" i="12"/>
  <c r="CB198" i="12"/>
  <c r="CB206" i="12"/>
  <c r="CB214" i="12"/>
  <c r="CA23" i="12"/>
  <c r="CA31" i="12"/>
  <c r="CA39" i="12"/>
  <c r="CA47" i="12"/>
  <c r="CA55" i="12"/>
  <c r="CA63" i="12"/>
  <c r="CA71" i="12"/>
  <c r="CA79" i="12"/>
  <c r="CA87" i="12"/>
  <c r="CA95" i="12"/>
  <c r="CA103" i="12"/>
  <c r="CA111" i="12"/>
  <c r="CA119" i="12"/>
  <c r="CA127" i="12"/>
  <c r="CA135" i="12"/>
  <c r="CA143" i="12"/>
  <c r="CA151" i="12"/>
  <c r="CA159" i="12"/>
  <c r="CA167" i="12"/>
  <c r="CA175" i="12"/>
  <c r="CA183" i="12"/>
  <c r="CA191" i="12"/>
  <c r="CA199" i="12"/>
  <c r="CA207" i="12"/>
  <c r="BZ16" i="12"/>
  <c r="BZ24" i="12"/>
  <c r="BZ32" i="12"/>
  <c r="BZ40" i="12"/>
  <c r="BZ48" i="12"/>
  <c r="BZ56" i="12"/>
  <c r="BZ64" i="12"/>
  <c r="BZ72" i="12"/>
  <c r="BZ80" i="12"/>
  <c r="BZ88" i="12"/>
  <c r="BZ96" i="12"/>
  <c r="BZ104" i="12"/>
  <c r="BZ112" i="12"/>
  <c r="BZ120" i="12"/>
  <c r="BZ128" i="12"/>
  <c r="BZ136" i="12"/>
  <c r="BZ144" i="12"/>
  <c r="BZ152" i="12"/>
  <c r="BZ160" i="12"/>
  <c r="BZ168" i="12"/>
  <c r="BZ176" i="12"/>
  <c r="BZ184" i="12"/>
  <c r="BZ192" i="12"/>
  <c r="BZ200" i="12"/>
  <c r="BZ208" i="12"/>
  <c r="BY17" i="12"/>
  <c r="BY25" i="12"/>
  <c r="BY33" i="12"/>
  <c r="CE63" i="12"/>
  <c r="CE127" i="12"/>
  <c r="CE191" i="12"/>
  <c r="CD56" i="12"/>
  <c r="CD119" i="12"/>
  <c r="CD151" i="12"/>
  <c r="CD183" i="12"/>
  <c r="CC16" i="12"/>
  <c r="CC48" i="12"/>
  <c r="CC80" i="12"/>
  <c r="CC112" i="12"/>
  <c r="CC144" i="12"/>
  <c r="CC176" i="12"/>
  <c r="CC208" i="12"/>
  <c r="CB40" i="12"/>
  <c r="CB58" i="12"/>
  <c r="CB80" i="12"/>
  <c r="CB94" i="12"/>
  <c r="CB103" i="12"/>
  <c r="CB111" i="12"/>
  <c r="CB119" i="12"/>
  <c r="CB127" i="12"/>
  <c r="CB135" i="12"/>
  <c r="CB143" i="12"/>
  <c r="CB151" i="12"/>
  <c r="CB159" i="12"/>
  <c r="CB167" i="12"/>
  <c r="CB175" i="12"/>
  <c r="CB183" i="12"/>
  <c r="CB191" i="12"/>
  <c r="CB199" i="12"/>
  <c r="CB207" i="12"/>
  <c r="CA16" i="12"/>
  <c r="CA24" i="12"/>
  <c r="CA32" i="12"/>
  <c r="CA40" i="12"/>
  <c r="CA48" i="12"/>
  <c r="CA56" i="12"/>
  <c r="CA64" i="12"/>
  <c r="CA72" i="12"/>
  <c r="CA80" i="12"/>
  <c r="CA88" i="12"/>
  <c r="CA96" i="12"/>
  <c r="CA104" i="12"/>
  <c r="CA112" i="12"/>
  <c r="CA120" i="12"/>
  <c r="CA128" i="12"/>
  <c r="CA136" i="12"/>
  <c r="CA144" i="12"/>
  <c r="CA152" i="12"/>
  <c r="CA160" i="12"/>
  <c r="CA168" i="12"/>
  <c r="CA176" i="12"/>
  <c r="CA184" i="12"/>
  <c r="CA192" i="12"/>
  <c r="CA200" i="12"/>
  <c r="CA208" i="12"/>
  <c r="BZ17" i="12"/>
  <c r="BZ25" i="12"/>
  <c r="BZ33" i="12"/>
  <c r="BZ41" i="12"/>
  <c r="BZ49" i="12"/>
  <c r="BZ57" i="12"/>
  <c r="BZ65" i="12"/>
  <c r="BZ73" i="12"/>
  <c r="BZ81" i="12"/>
  <c r="BZ89" i="12"/>
  <c r="BZ97" i="12"/>
  <c r="BZ105" i="12"/>
  <c r="BZ113" i="12"/>
  <c r="BZ121" i="12"/>
  <c r="BZ129" i="12"/>
  <c r="BZ137" i="12"/>
  <c r="BZ145" i="12"/>
  <c r="BZ153" i="12"/>
  <c r="BZ161" i="12"/>
  <c r="BZ169" i="12"/>
  <c r="BZ177" i="12"/>
  <c r="BZ185" i="12"/>
  <c r="BZ193" i="12"/>
  <c r="BZ201" i="12"/>
  <c r="BZ209" i="12"/>
  <c r="BY18" i="12"/>
  <c r="BY26" i="12"/>
  <c r="BY34" i="12"/>
  <c r="CE71" i="12"/>
  <c r="CE135" i="12"/>
  <c r="CE199" i="12"/>
  <c r="CD64" i="12"/>
  <c r="CD120" i="12"/>
  <c r="CD152" i="12"/>
  <c r="CD184" i="12"/>
  <c r="CC17" i="12"/>
  <c r="CC49" i="12"/>
  <c r="CC81" i="12"/>
  <c r="CC113" i="12"/>
  <c r="CC145" i="12"/>
  <c r="CC177" i="12"/>
  <c r="CC209" i="12"/>
  <c r="CB41" i="12"/>
  <c r="CB64" i="12"/>
  <c r="CB81" i="12"/>
  <c r="CB96" i="12"/>
  <c r="CB104" i="12"/>
  <c r="CB112" i="12"/>
  <c r="CB120" i="12"/>
  <c r="CB128" i="12"/>
  <c r="CB136" i="12"/>
  <c r="CB144" i="12"/>
  <c r="CB152" i="12"/>
  <c r="CB160" i="12"/>
  <c r="CB168" i="12"/>
  <c r="CB176" i="12"/>
  <c r="CB184" i="12"/>
  <c r="CB192" i="12"/>
  <c r="CB200" i="12"/>
  <c r="CB208" i="12"/>
  <c r="CA17" i="12"/>
  <c r="CA25" i="12"/>
  <c r="CA33" i="12"/>
  <c r="CA41" i="12"/>
  <c r="CA49" i="12"/>
  <c r="CA57" i="12"/>
  <c r="CA65" i="12"/>
  <c r="CA73" i="12"/>
  <c r="CA81" i="12"/>
  <c r="CA89" i="12"/>
  <c r="CA97" i="12"/>
  <c r="CA105" i="12"/>
  <c r="CA113" i="12"/>
  <c r="CA121" i="12"/>
  <c r="CA129" i="12"/>
  <c r="CA137" i="12"/>
  <c r="CA145" i="12"/>
  <c r="CA153" i="12"/>
  <c r="CA161" i="12"/>
  <c r="CA169" i="12"/>
  <c r="CA177" i="12"/>
  <c r="CA185" i="12"/>
  <c r="CA193" i="12"/>
  <c r="CA201" i="12"/>
  <c r="CA209" i="12"/>
  <c r="BZ18" i="12"/>
  <c r="BZ26" i="12"/>
  <c r="BZ34" i="12"/>
  <c r="BZ42" i="12"/>
  <c r="BZ50" i="12"/>
  <c r="BZ58" i="12"/>
  <c r="BZ66" i="12"/>
  <c r="BZ74" i="12"/>
  <c r="BZ82" i="12"/>
  <c r="BZ90" i="12"/>
  <c r="BZ98" i="12"/>
  <c r="BZ106" i="12"/>
  <c r="BZ114" i="12"/>
  <c r="BZ122" i="12"/>
  <c r="BZ130" i="12"/>
  <c r="BZ138" i="12"/>
  <c r="BZ146" i="12"/>
  <c r="BZ154" i="12"/>
  <c r="BZ162" i="12"/>
  <c r="BZ170" i="12"/>
  <c r="BZ178" i="12"/>
  <c r="BZ186" i="12"/>
  <c r="BZ194" i="12"/>
  <c r="BZ202" i="12"/>
  <c r="BZ210" i="12"/>
  <c r="BY19" i="12"/>
  <c r="CE79" i="12"/>
  <c r="CC56" i="12"/>
  <c r="CB82" i="12"/>
  <c r="CB153" i="12"/>
  <c r="CA18" i="12"/>
  <c r="CA82" i="12"/>
  <c r="CA146" i="12"/>
  <c r="CA210" i="12"/>
  <c r="BZ75" i="12"/>
  <c r="BZ139" i="12"/>
  <c r="BZ203" i="12"/>
  <c r="BY40" i="12"/>
  <c r="BY48" i="12"/>
  <c r="BY56" i="12"/>
  <c r="BY64" i="12"/>
  <c r="BY72" i="12"/>
  <c r="BY80" i="12"/>
  <c r="BY88" i="12"/>
  <c r="BY96" i="12"/>
  <c r="BY104" i="12"/>
  <c r="BY112" i="12"/>
  <c r="BY120" i="12"/>
  <c r="BY128" i="12"/>
  <c r="BY136" i="12"/>
  <c r="BY144" i="12"/>
  <c r="BY152" i="12"/>
  <c r="BY160" i="12"/>
  <c r="BY168" i="12"/>
  <c r="BY176" i="12"/>
  <c r="BY184" i="12"/>
  <c r="BY192" i="12"/>
  <c r="BY200" i="12"/>
  <c r="BY208" i="12"/>
  <c r="BX17" i="12"/>
  <c r="BX25" i="12"/>
  <c r="BX33" i="12"/>
  <c r="BX41" i="12"/>
  <c r="BX49" i="12"/>
  <c r="BX57" i="12"/>
  <c r="BX65" i="12"/>
  <c r="BX73" i="12"/>
  <c r="BX81" i="12"/>
  <c r="BX89" i="12"/>
  <c r="BX97" i="12"/>
  <c r="BX105" i="12"/>
  <c r="BX113" i="12"/>
  <c r="BX121" i="12"/>
  <c r="BX129" i="12"/>
  <c r="BX137" i="12"/>
  <c r="BX145" i="12"/>
  <c r="BX153" i="12"/>
  <c r="BX161" i="12"/>
  <c r="BX169" i="12"/>
  <c r="BX177" i="12"/>
  <c r="BX185" i="12"/>
  <c r="BX193" i="12"/>
  <c r="BX201" i="12"/>
  <c r="BX209" i="12"/>
  <c r="BW18" i="12"/>
  <c r="BW26" i="12"/>
  <c r="BW34" i="12"/>
  <c r="BW42" i="12"/>
  <c r="BW50" i="12"/>
  <c r="BW58" i="12"/>
  <c r="BW66" i="12"/>
  <c r="BW74" i="12"/>
  <c r="BW82" i="12"/>
  <c r="BW90" i="12"/>
  <c r="BW98" i="12"/>
  <c r="BW106" i="12"/>
  <c r="BW114" i="12"/>
  <c r="BW122" i="12"/>
  <c r="BW130" i="12"/>
  <c r="BW138" i="12"/>
  <c r="BW146" i="12"/>
  <c r="BW154" i="12"/>
  <c r="BW162" i="12"/>
  <c r="BW170" i="12"/>
  <c r="BW178" i="12"/>
  <c r="BW186" i="12"/>
  <c r="BW194" i="12"/>
  <c r="BW202" i="12"/>
  <c r="BW210" i="12"/>
  <c r="BV19" i="12"/>
  <c r="BV27" i="12"/>
  <c r="BV35" i="12"/>
  <c r="BV43" i="12"/>
  <c r="BV51" i="12"/>
  <c r="BV59" i="12"/>
  <c r="BV67" i="12"/>
  <c r="BV75" i="12"/>
  <c r="BV83" i="12"/>
  <c r="BV91" i="12"/>
  <c r="BV99" i="12"/>
  <c r="BV107" i="12"/>
  <c r="BV115" i="12"/>
  <c r="BV123" i="12"/>
  <c r="BV131" i="12"/>
  <c r="BV139" i="12"/>
  <c r="BV147" i="12"/>
  <c r="CE143" i="12"/>
  <c r="CC88" i="12"/>
  <c r="CB97" i="12"/>
  <c r="CB161" i="12"/>
  <c r="CA26" i="12"/>
  <c r="CA90" i="12"/>
  <c r="CA154" i="12"/>
  <c r="BZ19" i="12"/>
  <c r="BZ83" i="12"/>
  <c r="BZ147" i="12"/>
  <c r="BZ211" i="12"/>
  <c r="BY41" i="12"/>
  <c r="BY49" i="12"/>
  <c r="BY57" i="12"/>
  <c r="BY65" i="12"/>
  <c r="BY73" i="12"/>
  <c r="BY81" i="12"/>
  <c r="BY89" i="12"/>
  <c r="BY97" i="12"/>
  <c r="BY105" i="12"/>
  <c r="BY113" i="12"/>
  <c r="BY121" i="12"/>
  <c r="BY129" i="12"/>
  <c r="BY137" i="12"/>
  <c r="BY145" i="12"/>
  <c r="BY153" i="12"/>
  <c r="BY161" i="12"/>
  <c r="BY169" i="12"/>
  <c r="BY177" i="12"/>
  <c r="BY185" i="12"/>
  <c r="BY193" i="12"/>
  <c r="BY201" i="12"/>
  <c r="BY209" i="12"/>
  <c r="BX18" i="12"/>
  <c r="BX26" i="12"/>
  <c r="BX34" i="12"/>
  <c r="BX42" i="12"/>
  <c r="BX50" i="12"/>
  <c r="BX58" i="12"/>
  <c r="BX66" i="12"/>
  <c r="BX74" i="12"/>
  <c r="BX82" i="12"/>
  <c r="BX90" i="12"/>
  <c r="BX98" i="12"/>
  <c r="BX106" i="12"/>
  <c r="BX114" i="12"/>
  <c r="BX122" i="12"/>
  <c r="BX130" i="12"/>
  <c r="BX138" i="12"/>
  <c r="BX146" i="12"/>
  <c r="BX154" i="12"/>
  <c r="BX162" i="12"/>
  <c r="BX170" i="12"/>
  <c r="BX178" i="12"/>
  <c r="BX186" i="12"/>
  <c r="BX194" i="12"/>
  <c r="BX202" i="12"/>
  <c r="BX210" i="12"/>
  <c r="BW19" i="12"/>
  <c r="BW27" i="12"/>
  <c r="BW35" i="12"/>
  <c r="BW43" i="12"/>
  <c r="BW51" i="12"/>
  <c r="BW59" i="12"/>
  <c r="BW67" i="12"/>
  <c r="BW75" i="12"/>
  <c r="BW83" i="12"/>
  <c r="BW91" i="12"/>
  <c r="BW99" i="12"/>
  <c r="BW107" i="12"/>
  <c r="BW115" i="12"/>
  <c r="BW123" i="12"/>
  <c r="BW131" i="12"/>
  <c r="BW139" i="12"/>
  <c r="BW147" i="12"/>
  <c r="BW155" i="12"/>
  <c r="BW163" i="12"/>
  <c r="BW171" i="12"/>
  <c r="BW179" i="12"/>
  <c r="BW187" i="12"/>
  <c r="BW195" i="12"/>
  <c r="BW203" i="12"/>
  <c r="BW211" i="12"/>
  <c r="BV20" i="12"/>
  <c r="BV28" i="12"/>
  <c r="BV36" i="12"/>
  <c r="BV44" i="12"/>
  <c r="BV52" i="12"/>
  <c r="BV60" i="12"/>
  <c r="BV68" i="12"/>
  <c r="BV76" i="12"/>
  <c r="BV84" i="12"/>
  <c r="BV92" i="12"/>
  <c r="BV100" i="12"/>
  <c r="BV108" i="12"/>
  <c r="BV116" i="12"/>
  <c r="BV124" i="12"/>
  <c r="BV132" i="12"/>
  <c r="BV140" i="12"/>
  <c r="BV148" i="12"/>
  <c r="BV156" i="12"/>
  <c r="BV164" i="12"/>
  <c r="BV172" i="12"/>
  <c r="BV180" i="12"/>
  <c r="BV188" i="12"/>
  <c r="BV196" i="12"/>
  <c r="BV204" i="12"/>
  <c r="BV212" i="12"/>
  <c r="BU21" i="12"/>
  <c r="BU29" i="12"/>
  <c r="BU37" i="12"/>
  <c r="BU45" i="12"/>
  <c r="BU53" i="12"/>
  <c r="BU61" i="12"/>
  <c r="BU69" i="12"/>
  <c r="BU77" i="12"/>
  <c r="BU85" i="12"/>
  <c r="BU93" i="12"/>
  <c r="BU101" i="12"/>
  <c r="BU109" i="12"/>
  <c r="BU117" i="12"/>
  <c r="BU125" i="12"/>
  <c r="CE207" i="12"/>
  <c r="CC120" i="12"/>
  <c r="CB105" i="12"/>
  <c r="CB169" i="12"/>
  <c r="CA34" i="12"/>
  <c r="CA98" i="12"/>
  <c r="CA162" i="12"/>
  <c r="BZ27" i="12"/>
  <c r="BZ91" i="12"/>
  <c r="BZ155" i="12"/>
  <c r="BY20" i="12"/>
  <c r="BY42" i="12"/>
  <c r="BY50" i="12"/>
  <c r="BY58" i="12"/>
  <c r="BY66" i="12"/>
  <c r="BY74" i="12"/>
  <c r="BY82" i="12"/>
  <c r="BY90" i="12"/>
  <c r="BY98" i="12"/>
  <c r="BY106" i="12"/>
  <c r="BY114" i="12"/>
  <c r="BY122" i="12"/>
  <c r="BY130" i="12"/>
  <c r="BY138" i="12"/>
  <c r="BY146" i="12"/>
  <c r="BY154" i="12"/>
  <c r="BY162" i="12"/>
  <c r="BY170" i="12"/>
  <c r="BY178" i="12"/>
  <c r="BY186" i="12"/>
  <c r="BY194" i="12"/>
  <c r="BY202" i="12"/>
  <c r="BY210" i="12"/>
  <c r="BX19" i="12"/>
  <c r="BX27" i="12"/>
  <c r="BX35" i="12"/>
  <c r="BX43" i="12"/>
  <c r="BX51" i="12"/>
  <c r="BX59" i="12"/>
  <c r="BX67" i="12"/>
  <c r="BX75" i="12"/>
  <c r="BX83" i="12"/>
  <c r="BX91" i="12"/>
  <c r="BX99" i="12"/>
  <c r="BX107" i="12"/>
  <c r="BX115" i="12"/>
  <c r="BX123" i="12"/>
  <c r="BX131" i="12"/>
  <c r="BX139" i="12"/>
  <c r="BX147" i="12"/>
  <c r="BX155" i="12"/>
  <c r="BX163" i="12"/>
  <c r="BX171" i="12"/>
  <c r="BX179" i="12"/>
  <c r="BX187" i="12"/>
  <c r="BX195" i="12"/>
  <c r="BX203" i="12"/>
  <c r="BX211" i="12"/>
  <c r="BW20" i="12"/>
  <c r="BW28" i="12"/>
  <c r="BW36" i="12"/>
  <c r="BW44" i="12"/>
  <c r="BW52" i="12"/>
  <c r="BW60" i="12"/>
  <c r="BW68" i="12"/>
  <c r="BW76" i="12"/>
  <c r="BW84" i="12"/>
  <c r="BW92" i="12"/>
  <c r="BW100" i="12"/>
  <c r="BW108" i="12"/>
  <c r="BW116" i="12"/>
  <c r="BW124" i="12"/>
  <c r="BW132" i="12"/>
  <c r="BW140" i="12"/>
  <c r="BW148" i="12"/>
  <c r="BW156" i="12"/>
  <c r="BW164" i="12"/>
  <c r="BW172" i="12"/>
  <c r="BW180" i="12"/>
  <c r="BW188" i="12"/>
  <c r="BW196" i="12"/>
  <c r="BW204" i="12"/>
  <c r="BW212" i="12"/>
  <c r="BV21" i="12"/>
  <c r="BV29" i="12"/>
  <c r="BV37" i="12"/>
  <c r="BV45" i="12"/>
  <c r="BV53" i="12"/>
  <c r="BV61" i="12"/>
  <c r="BV69" i="12"/>
  <c r="BV77" i="12"/>
  <c r="BV85" i="12"/>
  <c r="BV93" i="12"/>
  <c r="BV101" i="12"/>
  <c r="BV109" i="12"/>
  <c r="BV117" i="12"/>
  <c r="BV125" i="12"/>
  <c r="BV133" i="12"/>
  <c r="BV141" i="12"/>
  <c r="BV149" i="12"/>
  <c r="BV157" i="12"/>
  <c r="BV165" i="12"/>
  <c r="BV173" i="12"/>
  <c r="BV181" i="12"/>
  <c r="BV189" i="12"/>
  <c r="BV197" i="12"/>
  <c r="BV205" i="12"/>
  <c r="BV213" i="12"/>
  <c r="BU22" i="12"/>
  <c r="BU30" i="12"/>
  <c r="BU38" i="12"/>
  <c r="BU46" i="12"/>
  <c r="BU54" i="12"/>
  <c r="BU62" i="12"/>
  <c r="BU70" i="12"/>
  <c r="BU78" i="12"/>
  <c r="BU86" i="12"/>
  <c r="BU94" i="12"/>
  <c r="BU102" i="12"/>
  <c r="BU110" i="12"/>
  <c r="BU118" i="12"/>
  <c r="CD72" i="12"/>
  <c r="CC152" i="12"/>
  <c r="CB113" i="12"/>
  <c r="CB177" i="12"/>
  <c r="CA42" i="12"/>
  <c r="CA106" i="12"/>
  <c r="CA170" i="12"/>
  <c r="BZ35" i="12"/>
  <c r="BZ99" i="12"/>
  <c r="BZ163" i="12"/>
  <c r="BY27" i="12"/>
  <c r="BY43" i="12"/>
  <c r="BY51" i="12"/>
  <c r="BY59" i="12"/>
  <c r="BY67" i="12"/>
  <c r="BY75" i="12"/>
  <c r="BY83" i="12"/>
  <c r="BY91" i="12"/>
  <c r="BY99" i="12"/>
  <c r="BY107" i="12"/>
  <c r="BY115" i="12"/>
  <c r="BY123" i="12"/>
  <c r="BY131" i="12"/>
  <c r="BY139" i="12"/>
  <c r="BY147" i="12"/>
  <c r="BY155" i="12"/>
  <c r="BY163" i="12"/>
  <c r="BY171" i="12"/>
  <c r="BY179" i="12"/>
  <c r="BY187" i="12"/>
  <c r="BY195" i="12"/>
  <c r="BY203" i="12"/>
  <c r="BY211" i="12"/>
  <c r="BX20" i="12"/>
  <c r="BX28" i="12"/>
  <c r="BX36" i="12"/>
  <c r="BX44" i="12"/>
  <c r="BX52" i="12"/>
  <c r="BX60" i="12"/>
  <c r="BX68" i="12"/>
  <c r="BX76" i="12"/>
  <c r="BX84" i="12"/>
  <c r="BX92" i="12"/>
  <c r="BX100" i="12"/>
  <c r="BX108" i="12"/>
  <c r="BX116" i="12"/>
  <c r="BX124" i="12"/>
  <c r="BX132" i="12"/>
  <c r="BX140" i="12"/>
  <c r="BX148" i="12"/>
  <c r="BX156" i="12"/>
  <c r="BX164" i="12"/>
  <c r="BX172" i="12"/>
  <c r="BX180" i="12"/>
  <c r="BX188" i="12"/>
  <c r="BX196" i="12"/>
  <c r="BX204" i="12"/>
  <c r="BX212" i="12"/>
  <c r="BW21" i="12"/>
  <c r="BW29" i="12"/>
  <c r="BW37" i="12"/>
  <c r="BW45" i="12"/>
  <c r="BW53" i="12"/>
  <c r="BW61" i="12"/>
  <c r="BW69" i="12"/>
  <c r="BW77" i="12"/>
  <c r="BW85" i="12"/>
  <c r="BW93" i="12"/>
  <c r="BW101" i="12"/>
  <c r="BW109" i="12"/>
  <c r="CD127" i="12"/>
  <c r="CC184" i="12"/>
  <c r="CB121" i="12"/>
  <c r="CB185" i="12"/>
  <c r="CA50" i="12"/>
  <c r="CA114" i="12"/>
  <c r="CA178" i="12"/>
  <c r="BZ43" i="12"/>
  <c r="BZ107" i="12"/>
  <c r="BZ171" i="12"/>
  <c r="BY28" i="12"/>
  <c r="BY44" i="12"/>
  <c r="BY52" i="12"/>
  <c r="BY60" i="12"/>
  <c r="BY68" i="12"/>
  <c r="BY76" i="12"/>
  <c r="BY84" i="12"/>
  <c r="BY92" i="12"/>
  <c r="BY100" i="12"/>
  <c r="BY108" i="12"/>
  <c r="BY116" i="12"/>
  <c r="BY124" i="12"/>
  <c r="BY132" i="12"/>
  <c r="BY140" i="12"/>
  <c r="BY148" i="12"/>
  <c r="BY156" i="12"/>
  <c r="BY164" i="12"/>
  <c r="BY172" i="12"/>
  <c r="BY180" i="12"/>
  <c r="BY188" i="12"/>
  <c r="BY196" i="12"/>
  <c r="BY204" i="12"/>
  <c r="BY212" i="12"/>
  <c r="BX21" i="12"/>
  <c r="BX29" i="12"/>
  <c r="BX37" i="12"/>
  <c r="BX45" i="12"/>
  <c r="BX53" i="12"/>
  <c r="BX61" i="12"/>
  <c r="BX69" i="12"/>
  <c r="BX77" i="12"/>
  <c r="BX85" i="12"/>
  <c r="BX93" i="12"/>
  <c r="BX101" i="12"/>
  <c r="BX109" i="12"/>
  <c r="BX117" i="12"/>
  <c r="BX125" i="12"/>
  <c r="BX133" i="12"/>
  <c r="BX141" i="12"/>
  <c r="BX149" i="12"/>
  <c r="BX157" i="12"/>
  <c r="BX165" i="12"/>
  <c r="BX173" i="12"/>
  <c r="BX181" i="12"/>
  <c r="BX189" i="12"/>
  <c r="BX197" i="12"/>
  <c r="BX205" i="12"/>
  <c r="BX213" i="12"/>
  <c r="BW22" i="12"/>
  <c r="BW30" i="12"/>
  <c r="BW38" i="12"/>
  <c r="BW46" i="12"/>
  <c r="BW54" i="12"/>
  <c r="BW62" i="12"/>
  <c r="BW70" i="12"/>
  <c r="BW78" i="12"/>
  <c r="BW86" i="12"/>
  <c r="BW94" i="12"/>
  <c r="BW102" i="12"/>
  <c r="BW110" i="12"/>
  <c r="BW118" i="12"/>
  <c r="BW126" i="12"/>
  <c r="BW134" i="12"/>
  <c r="BW142" i="12"/>
  <c r="BW150" i="12"/>
  <c r="BW158" i="12"/>
  <c r="BW166" i="12"/>
  <c r="BW174" i="12"/>
  <c r="BW182" i="12"/>
  <c r="BW190" i="12"/>
  <c r="BW198" i="12"/>
  <c r="BW206" i="12"/>
  <c r="BW214" i="12"/>
  <c r="BV23" i="12"/>
  <c r="BV31" i="12"/>
  <c r="BV39" i="12"/>
  <c r="BV47" i="12"/>
  <c r="BV55" i="12"/>
  <c r="BV63" i="12"/>
  <c r="BV71" i="12"/>
  <c r="BV79" i="12"/>
  <c r="BV87" i="12"/>
  <c r="BV95" i="12"/>
  <c r="BV103" i="12"/>
  <c r="BV111" i="12"/>
  <c r="CD159" i="12"/>
  <c r="CB17" i="12"/>
  <c r="CB129" i="12"/>
  <c r="CB193" i="12"/>
  <c r="CA58" i="12"/>
  <c r="CA122" i="12"/>
  <c r="CA186" i="12"/>
  <c r="BZ51" i="12"/>
  <c r="BZ115" i="12"/>
  <c r="BZ179" i="12"/>
  <c r="BY35" i="12"/>
  <c r="BY45" i="12"/>
  <c r="BY53" i="12"/>
  <c r="BY61" i="12"/>
  <c r="BY69" i="12"/>
  <c r="BY77" i="12"/>
  <c r="BY85" i="12"/>
  <c r="BY93" i="12"/>
  <c r="BY101" i="12"/>
  <c r="BY109" i="12"/>
  <c r="BY117" i="12"/>
  <c r="BY125" i="12"/>
  <c r="BY133" i="12"/>
  <c r="BY141" i="12"/>
  <c r="BY149" i="12"/>
  <c r="BY157" i="12"/>
  <c r="BY165" i="12"/>
  <c r="BY173" i="12"/>
  <c r="BY181" i="12"/>
  <c r="BY189" i="12"/>
  <c r="BY197" i="12"/>
  <c r="BY205" i="12"/>
  <c r="BY213" i="12"/>
  <c r="BX22" i="12"/>
  <c r="BX30" i="12"/>
  <c r="BX38" i="12"/>
  <c r="BX46" i="12"/>
  <c r="BX54" i="12"/>
  <c r="BX62" i="12"/>
  <c r="BX70" i="12"/>
  <c r="BX78" i="12"/>
  <c r="BX86" i="12"/>
  <c r="BX94" i="12"/>
  <c r="BX102" i="12"/>
  <c r="BX110" i="12"/>
  <c r="BX118" i="12"/>
  <c r="BX126" i="12"/>
  <c r="BX134" i="12"/>
  <c r="BX142" i="12"/>
  <c r="BX150" i="12"/>
  <c r="BX158" i="12"/>
  <c r="BX166" i="12"/>
  <c r="BX174" i="12"/>
  <c r="BX182" i="12"/>
  <c r="BX190" i="12"/>
  <c r="BX198" i="12"/>
  <c r="BX206" i="12"/>
  <c r="BX214" i="12"/>
  <c r="BW23" i="12"/>
  <c r="BW31" i="12"/>
  <c r="BW39" i="12"/>
  <c r="BW47" i="12"/>
  <c r="BW55" i="12"/>
  <c r="BW63" i="12"/>
  <c r="BW71" i="12"/>
  <c r="BW79" i="12"/>
  <c r="BW87" i="12"/>
  <c r="BW95" i="12"/>
  <c r="BW103" i="12"/>
  <c r="BW111" i="12"/>
  <c r="BW119" i="12"/>
  <c r="BW127" i="12"/>
  <c r="BW135" i="12"/>
  <c r="BW143" i="12"/>
  <c r="BW151" i="12"/>
  <c r="BW159" i="12"/>
  <c r="BW167" i="12"/>
  <c r="BW175" i="12"/>
  <c r="BW183" i="12"/>
  <c r="BW191" i="12"/>
  <c r="BW199" i="12"/>
  <c r="BW207" i="12"/>
  <c r="BV16" i="12"/>
  <c r="BV24" i="12"/>
  <c r="BV32" i="12"/>
  <c r="BV40" i="12"/>
  <c r="BV48" i="12"/>
  <c r="BV56" i="12"/>
  <c r="BV64" i="12"/>
  <c r="BV72" i="12"/>
  <c r="BV80" i="12"/>
  <c r="BV88" i="12"/>
  <c r="BV96" i="12"/>
  <c r="BV104" i="12"/>
  <c r="BV112" i="12"/>
  <c r="BV120" i="12"/>
  <c r="BV128" i="12"/>
  <c r="CC24" i="12"/>
  <c r="CB65" i="12"/>
  <c r="CB145" i="12"/>
  <c r="CB209" i="12"/>
  <c r="CA74" i="12"/>
  <c r="CA138" i="12"/>
  <c r="CA202" i="12"/>
  <c r="BZ67" i="12"/>
  <c r="BZ131" i="12"/>
  <c r="BZ195" i="12"/>
  <c r="BY38" i="12"/>
  <c r="BY47" i="12"/>
  <c r="BY55" i="12"/>
  <c r="BY63" i="12"/>
  <c r="BY71" i="12"/>
  <c r="BY79" i="12"/>
  <c r="BY87" i="12"/>
  <c r="BY95" i="12"/>
  <c r="BY103" i="12"/>
  <c r="BY111" i="12"/>
  <c r="BY119" i="12"/>
  <c r="BY127" i="12"/>
  <c r="BY135" i="12"/>
  <c r="BY143" i="12"/>
  <c r="BY151" i="12"/>
  <c r="BY159" i="12"/>
  <c r="BY167" i="12"/>
  <c r="BY175" i="12"/>
  <c r="BY183" i="12"/>
  <c r="BY191" i="12"/>
  <c r="BY199" i="12"/>
  <c r="BY207" i="12"/>
  <c r="BX16" i="12"/>
  <c r="BX24" i="12"/>
  <c r="BX32" i="12"/>
  <c r="BX40" i="12"/>
  <c r="BX48" i="12"/>
  <c r="BX56" i="12"/>
  <c r="BX64" i="12"/>
  <c r="BX72" i="12"/>
  <c r="BX80" i="12"/>
  <c r="BX88" i="12"/>
  <c r="BX96" i="12"/>
  <c r="BX104" i="12"/>
  <c r="BX112" i="12"/>
  <c r="BX120" i="12"/>
  <c r="BX128" i="12"/>
  <c r="BX136" i="12"/>
  <c r="BX144" i="12"/>
  <c r="BX152" i="12"/>
  <c r="BX160" i="12"/>
  <c r="BX168" i="12"/>
  <c r="BX176" i="12"/>
  <c r="BX184" i="12"/>
  <c r="BX192" i="12"/>
  <c r="BX200" i="12"/>
  <c r="BX208" i="12"/>
  <c r="BW17" i="12"/>
  <c r="BW25" i="12"/>
  <c r="BW33" i="12"/>
  <c r="BW41" i="12"/>
  <c r="BW49" i="12"/>
  <c r="BW57" i="12"/>
  <c r="BW65" i="12"/>
  <c r="BW73" i="12"/>
  <c r="BW81" i="12"/>
  <c r="BW89" i="12"/>
  <c r="BW97" i="12"/>
  <c r="BW105" i="12"/>
  <c r="BW113" i="12"/>
  <c r="BW121" i="12"/>
  <c r="BW129" i="12"/>
  <c r="BW137" i="12"/>
  <c r="BW145" i="12"/>
  <c r="BW153" i="12"/>
  <c r="BW161" i="12"/>
  <c r="BW169" i="12"/>
  <c r="BW177" i="12"/>
  <c r="BW185" i="12"/>
  <c r="BW193" i="12"/>
  <c r="BW201" i="12"/>
  <c r="BW209" i="12"/>
  <c r="BV18" i="12"/>
  <c r="BV26" i="12"/>
  <c r="BV34" i="12"/>
  <c r="CD191" i="12"/>
  <c r="BZ123" i="12"/>
  <c r="BY86" i="12"/>
  <c r="BY150" i="12"/>
  <c r="BY214" i="12"/>
  <c r="BX79" i="12"/>
  <c r="BX143" i="12"/>
  <c r="BX207" i="12"/>
  <c r="BW72" i="12"/>
  <c r="BW125" i="12"/>
  <c r="BW157" i="12"/>
  <c r="BW189" i="12"/>
  <c r="BV22" i="12"/>
  <c r="BV49" i="12"/>
  <c r="BV70" i="12"/>
  <c r="BV90" i="12"/>
  <c r="BV113" i="12"/>
  <c r="BV129" i="12"/>
  <c r="BV143" i="12"/>
  <c r="BV154" i="12"/>
  <c r="BV166" i="12"/>
  <c r="BV176" i="12"/>
  <c r="BV186" i="12"/>
  <c r="BV198" i="12"/>
  <c r="BV208" i="12"/>
  <c r="BU19" i="12"/>
  <c r="BU31" i="12"/>
  <c r="BU41" i="12"/>
  <c r="CB42" i="12"/>
  <c r="BZ187" i="12"/>
  <c r="BY94" i="12"/>
  <c r="BY158" i="12"/>
  <c r="BX23" i="12"/>
  <c r="BX87" i="12"/>
  <c r="BX151" i="12"/>
  <c r="BW16" i="12"/>
  <c r="BW80" i="12"/>
  <c r="BW128" i="12"/>
  <c r="BW160" i="12"/>
  <c r="BW192" i="12"/>
  <c r="BV25" i="12"/>
  <c r="BV50" i="12"/>
  <c r="BV73" i="12"/>
  <c r="BV94" i="12"/>
  <c r="BV114" i="12"/>
  <c r="BV130" i="12"/>
  <c r="BV144" i="12"/>
  <c r="BV155" i="12"/>
  <c r="BV167" i="12"/>
  <c r="BV177" i="12"/>
  <c r="BV187" i="12"/>
  <c r="BV199" i="12"/>
  <c r="BV209" i="12"/>
  <c r="BU20" i="12"/>
  <c r="BU32" i="12"/>
  <c r="BU42" i="12"/>
  <c r="BU52" i="12"/>
  <c r="BU64" i="12"/>
  <c r="BU74" i="12"/>
  <c r="BU84" i="12"/>
  <c r="BU96" i="12"/>
  <c r="BU106" i="12"/>
  <c r="BU116" i="12"/>
  <c r="BU127" i="12"/>
  <c r="BU135" i="12"/>
  <c r="BU143" i="12"/>
  <c r="BU151" i="12"/>
  <c r="BU159" i="12"/>
  <c r="BU167" i="12"/>
  <c r="BU175" i="12"/>
  <c r="BU183" i="12"/>
  <c r="BU191" i="12"/>
  <c r="BU199" i="12"/>
  <c r="BU207" i="12"/>
  <c r="BT16" i="12"/>
  <c r="BT24" i="12"/>
  <c r="BT32" i="12"/>
  <c r="BT40" i="12"/>
  <c r="BT48" i="12"/>
  <c r="BT56" i="12"/>
  <c r="BT64" i="12"/>
  <c r="BT72" i="12"/>
  <c r="BT80" i="12"/>
  <c r="BT88" i="12"/>
  <c r="BT96" i="12"/>
  <c r="BT104" i="12"/>
  <c r="BT112" i="12"/>
  <c r="BT120" i="12"/>
  <c r="BT128" i="12"/>
  <c r="BT136" i="12"/>
  <c r="BT144" i="12"/>
  <c r="BT152" i="12"/>
  <c r="BT160" i="12"/>
  <c r="BT168" i="12"/>
  <c r="BT176" i="12"/>
  <c r="BT184" i="12"/>
  <c r="BT192" i="12"/>
  <c r="BT200" i="12"/>
  <c r="BT208" i="12"/>
  <c r="BS17" i="12"/>
  <c r="BS25" i="12"/>
  <c r="BS33" i="12"/>
  <c r="BS41" i="12"/>
  <c r="BS49" i="12"/>
  <c r="BS57" i="12"/>
  <c r="BS65" i="12"/>
  <c r="BS73" i="12"/>
  <c r="BS81" i="12"/>
  <c r="BS89" i="12"/>
  <c r="BS97" i="12"/>
  <c r="BS105" i="12"/>
  <c r="BS113" i="12"/>
  <c r="BS121" i="12"/>
  <c r="BS129" i="12"/>
  <c r="BS137" i="12"/>
  <c r="BS145" i="12"/>
  <c r="BS153" i="12"/>
  <c r="BS161" i="12"/>
  <c r="BS169" i="12"/>
  <c r="BS177" i="12"/>
  <c r="BS185" i="12"/>
  <c r="BS193" i="12"/>
  <c r="BS201" i="12"/>
  <c r="BS209" i="12"/>
  <c r="BR18" i="12"/>
  <c r="BR26" i="12"/>
  <c r="BR34" i="12"/>
  <c r="BR42" i="12"/>
  <c r="BR50" i="12"/>
  <c r="BR58" i="12"/>
  <c r="BR66" i="12"/>
  <c r="BR74" i="12"/>
  <c r="BR82" i="12"/>
  <c r="BR90" i="12"/>
  <c r="BR98" i="12"/>
  <c r="BR106" i="12"/>
  <c r="BR114" i="12"/>
  <c r="BR122" i="12"/>
  <c r="BR130" i="12"/>
  <c r="BR138" i="12"/>
  <c r="BR146" i="12"/>
  <c r="BR154" i="12"/>
  <c r="BR162" i="12"/>
  <c r="CB137" i="12"/>
  <c r="BY36" i="12"/>
  <c r="BY102" i="12"/>
  <c r="BY166" i="12"/>
  <c r="BX31" i="12"/>
  <c r="BX95" i="12"/>
  <c r="BX159" i="12"/>
  <c r="BW24" i="12"/>
  <c r="BW88" i="12"/>
  <c r="BW133" i="12"/>
  <c r="BW165" i="12"/>
  <c r="BW197" i="12"/>
  <c r="BV30" i="12"/>
  <c r="BV54" i="12"/>
  <c r="BV74" i="12"/>
  <c r="BV97" i="12"/>
  <c r="BV118" i="12"/>
  <c r="BV134" i="12"/>
  <c r="BV145" i="12"/>
  <c r="BV158" i="12"/>
  <c r="BV168" i="12"/>
  <c r="BV178" i="12"/>
  <c r="BV190" i="12"/>
  <c r="BV200" i="12"/>
  <c r="BV210" i="12"/>
  <c r="BU23" i="12"/>
  <c r="BU33" i="12"/>
  <c r="BU43" i="12"/>
  <c r="BU55" i="12"/>
  <c r="BU65" i="12"/>
  <c r="BU75" i="12"/>
  <c r="BU87" i="12"/>
  <c r="BU97" i="12"/>
  <c r="BU107" i="12"/>
  <c r="BU119" i="12"/>
  <c r="BU128" i="12"/>
  <c r="BU136" i="12"/>
  <c r="BU144" i="12"/>
  <c r="BU152" i="12"/>
  <c r="BU160" i="12"/>
  <c r="BU168" i="12"/>
  <c r="BU176" i="12"/>
  <c r="BU184" i="12"/>
  <c r="BU192" i="12"/>
  <c r="BU200" i="12"/>
  <c r="BU208" i="12"/>
  <c r="BT17" i="12"/>
  <c r="BT25" i="12"/>
  <c r="BT33" i="12"/>
  <c r="BT41" i="12"/>
  <c r="BT49" i="12"/>
  <c r="BT57" i="12"/>
  <c r="BT65" i="12"/>
  <c r="BT73" i="12"/>
  <c r="BT81" i="12"/>
  <c r="BT89" i="12"/>
  <c r="BT97" i="12"/>
  <c r="BT105" i="12"/>
  <c r="BT113" i="12"/>
  <c r="BT121" i="12"/>
  <c r="BT129" i="12"/>
  <c r="BT137" i="12"/>
  <c r="BT145" i="12"/>
  <c r="BT153" i="12"/>
  <c r="BT161" i="12"/>
  <c r="BT169" i="12"/>
  <c r="BT177" i="12"/>
  <c r="BT185" i="12"/>
  <c r="BT193" i="12"/>
  <c r="BT201" i="12"/>
  <c r="BT209" i="12"/>
  <c r="BS18" i="12"/>
  <c r="BS26" i="12"/>
  <c r="BS34" i="12"/>
  <c r="BS42" i="12"/>
  <c r="BS50" i="12"/>
  <c r="BS58" i="12"/>
  <c r="BS66" i="12"/>
  <c r="BS74" i="12"/>
  <c r="BS82" i="12"/>
  <c r="BS90" i="12"/>
  <c r="BS98" i="12"/>
  <c r="BS106" i="12"/>
  <c r="BS114" i="12"/>
  <c r="BS122" i="12"/>
  <c r="BS130" i="12"/>
  <c r="BS138" i="12"/>
  <c r="BS146" i="12"/>
  <c r="BS154" i="12"/>
  <c r="BS162" i="12"/>
  <c r="BS170" i="12"/>
  <c r="BS178" i="12"/>
  <c r="BS186" i="12"/>
  <c r="BS194" i="12"/>
  <c r="BS202" i="12"/>
  <c r="BS210" i="12"/>
  <c r="BR19" i="12"/>
  <c r="BR27" i="12"/>
  <c r="BR35" i="12"/>
  <c r="BR43" i="12"/>
  <c r="BR51" i="12"/>
  <c r="BR59" i="12"/>
  <c r="BR67" i="12"/>
  <c r="CB201" i="12"/>
  <c r="BY46" i="12"/>
  <c r="BY110" i="12"/>
  <c r="BY174" i="12"/>
  <c r="BX39" i="12"/>
  <c r="BX103" i="12"/>
  <c r="BX167" i="12"/>
  <c r="BW32" i="12"/>
  <c r="BW96" i="12"/>
  <c r="BW136" i="12"/>
  <c r="BW168" i="12"/>
  <c r="BW200" i="12"/>
  <c r="BV33" i="12"/>
  <c r="BV57" i="12"/>
  <c r="BV78" i="12"/>
  <c r="BV98" i="12"/>
  <c r="BV119" i="12"/>
  <c r="BV135" i="12"/>
  <c r="BV146" i="12"/>
  <c r="BV159" i="12"/>
  <c r="BV169" i="12"/>
  <c r="BV179" i="12"/>
  <c r="BV191" i="12"/>
  <c r="BV201" i="12"/>
  <c r="BV211" i="12"/>
  <c r="BU24" i="12"/>
  <c r="BU34" i="12"/>
  <c r="BU44" i="12"/>
  <c r="BU56" i="12"/>
  <c r="BU66" i="12"/>
  <c r="BU76" i="12"/>
  <c r="BU88" i="12"/>
  <c r="BU98" i="12"/>
  <c r="BU108" i="12"/>
  <c r="BU120" i="12"/>
  <c r="BU129" i="12"/>
  <c r="BU137" i="12"/>
  <c r="BU145" i="12"/>
  <c r="BU153" i="12"/>
  <c r="BU161" i="12"/>
  <c r="BU169" i="12"/>
  <c r="BU177" i="12"/>
  <c r="BU185" i="12"/>
  <c r="BU193" i="12"/>
  <c r="BU201" i="12"/>
  <c r="BU209" i="12"/>
  <c r="BT18" i="12"/>
  <c r="BT26" i="12"/>
  <c r="BT34" i="12"/>
  <c r="BT42" i="12"/>
  <c r="BT50" i="12"/>
  <c r="BT58" i="12"/>
  <c r="BT66" i="12"/>
  <c r="BT74" i="12"/>
  <c r="BT82" i="12"/>
  <c r="BT90" i="12"/>
  <c r="BT98" i="12"/>
  <c r="BT106" i="12"/>
  <c r="BT114" i="12"/>
  <c r="BT122" i="12"/>
  <c r="BT130" i="12"/>
  <c r="BT138" i="12"/>
  <c r="BT146" i="12"/>
  <c r="BT154" i="12"/>
  <c r="BT162" i="12"/>
  <c r="BT170" i="12"/>
  <c r="BT178" i="12"/>
  <c r="BT186" i="12"/>
  <c r="BT194" i="12"/>
  <c r="BT202" i="12"/>
  <c r="BT210" i="12"/>
  <c r="BS19" i="12"/>
  <c r="BS27" i="12"/>
  <c r="BS35" i="12"/>
  <c r="BS43" i="12"/>
  <c r="BS51" i="12"/>
  <c r="BS59" i="12"/>
  <c r="BS67" i="12"/>
  <c r="BS75" i="12"/>
  <c r="BS83" i="12"/>
  <c r="BS91" i="12"/>
  <c r="BS99" i="12"/>
  <c r="BS107" i="12"/>
  <c r="BS115" i="12"/>
  <c r="BS123" i="12"/>
  <c r="BS131" i="12"/>
  <c r="BS139" i="12"/>
  <c r="BS147" i="12"/>
  <c r="CA66" i="12"/>
  <c r="BY54" i="12"/>
  <c r="BY118" i="12"/>
  <c r="BY182" i="12"/>
  <c r="BX47" i="12"/>
  <c r="BX111" i="12"/>
  <c r="BX175" i="12"/>
  <c r="BW40" i="12"/>
  <c r="BW104" i="12"/>
  <c r="BW141" i="12"/>
  <c r="BW173" i="12"/>
  <c r="BW205" i="12"/>
  <c r="BV38" i="12"/>
  <c r="BV58" i="12"/>
  <c r="BV81" i="12"/>
  <c r="BV102" i="12"/>
  <c r="BV121" i="12"/>
  <c r="BV136" i="12"/>
  <c r="BV150" i="12"/>
  <c r="BV160" i="12"/>
  <c r="BV170" i="12"/>
  <c r="BV182" i="12"/>
  <c r="BV192" i="12"/>
  <c r="BV202" i="12"/>
  <c r="BV214" i="12"/>
  <c r="BU25" i="12"/>
  <c r="BU35" i="12"/>
  <c r="BU47" i="12"/>
  <c r="BU57" i="12"/>
  <c r="BU67" i="12"/>
  <c r="BU79" i="12"/>
  <c r="BU89" i="12"/>
  <c r="BU99" i="12"/>
  <c r="BU111" i="12"/>
  <c r="BU121" i="12"/>
  <c r="BU130" i="12"/>
  <c r="BU138" i="12"/>
  <c r="BU146" i="12"/>
  <c r="BU154" i="12"/>
  <c r="BU162" i="12"/>
  <c r="BU170" i="12"/>
  <c r="BU178" i="12"/>
  <c r="BU186" i="12"/>
  <c r="BU194" i="12"/>
  <c r="BU202" i="12"/>
  <c r="BU210" i="12"/>
  <c r="BT19" i="12"/>
  <c r="BT27" i="12"/>
  <c r="BT35" i="12"/>
  <c r="BT43" i="12"/>
  <c r="BT51" i="12"/>
  <c r="BT59" i="12"/>
  <c r="BT67" i="12"/>
  <c r="BT75" i="12"/>
  <c r="BT83" i="12"/>
  <c r="BT91" i="12"/>
  <c r="BT99" i="12"/>
  <c r="BT107" i="12"/>
  <c r="BT115" i="12"/>
  <c r="BT123" i="12"/>
  <c r="BT131" i="12"/>
  <c r="BT139" i="12"/>
  <c r="BT147" i="12"/>
  <c r="BT155" i="12"/>
  <c r="BT163" i="12"/>
  <c r="BT171" i="12"/>
  <c r="BT179" i="12"/>
  <c r="BT187" i="12"/>
  <c r="BT195" i="12"/>
  <c r="BT203" i="12"/>
  <c r="BT211" i="12"/>
  <c r="BS20" i="12"/>
  <c r="BS28" i="12"/>
  <c r="BS36" i="12"/>
  <c r="BS44" i="12"/>
  <c r="BS52" i="12"/>
  <c r="BS60" i="12"/>
  <c r="BS68" i="12"/>
  <c r="BS76" i="12"/>
  <c r="BS84" i="12"/>
  <c r="BS92" i="12"/>
  <c r="BS100" i="12"/>
  <c r="BS108" i="12"/>
  <c r="BS116" i="12"/>
  <c r="BS124" i="12"/>
  <c r="BS132" i="12"/>
  <c r="BS140" i="12"/>
  <c r="BS148" i="12"/>
  <c r="BS156" i="12"/>
  <c r="BS164" i="12"/>
  <c r="BS172" i="12"/>
  <c r="BS180" i="12"/>
  <c r="BS188" i="12"/>
  <c r="BS196" i="12"/>
  <c r="BS204" i="12"/>
  <c r="BS212" i="12"/>
  <c r="BR21" i="12"/>
  <c r="BR29" i="12"/>
  <c r="BR37" i="12"/>
  <c r="BR45" i="12"/>
  <c r="BR53" i="12"/>
  <c r="BR61" i="12"/>
  <c r="BR69" i="12"/>
  <c r="BR77" i="12"/>
  <c r="BR85" i="12"/>
  <c r="BR93" i="12"/>
  <c r="CA130" i="12"/>
  <c r="BY62" i="12"/>
  <c r="BY126" i="12"/>
  <c r="BY190" i="12"/>
  <c r="BX55" i="12"/>
  <c r="BX119" i="12"/>
  <c r="BX183" i="12"/>
  <c r="BW48" i="12"/>
  <c r="BW112" i="12"/>
  <c r="BW144" i="12"/>
  <c r="BW176" i="12"/>
  <c r="BW208" i="12"/>
  <c r="BV41" i="12"/>
  <c r="BV62" i="12"/>
  <c r="BV82" i="12"/>
  <c r="BV105" i="12"/>
  <c r="BV122" i="12"/>
  <c r="BV137" i="12"/>
  <c r="BV151" i="12"/>
  <c r="BV161" i="12"/>
  <c r="BV171" i="12"/>
  <c r="BV183" i="12"/>
  <c r="BV193" i="12"/>
  <c r="BV203" i="12"/>
  <c r="BU16" i="12"/>
  <c r="BU26" i="12"/>
  <c r="BU36" i="12"/>
  <c r="CA194" i="12"/>
  <c r="BY70" i="12"/>
  <c r="BY134" i="12"/>
  <c r="BY198" i="12"/>
  <c r="BX63" i="12"/>
  <c r="BX127" i="12"/>
  <c r="BX191" i="12"/>
  <c r="BW56" i="12"/>
  <c r="BW117" i="12"/>
  <c r="BW149" i="12"/>
  <c r="BW181" i="12"/>
  <c r="BW213" i="12"/>
  <c r="BV42" i="12"/>
  <c r="BV65" i="12"/>
  <c r="BV86" i="12"/>
  <c r="BV106" i="12"/>
  <c r="BV126" i="12"/>
  <c r="BV138" i="12"/>
  <c r="BV152" i="12"/>
  <c r="BV162" i="12"/>
  <c r="BV174" i="12"/>
  <c r="BV184" i="12"/>
  <c r="BV194" i="12"/>
  <c r="BV206" i="12"/>
  <c r="BU17" i="12"/>
  <c r="BU27" i="12"/>
  <c r="BU39" i="12"/>
  <c r="BU49" i="12"/>
  <c r="BU59" i="12"/>
  <c r="BU71" i="12"/>
  <c r="BU81" i="12"/>
  <c r="BU91" i="12"/>
  <c r="BU103" i="12"/>
  <c r="BU113" i="12"/>
  <c r="BU123" i="12"/>
  <c r="BU132" i="12"/>
  <c r="BU140" i="12"/>
  <c r="BU148" i="12"/>
  <c r="BU156" i="12"/>
  <c r="BU164" i="12"/>
  <c r="BU172" i="12"/>
  <c r="BU180" i="12"/>
  <c r="BU188" i="12"/>
  <c r="BU196" i="12"/>
  <c r="BU204" i="12"/>
  <c r="BU212" i="12"/>
  <c r="BT21" i="12"/>
  <c r="BT29" i="12"/>
  <c r="BT37" i="12"/>
  <c r="BT45" i="12"/>
  <c r="BT53" i="12"/>
  <c r="BT61" i="12"/>
  <c r="BT69" i="12"/>
  <c r="BT77" i="12"/>
  <c r="BT85" i="12"/>
  <c r="BT93" i="12"/>
  <c r="BT101" i="12"/>
  <c r="BT109" i="12"/>
  <c r="BT117" i="12"/>
  <c r="BT125" i="12"/>
  <c r="BT133" i="12"/>
  <c r="BT141" i="12"/>
  <c r="BT149" i="12"/>
  <c r="BT157" i="12"/>
  <c r="BT165" i="12"/>
  <c r="BT173" i="12"/>
  <c r="BT181" i="12"/>
  <c r="BT189" i="12"/>
  <c r="BT197" i="12"/>
  <c r="BT205" i="12"/>
  <c r="BT213" i="12"/>
  <c r="BS22" i="12"/>
  <c r="BS30" i="12"/>
  <c r="BS38" i="12"/>
  <c r="BS46" i="12"/>
  <c r="BS54" i="12"/>
  <c r="BS62" i="12"/>
  <c r="BS70" i="12"/>
  <c r="BS78" i="12"/>
  <c r="BS86" i="12"/>
  <c r="BS94" i="12"/>
  <c r="BS102" i="12"/>
  <c r="BS110" i="12"/>
  <c r="BS118" i="12"/>
  <c r="BS126" i="12"/>
  <c r="BZ59" i="12"/>
  <c r="BW120" i="12"/>
  <c r="BV127" i="12"/>
  <c r="BU18" i="12"/>
  <c r="BU63" i="12"/>
  <c r="BU92" i="12"/>
  <c r="BU122" i="12"/>
  <c r="BU142" i="12"/>
  <c r="BU165" i="12"/>
  <c r="BU187" i="12"/>
  <c r="BU206" i="12"/>
  <c r="BT30" i="12"/>
  <c r="BT52" i="12"/>
  <c r="BT71" i="12"/>
  <c r="BT94" i="12"/>
  <c r="BT116" i="12"/>
  <c r="BT135" i="12"/>
  <c r="BT158" i="12"/>
  <c r="BT180" i="12"/>
  <c r="BT199" i="12"/>
  <c r="BS23" i="12"/>
  <c r="BS45" i="12"/>
  <c r="BS64" i="12"/>
  <c r="BS87" i="12"/>
  <c r="BS109" i="12"/>
  <c r="BS128" i="12"/>
  <c r="BS144" i="12"/>
  <c r="BS159" i="12"/>
  <c r="BS173" i="12"/>
  <c r="BS184" i="12"/>
  <c r="BS198" i="12"/>
  <c r="BS211" i="12"/>
  <c r="BR24" i="12"/>
  <c r="BR38" i="12"/>
  <c r="BR49" i="12"/>
  <c r="BR63" i="12"/>
  <c r="BR75" i="12"/>
  <c r="BR86" i="12"/>
  <c r="BR96" i="12"/>
  <c r="BR105" i="12"/>
  <c r="BR115" i="12"/>
  <c r="BR124" i="12"/>
  <c r="BR133" i="12"/>
  <c r="BR142" i="12"/>
  <c r="BR151" i="12"/>
  <c r="BR160" i="12"/>
  <c r="BR169" i="12"/>
  <c r="BR177" i="12"/>
  <c r="BR185" i="12"/>
  <c r="BR193" i="12"/>
  <c r="BR201" i="12"/>
  <c r="BR209" i="12"/>
  <c r="BQ18" i="12"/>
  <c r="BQ26" i="12"/>
  <c r="BQ34" i="12"/>
  <c r="BQ42" i="12"/>
  <c r="BQ50" i="12"/>
  <c r="BQ58" i="12"/>
  <c r="BQ66" i="12"/>
  <c r="BQ74" i="12"/>
  <c r="BQ82" i="12"/>
  <c r="BQ90" i="12"/>
  <c r="BQ98" i="12"/>
  <c r="BQ106" i="12"/>
  <c r="BQ114" i="12"/>
  <c r="BQ122" i="12"/>
  <c r="BQ130" i="12"/>
  <c r="BQ138" i="12"/>
  <c r="BQ146" i="12"/>
  <c r="BQ154" i="12"/>
  <c r="BQ162" i="12"/>
  <c r="BQ170" i="12"/>
  <c r="BQ178" i="12"/>
  <c r="BQ186" i="12"/>
  <c r="BQ194" i="12"/>
  <c r="BQ202" i="12"/>
  <c r="BQ210" i="12"/>
  <c r="BP19" i="12"/>
  <c r="BP27" i="12"/>
  <c r="BP35" i="12"/>
  <c r="BP43" i="12"/>
  <c r="BP51" i="12"/>
  <c r="BP59" i="12"/>
  <c r="BP67" i="12"/>
  <c r="BP75" i="12"/>
  <c r="BP83" i="12"/>
  <c r="BP91" i="12"/>
  <c r="BP99" i="12"/>
  <c r="BP107" i="12"/>
  <c r="BY78" i="12"/>
  <c r="BW152" i="12"/>
  <c r="BV142" i="12"/>
  <c r="BU28" i="12"/>
  <c r="BU68" i="12"/>
  <c r="BU95" i="12"/>
  <c r="BU124" i="12"/>
  <c r="BU147" i="12"/>
  <c r="BU166" i="12"/>
  <c r="BU189" i="12"/>
  <c r="BU211" i="12"/>
  <c r="BT31" i="12"/>
  <c r="BT54" i="12"/>
  <c r="BT76" i="12"/>
  <c r="BT95" i="12"/>
  <c r="BT118" i="12"/>
  <c r="BT140" i="12"/>
  <c r="BT159" i="12"/>
  <c r="BT182" i="12"/>
  <c r="BT204" i="12"/>
  <c r="BS24" i="12"/>
  <c r="BS47" i="12"/>
  <c r="BS69" i="12"/>
  <c r="BS88" i="12"/>
  <c r="BS111" i="12"/>
  <c r="BS133" i="12"/>
  <c r="BS149" i="12"/>
  <c r="BS160" i="12"/>
  <c r="BS174" i="12"/>
  <c r="BS187" i="12"/>
  <c r="BS199" i="12"/>
  <c r="BS213" i="12"/>
  <c r="BR25" i="12"/>
  <c r="BR39" i="12"/>
  <c r="BR52" i="12"/>
  <c r="BR64" i="12"/>
  <c r="BR76" i="12"/>
  <c r="BR87" i="12"/>
  <c r="BR97" i="12"/>
  <c r="BR107" i="12"/>
  <c r="BR116" i="12"/>
  <c r="BR125" i="12"/>
  <c r="BR134" i="12"/>
  <c r="BR143" i="12"/>
  <c r="BR152" i="12"/>
  <c r="BR161" i="12"/>
  <c r="BR170" i="12"/>
  <c r="BR178" i="12"/>
  <c r="BR186" i="12"/>
  <c r="BR194" i="12"/>
  <c r="BR202" i="12"/>
  <c r="BR210" i="12"/>
  <c r="BQ19" i="12"/>
  <c r="BQ27" i="12"/>
  <c r="BQ35" i="12"/>
  <c r="BQ43" i="12"/>
  <c r="BQ51" i="12"/>
  <c r="BQ59" i="12"/>
  <c r="BQ67" i="12"/>
  <c r="BQ75" i="12"/>
  <c r="BQ83" i="12"/>
  <c r="BQ91" i="12"/>
  <c r="BQ99" i="12"/>
  <c r="BQ107" i="12"/>
  <c r="BQ115" i="12"/>
  <c r="BQ123" i="12"/>
  <c r="BQ131" i="12"/>
  <c r="BQ139" i="12"/>
  <c r="BQ147" i="12"/>
  <c r="BQ155" i="12"/>
  <c r="BQ163" i="12"/>
  <c r="BQ171" i="12"/>
  <c r="BQ179" i="12"/>
  <c r="BQ187" i="12"/>
  <c r="BQ195" i="12"/>
  <c r="BQ203" i="12"/>
  <c r="BQ211" i="12"/>
  <c r="BP20" i="12"/>
  <c r="BP28" i="12"/>
  <c r="BP36" i="12"/>
  <c r="BP44" i="12"/>
  <c r="BP52" i="12"/>
  <c r="BP60" i="12"/>
  <c r="BP68" i="12"/>
  <c r="BP76" i="12"/>
  <c r="BP84" i="12"/>
  <c r="BP92" i="12"/>
  <c r="BP100" i="12"/>
  <c r="BP108" i="12"/>
  <c r="BP116" i="12"/>
  <c r="BP124" i="12"/>
  <c r="BP132" i="12"/>
  <c r="BP140" i="12"/>
  <c r="BP148" i="12"/>
  <c r="BP156" i="12"/>
  <c r="BP164" i="12"/>
  <c r="BP172" i="12"/>
  <c r="BP180" i="12"/>
  <c r="BP188" i="12"/>
  <c r="BP196" i="12"/>
  <c r="BP204" i="12"/>
  <c r="BP212" i="12"/>
  <c r="BO54" i="12"/>
  <c r="BO62" i="12"/>
  <c r="BO70" i="12"/>
  <c r="BO78" i="12"/>
  <c r="BO86" i="12"/>
  <c r="BO94" i="12"/>
  <c r="BO102" i="12"/>
  <c r="BO110" i="12"/>
  <c r="BO118" i="12"/>
  <c r="BO126" i="12"/>
  <c r="BO134" i="12"/>
  <c r="BO142" i="12"/>
  <c r="BO150" i="12"/>
  <c r="BO158" i="12"/>
  <c r="BO166" i="12"/>
  <c r="BO174" i="12"/>
  <c r="BO182" i="12"/>
  <c r="BO190" i="12"/>
  <c r="BO198" i="12"/>
  <c r="BO206" i="12"/>
  <c r="BO214" i="12"/>
  <c r="BN56" i="12"/>
  <c r="BN64" i="12"/>
  <c r="BN72" i="12"/>
  <c r="BN80" i="12"/>
  <c r="BN88" i="12"/>
  <c r="BN96" i="12"/>
  <c r="BN104" i="12"/>
  <c r="BN112" i="12"/>
  <c r="BN120" i="12"/>
  <c r="BN128" i="12"/>
  <c r="BN136" i="12"/>
  <c r="BN144" i="12"/>
  <c r="BN152" i="12"/>
  <c r="BN160" i="12"/>
  <c r="BN168" i="12"/>
  <c r="BN176" i="12"/>
  <c r="BN184" i="12"/>
  <c r="BN192" i="12"/>
  <c r="BN200" i="12"/>
  <c r="BN208" i="12"/>
  <c r="BL17" i="12"/>
  <c r="BL25" i="12"/>
  <c r="BL33" i="12"/>
  <c r="BL41" i="12"/>
  <c r="BL49" i="12"/>
  <c r="BL57" i="12"/>
  <c r="BL65" i="12"/>
  <c r="BL73" i="12"/>
  <c r="BL81" i="12"/>
  <c r="BL89" i="12"/>
  <c r="BL97" i="12"/>
  <c r="BL105" i="12"/>
  <c r="BL113" i="12"/>
  <c r="BL121" i="12"/>
  <c r="BL129" i="12"/>
  <c r="BL137" i="12"/>
  <c r="BL145" i="12"/>
  <c r="BL153" i="12"/>
  <c r="BL161" i="12"/>
  <c r="BL169" i="12"/>
  <c r="BL177" i="12"/>
  <c r="BL185" i="12"/>
  <c r="BL193" i="12"/>
  <c r="BL201" i="12"/>
  <c r="BL209" i="12"/>
  <c r="BK18" i="12"/>
  <c r="BK26" i="12"/>
  <c r="BY142" i="12"/>
  <c r="BW184" i="12"/>
  <c r="BV153" i="12"/>
  <c r="BU40" i="12"/>
  <c r="BU72" i="12"/>
  <c r="BU100" i="12"/>
  <c r="BU126" i="12"/>
  <c r="BU149" i="12"/>
  <c r="BU171" i="12"/>
  <c r="BU190" i="12"/>
  <c r="BU213" i="12"/>
  <c r="BT36" i="12"/>
  <c r="BT55" i="12"/>
  <c r="BT78" i="12"/>
  <c r="BT100" i="12"/>
  <c r="BT119" i="12"/>
  <c r="BT142" i="12"/>
  <c r="BT164" i="12"/>
  <c r="BT183" i="12"/>
  <c r="BT206" i="12"/>
  <c r="BS29" i="12"/>
  <c r="BS48" i="12"/>
  <c r="BS71" i="12"/>
  <c r="BS93" i="12"/>
  <c r="BS112" i="12"/>
  <c r="BS134" i="12"/>
  <c r="BS150" i="12"/>
  <c r="BS163" i="12"/>
  <c r="BS175" i="12"/>
  <c r="BS189" i="12"/>
  <c r="BS200" i="12"/>
  <c r="BS214" i="12"/>
  <c r="BR28" i="12"/>
  <c r="BR40" i="12"/>
  <c r="BR54" i="12"/>
  <c r="BR65" i="12"/>
  <c r="BR78" i="12"/>
  <c r="BR88" i="12"/>
  <c r="BR99" i="12"/>
  <c r="BR108" i="12"/>
  <c r="BR117" i="12"/>
  <c r="BR126" i="12"/>
  <c r="BR135" i="12"/>
  <c r="BR144" i="12"/>
  <c r="BR153" i="12"/>
  <c r="BR163" i="12"/>
  <c r="BR171" i="12"/>
  <c r="BR179" i="12"/>
  <c r="BR187" i="12"/>
  <c r="BR195" i="12"/>
  <c r="BR203" i="12"/>
  <c r="BR211" i="12"/>
  <c r="BQ20" i="12"/>
  <c r="BQ28" i="12"/>
  <c r="BQ36" i="12"/>
  <c r="BQ44" i="12"/>
  <c r="BQ52" i="12"/>
  <c r="BQ60" i="12"/>
  <c r="BQ68" i="12"/>
  <c r="BQ76" i="12"/>
  <c r="BQ84" i="12"/>
  <c r="BQ92" i="12"/>
  <c r="BQ100" i="12"/>
  <c r="BQ108" i="12"/>
  <c r="BQ116" i="12"/>
  <c r="BQ124" i="12"/>
  <c r="BQ132" i="12"/>
  <c r="BQ140" i="12"/>
  <c r="BQ148" i="12"/>
  <c r="BQ156" i="12"/>
  <c r="BQ164" i="12"/>
  <c r="BQ172" i="12"/>
  <c r="BQ180" i="12"/>
  <c r="BQ188" i="12"/>
  <c r="BQ196" i="12"/>
  <c r="BQ204" i="12"/>
  <c r="BQ212" i="12"/>
  <c r="BP21" i="12"/>
  <c r="BP29" i="12"/>
  <c r="BP37" i="12"/>
  <c r="BP45" i="12"/>
  <c r="BP53" i="12"/>
  <c r="BP61" i="12"/>
  <c r="BP69" i="12"/>
  <c r="BP77" i="12"/>
  <c r="BP85" i="12"/>
  <c r="BP93" i="12"/>
  <c r="BP101" i="12"/>
  <c r="BP109" i="12"/>
  <c r="BP117" i="12"/>
  <c r="BP125" i="12"/>
  <c r="BP133" i="12"/>
  <c r="BP141" i="12"/>
  <c r="BP149" i="12"/>
  <c r="BP157" i="12"/>
  <c r="BP165" i="12"/>
  <c r="BP173" i="12"/>
  <c r="BP181" i="12"/>
  <c r="BP189" i="12"/>
  <c r="BP197" i="12"/>
  <c r="BP205" i="12"/>
  <c r="BP213" i="12"/>
  <c r="BO55" i="12"/>
  <c r="BO63" i="12"/>
  <c r="BO71" i="12"/>
  <c r="BO79" i="12"/>
  <c r="BO87" i="12"/>
  <c r="BO95" i="12"/>
  <c r="BO103" i="12"/>
  <c r="BO111" i="12"/>
  <c r="BO119" i="12"/>
  <c r="BO127" i="12"/>
  <c r="BO135" i="12"/>
  <c r="BO143" i="12"/>
  <c r="BO151" i="12"/>
  <c r="BO159" i="12"/>
  <c r="BO167" i="12"/>
  <c r="BO175" i="12"/>
  <c r="BO183" i="12"/>
  <c r="BO191" i="12"/>
  <c r="BO199" i="12"/>
  <c r="BO207" i="12"/>
  <c r="BN49" i="12"/>
  <c r="BN57" i="12"/>
  <c r="BN65" i="12"/>
  <c r="BN73" i="12"/>
  <c r="BN81" i="12"/>
  <c r="BN89" i="12"/>
  <c r="BN97" i="12"/>
  <c r="BN105" i="12"/>
  <c r="BN113" i="12"/>
  <c r="BN121" i="12"/>
  <c r="BN129" i="12"/>
  <c r="BN137" i="12"/>
  <c r="BN145" i="12"/>
  <c r="BN153" i="12"/>
  <c r="BN161" i="12"/>
  <c r="BN169" i="12"/>
  <c r="BN177" i="12"/>
  <c r="BN185" i="12"/>
  <c r="BN193" i="12"/>
  <c r="BN201" i="12"/>
  <c r="BN209" i="12"/>
  <c r="BL18" i="12"/>
  <c r="BL26" i="12"/>
  <c r="BL34" i="12"/>
  <c r="BL42" i="12"/>
  <c r="BL50" i="12"/>
  <c r="BL58" i="12"/>
  <c r="BL66" i="12"/>
  <c r="BL74" i="12"/>
  <c r="BL82" i="12"/>
  <c r="BL90" i="12"/>
  <c r="BL98" i="12"/>
  <c r="BL106" i="12"/>
  <c r="BL114" i="12"/>
  <c r="BL122" i="12"/>
  <c r="BL130" i="12"/>
  <c r="BL138" i="12"/>
  <c r="BL146" i="12"/>
  <c r="BL154" i="12"/>
  <c r="BL162" i="12"/>
  <c r="BL170" i="12"/>
  <c r="BL178" i="12"/>
  <c r="BL186" i="12"/>
  <c r="BL194" i="12"/>
  <c r="BL202" i="12"/>
  <c r="BL210" i="12"/>
  <c r="BK19" i="12"/>
  <c r="BK27" i="12"/>
  <c r="BY206" i="12"/>
  <c r="BV17" i="12"/>
  <c r="BV163" i="12"/>
  <c r="BU48" i="12"/>
  <c r="BU73" i="12"/>
  <c r="BU104" i="12"/>
  <c r="BU131" i="12"/>
  <c r="BU150" i="12"/>
  <c r="BU173" i="12"/>
  <c r="BU195" i="12"/>
  <c r="BU214" i="12"/>
  <c r="BT38" i="12"/>
  <c r="BT60" i="12"/>
  <c r="BT79" i="12"/>
  <c r="BT102" i="12"/>
  <c r="BT124" i="12"/>
  <c r="BT143" i="12"/>
  <c r="BT166" i="12"/>
  <c r="BT188" i="12"/>
  <c r="BT207" i="12"/>
  <c r="BS31" i="12"/>
  <c r="BS53" i="12"/>
  <c r="BS72" i="12"/>
  <c r="BS95" i="12"/>
  <c r="BS117" i="12"/>
  <c r="BS135" i="12"/>
  <c r="BS151" i="12"/>
  <c r="BS165" i="12"/>
  <c r="BS176" i="12"/>
  <c r="BS190" i="12"/>
  <c r="BS203" i="12"/>
  <c r="BR16" i="12"/>
  <c r="BR30" i="12"/>
  <c r="BR41" i="12"/>
  <c r="BR55" i="12"/>
  <c r="BR68" i="12"/>
  <c r="BR79" i="12"/>
  <c r="BR89" i="12"/>
  <c r="BR100" i="12"/>
  <c r="BR109" i="12"/>
  <c r="BR118" i="12"/>
  <c r="BR127" i="12"/>
  <c r="BR136" i="12"/>
  <c r="BR145" i="12"/>
  <c r="BR155" i="12"/>
  <c r="BR164" i="12"/>
  <c r="BR172" i="12"/>
  <c r="BR180" i="12"/>
  <c r="BR188" i="12"/>
  <c r="BR196" i="12"/>
  <c r="BR204" i="12"/>
  <c r="BR212" i="12"/>
  <c r="BQ21" i="12"/>
  <c r="BQ29" i="12"/>
  <c r="BQ37" i="12"/>
  <c r="BQ45" i="12"/>
  <c r="BQ53" i="12"/>
  <c r="BQ61" i="12"/>
  <c r="BQ69" i="12"/>
  <c r="BQ77" i="12"/>
  <c r="BQ85" i="12"/>
  <c r="BQ93" i="12"/>
  <c r="BQ101" i="12"/>
  <c r="BQ109" i="12"/>
  <c r="BQ117" i="12"/>
  <c r="BQ125" i="12"/>
  <c r="BQ133" i="12"/>
  <c r="BQ141" i="12"/>
  <c r="BQ149" i="12"/>
  <c r="BQ157" i="12"/>
  <c r="BQ165" i="12"/>
  <c r="BQ173" i="12"/>
  <c r="BQ181" i="12"/>
  <c r="BQ189" i="12"/>
  <c r="BQ197" i="12"/>
  <c r="BQ205" i="12"/>
  <c r="BQ213" i="12"/>
  <c r="BP22" i="12"/>
  <c r="BP30" i="12"/>
  <c r="BP38" i="12"/>
  <c r="BP46" i="12"/>
  <c r="BP54" i="12"/>
  <c r="BP62" i="12"/>
  <c r="BP70" i="12"/>
  <c r="BP78" i="12"/>
  <c r="BP86" i="12"/>
  <c r="BP94" i="12"/>
  <c r="BP102" i="12"/>
  <c r="BP110" i="12"/>
  <c r="BP118" i="12"/>
  <c r="BP126" i="12"/>
  <c r="BP134" i="12"/>
  <c r="BP142" i="12"/>
  <c r="BP150" i="12"/>
  <c r="BP158" i="12"/>
  <c r="BP166" i="12"/>
  <c r="BP174" i="12"/>
  <c r="BP182" i="12"/>
  <c r="BP190" i="12"/>
  <c r="BP198" i="12"/>
  <c r="BP206" i="12"/>
  <c r="BP214" i="12"/>
  <c r="BO56" i="12"/>
  <c r="BO64" i="12"/>
  <c r="BO72" i="12"/>
  <c r="BO80" i="12"/>
  <c r="BO88" i="12"/>
  <c r="BO96" i="12"/>
  <c r="BO104" i="12"/>
  <c r="BO112" i="12"/>
  <c r="BO120" i="12"/>
  <c r="BO128" i="12"/>
  <c r="BO136" i="12"/>
  <c r="BO144" i="12"/>
  <c r="BO152" i="12"/>
  <c r="BO160" i="12"/>
  <c r="BO168" i="12"/>
  <c r="BO176" i="12"/>
  <c r="BO184" i="12"/>
  <c r="BO192" i="12"/>
  <c r="BO200" i="12"/>
  <c r="BO208" i="12"/>
  <c r="BN50" i="12"/>
  <c r="BN58" i="12"/>
  <c r="BN66" i="12"/>
  <c r="BN74" i="12"/>
  <c r="BN82" i="12"/>
  <c r="BN90" i="12"/>
  <c r="BN98" i="12"/>
  <c r="BN106" i="12"/>
  <c r="BN114" i="12"/>
  <c r="BN122" i="12"/>
  <c r="BN130" i="12"/>
  <c r="BN138" i="12"/>
  <c r="BN146" i="12"/>
  <c r="BN154" i="12"/>
  <c r="BN162" i="12"/>
  <c r="BN170" i="12"/>
  <c r="BN178" i="12"/>
  <c r="BX71" i="12"/>
  <c r="BV46" i="12"/>
  <c r="BV175" i="12"/>
  <c r="BU50" i="12"/>
  <c r="BU80" i="12"/>
  <c r="BU105" i="12"/>
  <c r="BU133" i="12"/>
  <c r="BU155" i="12"/>
  <c r="BU174" i="12"/>
  <c r="BU197" i="12"/>
  <c r="BT20" i="12"/>
  <c r="BT39" i="12"/>
  <c r="BT62" i="12"/>
  <c r="BT84" i="12"/>
  <c r="BT103" i="12"/>
  <c r="BT126" i="12"/>
  <c r="BT148" i="12"/>
  <c r="BT167" i="12"/>
  <c r="BT190" i="12"/>
  <c r="BT212" i="12"/>
  <c r="BS32" i="12"/>
  <c r="BS55" i="12"/>
  <c r="BS77" i="12"/>
  <c r="BS96" i="12"/>
  <c r="BS119" i="12"/>
  <c r="BS136" i="12"/>
  <c r="BS152" i="12"/>
  <c r="BS166" i="12"/>
  <c r="BS179" i="12"/>
  <c r="BS191" i="12"/>
  <c r="BS205" i="12"/>
  <c r="BR17" i="12"/>
  <c r="BR31" i="12"/>
  <c r="BR44" i="12"/>
  <c r="BR56" i="12"/>
  <c r="BR70" i="12"/>
  <c r="BR80" i="12"/>
  <c r="BR91" i="12"/>
  <c r="BR101" i="12"/>
  <c r="BR110" i="12"/>
  <c r="BR119" i="12"/>
  <c r="BR128" i="12"/>
  <c r="BR137" i="12"/>
  <c r="BR147" i="12"/>
  <c r="BR156" i="12"/>
  <c r="BR165" i="12"/>
  <c r="BR173" i="12"/>
  <c r="BR181" i="12"/>
  <c r="BR189" i="12"/>
  <c r="BR197" i="12"/>
  <c r="BR205" i="12"/>
  <c r="BR213" i="12"/>
  <c r="BQ22" i="12"/>
  <c r="BQ30" i="12"/>
  <c r="BQ38" i="12"/>
  <c r="BQ46" i="12"/>
  <c r="BQ54" i="12"/>
  <c r="BQ62" i="12"/>
  <c r="BQ70" i="12"/>
  <c r="BQ78" i="12"/>
  <c r="BQ86" i="12"/>
  <c r="BQ94" i="12"/>
  <c r="BQ102" i="12"/>
  <c r="BQ110" i="12"/>
  <c r="BQ118" i="12"/>
  <c r="BQ126" i="12"/>
  <c r="BQ134" i="12"/>
  <c r="BQ142" i="12"/>
  <c r="BQ150" i="12"/>
  <c r="BQ158" i="12"/>
  <c r="BQ166" i="12"/>
  <c r="BQ174" i="12"/>
  <c r="BQ182" i="12"/>
  <c r="BQ190" i="12"/>
  <c r="BQ198" i="12"/>
  <c r="BQ206" i="12"/>
  <c r="BQ214" i="12"/>
  <c r="BP23" i="12"/>
  <c r="BP31" i="12"/>
  <c r="BP39" i="12"/>
  <c r="BP47" i="12"/>
  <c r="BP55" i="12"/>
  <c r="BP63" i="12"/>
  <c r="BP71" i="12"/>
  <c r="BP79" i="12"/>
  <c r="BP87" i="12"/>
  <c r="BP95" i="12"/>
  <c r="BP103" i="12"/>
  <c r="BP111" i="12"/>
  <c r="BP119" i="12"/>
  <c r="BP127" i="12"/>
  <c r="BP135" i="12"/>
  <c r="BP143" i="12"/>
  <c r="BP151" i="12"/>
  <c r="BP159" i="12"/>
  <c r="BP167" i="12"/>
  <c r="BP175" i="12"/>
  <c r="BP183" i="12"/>
  <c r="BP191" i="12"/>
  <c r="BP199" i="12"/>
  <c r="BP207" i="12"/>
  <c r="BO49" i="12"/>
  <c r="BO57" i="12"/>
  <c r="BO65" i="12"/>
  <c r="BO73" i="12"/>
  <c r="BO81" i="12"/>
  <c r="BO89" i="12"/>
  <c r="BO97" i="12"/>
  <c r="BO105" i="12"/>
  <c r="BO113" i="12"/>
  <c r="BO121" i="12"/>
  <c r="BO129" i="12"/>
  <c r="BO137" i="12"/>
  <c r="BO145" i="12"/>
  <c r="BO153" i="12"/>
  <c r="BO161" i="12"/>
  <c r="BO169" i="12"/>
  <c r="BO177" i="12"/>
  <c r="BO185" i="12"/>
  <c r="BO193" i="12"/>
  <c r="BO201" i="12"/>
  <c r="BO209" i="12"/>
  <c r="BN51" i="12"/>
  <c r="BN59" i="12"/>
  <c r="BN67" i="12"/>
  <c r="BN75" i="12"/>
  <c r="BN83" i="12"/>
  <c r="BN91" i="12"/>
  <c r="BN99" i="12"/>
  <c r="BN107" i="12"/>
  <c r="BN115" i="12"/>
  <c r="BN123" i="12"/>
  <c r="BN131" i="12"/>
  <c r="BN139" i="12"/>
  <c r="BN147" i="12"/>
  <c r="BN155" i="12"/>
  <c r="BN163" i="12"/>
  <c r="BN171" i="12"/>
  <c r="BN179" i="12"/>
  <c r="BN187" i="12"/>
  <c r="BN195" i="12"/>
  <c r="BN203" i="12"/>
  <c r="BN211" i="12"/>
  <c r="BL20" i="12"/>
  <c r="BL28" i="12"/>
  <c r="BL36" i="12"/>
  <c r="BL44" i="12"/>
  <c r="BX135" i="12"/>
  <c r="BV66" i="12"/>
  <c r="BV185" i="12"/>
  <c r="BU51" i="12"/>
  <c r="BU82" i="12"/>
  <c r="BU112" i="12"/>
  <c r="BU134" i="12"/>
  <c r="BU157" i="12"/>
  <c r="BU179" i="12"/>
  <c r="BU198" i="12"/>
  <c r="BT22" i="12"/>
  <c r="BT44" i="12"/>
  <c r="BT63" i="12"/>
  <c r="BT86" i="12"/>
  <c r="BT108" i="12"/>
  <c r="BT127" i="12"/>
  <c r="BT150" i="12"/>
  <c r="BT172" i="12"/>
  <c r="BT191" i="12"/>
  <c r="BT214" i="12"/>
  <c r="BS37" i="12"/>
  <c r="BS56" i="12"/>
  <c r="BS79" i="12"/>
  <c r="BS101" i="12"/>
  <c r="BS120" i="12"/>
  <c r="BS141" i="12"/>
  <c r="BS155" i="12"/>
  <c r="BS167" i="12"/>
  <c r="BS181" i="12"/>
  <c r="BS192" i="12"/>
  <c r="BS206" i="12"/>
  <c r="BR20" i="12"/>
  <c r="BR32" i="12"/>
  <c r="BR46" i="12"/>
  <c r="BR57" i="12"/>
  <c r="BR71" i="12"/>
  <c r="BR81" i="12"/>
  <c r="BR92" i="12"/>
  <c r="BR102" i="12"/>
  <c r="BR111" i="12"/>
  <c r="BR120" i="12"/>
  <c r="BR129" i="12"/>
  <c r="BR139" i="12"/>
  <c r="BR148" i="12"/>
  <c r="BR157" i="12"/>
  <c r="BR166" i="12"/>
  <c r="BR174" i="12"/>
  <c r="BR182" i="12"/>
  <c r="BR190" i="12"/>
  <c r="BR198" i="12"/>
  <c r="BR206" i="12"/>
  <c r="BR214" i="12"/>
  <c r="BQ23" i="12"/>
  <c r="BQ31" i="12"/>
  <c r="BQ39" i="12"/>
  <c r="BQ47" i="12"/>
  <c r="BQ55" i="12"/>
  <c r="BQ63" i="12"/>
  <c r="BQ71" i="12"/>
  <c r="BQ79" i="12"/>
  <c r="BQ87" i="12"/>
  <c r="BQ95" i="12"/>
  <c r="BQ103" i="12"/>
  <c r="BQ111" i="12"/>
  <c r="BQ119" i="12"/>
  <c r="BQ127" i="12"/>
  <c r="BQ135" i="12"/>
  <c r="BQ143" i="12"/>
  <c r="BQ151" i="12"/>
  <c r="BQ159" i="12"/>
  <c r="BQ167" i="12"/>
  <c r="BQ175" i="12"/>
  <c r="BQ183" i="12"/>
  <c r="BQ191" i="12"/>
  <c r="BQ199" i="12"/>
  <c r="BQ207" i="12"/>
  <c r="BP16" i="12"/>
  <c r="BP24" i="12"/>
  <c r="BP32" i="12"/>
  <c r="BP40" i="12"/>
  <c r="BP48" i="12"/>
  <c r="BP56" i="12"/>
  <c r="BP64" i="12"/>
  <c r="BP72" i="12"/>
  <c r="BP80" i="12"/>
  <c r="BP88" i="12"/>
  <c r="BP96" i="12"/>
  <c r="BP104" i="12"/>
  <c r="BW64" i="12"/>
  <c r="BV110" i="12"/>
  <c r="BV207" i="12"/>
  <c r="BU60" i="12"/>
  <c r="BU90" i="12"/>
  <c r="BU115" i="12"/>
  <c r="BU141" i="12"/>
  <c r="BU163" i="12"/>
  <c r="BU182" i="12"/>
  <c r="BU205" i="12"/>
  <c r="BT28" i="12"/>
  <c r="BT47" i="12"/>
  <c r="BT70" i="12"/>
  <c r="BT92" i="12"/>
  <c r="BT111" i="12"/>
  <c r="BT134" i="12"/>
  <c r="BT156" i="12"/>
  <c r="BT175" i="12"/>
  <c r="BT198" i="12"/>
  <c r="BS21" i="12"/>
  <c r="BS40" i="12"/>
  <c r="BS63" i="12"/>
  <c r="BS85" i="12"/>
  <c r="BS104" i="12"/>
  <c r="BS127" i="12"/>
  <c r="BS143" i="12"/>
  <c r="BS158" i="12"/>
  <c r="BS171" i="12"/>
  <c r="BS183" i="12"/>
  <c r="BS197" i="12"/>
  <c r="BS208" i="12"/>
  <c r="BR23" i="12"/>
  <c r="BR36" i="12"/>
  <c r="BR48" i="12"/>
  <c r="BR62" i="12"/>
  <c r="BR73" i="12"/>
  <c r="BR84" i="12"/>
  <c r="BR95" i="12"/>
  <c r="BR104" i="12"/>
  <c r="BR113" i="12"/>
  <c r="BR123" i="12"/>
  <c r="BR132" i="12"/>
  <c r="BR141" i="12"/>
  <c r="BR150" i="12"/>
  <c r="BR159" i="12"/>
  <c r="BR168" i="12"/>
  <c r="BR176" i="12"/>
  <c r="BR184" i="12"/>
  <c r="BR192" i="12"/>
  <c r="BR200" i="12"/>
  <c r="BR208" i="12"/>
  <c r="BQ17" i="12"/>
  <c r="BQ25" i="12"/>
  <c r="BQ33" i="12"/>
  <c r="BQ41" i="12"/>
  <c r="BQ49" i="12"/>
  <c r="BQ57" i="12"/>
  <c r="BQ65" i="12"/>
  <c r="BQ73" i="12"/>
  <c r="BQ81" i="12"/>
  <c r="BQ89" i="12"/>
  <c r="BQ97" i="12"/>
  <c r="BQ105" i="12"/>
  <c r="BQ113" i="12"/>
  <c r="BQ121" i="12"/>
  <c r="BQ129" i="12"/>
  <c r="BQ137" i="12"/>
  <c r="BQ145" i="12"/>
  <c r="BQ153" i="12"/>
  <c r="BQ161" i="12"/>
  <c r="BQ169" i="12"/>
  <c r="BQ177" i="12"/>
  <c r="BQ185" i="12"/>
  <c r="BQ193" i="12"/>
  <c r="BQ201" i="12"/>
  <c r="BQ209" i="12"/>
  <c r="BP18" i="12"/>
  <c r="BP26" i="12"/>
  <c r="BP34" i="12"/>
  <c r="BP42" i="12"/>
  <c r="BP50" i="12"/>
  <c r="BP58" i="12"/>
  <c r="BP66" i="12"/>
  <c r="BP74" i="12"/>
  <c r="BP82" i="12"/>
  <c r="BP90" i="12"/>
  <c r="BP98" i="12"/>
  <c r="BP106" i="12"/>
  <c r="BP114" i="12"/>
  <c r="BP122" i="12"/>
  <c r="BP130" i="12"/>
  <c r="BP138" i="12"/>
  <c r="BP146" i="12"/>
  <c r="BP154" i="12"/>
  <c r="BP162" i="12"/>
  <c r="BP170" i="12"/>
  <c r="BP178" i="12"/>
  <c r="BP186" i="12"/>
  <c r="BP194" i="12"/>
  <c r="BP202" i="12"/>
  <c r="BP210" i="12"/>
  <c r="BO52" i="12"/>
  <c r="BO60" i="12"/>
  <c r="BO68" i="12"/>
  <c r="BO76" i="12"/>
  <c r="BO84" i="12"/>
  <c r="BO92" i="12"/>
  <c r="BO100" i="12"/>
  <c r="BO108" i="12"/>
  <c r="BO116" i="12"/>
  <c r="BO124" i="12"/>
  <c r="BO132" i="12"/>
  <c r="BO140" i="12"/>
  <c r="BO148" i="12"/>
  <c r="BO156" i="12"/>
  <c r="BO164" i="12"/>
  <c r="BO172" i="12"/>
  <c r="BO180" i="12"/>
  <c r="BO188" i="12"/>
  <c r="BO196" i="12"/>
  <c r="BO204" i="12"/>
  <c r="BO212" i="12"/>
  <c r="BN54" i="12"/>
  <c r="BN62" i="12"/>
  <c r="BN70" i="12"/>
  <c r="BN78" i="12"/>
  <c r="BN86" i="12"/>
  <c r="BN94" i="12"/>
  <c r="BN102" i="12"/>
  <c r="BN110" i="12"/>
  <c r="BN118" i="12"/>
  <c r="BN126" i="12"/>
  <c r="BN134" i="12"/>
  <c r="BN142" i="12"/>
  <c r="BN150" i="12"/>
  <c r="BN158" i="12"/>
  <c r="BN166" i="12"/>
  <c r="BN174" i="12"/>
  <c r="BN182" i="12"/>
  <c r="BN190" i="12"/>
  <c r="BN198" i="12"/>
  <c r="BN206" i="12"/>
  <c r="BN214" i="12"/>
  <c r="BX199" i="12"/>
  <c r="BU181" i="12"/>
  <c r="BT151" i="12"/>
  <c r="BS125" i="12"/>
  <c r="BR33" i="12"/>
  <c r="BR121" i="12"/>
  <c r="BR191" i="12"/>
  <c r="BQ56" i="12"/>
  <c r="BQ120" i="12"/>
  <c r="BQ184" i="12"/>
  <c r="BP49" i="12"/>
  <c r="BP112" i="12"/>
  <c r="BP131" i="12"/>
  <c r="BP153" i="12"/>
  <c r="BP176" i="12"/>
  <c r="BP195" i="12"/>
  <c r="BO51" i="12"/>
  <c r="BO74" i="12"/>
  <c r="BO93" i="12"/>
  <c r="BO115" i="12"/>
  <c r="BO138" i="12"/>
  <c r="BO157" i="12"/>
  <c r="BO179" i="12"/>
  <c r="BO202" i="12"/>
  <c r="BN55" i="12"/>
  <c r="BN77" i="12"/>
  <c r="BN100" i="12"/>
  <c r="BN119" i="12"/>
  <c r="BN141" i="12"/>
  <c r="BN164" i="12"/>
  <c r="BN183" i="12"/>
  <c r="BN199" i="12"/>
  <c r="BL16" i="12"/>
  <c r="BL30" i="12"/>
  <c r="BL43" i="12"/>
  <c r="BL54" i="12"/>
  <c r="BL64" i="12"/>
  <c r="BL76" i="12"/>
  <c r="BL86" i="12"/>
  <c r="BL96" i="12"/>
  <c r="BL108" i="12"/>
  <c r="BL118" i="12"/>
  <c r="BL128" i="12"/>
  <c r="BL140" i="12"/>
  <c r="BL150" i="12"/>
  <c r="BL160" i="12"/>
  <c r="BL172" i="12"/>
  <c r="BL182" i="12"/>
  <c r="BL192" i="12"/>
  <c r="BL204" i="12"/>
  <c r="BL214" i="12"/>
  <c r="BK25" i="12"/>
  <c r="BK35" i="12"/>
  <c r="BK43" i="12"/>
  <c r="BK51" i="12"/>
  <c r="BK59" i="12"/>
  <c r="BK67" i="12"/>
  <c r="BK75" i="12"/>
  <c r="BK83" i="12"/>
  <c r="BK91" i="12"/>
  <c r="BK99" i="12"/>
  <c r="BK107" i="12"/>
  <c r="BK115" i="12"/>
  <c r="BK123" i="12"/>
  <c r="BK131" i="12"/>
  <c r="BK139" i="12"/>
  <c r="BK147" i="12"/>
  <c r="BK155" i="12"/>
  <c r="BK163" i="12"/>
  <c r="BK171" i="12"/>
  <c r="BK179" i="12"/>
  <c r="BK187" i="12"/>
  <c r="BK195" i="12"/>
  <c r="BK203" i="12"/>
  <c r="BK211" i="12"/>
  <c r="BJ20" i="12"/>
  <c r="BJ28" i="12"/>
  <c r="BJ36" i="12"/>
  <c r="BJ44" i="12"/>
  <c r="BJ52" i="12"/>
  <c r="BJ60" i="12"/>
  <c r="BJ68" i="12"/>
  <c r="BJ76" i="12"/>
  <c r="BJ84" i="12"/>
  <c r="BJ92" i="12"/>
  <c r="BJ100" i="12"/>
  <c r="BJ108" i="12"/>
  <c r="BJ116" i="12"/>
  <c r="BJ124" i="12"/>
  <c r="BJ132" i="12"/>
  <c r="BJ140" i="12"/>
  <c r="BJ148" i="12"/>
  <c r="BJ156" i="12"/>
  <c r="BJ164" i="12"/>
  <c r="BJ172" i="12"/>
  <c r="BJ180" i="12"/>
  <c r="BJ188" i="12"/>
  <c r="BJ196" i="12"/>
  <c r="BJ204" i="12"/>
  <c r="BJ212" i="12"/>
  <c r="BI21" i="12"/>
  <c r="BI29" i="12"/>
  <c r="BI37" i="12"/>
  <c r="BI45" i="12"/>
  <c r="BI53" i="12"/>
  <c r="BI61" i="12"/>
  <c r="BI69" i="12"/>
  <c r="BI77" i="12"/>
  <c r="BI85" i="12"/>
  <c r="BI93" i="12"/>
  <c r="BI101" i="12"/>
  <c r="BI109" i="12"/>
  <c r="BI117" i="12"/>
  <c r="BI125" i="12"/>
  <c r="BI133" i="12"/>
  <c r="BI141" i="12"/>
  <c r="BI149" i="12"/>
  <c r="BI157" i="12"/>
  <c r="BI165" i="12"/>
  <c r="BI173" i="12"/>
  <c r="BI181" i="12"/>
  <c r="BI189" i="12"/>
  <c r="BI197" i="12"/>
  <c r="BI205" i="12"/>
  <c r="BI213" i="12"/>
  <c r="BH23" i="12"/>
  <c r="BH31" i="12"/>
  <c r="BH39" i="12"/>
  <c r="BH47" i="12"/>
  <c r="BH55" i="12"/>
  <c r="BH63" i="12"/>
  <c r="BH71" i="12"/>
  <c r="BH79" i="12"/>
  <c r="BH87" i="12"/>
  <c r="BH95" i="12"/>
  <c r="BH103" i="12"/>
  <c r="BH111" i="12"/>
  <c r="BH119" i="12"/>
  <c r="BH127" i="12"/>
  <c r="BH135" i="12"/>
  <c r="BH143" i="12"/>
  <c r="BH151" i="12"/>
  <c r="BH159" i="12"/>
  <c r="BH167" i="12"/>
  <c r="BH175" i="12"/>
  <c r="BH183" i="12"/>
  <c r="BH191" i="12"/>
  <c r="BH199" i="12"/>
  <c r="BH207" i="12"/>
  <c r="BV89" i="12"/>
  <c r="BU203" i="12"/>
  <c r="BT174" i="12"/>
  <c r="BS142" i="12"/>
  <c r="BR47" i="12"/>
  <c r="BR131" i="12"/>
  <c r="BR199" i="12"/>
  <c r="BQ64" i="12"/>
  <c r="BQ128" i="12"/>
  <c r="BQ192" i="12"/>
  <c r="BP57" i="12"/>
  <c r="BP113" i="12"/>
  <c r="BP136" i="12"/>
  <c r="BP155" i="12"/>
  <c r="BP177" i="12"/>
  <c r="BP200" i="12"/>
  <c r="BO53" i="12"/>
  <c r="BO75" i="12"/>
  <c r="BO98" i="12"/>
  <c r="BO117" i="12"/>
  <c r="BO139" i="12"/>
  <c r="BO162" i="12"/>
  <c r="BO181" i="12"/>
  <c r="BO203" i="12"/>
  <c r="BN60" i="12"/>
  <c r="BN79" i="12"/>
  <c r="BN101" i="12"/>
  <c r="BN124" i="12"/>
  <c r="BN143" i="12"/>
  <c r="BN165" i="12"/>
  <c r="BN186" i="12"/>
  <c r="BN202" i="12"/>
  <c r="BL19" i="12"/>
  <c r="BL31" i="12"/>
  <c r="BL45" i="12"/>
  <c r="BL55" i="12"/>
  <c r="BL67" i="12"/>
  <c r="BL77" i="12"/>
  <c r="BL87" i="12"/>
  <c r="BL99" i="12"/>
  <c r="BL109" i="12"/>
  <c r="BL119" i="12"/>
  <c r="BL131" i="12"/>
  <c r="BL141" i="12"/>
  <c r="BL151" i="12"/>
  <c r="BL163" i="12"/>
  <c r="BL173" i="12"/>
  <c r="BL183" i="12"/>
  <c r="BL195" i="12"/>
  <c r="BL205" i="12"/>
  <c r="BK16" i="12"/>
  <c r="BK28" i="12"/>
  <c r="BK36" i="12"/>
  <c r="BK44" i="12"/>
  <c r="BK52" i="12"/>
  <c r="BK60" i="12"/>
  <c r="BK68" i="12"/>
  <c r="BK76" i="12"/>
  <c r="BK84" i="12"/>
  <c r="BK92" i="12"/>
  <c r="BK100" i="12"/>
  <c r="BK108" i="12"/>
  <c r="BK116" i="12"/>
  <c r="BK124" i="12"/>
  <c r="BK132" i="12"/>
  <c r="BK140" i="12"/>
  <c r="BK148" i="12"/>
  <c r="BK156" i="12"/>
  <c r="BK164" i="12"/>
  <c r="BK172" i="12"/>
  <c r="BK180" i="12"/>
  <c r="BK188" i="12"/>
  <c r="BK196" i="12"/>
  <c r="BK204" i="12"/>
  <c r="BK212" i="12"/>
  <c r="BJ21" i="12"/>
  <c r="BJ29" i="12"/>
  <c r="BJ37" i="12"/>
  <c r="BJ45" i="12"/>
  <c r="BJ53" i="12"/>
  <c r="BJ61" i="12"/>
  <c r="BJ69" i="12"/>
  <c r="BJ77" i="12"/>
  <c r="BJ85" i="12"/>
  <c r="BJ93" i="12"/>
  <c r="BJ101" i="12"/>
  <c r="BJ109" i="12"/>
  <c r="BJ117" i="12"/>
  <c r="BJ125" i="12"/>
  <c r="BJ133" i="12"/>
  <c r="BJ141" i="12"/>
  <c r="BJ149" i="12"/>
  <c r="BJ157" i="12"/>
  <c r="BJ165" i="12"/>
  <c r="BJ173" i="12"/>
  <c r="BJ181" i="12"/>
  <c r="BJ189" i="12"/>
  <c r="BJ197" i="12"/>
  <c r="BJ205" i="12"/>
  <c r="BJ213" i="12"/>
  <c r="BI22" i="12"/>
  <c r="BI30" i="12"/>
  <c r="BI38" i="12"/>
  <c r="BI46" i="12"/>
  <c r="BI54" i="12"/>
  <c r="BI62" i="12"/>
  <c r="BI70" i="12"/>
  <c r="BI78" i="12"/>
  <c r="BI86" i="12"/>
  <c r="BI94" i="12"/>
  <c r="BI102" i="12"/>
  <c r="BI110" i="12"/>
  <c r="BI118" i="12"/>
  <c r="BI126" i="12"/>
  <c r="BI134" i="12"/>
  <c r="BI142" i="12"/>
  <c r="BI150" i="12"/>
  <c r="BI158" i="12"/>
  <c r="BI166" i="12"/>
  <c r="BI174" i="12"/>
  <c r="BI182" i="12"/>
  <c r="BI190" i="12"/>
  <c r="BI198" i="12"/>
  <c r="BI206" i="12"/>
  <c r="BI214" i="12"/>
  <c r="BH16" i="12"/>
  <c r="BH24" i="12"/>
  <c r="BH32" i="12"/>
  <c r="BH40" i="12"/>
  <c r="BH48" i="12"/>
  <c r="BH56" i="12"/>
  <c r="BH64" i="12"/>
  <c r="BH72" i="12"/>
  <c r="BH80" i="12"/>
  <c r="BH88" i="12"/>
  <c r="BH96" i="12"/>
  <c r="BH104" i="12"/>
  <c r="BH112" i="12"/>
  <c r="BH120" i="12"/>
  <c r="BH128" i="12"/>
  <c r="BH136" i="12"/>
  <c r="BH144" i="12"/>
  <c r="BH152" i="12"/>
  <c r="BH160" i="12"/>
  <c r="BH168" i="12"/>
  <c r="BH176" i="12"/>
  <c r="BH184" i="12"/>
  <c r="BH192" i="12"/>
  <c r="BH200" i="12"/>
  <c r="BH208" i="12"/>
  <c r="BM49" i="12"/>
  <c r="BM57" i="12"/>
  <c r="BM65" i="12"/>
  <c r="BM73" i="12"/>
  <c r="BM81" i="12"/>
  <c r="BM89" i="12"/>
  <c r="BM97" i="12"/>
  <c r="BM105" i="12"/>
  <c r="BM113" i="12"/>
  <c r="BM121" i="12"/>
  <c r="BM129" i="12"/>
  <c r="BM137" i="12"/>
  <c r="BM145" i="12"/>
  <c r="BM153" i="12"/>
  <c r="BM161" i="12"/>
  <c r="BM169" i="12"/>
  <c r="BM177" i="12"/>
  <c r="BM185" i="12"/>
  <c r="BM193" i="12"/>
  <c r="BM201" i="12"/>
  <c r="BV195" i="12"/>
  <c r="BT23" i="12"/>
  <c r="BT196" i="12"/>
  <c r="BS157" i="12"/>
  <c r="BR60" i="12"/>
  <c r="BR140" i="12"/>
  <c r="BR207" i="12"/>
  <c r="BQ72" i="12"/>
  <c r="BQ136" i="12"/>
  <c r="BQ200" i="12"/>
  <c r="BP65" i="12"/>
  <c r="BP115" i="12"/>
  <c r="BP137" i="12"/>
  <c r="BP160" i="12"/>
  <c r="BP179" i="12"/>
  <c r="BP201" i="12"/>
  <c r="BO58" i="12"/>
  <c r="BO77" i="12"/>
  <c r="BO99" i="12"/>
  <c r="BO122" i="12"/>
  <c r="BO141" i="12"/>
  <c r="BO163" i="12"/>
  <c r="BO186" i="12"/>
  <c r="BO205" i="12"/>
  <c r="BN61" i="12"/>
  <c r="BN84" i="12"/>
  <c r="BN103" i="12"/>
  <c r="BN125" i="12"/>
  <c r="BN148" i="12"/>
  <c r="BN167" i="12"/>
  <c r="BN188" i="12"/>
  <c r="BN204" i="12"/>
  <c r="BL21" i="12"/>
  <c r="BL32" i="12"/>
  <c r="BL46" i="12"/>
  <c r="BL56" i="12"/>
  <c r="BL68" i="12"/>
  <c r="BL78" i="12"/>
  <c r="BL88" i="12"/>
  <c r="BL100" i="12"/>
  <c r="BL110" i="12"/>
  <c r="BL120" i="12"/>
  <c r="BL132" i="12"/>
  <c r="BL142" i="12"/>
  <c r="BL152" i="12"/>
  <c r="BL164" i="12"/>
  <c r="BL174" i="12"/>
  <c r="BL184" i="12"/>
  <c r="BL196" i="12"/>
  <c r="BL206" i="12"/>
  <c r="BK17" i="12"/>
  <c r="BK29" i="12"/>
  <c r="BK37" i="12"/>
  <c r="BK45" i="12"/>
  <c r="BK53" i="12"/>
  <c r="BK61" i="12"/>
  <c r="BK69" i="12"/>
  <c r="BK77" i="12"/>
  <c r="BK85" i="12"/>
  <c r="BK93" i="12"/>
  <c r="BK101" i="12"/>
  <c r="BK109" i="12"/>
  <c r="BK117" i="12"/>
  <c r="BK125" i="12"/>
  <c r="BK133" i="12"/>
  <c r="BK141" i="12"/>
  <c r="BK149" i="12"/>
  <c r="BK157" i="12"/>
  <c r="BK165" i="12"/>
  <c r="BK173" i="12"/>
  <c r="BK181" i="12"/>
  <c r="BK189" i="12"/>
  <c r="BK197" i="12"/>
  <c r="BK205" i="12"/>
  <c r="BK213" i="12"/>
  <c r="BJ22" i="12"/>
  <c r="BJ30" i="12"/>
  <c r="BJ38" i="12"/>
  <c r="BJ46" i="12"/>
  <c r="BJ54" i="12"/>
  <c r="BJ62" i="12"/>
  <c r="BJ70" i="12"/>
  <c r="BJ78" i="12"/>
  <c r="BJ86" i="12"/>
  <c r="BJ94" i="12"/>
  <c r="BJ102" i="12"/>
  <c r="BJ110" i="12"/>
  <c r="BJ118" i="12"/>
  <c r="BJ126" i="12"/>
  <c r="BJ134" i="12"/>
  <c r="BJ142" i="12"/>
  <c r="BJ150" i="12"/>
  <c r="BJ158" i="12"/>
  <c r="BJ166" i="12"/>
  <c r="BJ174" i="12"/>
  <c r="BJ182" i="12"/>
  <c r="BJ190" i="12"/>
  <c r="BJ198" i="12"/>
  <c r="BJ206" i="12"/>
  <c r="BJ214" i="12"/>
  <c r="BI23" i="12"/>
  <c r="BI31" i="12"/>
  <c r="BI39" i="12"/>
  <c r="BI47" i="12"/>
  <c r="BI55" i="12"/>
  <c r="BI63" i="12"/>
  <c r="BI71" i="12"/>
  <c r="BI79" i="12"/>
  <c r="BI87" i="12"/>
  <c r="BI95" i="12"/>
  <c r="BI103" i="12"/>
  <c r="BI111" i="12"/>
  <c r="BI119" i="12"/>
  <c r="BI127" i="12"/>
  <c r="BI135" i="12"/>
  <c r="BI143" i="12"/>
  <c r="BI151" i="12"/>
  <c r="BI159" i="12"/>
  <c r="BI167" i="12"/>
  <c r="BI175" i="12"/>
  <c r="BI183" i="12"/>
  <c r="BI191" i="12"/>
  <c r="BI199" i="12"/>
  <c r="BI207" i="12"/>
  <c r="BH17" i="12"/>
  <c r="BH25" i="12"/>
  <c r="BH33" i="12"/>
  <c r="BH41" i="12"/>
  <c r="BH49" i="12"/>
  <c r="BH57" i="12"/>
  <c r="BH65" i="12"/>
  <c r="BH73" i="12"/>
  <c r="BH81" i="12"/>
  <c r="BH89" i="12"/>
  <c r="BH97" i="12"/>
  <c r="BH105" i="12"/>
  <c r="BH113" i="12"/>
  <c r="BH121" i="12"/>
  <c r="BH129" i="12"/>
  <c r="BH137" i="12"/>
  <c r="BH145" i="12"/>
  <c r="BH153" i="12"/>
  <c r="BH161" i="12"/>
  <c r="BH169" i="12"/>
  <c r="BH177" i="12"/>
  <c r="BH185" i="12"/>
  <c r="BH193" i="12"/>
  <c r="BH201" i="12"/>
  <c r="BU58" i="12"/>
  <c r="BT46" i="12"/>
  <c r="BS16" i="12"/>
  <c r="BS168" i="12"/>
  <c r="BR72" i="12"/>
  <c r="BR149" i="12"/>
  <c r="BQ16" i="12"/>
  <c r="BQ80" i="12"/>
  <c r="BQ144" i="12"/>
  <c r="BQ208" i="12"/>
  <c r="BP73" i="12"/>
  <c r="BP120" i="12"/>
  <c r="BP139" i="12"/>
  <c r="BP161" i="12"/>
  <c r="BP184" i="12"/>
  <c r="BP203" i="12"/>
  <c r="BO59" i="12"/>
  <c r="BO82" i="12"/>
  <c r="BO101" i="12"/>
  <c r="BO123" i="12"/>
  <c r="BO146" i="12"/>
  <c r="BO165" i="12"/>
  <c r="BO187" i="12"/>
  <c r="BO210" i="12"/>
  <c r="BN63" i="12"/>
  <c r="BN85" i="12"/>
  <c r="BN108" i="12"/>
  <c r="BN127" i="12"/>
  <c r="BN149" i="12"/>
  <c r="BN172" i="12"/>
  <c r="BN189" i="12"/>
  <c r="BN205" i="12"/>
  <c r="BL22" i="12"/>
  <c r="BL35" i="12"/>
  <c r="BL47" i="12"/>
  <c r="BL59" i="12"/>
  <c r="BL69" i="12"/>
  <c r="BL79" i="12"/>
  <c r="BL91" i="12"/>
  <c r="BL101" i="12"/>
  <c r="BL111" i="12"/>
  <c r="BL123" i="12"/>
  <c r="BL133" i="12"/>
  <c r="BL143" i="12"/>
  <c r="BL155" i="12"/>
  <c r="BL165" i="12"/>
  <c r="BL175" i="12"/>
  <c r="BL187" i="12"/>
  <c r="BL197" i="12"/>
  <c r="BL207" i="12"/>
  <c r="BK20" i="12"/>
  <c r="BK30" i="12"/>
  <c r="BK38" i="12"/>
  <c r="BK46" i="12"/>
  <c r="BK54" i="12"/>
  <c r="BK62" i="12"/>
  <c r="BK70" i="12"/>
  <c r="BK78" i="12"/>
  <c r="BK86" i="12"/>
  <c r="BK94" i="12"/>
  <c r="BK102" i="12"/>
  <c r="BK110" i="12"/>
  <c r="BK118" i="12"/>
  <c r="BK126" i="12"/>
  <c r="BK134" i="12"/>
  <c r="BK142" i="12"/>
  <c r="BK150" i="12"/>
  <c r="BK158" i="12"/>
  <c r="BK166" i="12"/>
  <c r="BK174" i="12"/>
  <c r="BK182" i="12"/>
  <c r="BK190" i="12"/>
  <c r="BK198" i="12"/>
  <c r="BK206" i="12"/>
  <c r="BK214" i="12"/>
  <c r="BJ23" i="12"/>
  <c r="BJ31" i="12"/>
  <c r="BJ39" i="12"/>
  <c r="BJ47" i="12"/>
  <c r="BJ55" i="12"/>
  <c r="BJ63" i="12"/>
  <c r="BJ71" i="12"/>
  <c r="BJ79" i="12"/>
  <c r="BJ87" i="12"/>
  <c r="BJ95" i="12"/>
  <c r="BJ103" i="12"/>
  <c r="BJ111" i="12"/>
  <c r="BJ119" i="12"/>
  <c r="BJ127" i="12"/>
  <c r="BJ135" i="12"/>
  <c r="BJ143" i="12"/>
  <c r="BJ151" i="12"/>
  <c r="BJ159" i="12"/>
  <c r="BJ167" i="12"/>
  <c r="BJ175" i="12"/>
  <c r="BJ183" i="12"/>
  <c r="BJ191" i="12"/>
  <c r="BJ199" i="12"/>
  <c r="BJ207" i="12"/>
  <c r="BI16" i="12"/>
  <c r="BI24" i="12"/>
  <c r="BI32" i="12"/>
  <c r="BI40" i="12"/>
  <c r="BI48" i="12"/>
  <c r="BI56" i="12"/>
  <c r="BI64" i="12"/>
  <c r="BI72" i="12"/>
  <c r="BI80" i="12"/>
  <c r="BI88" i="12"/>
  <c r="BI96" i="12"/>
  <c r="BI104" i="12"/>
  <c r="BI112" i="12"/>
  <c r="BI120" i="12"/>
  <c r="BI128" i="12"/>
  <c r="BI136" i="12"/>
  <c r="BI144" i="12"/>
  <c r="BI152" i="12"/>
  <c r="BI160" i="12"/>
  <c r="BI168" i="12"/>
  <c r="BI176" i="12"/>
  <c r="BI184" i="12"/>
  <c r="BI192" i="12"/>
  <c r="BI200" i="12"/>
  <c r="BI208" i="12"/>
  <c r="BH18" i="12"/>
  <c r="BH26" i="12"/>
  <c r="BH34" i="12"/>
  <c r="BH42" i="12"/>
  <c r="BH50" i="12"/>
  <c r="BH58" i="12"/>
  <c r="BU83" i="12"/>
  <c r="BT68" i="12"/>
  <c r="BS39" i="12"/>
  <c r="BS182" i="12"/>
  <c r="BR83" i="12"/>
  <c r="BR158" i="12"/>
  <c r="BQ24" i="12"/>
  <c r="BQ88" i="12"/>
  <c r="BQ152" i="12"/>
  <c r="BP17" i="12"/>
  <c r="BP81" i="12"/>
  <c r="BP121" i="12"/>
  <c r="BP144" i="12"/>
  <c r="BP163" i="12"/>
  <c r="BP185" i="12"/>
  <c r="BP208" i="12"/>
  <c r="BO61" i="12"/>
  <c r="BO83" i="12"/>
  <c r="BO106" i="12"/>
  <c r="BO125" i="12"/>
  <c r="BO147" i="12"/>
  <c r="BO170" i="12"/>
  <c r="BO189" i="12"/>
  <c r="BO211" i="12"/>
  <c r="BN68" i="12"/>
  <c r="BN87" i="12"/>
  <c r="BN109" i="12"/>
  <c r="BN132" i="12"/>
  <c r="BN151" i="12"/>
  <c r="BN173" i="12"/>
  <c r="BN191" i="12"/>
  <c r="BN207" i="12"/>
  <c r="BL23" i="12"/>
  <c r="BL37" i="12"/>
  <c r="BL48" i="12"/>
  <c r="BL60" i="12"/>
  <c r="BL70" i="12"/>
  <c r="BL80" i="12"/>
  <c r="BL92" i="12"/>
  <c r="BL102" i="12"/>
  <c r="BL112" i="12"/>
  <c r="BL124" i="12"/>
  <c r="BL134" i="12"/>
  <c r="BL144" i="12"/>
  <c r="BL156" i="12"/>
  <c r="BL166" i="12"/>
  <c r="BL176" i="12"/>
  <c r="BL188" i="12"/>
  <c r="BL198" i="12"/>
  <c r="BL208" i="12"/>
  <c r="BK21" i="12"/>
  <c r="BK31" i="12"/>
  <c r="BK39" i="12"/>
  <c r="BK47" i="12"/>
  <c r="BK55" i="12"/>
  <c r="BK63" i="12"/>
  <c r="BK71" i="12"/>
  <c r="BK79" i="12"/>
  <c r="BK87" i="12"/>
  <c r="BK95" i="12"/>
  <c r="BK103" i="12"/>
  <c r="BK111" i="12"/>
  <c r="BK119" i="12"/>
  <c r="BK127" i="12"/>
  <c r="BK135" i="12"/>
  <c r="BK143" i="12"/>
  <c r="BK151" i="12"/>
  <c r="BK159" i="12"/>
  <c r="BK167" i="12"/>
  <c r="BK175" i="12"/>
  <c r="BK183" i="12"/>
  <c r="BK191" i="12"/>
  <c r="BK199" i="12"/>
  <c r="BK207" i="12"/>
  <c r="BJ16" i="12"/>
  <c r="BJ24" i="12"/>
  <c r="BJ32" i="12"/>
  <c r="BJ40" i="12"/>
  <c r="BJ48" i="12"/>
  <c r="BJ56" i="12"/>
  <c r="BJ64" i="12"/>
  <c r="BJ72" i="12"/>
  <c r="BJ80" i="12"/>
  <c r="BJ88" i="12"/>
  <c r="BJ96" i="12"/>
  <c r="BJ104" i="12"/>
  <c r="BJ112" i="12"/>
  <c r="BJ120" i="12"/>
  <c r="BJ128" i="12"/>
  <c r="BJ136" i="12"/>
  <c r="BJ144" i="12"/>
  <c r="BJ152" i="12"/>
  <c r="BJ160" i="12"/>
  <c r="BJ168" i="12"/>
  <c r="BJ176" i="12"/>
  <c r="BJ184" i="12"/>
  <c r="BJ192" i="12"/>
  <c r="BJ200" i="12"/>
  <c r="BJ208" i="12"/>
  <c r="BI17" i="12"/>
  <c r="BI25" i="12"/>
  <c r="BI33" i="12"/>
  <c r="BI41" i="12"/>
  <c r="BI49" i="12"/>
  <c r="BI57" i="12"/>
  <c r="BI65" i="12"/>
  <c r="BI73" i="12"/>
  <c r="BI81" i="12"/>
  <c r="BI89" i="12"/>
  <c r="BI97" i="12"/>
  <c r="BI105" i="12"/>
  <c r="BI113" i="12"/>
  <c r="BI121" i="12"/>
  <c r="BI129" i="12"/>
  <c r="BI137" i="12"/>
  <c r="BI145" i="12"/>
  <c r="BI153" i="12"/>
  <c r="BI161" i="12"/>
  <c r="BI169" i="12"/>
  <c r="BI177" i="12"/>
  <c r="BI185" i="12"/>
  <c r="BI193" i="12"/>
  <c r="BI201" i="12"/>
  <c r="BI209" i="12"/>
  <c r="BH19" i="12"/>
  <c r="BH27" i="12"/>
  <c r="BH35" i="12"/>
  <c r="BH43" i="12"/>
  <c r="BH51" i="12"/>
  <c r="BH59" i="12"/>
  <c r="BH67" i="12"/>
  <c r="BH75" i="12"/>
  <c r="BH83" i="12"/>
  <c r="BH91" i="12"/>
  <c r="BH99" i="12"/>
  <c r="BH107" i="12"/>
  <c r="BH115" i="12"/>
  <c r="BH123" i="12"/>
  <c r="BH131" i="12"/>
  <c r="BH139" i="12"/>
  <c r="BH147" i="12"/>
  <c r="BH155" i="12"/>
  <c r="BH163" i="12"/>
  <c r="BH171" i="12"/>
  <c r="BH179" i="12"/>
  <c r="BH187" i="12"/>
  <c r="BH195" i="12"/>
  <c r="BH203" i="12"/>
  <c r="BH211" i="12"/>
  <c r="BM52" i="12"/>
  <c r="BM60" i="12"/>
  <c r="BM68" i="12"/>
  <c r="BM76" i="12"/>
  <c r="BM84" i="12"/>
  <c r="BM92" i="12"/>
  <c r="BM100" i="12"/>
  <c r="BM108" i="12"/>
  <c r="BM116" i="12"/>
  <c r="BM124" i="12"/>
  <c r="BM132" i="12"/>
  <c r="BM140" i="12"/>
  <c r="BM148" i="12"/>
  <c r="BM156" i="12"/>
  <c r="BM164" i="12"/>
  <c r="BM172" i="12"/>
  <c r="BM180" i="12"/>
  <c r="BM188" i="12"/>
  <c r="BU114" i="12"/>
  <c r="BT87" i="12"/>
  <c r="BS61" i="12"/>
  <c r="BS195" i="12"/>
  <c r="BR94" i="12"/>
  <c r="BR167" i="12"/>
  <c r="BQ32" i="12"/>
  <c r="BQ96" i="12"/>
  <c r="BQ160" i="12"/>
  <c r="BP25" i="12"/>
  <c r="BP89" i="12"/>
  <c r="BP123" i="12"/>
  <c r="BP145" i="12"/>
  <c r="BP168" i="12"/>
  <c r="BP187" i="12"/>
  <c r="BP209" i="12"/>
  <c r="BO66" i="12"/>
  <c r="BO85" i="12"/>
  <c r="BO107" i="12"/>
  <c r="BO130" i="12"/>
  <c r="BO149" i="12"/>
  <c r="BO171" i="12"/>
  <c r="BO194" i="12"/>
  <c r="BO213" i="12"/>
  <c r="BN69" i="12"/>
  <c r="BN92" i="12"/>
  <c r="BN111" i="12"/>
  <c r="BN133" i="12"/>
  <c r="BN156" i="12"/>
  <c r="BN175" i="12"/>
  <c r="BN194" i="12"/>
  <c r="BN210" i="12"/>
  <c r="BL24" i="12"/>
  <c r="BL38" i="12"/>
  <c r="BL51" i="12"/>
  <c r="BL61" i="12"/>
  <c r="BL71" i="12"/>
  <c r="BL83" i="12"/>
  <c r="BL93" i="12"/>
  <c r="BL103" i="12"/>
  <c r="BL115" i="12"/>
  <c r="BL125" i="12"/>
  <c r="BL135" i="12"/>
  <c r="BL147" i="12"/>
  <c r="BL157" i="12"/>
  <c r="BL167" i="12"/>
  <c r="BL179" i="12"/>
  <c r="BL189" i="12"/>
  <c r="BL199" i="12"/>
  <c r="BL211" i="12"/>
  <c r="BK22" i="12"/>
  <c r="BK32" i="12"/>
  <c r="BK40" i="12"/>
  <c r="BK48" i="12"/>
  <c r="BK56" i="12"/>
  <c r="BK64" i="12"/>
  <c r="BK72" i="12"/>
  <c r="BK80" i="12"/>
  <c r="BK88" i="12"/>
  <c r="BK96" i="12"/>
  <c r="BK104" i="12"/>
  <c r="BK112" i="12"/>
  <c r="BK120" i="12"/>
  <c r="BK128" i="12"/>
  <c r="BK136" i="12"/>
  <c r="BK144" i="12"/>
  <c r="BK152" i="12"/>
  <c r="BK160" i="12"/>
  <c r="BK168" i="12"/>
  <c r="BK176" i="12"/>
  <c r="BK184" i="12"/>
  <c r="BK192" i="12"/>
  <c r="BK200" i="12"/>
  <c r="BK208" i="12"/>
  <c r="BJ17" i="12"/>
  <c r="BJ25" i="12"/>
  <c r="BJ33" i="12"/>
  <c r="BJ41" i="12"/>
  <c r="BJ49" i="12"/>
  <c r="BJ57" i="12"/>
  <c r="BJ65" i="12"/>
  <c r="BJ73" i="12"/>
  <c r="BJ81" i="12"/>
  <c r="BJ89" i="12"/>
  <c r="BJ97" i="12"/>
  <c r="BJ105" i="12"/>
  <c r="BJ113" i="12"/>
  <c r="BJ121" i="12"/>
  <c r="BJ129" i="12"/>
  <c r="BJ137" i="12"/>
  <c r="BJ145" i="12"/>
  <c r="BJ153" i="12"/>
  <c r="BJ161" i="12"/>
  <c r="BJ169" i="12"/>
  <c r="BJ177" i="12"/>
  <c r="BJ185" i="12"/>
  <c r="BJ193" i="12"/>
  <c r="BJ201" i="12"/>
  <c r="BJ209" i="12"/>
  <c r="BI18" i="12"/>
  <c r="BI26" i="12"/>
  <c r="BI34" i="12"/>
  <c r="BI42" i="12"/>
  <c r="BI50" i="12"/>
  <c r="BI58" i="12"/>
  <c r="BI66" i="12"/>
  <c r="BI74" i="12"/>
  <c r="BI82" i="12"/>
  <c r="BI90" i="12"/>
  <c r="BI98" i="12"/>
  <c r="BI106" i="12"/>
  <c r="BI114" i="12"/>
  <c r="BI122" i="12"/>
  <c r="BI130" i="12"/>
  <c r="BI138" i="12"/>
  <c r="BI146" i="12"/>
  <c r="BI154" i="12"/>
  <c r="BI162" i="12"/>
  <c r="BI170" i="12"/>
  <c r="BI178" i="12"/>
  <c r="BI186" i="12"/>
  <c r="BI194" i="12"/>
  <c r="BI202" i="12"/>
  <c r="BI210" i="12"/>
  <c r="BH20" i="12"/>
  <c r="BH28" i="12"/>
  <c r="BH36" i="12"/>
  <c r="BH44" i="12"/>
  <c r="BH52" i="12"/>
  <c r="BH60" i="12"/>
  <c r="BH68" i="12"/>
  <c r="BH76" i="12"/>
  <c r="BH84" i="12"/>
  <c r="BH92" i="12"/>
  <c r="BH100" i="12"/>
  <c r="BH108" i="12"/>
  <c r="BH116" i="12"/>
  <c r="BH124" i="12"/>
  <c r="BH132" i="12"/>
  <c r="BH140" i="12"/>
  <c r="BH148" i="12"/>
  <c r="BH156" i="12"/>
  <c r="BH164" i="12"/>
  <c r="BH172" i="12"/>
  <c r="BH180" i="12"/>
  <c r="BH188" i="12"/>
  <c r="BH196" i="12"/>
  <c r="BH204" i="12"/>
  <c r="BH212" i="12"/>
  <c r="BU139" i="12"/>
  <c r="BT110" i="12"/>
  <c r="BS80" i="12"/>
  <c r="BS207" i="12"/>
  <c r="BR103" i="12"/>
  <c r="BR175" i="12"/>
  <c r="BQ40" i="12"/>
  <c r="BQ104" i="12"/>
  <c r="BQ168" i="12"/>
  <c r="BP33" i="12"/>
  <c r="BP97" i="12"/>
  <c r="BP128" i="12"/>
  <c r="BP147" i="12"/>
  <c r="BP169" i="12"/>
  <c r="BP192" i="12"/>
  <c r="BP211" i="12"/>
  <c r="BO67" i="12"/>
  <c r="BO90" i="12"/>
  <c r="BO109" i="12"/>
  <c r="BO131" i="12"/>
  <c r="BO154" i="12"/>
  <c r="BO173" i="12"/>
  <c r="BO195" i="12"/>
  <c r="BN52" i="12"/>
  <c r="BN71" i="12"/>
  <c r="BN93" i="12"/>
  <c r="BN116" i="12"/>
  <c r="BN135" i="12"/>
  <c r="BN157" i="12"/>
  <c r="BN180" i="12"/>
  <c r="BN196" i="12"/>
  <c r="BN212" i="12"/>
  <c r="BL27" i="12"/>
  <c r="BL39" i="12"/>
  <c r="BL52" i="12"/>
  <c r="BL62" i="12"/>
  <c r="BL72" i="12"/>
  <c r="BL84" i="12"/>
  <c r="BL94" i="12"/>
  <c r="BL104" i="12"/>
  <c r="BL116" i="12"/>
  <c r="BL126" i="12"/>
  <c r="BL136" i="12"/>
  <c r="BL148" i="12"/>
  <c r="BL158" i="12"/>
  <c r="BL168" i="12"/>
  <c r="BL180" i="12"/>
  <c r="BL190" i="12"/>
  <c r="BL200" i="12"/>
  <c r="BL212" i="12"/>
  <c r="BK23" i="12"/>
  <c r="BK33" i="12"/>
  <c r="BK41" i="12"/>
  <c r="BK49" i="12"/>
  <c r="BK57" i="12"/>
  <c r="BK65" i="12"/>
  <c r="BK73" i="12"/>
  <c r="BK81" i="12"/>
  <c r="BK89" i="12"/>
  <c r="BK97" i="12"/>
  <c r="BK105" i="12"/>
  <c r="BK113" i="12"/>
  <c r="BK121" i="12"/>
  <c r="BK129" i="12"/>
  <c r="BK137" i="12"/>
  <c r="BK145" i="12"/>
  <c r="BK153" i="12"/>
  <c r="BK161" i="12"/>
  <c r="BK169" i="12"/>
  <c r="BK177" i="12"/>
  <c r="BK185" i="12"/>
  <c r="BK193" i="12"/>
  <c r="BK201" i="12"/>
  <c r="BK209" i="12"/>
  <c r="BJ18" i="12"/>
  <c r="BJ26" i="12"/>
  <c r="BJ34" i="12"/>
  <c r="BJ42" i="12"/>
  <c r="BJ50" i="12"/>
  <c r="BJ58" i="12"/>
  <c r="BJ66" i="12"/>
  <c r="BJ74" i="12"/>
  <c r="BJ82" i="12"/>
  <c r="BJ90" i="12"/>
  <c r="BJ98" i="12"/>
  <c r="BJ106" i="12"/>
  <c r="BJ114" i="12"/>
  <c r="BJ122" i="12"/>
  <c r="BJ130" i="12"/>
  <c r="BJ138" i="12"/>
  <c r="BJ146" i="12"/>
  <c r="BJ154" i="12"/>
  <c r="BJ162" i="12"/>
  <c r="BJ170" i="12"/>
  <c r="BJ178" i="12"/>
  <c r="BJ186" i="12"/>
  <c r="BJ194" i="12"/>
  <c r="BJ202" i="12"/>
  <c r="BJ210" i="12"/>
  <c r="BI19" i="12"/>
  <c r="BI27" i="12"/>
  <c r="BI35" i="12"/>
  <c r="BI43" i="12"/>
  <c r="BI51" i="12"/>
  <c r="BI59" i="12"/>
  <c r="BI67" i="12"/>
  <c r="BI75" i="12"/>
  <c r="BI83" i="12"/>
  <c r="BI91" i="12"/>
  <c r="BI99" i="12"/>
  <c r="BI107" i="12"/>
  <c r="BI115" i="12"/>
  <c r="BI123" i="12"/>
  <c r="BI131" i="12"/>
  <c r="BI139" i="12"/>
  <c r="BI147" i="12"/>
  <c r="BI155" i="12"/>
  <c r="BI163" i="12"/>
  <c r="BI171" i="12"/>
  <c r="BI179" i="12"/>
  <c r="BI187" i="12"/>
  <c r="BI195" i="12"/>
  <c r="BI203" i="12"/>
  <c r="BI211" i="12"/>
  <c r="BH21" i="12"/>
  <c r="BH29" i="12"/>
  <c r="BH37" i="12"/>
  <c r="BH45" i="12"/>
  <c r="BH53" i="12"/>
  <c r="BH61" i="12"/>
  <c r="BH69" i="12"/>
  <c r="BH77" i="12"/>
  <c r="BH85" i="12"/>
  <c r="BH93" i="12"/>
  <c r="BH101" i="12"/>
  <c r="BM48" i="12"/>
  <c r="BM40" i="12"/>
  <c r="BM32" i="12"/>
  <c r="BM24" i="12"/>
  <c r="BM16" i="12"/>
  <c r="BN18" i="12"/>
  <c r="BN43" i="12"/>
  <c r="BN35" i="12"/>
  <c r="BN27" i="12"/>
  <c r="BO43" i="12"/>
  <c r="BO35" i="12"/>
  <c r="BO27" i="12"/>
  <c r="BO19" i="12"/>
  <c r="BM210" i="12"/>
  <c r="BM202" i="12"/>
  <c r="BM192" i="12"/>
  <c r="BM182" i="12"/>
  <c r="BM171" i="12"/>
  <c r="BM160" i="12"/>
  <c r="BM150" i="12"/>
  <c r="BM139" i="12"/>
  <c r="BM128" i="12"/>
  <c r="BM118" i="12"/>
  <c r="BM107" i="12"/>
  <c r="BM96" i="12"/>
  <c r="BM86" i="12"/>
  <c r="BM75" i="12"/>
  <c r="BM64" i="12"/>
  <c r="BM54" i="12"/>
  <c r="BH206" i="12"/>
  <c r="BH186" i="12"/>
  <c r="BH165" i="12"/>
  <c r="BH142" i="12"/>
  <c r="BH122" i="12"/>
  <c r="BH98" i="12"/>
  <c r="BH66" i="12"/>
  <c r="BI164" i="12"/>
  <c r="BI100" i="12"/>
  <c r="BI36" i="12"/>
  <c r="BJ171" i="12"/>
  <c r="BJ107" i="12"/>
  <c r="BJ43" i="12"/>
  <c r="BK178" i="12"/>
  <c r="BK114" i="12"/>
  <c r="BK50" i="12"/>
  <c r="BL171" i="12"/>
  <c r="BL85" i="12"/>
  <c r="BN181" i="12"/>
  <c r="BO178" i="12"/>
  <c r="BP171" i="12"/>
  <c r="BR183" i="12"/>
  <c r="BM47" i="12"/>
  <c r="BM39" i="12"/>
  <c r="BM31" i="12"/>
  <c r="BM23" i="12"/>
  <c r="BN25" i="12"/>
  <c r="BN17" i="12"/>
  <c r="BN42" i="12"/>
  <c r="BN34" i="12"/>
  <c r="BN26" i="12"/>
  <c r="BO42" i="12"/>
  <c r="BO34" i="12"/>
  <c r="BO26" i="12"/>
  <c r="BO18" i="12"/>
  <c r="BM209" i="12"/>
  <c r="BM200" i="12"/>
  <c r="BM191" i="12"/>
  <c r="BM181" i="12"/>
  <c r="BM170" i="12"/>
  <c r="BM159" i="12"/>
  <c r="BM149" i="12"/>
  <c r="BM138" i="12"/>
  <c r="BM127" i="12"/>
  <c r="BM117" i="12"/>
  <c r="BM106" i="12"/>
  <c r="BM95" i="12"/>
  <c r="BM85" i="12"/>
  <c r="BM74" i="12"/>
  <c r="BM63" i="12"/>
  <c r="BM53" i="12"/>
  <c r="BH205" i="12"/>
  <c r="BH182" i="12"/>
  <c r="BH162" i="12"/>
  <c r="BH141" i="12"/>
  <c r="BH118" i="12"/>
  <c r="BH94" i="12"/>
  <c r="BH62" i="12"/>
  <c r="BI156" i="12"/>
  <c r="BI92" i="12"/>
  <c r="BI28" i="12"/>
  <c r="BJ163" i="12"/>
  <c r="BJ99" i="12"/>
  <c r="BJ35" i="12"/>
  <c r="BK170" i="12"/>
  <c r="BK106" i="12"/>
  <c r="BK42" i="12"/>
  <c r="BL159" i="12"/>
  <c r="BL75" i="12"/>
  <c r="BN159" i="12"/>
  <c r="BO155" i="12"/>
  <c r="BP152" i="12"/>
  <c r="BR112" i="12"/>
  <c r="BM46" i="12"/>
  <c r="BM38" i="12"/>
  <c r="BM30" i="12"/>
  <c r="BM22" i="12"/>
  <c r="BN24" i="12"/>
  <c r="BN16" i="12"/>
  <c r="BN41" i="12"/>
  <c r="BN33" i="12"/>
  <c r="BO41" i="12"/>
  <c r="BO33" i="12"/>
  <c r="BO25" i="12"/>
  <c r="BO17" i="12"/>
  <c r="BM208" i="12"/>
  <c r="BM199" i="12"/>
  <c r="BM190" i="12"/>
  <c r="BM179" i="12"/>
  <c r="BM168" i="12"/>
  <c r="BM158" i="12"/>
  <c r="BM147" i="12"/>
  <c r="BM136" i="12"/>
  <c r="BM126" i="12"/>
  <c r="BM115" i="12"/>
  <c r="BM104" i="12"/>
  <c r="BM94" i="12"/>
  <c r="BM83" i="12"/>
  <c r="BM72" i="12"/>
  <c r="BM62" i="12"/>
  <c r="BM51" i="12"/>
  <c r="BH202" i="12"/>
  <c r="BH181" i="12"/>
  <c r="BH158" i="12"/>
  <c r="BH138" i="12"/>
  <c r="BH117" i="12"/>
  <c r="BH90" i="12"/>
  <c r="BH54" i="12"/>
  <c r="BI212" i="12"/>
  <c r="BI148" i="12"/>
  <c r="BI84" i="12"/>
  <c r="BI20" i="12"/>
  <c r="BJ155" i="12"/>
  <c r="BJ91" i="12"/>
  <c r="BJ27" i="12"/>
  <c r="BK162" i="12"/>
  <c r="BK98" i="12"/>
  <c r="BK34" i="12"/>
  <c r="BL149" i="12"/>
  <c r="BL63" i="12"/>
  <c r="BN140" i="12"/>
  <c r="BO133" i="12"/>
  <c r="BP129" i="12"/>
  <c r="BR22" i="12"/>
  <c r="BM45" i="12"/>
  <c r="BM37" i="12"/>
  <c r="BM29" i="12"/>
  <c r="BM21" i="12"/>
  <c r="BN23" i="12"/>
  <c r="BN48" i="12"/>
  <c r="BN40" i="12"/>
  <c r="BN32" i="12"/>
  <c r="BO48" i="12"/>
  <c r="BO40" i="12"/>
  <c r="BO32" i="12"/>
  <c r="BO24" i="12"/>
  <c r="BO16" i="12"/>
  <c r="BM207" i="12"/>
  <c r="BM198" i="12"/>
  <c r="BM189" i="12"/>
  <c r="BM178" i="12"/>
  <c r="BM167" i="12"/>
  <c r="BM157" i="12"/>
  <c r="BM146" i="12"/>
  <c r="BM135" i="12"/>
  <c r="BM125" i="12"/>
  <c r="BM114" i="12"/>
  <c r="BM103" i="12"/>
  <c r="BM93" i="12"/>
  <c r="BM82" i="12"/>
  <c r="BM71" i="12"/>
  <c r="BM61" i="12"/>
  <c r="BM50" i="12"/>
  <c r="BH198" i="12"/>
  <c r="BH178" i="12"/>
  <c r="BH157" i="12"/>
  <c r="BH134" i="12"/>
  <c r="BH114" i="12"/>
  <c r="BH86" i="12"/>
  <c r="BH46" i="12"/>
  <c r="BI204" i="12"/>
  <c r="BI140" i="12"/>
  <c r="BI76" i="12"/>
  <c r="BJ211" i="12"/>
  <c r="BJ147" i="12"/>
  <c r="BJ83" i="12"/>
  <c r="BJ19" i="12"/>
  <c r="BK154" i="12"/>
  <c r="BK90" i="12"/>
  <c r="BK24" i="12"/>
  <c r="BL139" i="12"/>
  <c r="BL53" i="12"/>
  <c r="BN117" i="12"/>
  <c r="BO114" i="12"/>
  <c r="BP105" i="12"/>
  <c r="BS103" i="12"/>
  <c r="BM44" i="12"/>
  <c r="BM36" i="12"/>
  <c r="BM28" i="12"/>
  <c r="BM20" i="12"/>
  <c r="BN22" i="12"/>
  <c r="BN47" i="12"/>
  <c r="BN39" i="12"/>
  <c r="BN31" i="12"/>
  <c r="BO47" i="12"/>
  <c r="BO39" i="12"/>
  <c r="BO31" i="12"/>
  <c r="BO23" i="12"/>
  <c r="BM214" i="12"/>
  <c r="BM206" i="12"/>
  <c r="BM197" i="12"/>
  <c r="BM187" i="12"/>
  <c r="BM176" i="12"/>
  <c r="BM166" i="12"/>
  <c r="BM155" i="12"/>
  <c r="BM144" i="12"/>
  <c r="BM134" i="12"/>
  <c r="BM123" i="12"/>
  <c r="BM112" i="12"/>
  <c r="BM102" i="12"/>
  <c r="BM91" i="12"/>
  <c r="BM80" i="12"/>
  <c r="BM70" i="12"/>
  <c r="BM59" i="12"/>
  <c r="BH214" i="12"/>
  <c r="BH197" i="12"/>
  <c r="BH174" i="12"/>
  <c r="BH154" i="12"/>
  <c r="BH133" i="12"/>
  <c r="BH110" i="12"/>
  <c r="BH82" i="12"/>
  <c r="BH38" i="12"/>
  <c r="BI196" i="12"/>
  <c r="BI132" i="12"/>
  <c r="BI68" i="12"/>
  <c r="BJ203" i="12"/>
  <c r="BJ139" i="12"/>
  <c r="BJ75" i="12"/>
  <c r="BK210" i="12"/>
  <c r="BK146" i="12"/>
  <c r="BK82" i="12"/>
  <c r="BL213" i="12"/>
  <c r="BL127" i="12"/>
  <c r="BL40" i="12"/>
  <c r="BN95" i="12"/>
  <c r="BO91" i="12"/>
  <c r="BP41" i="12"/>
  <c r="BT132" i="12"/>
  <c r="K214" i="12"/>
  <c r="K206" i="12"/>
  <c r="K198" i="12"/>
  <c r="K190" i="12"/>
  <c r="O190" i="12" s="1"/>
  <c r="U190" i="12" s="1"/>
  <c r="K182" i="12"/>
  <c r="K174" i="12"/>
  <c r="K166" i="12"/>
  <c r="N166" i="12" s="1"/>
  <c r="T166" i="12" s="1"/>
  <c r="K158" i="12"/>
  <c r="K150" i="12"/>
  <c r="K142" i="12"/>
  <c r="K134" i="12"/>
  <c r="K126" i="12"/>
  <c r="M126" i="12" s="1"/>
  <c r="S126" i="12" s="1"/>
  <c r="K118" i="12"/>
  <c r="K110" i="12"/>
  <c r="K102" i="12"/>
  <c r="O102" i="12" s="1"/>
  <c r="U102" i="12" s="1"/>
  <c r="K94" i="12"/>
  <c r="K86" i="12"/>
  <c r="K70" i="12"/>
  <c r="K62" i="12"/>
  <c r="K54" i="12"/>
  <c r="N54" i="12" s="1"/>
  <c r="T54" i="12" s="1"/>
  <c r="I46" i="12"/>
  <c r="I38" i="12"/>
  <c r="BM43" i="12"/>
  <c r="BM35" i="12"/>
  <c r="BM27" i="12"/>
  <c r="BM19" i="12"/>
  <c r="BN21" i="12"/>
  <c r="BN46" i="12"/>
  <c r="BN38" i="12"/>
  <c r="BN30" i="12"/>
  <c r="BO46" i="12"/>
  <c r="BO38" i="12"/>
  <c r="BO30" i="12"/>
  <c r="BO22" i="12"/>
  <c r="BM213" i="12"/>
  <c r="BM205" i="12"/>
  <c r="BM196" i="12"/>
  <c r="BM186" i="12"/>
  <c r="BM175" i="12"/>
  <c r="BM165" i="12"/>
  <c r="BM154" i="12"/>
  <c r="BM143" i="12"/>
  <c r="BM133" i="12"/>
  <c r="BM122" i="12"/>
  <c r="BM111" i="12"/>
  <c r="BM101" i="12"/>
  <c r="BM90" i="12"/>
  <c r="BM79" i="12"/>
  <c r="BM69" i="12"/>
  <c r="BM58" i="12"/>
  <c r="BH213" i="12"/>
  <c r="BH194" i="12"/>
  <c r="BH173" i="12"/>
  <c r="BH150" i="12"/>
  <c r="BH130" i="12"/>
  <c r="BH109" i="12"/>
  <c r="BH78" i="12"/>
  <c r="BH30" i="12"/>
  <c r="BI188" i="12"/>
  <c r="BI124" i="12"/>
  <c r="BI60" i="12"/>
  <c r="BJ195" i="12"/>
  <c r="BJ131" i="12"/>
  <c r="BJ67" i="12"/>
  <c r="BK202" i="12"/>
  <c r="BK138" i="12"/>
  <c r="BK74" i="12"/>
  <c r="BL203" i="12"/>
  <c r="BL117" i="12"/>
  <c r="BL29" i="12"/>
  <c r="BN76" i="12"/>
  <c r="BO69" i="12"/>
  <c r="BQ176" i="12"/>
  <c r="BU158" i="12"/>
  <c r="M94" i="12"/>
  <c r="S94" i="12" s="1"/>
  <c r="Y156" i="12"/>
  <c r="AJ156" i="12" s="1"/>
  <c r="DO156" i="12" s="1"/>
  <c r="Y92" i="12"/>
  <c r="AJ92" i="12" s="1"/>
  <c r="DO92" i="12" s="1"/>
  <c r="Z35" i="12"/>
  <c r="AO35" i="12" s="1"/>
  <c r="DT35" i="12" s="1"/>
  <c r="AA170" i="12"/>
  <c r="AT170" i="12" s="1"/>
  <c r="DY170" i="12" s="1"/>
  <c r="AA106" i="12"/>
  <c r="AT106" i="12" s="1"/>
  <c r="DY106" i="12" s="1"/>
  <c r="AB177" i="12"/>
  <c r="AY177" i="12" s="1"/>
  <c r="ED177" i="12" s="1"/>
  <c r="AB49" i="12"/>
  <c r="AY49" i="12" s="1"/>
  <c r="ED49" i="12" s="1"/>
  <c r="Y148" i="12"/>
  <c r="AJ148" i="12" s="1"/>
  <c r="DO148" i="12" s="1"/>
  <c r="Y84" i="12"/>
  <c r="AJ84" i="12" s="1"/>
  <c r="DO84" i="12" s="1"/>
  <c r="Y20" i="12"/>
  <c r="AJ20" i="12" s="1"/>
  <c r="DO20" i="12" s="1"/>
  <c r="Z27" i="12"/>
  <c r="AO27" i="12" s="1"/>
  <c r="DT27" i="12" s="1"/>
  <c r="AA34" i="12"/>
  <c r="AT34" i="12" s="1"/>
  <c r="DY34" i="12" s="1"/>
  <c r="AB105" i="12"/>
  <c r="AY105" i="12" s="1"/>
  <c r="ED105" i="12" s="1"/>
  <c r="BE16" i="12"/>
  <c r="BE25" i="12"/>
  <c r="BE33" i="12"/>
  <c r="BE41" i="12"/>
  <c r="BE49" i="12"/>
  <c r="BE57" i="12"/>
  <c r="BE65" i="12"/>
  <c r="BE73" i="12"/>
  <c r="BE81" i="12"/>
  <c r="BE89" i="12"/>
  <c r="BE97" i="12"/>
  <c r="BE105" i="12"/>
  <c r="BE113" i="12"/>
  <c r="BE121" i="12"/>
  <c r="BE129" i="12"/>
  <c r="BE137" i="12"/>
  <c r="BE145" i="12"/>
  <c r="BE153" i="12"/>
  <c r="BE161" i="12"/>
  <c r="BE169" i="12"/>
  <c r="BE177" i="12"/>
  <c r="BE185" i="12"/>
  <c r="BE193" i="12"/>
  <c r="BE201" i="12"/>
  <c r="BE209" i="12"/>
  <c r="BE26" i="12"/>
  <c r="BE34" i="12"/>
  <c r="BE42" i="12"/>
  <c r="BE50" i="12"/>
  <c r="BE58" i="12"/>
  <c r="BE66" i="12"/>
  <c r="BE74" i="12"/>
  <c r="BE82" i="12"/>
  <c r="BE90" i="12"/>
  <c r="BE98" i="12"/>
  <c r="BE106" i="12"/>
  <c r="BE114" i="12"/>
  <c r="BE122" i="12"/>
  <c r="BE130" i="12"/>
  <c r="BE138" i="12"/>
  <c r="BE146" i="12"/>
  <c r="BE154" i="12"/>
  <c r="BE162" i="12"/>
  <c r="BE170" i="12"/>
  <c r="BE178" i="12"/>
  <c r="BE186" i="12"/>
  <c r="BE194" i="12"/>
  <c r="BE202" i="12"/>
  <c r="BE210" i="12"/>
  <c r="BE19" i="12"/>
  <c r="BE27" i="12"/>
  <c r="BE35" i="12"/>
  <c r="BE43" i="12"/>
  <c r="BE51" i="12"/>
  <c r="BE59" i="12"/>
  <c r="BE67" i="12"/>
  <c r="BE75" i="12"/>
  <c r="BE83" i="12"/>
  <c r="BE91" i="12"/>
  <c r="BE99" i="12"/>
  <c r="BE107" i="12"/>
  <c r="BE115" i="12"/>
  <c r="BE123" i="12"/>
  <c r="BE131" i="12"/>
  <c r="BE139" i="12"/>
  <c r="BE147" i="12"/>
  <c r="BE155" i="12"/>
  <c r="BE163" i="12"/>
  <c r="BE171" i="12"/>
  <c r="BE179" i="12"/>
  <c r="BE187" i="12"/>
  <c r="BE195" i="12"/>
  <c r="BE203" i="12"/>
  <c r="BE211" i="12"/>
  <c r="BE20" i="12"/>
  <c r="BE28" i="12"/>
  <c r="BE36" i="12"/>
  <c r="BE44" i="12"/>
  <c r="BE52" i="12"/>
  <c r="BE60" i="12"/>
  <c r="BE68" i="12"/>
  <c r="BE76" i="12"/>
  <c r="BE84" i="12"/>
  <c r="BE92" i="12"/>
  <c r="BE100" i="12"/>
  <c r="BE108" i="12"/>
  <c r="BE116" i="12"/>
  <c r="BE124" i="12"/>
  <c r="BE132" i="12"/>
  <c r="BE140" i="12"/>
  <c r="BE148" i="12"/>
  <c r="BE156" i="12"/>
  <c r="BE164" i="12"/>
  <c r="BE172" i="12"/>
  <c r="BE180" i="12"/>
  <c r="BE188" i="12"/>
  <c r="BE196" i="12"/>
  <c r="BE22" i="12"/>
  <c r="BE30" i="12"/>
  <c r="BE38" i="12"/>
  <c r="BE46" i="12"/>
  <c r="BE54" i="12"/>
  <c r="BE62" i="12"/>
  <c r="BE70" i="12"/>
  <c r="BE78" i="12"/>
  <c r="BE86" i="12"/>
  <c r="BE94" i="12"/>
  <c r="BE102" i="12"/>
  <c r="BE110" i="12"/>
  <c r="BE118" i="12"/>
  <c r="BE126" i="12"/>
  <c r="BE134" i="12"/>
  <c r="BE142" i="12"/>
  <c r="BE150" i="12"/>
  <c r="BE158" i="12"/>
  <c r="BE166" i="12"/>
  <c r="BE174" i="12"/>
  <c r="BE182" i="12"/>
  <c r="BE190" i="12"/>
  <c r="BE23" i="12"/>
  <c r="BE45" i="12"/>
  <c r="BE64" i="12"/>
  <c r="BE87" i="12"/>
  <c r="BE109" i="12"/>
  <c r="BE128" i="12"/>
  <c r="BE151" i="12"/>
  <c r="BE173" i="12"/>
  <c r="BE192" i="12"/>
  <c r="BE207" i="12"/>
  <c r="BE24" i="12"/>
  <c r="BE47" i="12"/>
  <c r="BE69" i="12"/>
  <c r="BE88" i="12"/>
  <c r="BE111" i="12"/>
  <c r="BE133" i="12"/>
  <c r="BE152" i="12"/>
  <c r="BE175" i="12"/>
  <c r="BE197" i="12"/>
  <c r="BE208" i="12"/>
  <c r="BE29" i="12"/>
  <c r="BE48" i="12"/>
  <c r="BE71" i="12"/>
  <c r="BE93" i="12"/>
  <c r="BE112" i="12"/>
  <c r="BE135" i="12"/>
  <c r="BE157" i="12"/>
  <c r="BE176" i="12"/>
  <c r="BE198" i="12"/>
  <c r="BE212" i="12"/>
  <c r="BE31" i="12"/>
  <c r="BE53" i="12"/>
  <c r="BE72" i="12"/>
  <c r="BE95" i="12"/>
  <c r="BE117" i="12"/>
  <c r="BE136" i="12"/>
  <c r="BE159" i="12"/>
  <c r="BE181" i="12"/>
  <c r="BE199" i="12"/>
  <c r="BE213" i="12"/>
  <c r="BE32" i="12"/>
  <c r="BE55" i="12"/>
  <c r="BE77" i="12"/>
  <c r="BE96" i="12"/>
  <c r="BE119" i="12"/>
  <c r="BE141" i="12"/>
  <c r="BE160" i="12"/>
  <c r="BE183" i="12"/>
  <c r="BE200" i="12"/>
  <c r="BE214" i="12"/>
  <c r="BE37" i="12"/>
  <c r="BE56" i="12"/>
  <c r="BE79" i="12"/>
  <c r="BE101" i="12"/>
  <c r="BE120" i="12"/>
  <c r="BE143" i="12"/>
  <c r="BE165" i="12"/>
  <c r="BE184" i="12"/>
  <c r="BE204" i="12"/>
  <c r="BE18" i="12"/>
  <c r="BE40" i="12"/>
  <c r="BE127" i="12"/>
  <c r="BE206" i="12"/>
  <c r="BE61" i="12"/>
  <c r="BE144" i="12"/>
  <c r="BE17" i="12"/>
  <c r="BE63" i="12"/>
  <c r="BE149" i="12"/>
  <c r="BE80" i="12"/>
  <c r="BE167" i="12"/>
  <c r="BE85" i="12"/>
  <c r="BE168" i="12"/>
  <c r="BE103" i="12"/>
  <c r="BE189" i="12"/>
  <c r="BE39" i="12"/>
  <c r="BE125" i="12"/>
  <c r="BE205" i="12"/>
  <c r="BE21" i="12"/>
  <c r="BE191" i="12"/>
  <c r="BE104" i="12"/>
  <c r="AB27" i="12"/>
  <c r="AY27" i="12" s="1"/>
  <c r="ED27" i="12" s="1"/>
  <c r="AB35" i="12"/>
  <c r="AY35" i="12" s="1"/>
  <c r="ED35" i="12" s="1"/>
  <c r="AB43" i="12"/>
  <c r="AY43" i="12" s="1"/>
  <c r="ED43" i="12" s="1"/>
  <c r="AB51" i="12"/>
  <c r="AY51" i="12" s="1"/>
  <c r="ED51" i="12" s="1"/>
  <c r="AB83" i="12"/>
  <c r="AY83" i="12" s="1"/>
  <c r="ED83" i="12" s="1"/>
  <c r="AB187" i="12"/>
  <c r="AY187" i="12" s="1"/>
  <c r="ED187" i="12" s="1"/>
  <c r="AB195" i="12"/>
  <c r="AY195" i="12" s="1"/>
  <c r="ED195" i="12" s="1"/>
  <c r="AA20" i="12"/>
  <c r="AT20" i="12" s="1"/>
  <c r="DY20" i="12" s="1"/>
  <c r="AA44" i="12"/>
  <c r="AT44" i="12" s="1"/>
  <c r="DY44" i="12" s="1"/>
  <c r="AA52" i="12"/>
  <c r="AT52" i="12" s="1"/>
  <c r="DY52" i="12" s="1"/>
  <c r="AA68" i="12"/>
  <c r="AT68" i="12" s="1"/>
  <c r="DY68" i="12" s="1"/>
  <c r="AA76" i="12"/>
  <c r="AT76" i="12" s="1"/>
  <c r="DY76" i="12" s="1"/>
  <c r="AA84" i="12"/>
  <c r="AT84" i="12" s="1"/>
  <c r="DY84" i="12" s="1"/>
  <c r="AA92" i="12"/>
  <c r="AT92" i="12" s="1"/>
  <c r="DY92" i="12" s="1"/>
  <c r="AA100" i="12"/>
  <c r="AT100" i="12" s="1"/>
  <c r="DY100" i="12" s="1"/>
  <c r="AA108" i="12"/>
  <c r="AT108" i="12" s="1"/>
  <c r="DY108" i="12" s="1"/>
  <c r="AA124" i="12"/>
  <c r="AT124" i="12" s="1"/>
  <c r="DY124" i="12" s="1"/>
  <c r="AA132" i="12"/>
  <c r="AT132" i="12" s="1"/>
  <c r="DY132" i="12" s="1"/>
  <c r="AA148" i="12"/>
  <c r="AT148" i="12" s="1"/>
  <c r="DY148" i="12" s="1"/>
  <c r="AA156" i="12"/>
  <c r="AT156" i="12" s="1"/>
  <c r="DY156" i="12" s="1"/>
  <c r="AA164" i="12"/>
  <c r="AT164" i="12" s="1"/>
  <c r="DY164" i="12" s="1"/>
  <c r="AA188" i="12"/>
  <c r="AT188" i="12" s="1"/>
  <c r="DY188" i="12" s="1"/>
  <c r="Z45" i="12"/>
  <c r="AO45" i="12" s="1"/>
  <c r="DT45" i="12" s="1"/>
  <c r="Z53" i="12"/>
  <c r="AO53" i="12" s="1"/>
  <c r="DT53" i="12" s="1"/>
  <c r="Z117" i="12"/>
  <c r="AO117" i="12" s="1"/>
  <c r="DT117" i="12" s="1"/>
  <c r="Z133" i="12"/>
  <c r="AO133" i="12" s="1"/>
  <c r="DT133" i="12" s="1"/>
  <c r="Z149" i="12"/>
  <c r="AO149" i="12" s="1"/>
  <c r="DT149" i="12" s="1"/>
  <c r="Z157" i="12"/>
  <c r="AO157" i="12" s="1"/>
  <c r="DT157" i="12" s="1"/>
  <c r="Z165" i="12"/>
  <c r="AO165" i="12" s="1"/>
  <c r="DT165" i="12" s="1"/>
  <c r="Z189" i="12"/>
  <c r="AO189" i="12" s="1"/>
  <c r="DT189" i="12" s="1"/>
  <c r="Z205" i="12"/>
  <c r="AO205" i="12" s="1"/>
  <c r="DT205" i="12" s="1"/>
  <c r="Z213" i="12"/>
  <c r="AO213" i="12" s="1"/>
  <c r="DT213" i="12" s="1"/>
  <c r="Y30" i="12"/>
  <c r="AJ30" i="12" s="1"/>
  <c r="DO30" i="12" s="1"/>
  <c r="Y54" i="12"/>
  <c r="AJ54" i="12" s="1"/>
  <c r="DO54" i="12" s="1"/>
  <c r="Y62" i="12"/>
  <c r="AJ62" i="12" s="1"/>
  <c r="DO62" i="12" s="1"/>
  <c r="Y70" i="12"/>
  <c r="AJ70" i="12" s="1"/>
  <c r="DO70" i="12" s="1"/>
  <c r="Y86" i="12"/>
  <c r="AJ86" i="12" s="1"/>
  <c r="DO86" i="12" s="1"/>
  <c r="Y110" i="12"/>
  <c r="AJ110" i="12" s="1"/>
  <c r="DO110" i="12" s="1"/>
  <c r="Y118" i="12"/>
  <c r="AJ118" i="12" s="1"/>
  <c r="DO118" i="12" s="1"/>
  <c r="Y126" i="12"/>
  <c r="AJ126" i="12" s="1"/>
  <c r="DO126" i="12" s="1"/>
  <c r="Y150" i="12"/>
  <c r="AJ150" i="12" s="1"/>
  <c r="DO150" i="12" s="1"/>
  <c r="Y174" i="12"/>
  <c r="AJ174" i="12" s="1"/>
  <c r="DO174" i="12" s="1"/>
  <c r="Y182" i="12"/>
  <c r="AJ182" i="12" s="1"/>
  <c r="DO182" i="12" s="1"/>
  <c r="Y190" i="12"/>
  <c r="AJ190" i="12" s="1"/>
  <c r="DO190" i="12" s="1"/>
  <c r="Y206" i="12"/>
  <c r="AJ206" i="12" s="1"/>
  <c r="DO206" i="12" s="1"/>
  <c r="Y214" i="12"/>
  <c r="AJ214" i="12" s="1"/>
  <c r="DO214" i="12" s="1"/>
  <c r="AB44" i="12"/>
  <c r="AY44" i="12" s="1"/>
  <c r="ED44" i="12" s="1"/>
  <c r="AB52" i="12"/>
  <c r="AY52" i="12" s="1"/>
  <c r="ED52" i="12" s="1"/>
  <c r="AB68" i="12"/>
  <c r="AY68" i="12" s="1"/>
  <c r="ED68" i="12" s="1"/>
  <c r="AB76" i="12"/>
  <c r="AY76" i="12" s="1"/>
  <c r="ED76" i="12" s="1"/>
  <c r="AB92" i="12"/>
  <c r="AY92" i="12" s="1"/>
  <c r="ED92" i="12" s="1"/>
  <c r="AB100" i="12"/>
  <c r="AY100" i="12" s="1"/>
  <c r="ED100" i="12" s="1"/>
  <c r="AB108" i="12"/>
  <c r="AY108" i="12" s="1"/>
  <c r="ED108" i="12" s="1"/>
  <c r="AB132" i="12"/>
  <c r="AY132" i="12" s="1"/>
  <c r="ED132" i="12" s="1"/>
  <c r="AB148" i="12"/>
  <c r="AY148" i="12" s="1"/>
  <c r="ED148" i="12" s="1"/>
  <c r="AB164" i="12"/>
  <c r="AY164" i="12" s="1"/>
  <c r="ED164" i="12" s="1"/>
  <c r="AB188" i="12"/>
  <c r="AY188" i="12" s="1"/>
  <c r="ED188" i="12" s="1"/>
  <c r="AA45" i="12"/>
  <c r="AT45" i="12" s="1"/>
  <c r="DY45" i="12" s="1"/>
  <c r="AA53" i="12"/>
  <c r="AT53" i="12" s="1"/>
  <c r="DY53" i="12" s="1"/>
  <c r="AA77" i="12"/>
  <c r="AT77" i="12" s="1"/>
  <c r="DY77" i="12" s="1"/>
  <c r="AA109" i="12"/>
  <c r="AT109" i="12" s="1"/>
  <c r="DY109" i="12" s="1"/>
  <c r="AA117" i="12"/>
  <c r="AT117" i="12" s="1"/>
  <c r="DY117" i="12" s="1"/>
  <c r="AA125" i="12"/>
  <c r="AT125" i="12" s="1"/>
  <c r="DY125" i="12" s="1"/>
  <c r="AA133" i="12"/>
  <c r="AT133" i="12" s="1"/>
  <c r="DY133" i="12" s="1"/>
  <c r="AA141" i="12"/>
  <c r="AT141" i="12" s="1"/>
  <c r="DY141" i="12" s="1"/>
  <c r="AA149" i="12"/>
  <c r="AT149" i="12" s="1"/>
  <c r="DY149" i="12" s="1"/>
  <c r="AA157" i="12"/>
  <c r="AT157" i="12" s="1"/>
  <c r="DY157" i="12" s="1"/>
  <c r="AA165" i="12"/>
  <c r="AT165" i="12" s="1"/>
  <c r="DY165" i="12" s="1"/>
  <c r="AA189" i="12"/>
  <c r="AT189" i="12" s="1"/>
  <c r="DY189" i="12" s="1"/>
  <c r="AA205" i="12"/>
  <c r="AT205" i="12" s="1"/>
  <c r="DY205" i="12" s="1"/>
  <c r="AA213" i="12"/>
  <c r="AT213" i="12" s="1"/>
  <c r="DY213" i="12" s="1"/>
  <c r="Z30" i="12"/>
  <c r="AO30" i="12" s="1"/>
  <c r="DT30" i="12" s="1"/>
  <c r="Z54" i="12"/>
  <c r="AO54" i="12" s="1"/>
  <c r="DT54" i="12" s="1"/>
  <c r="Z62" i="12"/>
  <c r="AO62" i="12" s="1"/>
  <c r="DT62" i="12" s="1"/>
  <c r="Z70" i="12"/>
  <c r="AO70" i="12" s="1"/>
  <c r="DT70" i="12" s="1"/>
  <c r="Z110" i="12"/>
  <c r="AO110" i="12" s="1"/>
  <c r="DT110" i="12" s="1"/>
  <c r="Z174" i="12"/>
  <c r="AO174" i="12" s="1"/>
  <c r="DT174" i="12" s="1"/>
  <c r="Z206" i="12"/>
  <c r="AO206" i="12" s="1"/>
  <c r="DT206" i="12" s="1"/>
  <c r="Y23" i="12"/>
  <c r="AJ23" i="12" s="1"/>
  <c r="DO23" i="12" s="1"/>
  <c r="Y31" i="12"/>
  <c r="AJ31" i="12" s="1"/>
  <c r="DO31" i="12" s="1"/>
  <c r="Y39" i="12"/>
  <c r="AJ39" i="12" s="1"/>
  <c r="DO39" i="12" s="1"/>
  <c r="Y55" i="12"/>
  <c r="AJ55" i="12" s="1"/>
  <c r="DO55" i="12" s="1"/>
  <c r="Y63" i="12"/>
  <c r="AJ63" i="12" s="1"/>
  <c r="DO63" i="12" s="1"/>
  <c r="Y79" i="12"/>
  <c r="AJ79" i="12" s="1"/>
  <c r="DO79" i="12" s="1"/>
  <c r="Y95" i="12"/>
  <c r="AJ95" i="12" s="1"/>
  <c r="DO95" i="12" s="1"/>
  <c r="Y103" i="12"/>
  <c r="AJ103" i="12" s="1"/>
  <c r="DO103" i="12" s="1"/>
  <c r="Y111" i="12"/>
  <c r="AJ111" i="12" s="1"/>
  <c r="DO111" i="12" s="1"/>
  <c r="Y119" i="12"/>
  <c r="AJ119" i="12" s="1"/>
  <c r="DO119" i="12" s="1"/>
  <c r="Y135" i="12"/>
  <c r="AJ135" i="12" s="1"/>
  <c r="DO135" i="12" s="1"/>
  <c r="Y159" i="12"/>
  <c r="AJ159" i="12" s="1"/>
  <c r="DO159" i="12" s="1"/>
  <c r="Y175" i="12"/>
  <c r="AJ175" i="12" s="1"/>
  <c r="DO175" i="12" s="1"/>
  <c r="Y183" i="12"/>
  <c r="AJ183" i="12" s="1"/>
  <c r="DO183" i="12" s="1"/>
  <c r="Y191" i="12"/>
  <c r="AJ191" i="12" s="1"/>
  <c r="DO191" i="12" s="1"/>
  <c r="Y207" i="12"/>
  <c r="AJ207" i="12" s="1"/>
  <c r="DO207" i="12" s="1"/>
  <c r="AB45" i="12"/>
  <c r="AY45" i="12" s="1"/>
  <c r="ED45" i="12" s="1"/>
  <c r="AB53" i="12"/>
  <c r="AY53" i="12" s="1"/>
  <c r="ED53" i="12" s="1"/>
  <c r="AB117" i="12"/>
  <c r="AY117" i="12" s="1"/>
  <c r="ED117" i="12" s="1"/>
  <c r="AB133" i="12"/>
  <c r="AY133" i="12" s="1"/>
  <c r="ED133" i="12" s="1"/>
  <c r="AB149" i="12"/>
  <c r="AY149" i="12" s="1"/>
  <c r="ED149" i="12" s="1"/>
  <c r="AB157" i="12"/>
  <c r="AY157" i="12" s="1"/>
  <c r="ED157" i="12" s="1"/>
  <c r="AB165" i="12"/>
  <c r="AY165" i="12" s="1"/>
  <c r="ED165" i="12" s="1"/>
  <c r="AB189" i="12"/>
  <c r="AY189" i="12" s="1"/>
  <c r="ED189" i="12" s="1"/>
  <c r="AB205" i="12"/>
  <c r="AY205" i="12" s="1"/>
  <c r="ED205" i="12" s="1"/>
  <c r="AB213" i="12"/>
  <c r="AY213" i="12" s="1"/>
  <c r="ED213" i="12" s="1"/>
  <c r="AA30" i="12"/>
  <c r="AT30" i="12" s="1"/>
  <c r="DY30" i="12" s="1"/>
  <c r="AA54" i="12"/>
  <c r="AT54" i="12" s="1"/>
  <c r="DY54" i="12" s="1"/>
  <c r="AA62" i="12"/>
  <c r="AT62" i="12" s="1"/>
  <c r="DY62" i="12" s="1"/>
  <c r="AA70" i="12"/>
  <c r="AT70" i="12" s="1"/>
  <c r="DY70" i="12" s="1"/>
  <c r="AA86" i="12"/>
  <c r="AT86" i="12" s="1"/>
  <c r="DY86" i="12" s="1"/>
  <c r="AA110" i="12"/>
  <c r="AT110" i="12" s="1"/>
  <c r="DY110" i="12" s="1"/>
  <c r="AA118" i="12"/>
  <c r="AT118" i="12" s="1"/>
  <c r="DY118" i="12" s="1"/>
  <c r="AA126" i="12"/>
  <c r="AT126" i="12" s="1"/>
  <c r="DY126" i="12" s="1"/>
  <c r="AA150" i="12"/>
  <c r="AT150" i="12" s="1"/>
  <c r="DY150" i="12" s="1"/>
  <c r="AA174" i="12"/>
  <c r="AT174" i="12" s="1"/>
  <c r="DY174" i="12" s="1"/>
  <c r="AA182" i="12"/>
  <c r="AT182" i="12" s="1"/>
  <c r="DY182" i="12" s="1"/>
  <c r="AA190" i="12"/>
  <c r="AT190" i="12" s="1"/>
  <c r="DY190" i="12" s="1"/>
  <c r="AA206" i="12"/>
  <c r="AT206" i="12" s="1"/>
  <c r="DY206" i="12" s="1"/>
  <c r="AA214" i="12"/>
  <c r="AT214" i="12" s="1"/>
  <c r="DY214" i="12" s="1"/>
  <c r="Z31" i="12"/>
  <c r="AO31" i="12" s="1"/>
  <c r="DT31" i="12" s="1"/>
  <c r="Z55" i="12"/>
  <c r="AO55" i="12" s="1"/>
  <c r="DT55" i="12" s="1"/>
  <c r="Z63" i="12"/>
  <c r="AO63" i="12" s="1"/>
  <c r="DT63" i="12" s="1"/>
  <c r="Z95" i="12"/>
  <c r="AO95" i="12" s="1"/>
  <c r="DT95" i="12" s="1"/>
  <c r="Z103" i="12"/>
  <c r="AO103" i="12" s="1"/>
  <c r="DT103" i="12" s="1"/>
  <c r="Z119" i="12"/>
  <c r="AO119" i="12" s="1"/>
  <c r="DT119" i="12" s="1"/>
  <c r="Z159" i="12"/>
  <c r="AO159" i="12" s="1"/>
  <c r="DT159" i="12" s="1"/>
  <c r="Z175" i="12"/>
  <c r="AO175" i="12" s="1"/>
  <c r="DT175" i="12" s="1"/>
  <c r="Z183" i="12"/>
  <c r="AO183" i="12" s="1"/>
  <c r="DT183" i="12" s="1"/>
  <c r="Z191" i="12"/>
  <c r="AO191" i="12" s="1"/>
  <c r="DT191" i="12" s="1"/>
  <c r="Z207" i="12"/>
  <c r="AO207" i="12" s="1"/>
  <c r="DT207" i="12" s="1"/>
  <c r="Y16" i="12"/>
  <c r="AJ16" i="12" s="1"/>
  <c r="DO16" i="12" s="1"/>
  <c r="Y24" i="12"/>
  <c r="AJ24" i="12" s="1"/>
  <c r="DO24" i="12" s="1"/>
  <c r="Y32" i="12"/>
  <c r="AJ32" i="12" s="1"/>
  <c r="DO32" i="12" s="1"/>
  <c r="Y40" i="12"/>
  <c r="AJ40" i="12" s="1"/>
  <c r="DO40" i="12" s="1"/>
  <c r="Y72" i="12"/>
  <c r="AJ72" i="12" s="1"/>
  <c r="DO72" i="12" s="1"/>
  <c r="Y88" i="12"/>
  <c r="AJ88" i="12" s="1"/>
  <c r="DO88" i="12" s="1"/>
  <c r="Y104" i="12"/>
  <c r="AJ104" i="12" s="1"/>
  <c r="DO104" i="12" s="1"/>
  <c r="Y112" i="12"/>
  <c r="AJ112" i="12" s="1"/>
  <c r="DO112" i="12" s="1"/>
  <c r="Y120" i="12"/>
  <c r="AJ120" i="12" s="1"/>
  <c r="DO120" i="12" s="1"/>
  <c r="Y136" i="12"/>
  <c r="AJ136" i="12" s="1"/>
  <c r="DO136" i="12" s="1"/>
  <c r="Y144" i="12"/>
  <c r="AJ144" i="12" s="1"/>
  <c r="DO144" i="12" s="1"/>
  <c r="Y160" i="12"/>
  <c r="AJ160" i="12" s="1"/>
  <c r="DO160" i="12" s="1"/>
  <c r="Y168" i="12"/>
  <c r="AJ168" i="12" s="1"/>
  <c r="DO168" i="12" s="1"/>
  <c r="Y176" i="12"/>
  <c r="AJ176" i="12" s="1"/>
  <c r="DO176" i="12" s="1"/>
  <c r="Y184" i="12"/>
  <c r="AJ184" i="12" s="1"/>
  <c r="DO184" i="12" s="1"/>
  <c r="Y192" i="12"/>
  <c r="AJ192" i="12" s="1"/>
  <c r="DO192" i="12" s="1"/>
  <c r="AB30" i="12"/>
  <c r="AY30" i="12" s="1"/>
  <c r="ED30" i="12" s="1"/>
  <c r="AB54" i="12"/>
  <c r="AY54" i="12" s="1"/>
  <c r="ED54" i="12" s="1"/>
  <c r="AB62" i="12"/>
  <c r="AY62" i="12" s="1"/>
  <c r="ED62" i="12" s="1"/>
  <c r="AB70" i="12"/>
  <c r="AY70" i="12" s="1"/>
  <c r="ED70" i="12" s="1"/>
  <c r="AB110" i="12"/>
  <c r="AY110" i="12" s="1"/>
  <c r="ED110" i="12" s="1"/>
  <c r="AB174" i="12"/>
  <c r="AY174" i="12" s="1"/>
  <c r="ED174" i="12" s="1"/>
  <c r="AB206" i="12"/>
  <c r="AY206" i="12" s="1"/>
  <c r="ED206" i="12" s="1"/>
  <c r="AA23" i="12"/>
  <c r="AT23" i="12" s="1"/>
  <c r="DY23" i="12" s="1"/>
  <c r="AA31" i="12"/>
  <c r="AT31" i="12" s="1"/>
  <c r="DY31" i="12" s="1"/>
  <c r="AA39" i="12"/>
  <c r="AT39" i="12" s="1"/>
  <c r="DY39" i="12" s="1"/>
  <c r="AA55" i="12"/>
  <c r="AT55" i="12" s="1"/>
  <c r="DY55" i="12" s="1"/>
  <c r="AA63" i="12"/>
  <c r="AT63" i="12" s="1"/>
  <c r="DY63" i="12" s="1"/>
  <c r="AA79" i="12"/>
  <c r="AT79" i="12" s="1"/>
  <c r="DY79" i="12" s="1"/>
  <c r="AA95" i="12"/>
  <c r="AT95" i="12" s="1"/>
  <c r="DY95" i="12" s="1"/>
  <c r="AA103" i="12"/>
  <c r="AT103" i="12" s="1"/>
  <c r="DY103" i="12" s="1"/>
  <c r="AA111" i="12"/>
  <c r="AT111" i="12" s="1"/>
  <c r="DY111" i="12" s="1"/>
  <c r="AA119" i="12"/>
  <c r="AT119" i="12" s="1"/>
  <c r="DY119" i="12" s="1"/>
  <c r="AA135" i="12"/>
  <c r="AT135" i="12" s="1"/>
  <c r="DY135" i="12" s="1"/>
  <c r="AA159" i="12"/>
  <c r="AT159" i="12" s="1"/>
  <c r="DY159" i="12" s="1"/>
  <c r="AA175" i="12"/>
  <c r="AT175" i="12" s="1"/>
  <c r="DY175" i="12" s="1"/>
  <c r="AA183" i="12"/>
  <c r="AT183" i="12" s="1"/>
  <c r="DY183" i="12" s="1"/>
  <c r="AA191" i="12"/>
  <c r="AT191" i="12" s="1"/>
  <c r="DY191" i="12" s="1"/>
  <c r="AA207" i="12"/>
  <c r="AT207" i="12" s="1"/>
  <c r="DY207" i="12" s="1"/>
  <c r="Z16" i="12"/>
  <c r="AO16" i="12" s="1"/>
  <c r="DT16" i="12" s="1"/>
  <c r="Z24" i="12"/>
  <c r="AO24" i="12" s="1"/>
  <c r="DT24" i="12" s="1"/>
  <c r="Z40" i="12"/>
  <c r="AO40" i="12" s="1"/>
  <c r="DT40" i="12" s="1"/>
  <c r="Z72" i="12"/>
  <c r="AO72" i="12" s="1"/>
  <c r="DT72" i="12" s="1"/>
  <c r="Z104" i="12"/>
  <c r="AO104" i="12" s="1"/>
  <c r="DT104" i="12" s="1"/>
  <c r="Z112" i="12"/>
  <c r="AO112" i="12" s="1"/>
  <c r="DT112" i="12" s="1"/>
  <c r="Z120" i="12"/>
  <c r="AO120" i="12" s="1"/>
  <c r="DT120" i="12" s="1"/>
  <c r="Z136" i="12"/>
  <c r="AO136" i="12" s="1"/>
  <c r="DT136" i="12" s="1"/>
  <c r="Z144" i="12"/>
  <c r="AO144" i="12" s="1"/>
  <c r="DT144" i="12" s="1"/>
  <c r="Z176" i="12"/>
  <c r="AO176" i="12" s="1"/>
  <c r="DT176" i="12" s="1"/>
  <c r="Z184" i="12"/>
  <c r="AO184" i="12" s="1"/>
  <c r="DT184" i="12" s="1"/>
  <c r="Y17" i="12"/>
  <c r="AJ17" i="12" s="1"/>
  <c r="DO17" i="12" s="1"/>
  <c r="Y33" i="12"/>
  <c r="AJ33" i="12" s="1"/>
  <c r="DO33" i="12" s="1"/>
  <c r="Y41" i="12"/>
  <c r="AJ41" i="12" s="1"/>
  <c r="DO41" i="12" s="1"/>
  <c r="Y49" i="12"/>
  <c r="AJ49" i="12" s="1"/>
  <c r="DO49" i="12" s="1"/>
  <c r="Y73" i="12"/>
  <c r="AJ73" i="12" s="1"/>
  <c r="DO73" i="12" s="1"/>
  <c r="Y81" i="12"/>
  <c r="AJ81" i="12" s="1"/>
  <c r="DO81" i="12" s="1"/>
  <c r="Y89" i="12"/>
  <c r="AJ89" i="12" s="1"/>
  <c r="DO89" i="12" s="1"/>
  <c r="Y105" i="12"/>
  <c r="AJ105" i="12" s="1"/>
  <c r="DO105" i="12" s="1"/>
  <c r="Y121" i="12"/>
  <c r="AJ121" i="12" s="1"/>
  <c r="DO121" i="12" s="1"/>
  <c r="Y129" i="12"/>
  <c r="AJ129" i="12" s="1"/>
  <c r="DO129" i="12" s="1"/>
  <c r="Y161" i="12"/>
  <c r="AJ161" i="12" s="1"/>
  <c r="DO161" i="12" s="1"/>
  <c r="Y177" i="12"/>
  <c r="AJ177" i="12" s="1"/>
  <c r="DO177" i="12" s="1"/>
  <c r="Y185" i="12"/>
  <c r="AJ185" i="12" s="1"/>
  <c r="DO185" i="12" s="1"/>
  <c r="Y193" i="12"/>
  <c r="AJ193" i="12" s="1"/>
  <c r="DO193" i="12" s="1"/>
  <c r="Y201" i="12"/>
  <c r="AJ201" i="12" s="1"/>
  <c r="DO201" i="12" s="1"/>
  <c r="Y209" i="12"/>
  <c r="AJ209" i="12" s="1"/>
  <c r="DO209" i="12" s="1"/>
  <c r="AB31" i="12"/>
  <c r="AY31" i="12" s="1"/>
  <c r="ED31" i="12" s="1"/>
  <c r="AB55" i="12"/>
  <c r="AY55" i="12" s="1"/>
  <c r="ED55" i="12" s="1"/>
  <c r="AB63" i="12"/>
  <c r="AY63" i="12" s="1"/>
  <c r="ED63" i="12" s="1"/>
  <c r="AB95" i="12"/>
  <c r="AY95" i="12" s="1"/>
  <c r="ED95" i="12" s="1"/>
  <c r="AB103" i="12"/>
  <c r="AY103" i="12" s="1"/>
  <c r="ED103" i="12" s="1"/>
  <c r="AB119" i="12"/>
  <c r="AY119" i="12" s="1"/>
  <c r="ED119" i="12" s="1"/>
  <c r="AB159" i="12"/>
  <c r="AY159" i="12" s="1"/>
  <c r="ED159" i="12" s="1"/>
  <c r="AB175" i="12"/>
  <c r="AY175" i="12" s="1"/>
  <c r="ED175" i="12" s="1"/>
  <c r="AB183" i="12"/>
  <c r="AY183" i="12" s="1"/>
  <c r="ED183" i="12" s="1"/>
  <c r="AB191" i="12"/>
  <c r="AY191" i="12" s="1"/>
  <c r="ED191" i="12" s="1"/>
  <c r="AB207" i="12"/>
  <c r="AY207" i="12" s="1"/>
  <c r="ED207" i="12" s="1"/>
  <c r="AA16" i="12"/>
  <c r="AT16" i="12" s="1"/>
  <c r="DY16" i="12" s="1"/>
  <c r="AA24" i="12"/>
  <c r="AT24" i="12" s="1"/>
  <c r="DY24" i="12" s="1"/>
  <c r="AA32" i="12"/>
  <c r="AT32" i="12" s="1"/>
  <c r="DY32" i="12" s="1"/>
  <c r="AA40" i="12"/>
  <c r="AT40" i="12" s="1"/>
  <c r="DY40" i="12" s="1"/>
  <c r="AA72" i="12"/>
  <c r="AT72" i="12" s="1"/>
  <c r="DY72" i="12" s="1"/>
  <c r="AA88" i="12"/>
  <c r="AT88" i="12" s="1"/>
  <c r="DY88" i="12" s="1"/>
  <c r="AA104" i="12"/>
  <c r="AT104" i="12" s="1"/>
  <c r="DY104" i="12" s="1"/>
  <c r="AA112" i="12"/>
  <c r="AT112" i="12" s="1"/>
  <c r="DY112" i="12" s="1"/>
  <c r="AA120" i="12"/>
  <c r="AT120" i="12" s="1"/>
  <c r="DY120" i="12" s="1"/>
  <c r="AA136" i="12"/>
  <c r="AT136" i="12" s="1"/>
  <c r="DY136" i="12" s="1"/>
  <c r="AA144" i="12"/>
  <c r="AT144" i="12" s="1"/>
  <c r="DY144" i="12" s="1"/>
  <c r="AA160" i="12"/>
  <c r="AT160" i="12" s="1"/>
  <c r="DY160" i="12" s="1"/>
  <c r="AA168" i="12"/>
  <c r="AT168" i="12" s="1"/>
  <c r="DY168" i="12" s="1"/>
  <c r="AA176" i="12"/>
  <c r="AT176" i="12" s="1"/>
  <c r="DY176" i="12" s="1"/>
  <c r="AA184" i="12"/>
  <c r="AT184" i="12" s="1"/>
  <c r="DY184" i="12" s="1"/>
  <c r="AA192" i="12"/>
  <c r="AT192" i="12" s="1"/>
  <c r="DY192" i="12" s="1"/>
  <c r="Z17" i="12"/>
  <c r="AO17" i="12" s="1"/>
  <c r="DT17" i="12" s="1"/>
  <c r="Z33" i="12"/>
  <c r="AO33" i="12" s="1"/>
  <c r="DT33" i="12" s="1"/>
  <c r="Z41" i="12"/>
  <c r="AO41" i="12" s="1"/>
  <c r="DT41" i="12" s="1"/>
  <c r="Z49" i="12"/>
  <c r="AO49" i="12" s="1"/>
  <c r="DT49" i="12" s="1"/>
  <c r="Z73" i="12"/>
  <c r="AO73" i="12" s="1"/>
  <c r="DT73" i="12" s="1"/>
  <c r="Z89" i="12"/>
  <c r="AO89" i="12" s="1"/>
  <c r="DT89" i="12" s="1"/>
  <c r="Z105" i="12"/>
  <c r="AO105" i="12" s="1"/>
  <c r="DT105" i="12" s="1"/>
  <c r="Z121" i="12"/>
  <c r="AO121" i="12" s="1"/>
  <c r="DT121" i="12" s="1"/>
  <c r="Z129" i="12"/>
  <c r="AO129" i="12" s="1"/>
  <c r="DT129" i="12" s="1"/>
  <c r="Z161" i="12"/>
  <c r="AO161" i="12" s="1"/>
  <c r="DT161" i="12" s="1"/>
  <c r="Z177" i="12"/>
  <c r="AO177" i="12" s="1"/>
  <c r="DT177" i="12" s="1"/>
  <c r="Z185" i="12"/>
  <c r="AO185" i="12" s="1"/>
  <c r="DT185" i="12" s="1"/>
  <c r="Z193" i="12"/>
  <c r="AO193" i="12" s="1"/>
  <c r="DT193" i="12" s="1"/>
  <c r="Z209" i="12"/>
  <c r="AO209" i="12" s="1"/>
  <c r="DT209" i="12" s="1"/>
  <c r="Y26" i="12"/>
  <c r="AJ26" i="12" s="1"/>
  <c r="DO26" i="12" s="1"/>
  <c r="Y34" i="12"/>
  <c r="AJ34" i="12" s="1"/>
  <c r="DO34" i="12" s="1"/>
  <c r="Y66" i="12"/>
  <c r="AJ66" i="12" s="1"/>
  <c r="DO66" i="12" s="1"/>
  <c r="Y74" i="12"/>
  <c r="AJ74" i="12" s="1"/>
  <c r="DO74" i="12" s="1"/>
  <c r="Y82" i="12"/>
  <c r="AJ82" i="12" s="1"/>
  <c r="DO82" i="12" s="1"/>
  <c r="Y90" i="12"/>
  <c r="AJ90" i="12" s="1"/>
  <c r="DO90" i="12" s="1"/>
  <c r="Y106" i="12"/>
  <c r="AJ106" i="12" s="1"/>
  <c r="DO106" i="12" s="1"/>
  <c r="Y114" i="12"/>
  <c r="AJ114" i="12" s="1"/>
  <c r="DO114" i="12" s="1"/>
  <c r="Y138" i="12"/>
  <c r="AJ138" i="12" s="1"/>
  <c r="DO138" i="12" s="1"/>
  <c r="Y146" i="12"/>
  <c r="AJ146" i="12" s="1"/>
  <c r="DO146" i="12" s="1"/>
  <c r="Y170" i="12"/>
  <c r="AJ170" i="12" s="1"/>
  <c r="DO170" i="12" s="1"/>
  <c r="Y202" i="12"/>
  <c r="AJ202" i="12" s="1"/>
  <c r="DO202" i="12" s="1"/>
  <c r="AB16" i="12"/>
  <c r="AY16" i="12" s="1"/>
  <c r="ED16" i="12" s="1"/>
  <c r="AB24" i="12"/>
  <c r="AY24" i="12" s="1"/>
  <c r="ED24" i="12" s="1"/>
  <c r="AB40" i="12"/>
  <c r="AY40" i="12" s="1"/>
  <c r="ED40" i="12" s="1"/>
  <c r="AB72" i="12"/>
  <c r="AY72" i="12" s="1"/>
  <c r="ED72" i="12" s="1"/>
  <c r="AB104" i="12"/>
  <c r="AY104" i="12" s="1"/>
  <c r="ED104" i="12" s="1"/>
  <c r="AB112" i="12"/>
  <c r="AY112" i="12" s="1"/>
  <c r="ED112" i="12" s="1"/>
  <c r="AB120" i="12"/>
  <c r="AY120" i="12" s="1"/>
  <c r="ED120" i="12" s="1"/>
  <c r="AB136" i="12"/>
  <c r="AY136" i="12" s="1"/>
  <c r="ED136" i="12" s="1"/>
  <c r="AB144" i="12"/>
  <c r="AY144" i="12" s="1"/>
  <c r="ED144" i="12" s="1"/>
  <c r="AB176" i="12"/>
  <c r="AY176" i="12" s="1"/>
  <c r="ED176" i="12" s="1"/>
  <c r="AB184" i="12"/>
  <c r="AY184" i="12" s="1"/>
  <c r="ED184" i="12" s="1"/>
  <c r="AA17" i="12"/>
  <c r="AT17" i="12" s="1"/>
  <c r="DY17" i="12" s="1"/>
  <c r="AA33" i="12"/>
  <c r="AT33" i="12" s="1"/>
  <c r="DY33" i="12" s="1"/>
  <c r="AA41" i="12"/>
  <c r="AT41" i="12" s="1"/>
  <c r="DY41" i="12" s="1"/>
  <c r="AA49" i="12"/>
  <c r="AT49" i="12" s="1"/>
  <c r="DY49" i="12" s="1"/>
  <c r="AA73" i="12"/>
  <c r="AT73" i="12" s="1"/>
  <c r="DY73" i="12" s="1"/>
  <c r="AA81" i="12"/>
  <c r="AT81" i="12" s="1"/>
  <c r="DY81" i="12" s="1"/>
  <c r="AA89" i="12"/>
  <c r="AT89" i="12" s="1"/>
  <c r="DY89" i="12" s="1"/>
  <c r="AA105" i="12"/>
  <c r="AT105" i="12" s="1"/>
  <c r="DY105" i="12" s="1"/>
  <c r="AA121" i="12"/>
  <c r="AT121" i="12" s="1"/>
  <c r="DY121" i="12" s="1"/>
  <c r="AA129" i="12"/>
  <c r="AT129" i="12" s="1"/>
  <c r="DY129" i="12" s="1"/>
  <c r="AA161" i="12"/>
  <c r="AT161" i="12" s="1"/>
  <c r="DY161" i="12" s="1"/>
  <c r="AA177" i="12"/>
  <c r="AT177" i="12" s="1"/>
  <c r="DY177" i="12" s="1"/>
  <c r="AA185" i="12"/>
  <c r="AT185" i="12" s="1"/>
  <c r="DY185" i="12" s="1"/>
  <c r="AA193" i="12"/>
  <c r="AT193" i="12" s="1"/>
  <c r="DY193" i="12" s="1"/>
  <c r="AA201" i="12"/>
  <c r="AT201" i="12" s="1"/>
  <c r="DY201" i="12" s="1"/>
  <c r="AA209" i="12"/>
  <c r="AT209" i="12" s="1"/>
  <c r="DY209" i="12" s="1"/>
  <c r="Z34" i="12"/>
  <c r="AO34" i="12" s="1"/>
  <c r="DT34" i="12" s="1"/>
  <c r="Z66" i="12"/>
  <c r="AO66" i="12" s="1"/>
  <c r="DT66" i="12" s="1"/>
  <c r="Z82" i="12"/>
  <c r="AO82" i="12" s="1"/>
  <c r="DT82" i="12" s="1"/>
  <c r="Z90" i="12"/>
  <c r="AO90" i="12" s="1"/>
  <c r="DT90" i="12" s="1"/>
  <c r="Z106" i="12"/>
  <c r="AO106" i="12" s="1"/>
  <c r="DT106" i="12" s="1"/>
  <c r="Z114" i="12"/>
  <c r="AO114" i="12" s="1"/>
  <c r="DT114" i="12" s="1"/>
  <c r="Z146" i="12"/>
  <c r="AO146" i="12" s="1"/>
  <c r="DT146" i="12" s="1"/>
  <c r="Z202" i="12"/>
  <c r="AO202" i="12" s="1"/>
  <c r="DT202" i="12" s="1"/>
  <c r="Y27" i="12"/>
  <c r="AJ27" i="12" s="1"/>
  <c r="DO27" i="12" s="1"/>
  <c r="Y35" i="12"/>
  <c r="AJ35" i="12" s="1"/>
  <c r="DO35" i="12" s="1"/>
  <c r="Y43" i="12"/>
  <c r="AJ43" i="12" s="1"/>
  <c r="DO43" i="12" s="1"/>
  <c r="Y51" i="12"/>
  <c r="AJ51" i="12" s="1"/>
  <c r="DO51" i="12" s="1"/>
  <c r="Y83" i="12"/>
  <c r="AJ83" i="12" s="1"/>
  <c r="DO83" i="12" s="1"/>
  <c r="Y99" i="12"/>
  <c r="AJ99" i="12" s="1"/>
  <c r="DO99" i="12" s="1"/>
  <c r="Y131" i="12"/>
  <c r="AJ131" i="12" s="1"/>
  <c r="DO131" i="12" s="1"/>
  <c r="Y155" i="12"/>
  <c r="AJ155" i="12" s="1"/>
  <c r="DO155" i="12" s="1"/>
  <c r="Y187" i="12"/>
  <c r="AJ187" i="12" s="1"/>
  <c r="DO187" i="12" s="1"/>
  <c r="Y195" i="12"/>
  <c r="AJ195" i="12" s="1"/>
  <c r="DO195" i="12" s="1"/>
  <c r="Y203" i="12"/>
  <c r="AJ203" i="12" s="1"/>
  <c r="DO203" i="12" s="1"/>
  <c r="AB34" i="12"/>
  <c r="AY34" i="12" s="1"/>
  <c r="ED34" i="12" s="1"/>
  <c r="AB66" i="12"/>
  <c r="AY66" i="12" s="1"/>
  <c r="ED66" i="12" s="1"/>
  <c r="AB82" i="12"/>
  <c r="AY82" i="12" s="1"/>
  <c r="ED82" i="12" s="1"/>
  <c r="AB90" i="12"/>
  <c r="AY90" i="12" s="1"/>
  <c r="ED90" i="12" s="1"/>
  <c r="AB106" i="12"/>
  <c r="AY106" i="12" s="1"/>
  <c r="ED106" i="12" s="1"/>
  <c r="AB114" i="12"/>
  <c r="AY114" i="12" s="1"/>
  <c r="ED114" i="12" s="1"/>
  <c r="AB146" i="12"/>
  <c r="AY146" i="12" s="1"/>
  <c r="ED146" i="12" s="1"/>
  <c r="AB202" i="12"/>
  <c r="AY202" i="12" s="1"/>
  <c r="ED202" i="12" s="1"/>
  <c r="AA27" i="12"/>
  <c r="AT27" i="12" s="1"/>
  <c r="DY27" i="12" s="1"/>
  <c r="AA35" i="12"/>
  <c r="AT35" i="12" s="1"/>
  <c r="DY35" i="12" s="1"/>
  <c r="AA43" i="12"/>
  <c r="AT43" i="12" s="1"/>
  <c r="DY43" i="12" s="1"/>
  <c r="AA51" i="12"/>
  <c r="AT51" i="12" s="1"/>
  <c r="DY51" i="12" s="1"/>
  <c r="AA83" i="12"/>
  <c r="AT83" i="12" s="1"/>
  <c r="DY83" i="12" s="1"/>
  <c r="AA99" i="12"/>
  <c r="AT99" i="12" s="1"/>
  <c r="DY99" i="12" s="1"/>
  <c r="AA131" i="12"/>
  <c r="AT131" i="12" s="1"/>
  <c r="DY131" i="12" s="1"/>
  <c r="AA155" i="12"/>
  <c r="AT155" i="12" s="1"/>
  <c r="DY155" i="12" s="1"/>
  <c r="AA187" i="12"/>
  <c r="AT187" i="12" s="1"/>
  <c r="DY187" i="12" s="1"/>
  <c r="AA195" i="12"/>
  <c r="AT195" i="12" s="1"/>
  <c r="DY195" i="12" s="1"/>
  <c r="AA203" i="12"/>
  <c r="AT203" i="12" s="1"/>
  <c r="DY203" i="12" s="1"/>
  <c r="Z44" i="12"/>
  <c r="AO44" i="12" s="1"/>
  <c r="DT44" i="12" s="1"/>
  <c r="Z52" i="12"/>
  <c r="AO52" i="12" s="1"/>
  <c r="DT52" i="12" s="1"/>
  <c r="Z68" i="12"/>
  <c r="AO68" i="12" s="1"/>
  <c r="DT68" i="12" s="1"/>
  <c r="Z76" i="12"/>
  <c r="AO76" i="12" s="1"/>
  <c r="DT76" i="12" s="1"/>
  <c r="Z92" i="12"/>
  <c r="AO92" i="12" s="1"/>
  <c r="DT92" i="12" s="1"/>
  <c r="Z100" i="12"/>
  <c r="AO100" i="12" s="1"/>
  <c r="DT100" i="12" s="1"/>
  <c r="Z108" i="12"/>
  <c r="AO108" i="12" s="1"/>
  <c r="DT108" i="12" s="1"/>
  <c r="Z132" i="12"/>
  <c r="AO132" i="12" s="1"/>
  <c r="DT132" i="12" s="1"/>
  <c r="Z148" i="12"/>
  <c r="AO148" i="12" s="1"/>
  <c r="DT148" i="12" s="1"/>
  <c r="Z164" i="12"/>
  <c r="AO164" i="12" s="1"/>
  <c r="DT164" i="12" s="1"/>
  <c r="Z188" i="12"/>
  <c r="AO188" i="12" s="1"/>
  <c r="DT188" i="12" s="1"/>
  <c r="Y45" i="12"/>
  <c r="AJ45" i="12" s="1"/>
  <c r="DO45" i="12" s="1"/>
  <c r="Y53" i="12"/>
  <c r="AJ53" i="12" s="1"/>
  <c r="DO53" i="12" s="1"/>
  <c r="Y77" i="12"/>
  <c r="AJ77" i="12" s="1"/>
  <c r="DO77" i="12" s="1"/>
  <c r="Y109" i="12"/>
  <c r="AJ109" i="12" s="1"/>
  <c r="DO109" i="12" s="1"/>
  <c r="Y117" i="12"/>
  <c r="AJ117" i="12" s="1"/>
  <c r="DO117" i="12" s="1"/>
  <c r="Y125" i="12"/>
  <c r="AJ125" i="12" s="1"/>
  <c r="DO125" i="12" s="1"/>
  <c r="Y133" i="12"/>
  <c r="AJ133" i="12" s="1"/>
  <c r="DO133" i="12" s="1"/>
  <c r="Y141" i="12"/>
  <c r="AJ141" i="12" s="1"/>
  <c r="DO141" i="12" s="1"/>
  <c r="Y149" i="12"/>
  <c r="AJ149" i="12" s="1"/>
  <c r="DO149" i="12" s="1"/>
  <c r="Y157" i="12"/>
  <c r="AJ157" i="12" s="1"/>
  <c r="DO157" i="12" s="1"/>
  <c r="Y165" i="12"/>
  <c r="AJ165" i="12" s="1"/>
  <c r="DO165" i="12" s="1"/>
  <c r="Y189" i="12"/>
  <c r="AJ189" i="12" s="1"/>
  <c r="DO189" i="12" s="1"/>
  <c r="Y205" i="12"/>
  <c r="AJ205" i="12" s="1"/>
  <c r="DO205" i="12" s="1"/>
  <c r="Y213" i="12"/>
  <c r="AJ213" i="12" s="1"/>
  <c r="DO213" i="12" s="1"/>
  <c r="Y76" i="12"/>
  <c r="AJ76" i="12" s="1"/>
  <c r="DO76" i="12" s="1"/>
  <c r="Z83" i="12"/>
  <c r="AO83" i="12" s="1"/>
  <c r="DT83" i="12" s="1"/>
  <c r="AA90" i="12"/>
  <c r="AT90" i="12" s="1"/>
  <c r="DY90" i="12" s="1"/>
  <c r="AA26" i="12"/>
  <c r="AT26" i="12" s="1"/>
  <c r="DY26" i="12" s="1"/>
  <c r="AB161" i="12"/>
  <c r="AY161" i="12" s="1"/>
  <c r="ED161" i="12" s="1"/>
  <c r="AB33" i="12"/>
  <c r="AY33" i="12" s="1"/>
  <c r="ED33" i="12" s="1"/>
  <c r="I202" i="12"/>
  <c r="I186" i="12"/>
  <c r="I178" i="12"/>
  <c r="I170" i="12"/>
  <c r="I146" i="12"/>
  <c r="I130" i="12"/>
  <c r="I122" i="12"/>
  <c r="I114" i="12"/>
  <c r="I82" i="12"/>
  <c r="I66" i="12"/>
  <c r="Y132" i="12"/>
  <c r="AJ132" i="12" s="1"/>
  <c r="DO132" i="12" s="1"/>
  <c r="Y68" i="12"/>
  <c r="AJ68" i="12" s="1"/>
  <c r="DO68" i="12" s="1"/>
  <c r="AA146" i="12"/>
  <c r="AT146" i="12" s="1"/>
  <c r="DY146" i="12" s="1"/>
  <c r="AA82" i="12"/>
  <c r="AT82" i="12" s="1"/>
  <c r="DY82" i="12" s="1"/>
  <c r="AB89" i="12"/>
  <c r="AY89" i="12" s="1"/>
  <c r="ED89" i="12" s="1"/>
  <c r="Y188" i="12"/>
  <c r="AJ188" i="12" s="1"/>
  <c r="DO188" i="12" s="1"/>
  <c r="Y124" i="12"/>
  <c r="AJ124" i="12" s="1"/>
  <c r="DO124" i="12" s="1"/>
  <c r="Z195" i="12"/>
  <c r="AO195" i="12" s="1"/>
  <c r="DT195" i="12" s="1"/>
  <c r="AA202" i="12"/>
  <c r="AT202" i="12" s="1"/>
  <c r="DY202" i="12" s="1"/>
  <c r="AA138" i="12"/>
  <c r="AT138" i="12" s="1"/>
  <c r="DY138" i="12" s="1"/>
  <c r="AA74" i="12"/>
  <c r="AT74" i="12" s="1"/>
  <c r="DY74" i="12" s="1"/>
  <c r="AB209" i="12"/>
  <c r="AY209" i="12" s="1"/>
  <c r="ED209" i="12" s="1"/>
  <c r="AB17" i="12"/>
  <c r="AY17" i="12" s="1"/>
  <c r="ED17" i="12" s="1"/>
  <c r="G172" i="10"/>
  <c r="Y52" i="12"/>
  <c r="AJ52" i="12" s="1"/>
  <c r="DO52" i="12" s="1"/>
  <c r="Z187" i="12"/>
  <c r="AO187" i="12" s="1"/>
  <c r="DT187" i="12" s="1"/>
  <c r="AA66" i="12"/>
  <c r="AT66" i="12" s="1"/>
  <c r="DY66" i="12" s="1"/>
  <c r="AB73" i="12"/>
  <c r="AY73" i="12" s="1"/>
  <c r="ED73" i="12" s="1"/>
  <c r="I26" i="12"/>
  <c r="I212" i="12"/>
  <c r="Y108" i="12"/>
  <c r="AJ108" i="12" s="1"/>
  <c r="DO108" i="12" s="1"/>
  <c r="Y44" i="12"/>
  <c r="AJ44" i="12" s="1"/>
  <c r="DO44" i="12" s="1"/>
  <c r="Z51" i="12"/>
  <c r="AO51" i="12" s="1"/>
  <c r="DT51" i="12" s="1"/>
  <c r="AB193" i="12"/>
  <c r="AY193" i="12" s="1"/>
  <c r="ED193" i="12" s="1"/>
  <c r="AB129" i="12"/>
  <c r="AY129" i="12" s="1"/>
  <c r="ED129" i="12" s="1"/>
  <c r="K78" i="12"/>
  <c r="N78" i="12" s="1"/>
  <c r="T78" i="12" s="1"/>
  <c r="I78" i="12"/>
  <c r="Y164" i="12"/>
  <c r="AJ164" i="12" s="1"/>
  <c r="DO164" i="12" s="1"/>
  <c r="Y100" i="12"/>
  <c r="AJ100" i="12" s="1"/>
  <c r="DO100" i="12" s="1"/>
  <c r="Z43" i="12"/>
  <c r="AO43" i="12" s="1"/>
  <c r="DT43" i="12" s="1"/>
  <c r="AA114" i="12"/>
  <c r="AT114" i="12" s="1"/>
  <c r="DY114" i="12" s="1"/>
  <c r="AB185" i="12"/>
  <c r="AY185" i="12" s="1"/>
  <c r="ED185" i="12" s="1"/>
  <c r="AB121" i="12"/>
  <c r="AY121" i="12" s="1"/>
  <c r="ED121" i="12" s="1"/>
  <c r="F85" i="10"/>
  <c r="K27" i="12"/>
  <c r="M27" i="12" s="1"/>
  <c r="S27" i="12" s="1"/>
  <c r="I27" i="12"/>
  <c r="K47" i="12"/>
  <c r="O47" i="12" s="1"/>
  <c r="U47" i="12" s="1"/>
  <c r="I47" i="12"/>
  <c r="K19" i="12"/>
  <c r="M19" i="12" s="1"/>
  <c r="S19" i="12" s="1"/>
  <c r="I19" i="12"/>
  <c r="F89" i="10"/>
  <c r="M31" i="12"/>
  <c r="S31" i="12" s="1"/>
  <c r="K31" i="12"/>
  <c r="I31" i="12"/>
  <c r="K23" i="12"/>
  <c r="M23" i="12" s="1"/>
  <c r="S23" i="12" s="1"/>
  <c r="I23" i="12"/>
  <c r="K16" i="12"/>
  <c r="M16" i="12" s="1"/>
  <c r="S16" i="12" s="1"/>
  <c r="I16" i="12"/>
  <c r="K162" i="12"/>
  <c r="M162" i="12" s="1"/>
  <c r="S162" i="12" s="1"/>
  <c r="K106" i="12"/>
  <c r="M106" i="12" s="1"/>
  <c r="S106" i="12" s="1"/>
  <c r="K50" i="12"/>
  <c r="M50" i="12"/>
  <c r="S50" i="12" s="1"/>
  <c r="K43" i="12"/>
  <c r="M43" i="12" s="1"/>
  <c r="S43" i="12" s="1"/>
  <c r="I43" i="12"/>
  <c r="F271" i="10"/>
  <c r="F231" i="10"/>
  <c r="F183" i="10"/>
  <c r="F127" i="10"/>
  <c r="G281" i="10"/>
  <c r="O211" i="12"/>
  <c r="U211" i="12" s="1"/>
  <c r="G241" i="10"/>
  <c r="G217" i="10"/>
  <c r="G193" i="10"/>
  <c r="G169" i="10"/>
  <c r="G137" i="10"/>
  <c r="G105" i="10"/>
  <c r="H273" i="10"/>
  <c r="P203" i="12"/>
  <c r="V203" i="12" s="1"/>
  <c r="H241" i="10"/>
  <c r="H169" i="10"/>
  <c r="K210" i="12"/>
  <c r="M210" i="12" s="1"/>
  <c r="S210" i="12" s="1"/>
  <c r="K154" i="12"/>
  <c r="M154" i="12" s="1"/>
  <c r="S154" i="12" s="1"/>
  <c r="K98" i="12"/>
  <c r="O98" i="12" s="1"/>
  <c r="U98" i="12" s="1"/>
  <c r="K58" i="12"/>
  <c r="M58" i="12" s="1"/>
  <c r="S58" i="12" s="1"/>
  <c r="F247" i="10"/>
  <c r="N177" i="12"/>
  <c r="T177" i="12" s="1"/>
  <c r="F199" i="10"/>
  <c r="F143" i="10"/>
  <c r="F95" i="10"/>
  <c r="G249" i="10"/>
  <c r="O179" i="12"/>
  <c r="U179" i="12" s="1"/>
  <c r="G225" i="10"/>
  <c r="G201" i="10"/>
  <c r="G145" i="10"/>
  <c r="H281" i="10"/>
  <c r="P211" i="12"/>
  <c r="V211" i="12" s="1"/>
  <c r="H257" i="10"/>
  <c r="P187" i="12"/>
  <c r="V187" i="12" s="1"/>
  <c r="H225" i="10"/>
  <c r="H193" i="10"/>
  <c r="H161" i="10"/>
  <c r="H137" i="10"/>
  <c r="H113" i="10"/>
  <c r="H89" i="10"/>
  <c r="I89" i="12"/>
  <c r="I57" i="12"/>
  <c r="K211" i="12"/>
  <c r="M158" i="12"/>
  <c r="S158" i="12" s="1"/>
  <c r="F223" i="10"/>
  <c r="K209" i="12"/>
  <c r="M209" i="12"/>
  <c r="S209" i="12" s="1"/>
  <c r="K201" i="12"/>
  <c r="P201" i="12" s="1"/>
  <c r="V201" i="12" s="1"/>
  <c r="K193" i="12"/>
  <c r="M193" i="12" s="1"/>
  <c r="S193" i="12" s="1"/>
  <c r="K185" i="12"/>
  <c r="M185" i="12" s="1"/>
  <c r="S185" i="12" s="1"/>
  <c r="K177" i="12"/>
  <c r="M177" i="12"/>
  <c r="S177" i="12" s="1"/>
  <c r="K169" i="12"/>
  <c r="M169" i="12" s="1"/>
  <c r="S169" i="12" s="1"/>
  <c r="K161" i="12"/>
  <c r="M161" i="12" s="1"/>
  <c r="S161" i="12" s="1"/>
  <c r="K153" i="12"/>
  <c r="N153" i="12" s="1"/>
  <c r="T153" i="12" s="1"/>
  <c r="K145" i="12"/>
  <c r="O145" i="12" s="1"/>
  <c r="U145" i="12" s="1"/>
  <c r="K137" i="12"/>
  <c r="M137" i="12" s="1"/>
  <c r="S137" i="12" s="1"/>
  <c r="K129" i="12"/>
  <c r="N129" i="12" s="1"/>
  <c r="T129" i="12" s="1"/>
  <c r="K121" i="12"/>
  <c r="M121" i="12" s="1"/>
  <c r="S121" i="12" s="1"/>
  <c r="K113" i="12"/>
  <c r="N113" i="12" s="1"/>
  <c r="T113" i="12" s="1"/>
  <c r="K105" i="12"/>
  <c r="M105" i="12" s="1"/>
  <c r="S105" i="12" s="1"/>
  <c r="K97" i="12"/>
  <c r="M97" i="12" s="1"/>
  <c r="S97" i="12" s="1"/>
  <c r="K89" i="12"/>
  <c r="M89" i="12" s="1"/>
  <c r="S89" i="12" s="1"/>
  <c r="K81" i="12"/>
  <c r="M81" i="12" s="1"/>
  <c r="S81" i="12" s="1"/>
  <c r="K73" i="12"/>
  <c r="M73" i="12" s="1"/>
  <c r="S73" i="12" s="1"/>
  <c r="K65" i="12"/>
  <c r="M65" i="12" s="1"/>
  <c r="S65" i="12" s="1"/>
  <c r="K57" i="12"/>
  <c r="N57" i="12" s="1"/>
  <c r="T57" i="12" s="1"/>
  <c r="K49" i="12"/>
  <c r="N49" i="12" s="1"/>
  <c r="T49" i="12" s="1"/>
  <c r="M49" i="12"/>
  <c r="S49" i="12" s="1"/>
  <c r="K36" i="12"/>
  <c r="M36" i="12" s="1"/>
  <c r="S36" i="12" s="1"/>
  <c r="I36" i="12"/>
  <c r="K30" i="12"/>
  <c r="M30" i="12" s="1"/>
  <c r="S30" i="12" s="1"/>
  <c r="K18" i="12"/>
  <c r="M18" i="12" s="1"/>
  <c r="S18" i="12" s="1"/>
  <c r="F278" i="10"/>
  <c r="N208" i="12"/>
  <c r="T208" i="12" s="1"/>
  <c r="F270" i="10"/>
  <c r="F262" i="10"/>
  <c r="F254" i="10"/>
  <c r="F246" i="10"/>
  <c r="F238" i="10"/>
  <c r="N168" i="12"/>
  <c r="T168" i="12" s="1"/>
  <c r="F230" i="10"/>
  <c r="F214" i="10"/>
  <c r="N120" i="12"/>
  <c r="T120" i="12" s="1"/>
  <c r="F182" i="10"/>
  <c r="N112" i="12"/>
  <c r="T112" i="12" s="1"/>
  <c r="F174" i="10"/>
  <c r="F166" i="10"/>
  <c r="F150" i="10"/>
  <c r="F142" i="10"/>
  <c r="F134" i="10"/>
  <c r="F126" i="10"/>
  <c r="N56" i="12"/>
  <c r="T56" i="12" s="1"/>
  <c r="N48" i="12"/>
  <c r="T48" i="12" s="1"/>
  <c r="F110" i="10"/>
  <c r="N40" i="12"/>
  <c r="T40" i="12" s="1"/>
  <c r="N32" i="12"/>
  <c r="T32" i="12" s="1"/>
  <c r="F88" i="10"/>
  <c r="G280" i="10"/>
  <c r="O210" i="12"/>
  <c r="U210" i="12" s="1"/>
  <c r="G264" i="10"/>
  <c r="G256" i="10"/>
  <c r="G248" i="10"/>
  <c r="G240" i="10"/>
  <c r="G232" i="10"/>
  <c r="O162" i="12"/>
  <c r="U162" i="12" s="1"/>
  <c r="G224" i="10"/>
  <c r="G208" i="10"/>
  <c r="G200" i="10"/>
  <c r="G192" i="10"/>
  <c r="G184" i="10"/>
  <c r="G176" i="10"/>
  <c r="G168" i="10"/>
  <c r="G160" i="10"/>
  <c r="G152" i="10"/>
  <c r="G144" i="10"/>
  <c r="G136" i="10"/>
  <c r="O58" i="12"/>
  <c r="U58" i="12" s="1"/>
  <c r="G120" i="10"/>
  <c r="O50" i="12"/>
  <c r="U50" i="12" s="1"/>
  <c r="G104" i="10"/>
  <c r="G96" i="10"/>
  <c r="G88" i="10"/>
  <c r="O18" i="12"/>
  <c r="U18" i="12" s="1"/>
  <c r="H280" i="10"/>
  <c r="P210" i="12"/>
  <c r="V210" i="12" s="1"/>
  <c r="H272" i="10"/>
  <c r="H264" i="10"/>
  <c r="H256" i="10"/>
  <c r="H248" i="10"/>
  <c r="H240" i="10"/>
  <c r="H232" i="10"/>
  <c r="P162" i="12"/>
  <c r="V162" i="12" s="1"/>
  <c r="H224" i="10"/>
  <c r="H208" i="10"/>
  <c r="H200" i="10"/>
  <c r="H184" i="10"/>
  <c r="H176" i="10"/>
  <c r="H168" i="10"/>
  <c r="H160" i="10"/>
  <c r="H152" i="10"/>
  <c r="H144" i="10"/>
  <c r="H136" i="10"/>
  <c r="H128" i="10"/>
  <c r="P58" i="12"/>
  <c r="V58" i="12" s="1"/>
  <c r="H120" i="10"/>
  <c r="P50" i="12"/>
  <c r="V50" i="12" s="1"/>
  <c r="H112" i="10"/>
  <c r="H104" i="10"/>
  <c r="I203" i="12"/>
  <c r="I195" i="12"/>
  <c r="I187" i="12"/>
  <c r="I179" i="12"/>
  <c r="I163" i="12"/>
  <c r="I98" i="12"/>
  <c r="I30" i="12"/>
  <c r="M214" i="12"/>
  <c r="S214" i="12" s="1"/>
  <c r="M150" i="12"/>
  <c r="S150" i="12" s="1"/>
  <c r="M86" i="12"/>
  <c r="S86" i="12" s="1"/>
  <c r="P177" i="12"/>
  <c r="V177" i="12" s="1"/>
  <c r="N81" i="12"/>
  <c r="T81" i="12" s="1"/>
  <c r="K194" i="12"/>
  <c r="P194" i="12" s="1"/>
  <c r="V194" i="12" s="1"/>
  <c r="K138" i="12"/>
  <c r="M138" i="12" s="1"/>
  <c r="S138" i="12" s="1"/>
  <c r="G153" i="10"/>
  <c r="G121" i="10"/>
  <c r="G89" i="10"/>
  <c r="O19" i="12"/>
  <c r="U19" i="12" s="1"/>
  <c r="H249" i="10"/>
  <c r="P179" i="12"/>
  <c r="V179" i="12" s="1"/>
  <c r="H217" i="10"/>
  <c r="H177" i="10"/>
  <c r="H145" i="10"/>
  <c r="H121" i="10"/>
  <c r="H97" i="10"/>
  <c r="P27" i="12"/>
  <c r="V27" i="12" s="1"/>
  <c r="G113" i="10"/>
  <c r="M208" i="12"/>
  <c r="S208" i="12" s="1"/>
  <c r="M168" i="12"/>
  <c r="S168" i="12" s="1"/>
  <c r="M128" i="12"/>
  <c r="S128" i="12" s="1"/>
  <c r="M120" i="12"/>
  <c r="S120" i="12" s="1"/>
  <c r="M112" i="12"/>
  <c r="S112" i="12" s="1"/>
  <c r="I96" i="12"/>
  <c r="I88" i="12"/>
  <c r="I80" i="12"/>
  <c r="I72" i="12"/>
  <c r="I64" i="12"/>
  <c r="I56" i="12"/>
  <c r="M56" i="12"/>
  <c r="S56" i="12" s="1"/>
  <c r="I48" i="12"/>
  <c r="M48" i="12"/>
  <c r="S48" i="12" s="1"/>
  <c r="K42" i="12"/>
  <c r="M42" i="12" s="1"/>
  <c r="S42" i="12" s="1"/>
  <c r="K35" i="12"/>
  <c r="M35" i="12" s="1"/>
  <c r="S35" i="12" s="1"/>
  <c r="I35" i="12"/>
  <c r="K29" i="12"/>
  <c r="O29" i="12" s="1"/>
  <c r="U29" i="12" s="1"/>
  <c r="I29" i="12"/>
  <c r="F221" i="10"/>
  <c r="F213" i="10"/>
  <c r="F197" i="10"/>
  <c r="F189" i="10"/>
  <c r="F181" i="10"/>
  <c r="F173" i="10"/>
  <c r="F165" i="10"/>
  <c r="F149" i="10"/>
  <c r="F141" i="10"/>
  <c r="F133" i="10"/>
  <c r="N63" i="12"/>
  <c r="T63" i="12" s="1"/>
  <c r="F125" i="10"/>
  <c r="F117" i="10"/>
  <c r="F101" i="10"/>
  <c r="N31" i="12"/>
  <c r="T31" i="12" s="1"/>
  <c r="G279" i="10"/>
  <c r="O209" i="12"/>
  <c r="U209" i="12" s="1"/>
  <c r="G263" i="10"/>
  <c r="G255" i="10"/>
  <c r="G247" i="10"/>
  <c r="O177" i="12"/>
  <c r="U177" i="12" s="1"/>
  <c r="G239" i="10"/>
  <c r="G231" i="10"/>
  <c r="O161" i="12"/>
  <c r="U161" i="12" s="1"/>
  <c r="G223" i="10"/>
  <c r="O153" i="12"/>
  <c r="U153" i="12" s="1"/>
  <c r="G215" i="10"/>
  <c r="G207" i="10"/>
  <c r="G199" i="10"/>
  <c r="G191" i="10"/>
  <c r="O121" i="12"/>
  <c r="U121" i="12" s="1"/>
  <c r="G183" i="10"/>
  <c r="O113" i="12"/>
  <c r="U113" i="12" s="1"/>
  <c r="G175" i="10"/>
  <c r="G167" i="10"/>
  <c r="O97" i="12"/>
  <c r="U97" i="12" s="1"/>
  <c r="G159" i="10"/>
  <c r="G151" i="10"/>
  <c r="O81" i="12"/>
  <c r="U81" i="12" s="1"/>
  <c r="G143" i="10"/>
  <c r="G135" i="10"/>
  <c r="O57" i="12"/>
  <c r="U57" i="12" s="1"/>
  <c r="G103" i="10"/>
  <c r="G95" i="10"/>
  <c r="G87" i="10"/>
  <c r="H207" i="10"/>
  <c r="H191" i="10"/>
  <c r="H183" i="10"/>
  <c r="H175" i="10"/>
  <c r="H167" i="10"/>
  <c r="H151" i="10"/>
  <c r="P81" i="12"/>
  <c r="V81" i="12" s="1"/>
  <c r="H143" i="10"/>
  <c r="P73" i="12"/>
  <c r="V73" i="12" s="1"/>
  <c r="H127" i="10"/>
  <c r="P57" i="12"/>
  <c r="V57" i="12" s="1"/>
  <c r="H119" i="10"/>
  <c r="P49" i="12"/>
  <c r="V49" i="12" s="1"/>
  <c r="H111" i="10"/>
  <c r="H103" i="10"/>
  <c r="H95" i="10"/>
  <c r="H87" i="10"/>
  <c r="I210" i="12"/>
  <c r="I194" i="12"/>
  <c r="I162" i="12"/>
  <c r="I154" i="12"/>
  <c r="I138" i="12"/>
  <c r="I106" i="12"/>
  <c r="I97" i="12"/>
  <c r="I86" i="12"/>
  <c r="I65" i="12"/>
  <c r="I54" i="12"/>
  <c r="I44" i="12"/>
  <c r="K184" i="12"/>
  <c r="O184" i="12" s="1"/>
  <c r="U184" i="12" s="1"/>
  <c r="K104" i="12"/>
  <c r="M104" i="12" s="1"/>
  <c r="S104" i="12" s="1"/>
  <c r="M206" i="12"/>
  <c r="S206" i="12" s="1"/>
  <c r="M142" i="12"/>
  <c r="S142" i="12" s="1"/>
  <c r="P18" i="12"/>
  <c r="V18" i="12" s="1"/>
  <c r="N175" i="12"/>
  <c r="T175" i="12" s="1"/>
  <c r="K178" i="12"/>
  <c r="P178" i="12" s="1"/>
  <c r="V178" i="12" s="1"/>
  <c r="K122" i="12"/>
  <c r="M122" i="12" s="1"/>
  <c r="S122" i="12" s="1"/>
  <c r="K74" i="12"/>
  <c r="P74" i="12" s="1"/>
  <c r="V74" i="12" s="1"/>
  <c r="I24" i="12"/>
  <c r="N185" i="12"/>
  <c r="T185" i="12" s="1"/>
  <c r="F207" i="10"/>
  <c r="F103" i="10"/>
  <c r="G257" i="10"/>
  <c r="O187" i="12"/>
  <c r="U187" i="12" s="1"/>
  <c r="G233" i="10"/>
  <c r="O163" i="12"/>
  <c r="U163" i="12" s="1"/>
  <c r="G185" i="10"/>
  <c r="G161" i="10"/>
  <c r="G97" i="10"/>
  <c r="O27" i="12"/>
  <c r="U27" i="12" s="1"/>
  <c r="H265" i="10"/>
  <c r="P195" i="12"/>
  <c r="V195" i="12" s="1"/>
  <c r="H233" i="10"/>
  <c r="P163" i="12"/>
  <c r="V163" i="12" s="1"/>
  <c r="H209" i="10"/>
  <c r="H185" i="10"/>
  <c r="H153" i="10"/>
  <c r="H105" i="10"/>
  <c r="G177" i="10"/>
  <c r="K15" i="12"/>
  <c r="N15" i="12" s="1"/>
  <c r="T15" i="12" s="1"/>
  <c r="I15" i="12"/>
  <c r="M207" i="12"/>
  <c r="S207" i="12" s="1"/>
  <c r="M191" i="12"/>
  <c r="S191" i="12" s="1"/>
  <c r="M167" i="12"/>
  <c r="S167" i="12" s="1"/>
  <c r="K159" i="12"/>
  <c r="N159" i="12" s="1"/>
  <c r="T159" i="12" s="1"/>
  <c r="K151" i="12"/>
  <c r="M151" i="12" s="1"/>
  <c r="S151" i="12" s="1"/>
  <c r="K143" i="12"/>
  <c r="N143" i="12" s="1"/>
  <c r="T143" i="12" s="1"/>
  <c r="M135" i="12"/>
  <c r="S135" i="12" s="1"/>
  <c r="K135" i="12"/>
  <c r="N135" i="12" s="1"/>
  <c r="T135" i="12" s="1"/>
  <c r="K127" i="12"/>
  <c r="M127" i="12" s="1"/>
  <c r="S127" i="12" s="1"/>
  <c r="K119" i="12"/>
  <c r="N119" i="12" s="1"/>
  <c r="T119" i="12" s="1"/>
  <c r="K111" i="12"/>
  <c r="N111" i="12" s="1"/>
  <c r="T111" i="12" s="1"/>
  <c r="K103" i="12"/>
  <c r="N103" i="12" s="1"/>
  <c r="T103" i="12" s="1"/>
  <c r="K95" i="12"/>
  <c r="M95" i="12" s="1"/>
  <c r="S95" i="12" s="1"/>
  <c r="K87" i="12"/>
  <c r="N87" i="12" s="1"/>
  <c r="T87" i="12" s="1"/>
  <c r="K79" i="12"/>
  <c r="N79" i="12" s="1"/>
  <c r="T79" i="12" s="1"/>
  <c r="K71" i="12"/>
  <c r="N71" i="12" s="1"/>
  <c r="T71" i="12" s="1"/>
  <c r="K63" i="12"/>
  <c r="M63" i="12" s="1"/>
  <c r="S63" i="12" s="1"/>
  <c r="K55" i="12"/>
  <c r="N55" i="12" s="1"/>
  <c r="T55" i="12" s="1"/>
  <c r="K41" i="12"/>
  <c r="O41" i="12" s="1"/>
  <c r="U41" i="12" s="1"/>
  <c r="M41" i="12"/>
  <c r="S41" i="12" s="1"/>
  <c r="K28" i="12"/>
  <c r="O28" i="12" s="1"/>
  <c r="U28" i="12" s="1"/>
  <c r="I28" i="12"/>
  <c r="K22" i="12"/>
  <c r="M22" i="12" s="1"/>
  <c r="S22" i="12" s="1"/>
  <c r="F284" i="10"/>
  <c r="N214" i="12"/>
  <c r="T214" i="12" s="1"/>
  <c r="F276" i="10"/>
  <c r="N206" i="12"/>
  <c r="T206" i="12" s="1"/>
  <c r="F268" i="10"/>
  <c r="N198" i="12"/>
  <c r="T198" i="12" s="1"/>
  <c r="F260" i="10"/>
  <c r="N190" i="12"/>
  <c r="T190" i="12" s="1"/>
  <c r="F252" i="10"/>
  <c r="N182" i="12"/>
  <c r="T182" i="12" s="1"/>
  <c r="F244" i="10"/>
  <c r="N174" i="12"/>
  <c r="T174" i="12" s="1"/>
  <c r="F236" i="10"/>
  <c r="F228" i="10"/>
  <c r="N158" i="12"/>
  <c r="T158" i="12" s="1"/>
  <c r="N142" i="12"/>
  <c r="T142" i="12" s="1"/>
  <c r="F204" i="10"/>
  <c r="N134" i="12"/>
  <c r="T134" i="12" s="1"/>
  <c r="F196" i="10"/>
  <c r="N126" i="12"/>
  <c r="T126" i="12" s="1"/>
  <c r="F188" i="10"/>
  <c r="N118" i="12"/>
  <c r="T118" i="12" s="1"/>
  <c r="F180" i="10"/>
  <c r="N110" i="12"/>
  <c r="T110" i="12" s="1"/>
  <c r="F172" i="10"/>
  <c r="N94" i="12"/>
  <c r="T94" i="12" s="1"/>
  <c r="N86" i="12"/>
  <c r="T86" i="12" s="1"/>
  <c r="F140" i="10"/>
  <c r="N70" i="12"/>
  <c r="T70" i="12" s="1"/>
  <c r="N62" i="12"/>
  <c r="T62" i="12" s="1"/>
  <c r="F124" i="10"/>
  <c r="F116" i="10"/>
  <c r="F108" i="10"/>
  <c r="N30" i="12"/>
  <c r="T30" i="12" s="1"/>
  <c r="G278" i="10"/>
  <c r="O208" i="12"/>
  <c r="U208" i="12" s="1"/>
  <c r="G270" i="10"/>
  <c r="G262" i="10"/>
  <c r="G246" i="10"/>
  <c r="O168" i="12"/>
  <c r="U168" i="12" s="1"/>
  <c r="G230" i="10"/>
  <c r="G222" i="10"/>
  <c r="G214" i="10"/>
  <c r="G206" i="10"/>
  <c r="G198" i="10"/>
  <c r="G190" i="10"/>
  <c r="O120" i="12"/>
  <c r="U120" i="12" s="1"/>
  <c r="G182" i="10"/>
  <c r="O112" i="12"/>
  <c r="U112" i="12" s="1"/>
  <c r="G174" i="10"/>
  <c r="G166" i="10"/>
  <c r="G158" i="10"/>
  <c r="G150" i="10"/>
  <c r="G142" i="10"/>
  <c r="G134" i="10"/>
  <c r="O56" i="12"/>
  <c r="U56" i="12" s="1"/>
  <c r="O48" i="12"/>
  <c r="U48" i="12" s="1"/>
  <c r="O40" i="12"/>
  <c r="U40" i="12" s="1"/>
  <c r="G102" i="10"/>
  <c r="O32" i="12"/>
  <c r="U32" i="12" s="1"/>
  <c r="G94" i="10"/>
  <c r="G86" i="10"/>
  <c r="H278" i="10"/>
  <c r="P208" i="12"/>
  <c r="V208" i="12" s="1"/>
  <c r="H270" i="10"/>
  <c r="H262" i="10"/>
  <c r="H254" i="10"/>
  <c r="H238" i="10"/>
  <c r="P168" i="12"/>
  <c r="V168" i="12" s="1"/>
  <c r="H230" i="10"/>
  <c r="H214" i="10"/>
  <c r="H198" i="10"/>
  <c r="H190" i="10"/>
  <c r="P120" i="12"/>
  <c r="V120" i="12" s="1"/>
  <c r="H182" i="10"/>
  <c r="P112" i="12"/>
  <c r="V112" i="12" s="1"/>
  <c r="H174" i="10"/>
  <c r="P104" i="12"/>
  <c r="V104" i="12" s="1"/>
  <c r="H166" i="10"/>
  <c r="P96" i="12"/>
  <c r="V96" i="12" s="1"/>
  <c r="H150" i="10"/>
  <c r="H134" i="10"/>
  <c r="H126" i="10"/>
  <c r="P56" i="12"/>
  <c r="V56" i="12" s="1"/>
  <c r="H118" i="10"/>
  <c r="P48" i="12"/>
  <c r="V48" i="12" s="1"/>
  <c r="H110" i="10"/>
  <c r="P40" i="12"/>
  <c r="V40" i="12" s="1"/>
  <c r="H102" i="10"/>
  <c r="P32" i="12"/>
  <c r="V32" i="12" s="1"/>
  <c r="H94" i="10"/>
  <c r="H86" i="10"/>
  <c r="I209" i="12"/>
  <c r="I201" i="12"/>
  <c r="I193" i="12"/>
  <c r="I185" i="12"/>
  <c r="I177" i="12"/>
  <c r="I169" i="12"/>
  <c r="I161" i="12"/>
  <c r="I153" i="12"/>
  <c r="I145" i="12"/>
  <c r="I137" i="12"/>
  <c r="I129" i="12"/>
  <c r="I121" i="12"/>
  <c r="I113" i="12"/>
  <c r="I105" i="12"/>
  <c r="I95" i="12"/>
  <c r="I74" i="12"/>
  <c r="I63" i="12"/>
  <c r="I42" i="12"/>
  <c r="K183" i="12"/>
  <c r="P183" i="12" s="1"/>
  <c r="V183" i="12" s="1"/>
  <c r="K160" i="12"/>
  <c r="N160" i="12" s="1"/>
  <c r="T160" i="12" s="1"/>
  <c r="K96" i="12"/>
  <c r="M96" i="12" s="1"/>
  <c r="S96" i="12" s="1"/>
  <c r="M198" i="12"/>
  <c r="S198" i="12" s="1"/>
  <c r="M134" i="12"/>
  <c r="S134" i="12" s="1"/>
  <c r="M70" i="12"/>
  <c r="S70" i="12" s="1"/>
  <c r="N16" i="12"/>
  <c r="T16" i="12" s="1"/>
  <c r="N150" i="12"/>
  <c r="T150" i="12" s="1"/>
  <c r="K170" i="12"/>
  <c r="M170" i="12" s="1"/>
  <c r="S170" i="12" s="1"/>
  <c r="K114" i="12"/>
  <c r="P114" i="12" s="1"/>
  <c r="V114" i="12" s="1"/>
  <c r="M114" i="12"/>
  <c r="S114" i="12" s="1"/>
  <c r="K66" i="12"/>
  <c r="O66" i="12" s="1"/>
  <c r="U66" i="12" s="1"/>
  <c r="F175" i="10"/>
  <c r="F119" i="10"/>
  <c r="G273" i="10"/>
  <c r="O203" i="12"/>
  <c r="U203" i="12" s="1"/>
  <c r="I40" i="12"/>
  <c r="M40" i="12"/>
  <c r="S40" i="12" s="1"/>
  <c r="K34" i="12"/>
  <c r="M34" i="12" s="1"/>
  <c r="S34" i="12" s="1"/>
  <c r="K21" i="12"/>
  <c r="O21" i="12" s="1"/>
  <c r="U21" i="12" s="1"/>
  <c r="I21" i="12"/>
  <c r="F283" i="10"/>
  <c r="F275" i="10"/>
  <c r="F267" i="10"/>
  <c r="F259" i="10"/>
  <c r="F251" i="10"/>
  <c r="F243" i="10"/>
  <c r="F235" i="10"/>
  <c r="F227" i="10"/>
  <c r="F219" i="10"/>
  <c r="F211" i="10"/>
  <c r="F203" i="10"/>
  <c r="F195" i="10"/>
  <c r="F187" i="10"/>
  <c r="F179" i="10"/>
  <c r="F163" i="10"/>
  <c r="F155" i="10"/>
  <c r="F147" i="10"/>
  <c r="F139" i="10"/>
  <c r="F123" i="10"/>
  <c r="F115" i="10"/>
  <c r="F107" i="10"/>
  <c r="N37" i="12"/>
  <c r="T37" i="12" s="1"/>
  <c r="F99" i="10"/>
  <c r="F92" i="10"/>
  <c r="G85" i="10"/>
  <c r="G277" i="10"/>
  <c r="O207" i="12"/>
  <c r="U207" i="12" s="1"/>
  <c r="G269" i="10"/>
  <c r="G261" i="10"/>
  <c r="O191" i="12"/>
  <c r="U191" i="12" s="1"/>
  <c r="G253" i="10"/>
  <c r="G245" i="10"/>
  <c r="G237" i="10"/>
  <c r="O167" i="12"/>
  <c r="U167" i="12" s="1"/>
  <c r="G229" i="10"/>
  <c r="G221" i="10"/>
  <c r="O151" i="12"/>
  <c r="U151" i="12" s="1"/>
  <c r="G205" i="10"/>
  <c r="O135" i="12"/>
  <c r="U135" i="12" s="1"/>
  <c r="G197" i="10"/>
  <c r="G189" i="10"/>
  <c r="O119" i="12"/>
  <c r="U119" i="12" s="1"/>
  <c r="G181" i="10"/>
  <c r="O111" i="12"/>
  <c r="U111" i="12" s="1"/>
  <c r="G173" i="10"/>
  <c r="G165" i="10"/>
  <c r="G157" i="10"/>
  <c r="G149" i="10"/>
  <c r="G141" i="10"/>
  <c r="O71" i="12"/>
  <c r="U71" i="12" s="1"/>
  <c r="G133" i="10"/>
  <c r="O63" i="12"/>
  <c r="U63" i="12" s="1"/>
  <c r="O55" i="12"/>
  <c r="U55" i="12" s="1"/>
  <c r="G117" i="10"/>
  <c r="G101" i="10"/>
  <c r="O31" i="12"/>
  <c r="U31" i="12" s="1"/>
  <c r="G93" i="10"/>
  <c r="H277" i="10"/>
  <c r="P207" i="12"/>
  <c r="V207" i="12" s="1"/>
  <c r="H269" i="10"/>
  <c r="H261" i="10"/>
  <c r="P191" i="12"/>
  <c r="V191" i="12" s="1"/>
  <c r="H253" i="10"/>
  <c r="H245" i="10"/>
  <c r="H237" i="10"/>
  <c r="P167" i="12"/>
  <c r="V167" i="12" s="1"/>
  <c r="H229" i="10"/>
  <c r="P159" i="12"/>
  <c r="V159" i="12" s="1"/>
  <c r="H221" i="10"/>
  <c r="P151" i="12"/>
  <c r="V151" i="12" s="1"/>
  <c r="H213" i="10"/>
  <c r="H205" i="10"/>
  <c r="P135" i="12"/>
  <c r="V135" i="12" s="1"/>
  <c r="H197" i="10"/>
  <c r="H189" i="10"/>
  <c r="P119" i="12"/>
  <c r="V119" i="12" s="1"/>
  <c r="H181" i="10"/>
  <c r="H173" i="10"/>
  <c r="H165" i="10"/>
  <c r="P95" i="12"/>
  <c r="V95" i="12" s="1"/>
  <c r="H157" i="10"/>
  <c r="H149" i="10"/>
  <c r="H141" i="10"/>
  <c r="P71" i="12"/>
  <c r="V71" i="12" s="1"/>
  <c r="H133" i="10"/>
  <c r="H125" i="10"/>
  <c r="P55" i="12"/>
  <c r="V55" i="12" s="1"/>
  <c r="H117" i="10"/>
  <c r="H109" i="10"/>
  <c r="H101" i="10"/>
  <c r="P31" i="12"/>
  <c r="V31" i="12" s="1"/>
  <c r="H93" i="10"/>
  <c r="I208" i="12"/>
  <c r="I200" i="12"/>
  <c r="I192" i="12"/>
  <c r="I184" i="12"/>
  <c r="I176" i="12"/>
  <c r="I168" i="12"/>
  <c r="I160" i="12"/>
  <c r="I152" i="12"/>
  <c r="I144" i="12"/>
  <c r="I136" i="12"/>
  <c r="I128" i="12"/>
  <c r="I120" i="12"/>
  <c r="I112" i="12"/>
  <c r="I104" i="12"/>
  <c r="I94" i="12"/>
  <c r="I73" i="12"/>
  <c r="I62" i="12"/>
  <c r="I41" i="12"/>
  <c r="I22" i="12"/>
  <c r="K200" i="12"/>
  <c r="N200" i="12" s="1"/>
  <c r="T200" i="12" s="1"/>
  <c r="K152" i="12"/>
  <c r="O152" i="12" s="1"/>
  <c r="U152" i="12" s="1"/>
  <c r="K88" i="12"/>
  <c r="O88" i="12" s="1"/>
  <c r="U88" i="12" s="1"/>
  <c r="K24" i="12"/>
  <c r="N24" i="12" s="1"/>
  <c r="T24" i="12" s="1"/>
  <c r="M190" i="12"/>
  <c r="S190" i="12" s="1"/>
  <c r="M62" i="12"/>
  <c r="S62" i="12" s="1"/>
  <c r="N191" i="12"/>
  <c r="T191" i="12" s="1"/>
  <c r="K202" i="12"/>
  <c r="N202" i="12" s="1"/>
  <c r="T202" i="12" s="1"/>
  <c r="K146" i="12"/>
  <c r="O146" i="12" s="1"/>
  <c r="U146" i="12" s="1"/>
  <c r="K90" i="12"/>
  <c r="O90" i="12" s="1"/>
  <c r="U90" i="12" s="1"/>
  <c r="K37" i="12"/>
  <c r="M37" i="12" s="1"/>
  <c r="S37" i="12" s="1"/>
  <c r="I37" i="12"/>
  <c r="F279" i="10"/>
  <c r="N209" i="12"/>
  <c r="T209" i="12" s="1"/>
  <c r="F135" i="10"/>
  <c r="K205" i="12"/>
  <c r="M205" i="12" s="1"/>
  <c r="S205" i="12" s="1"/>
  <c r="K197" i="12"/>
  <c r="N197" i="12" s="1"/>
  <c r="T197" i="12" s="1"/>
  <c r="K181" i="12"/>
  <c r="P181" i="12" s="1"/>
  <c r="V181" i="12" s="1"/>
  <c r="M181" i="12"/>
  <c r="S181" i="12" s="1"/>
  <c r="K165" i="12"/>
  <c r="N165" i="12" s="1"/>
  <c r="T165" i="12" s="1"/>
  <c r="K149" i="12"/>
  <c r="M149" i="12" s="1"/>
  <c r="S149" i="12" s="1"/>
  <c r="K133" i="12"/>
  <c r="N133" i="12" s="1"/>
  <c r="T133" i="12" s="1"/>
  <c r="M133" i="12"/>
  <c r="S133" i="12" s="1"/>
  <c r="K117" i="12"/>
  <c r="N117" i="12" s="1"/>
  <c r="T117" i="12" s="1"/>
  <c r="K101" i="12"/>
  <c r="N101" i="12" s="1"/>
  <c r="T101" i="12" s="1"/>
  <c r="K85" i="12"/>
  <c r="M85" i="12" s="1"/>
  <c r="S85" i="12" s="1"/>
  <c r="K69" i="12"/>
  <c r="N69" i="12" s="1"/>
  <c r="T69" i="12" s="1"/>
  <c r="K53" i="12"/>
  <c r="N53" i="12" s="1"/>
  <c r="T53" i="12" s="1"/>
  <c r="K33" i="12"/>
  <c r="P33" i="12" s="1"/>
  <c r="V33" i="12" s="1"/>
  <c r="I33" i="12"/>
  <c r="F282" i="10"/>
  <c r="F274" i="10"/>
  <c r="F266" i="10"/>
  <c r="F258" i="10"/>
  <c r="F250" i="10"/>
  <c r="F242" i="10"/>
  <c r="F234" i="10"/>
  <c r="F218" i="10"/>
  <c r="F210" i="10"/>
  <c r="F202" i="10"/>
  <c r="F194" i="10"/>
  <c r="F186" i="10"/>
  <c r="F178" i="10"/>
  <c r="F170" i="10"/>
  <c r="F162" i="10"/>
  <c r="F154" i="10"/>
  <c r="F146" i="10"/>
  <c r="F138" i="10"/>
  <c r="F130" i="10"/>
  <c r="F122" i="10"/>
  <c r="N44" i="12"/>
  <c r="T44" i="12" s="1"/>
  <c r="F106" i="10"/>
  <c r="F98" i="10"/>
  <c r="F91" i="10"/>
  <c r="G284" i="10"/>
  <c r="O214" i="12"/>
  <c r="U214" i="12" s="1"/>
  <c r="G276" i="10"/>
  <c r="O206" i="12"/>
  <c r="U206" i="12" s="1"/>
  <c r="G268" i="10"/>
  <c r="O198" i="12"/>
  <c r="U198" i="12" s="1"/>
  <c r="G260" i="10"/>
  <c r="G252" i="10"/>
  <c r="O182" i="12"/>
  <c r="U182" i="12" s="1"/>
  <c r="G244" i="10"/>
  <c r="O174" i="12"/>
  <c r="U174" i="12" s="1"/>
  <c r="G236" i="10"/>
  <c r="G228" i="10"/>
  <c r="O158" i="12"/>
  <c r="U158" i="12" s="1"/>
  <c r="G220" i="10"/>
  <c r="O150" i="12"/>
  <c r="U150" i="12" s="1"/>
  <c r="G204" i="10"/>
  <c r="O134" i="12"/>
  <c r="U134" i="12" s="1"/>
  <c r="G196" i="10"/>
  <c r="O126" i="12"/>
  <c r="U126" i="12" s="1"/>
  <c r="G188" i="10"/>
  <c r="O118" i="12"/>
  <c r="U118" i="12" s="1"/>
  <c r="O110" i="12"/>
  <c r="U110" i="12" s="1"/>
  <c r="G164" i="10"/>
  <c r="O94" i="12"/>
  <c r="U94" i="12" s="1"/>
  <c r="G156" i="10"/>
  <c r="O86" i="12"/>
  <c r="U86" i="12" s="1"/>
  <c r="G148" i="10"/>
  <c r="O78" i="12"/>
  <c r="U78" i="12" s="1"/>
  <c r="G140" i="10"/>
  <c r="O70" i="12"/>
  <c r="U70" i="12" s="1"/>
  <c r="G132" i="10"/>
  <c r="O62" i="12"/>
  <c r="U62" i="12" s="1"/>
  <c r="G124" i="10"/>
  <c r="G116" i="10"/>
  <c r="G100" i="10"/>
  <c r="O30" i="12"/>
  <c r="U30" i="12" s="1"/>
  <c r="G92" i="10"/>
  <c r="H284" i="10"/>
  <c r="P214" i="12"/>
  <c r="V214" i="12" s="1"/>
  <c r="P206" i="12"/>
  <c r="V206" i="12" s="1"/>
  <c r="H268" i="10"/>
  <c r="P198" i="12"/>
  <c r="V198" i="12" s="1"/>
  <c r="H260" i="10"/>
  <c r="P182" i="12"/>
  <c r="V182" i="12" s="1"/>
  <c r="H244" i="10"/>
  <c r="P174" i="12"/>
  <c r="V174" i="12" s="1"/>
  <c r="H236" i="10"/>
  <c r="H228" i="10"/>
  <c r="P158" i="12"/>
  <c r="V158" i="12" s="1"/>
  <c r="H220" i="10"/>
  <c r="P150" i="12"/>
  <c r="V150" i="12" s="1"/>
  <c r="H212" i="10"/>
  <c r="P142" i="12"/>
  <c r="V142" i="12" s="1"/>
  <c r="H204" i="10"/>
  <c r="P134" i="12"/>
  <c r="V134" i="12" s="1"/>
  <c r="H196" i="10"/>
  <c r="P126" i="12"/>
  <c r="V126" i="12" s="1"/>
  <c r="H188" i="10"/>
  <c r="P118" i="12"/>
  <c r="V118" i="12" s="1"/>
  <c r="H180" i="10"/>
  <c r="P110" i="12"/>
  <c r="V110" i="12" s="1"/>
  <c r="H164" i="10"/>
  <c r="P94" i="12"/>
  <c r="V94" i="12" s="1"/>
  <c r="H156" i="10"/>
  <c r="P86" i="12"/>
  <c r="V86" i="12" s="1"/>
  <c r="H148" i="10"/>
  <c r="P78" i="12"/>
  <c r="V78" i="12" s="1"/>
  <c r="H140" i="10"/>
  <c r="P70" i="12"/>
  <c r="V70" i="12" s="1"/>
  <c r="H132" i="10"/>
  <c r="P62" i="12"/>
  <c r="V62" i="12" s="1"/>
  <c r="P54" i="12"/>
  <c r="V54" i="12" s="1"/>
  <c r="H116" i="10"/>
  <c r="H100" i="10"/>
  <c r="P30" i="12"/>
  <c r="V30" i="12" s="1"/>
  <c r="H92" i="10"/>
  <c r="I17" i="12"/>
  <c r="I207" i="12"/>
  <c r="I199" i="12"/>
  <c r="I191" i="12"/>
  <c r="I183" i="12"/>
  <c r="I175" i="12"/>
  <c r="I167" i="12"/>
  <c r="I159" i="12"/>
  <c r="I151" i="12"/>
  <c r="I143" i="12"/>
  <c r="I135" i="12"/>
  <c r="I127" i="12"/>
  <c r="I119" i="12"/>
  <c r="I111" i="12"/>
  <c r="I103" i="12"/>
  <c r="I71" i="12"/>
  <c r="I50" i="12"/>
  <c r="I18" i="12"/>
  <c r="K199" i="12"/>
  <c r="N199" i="12" s="1"/>
  <c r="T199" i="12" s="1"/>
  <c r="K176" i="12"/>
  <c r="M176" i="12" s="1"/>
  <c r="S176" i="12" s="1"/>
  <c r="K144" i="12"/>
  <c r="N144" i="12" s="1"/>
  <c r="T144" i="12" s="1"/>
  <c r="K80" i="12"/>
  <c r="N80" i="12" s="1"/>
  <c r="T80" i="12" s="1"/>
  <c r="M182" i="12"/>
  <c r="S182" i="12" s="1"/>
  <c r="M118" i="12"/>
  <c r="S118" i="12" s="1"/>
  <c r="P209" i="12"/>
  <c r="V209" i="12" s="1"/>
  <c r="N167" i="12"/>
  <c r="T167" i="12" s="1"/>
  <c r="O142" i="12"/>
  <c r="U142" i="12" s="1"/>
  <c r="K186" i="12"/>
  <c r="P186" i="12" s="1"/>
  <c r="V186" i="12" s="1"/>
  <c r="M186" i="12"/>
  <c r="S186" i="12" s="1"/>
  <c r="K130" i="12"/>
  <c r="O130" i="12" s="1"/>
  <c r="U130" i="12" s="1"/>
  <c r="K82" i="12"/>
  <c r="P82" i="12" s="1"/>
  <c r="V82" i="12" s="1"/>
  <c r="F263" i="10"/>
  <c r="N193" i="12"/>
  <c r="T193" i="12" s="1"/>
  <c r="F215" i="10"/>
  <c r="F167" i="10"/>
  <c r="N97" i="12"/>
  <c r="T97" i="12" s="1"/>
  <c r="F111" i="10"/>
  <c r="N41" i="12"/>
  <c r="T41" i="12" s="1"/>
  <c r="G265" i="10"/>
  <c r="O195" i="12"/>
  <c r="U195" i="12" s="1"/>
  <c r="K213" i="12"/>
  <c r="O213" i="12" s="1"/>
  <c r="U213" i="12" s="1"/>
  <c r="M213" i="12"/>
  <c r="S213" i="12" s="1"/>
  <c r="K189" i="12"/>
  <c r="M189" i="12" s="1"/>
  <c r="S189" i="12" s="1"/>
  <c r="K173" i="12"/>
  <c r="N173" i="12" s="1"/>
  <c r="T173" i="12" s="1"/>
  <c r="M173" i="12"/>
  <c r="S173" i="12" s="1"/>
  <c r="K157" i="12"/>
  <c r="N157" i="12" s="1"/>
  <c r="T157" i="12" s="1"/>
  <c r="K141" i="12"/>
  <c r="P141" i="12" s="1"/>
  <c r="V141" i="12" s="1"/>
  <c r="K125" i="12"/>
  <c r="M125" i="12" s="1"/>
  <c r="S125" i="12" s="1"/>
  <c r="K109" i="12"/>
  <c r="N109" i="12" s="1"/>
  <c r="T109" i="12" s="1"/>
  <c r="M109" i="12"/>
  <c r="S109" i="12" s="1"/>
  <c r="K93" i="12"/>
  <c r="M93" i="12" s="1"/>
  <c r="S93" i="12" s="1"/>
  <c r="K77" i="12"/>
  <c r="P77" i="12" s="1"/>
  <c r="V77" i="12" s="1"/>
  <c r="M77" i="12"/>
  <c r="S77" i="12" s="1"/>
  <c r="K61" i="12"/>
  <c r="M61" i="12" s="1"/>
  <c r="S61" i="12" s="1"/>
  <c r="K46" i="12"/>
  <c r="P46" i="12" s="1"/>
  <c r="V46" i="12" s="1"/>
  <c r="K39" i="12"/>
  <c r="N39" i="12" s="1"/>
  <c r="T39" i="12" s="1"/>
  <c r="K20" i="12"/>
  <c r="N20" i="12" s="1"/>
  <c r="T20" i="12" s="1"/>
  <c r="I20" i="12"/>
  <c r="K212" i="12"/>
  <c r="M212" i="12" s="1"/>
  <c r="S212" i="12" s="1"/>
  <c r="K204" i="12"/>
  <c r="N204" i="12" s="1"/>
  <c r="T204" i="12" s="1"/>
  <c r="M204" i="12"/>
  <c r="S204" i="12" s="1"/>
  <c r="K196" i="12"/>
  <c r="N196" i="12" s="1"/>
  <c r="T196" i="12" s="1"/>
  <c r="M196" i="12"/>
  <c r="S196" i="12" s="1"/>
  <c r="K188" i="12"/>
  <c r="O188" i="12" s="1"/>
  <c r="U188" i="12" s="1"/>
  <c r="M188" i="12"/>
  <c r="S188" i="12" s="1"/>
  <c r="K180" i="12"/>
  <c r="O180" i="12" s="1"/>
  <c r="U180" i="12" s="1"/>
  <c r="K172" i="12"/>
  <c r="N172" i="12" s="1"/>
  <c r="T172" i="12" s="1"/>
  <c r="K164" i="12"/>
  <c r="N164" i="12" s="1"/>
  <c r="T164" i="12" s="1"/>
  <c r="K156" i="12"/>
  <c r="N156" i="12" s="1"/>
  <c r="T156" i="12" s="1"/>
  <c r="K148" i="12"/>
  <c r="M148" i="12" s="1"/>
  <c r="S148" i="12" s="1"/>
  <c r="K140" i="12"/>
  <c r="N140" i="12" s="1"/>
  <c r="T140" i="12" s="1"/>
  <c r="K132" i="12"/>
  <c r="N132" i="12" s="1"/>
  <c r="T132" i="12" s="1"/>
  <c r="M132" i="12"/>
  <c r="S132" i="12" s="1"/>
  <c r="K124" i="12"/>
  <c r="N124" i="12" s="1"/>
  <c r="T124" i="12" s="1"/>
  <c r="M124" i="12"/>
  <c r="S124" i="12" s="1"/>
  <c r="K116" i="12"/>
  <c r="M116" i="12" s="1"/>
  <c r="S116" i="12" s="1"/>
  <c r="K108" i="12"/>
  <c r="N108" i="12" s="1"/>
  <c r="T108" i="12" s="1"/>
  <c r="M108" i="12"/>
  <c r="S108" i="12" s="1"/>
  <c r="K100" i="12"/>
  <c r="N100" i="12" s="1"/>
  <c r="T100" i="12" s="1"/>
  <c r="K92" i="12"/>
  <c r="N92" i="12" s="1"/>
  <c r="T92" i="12" s="1"/>
  <c r="K84" i="12"/>
  <c r="M84" i="12" s="1"/>
  <c r="S84" i="12" s="1"/>
  <c r="K76" i="12"/>
  <c r="N76" i="12" s="1"/>
  <c r="T76" i="12" s="1"/>
  <c r="M76" i="12"/>
  <c r="S76" i="12" s="1"/>
  <c r="K68" i="12"/>
  <c r="N68" i="12" s="1"/>
  <c r="T68" i="12" s="1"/>
  <c r="K60" i="12"/>
  <c r="N60" i="12" s="1"/>
  <c r="T60" i="12" s="1"/>
  <c r="M60" i="12"/>
  <c r="S60" i="12" s="1"/>
  <c r="K52" i="12"/>
  <c r="M52" i="12" s="1"/>
  <c r="S52" i="12" s="1"/>
  <c r="K45" i="12"/>
  <c r="M45" i="12" s="1"/>
  <c r="S45" i="12" s="1"/>
  <c r="I32" i="12"/>
  <c r="M32" i="12"/>
  <c r="S32" i="12" s="1"/>
  <c r="K26" i="12"/>
  <c r="O26" i="12" s="1"/>
  <c r="U26" i="12" s="1"/>
  <c r="F114" i="10"/>
  <c r="N211" i="12"/>
  <c r="T211" i="12" s="1"/>
  <c r="N203" i="12"/>
  <c r="T203" i="12" s="1"/>
  <c r="N195" i="12"/>
  <c r="T195" i="12" s="1"/>
  <c r="N187" i="12"/>
  <c r="T187" i="12" s="1"/>
  <c r="N179" i="12"/>
  <c r="T179" i="12" s="1"/>
  <c r="N163" i="12"/>
  <c r="T163" i="12" s="1"/>
  <c r="F217" i="10"/>
  <c r="F209" i="10"/>
  <c r="F169" i="10"/>
  <c r="N91" i="12"/>
  <c r="T91" i="12" s="1"/>
  <c r="F145" i="10"/>
  <c r="F129" i="10"/>
  <c r="F121" i="10"/>
  <c r="F113" i="10"/>
  <c r="F105" i="10"/>
  <c r="N35" i="12"/>
  <c r="T35" i="12" s="1"/>
  <c r="F97" i="10"/>
  <c r="N27" i="12"/>
  <c r="T27" i="12" s="1"/>
  <c r="G283" i="10"/>
  <c r="G275" i="10"/>
  <c r="G267" i="10"/>
  <c r="G259" i="10"/>
  <c r="G251" i="10"/>
  <c r="G243" i="10"/>
  <c r="G235" i="10"/>
  <c r="O165" i="12"/>
  <c r="U165" i="12" s="1"/>
  <c r="G227" i="10"/>
  <c r="O157" i="12"/>
  <c r="U157" i="12" s="1"/>
  <c r="G219" i="10"/>
  <c r="G211" i="10"/>
  <c r="G203" i="10"/>
  <c r="O133" i="12"/>
  <c r="U133" i="12" s="1"/>
  <c r="G195" i="10"/>
  <c r="G187" i="10"/>
  <c r="O109" i="12"/>
  <c r="U109" i="12" s="1"/>
  <c r="G171" i="10"/>
  <c r="G163" i="10"/>
  <c r="G155" i="10"/>
  <c r="G147" i="10"/>
  <c r="G139" i="10"/>
  <c r="O69" i="12"/>
  <c r="U69" i="12" s="1"/>
  <c r="G131" i="10"/>
  <c r="G123" i="10"/>
  <c r="O53" i="12"/>
  <c r="U53" i="12" s="1"/>
  <c r="G115" i="10"/>
  <c r="G107" i="10"/>
  <c r="O37" i="12"/>
  <c r="U37" i="12" s="1"/>
  <c r="G99" i="10"/>
  <c r="H283" i="10"/>
  <c r="H275" i="10"/>
  <c r="H267" i="10"/>
  <c r="H259" i="10"/>
  <c r="H251" i="10"/>
  <c r="H243" i="10"/>
  <c r="P173" i="12"/>
  <c r="V173" i="12" s="1"/>
  <c r="P165" i="12"/>
  <c r="V165" i="12" s="1"/>
  <c r="H227" i="10"/>
  <c r="P157" i="12"/>
  <c r="V157" i="12" s="1"/>
  <c r="H219" i="10"/>
  <c r="H211" i="10"/>
  <c r="H203" i="10"/>
  <c r="P133" i="12"/>
  <c r="V133" i="12" s="1"/>
  <c r="H195" i="10"/>
  <c r="P125" i="12"/>
  <c r="V125" i="12" s="1"/>
  <c r="H187" i="10"/>
  <c r="P117" i="12"/>
  <c r="V117" i="12" s="1"/>
  <c r="H179" i="10"/>
  <c r="P109" i="12"/>
  <c r="V109" i="12" s="1"/>
  <c r="H171" i="10"/>
  <c r="H163" i="10"/>
  <c r="H155" i="10"/>
  <c r="H147" i="10"/>
  <c r="H139" i="10"/>
  <c r="P69" i="12"/>
  <c r="V69" i="12" s="1"/>
  <c r="H131" i="10"/>
  <c r="P61" i="12"/>
  <c r="V61" i="12" s="1"/>
  <c r="H123" i="10"/>
  <c r="H115" i="10"/>
  <c r="H107" i="10"/>
  <c r="P37" i="12"/>
  <c r="V37" i="12" s="1"/>
  <c r="H99" i="10"/>
  <c r="H91" i="10"/>
  <c r="I214" i="12"/>
  <c r="I206" i="12"/>
  <c r="I198" i="12"/>
  <c r="I190" i="12"/>
  <c r="I182" i="12"/>
  <c r="I174" i="12"/>
  <c r="I166" i="12"/>
  <c r="I158" i="12"/>
  <c r="I150" i="12"/>
  <c r="I142" i="12"/>
  <c r="I134" i="12"/>
  <c r="I126" i="12"/>
  <c r="I118" i="12"/>
  <c r="I110" i="12"/>
  <c r="I102" i="12"/>
  <c r="I92" i="12"/>
  <c r="I81" i="12"/>
  <c r="I70" i="12"/>
  <c r="I60" i="12"/>
  <c r="I49" i="12"/>
  <c r="K175" i="12"/>
  <c r="P175" i="12" s="1"/>
  <c r="V175" i="12" s="1"/>
  <c r="K136" i="12"/>
  <c r="P136" i="12" s="1"/>
  <c r="V136" i="12" s="1"/>
  <c r="K72" i="12"/>
  <c r="M72" i="12" s="1"/>
  <c r="S72" i="12" s="1"/>
  <c r="M174" i="12"/>
  <c r="S174" i="12" s="1"/>
  <c r="M110" i="12"/>
  <c r="S110" i="12" s="1"/>
  <c r="N207" i="12"/>
  <c r="T207" i="12" s="1"/>
  <c r="P185" i="12"/>
  <c r="V185" i="12" s="1"/>
  <c r="C15" i="12"/>
  <c r="M211" i="12"/>
  <c r="S211" i="12" s="1"/>
  <c r="M203" i="12"/>
  <c r="S203" i="12" s="1"/>
  <c r="M195" i="12"/>
  <c r="S195" i="12" s="1"/>
  <c r="M187" i="12"/>
  <c r="S187" i="12" s="1"/>
  <c r="M179" i="12"/>
  <c r="S179" i="12" s="1"/>
  <c r="M163" i="12"/>
  <c r="S163" i="12" s="1"/>
  <c r="K155" i="12"/>
  <c r="O155" i="12" s="1"/>
  <c r="U155" i="12" s="1"/>
  <c r="K147" i="12"/>
  <c r="N147" i="12" s="1"/>
  <c r="T147" i="12" s="1"/>
  <c r="M147" i="12"/>
  <c r="S147" i="12" s="1"/>
  <c r="K139" i="12"/>
  <c r="P139" i="12" s="1"/>
  <c r="V139" i="12" s="1"/>
  <c r="K131" i="12"/>
  <c r="P131" i="12" s="1"/>
  <c r="V131" i="12" s="1"/>
  <c r="K123" i="12"/>
  <c r="O123" i="12" s="1"/>
  <c r="U123" i="12" s="1"/>
  <c r="K115" i="12"/>
  <c r="P115" i="12" s="1"/>
  <c r="V115" i="12" s="1"/>
  <c r="M115" i="12"/>
  <c r="S115" i="12" s="1"/>
  <c r="K107" i="12"/>
  <c r="O107" i="12" s="1"/>
  <c r="U107" i="12" s="1"/>
  <c r="M107" i="12"/>
  <c r="S107" i="12" s="1"/>
  <c r="K99" i="12"/>
  <c r="N99" i="12" s="1"/>
  <c r="T99" i="12" s="1"/>
  <c r="I99" i="12"/>
  <c r="K91" i="12"/>
  <c r="P91" i="12" s="1"/>
  <c r="V91" i="12" s="1"/>
  <c r="I91" i="12"/>
  <c r="M91" i="12"/>
  <c r="S91" i="12" s="1"/>
  <c r="K83" i="12"/>
  <c r="M83" i="12" s="1"/>
  <c r="S83" i="12" s="1"/>
  <c r="I83" i="12"/>
  <c r="K75" i="12"/>
  <c r="M75" i="12" s="1"/>
  <c r="S75" i="12" s="1"/>
  <c r="I75" i="12"/>
  <c r="K67" i="12"/>
  <c r="P67" i="12" s="1"/>
  <c r="V67" i="12" s="1"/>
  <c r="I67" i="12"/>
  <c r="K59" i="12"/>
  <c r="P59" i="12" s="1"/>
  <c r="V59" i="12" s="1"/>
  <c r="I59" i="12"/>
  <c r="K51" i="12"/>
  <c r="P51" i="12" s="1"/>
  <c r="V51" i="12" s="1"/>
  <c r="I51" i="12"/>
  <c r="K38" i="12"/>
  <c r="O38" i="12" s="1"/>
  <c r="U38" i="12" s="1"/>
  <c r="K25" i="12"/>
  <c r="M25" i="12" s="1"/>
  <c r="S25" i="12" s="1"/>
  <c r="I25" i="12"/>
  <c r="F255" i="10"/>
  <c r="F280" i="10"/>
  <c r="N210" i="12"/>
  <c r="T210" i="12" s="1"/>
  <c r="F272" i="10"/>
  <c r="F264" i="10"/>
  <c r="N194" i="12"/>
  <c r="T194" i="12" s="1"/>
  <c r="F256" i="10"/>
  <c r="N186" i="12"/>
  <c r="T186" i="12" s="1"/>
  <c r="F248" i="10"/>
  <c r="F240" i="10"/>
  <c r="N170" i="12"/>
  <c r="T170" i="12" s="1"/>
  <c r="F232" i="10"/>
  <c r="N162" i="12"/>
  <c r="T162" i="12" s="1"/>
  <c r="F224" i="10"/>
  <c r="N154" i="12"/>
  <c r="T154" i="12" s="1"/>
  <c r="N146" i="12"/>
  <c r="T146" i="12" s="1"/>
  <c r="F200" i="10"/>
  <c r="F192" i="10"/>
  <c r="N122" i="12"/>
  <c r="T122" i="12" s="1"/>
  <c r="F184" i="10"/>
  <c r="N114" i="12"/>
  <c r="T114" i="12" s="1"/>
  <c r="F176" i="10"/>
  <c r="F168" i="10"/>
  <c r="F160" i="10"/>
  <c r="N90" i="12"/>
  <c r="T90" i="12" s="1"/>
  <c r="F144" i="10"/>
  <c r="F136" i="10"/>
  <c r="F128" i="10"/>
  <c r="N58" i="12"/>
  <c r="T58" i="12" s="1"/>
  <c r="N50" i="12"/>
  <c r="T50" i="12" s="1"/>
  <c r="N42" i="12"/>
  <c r="T42" i="12" s="1"/>
  <c r="F104" i="10"/>
  <c r="F96" i="10"/>
  <c r="G226" i="10"/>
  <c r="O156" i="12"/>
  <c r="U156" i="12" s="1"/>
  <c r="G218" i="10"/>
  <c r="G202" i="10"/>
  <c r="O132" i="12"/>
  <c r="U132" i="12" s="1"/>
  <c r="G194" i="10"/>
  <c r="O124" i="12"/>
  <c r="U124" i="12" s="1"/>
  <c r="G186" i="10"/>
  <c r="O108" i="12"/>
  <c r="U108" i="12" s="1"/>
  <c r="G170" i="10"/>
  <c r="O100" i="12"/>
  <c r="U100" i="12" s="1"/>
  <c r="G162" i="10"/>
  <c r="O92" i="12"/>
  <c r="U92" i="12" s="1"/>
  <c r="G154" i="10"/>
  <c r="O84" i="12"/>
  <c r="U84" i="12" s="1"/>
  <c r="G146" i="10"/>
  <c r="O76" i="12"/>
  <c r="U76" i="12" s="1"/>
  <c r="G138" i="10"/>
  <c r="O60" i="12"/>
  <c r="U60" i="12" s="1"/>
  <c r="G122" i="10"/>
  <c r="O44" i="12"/>
  <c r="U44" i="12" s="1"/>
  <c r="G106" i="10"/>
  <c r="G98" i="10"/>
  <c r="G90" i="10"/>
  <c r="O20" i="12"/>
  <c r="U20" i="12" s="1"/>
  <c r="H282" i="10"/>
  <c r="P212" i="12"/>
  <c r="V212" i="12" s="1"/>
  <c r="H274" i="10"/>
  <c r="H266" i="10"/>
  <c r="P196" i="12"/>
  <c r="V196" i="12" s="1"/>
  <c r="P188" i="12"/>
  <c r="V188" i="12" s="1"/>
  <c r="H250" i="10"/>
  <c r="H242" i="10"/>
  <c r="P172" i="12"/>
  <c r="V172" i="12" s="1"/>
  <c r="H234" i="10"/>
  <c r="H226" i="10"/>
  <c r="H218" i="10"/>
  <c r="H210" i="10"/>
  <c r="H202" i="10"/>
  <c r="P132" i="12"/>
  <c r="V132" i="12" s="1"/>
  <c r="H194" i="10"/>
  <c r="P124" i="12"/>
  <c r="V124" i="12" s="1"/>
  <c r="H178" i="10"/>
  <c r="P108" i="12"/>
  <c r="V108" i="12" s="1"/>
  <c r="H170" i="10"/>
  <c r="P100" i="12"/>
  <c r="V100" i="12" s="1"/>
  <c r="H162" i="10"/>
  <c r="P92" i="12"/>
  <c r="V92" i="12" s="1"/>
  <c r="H154" i="10"/>
  <c r="H146" i="10"/>
  <c r="P76" i="12"/>
  <c r="V76" i="12" s="1"/>
  <c r="H138" i="10"/>
  <c r="H130" i="10"/>
  <c r="P60" i="12"/>
  <c r="V60" i="12" s="1"/>
  <c r="H122" i="10"/>
  <c r="H114" i="10"/>
  <c r="P44" i="12"/>
  <c r="V44" i="12" s="1"/>
  <c r="H106" i="10"/>
  <c r="H98" i="10"/>
  <c r="H90" i="10"/>
  <c r="I213" i="12"/>
  <c r="I205" i="12"/>
  <c r="I197" i="12"/>
  <c r="I189" i="12"/>
  <c r="I181" i="12"/>
  <c r="I173" i="12"/>
  <c r="I165" i="12"/>
  <c r="I157" i="12"/>
  <c r="I149" i="12"/>
  <c r="I141" i="12"/>
  <c r="I133" i="12"/>
  <c r="I125" i="12"/>
  <c r="I117" i="12"/>
  <c r="I109" i="12"/>
  <c r="I101" i="12"/>
  <c r="I90" i="12"/>
  <c r="I79" i="12"/>
  <c r="I69" i="12"/>
  <c r="I58" i="12"/>
  <c r="I34" i="12"/>
  <c r="K17" i="12"/>
  <c r="M17" i="12" s="1"/>
  <c r="S17" i="12" s="1"/>
  <c r="K192" i="12"/>
  <c r="O192" i="12" s="1"/>
  <c r="U192" i="12" s="1"/>
  <c r="K171" i="12"/>
  <c r="P171" i="12" s="1"/>
  <c r="V171" i="12" s="1"/>
  <c r="K128" i="12"/>
  <c r="P128" i="12" s="1"/>
  <c r="V128" i="12" s="1"/>
  <c r="K64" i="12"/>
  <c r="P64" i="12" s="1"/>
  <c r="V64" i="12" s="1"/>
  <c r="M44" i="12"/>
  <c r="S44" i="12" s="1"/>
  <c r="P161" i="12"/>
  <c r="V161" i="12" s="1"/>
  <c r="N121" i="12"/>
  <c r="T121" i="12" s="1"/>
  <c r="D38" i="10"/>
  <c r="D37" i="10"/>
  <c r="D36" i="10"/>
  <c r="CC1" i="10"/>
  <c r="CD52" i="10"/>
  <c r="E52" i="10" s="1"/>
  <c r="CD51" i="10"/>
  <c r="E51" i="10" s="1"/>
  <c r="D52" i="10"/>
  <c r="D51" i="10"/>
  <c r="N46" i="12" l="1"/>
  <c r="T46" i="12" s="1"/>
  <c r="O170" i="12"/>
  <c r="U170" i="12" s="1"/>
  <c r="P53" i="12"/>
  <c r="V53" i="12" s="1"/>
  <c r="O166" i="12"/>
  <c r="U166" i="12" s="1"/>
  <c r="O87" i="12"/>
  <c r="U87" i="12" s="1"/>
  <c r="N141" i="12"/>
  <c r="T141" i="12" s="1"/>
  <c r="N89" i="12"/>
  <c r="T89" i="12" s="1"/>
  <c r="P113" i="12"/>
  <c r="V113" i="12" s="1"/>
  <c r="O129" i="12"/>
  <c r="U129" i="12" s="1"/>
  <c r="P156" i="12"/>
  <c r="V156" i="12" s="1"/>
  <c r="O204" i="12"/>
  <c r="U204" i="12" s="1"/>
  <c r="P164" i="12"/>
  <c r="V164" i="12" s="1"/>
  <c r="P204" i="12"/>
  <c r="V204" i="12" s="1"/>
  <c r="N98" i="12"/>
  <c r="T98" i="12" s="1"/>
  <c r="M54" i="12"/>
  <c r="S54" i="12" s="1"/>
  <c r="P166" i="12"/>
  <c r="V166" i="12" s="1"/>
  <c r="O54" i="12"/>
  <c r="U54" i="12" s="1"/>
  <c r="M53" i="12"/>
  <c r="S53" i="12" s="1"/>
  <c r="N65" i="12"/>
  <c r="T65" i="12" s="1"/>
  <c r="M202" i="12"/>
  <c r="S202" i="12" s="1"/>
  <c r="O127" i="12"/>
  <c r="U127" i="12" s="1"/>
  <c r="O96" i="12"/>
  <c r="U96" i="12" s="1"/>
  <c r="O128" i="12"/>
  <c r="U128" i="12" s="1"/>
  <c r="N102" i="12"/>
  <c r="T102" i="12" s="1"/>
  <c r="M78" i="12"/>
  <c r="S78" i="12" s="1"/>
  <c r="P65" i="12"/>
  <c r="V65" i="12" s="1"/>
  <c r="O49" i="12"/>
  <c r="U49" i="12" s="1"/>
  <c r="P106" i="12"/>
  <c r="V106" i="12" s="1"/>
  <c r="P170" i="12"/>
  <c r="V170" i="12" s="1"/>
  <c r="O74" i="12"/>
  <c r="U74" i="12" s="1"/>
  <c r="P19" i="12"/>
  <c r="V19" i="12" s="1"/>
  <c r="M102" i="12"/>
  <c r="S102" i="12" s="1"/>
  <c r="M99" i="12"/>
  <c r="S99" i="12" s="1"/>
  <c r="P22" i="12"/>
  <c r="V22" i="12" s="1"/>
  <c r="P102" i="12"/>
  <c r="V102" i="12" s="1"/>
  <c r="M166" i="12"/>
  <c r="S166" i="12" s="1"/>
  <c r="N106" i="12"/>
  <c r="T106" i="12" s="1"/>
  <c r="M20" i="12"/>
  <c r="S20" i="12" s="1"/>
  <c r="P197" i="12"/>
  <c r="V197" i="12" s="1"/>
  <c r="O141" i="12"/>
  <c r="U141" i="12" s="1"/>
  <c r="O181" i="12"/>
  <c r="U181" i="12" s="1"/>
  <c r="M156" i="12"/>
  <c r="S156" i="12" s="1"/>
  <c r="P169" i="12"/>
  <c r="V169" i="12" s="1"/>
  <c r="P127" i="12"/>
  <c r="V127" i="12" s="1"/>
  <c r="O103" i="12"/>
  <c r="U103" i="12" s="1"/>
  <c r="P144" i="12"/>
  <c r="V144" i="12" s="1"/>
  <c r="O104" i="12"/>
  <c r="U104" i="12" s="1"/>
  <c r="P129" i="12"/>
  <c r="V129" i="12" s="1"/>
  <c r="O65" i="12"/>
  <c r="U65" i="12" s="1"/>
  <c r="O185" i="12"/>
  <c r="U185" i="12" s="1"/>
  <c r="P16" i="12"/>
  <c r="V16" i="12" s="1"/>
  <c r="O16" i="12"/>
  <c r="U16" i="12" s="1"/>
  <c r="P153" i="12"/>
  <c r="V153" i="12" s="1"/>
  <c r="N128" i="12"/>
  <c r="T128" i="12" s="1"/>
  <c r="N74" i="12"/>
  <c r="T74" i="12" s="1"/>
  <c r="BZ15" i="12"/>
  <c r="BR15" i="12"/>
  <c r="BI15" i="12"/>
  <c r="BH15" i="12"/>
  <c r="BY15" i="12"/>
  <c r="BQ15" i="12"/>
  <c r="CF15" i="12"/>
  <c r="BX15" i="12"/>
  <c r="BP15" i="12"/>
  <c r="CE15" i="12"/>
  <c r="BW15" i="12"/>
  <c r="BN15" i="12"/>
  <c r="CD15" i="12"/>
  <c r="BV15" i="12"/>
  <c r="BM15" i="12"/>
  <c r="CC15" i="12"/>
  <c r="BU15" i="12"/>
  <c r="BL15" i="12"/>
  <c r="CB15" i="12"/>
  <c r="BT15" i="12"/>
  <c r="BK15" i="12"/>
  <c r="BO15" i="12"/>
  <c r="CA15" i="12"/>
  <c r="BS15" i="12"/>
  <c r="BJ15" i="12"/>
  <c r="P68" i="12"/>
  <c r="V68" i="12" s="1"/>
  <c r="O164" i="12"/>
  <c r="U164" i="12" s="1"/>
  <c r="P213" i="12"/>
  <c r="V213" i="12" s="1"/>
  <c r="O117" i="12"/>
  <c r="U117" i="12" s="1"/>
  <c r="O197" i="12"/>
  <c r="U197" i="12" s="1"/>
  <c r="P190" i="12"/>
  <c r="V190" i="12" s="1"/>
  <c r="N21" i="12"/>
  <c r="T21" i="12" s="1"/>
  <c r="M117" i="12"/>
  <c r="S117" i="12" s="1"/>
  <c r="M197" i="12"/>
  <c r="S197" i="12" s="1"/>
  <c r="P63" i="12"/>
  <c r="V63" i="12" s="1"/>
  <c r="P103" i="12"/>
  <c r="V103" i="12" s="1"/>
  <c r="O79" i="12"/>
  <c r="U79" i="12" s="1"/>
  <c r="N181" i="12"/>
  <c r="T181" i="12" s="1"/>
  <c r="M66" i="12"/>
  <c r="S66" i="12" s="1"/>
  <c r="P35" i="12"/>
  <c r="V35" i="12" s="1"/>
  <c r="P75" i="12"/>
  <c r="V75" i="12" s="1"/>
  <c r="O106" i="12"/>
  <c r="U106" i="12" s="1"/>
  <c r="O35" i="12"/>
  <c r="U35" i="12" s="1"/>
  <c r="BB188" i="12"/>
  <c r="EG188" i="12" s="1"/>
  <c r="AW188" i="12"/>
  <c r="EB188" i="12" s="1"/>
  <c r="AR188" i="12"/>
  <c r="DW188" i="12" s="1"/>
  <c r="AM188" i="12"/>
  <c r="DR188" i="12" s="1"/>
  <c r="AH188" i="12"/>
  <c r="AZ30" i="12"/>
  <c r="EE30" i="12" s="1"/>
  <c r="AU30" i="12"/>
  <c r="DZ30" i="12" s="1"/>
  <c r="AP30" i="12"/>
  <c r="DU30" i="12" s="1"/>
  <c r="AK30" i="12"/>
  <c r="DP30" i="12" s="1"/>
  <c r="AF30" i="12"/>
  <c r="AU81" i="12"/>
  <c r="DZ81" i="12" s="1"/>
  <c r="AK81" i="12"/>
  <c r="DP81" i="12" s="1"/>
  <c r="AF81" i="12"/>
  <c r="AH145" i="12"/>
  <c r="AF210" i="12"/>
  <c r="AV109" i="12"/>
  <c r="EA109" i="12" s="1"/>
  <c r="AL109" i="12"/>
  <c r="DQ109" i="12" s="1"/>
  <c r="AG109" i="12"/>
  <c r="BB41" i="12"/>
  <c r="EG41" i="12" s="1"/>
  <c r="AW41" i="12"/>
  <c r="EB41" i="12" s="1"/>
  <c r="AR41" i="12"/>
  <c r="DW41" i="12" s="1"/>
  <c r="AM41" i="12"/>
  <c r="DR41" i="12" s="1"/>
  <c r="AH41" i="12"/>
  <c r="BA202" i="12"/>
  <c r="EF202" i="12" s="1"/>
  <c r="AV202" i="12"/>
  <c r="EA202" i="12" s="1"/>
  <c r="AL202" i="12"/>
  <c r="DQ202" i="12" s="1"/>
  <c r="AQ202" i="12"/>
  <c r="DV202" i="12" s="1"/>
  <c r="AG202" i="12"/>
  <c r="AU170" i="12"/>
  <c r="DZ170" i="12" s="1"/>
  <c r="AK170" i="12"/>
  <c r="DP170" i="12" s="1"/>
  <c r="AF170" i="12"/>
  <c r="AH47" i="12"/>
  <c r="AG69" i="12"/>
  <c r="AG173" i="12"/>
  <c r="AI181" i="12"/>
  <c r="AG113" i="12"/>
  <c r="AF93" i="12"/>
  <c r="AF37" i="12"/>
  <c r="BA117" i="12"/>
  <c r="EF117" i="12" s="1"/>
  <c r="AV117" i="12"/>
  <c r="EA117" i="12" s="1"/>
  <c r="AQ117" i="12"/>
  <c r="DV117" i="12" s="1"/>
  <c r="AL117" i="12"/>
  <c r="DQ117" i="12" s="1"/>
  <c r="AG117" i="12"/>
  <c r="AH98" i="12"/>
  <c r="AU86" i="12"/>
  <c r="DZ86" i="12" s="1"/>
  <c r="AK86" i="12"/>
  <c r="DP86" i="12" s="1"/>
  <c r="AF86" i="12"/>
  <c r="AX170" i="12"/>
  <c r="EC170" i="12" s="1"/>
  <c r="AN170" i="12"/>
  <c r="DS170" i="12" s="1"/>
  <c r="AI170" i="12"/>
  <c r="BA120" i="12"/>
  <c r="EF120" i="12" s="1"/>
  <c r="AV120" i="12"/>
  <c r="EA120" i="12" s="1"/>
  <c r="AQ120" i="12"/>
  <c r="DV120" i="12" s="1"/>
  <c r="AL120" i="12"/>
  <c r="DQ120" i="12" s="1"/>
  <c r="AG120" i="12"/>
  <c r="AF36" i="12"/>
  <c r="AZ89" i="12"/>
  <c r="EE89" i="12" s="1"/>
  <c r="AU89" i="12"/>
  <c r="DZ89" i="12" s="1"/>
  <c r="AP89" i="12"/>
  <c r="DU89" i="12" s="1"/>
  <c r="AK89" i="12"/>
  <c r="DP89" i="12" s="1"/>
  <c r="AF89" i="12"/>
  <c r="M145" i="12"/>
  <c r="S145" i="12" s="1"/>
  <c r="AZ193" i="12"/>
  <c r="EE193" i="12" s="1"/>
  <c r="AP193" i="12"/>
  <c r="DU193" i="12" s="1"/>
  <c r="AU193" i="12"/>
  <c r="DZ193" i="12" s="1"/>
  <c r="AK193" i="12"/>
  <c r="DP193" i="12" s="1"/>
  <c r="AF193" i="12"/>
  <c r="BC187" i="12"/>
  <c r="EH187" i="12" s="1"/>
  <c r="AX187" i="12"/>
  <c r="EC187" i="12" s="1"/>
  <c r="AS187" i="12"/>
  <c r="DX187" i="12" s="1"/>
  <c r="AN187" i="12"/>
  <c r="DS187" i="12" s="1"/>
  <c r="AI187" i="12"/>
  <c r="AH179" i="12"/>
  <c r="M98" i="12"/>
  <c r="S98" i="12" s="1"/>
  <c r="BC161" i="12"/>
  <c r="EH161" i="12" s="1"/>
  <c r="AX161" i="12"/>
  <c r="EC161" i="12" s="1"/>
  <c r="AS161" i="12"/>
  <c r="DX161" i="12" s="1"/>
  <c r="AN161" i="12"/>
  <c r="DS161" i="12" s="1"/>
  <c r="AI161" i="12"/>
  <c r="AU203" i="12"/>
  <c r="DZ203" i="12" s="1"/>
  <c r="AK203" i="12"/>
  <c r="DP203" i="12" s="1"/>
  <c r="AF203" i="12"/>
  <c r="AW26" i="12"/>
  <c r="EB26" i="12" s="1"/>
  <c r="AM26" i="12"/>
  <c r="DR26" i="12" s="1"/>
  <c r="AH26" i="12"/>
  <c r="AW86" i="12"/>
  <c r="EB86" i="12" s="1"/>
  <c r="AH86" i="12"/>
  <c r="AM86" i="12"/>
  <c r="DR86" i="12" s="1"/>
  <c r="AG101" i="12"/>
  <c r="AH87" i="12"/>
  <c r="AG37" i="12"/>
  <c r="AG87" i="12"/>
  <c r="AX81" i="12"/>
  <c r="EC81" i="12" s="1"/>
  <c r="AN81" i="12"/>
  <c r="DS81" i="12" s="1"/>
  <c r="AI81" i="12"/>
  <c r="BB209" i="12"/>
  <c r="EG209" i="12" s="1"/>
  <c r="AW209" i="12"/>
  <c r="EB209" i="12" s="1"/>
  <c r="AR209" i="12"/>
  <c r="DW209" i="12" s="1"/>
  <c r="AM209" i="12"/>
  <c r="DR209" i="12" s="1"/>
  <c r="AH209" i="12"/>
  <c r="AH204" i="12"/>
  <c r="AG147" i="12"/>
  <c r="AG179" i="12"/>
  <c r="AV20" i="12"/>
  <c r="EA20" i="12" s="1"/>
  <c r="AL20" i="12"/>
  <c r="DQ20" i="12" s="1"/>
  <c r="AG20" i="12"/>
  <c r="AG97" i="12"/>
  <c r="AH134" i="12"/>
  <c r="BA44" i="12"/>
  <c r="EF44" i="12" s="1"/>
  <c r="AV44" i="12"/>
  <c r="EA44" i="12" s="1"/>
  <c r="AL44" i="12"/>
  <c r="DQ44" i="12" s="1"/>
  <c r="AQ44" i="12"/>
  <c r="DV44" i="12" s="1"/>
  <c r="AG44" i="12"/>
  <c r="BC63" i="12"/>
  <c r="EH63" i="12" s="1"/>
  <c r="AX63" i="12"/>
  <c r="EC63" i="12" s="1"/>
  <c r="AS63" i="12"/>
  <c r="DX63" i="12" s="1"/>
  <c r="AN63" i="12"/>
  <c r="DS63" i="12" s="1"/>
  <c r="AI63" i="12"/>
  <c r="BC144" i="12"/>
  <c r="EH144" i="12" s="1"/>
  <c r="AX144" i="12"/>
  <c r="EC144" i="12" s="1"/>
  <c r="AS144" i="12"/>
  <c r="DX144" i="12" s="1"/>
  <c r="AN144" i="12"/>
  <c r="DS144" i="12" s="1"/>
  <c r="AI144" i="12"/>
  <c r="AV86" i="12"/>
  <c r="EA86" i="12" s="1"/>
  <c r="AL86" i="12"/>
  <c r="DQ86" i="12" s="1"/>
  <c r="AG86" i="12"/>
  <c r="AI163" i="12"/>
  <c r="BA175" i="12"/>
  <c r="EF175" i="12" s="1"/>
  <c r="AV175" i="12"/>
  <c r="EA175" i="12" s="1"/>
  <c r="AQ175" i="12"/>
  <c r="DV175" i="12" s="1"/>
  <c r="AG175" i="12"/>
  <c r="AL175" i="12"/>
  <c r="DQ175" i="12" s="1"/>
  <c r="AH57" i="12"/>
  <c r="AU150" i="12"/>
  <c r="DZ150" i="12" s="1"/>
  <c r="AK150" i="12"/>
  <c r="DP150" i="12" s="1"/>
  <c r="AF150" i="12"/>
  <c r="AZ49" i="12"/>
  <c r="EE49" i="12" s="1"/>
  <c r="AU49" i="12"/>
  <c r="DZ49" i="12" s="1"/>
  <c r="AP49" i="12"/>
  <c r="DU49" i="12" s="1"/>
  <c r="AK49" i="12"/>
  <c r="DP49" i="12" s="1"/>
  <c r="AF49" i="12"/>
  <c r="AZ17" i="12"/>
  <c r="EE17" i="12" s="1"/>
  <c r="AU17" i="12"/>
  <c r="DZ17" i="12" s="1"/>
  <c r="AP17" i="12"/>
  <c r="DU17" i="12" s="1"/>
  <c r="AF17" i="12"/>
  <c r="AK17" i="12"/>
  <c r="DP17" i="12" s="1"/>
  <c r="BC76" i="12"/>
  <c r="EH76" i="12" s="1"/>
  <c r="AX76" i="12"/>
  <c r="EC76" i="12" s="1"/>
  <c r="AS76" i="12"/>
  <c r="DX76" i="12" s="1"/>
  <c r="AN76" i="12"/>
  <c r="DS76" i="12" s="1"/>
  <c r="AI76" i="12"/>
  <c r="AX156" i="12"/>
  <c r="EC156" i="12" s="1"/>
  <c r="AN156" i="12"/>
  <c r="DS156" i="12" s="1"/>
  <c r="AI156" i="12"/>
  <c r="AI196" i="12"/>
  <c r="N66" i="12"/>
  <c r="T66" i="12" s="1"/>
  <c r="BA146" i="12"/>
  <c r="EF146" i="12" s="1"/>
  <c r="AV146" i="12"/>
  <c r="EA146" i="12" s="1"/>
  <c r="AL146" i="12"/>
  <c r="DQ146" i="12" s="1"/>
  <c r="AQ146" i="12"/>
  <c r="DV146" i="12" s="1"/>
  <c r="AG146" i="12"/>
  <c r="AI59" i="12"/>
  <c r="AF91" i="12"/>
  <c r="AF115" i="12"/>
  <c r="AW155" i="12"/>
  <c r="EB155" i="12" s="1"/>
  <c r="AM155" i="12"/>
  <c r="DR155" i="12" s="1"/>
  <c r="AH155" i="12"/>
  <c r="BE15" i="12"/>
  <c r="AZ72" i="12"/>
  <c r="EE72" i="12" s="1"/>
  <c r="AP72" i="12"/>
  <c r="DU72" i="12" s="1"/>
  <c r="AU72" i="12"/>
  <c r="DZ72" i="12" s="1"/>
  <c r="AK72" i="12"/>
  <c r="DP72" i="12" s="1"/>
  <c r="AF72" i="12"/>
  <c r="P29" i="12"/>
  <c r="V29" i="12" s="1"/>
  <c r="BB117" i="12"/>
  <c r="EG117" i="12" s="1"/>
  <c r="AW117" i="12"/>
  <c r="EB117" i="12" s="1"/>
  <c r="AM117" i="12"/>
  <c r="DR117" i="12" s="1"/>
  <c r="AR117" i="12"/>
  <c r="DW117" i="12" s="1"/>
  <c r="AH117" i="12"/>
  <c r="BB157" i="12"/>
  <c r="EG157" i="12" s="1"/>
  <c r="AW157" i="12"/>
  <c r="EB157" i="12" s="1"/>
  <c r="AR157" i="12"/>
  <c r="DW157" i="12" s="1"/>
  <c r="AM157" i="12"/>
  <c r="DR157" i="12" s="1"/>
  <c r="AH157" i="12"/>
  <c r="BA187" i="12"/>
  <c r="EF187" i="12" s="1"/>
  <c r="AV187" i="12"/>
  <c r="EA187" i="12" s="1"/>
  <c r="AQ187" i="12"/>
  <c r="DV187" i="12" s="1"/>
  <c r="AL187" i="12"/>
  <c r="DQ187" i="12" s="1"/>
  <c r="AG187" i="12"/>
  <c r="BA76" i="12"/>
  <c r="EF76" i="12" s="1"/>
  <c r="AV76" i="12"/>
  <c r="EA76" i="12" s="1"/>
  <c r="AL76" i="12"/>
  <c r="DQ76" i="12" s="1"/>
  <c r="AQ76" i="12"/>
  <c r="DV76" i="12" s="1"/>
  <c r="AG76" i="12"/>
  <c r="AF116" i="12"/>
  <c r="AU156" i="12"/>
  <c r="DZ156" i="12" s="1"/>
  <c r="AF156" i="12"/>
  <c r="AK156" i="12"/>
  <c r="DP156" i="12" s="1"/>
  <c r="AV39" i="12"/>
  <c r="EA39" i="12" s="1"/>
  <c r="AG39" i="12"/>
  <c r="AL39" i="12"/>
  <c r="DQ39" i="12" s="1"/>
  <c r="AZ189" i="12"/>
  <c r="EE189" i="12" s="1"/>
  <c r="AU189" i="12"/>
  <c r="DZ189" i="12" s="1"/>
  <c r="AP189" i="12"/>
  <c r="DU189" i="12" s="1"/>
  <c r="AF189" i="12"/>
  <c r="AK189" i="12"/>
  <c r="DP189" i="12" s="1"/>
  <c r="AF186" i="12"/>
  <c r="AU182" i="12"/>
  <c r="DZ182" i="12" s="1"/>
  <c r="AK182" i="12"/>
  <c r="DP182" i="12" s="1"/>
  <c r="AF182" i="12"/>
  <c r="BC110" i="12"/>
  <c r="EH110" i="12" s="1"/>
  <c r="AX110" i="12"/>
  <c r="EC110" i="12" s="1"/>
  <c r="AS110" i="12"/>
  <c r="DX110" i="12" s="1"/>
  <c r="AN110" i="12"/>
  <c r="DS110" i="12" s="1"/>
  <c r="AI110" i="12"/>
  <c r="AI142" i="12"/>
  <c r="BC174" i="12"/>
  <c r="EH174" i="12" s="1"/>
  <c r="AX174" i="12"/>
  <c r="EC174" i="12" s="1"/>
  <c r="AS174" i="12"/>
  <c r="DX174" i="12" s="1"/>
  <c r="AN174" i="12"/>
  <c r="DS174" i="12" s="1"/>
  <c r="AI174" i="12"/>
  <c r="AX214" i="12"/>
  <c r="EC214" i="12" s="1"/>
  <c r="AN214" i="12"/>
  <c r="DS214" i="12" s="1"/>
  <c r="AI214" i="12"/>
  <c r="BB62" i="12"/>
  <c r="EG62" i="12" s="1"/>
  <c r="AW62" i="12"/>
  <c r="EB62" i="12" s="1"/>
  <c r="AR62" i="12"/>
  <c r="DW62" i="12" s="1"/>
  <c r="AH62" i="12"/>
  <c r="AM62" i="12"/>
  <c r="DR62" i="12" s="1"/>
  <c r="AH94" i="12"/>
  <c r="N188" i="12"/>
  <c r="T188" i="12" s="1"/>
  <c r="AZ53" i="12"/>
  <c r="EE53" i="12" s="1"/>
  <c r="AU53" i="12"/>
  <c r="DZ53" i="12" s="1"/>
  <c r="AP53" i="12"/>
  <c r="DU53" i="12" s="1"/>
  <c r="AK53" i="12"/>
  <c r="DP53" i="12" s="1"/>
  <c r="AF53" i="12"/>
  <c r="AF197" i="12"/>
  <c r="P146" i="12"/>
  <c r="V146" i="12" s="1"/>
  <c r="AH152" i="12"/>
  <c r="BC103" i="12"/>
  <c r="EH103" i="12" s="1"/>
  <c r="AX103" i="12"/>
  <c r="EC103" i="12" s="1"/>
  <c r="AS103" i="12"/>
  <c r="DX103" i="12" s="1"/>
  <c r="AN103" i="12"/>
  <c r="DS103" i="12" s="1"/>
  <c r="AI103" i="12"/>
  <c r="O23" i="12"/>
  <c r="U23" i="12" s="1"/>
  <c r="BB63" i="12"/>
  <c r="EG63" i="12" s="1"/>
  <c r="AW63" i="12"/>
  <c r="EB63" i="12" s="1"/>
  <c r="AR63" i="12"/>
  <c r="DW63" i="12" s="1"/>
  <c r="AM63" i="12"/>
  <c r="DR63" i="12" s="1"/>
  <c r="AH63" i="12"/>
  <c r="O95" i="12"/>
  <c r="U95" i="12" s="1"/>
  <c r="AH127" i="12"/>
  <c r="AH167" i="12"/>
  <c r="BB207" i="12"/>
  <c r="EG207" i="12" s="1"/>
  <c r="AW207" i="12"/>
  <c r="EB207" i="12" s="1"/>
  <c r="AR207" i="12"/>
  <c r="DW207" i="12" s="1"/>
  <c r="AM207" i="12"/>
  <c r="DR207" i="12" s="1"/>
  <c r="AH207" i="12"/>
  <c r="AZ114" i="12"/>
  <c r="EE114" i="12" s="1"/>
  <c r="AU114" i="12"/>
  <c r="DZ114" i="12" s="1"/>
  <c r="AP114" i="12"/>
  <c r="DU114" i="12" s="1"/>
  <c r="AK114" i="12"/>
  <c r="DP114" i="12" s="1"/>
  <c r="AF114" i="12"/>
  <c r="AF134" i="12"/>
  <c r="BC104" i="12"/>
  <c r="EH104" i="12" s="1"/>
  <c r="AX104" i="12"/>
  <c r="EC104" i="12" s="1"/>
  <c r="AS104" i="12"/>
  <c r="DX104" i="12" s="1"/>
  <c r="AN104" i="12"/>
  <c r="DS104" i="12" s="1"/>
  <c r="AI104" i="12"/>
  <c r="AI208" i="12"/>
  <c r="AH48" i="12"/>
  <c r="AG94" i="12"/>
  <c r="BA174" i="12"/>
  <c r="EF174" i="12" s="1"/>
  <c r="AV174" i="12"/>
  <c r="EA174" i="12" s="1"/>
  <c r="AQ174" i="12"/>
  <c r="DV174" i="12" s="1"/>
  <c r="AL174" i="12"/>
  <c r="DQ174" i="12" s="1"/>
  <c r="AG174" i="12"/>
  <c r="BA206" i="12"/>
  <c r="EF206" i="12" s="1"/>
  <c r="AV206" i="12"/>
  <c r="EA206" i="12" s="1"/>
  <c r="AQ206" i="12"/>
  <c r="DV206" i="12" s="1"/>
  <c r="AL206" i="12"/>
  <c r="DQ206" i="12" s="1"/>
  <c r="AG206" i="12"/>
  <c r="BA103" i="12"/>
  <c r="EF103" i="12" s="1"/>
  <c r="AV103" i="12"/>
  <c r="EA103" i="12" s="1"/>
  <c r="AQ103" i="12"/>
  <c r="DV103" i="12" s="1"/>
  <c r="AG103" i="12"/>
  <c r="AL103" i="12"/>
  <c r="DQ103" i="12" s="1"/>
  <c r="AF151" i="12"/>
  <c r="M15" i="12"/>
  <c r="S15" i="12" s="1"/>
  <c r="AH163" i="12"/>
  <c r="BA185" i="12"/>
  <c r="EF185" i="12" s="1"/>
  <c r="AQ185" i="12"/>
  <c r="DV185" i="12" s="1"/>
  <c r="AV185" i="12"/>
  <c r="EA185" i="12" s="1"/>
  <c r="AL185" i="12"/>
  <c r="DQ185" i="12" s="1"/>
  <c r="AG185" i="12"/>
  <c r="O196" i="12"/>
  <c r="U196" i="12" s="1"/>
  <c r="P97" i="12"/>
  <c r="V97" i="12" s="1"/>
  <c r="P145" i="12"/>
  <c r="V145" i="12" s="1"/>
  <c r="AH65" i="12"/>
  <c r="BB177" i="12"/>
  <c r="EG177" i="12" s="1"/>
  <c r="AW177" i="12"/>
  <c r="EB177" i="12" s="1"/>
  <c r="AR177" i="12"/>
  <c r="DW177" i="12" s="1"/>
  <c r="AM177" i="12"/>
  <c r="DR177" i="12" s="1"/>
  <c r="AH177" i="12"/>
  <c r="N17" i="12"/>
  <c r="T17" i="12" s="1"/>
  <c r="N127" i="12"/>
  <c r="T127" i="12" s="1"/>
  <c r="AZ35" i="12"/>
  <c r="EE35" i="12" s="1"/>
  <c r="AU35" i="12"/>
  <c r="DZ35" i="12" s="1"/>
  <c r="AK35" i="12"/>
  <c r="DP35" i="12" s="1"/>
  <c r="AP35" i="12"/>
  <c r="DU35" i="12" s="1"/>
  <c r="AF35" i="12"/>
  <c r="M80" i="12"/>
  <c r="S80" i="12" s="1"/>
  <c r="M184" i="12"/>
  <c r="S184" i="12" s="1"/>
  <c r="AU214" i="12"/>
  <c r="DZ214" i="12" s="1"/>
  <c r="AK214" i="12"/>
  <c r="DP214" i="12" s="1"/>
  <c r="AF214" i="12"/>
  <c r="P122" i="12"/>
  <c r="V122" i="12" s="1"/>
  <c r="O122" i="12"/>
  <c r="U122" i="12" s="1"/>
  <c r="AV32" i="12"/>
  <c r="EA32" i="12" s="1"/>
  <c r="AL32" i="12"/>
  <c r="DQ32" i="12" s="1"/>
  <c r="AG32" i="12"/>
  <c r="AG208" i="12"/>
  <c r="AZ105" i="12"/>
  <c r="EE105" i="12" s="1"/>
  <c r="AU105" i="12"/>
  <c r="DZ105" i="12" s="1"/>
  <c r="AP105" i="12"/>
  <c r="DU105" i="12" s="1"/>
  <c r="AK105" i="12"/>
  <c r="DP105" i="12" s="1"/>
  <c r="AF105" i="12"/>
  <c r="AG153" i="12"/>
  <c r="AZ209" i="12"/>
  <c r="EE209" i="12" s="1"/>
  <c r="AP209" i="12"/>
  <c r="DU209" i="12" s="1"/>
  <c r="AU209" i="12"/>
  <c r="DZ209" i="12" s="1"/>
  <c r="AK209" i="12"/>
  <c r="DP209" i="12" s="1"/>
  <c r="AF209" i="12"/>
  <c r="AI211" i="12"/>
  <c r="AF154" i="12"/>
  <c r="AF50" i="12"/>
  <c r="M47" i="12"/>
  <c r="S47" i="12" s="1"/>
  <c r="AI171" i="12"/>
  <c r="AF147" i="12"/>
  <c r="AU108" i="12"/>
  <c r="DZ108" i="12" s="1"/>
  <c r="AZ108" i="12"/>
  <c r="EE108" i="12" s="1"/>
  <c r="AP108" i="12"/>
  <c r="DU108" i="12" s="1"/>
  <c r="AK108" i="12"/>
  <c r="DP108" i="12" s="1"/>
  <c r="AF108" i="12"/>
  <c r="AF173" i="12"/>
  <c r="AZ202" i="12"/>
  <c r="EE202" i="12" s="1"/>
  <c r="AU202" i="12"/>
  <c r="DZ202" i="12" s="1"/>
  <c r="AP202" i="12"/>
  <c r="DU202" i="12" s="1"/>
  <c r="AK202" i="12"/>
  <c r="DP202" i="12" s="1"/>
  <c r="AF202" i="12"/>
  <c r="BC207" i="12"/>
  <c r="EH207" i="12" s="1"/>
  <c r="AX207" i="12"/>
  <c r="EC207" i="12" s="1"/>
  <c r="AS207" i="12"/>
  <c r="DX207" i="12" s="1"/>
  <c r="AN207" i="12"/>
  <c r="DS207" i="12" s="1"/>
  <c r="AI207" i="12"/>
  <c r="AZ66" i="12"/>
  <c r="EE66" i="12" s="1"/>
  <c r="AP66" i="12"/>
  <c r="DU66" i="12" s="1"/>
  <c r="AU66" i="12"/>
  <c r="DZ66" i="12" s="1"/>
  <c r="AK66" i="12"/>
  <c r="DP66" i="12" s="1"/>
  <c r="AF66" i="12"/>
  <c r="AI96" i="12"/>
  <c r="AG198" i="12"/>
  <c r="BA89" i="12"/>
  <c r="EF89" i="12" s="1"/>
  <c r="AV89" i="12"/>
  <c r="EA89" i="12" s="1"/>
  <c r="AQ89" i="12"/>
  <c r="DV89" i="12" s="1"/>
  <c r="AL89" i="12"/>
  <c r="DQ89" i="12" s="1"/>
  <c r="AG89" i="12"/>
  <c r="BC129" i="12"/>
  <c r="EH129" i="12" s="1"/>
  <c r="AX129" i="12"/>
  <c r="EC129" i="12" s="1"/>
  <c r="AS129" i="12"/>
  <c r="DX129" i="12" s="1"/>
  <c r="AN129" i="12"/>
  <c r="DS129" i="12" s="1"/>
  <c r="AI129" i="12"/>
  <c r="BB129" i="12"/>
  <c r="EG129" i="12" s="1"/>
  <c r="AW129" i="12"/>
  <c r="EB129" i="12" s="1"/>
  <c r="AR129" i="12"/>
  <c r="DW129" i="12" s="1"/>
  <c r="AM129" i="12"/>
  <c r="DR129" i="12" s="1"/>
  <c r="AH129" i="12"/>
  <c r="AF128" i="12"/>
  <c r="AW156" i="12"/>
  <c r="EB156" i="12" s="1"/>
  <c r="AH156" i="12"/>
  <c r="AM156" i="12"/>
  <c r="DR156" i="12" s="1"/>
  <c r="AH107" i="12"/>
  <c r="AU20" i="12"/>
  <c r="DZ20" i="12" s="1"/>
  <c r="AF20" i="12"/>
  <c r="AK20" i="12"/>
  <c r="DP20" i="12" s="1"/>
  <c r="AX133" i="12"/>
  <c r="EC133" i="12" s="1"/>
  <c r="BC133" i="12"/>
  <c r="EH133" i="12" s="1"/>
  <c r="AS133" i="12"/>
  <c r="DX133" i="12" s="1"/>
  <c r="AI133" i="12"/>
  <c r="AN133" i="12"/>
  <c r="DS133" i="12" s="1"/>
  <c r="AW109" i="12"/>
  <c r="EB109" i="12" s="1"/>
  <c r="AM109" i="12"/>
  <c r="DR109" i="12" s="1"/>
  <c r="AH109" i="12"/>
  <c r="AG91" i="12"/>
  <c r="AZ76" i="12"/>
  <c r="EE76" i="12" s="1"/>
  <c r="AU76" i="12"/>
  <c r="DZ76" i="12" s="1"/>
  <c r="AP76" i="12"/>
  <c r="DU76" i="12" s="1"/>
  <c r="AK76" i="12"/>
  <c r="DP76" i="12" s="1"/>
  <c r="AF76" i="12"/>
  <c r="AU109" i="12"/>
  <c r="DZ109" i="12" s="1"/>
  <c r="AK109" i="12"/>
  <c r="DP109" i="12" s="1"/>
  <c r="AF109" i="12"/>
  <c r="BC206" i="12"/>
  <c r="EH206" i="12" s="1"/>
  <c r="AX206" i="12"/>
  <c r="EC206" i="12" s="1"/>
  <c r="AS206" i="12"/>
  <c r="DX206" i="12" s="1"/>
  <c r="AN206" i="12"/>
  <c r="DS206" i="12" s="1"/>
  <c r="AI206" i="12"/>
  <c r="BC33" i="12"/>
  <c r="EH33" i="12" s="1"/>
  <c r="AX33" i="12"/>
  <c r="EC33" i="12" s="1"/>
  <c r="AS33" i="12"/>
  <c r="DX33" i="12" s="1"/>
  <c r="AN33" i="12"/>
  <c r="DS33" i="12" s="1"/>
  <c r="AI33" i="12"/>
  <c r="AX135" i="12"/>
  <c r="EC135" i="12" s="1"/>
  <c r="AN135" i="12"/>
  <c r="DS135" i="12" s="1"/>
  <c r="AI135" i="12"/>
  <c r="BB66" i="12"/>
  <c r="EG66" i="12" s="1"/>
  <c r="AW66" i="12"/>
  <c r="EB66" i="12" s="1"/>
  <c r="AR66" i="12"/>
  <c r="DW66" i="12" s="1"/>
  <c r="AM66" i="12"/>
  <c r="DR66" i="12" s="1"/>
  <c r="AH66" i="12"/>
  <c r="BC16" i="12"/>
  <c r="EH16" i="12" s="1"/>
  <c r="AX16" i="12"/>
  <c r="EC16" i="12" s="1"/>
  <c r="AS16" i="12"/>
  <c r="DX16" i="12" s="1"/>
  <c r="AN16" i="12"/>
  <c r="DS16" i="12" s="1"/>
  <c r="AI16" i="12"/>
  <c r="AG46" i="12"/>
  <c r="BC49" i="12"/>
  <c r="EH49" i="12" s="1"/>
  <c r="AS49" i="12"/>
  <c r="DX49" i="12" s="1"/>
  <c r="AX49" i="12"/>
  <c r="EC49" i="12" s="1"/>
  <c r="AN49" i="12"/>
  <c r="DS49" i="12" s="1"/>
  <c r="AI49" i="12"/>
  <c r="AH18" i="12"/>
  <c r="AF97" i="12"/>
  <c r="AZ43" i="12"/>
  <c r="EE43" i="12" s="1"/>
  <c r="AU43" i="12"/>
  <c r="DZ43" i="12" s="1"/>
  <c r="AK43" i="12"/>
  <c r="DP43" i="12" s="1"/>
  <c r="AP43" i="12"/>
  <c r="DU43" i="12" s="1"/>
  <c r="AF43" i="12"/>
  <c r="P26" i="12"/>
  <c r="V26" i="12" s="1"/>
  <c r="AF102" i="12"/>
  <c r="BC44" i="12"/>
  <c r="EH44" i="12" s="1"/>
  <c r="AX44" i="12"/>
  <c r="EC44" i="12" s="1"/>
  <c r="AS44" i="12"/>
  <c r="DX44" i="12" s="1"/>
  <c r="AN44" i="12"/>
  <c r="DS44" i="12" s="1"/>
  <c r="AI44" i="12"/>
  <c r="AX124" i="12"/>
  <c r="EC124" i="12" s="1"/>
  <c r="AN124" i="12"/>
  <c r="DS124" i="12" s="1"/>
  <c r="AI124" i="12"/>
  <c r="AW84" i="12"/>
  <c r="EB84" i="12" s="1"/>
  <c r="AM84" i="12"/>
  <c r="DR84" i="12" s="1"/>
  <c r="AH84" i="12"/>
  <c r="AW124" i="12"/>
  <c r="EB124" i="12" s="1"/>
  <c r="AH124" i="12"/>
  <c r="AM124" i="12"/>
  <c r="DR124" i="12" s="1"/>
  <c r="N26" i="12"/>
  <c r="T26" i="12" s="1"/>
  <c r="BA106" i="12"/>
  <c r="EF106" i="12" s="1"/>
  <c r="AV106" i="12"/>
  <c r="EA106" i="12" s="1"/>
  <c r="AQ106" i="12"/>
  <c r="DV106" i="12" s="1"/>
  <c r="AL106" i="12"/>
  <c r="DQ106" i="12" s="1"/>
  <c r="AG106" i="12"/>
  <c r="AG154" i="12"/>
  <c r="AG186" i="12"/>
  <c r="M67" i="12"/>
  <c r="S67" i="12" s="1"/>
  <c r="AI115" i="12"/>
  <c r="AF163" i="12"/>
  <c r="BB164" i="12"/>
  <c r="EG164" i="12" s="1"/>
  <c r="AW164" i="12"/>
  <c r="EB164" i="12" s="1"/>
  <c r="AR164" i="12"/>
  <c r="DW164" i="12" s="1"/>
  <c r="AM164" i="12"/>
  <c r="DR164" i="12" s="1"/>
  <c r="AH164" i="12"/>
  <c r="BC136" i="12"/>
  <c r="EH136" i="12" s="1"/>
  <c r="AX136" i="12"/>
  <c r="EC136" i="12" s="1"/>
  <c r="AS136" i="12"/>
  <c r="DX136" i="12" s="1"/>
  <c r="AN136" i="12"/>
  <c r="DS136" i="12" s="1"/>
  <c r="AI136" i="12"/>
  <c r="AI69" i="12"/>
  <c r="AX109" i="12"/>
  <c r="EC109" i="12" s="1"/>
  <c r="AI109" i="12"/>
  <c r="AN109" i="12"/>
  <c r="DS109" i="12" s="1"/>
  <c r="AH37" i="12"/>
  <c r="AH197" i="12"/>
  <c r="N107" i="12"/>
  <c r="T107" i="12" s="1"/>
  <c r="BA195" i="12"/>
  <c r="EF195" i="12" s="1"/>
  <c r="AV195" i="12"/>
  <c r="EA195" i="12" s="1"/>
  <c r="AQ195" i="12"/>
  <c r="DV195" i="12" s="1"/>
  <c r="AL195" i="12"/>
  <c r="DQ195" i="12" s="1"/>
  <c r="AG195" i="12"/>
  <c r="AZ45" i="12"/>
  <c r="EE45" i="12" s="1"/>
  <c r="AU45" i="12"/>
  <c r="DZ45" i="12" s="1"/>
  <c r="AP45" i="12"/>
  <c r="DU45" i="12" s="1"/>
  <c r="AF45" i="12"/>
  <c r="AK45" i="12"/>
  <c r="DP45" i="12" s="1"/>
  <c r="AU84" i="12"/>
  <c r="DZ84" i="12" s="1"/>
  <c r="AK84" i="12"/>
  <c r="DP84" i="12" s="1"/>
  <c r="AF84" i="12"/>
  <c r="AU124" i="12"/>
  <c r="DZ124" i="12" s="1"/>
  <c r="AF124" i="12"/>
  <c r="AK124" i="12"/>
  <c r="DP124" i="12" s="1"/>
  <c r="AV156" i="12"/>
  <c r="EA156" i="12" s="1"/>
  <c r="AL156" i="12"/>
  <c r="DQ156" i="12" s="1"/>
  <c r="AG156" i="12"/>
  <c r="AF196" i="12"/>
  <c r="AI46" i="12"/>
  <c r="AU125" i="12"/>
  <c r="DZ125" i="12" s="1"/>
  <c r="AF125" i="12"/>
  <c r="AK125" i="12"/>
  <c r="DP125" i="12" s="1"/>
  <c r="AZ213" i="12"/>
  <c r="EE213" i="12" s="1"/>
  <c r="AU213" i="12"/>
  <c r="DZ213" i="12" s="1"/>
  <c r="AP213" i="12"/>
  <c r="DU213" i="12" s="1"/>
  <c r="AK213" i="12"/>
  <c r="DP213" i="12" s="1"/>
  <c r="AF213" i="12"/>
  <c r="N145" i="12"/>
  <c r="T145" i="12" s="1"/>
  <c r="AI186" i="12"/>
  <c r="AG80" i="12"/>
  <c r="BC30" i="12"/>
  <c r="EH30" i="12" s="1"/>
  <c r="AX30" i="12"/>
  <c r="EC30" i="12" s="1"/>
  <c r="AS30" i="12"/>
  <c r="DX30" i="12" s="1"/>
  <c r="AN30" i="12"/>
  <c r="DS30" i="12" s="1"/>
  <c r="AI30" i="12"/>
  <c r="AI78" i="12"/>
  <c r="AW150" i="12"/>
  <c r="EB150" i="12" s="1"/>
  <c r="AH150" i="12"/>
  <c r="AM150" i="12"/>
  <c r="DR150" i="12" s="1"/>
  <c r="AW182" i="12"/>
  <c r="EB182" i="12" s="1"/>
  <c r="AH182" i="12"/>
  <c r="AM182" i="12"/>
  <c r="DR182" i="12" s="1"/>
  <c r="AW214" i="12"/>
  <c r="EB214" i="12" s="1"/>
  <c r="AH214" i="12"/>
  <c r="AM214" i="12"/>
  <c r="DR214" i="12" s="1"/>
  <c r="BA53" i="12"/>
  <c r="EF53" i="12" s="1"/>
  <c r="AV53" i="12"/>
  <c r="EA53" i="12" s="1"/>
  <c r="AQ53" i="12"/>
  <c r="DV53" i="12" s="1"/>
  <c r="AL53" i="12"/>
  <c r="DQ53" i="12" s="1"/>
  <c r="AG53" i="12"/>
  <c r="AZ133" i="12"/>
  <c r="EE133" i="12" s="1"/>
  <c r="AU133" i="12"/>
  <c r="DZ133" i="12" s="1"/>
  <c r="AP133" i="12"/>
  <c r="DU133" i="12" s="1"/>
  <c r="AK133" i="12"/>
  <c r="DP133" i="12" s="1"/>
  <c r="AF133" i="12"/>
  <c r="AG197" i="12"/>
  <c r="AI169" i="12"/>
  <c r="AG200" i="12"/>
  <c r="P39" i="12"/>
  <c r="V39" i="12" s="1"/>
  <c r="AI71" i="12"/>
  <c r="AW203" i="12"/>
  <c r="EB203" i="12" s="1"/>
  <c r="AM203" i="12"/>
  <c r="DR203" i="12" s="1"/>
  <c r="AH203" i="12"/>
  <c r="BC114" i="12"/>
  <c r="EH114" i="12" s="1"/>
  <c r="AX114" i="12"/>
  <c r="EC114" i="12" s="1"/>
  <c r="AS114" i="12"/>
  <c r="DX114" i="12" s="1"/>
  <c r="AN114" i="12"/>
  <c r="DS114" i="12" s="1"/>
  <c r="AI114" i="12"/>
  <c r="AF198" i="12"/>
  <c r="P24" i="12"/>
  <c r="V24" i="12" s="1"/>
  <c r="AI56" i="12"/>
  <c r="AH56" i="12"/>
  <c r="BB104" i="12"/>
  <c r="EG104" i="12" s="1"/>
  <c r="AW104" i="12"/>
  <c r="EB104" i="12" s="1"/>
  <c r="AR104" i="12"/>
  <c r="DW104" i="12" s="1"/>
  <c r="AM104" i="12"/>
  <c r="DR104" i="12" s="1"/>
  <c r="AH104" i="12"/>
  <c r="BA54" i="12"/>
  <c r="EF54" i="12" s="1"/>
  <c r="AV54" i="12"/>
  <c r="EA54" i="12" s="1"/>
  <c r="AQ54" i="12"/>
  <c r="DV54" i="12" s="1"/>
  <c r="AL54" i="12"/>
  <c r="DQ54" i="12" s="1"/>
  <c r="AG54" i="12"/>
  <c r="AG102" i="12"/>
  <c r="AG134" i="12"/>
  <c r="BA55" i="12"/>
  <c r="EF55" i="12" s="1"/>
  <c r="AV55" i="12"/>
  <c r="EA55" i="12" s="1"/>
  <c r="AQ55" i="12"/>
  <c r="DV55" i="12" s="1"/>
  <c r="AG55" i="12"/>
  <c r="AL55" i="12"/>
  <c r="DQ55" i="12" s="1"/>
  <c r="M103" i="12"/>
  <c r="S103" i="12" s="1"/>
  <c r="BA159" i="12"/>
  <c r="EF159" i="12" s="1"/>
  <c r="AV159" i="12"/>
  <c r="EA159" i="12" s="1"/>
  <c r="AQ159" i="12"/>
  <c r="DV159" i="12" s="1"/>
  <c r="AG159" i="12"/>
  <c r="AL159" i="12"/>
  <c r="DQ159" i="12" s="1"/>
  <c r="AX195" i="12"/>
  <c r="EC195" i="12" s="1"/>
  <c r="BC195" i="12"/>
  <c r="EH195" i="12" s="1"/>
  <c r="AS195" i="12"/>
  <c r="DX195" i="12" s="1"/>
  <c r="AN195" i="12"/>
  <c r="DS195" i="12" s="1"/>
  <c r="AI195" i="12"/>
  <c r="AI18" i="12"/>
  <c r="AI57" i="12"/>
  <c r="AI153" i="12"/>
  <c r="N23" i="12"/>
  <c r="T23" i="12" s="1"/>
  <c r="AF42" i="12"/>
  <c r="M192" i="12"/>
  <c r="S192" i="12" s="1"/>
  <c r="AU138" i="12"/>
  <c r="DZ138" i="12" s="1"/>
  <c r="AK138" i="12"/>
  <c r="DP138" i="12" s="1"/>
  <c r="AF138" i="12"/>
  <c r="P90" i="12"/>
  <c r="V90" i="12" s="1"/>
  <c r="BA40" i="12"/>
  <c r="EF40" i="12" s="1"/>
  <c r="AV40" i="12"/>
  <c r="EA40" i="12" s="1"/>
  <c r="AQ40" i="12"/>
  <c r="DV40" i="12" s="1"/>
  <c r="AL40" i="12"/>
  <c r="DQ40" i="12" s="1"/>
  <c r="AG40" i="12"/>
  <c r="N88" i="12"/>
  <c r="T88" i="12" s="1"/>
  <c r="AG57" i="12"/>
  <c r="M113" i="12"/>
  <c r="S113" i="12" s="1"/>
  <c r="AZ161" i="12"/>
  <c r="EE161" i="12" s="1"/>
  <c r="AP161" i="12"/>
  <c r="DU161" i="12" s="1"/>
  <c r="AU161" i="12"/>
  <c r="DZ161" i="12" s="1"/>
  <c r="AK161" i="12"/>
  <c r="DP161" i="12" s="1"/>
  <c r="AF161" i="12"/>
  <c r="BC51" i="12"/>
  <c r="EH51" i="12" s="1"/>
  <c r="AX51" i="12"/>
  <c r="EC51" i="12" s="1"/>
  <c r="AS51" i="12"/>
  <c r="DX51" i="12" s="1"/>
  <c r="AN51" i="12"/>
  <c r="DS51" i="12" s="1"/>
  <c r="AI51" i="12"/>
  <c r="BC213" i="12"/>
  <c r="EH213" i="12" s="1"/>
  <c r="AX213" i="12"/>
  <c r="EC213" i="12" s="1"/>
  <c r="AS213" i="12"/>
  <c r="DX213" i="12" s="1"/>
  <c r="AN213" i="12"/>
  <c r="DS213" i="12" s="1"/>
  <c r="AI213" i="12"/>
  <c r="BA68" i="12"/>
  <c r="EF68" i="12" s="1"/>
  <c r="AV68" i="12"/>
  <c r="EA68" i="12" s="1"/>
  <c r="AQ68" i="12"/>
  <c r="DV68" i="12" s="1"/>
  <c r="AL68" i="12"/>
  <c r="DQ68" i="12" s="1"/>
  <c r="AG68" i="12"/>
  <c r="BC82" i="12"/>
  <c r="EH82" i="12" s="1"/>
  <c r="AX82" i="12"/>
  <c r="EC82" i="12" s="1"/>
  <c r="AS82" i="12"/>
  <c r="DX82" i="12" s="1"/>
  <c r="AN82" i="12"/>
  <c r="DS82" i="12" s="1"/>
  <c r="AI82" i="12"/>
  <c r="BB54" i="12"/>
  <c r="EG54" i="12" s="1"/>
  <c r="AW54" i="12"/>
  <c r="EB54" i="12" s="1"/>
  <c r="AR54" i="12"/>
  <c r="DW54" i="12" s="1"/>
  <c r="AH54" i="12"/>
  <c r="AM54" i="12"/>
  <c r="DR54" i="12" s="1"/>
  <c r="AG181" i="12"/>
  <c r="AG166" i="12"/>
  <c r="BC108" i="12"/>
  <c r="EH108" i="12" s="1"/>
  <c r="AX108" i="12"/>
  <c r="EC108" i="12" s="1"/>
  <c r="AS108" i="12"/>
  <c r="DX108" i="12" s="1"/>
  <c r="AN108" i="12"/>
  <c r="DS108" i="12" s="1"/>
  <c r="AI108" i="12"/>
  <c r="AZ83" i="12"/>
  <c r="EE83" i="12" s="1"/>
  <c r="AU83" i="12"/>
  <c r="DZ83" i="12" s="1"/>
  <c r="AP83" i="12"/>
  <c r="DU83" i="12" s="1"/>
  <c r="AK83" i="12"/>
  <c r="DP83" i="12" s="1"/>
  <c r="AF83" i="12"/>
  <c r="BA108" i="12"/>
  <c r="EF108" i="12" s="1"/>
  <c r="AV108" i="12"/>
  <c r="EA108" i="12" s="1"/>
  <c r="AL108" i="12"/>
  <c r="DQ108" i="12" s="1"/>
  <c r="AQ108" i="12"/>
  <c r="DV108" i="12" s="1"/>
  <c r="AG108" i="12"/>
  <c r="AI102" i="12"/>
  <c r="BB174" i="12"/>
  <c r="EG174" i="12" s="1"/>
  <c r="AW174" i="12"/>
  <c r="EB174" i="12" s="1"/>
  <c r="AR174" i="12"/>
  <c r="DW174" i="12" s="1"/>
  <c r="AH174" i="12"/>
  <c r="AM174" i="12"/>
  <c r="DR174" i="12" s="1"/>
  <c r="AZ117" i="12"/>
  <c r="EE117" i="12" s="1"/>
  <c r="AU117" i="12"/>
  <c r="DZ117" i="12" s="1"/>
  <c r="AP117" i="12"/>
  <c r="DU117" i="12" s="1"/>
  <c r="AK117" i="12"/>
  <c r="DP117" i="12" s="1"/>
  <c r="AF117" i="12"/>
  <c r="N93" i="12"/>
  <c r="T93" i="12" s="1"/>
  <c r="AW168" i="12"/>
  <c r="EB168" i="12" s="1"/>
  <c r="AM168" i="12"/>
  <c r="DR168" i="12" s="1"/>
  <c r="AH168" i="12"/>
  <c r="AG15" i="12"/>
  <c r="AM74" i="12"/>
  <c r="DR74" i="12" s="1"/>
  <c r="AW74" i="12"/>
  <c r="EB74" i="12" s="1"/>
  <c r="AH74" i="12"/>
  <c r="AI19" i="12"/>
  <c r="BB35" i="12"/>
  <c r="EG35" i="12" s="1"/>
  <c r="AW35" i="12"/>
  <c r="EB35" i="12" s="1"/>
  <c r="AR35" i="12"/>
  <c r="DW35" i="12" s="1"/>
  <c r="AM35" i="12"/>
  <c r="DR35" i="12" s="1"/>
  <c r="AH35" i="12"/>
  <c r="AF166" i="12"/>
  <c r="BC164" i="12"/>
  <c r="EH164" i="12" s="1"/>
  <c r="AX164" i="12"/>
  <c r="EC164" i="12" s="1"/>
  <c r="AS164" i="12"/>
  <c r="DX164" i="12" s="1"/>
  <c r="AN164" i="12"/>
  <c r="DS164" i="12" s="1"/>
  <c r="AI164" i="12"/>
  <c r="AI204" i="12"/>
  <c r="BB44" i="12"/>
  <c r="EG44" i="12" s="1"/>
  <c r="AW44" i="12"/>
  <c r="EB44" i="12" s="1"/>
  <c r="AR44" i="12"/>
  <c r="DW44" i="12" s="1"/>
  <c r="AM44" i="12"/>
  <c r="DR44" i="12" s="1"/>
  <c r="AH44" i="12"/>
  <c r="AV74" i="12"/>
  <c r="EA74" i="12" s="1"/>
  <c r="AL74" i="12"/>
  <c r="DQ74" i="12" s="1"/>
  <c r="AG74" i="12"/>
  <c r="AI91" i="12"/>
  <c r="AH123" i="12"/>
  <c r="M171" i="12"/>
  <c r="S171" i="12" s="1"/>
  <c r="BC185" i="12"/>
  <c r="EH185" i="12" s="1"/>
  <c r="AX185" i="12"/>
  <c r="EC185" i="12" s="1"/>
  <c r="AS185" i="12"/>
  <c r="DX185" i="12" s="1"/>
  <c r="AN185" i="12"/>
  <c r="DS185" i="12" s="1"/>
  <c r="AI185" i="12"/>
  <c r="BC175" i="12"/>
  <c r="EH175" i="12" s="1"/>
  <c r="AX175" i="12"/>
  <c r="EC175" i="12" s="1"/>
  <c r="AS175" i="12"/>
  <c r="DX175" i="12" s="1"/>
  <c r="AN175" i="12"/>
  <c r="DS175" i="12" s="1"/>
  <c r="AI175" i="12"/>
  <c r="AI37" i="12"/>
  <c r="BB165" i="12"/>
  <c r="EG165" i="12" s="1"/>
  <c r="AW165" i="12"/>
  <c r="EB165" i="12" s="1"/>
  <c r="AR165" i="12"/>
  <c r="DW165" i="12" s="1"/>
  <c r="AM165" i="12"/>
  <c r="DR165" i="12" s="1"/>
  <c r="AH165" i="12"/>
  <c r="N115" i="12"/>
  <c r="T115" i="12" s="1"/>
  <c r="AV203" i="12"/>
  <c r="EA203" i="12" s="1"/>
  <c r="AL203" i="12"/>
  <c r="DQ203" i="12" s="1"/>
  <c r="AG203" i="12"/>
  <c r="AZ52" i="12"/>
  <c r="EE52" i="12" s="1"/>
  <c r="AU52" i="12"/>
  <c r="DZ52" i="12" s="1"/>
  <c r="AP52" i="12"/>
  <c r="DU52" i="12" s="1"/>
  <c r="AK52" i="12"/>
  <c r="DP52" i="12" s="1"/>
  <c r="AF52" i="12"/>
  <c r="M92" i="12"/>
  <c r="S92" i="12" s="1"/>
  <c r="AV124" i="12"/>
  <c r="EA124" i="12" s="1"/>
  <c r="AL124" i="12"/>
  <c r="DQ124" i="12" s="1"/>
  <c r="AG124" i="12"/>
  <c r="M164" i="12"/>
  <c r="S164" i="12" s="1"/>
  <c r="AG196" i="12"/>
  <c r="AF61" i="12"/>
  <c r="M141" i="12"/>
  <c r="S141" i="12" s="1"/>
  <c r="BB213" i="12"/>
  <c r="EG213" i="12" s="1"/>
  <c r="AW213" i="12"/>
  <c r="EB213" i="12" s="1"/>
  <c r="AM213" i="12"/>
  <c r="DR213" i="12" s="1"/>
  <c r="AR213" i="12"/>
  <c r="DW213" i="12" s="1"/>
  <c r="AH213" i="12"/>
  <c r="AH142" i="12"/>
  <c r="BA144" i="12"/>
  <c r="EF144" i="12" s="1"/>
  <c r="AV144" i="12"/>
  <c r="EA144" i="12" s="1"/>
  <c r="AQ144" i="12"/>
  <c r="DV144" i="12" s="1"/>
  <c r="AL144" i="12"/>
  <c r="DQ144" i="12" s="1"/>
  <c r="AG144" i="12"/>
  <c r="AX118" i="12"/>
  <c r="EC118" i="12" s="1"/>
  <c r="AN118" i="12"/>
  <c r="DS118" i="12" s="1"/>
  <c r="AI118" i="12"/>
  <c r="AX150" i="12"/>
  <c r="EC150" i="12" s="1"/>
  <c r="AN150" i="12"/>
  <c r="DS150" i="12" s="1"/>
  <c r="AI150" i="12"/>
  <c r="AX182" i="12"/>
  <c r="EC182" i="12" s="1"/>
  <c r="AN182" i="12"/>
  <c r="DS182" i="12" s="1"/>
  <c r="AI182" i="12"/>
  <c r="BB70" i="12"/>
  <c r="EG70" i="12" s="1"/>
  <c r="AW70" i="12"/>
  <c r="EB70" i="12" s="1"/>
  <c r="AR70" i="12"/>
  <c r="DW70" i="12" s="1"/>
  <c r="AH70" i="12"/>
  <c r="AM70" i="12"/>
  <c r="DR70" i="12" s="1"/>
  <c r="BB110" i="12"/>
  <c r="EG110" i="12" s="1"/>
  <c r="AW110" i="12"/>
  <c r="EB110" i="12" s="1"/>
  <c r="AR110" i="12"/>
  <c r="DW110" i="12" s="1"/>
  <c r="AH110" i="12"/>
  <c r="AM110" i="12"/>
  <c r="DR110" i="12" s="1"/>
  <c r="M69" i="12"/>
  <c r="S69" i="12" s="1"/>
  <c r="BA133" i="12"/>
  <c r="EF133" i="12" s="1"/>
  <c r="AV133" i="12"/>
  <c r="EA133" i="12" s="1"/>
  <c r="AQ133" i="12"/>
  <c r="DV133" i="12" s="1"/>
  <c r="AL133" i="12"/>
  <c r="DQ133" i="12" s="1"/>
  <c r="AG133" i="12"/>
  <c r="AZ205" i="12"/>
  <c r="EE205" i="12" s="1"/>
  <c r="AU205" i="12"/>
  <c r="DZ205" i="12" s="1"/>
  <c r="AP205" i="12"/>
  <c r="DU205" i="12" s="1"/>
  <c r="AK205" i="12"/>
  <c r="DP205" i="12" s="1"/>
  <c r="AF205" i="12"/>
  <c r="M90" i="12"/>
  <c r="S90" i="12" s="1"/>
  <c r="BA191" i="12"/>
  <c r="EF191" i="12" s="1"/>
  <c r="AV191" i="12"/>
  <c r="EA191" i="12" s="1"/>
  <c r="AQ191" i="12"/>
  <c r="DV191" i="12" s="1"/>
  <c r="AG191" i="12"/>
  <c r="AL191" i="12"/>
  <c r="DQ191" i="12" s="1"/>
  <c r="AI151" i="12"/>
  <c r="BC191" i="12"/>
  <c r="EH191" i="12" s="1"/>
  <c r="AX191" i="12"/>
  <c r="EC191" i="12" s="1"/>
  <c r="AS191" i="12"/>
  <c r="DX191" i="12" s="1"/>
  <c r="AN191" i="12"/>
  <c r="DS191" i="12" s="1"/>
  <c r="AI191" i="12"/>
  <c r="BB31" i="12"/>
  <c r="EG31" i="12" s="1"/>
  <c r="AW31" i="12"/>
  <c r="EB31" i="12" s="1"/>
  <c r="AR31" i="12"/>
  <c r="DW31" i="12" s="1"/>
  <c r="AM31" i="12"/>
  <c r="DR31" i="12" s="1"/>
  <c r="AH31" i="12"/>
  <c r="AH71" i="12"/>
  <c r="BB103" i="12"/>
  <c r="EG103" i="12" s="1"/>
  <c r="AW103" i="12"/>
  <c r="EB103" i="12" s="1"/>
  <c r="AR103" i="12"/>
  <c r="DW103" i="12" s="1"/>
  <c r="AM103" i="12"/>
  <c r="DR103" i="12" s="1"/>
  <c r="AH103" i="12"/>
  <c r="AW135" i="12"/>
  <c r="EB135" i="12" s="1"/>
  <c r="AM135" i="12"/>
  <c r="DR135" i="12" s="1"/>
  <c r="AH135" i="12"/>
  <c r="O175" i="12"/>
  <c r="U175" i="12" s="1"/>
  <c r="O15" i="12"/>
  <c r="U15" i="12" s="1"/>
  <c r="AF96" i="12"/>
  <c r="BC112" i="12"/>
  <c r="EH112" i="12" s="1"/>
  <c r="AX112" i="12"/>
  <c r="EC112" i="12" s="1"/>
  <c r="AS112" i="12"/>
  <c r="DX112" i="12" s="1"/>
  <c r="AN112" i="12"/>
  <c r="DS112" i="12" s="1"/>
  <c r="AI112" i="12"/>
  <c r="AX168" i="12"/>
  <c r="EC168" i="12" s="1"/>
  <c r="AN168" i="12"/>
  <c r="DS168" i="12" s="1"/>
  <c r="AI168" i="12"/>
  <c r="BB16" i="12"/>
  <c r="EG16" i="12" s="1"/>
  <c r="AW16" i="12"/>
  <c r="EB16" i="12" s="1"/>
  <c r="AR16" i="12"/>
  <c r="DW16" i="12" s="1"/>
  <c r="AM16" i="12"/>
  <c r="DR16" i="12" s="1"/>
  <c r="AH16" i="12"/>
  <c r="O144" i="12"/>
  <c r="U144" i="12" s="1"/>
  <c r="AV182" i="12"/>
  <c r="EA182" i="12" s="1"/>
  <c r="AL182" i="12"/>
  <c r="DQ182" i="12" s="1"/>
  <c r="AG182" i="12"/>
  <c r="AV214" i="12"/>
  <c r="EA214" i="12" s="1"/>
  <c r="AL214" i="12"/>
  <c r="DQ214" i="12" s="1"/>
  <c r="AG214" i="12"/>
  <c r="AZ63" i="12"/>
  <c r="EE63" i="12" s="1"/>
  <c r="AU63" i="12"/>
  <c r="DZ63" i="12" s="1"/>
  <c r="AP63" i="12"/>
  <c r="DU63" i="12" s="1"/>
  <c r="AK63" i="12"/>
  <c r="DP63" i="12" s="1"/>
  <c r="AF63" i="12"/>
  <c r="AV111" i="12"/>
  <c r="EA111" i="12" s="1"/>
  <c r="AL111" i="12"/>
  <c r="DQ111" i="12" s="1"/>
  <c r="AG111" i="12"/>
  <c r="AF167" i="12"/>
  <c r="BC35" i="12"/>
  <c r="EH35" i="12" s="1"/>
  <c r="AX35" i="12"/>
  <c r="EC35" i="12" s="1"/>
  <c r="AS35" i="12"/>
  <c r="DX35" i="12" s="1"/>
  <c r="AN35" i="12"/>
  <c r="DS35" i="12" s="1"/>
  <c r="AI35" i="12"/>
  <c r="BB187" i="12"/>
  <c r="EG187" i="12" s="1"/>
  <c r="AW187" i="12"/>
  <c r="EB187" i="12" s="1"/>
  <c r="AM187" i="12"/>
  <c r="DR187" i="12" s="1"/>
  <c r="AR187" i="12"/>
  <c r="DW187" i="12" s="1"/>
  <c r="AH187" i="12"/>
  <c r="M74" i="12"/>
  <c r="S74" i="12" s="1"/>
  <c r="AF78" i="12"/>
  <c r="AH113" i="12"/>
  <c r="BB185" i="12"/>
  <c r="EG185" i="12" s="1"/>
  <c r="AW185" i="12"/>
  <c r="EB185" i="12" s="1"/>
  <c r="AR185" i="12"/>
  <c r="DW185" i="12" s="1"/>
  <c r="AM185" i="12"/>
  <c r="DR185" i="12" s="1"/>
  <c r="AH185" i="12"/>
  <c r="BA31" i="12"/>
  <c r="EF31" i="12" s="1"/>
  <c r="AV31" i="12"/>
  <c r="EA31" i="12" s="1"/>
  <c r="AG31" i="12"/>
  <c r="AL31" i="12"/>
  <c r="DQ31" i="12" s="1"/>
  <c r="AQ31" i="12"/>
  <c r="DV31" i="12" s="1"/>
  <c r="AF48" i="12"/>
  <c r="AF208" i="12"/>
  <c r="M194" i="12"/>
  <c r="S194" i="12" s="1"/>
  <c r="AI50" i="12"/>
  <c r="AV168" i="12"/>
  <c r="EA168" i="12" s="1"/>
  <c r="AL168" i="12"/>
  <c r="DQ168" i="12" s="1"/>
  <c r="AG168" i="12"/>
  <c r="AF18" i="12"/>
  <c r="AF65" i="12"/>
  <c r="AF169" i="12"/>
  <c r="O43" i="12"/>
  <c r="U43" i="12" s="1"/>
  <c r="AZ106" i="12"/>
  <c r="EE106" i="12" s="1"/>
  <c r="AP106" i="12"/>
  <c r="DU106" i="12" s="1"/>
  <c r="AU106" i="12"/>
  <c r="DZ106" i="12" s="1"/>
  <c r="AK106" i="12"/>
  <c r="DP106" i="12" s="1"/>
  <c r="AF106" i="12"/>
  <c r="AZ31" i="12"/>
  <c r="EE31" i="12" s="1"/>
  <c r="AU31" i="12"/>
  <c r="DZ31" i="12" s="1"/>
  <c r="AP31" i="12"/>
  <c r="DU31" i="12" s="1"/>
  <c r="AK31" i="12"/>
  <c r="DP31" i="12" s="1"/>
  <c r="AF31" i="12"/>
  <c r="AZ27" i="12"/>
  <c r="EE27" i="12" s="1"/>
  <c r="AU27" i="12"/>
  <c r="DZ27" i="12" s="1"/>
  <c r="AK27" i="12"/>
  <c r="DP27" i="12" s="1"/>
  <c r="AP27" i="12"/>
  <c r="DU27" i="12" s="1"/>
  <c r="AF27" i="12"/>
  <c r="BC68" i="12"/>
  <c r="EH68" i="12" s="1"/>
  <c r="AX68" i="12"/>
  <c r="EC68" i="12" s="1"/>
  <c r="AS68" i="12"/>
  <c r="DX68" i="12" s="1"/>
  <c r="AN68" i="12"/>
  <c r="DS68" i="12" s="1"/>
  <c r="AI68" i="12"/>
  <c r="AH180" i="12"/>
  <c r="AI166" i="12"/>
  <c r="BC95" i="12"/>
  <c r="EH95" i="12" s="1"/>
  <c r="AX95" i="12"/>
  <c r="EC95" i="12" s="1"/>
  <c r="AS95" i="12"/>
  <c r="DX95" i="12" s="1"/>
  <c r="AN95" i="12"/>
  <c r="DS95" i="12" s="1"/>
  <c r="AI95" i="12"/>
  <c r="BB119" i="12"/>
  <c r="EG119" i="12" s="1"/>
  <c r="AW119" i="12"/>
  <c r="EB119" i="12" s="1"/>
  <c r="AR119" i="12"/>
  <c r="DW119" i="12" s="1"/>
  <c r="AM119" i="12"/>
  <c r="DR119" i="12" s="1"/>
  <c r="AH119" i="12"/>
  <c r="AG78" i="12"/>
  <c r="AI178" i="12"/>
  <c r="BB49" i="12"/>
  <c r="EG49" i="12" s="1"/>
  <c r="AW49" i="12"/>
  <c r="EB49" i="12" s="1"/>
  <c r="AR49" i="12"/>
  <c r="DW49" i="12" s="1"/>
  <c r="AM49" i="12"/>
  <c r="DR49" i="12" s="1"/>
  <c r="AH49" i="12"/>
  <c r="AW192" i="12"/>
  <c r="EB192" i="12" s="1"/>
  <c r="AM192" i="12"/>
  <c r="DR192" i="12" s="1"/>
  <c r="AH192" i="12"/>
  <c r="BB76" i="12"/>
  <c r="EG76" i="12" s="1"/>
  <c r="AW76" i="12"/>
  <c r="EB76" i="12" s="1"/>
  <c r="AR76" i="12"/>
  <c r="DW76" i="12" s="1"/>
  <c r="AM76" i="12"/>
  <c r="DR76" i="12" s="1"/>
  <c r="AH76" i="12"/>
  <c r="AG210" i="12"/>
  <c r="AF211" i="12"/>
  <c r="AI61" i="12"/>
  <c r="AU148" i="12"/>
  <c r="DZ148" i="12" s="1"/>
  <c r="AZ148" i="12"/>
  <c r="EE148" i="12" s="1"/>
  <c r="AP148" i="12"/>
  <c r="DU148" i="12" s="1"/>
  <c r="AK148" i="12"/>
  <c r="DP148" i="12" s="1"/>
  <c r="AF148" i="12"/>
  <c r="BC70" i="12"/>
  <c r="EH70" i="12" s="1"/>
  <c r="AX70" i="12"/>
  <c r="EC70" i="12" s="1"/>
  <c r="AS70" i="12"/>
  <c r="DX70" i="12" s="1"/>
  <c r="AN70" i="12"/>
  <c r="DS70" i="12" s="1"/>
  <c r="AI70" i="12"/>
  <c r="BC31" i="12"/>
  <c r="EH31" i="12" s="1"/>
  <c r="AX31" i="12"/>
  <c r="EC31" i="12" s="1"/>
  <c r="AS31" i="12"/>
  <c r="DX31" i="12" s="1"/>
  <c r="AN31" i="12"/>
  <c r="DS31" i="12" s="1"/>
  <c r="AI31" i="12"/>
  <c r="AV141" i="12"/>
  <c r="EA141" i="12" s="1"/>
  <c r="AG141" i="12"/>
  <c r="AL141" i="12"/>
  <c r="DQ141" i="12" s="1"/>
  <c r="AI48" i="12"/>
  <c r="AV126" i="12"/>
  <c r="EA126" i="12" s="1"/>
  <c r="AL126" i="12"/>
  <c r="DQ126" i="12" s="1"/>
  <c r="AG126" i="12"/>
  <c r="AG143" i="12"/>
  <c r="AH97" i="12"/>
  <c r="AI75" i="12"/>
  <c r="AX201" i="12"/>
  <c r="EC201" i="12" s="1"/>
  <c r="AN201" i="12"/>
  <c r="DS201" i="12" s="1"/>
  <c r="AI201" i="12"/>
  <c r="AU23" i="12"/>
  <c r="DZ23" i="12" s="1"/>
  <c r="AK23" i="12"/>
  <c r="DP23" i="12" s="1"/>
  <c r="AF23" i="12"/>
  <c r="BC132" i="12"/>
  <c r="EH132" i="12" s="1"/>
  <c r="AX132" i="12"/>
  <c r="EC132" i="12" s="1"/>
  <c r="AS132" i="12"/>
  <c r="DX132" i="12" s="1"/>
  <c r="AN132" i="12"/>
  <c r="DS132" i="12" s="1"/>
  <c r="AI132" i="12"/>
  <c r="BB92" i="12"/>
  <c r="EG92" i="12" s="1"/>
  <c r="AW92" i="12"/>
  <c r="EB92" i="12" s="1"/>
  <c r="AR92" i="12"/>
  <c r="DW92" i="12" s="1"/>
  <c r="AM92" i="12"/>
  <c r="DR92" i="12" s="1"/>
  <c r="AH92" i="12"/>
  <c r="BA114" i="12"/>
  <c r="EF114" i="12" s="1"/>
  <c r="AV114" i="12"/>
  <c r="EA114" i="12" s="1"/>
  <c r="AQ114" i="12"/>
  <c r="DV114" i="12" s="1"/>
  <c r="AL114" i="12"/>
  <c r="DQ114" i="12" s="1"/>
  <c r="AG114" i="12"/>
  <c r="AG162" i="12"/>
  <c r="AG194" i="12"/>
  <c r="AF25" i="12"/>
  <c r="AI67" i="12"/>
  <c r="AU99" i="12"/>
  <c r="DZ99" i="12" s="1"/>
  <c r="AK99" i="12"/>
  <c r="DP99" i="12" s="1"/>
  <c r="AF99" i="12"/>
  <c r="AX131" i="12"/>
  <c r="EC131" i="12" s="1"/>
  <c r="AN131" i="12"/>
  <c r="DS131" i="12" s="1"/>
  <c r="AI131" i="12"/>
  <c r="AF179" i="12"/>
  <c r="BA207" i="12"/>
  <c r="EF207" i="12" s="1"/>
  <c r="AV207" i="12"/>
  <c r="EA207" i="12" s="1"/>
  <c r="AQ207" i="12"/>
  <c r="DV207" i="12" s="1"/>
  <c r="AG207" i="12"/>
  <c r="AL207" i="12"/>
  <c r="DQ207" i="12" s="1"/>
  <c r="BC117" i="12"/>
  <c r="EH117" i="12" s="1"/>
  <c r="AX117" i="12"/>
  <c r="EC117" i="12" s="1"/>
  <c r="AS117" i="12"/>
  <c r="DX117" i="12" s="1"/>
  <c r="AI117" i="12"/>
  <c r="AN117" i="12"/>
  <c r="DS117" i="12" s="1"/>
  <c r="BC157" i="12"/>
  <c r="EH157" i="12" s="1"/>
  <c r="AX157" i="12"/>
  <c r="EC157" i="12" s="1"/>
  <c r="AS157" i="12"/>
  <c r="DX157" i="12" s="1"/>
  <c r="AI157" i="12"/>
  <c r="AN157" i="12"/>
  <c r="DS157" i="12" s="1"/>
  <c r="AI197" i="12"/>
  <c r="O93" i="12"/>
  <c r="U93" i="12" s="1"/>
  <c r="BB133" i="12"/>
  <c r="EG133" i="12" s="1"/>
  <c r="AW133" i="12"/>
  <c r="EB133" i="12" s="1"/>
  <c r="AR133" i="12"/>
  <c r="DW133" i="12" s="1"/>
  <c r="AM133" i="12"/>
  <c r="DR133" i="12" s="1"/>
  <c r="AH133" i="12"/>
  <c r="AG211" i="12"/>
  <c r="AF60" i="12"/>
  <c r="BA92" i="12"/>
  <c r="EF92" i="12" s="1"/>
  <c r="AV92" i="12"/>
  <c r="EA92" i="12" s="1"/>
  <c r="AL92" i="12"/>
  <c r="DQ92" i="12" s="1"/>
  <c r="AQ92" i="12"/>
  <c r="DV92" i="12" s="1"/>
  <c r="AG92" i="12"/>
  <c r="AZ132" i="12"/>
  <c r="EE132" i="12" s="1"/>
  <c r="AU132" i="12"/>
  <c r="DZ132" i="12" s="1"/>
  <c r="AK132" i="12"/>
  <c r="DP132" i="12" s="1"/>
  <c r="AF132" i="12"/>
  <c r="AP132" i="12"/>
  <c r="DU132" i="12" s="1"/>
  <c r="BA164" i="12"/>
  <c r="EF164" i="12" s="1"/>
  <c r="AV164" i="12"/>
  <c r="EA164" i="12" s="1"/>
  <c r="AL164" i="12"/>
  <c r="DQ164" i="12" s="1"/>
  <c r="AG164" i="12"/>
  <c r="AQ164" i="12"/>
  <c r="DV164" i="12" s="1"/>
  <c r="AF204" i="12"/>
  <c r="AU77" i="12"/>
  <c r="DZ77" i="12" s="1"/>
  <c r="AK77" i="12"/>
  <c r="DP77" i="12" s="1"/>
  <c r="AF77" i="12"/>
  <c r="AX141" i="12"/>
  <c r="EC141" i="12" s="1"/>
  <c r="AI141" i="12"/>
  <c r="AN141" i="12"/>
  <c r="DS141" i="12" s="1"/>
  <c r="BB195" i="12"/>
  <c r="EG195" i="12" s="1"/>
  <c r="AW195" i="12"/>
  <c r="EB195" i="12" s="1"/>
  <c r="AM195" i="12"/>
  <c r="DR195" i="12" s="1"/>
  <c r="AR195" i="12"/>
  <c r="DW195" i="12" s="1"/>
  <c r="AH195" i="12"/>
  <c r="BA193" i="12"/>
  <c r="EF193" i="12" s="1"/>
  <c r="AQ193" i="12"/>
  <c r="DV193" i="12" s="1"/>
  <c r="AV193" i="12"/>
  <c r="EA193" i="12" s="1"/>
  <c r="AL193" i="12"/>
  <c r="DQ193" i="12" s="1"/>
  <c r="AG193" i="12"/>
  <c r="AG167" i="12"/>
  <c r="AZ176" i="12"/>
  <c r="EE176" i="12" s="1"/>
  <c r="AU176" i="12"/>
  <c r="DZ176" i="12" s="1"/>
  <c r="AP176" i="12"/>
  <c r="DU176" i="12" s="1"/>
  <c r="AK176" i="12"/>
  <c r="DP176" i="12" s="1"/>
  <c r="AF176" i="12"/>
  <c r="AX86" i="12"/>
  <c r="EC86" i="12" s="1"/>
  <c r="AN86" i="12"/>
  <c r="DS86" i="12" s="1"/>
  <c r="AI86" i="12"/>
  <c r="AX190" i="12"/>
  <c r="EC190" i="12" s="1"/>
  <c r="AN190" i="12"/>
  <c r="DS190" i="12" s="1"/>
  <c r="AI190" i="12"/>
  <c r="AW30" i="12"/>
  <c r="EB30" i="12" s="1"/>
  <c r="BB30" i="12"/>
  <c r="EG30" i="12" s="1"/>
  <c r="AR30" i="12"/>
  <c r="DW30" i="12" s="1"/>
  <c r="AH30" i="12"/>
  <c r="AM30" i="12"/>
  <c r="DR30" i="12" s="1"/>
  <c r="AW118" i="12"/>
  <c r="EB118" i="12" s="1"/>
  <c r="AH118" i="12"/>
  <c r="AM118" i="12"/>
  <c r="DR118" i="12" s="1"/>
  <c r="AH158" i="12"/>
  <c r="AW190" i="12"/>
  <c r="EB190" i="12" s="1"/>
  <c r="AH190" i="12"/>
  <c r="AM190" i="12"/>
  <c r="DR190" i="12" s="1"/>
  <c r="AG21" i="12"/>
  <c r="AZ149" i="12"/>
  <c r="EE149" i="12" s="1"/>
  <c r="AU149" i="12"/>
  <c r="DZ149" i="12" s="1"/>
  <c r="AP149" i="12"/>
  <c r="DU149" i="12" s="1"/>
  <c r="AK149" i="12"/>
  <c r="DP149" i="12" s="1"/>
  <c r="AF149" i="12"/>
  <c r="AG65" i="12"/>
  <c r="BB90" i="12"/>
  <c r="EG90" i="12" s="1"/>
  <c r="AW90" i="12"/>
  <c r="EB90" i="12" s="1"/>
  <c r="AR90" i="12"/>
  <c r="DW90" i="12" s="1"/>
  <c r="AM90" i="12"/>
  <c r="DR90" i="12" s="1"/>
  <c r="AH90" i="12"/>
  <c r="AZ62" i="12"/>
  <c r="EE62" i="12" s="1"/>
  <c r="AU62" i="12"/>
  <c r="DZ62" i="12" s="1"/>
  <c r="AP62" i="12"/>
  <c r="DU62" i="12" s="1"/>
  <c r="AK62" i="12"/>
  <c r="DP62" i="12" s="1"/>
  <c r="AF62" i="12"/>
  <c r="P47" i="12"/>
  <c r="V47" i="12" s="1"/>
  <c r="BC119" i="12"/>
  <c r="EH119" i="12" s="1"/>
  <c r="AX119" i="12"/>
  <c r="EC119" i="12" s="1"/>
  <c r="AS119" i="12"/>
  <c r="DX119" i="12" s="1"/>
  <c r="AN119" i="12"/>
  <c r="DS119" i="12" s="1"/>
  <c r="AI119" i="12"/>
  <c r="BA49" i="12"/>
  <c r="EF49" i="12" s="1"/>
  <c r="AQ49" i="12"/>
  <c r="DV49" i="12" s="1"/>
  <c r="AV49" i="12"/>
  <c r="EA49" i="12" s="1"/>
  <c r="AL49" i="12"/>
  <c r="DQ49" i="12" s="1"/>
  <c r="AG49" i="12"/>
  <c r="AV160" i="12"/>
  <c r="EA160" i="12" s="1"/>
  <c r="AL160" i="12"/>
  <c r="DQ160" i="12" s="1"/>
  <c r="AG160" i="12"/>
  <c r="AX32" i="12"/>
  <c r="EC32" i="12" s="1"/>
  <c r="AN32" i="12"/>
  <c r="DS32" i="12" s="1"/>
  <c r="AI32" i="12"/>
  <c r="BB112" i="12"/>
  <c r="EG112" i="12" s="1"/>
  <c r="AR112" i="12"/>
  <c r="DW112" i="12" s="1"/>
  <c r="AW112" i="12"/>
  <c r="EB112" i="12" s="1"/>
  <c r="AM112" i="12"/>
  <c r="DR112" i="12" s="1"/>
  <c r="AH112" i="12"/>
  <c r="AH208" i="12"/>
  <c r="BA62" i="12"/>
  <c r="EF62" i="12" s="1"/>
  <c r="AV62" i="12"/>
  <c r="EA62" i="12" s="1"/>
  <c r="AQ62" i="12"/>
  <c r="DV62" i="12" s="1"/>
  <c r="AL62" i="12"/>
  <c r="DQ62" i="12" s="1"/>
  <c r="AG62" i="12"/>
  <c r="BA110" i="12"/>
  <c r="EF110" i="12" s="1"/>
  <c r="AV110" i="12"/>
  <c r="EA110" i="12" s="1"/>
  <c r="AQ110" i="12"/>
  <c r="DV110" i="12" s="1"/>
  <c r="AL110" i="12"/>
  <c r="DQ110" i="12" s="1"/>
  <c r="AG110" i="12"/>
  <c r="AG142" i="12"/>
  <c r="AG71" i="12"/>
  <c r="BA119" i="12"/>
  <c r="EF119" i="12" s="1"/>
  <c r="AV119" i="12"/>
  <c r="EA119" i="12" s="1"/>
  <c r="AQ119" i="12"/>
  <c r="DV119" i="12" s="1"/>
  <c r="AG119" i="12"/>
  <c r="AL119" i="12"/>
  <c r="DQ119" i="12" s="1"/>
  <c r="M175" i="12"/>
  <c r="S175" i="12" s="1"/>
  <c r="BB27" i="12"/>
  <c r="EG27" i="12" s="1"/>
  <c r="AW27" i="12"/>
  <c r="EB27" i="12" s="1"/>
  <c r="AR27" i="12"/>
  <c r="DW27" i="12" s="1"/>
  <c r="AM27" i="12"/>
  <c r="DR27" i="12" s="1"/>
  <c r="AH27" i="12"/>
  <c r="AX74" i="12"/>
  <c r="EC74" i="12" s="1"/>
  <c r="AN74" i="12"/>
  <c r="DS74" i="12" s="1"/>
  <c r="AI74" i="12"/>
  <c r="AF142" i="12"/>
  <c r="AI65" i="12"/>
  <c r="AI113" i="12"/>
  <c r="AW81" i="12"/>
  <c r="EB81" i="12" s="1"/>
  <c r="AM81" i="12"/>
  <c r="DR81" i="12" s="1"/>
  <c r="AH81" i="12"/>
  <c r="AH153" i="12"/>
  <c r="N95" i="12"/>
  <c r="T95" i="12" s="1"/>
  <c r="N151" i="12"/>
  <c r="T151" i="12" s="1"/>
  <c r="AI179" i="12"/>
  <c r="AI194" i="12"/>
  <c r="P98" i="12"/>
  <c r="V98" i="12" s="1"/>
  <c r="P202" i="12"/>
  <c r="V202" i="12" s="1"/>
  <c r="AH50" i="12"/>
  <c r="AG48" i="12"/>
  <c r="AZ73" i="12"/>
  <c r="EE73" i="12" s="1"/>
  <c r="AU73" i="12"/>
  <c r="DZ73" i="12" s="1"/>
  <c r="AP73" i="12"/>
  <c r="DU73" i="12" s="1"/>
  <c r="AK73" i="12"/>
  <c r="DP73" i="12" s="1"/>
  <c r="AF73" i="12"/>
  <c r="AZ121" i="12"/>
  <c r="EE121" i="12" s="1"/>
  <c r="AU121" i="12"/>
  <c r="DZ121" i="12" s="1"/>
  <c r="AP121" i="12"/>
  <c r="DU121" i="12" s="1"/>
  <c r="AK121" i="12"/>
  <c r="DP121" i="12" s="1"/>
  <c r="AF121" i="12"/>
  <c r="AZ177" i="12"/>
  <c r="EE177" i="12" s="1"/>
  <c r="AP177" i="12"/>
  <c r="DU177" i="12" s="1"/>
  <c r="AU177" i="12"/>
  <c r="DZ177" i="12" s="1"/>
  <c r="AK177" i="12"/>
  <c r="DP177" i="12" s="1"/>
  <c r="AF177" i="12"/>
  <c r="AF158" i="12"/>
  <c r="BA177" i="12"/>
  <c r="EF177" i="12" s="1"/>
  <c r="AQ177" i="12"/>
  <c r="DV177" i="12" s="1"/>
  <c r="AV177" i="12"/>
  <c r="EA177" i="12" s="1"/>
  <c r="AL177" i="12"/>
  <c r="DQ177" i="12" s="1"/>
  <c r="AG177" i="12"/>
  <c r="AF162" i="12"/>
  <c r="AG58" i="12"/>
  <c r="AF107" i="12"/>
  <c r="AI173" i="12"/>
  <c r="AH181" i="12"/>
  <c r="AG163" i="12"/>
  <c r="AF181" i="12"/>
  <c r="AZ34" i="12"/>
  <c r="EE34" i="12" s="1"/>
  <c r="AP34" i="12"/>
  <c r="DU34" i="12" s="1"/>
  <c r="AU34" i="12"/>
  <c r="DZ34" i="12" s="1"/>
  <c r="AK34" i="12"/>
  <c r="DP34" i="12" s="1"/>
  <c r="AF34" i="12"/>
  <c r="AH28" i="12"/>
  <c r="AU135" i="12"/>
  <c r="DZ135" i="12" s="1"/>
  <c r="AK135" i="12"/>
  <c r="DP135" i="12" s="1"/>
  <c r="AF135" i="12"/>
  <c r="BB108" i="12"/>
  <c r="EG108" i="12" s="1"/>
  <c r="AW108" i="12"/>
  <c r="EB108" i="12" s="1"/>
  <c r="AR108" i="12"/>
  <c r="DW108" i="12" s="1"/>
  <c r="AM108" i="12"/>
  <c r="DR108" i="12" s="1"/>
  <c r="AH108" i="12"/>
  <c r="AG98" i="12"/>
  <c r="N178" i="12"/>
  <c r="T178" i="12" s="1"/>
  <c r="AH130" i="12"/>
  <c r="AU118" i="12"/>
  <c r="DZ118" i="12" s="1"/>
  <c r="AK118" i="12"/>
  <c r="DP118" i="12" s="1"/>
  <c r="AF118" i="12"/>
  <c r="BB206" i="12"/>
  <c r="EG206" i="12" s="1"/>
  <c r="AW206" i="12"/>
  <c r="EB206" i="12" s="1"/>
  <c r="AR206" i="12"/>
  <c r="DW206" i="12" s="1"/>
  <c r="AH206" i="12"/>
  <c r="AM206" i="12"/>
  <c r="DR206" i="12" s="1"/>
  <c r="AW88" i="12"/>
  <c r="EB88" i="12" s="1"/>
  <c r="AM88" i="12"/>
  <c r="DR88" i="12" s="1"/>
  <c r="AH88" i="12"/>
  <c r="AZ40" i="12"/>
  <c r="EE40" i="12" s="1"/>
  <c r="AU40" i="12"/>
  <c r="DZ40" i="12" s="1"/>
  <c r="AP40" i="12"/>
  <c r="DU40" i="12" s="1"/>
  <c r="AF40" i="12"/>
  <c r="AK40" i="12"/>
  <c r="DP40" i="12" s="1"/>
  <c r="AH96" i="12"/>
  <c r="AZ95" i="12"/>
  <c r="EE95" i="12" s="1"/>
  <c r="AU95" i="12"/>
  <c r="DZ95" i="12" s="1"/>
  <c r="AP95" i="12"/>
  <c r="DU95" i="12" s="1"/>
  <c r="AK95" i="12"/>
  <c r="DP95" i="12" s="1"/>
  <c r="AF95" i="12"/>
  <c r="AH211" i="12"/>
  <c r="AZ44" i="12"/>
  <c r="EE44" i="12" s="1"/>
  <c r="AU44" i="12"/>
  <c r="DZ44" i="12" s="1"/>
  <c r="AP44" i="12"/>
  <c r="DU44" i="12" s="1"/>
  <c r="AK44" i="12"/>
  <c r="DP44" i="12" s="1"/>
  <c r="AF44" i="12"/>
  <c r="BC92" i="12"/>
  <c r="EH92" i="12" s="1"/>
  <c r="AX92" i="12"/>
  <c r="EC92" i="12" s="1"/>
  <c r="AS92" i="12"/>
  <c r="DX92" i="12" s="1"/>
  <c r="AN92" i="12"/>
  <c r="DS92" i="12" s="1"/>
  <c r="AI92" i="12"/>
  <c r="BB132" i="12"/>
  <c r="EG132" i="12" s="1"/>
  <c r="AW132" i="12"/>
  <c r="EB132" i="12" s="1"/>
  <c r="AR132" i="12"/>
  <c r="DW132" i="12" s="1"/>
  <c r="AM132" i="12"/>
  <c r="DR132" i="12" s="1"/>
  <c r="AH132" i="12"/>
  <c r="AI64" i="12"/>
  <c r="AI60" i="12"/>
  <c r="AI172" i="12"/>
  <c r="AI212" i="12"/>
  <c r="AH60" i="12"/>
  <c r="AG42" i="12"/>
  <c r="N82" i="12"/>
  <c r="T82" i="12" s="1"/>
  <c r="AH38" i="12"/>
  <c r="M139" i="12"/>
  <c r="S139" i="12" s="1"/>
  <c r="AZ187" i="12"/>
  <c r="EE187" i="12" s="1"/>
  <c r="AK187" i="12"/>
  <c r="DP187" i="12" s="1"/>
  <c r="AU187" i="12"/>
  <c r="DZ187" i="12" s="1"/>
  <c r="AP187" i="12"/>
  <c r="DU187" i="12" s="1"/>
  <c r="AF187" i="12"/>
  <c r="P15" i="12"/>
  <c r="V15" i="12" s="1"/>
  <c r="BB53" i="12"/>
  <c r="EG53" i="12" s="1"/>
  <c r="AW53" i="12"/>
  <c r="EB53" i="12" s="1"/>
  <c r="AM53" i="12"/>
  <c r="DR53" i="12" s="1"/>
  <c r="AR53" i="12"/>
  <c r="DW53" i="12" s="1"/>
  <c r="AH53" i="12"/>
  <c r="O173" i="12"/>
  <c r="U173" i="12" s="1"/>
  <c r="N67" i="12"/>
  <c r="T67" i="12" s="1"/>
  <c r="AG60" i="12"/>
  <c r="M100" i="12"/>
  <c r="S100" i="12" s="1"/>
  <c r="BA132" i="12"/>
  <c r="EF132" i="12" s="1"/>
  <c r="AV132" i="12"/>
  <c r="EA132" i="12" s="1"/>
  <c r="AQ132" i="12"/>
  <c r="DV132" i="12" s="1"/>
  <c r="AL132" i="12"/>
  <c r="DQ132" i="12" s="1"/>
  <c r="AG132" i="12"/>
  <c r="M172" i="12"/>
  <c r="S172" i="12" s="1"/>
  <c r="AG204" i="12"/>
  <c r="AX77" i="12"/>
  <c r="EC77" i="12" s="1"/>
  <c r="AI77" i="12"/>
  <c r="AN77" i="12"/>
  <c r="DS77" i="12" s="1"/>
  <c r="M157" i="12"/>
  <c r="S157" i="12" s="1"/>
  <c r="AG199" i="12"/>
  <c r="BC54" i="12"/>
  <c r="EH54" i="12" s="1"/>
  <c r="AX54" i="12"/>
  <c r="EC54" i="12" s="1"/>
  <c r="AS54" i="12"/>
  <c r="DX54" i="12" s="1"/>
  <c r="AN54" i="12"/>
  <c r="DS54" i="12" s="1"/>
  <c r="AI54" i="12"/>
  <c r="AX126" i="12"/>
  <c r="EC126" i="12" s="1"/>
  <c r="AN126" i="12"/>
  <c r="DS126" i="12" s="1"/>
  <c r="AI126" i="12"/>
  <c r="AI158" i="12"/>
  <c r="AH78" i="12"/>
  <c r="AF85" i="12"/>
  <c r="M165" i="12"/>
  <c r="S165" i="12" s="1"/>
  <c r="M146" i="12"/>
  <c r="S146" i="12" s="1"/>
  <c r="AU126" i="12"/>
  <c r="DZ126" i="12" s="1"/>
  <c r="AK126" i="12"/>
  <c r="DP126" i="12" s="1"/>
  <c r="AF126" i="12"/>
  <c r="P87" i="12"/>
  <c r="V87" i="12" s="1"/>
  <c r="BC159" i="12"/>
  <c r="EH159" i="12" s="1"/>
  <c r="AX159" i="12"/>
  <c r="EC159" i="12" s="1"/>
  <c r="AS159" i="12"/>
  <c r="DX159" i="12" s="1"/>
  <c r="AN159" i="12"/>
  <c r="DS159" i="12" s="1"/>
  <c r="AI159" i="12"/>
  <c r="P199" i="12"/>
  <c r="V199" i="12" s="1"/>
  <c r="O39" i="12"/>
  <c r="U39" i="12" s="1"/>
  <c r="AW79" i="12"/>
  <c r="EB79" i="12" s="1"/>
  <c r="AM79" i="12"/>
  <c r="DR79" i="12" s="1"/>
  <c r="AH79" i="12"/>
  <c r="AW111" i="12"/>
  <c r="EB111" i="12" s="1"/>
  <c r="AM111" i="12"/>
  <c r="DR111" i="12" s="1"/>
  <c r="AH111" i="12"/>
  <c r="O143" i="12"/>
  <c r="U143" i="12" s="1"/>
  <c r="N77" i="12"/>
  <c r="T77" i="12" s="1"/>
  <c r="AV150" i="12"/>
  <c r="EA150" i="12" s="1"/>
  <c r="AL150" i="12"/>
  <c r="DQ150" i="12" s="1"/>
  <c r="AG150" i="12"/>
  <c r="BC183" i="12"/>
  <c r="EH183" i="12" s="1"/>
  <c r="AX183" i="12"/>
  <c r="EC183" i="12" s="1"/>
  <c r="AS183" i="12"/>
  <c r="DX183" i="12" s="1"/>
  <c r="AN183" i="12"/>
  <c r="DS183" i="12" s="1"/>
  <c r="AI183" i="12"/>
  <c r="P72" i="12"/>
  <c r="V72" i="12" s="1"/>
  <c r="BC120" i="12"/>
  <c r="EH120" i="12" s="1"/>
  <c r="AX120" i="12"/>
  <c r="EC120" i="12" s="1"/>
  <c r="AS120" i="12"/>
  <c r="DX120" i="12" s="1"/>
  <c r="AN120" i="12"/>
  <c r="DS120" i="12" s="1"/>
  <c r="AI120" i="12"/>
  <c r="P184" i="12"/>
  <c r="V184" i="12" s="1"/>
  <c r="O80" i="12"/>
  <c r="U80" i="12" s="1"/>
  <c r="BA70" i="12"/>
  <c r="EF70" i="12" s="1"/>
  <c r="AV70" i="12"/>
  <c r="EA70" i="12" s="1"/>
  <c r="AQ70" i="12"/>
  <c r="DV70" i="12" s="1"/>
  <c r="AL70" i="12"/>
  <c r="DQ70" i="12" s="1"/>
  <c r="AG70" i="12"/>
  <c r="AG158" i="12"/>
  <c r="AV190" i="12"/>
  <c r="EA190" i="12" s="1"/>
  <c r="AL190" i="12"/>
  <c r="DQ190" i="12" s="1"/>
  <c r="AG190" i="12"/>
  <c r="AF22" i="12"/>
  <c r="M71" i="12"/>
  <c r="S71" i="12" s="1"/>
  <c r="AF127" i="12"/>
  <c r="AZ191" i="12"/>
  <c r="EE191" i="12" s="1"/>
  <c r="AU191" i="12"/>
  <c r="DZ191" i="12" s="1"/>
  <c r="AP191" i="12"/>
  <c r="DU191" i="12" s="1"/>
  <c r="AK191" i="12"/>
  <c r="DP191" i="12" s="1"/>
  <c r="AF191" i="12"/>
  <c r="N33" i="12"/>
  <c r="T33" i="12" s="1"/>
  <c r="AF122" i="12"/>
  <c r="AZ206" i="12"/>
  <c r="EE206" i="12" s="1"/>
  <c r="AU206" i="12"/>
  <c r="DZ206" i="12" s="1"/>
  <c r="AK206" i="12"/>
  <c r="DP206" i="12" s="1"/>
  <c r="AP206" i="12"/>
  <c r="DU206" i="12" s="1"/>
  <c r="AF206" i="12"/>
  <c r="BC73" i="12"/>
  <c r="EH73" i="12" s="1"/>
  <c r="AX73" i="12"/>
  <c r="EC73" i="12" s="1"/>
  <c r="AS73" i="12"/>
  <c r="DX73" i="12" s="1"/>
  <c r="AN73" i="12"/>
  <c r="DS73" i="12" s="1"/>
  <c r="AI73" i="12"/>
  <c r="BB121" i="12"/>
  <c r="EG121" i="12" s="1"/>
  <c r="AW121" i="12"/>
  <c r="EB121" i="12" s="1"/>
  <c r="AR121" i="12"/>
  <c r="DW121" i="12" s="1"/>
  <c r="AM121" i="12"/>
  <c r="DR121" i="12" s="1"/>
  <c r="AH121" i="12"/>
  <c r="O193" i="12"/>
  <c r="U193" i="12" s="1"/>
  <c r="N47" i="12"/>
  <c r="T47" i="12" s="1"/>
  <c r="AF56" i="12"/>
  <c r="AZ112" i="12"/>
  <c r="EE112" i="12" s="1"/>
  <c r="AU112" i="12"/>
  <c r="DZ112" i="12" s="1"/>
  <c r="AP112" i="12"/>
  <c r="DU112" i="12" s="1"/>
  <c r="AF112" i="12"/>
  <c r="AK112" i="12"/>
  <c r="DP112" i="12" s="1"/>
  <c r="AX27" i="12"/>
  <c r="EC27" i="12" s="1"/>
  <c r="BC27" i="12"/>
  <c r="EH27" i="12" s="1"/>
  <c r="AS27" i="12"/>
  <c r="DX27" i="12" s="1"/>
  <c r="AN27" i="12"/>
  <c r="DS27" i="12" s="1"/>
  <c r="AI27" i="12"/>
  <c r="AV81" i="12"/>
  <c r="EA81" i="12" s="1"/>
  <c r="AL81" i="12"/>
  <c r="DQ81" i="12" s="1"/>
  <c r="AG81" i="12"/>
  <c r="AI58" i="12"/>
  <c r="AI162" i="12"/>
  <c r="O202" i="12"/>
  <c r="U202" i="12" s="1"/>
  <c r="AG56" i="12"/>
  <c r="BA112" i="12"/>
  <c r="EF112" i="12" s="1"/>
  <c r="AV112" i="12"/>
  <c r="EA112" i="12" s="1"/>
  <c r="AQ112" i="12"/>
  <c r="DV112" i="12" s="1"/>
  <c r="AL112" i="12"/>
  <c r="DQ112" i="12" s="1"/>
  <c r="AG112" i="12"/>
  <c r="BA129" i="12"/>
  <c r="EF129" i="12" s="1"/>
  <c r="AQ129" i="12"/>
  <c r="DV129" i="12" s="1"/>
  <c r="AV129" i="12"/>
  <c r="EA129" i="12" s="1"/>
  <c r="AL129" i="12"/>
  <c r="DQ129" i="12" s="1"/>
  <c r="AG129" i="12"/>
  <c r="O147" i="12"/>
  <c r="U147" i="12" s="1"/>
  <c r="AH102" i="12"/>
  <c r="AW20" i="12"/>
  <c r="EB20" i="12" s="1"/>
  <c r="AM20" i="12"/>
  <c r="DR20" i="12" s="1"/>
  <c r="AH20" i="12"/>
  <c r="AZ174" i="12"/>
  <c r="EE174" i="12" s="1"/>
  <c r="AU174" i="12"/>
  <c r="DZ174" i="12" s="1"/>
  <c r="AP174" i="12"/>
  <c r="DU174" i="12" s="1"/>
  <c r="AK174" i="12"/>
  <c r="DP174" i="12" s="1"/>
  <c r="AF174" i="12"/>
  <c r="AG140" i="12"/>
  <c r="AZ54" i="12"/>
  <c r="EE54" i="12" s="1"/>
  <c r="AU54" i="12"/>
  <c r="DZ54" i="12" s="1"/>
  <c r="AP54" i="12"/>
  <c r="DU54" i="12" s="1"/>
  <c r="AK54" i="12"/>
  <c r="DP54" i="12" s="1"/>
  <c r="AF54" i="12"/>
  <c r="AI134" i="12"/>
  <c r="BA24" i="12"/>
  <c r="EF24" i="12" s="1"/>
  <c r="AV24" i="12"/>
  <c r="EA24" i="12" s="1"/>
  <c r="AQ24" i="12"/>
  <c r="DV24" i="12" s="1"/>
  <c r="AL24" i="12"/>
  <c r="DQ24" i="12" s="1"/>
  <c r="AG24" i="12"/>
  <c r="AI167" i="12"/>
  <c r="BA16" i="12"/>
  <c r="EF16" i="12" s="1"/>
  <c r="AV16" i="12"/>
  <c r="EA16" i="12" s="1"/>
  <c r="AQ16" i="12"/>
  <c r="DV16" i="12" s="1"/>
  <c r="AL16" i="12"/>
  <c r="DQ16" i="12" s="1"/>
  <c r="AG16" i="12"/>
  <c r="BB184" i="12"/>
  <c r="EG184" i="12" s="1"/>
  <c r="AR184" i="12"/>
  <c r="DW184" i="12" s="1"/>
  <c r="AW184" i="12"/>
  <c r="EB184" i="12" s="1"/>
  <c r="AM184" i="12"/>
  <c r="DR184" i="12" s="1"/>
  <c r="AH184" i="12"/>
  <c r="AH29" i="12"/>
  <c r="BC188" i="12"/>
  <c r="EH188" i="12" s="1"/>
  <c r="AX188" i="12"/>
  <c r="EC188" i="12" s="1"/>
  <c r="AN188" i="12"/>
  <c r="DS188" i="12" s="1"/>
  <c r="AS188" i="12"/>
  <c r="DX188" i="12" s="1"/>
  <c r="AI188" i="12"/>
  <c r="P101" i="12"/>
  <c r="V101" i="12" s="1"/>
  <c r="AH69" i="12"/>
  <c r="BA35" i="12"/>
  <c r="EF35" i="12" s="1"/>
  <c r="AV35" i="12"/>
  <c r="EA35" i="12" s="1"/>
  <c r="AL35" i="12"/>
  <c r="DQ35" i="12" s="1"/>
  <c r="AQ35" i="12"/>
  <c r="DV35" i="12" s="1"/>
  <c r="AG35" i="12"/>
  <c r="AU32" i="12"/>
  <c r="DZ32" i="12" s="1"/>
  <c r="AF32" i="12"/>
  <c r="AK32" i="12"/>
  <c r="DP32" i="12" s="1"/>
  <c r="AU188" i="12"/>
  <c r="DZ188" i="12" s="1"/>
  <c r="AZ188" i="12"/>
  <c r="EE188" i="12" s="1"/>
  <c r="AP188" i="12"/>
  <c r="DU188" i="12" s="1"/>
  <c r="AK188" i="12"/>
  <c r="DP188" i="12" s="1"/>
  <c r="AF188" i="12"/>
  <c r="AI22" i="12"/>
  <c r="BB55" i="12"/>
  <c r="EG55" i="12" s="1"/>
  <c r="AW55" i="12"/>
  <c r="EB55" i="12" s="1"/>
  <c r="AR55" i="12"/>
  <c r="DW55" i="12" s="1"/>
  <c r="AM55" i="12"/>
  <c r="DR55" i="12" s="1"/>
  <c r="AH55" i="12"/>
  <c r="AZ70" i="12"/>
  <c r="EE70" i="12" s="1"/>
  <c r="AU70" i="12"/>
  <c r="DZ70" i="12" s="1"/>
  <c r="AP70" i="12"/>
  <c r="DU70" i="12" s="1"/>
  <c r="AF70" i="12"/>
  <c r="AK70" i="12"/>
  <c r="DP70" i="12" s="1"/>
  <c r="BB40" i="12"/>
  <c r="EG40" i="12" s="1"/>
  <c r="AW40" i="12"/>
  <c r="EB40" i="12" s="1"/>
  <c r="AR40" i="12"/>
  <c r="DW40" i="12" s="1"/>
  <c r="AM40" i="12"/>
  <c r="DR40" i="12" s="1"/>
  <c r="AH40" i="12"/>
  <c r="AH128" i="12"/>
  <c r="AU41" i="12"/>
  <c r="DZ41" i="12" s="1"/>
  <c r="AP41" i="12"/>
  <c r="DU41" i="12" s="1"/>
  <c r="AZ41" i="12"/>
  <c r="EE41" i="12" s="1"/>
  <c r="AF41" i="12"/>
  <c r="AK41" i="12"/>
  <c r="DP41" i="12" s="1"/>
  <c r="BA63" i="12"/>
  <c r="EF63" i="12" s="1"/>
  <c r="AV63" i="12"/>
  <c r="EA63" i="12" s="1"/>
  <c r="AQ63" i="12"/>
  <c r="DV63" i="12" s="1"/>
  <c r="AG63" i="12"/>
  <c r="AL63" i="12"/>
  <c r="DQ63" i="12" s="1"/>
  <c r="AU168" i="12"/>
  <c r="DZ168" i="12" s="1"/>
  <c r="AK168" i="12"/>
  <c r="DP168" i="12" s="1"/>
  <c r="AF168" i="12"/>
  <c r="AW170" i="12"/>
  <c r="EB170" i="12" s="1"/>
  <c r="AM170" i="12"/>
  <c r="DR170" i="12" s="1"/>
  <c r="AH170" i="12"/>
  <c r="AG128" i="12"/>
  <c r="BA121" i="12"/>
  <c r="EF121" i="12" s="1"/>
  <c r="AQ121" i="12"/>
  <c r="DV121" i="12" s="1"/>
  <c r="AV121" i="12"/>
  <c r="EA121" i="12" s="1"/>
  <c r="AL121" i="12"/>
  <c r="DQ121" i="12" s="1"/>
  <c r="AG121" i="12"/>
  <c r="AI128" i="12"/>
  <c r="P20" i="12"/>
  <c r="V20" i="12" s="1"/>
  <c r="BC100" i="12"/>
  <c r="EH100" i="12" s="1"/>
  <c r="AX100" i="12"/>
  <c r="EC100" i="12" s="1"/>
  <c r="AS100" i="12"/>
  <c r="DX100" i="12" s="1"/>
  <c r="AN100" i="12"/>
  <c r="DS100" i="12" s="1"/>
  <c r="AI100" i="12"/>
  <c r="P140" i="12"/>
  <c r="V140" i="12" s="1"/>
  <c r="O68" i="12"/>
  <c r="U68" i="12" s="1"/>
  <c r="BB100" i="12"/>
  <c r="EG100" i="12" s="1"/>
  <c r="AW100" i="12"/>
  <c r="EB100" i="12" s="1"/>
  <c r="AR100" i="12"/>
  <c r="DW100" i="12" s="1"/>
  <c r="AM100" i="12"/>
  <c r="DR100" i="12" s="1"/>
  <c r="AH100" i="12"/>
  <c r="O140" i="12"/>
  <c r="U140" i="12" s="1"/>
  <c r="AG50" i="12"/>
  <c r="BA90" i="12"/>
  <c r="EF90" i="12" s="1"/>
  <c r="AV90" i="12"/>
  <c r="EA90" i="12" s="1"/>
  <c r="AQ90" i="12"/>
  <c r="DV90" i="12" s="1"/>
  <c r="AL90" i="12"/>
  <c r="DQ90" i="12" s="1"/>
  <c r="AG90" i="12"/>
  <c r="AG122" i="12"/>
  <c r="AV170" i="12"/>
  <c r="EA170" i="12" s="1"/>
  <c r="AL170" i="12"/>
  <c r="DQ170" i="12" s="1"/>
  <c r="AG170" i="12"/>
  <c r="AF75" i="12"/>
  <c r="AV99" i="12"/>
  <c r="EA99" i="12" s="1"/>
  <c r="AL99" i="12"/>
  <c r="DQ99" i="12" s="1"/>
  <c r="AG99" i="12"/>
  <c r="AI139" i="12"/>
  <c r="AZ195" i="12"/>
  <c r="EE195" i="12" s="1"/>
  <c r="AU195" i="12"/>
  <c r="DZ195" i="12" s="1"/>
  <c r="AK195" i="12"/>
  <c r="DP195" i="12" s="1"/>
  <c r="AP195" i="12"/>
  <c r="DU195" i="12" s="1"/>
  <c r="AF195" i="12"/>
  <c r="AZ110" i="12"/>
  <c r="EE110" i="12" s="1"/>
  <c r="AU110" i="12"/>
  <c r="DZ110" i="12" s="1"/>
  <c r="AP110" i="12"/>
  <c r="DU110" i="12" s="1"/>
  <c r="AK110" i="12"/>
  <c r="DP110" i="12" s="1"/>
  <c r="AF110" i="12"/>
  <c r="BC53" i="12"/>
  <c r="EH53" i="12" s="1"/>
  <c r="AX53" i="12"/>
  <c r="EC53" i="12" s="1"/>
  <c r="AS53" i="12"/>
  <c r="DX53" i="12" s="1"/>
  <c r="AI53" i="12"/>
  <c r="AN53" i="12"/>
  <c r="DS53" i="12" s="1"/>
  <c r="P93" i="12"/>
  <c r="V93" i="12" s="1"/>
  <c r="AX125" i="12"/>
  <c r="EC125" i="12" s="1"/>
  <c r="AI125" i="12"/>
  <c r="AN125" i="12"/>
  <c r="DS125" i="12" s="1"/>
  <c r="BC165" i="12"/>
  <c r="EH165" i="12" s="1"/>
  <c r="AX165" i="12"/>
  <c r="EC165" i="12" s="1"/>
  <c r="AS165" i="12"/>
  <c r="DX165" i="12" s="1"/>
  <c r="AI165" i="12"/>
  <c r="AN165" i="12"/>
  <c r="DS165" i="12" s="1"/>
  <c r="O101" i="12"/>
  <c r="U101" i="12" s="1"/>
  <c r="AW141" i="12"/>
  <c r="EB141" i="12" s="1"/>
  <c r="AM141" i="12"/>
  <c r="DR141" i="12" s="1"/>
  <c r="AH141" i="12"/>
  <c r="BA27" i="12"/>
  <c r="EF27" i="12" s="1"/>
  <c r="AV27" i="12"/>
  <c r="EA27" i="12" s="1"/>
  <c r="AL27" i="12"/>
  <c r="DQ27" i="12" s="1"/>
  <c r="AQ27" i="12"/>
  <c r="DV27" i="12" s="1"/>
  <c r="AG27" i="12"/>
  <c r="N75" i="12"/>
  <c r="T75" i="12" s="1"/>
  <c r="N155" i="12"/>
  <c r="T155" i="12" s="1"/>
  <c r="M26" i="12"/>
  <c r="S26" i="12" s="1"/>
  <c r="M68" i="12"/>
  <c r="S68" i="12" s="1"/>
  <c r="BA100" i="12"/>
  <c r="EF100" i="12" s="1"/>
  <c r="AV100" i="12"/>
  <c r="EA100" i="12" s="1"/>
  <c r="AQ100" i="12"/>
  <c r="DV100" i="12" s="1"/>
  <c r="AL100" i="12"/>
  <c r="DQ100" i="12" s="1"/>
  <c r="AG100" i="12"/>
  <c r="M140" i="12"/>
  <c r="S140" i="12" s="1"/>
  <c r="AG172" i="12"/>
  <c r="AF212" i="12"/>
  <c r="BA157" i="12"/>
  <c r="EF157" i="12" s="1"/>
  <c r="AV157" i="12"/>
  <c r="EA157" i="12" s="1"/>
  <c r="AQ157" i="12"/>
  <c r="DV157" i="12" s="1"/>
  <c r="AG157" i="12"/>
  <c r="AL157" i="12"/>
  <c r="DQ157" i="12" s="1"/>
  <c r="BA41" i="12"/>
  <c r="EF41" i="12" s="1"/>
  <c r="AQ41" i="12"/>
  <c r="DV41" i="12" s="1"/>
  <c r="AV41" i="12"/>
  <c r="EA41" i="12" s="1"/>
  <c r="AL41" i="12"/>
  <c r="DQ41" i="12" s="1"/>
  <c r="AG41" i="12"/>
  <c r="M82" i="12"/>
  <c r="S82" i="12" s="1"/>
  <c r="BC209" i="12"/>
  <c r="EH209" i="12" s="1"/>
  <c r="AX209" i="12"/>
  <c r="EC209" i="12" s="1"/>
  <c r="AS209" i="12"/>
  <c r="DX209" i="12" s="1"/>
  <c r="AN209" i="12"/>
  <c r="DS209" i="12" s="1"/>
  <c r="AI209" i="12"/>
  <c r="BC62" i="12"/>
  <c r="EH62" i="12" s="1"/>
  <c r="AX62" i="12"/>
  <c r="EC62" i="12" s="1"/>
  <c r="AS62" i="12"/>
  <c r="DX62" i="12" s="1"/>
  <c r="AN62" i="12"/>
  <c r="DS62" i="12" s="1"/>
  <c r="AI62" i="12"/>
  <c r="AI94" i="12"/>
  <c r="AI198" i="12"/>
  <c r="AW126" i="12"/>
  <c r="EB126" i="12" s="1"/>
  <c r="AH126" i="12"/>
  <c r="AM126" i="12"/>
  <c r="DR126" i="12" s="1"/>
  <c r="AH166" i="12"/>
  <c r="AH198" i="12"/>
  <c r="M33" i="12"/>
  <c r="S33" i="12" s="1"/>
  <c r="M101" i="12"/>
  <c r="S101" i="12" s="1"/>
  <c r="BA165" i="12"/>
  <c r="EF165" i="12" s="1"/>
  <c r="AV165" i="12"/>
  <c r="EA165" i="12" s="1"/>
  <c r="AQ165" i="12"/>
  <c r="DV165" i="12" s="1"/>
  <c r="AL165" i="12"/>
  <c r="DQ165" i="12" s="1"/>
  <c r="AG165" i="12"/>
  <c r="BA209" i="12"/>
  <c r="EF209" i="12" s="1"/>
  <c r="AQ209" i="12"/>
  <c r="DV209" i="12" s="1"/>
  <c r="AV209" i="12"/>
  <c r="EA209" i="12" s="1"/>
  <c r="AL209" i="12"/>
  <c r="DQ209" i="12" s="1"/>
  <c r="AG209" i="12"/>
  <c r="BB146" i="12"/>
  <c r="EG146" i="12" s="1"/>
  <c r="AW146" i="12"/>
  <c r="EB146" i="12" s="1"/>
  <c r="AR146" i="12"/>
  <c r="DW146" i="12" s="1"/>
  <c r="AM146" i="12"/>
  <c r="DR146" i="12" s="1"/>
  <c r="AH146" i="12"/>
  <c r="AU190" i="12"/>
  <c r="DZ190" i="12" s="1"/>
  <c r="AK190" i="12"/>
  <c r="DP190" i="12" s="1"/>
  <c r="AF190" i="12"/>
  <c r="P23" i="12"/>
  <c r="V23" i="12" s="1"/>
  <c r="BC55" i="12"/>
  <c r="EH55" i="12" s="1"/>
  <c r="AX55" i="12"/>
  <c r="EC55" i="12" s="1"/>
  <c r="AS55" i="12"/>
  <c r="DX55" i="12" s="1"/>
  <c r="AN55" i="12"/>
  <c r="DS55" i="12" s="1"/>
  <c r="AI55" i="12"/>
  <c r="AI127" i="12"/>
  <c r="AH151" i="12"/>
  <c r="BB191" i="12"/>
  <c r="EG191" i="12" s="1"/>
  <c r="AW191" i="12"/>
  <c r="EB191" i="12" s="1"/>
  <c r="AR191" i="12"/>
  <c r="DW191" i="12" s="1"/>
  <c r="AM191" i="12"/>
  <c r="DR191" i="12" s="1"/>
  <c r="AH191" i="12"/>
  <c r="AH21" i="12"/>
  <c r="O172" i="12"/>
  <c r="U172" i="12" s="1"/>
  <c r="BC40" i="12"/>
  <c r="EH40" i="12" s="1"/>
  <c r="AX40" i="12"/>
  <c r="EC40" i="12" s="1"/>
  <c r="AS40" i="12"/>
  <c r="DX40" i="12" s="1"/>
  <c r="AN40" i="12"/>
  <c r="DS40" i="12" s="1"/>
  <c r="AI40" i="12"/>
  <c r="AW32" i="12"/>
  <c r="EB32" i="12" s="1"/>
  <c r="AM32" i="12"/>
  <c r="DR32" i="12" s="1"/>
  <c r="AH32" i="12"/>
  <c r="BB120" i="12"/>
  <c r="EG120" i="12" s="1"/>
  <c r="AR120" i="12"/>
  <c r="DW120" i="12" s="1"/>
  <c r="AW120" i="12"/>
  <c r="EB120" i="12" s="1"/>
  <c r="AM120" i="12"/>
  <c r="DR120" i="12" s="1"/>
  <c r="AH120" i="12"/>
  <c r="O160" i="12"/>
  <c r="U160" i="12" s="1"/>
  <c r="BA30" i="12"/>
  <c r="EF30" i="12" s="1"/>
  <c r="AV30" i="12"/>
  <c r="EA30" i="12" s="1"/>
  <c r="AQ30" i="12"/>
  <c r="DV30" i="12" s="1"/>
  <c r="AL30" i="12"/>
  <c r="DQ30" i="12" s="1"/>
  <c r="AG30" i="12"/>
  <c r="AV118" i="12"/>
  <c r="EA118" i="12" s="1"/>
  <c r="AL118" i="12"/>
  <c r="DQ118" i="12" s="1"/>
  <c r="AG118" i="12"/>
  <c r="AV79" i="12"/>
  <c r="EA79" i="12" s="1"/>
  <c r="AG79" i="12"/>
  <c r="AL79" i="12"/>
  <c r="DQ79" i="12" s="1"/>
  <c r="AV135" i="12"/>
  <c r="EA135" i="12" s="1"/>
  <c r="AG135" i="12"/>
  <c r="AL135" i="12"/>
  <c r="DQ135" i="12" s="1"/>
  <c r="AZ207" i="12"/>
  <c r="EE207" i="12" s="1"/>
  <c r="AU207" i="12"/>
  <c r="DZ207" i="12" s="1"/>
  <c r="AP207" i="12"/>
  <c r="DU207" i="12" s="1"/>
  <c r="AK207" i="12"/>
  <c r="DP207" i="12" s="1"/>
  <c r="AF207" i="12"/>
  <c r="O91" i="12"/>
  <c r="U91" i="12" s="1"/>
  <c r="M178" i="12"/>
  <c r="S178" i="12" s="1"/>
  <c r="AZ104" i="12"/>
  <c r="EE104" i="12" s="1"/>
  <c r="AP104" i="12"/>
  <c r="DU104" i="12" s="1"/>
  <c r="AU104" i="12"/>
  <c r="DZ104" i="12" s="1"/>
  <c r="AK104" i="12"/>
  <c r="DP104" i="12" s="1"/>
  <c r="AF104" i="12"/>
  <c r="P41" i="12"/>
  <c r="V41" i="12" s="1"/>
  <c r="O89" i="12"/>
  <c r="U89" i="12" s="1"/>
  <c r="BB161" i="12"/>
  <c r="EG161" i="12" s="1"/>
  <c r="AW161" i="12"/>
  <c r="EB161" i="12" s="1"/>
  <c r="AR161" i="12"/>
  <c r="DW161" i="12" s="1"/>
  <c r="AM161" i="12"/>
  <c r="DR161" i="12" s="1"/>
  <c r="AH161" i="12"/>
  <c r="AZ120" i="12"/>
  <c r="EE120" i="12" s="1"/>
  <c r="AU120" i="12"/>
  <c r="DZ120" i="12" s="1"/>
  <c r="AF120" i="12"/>
  <c r="AK120" i="12"/>
  <c r="DP120" i="12" s="1"/>
  <c r="AP120" i="12"/>
  <c r="DU120" i="12" s="1"/>
  <c r="AH19" i="12"/>
  <c r="BC177" i="12"/>
  <c r="EH177" i="12" s="1"/>
  <c r="AS177" i="12"/>
  <c r="DX177" i="12" s="1"/>
  <c r="AX177" i="12"/>
  <c r="EC177" i="12" s="1"/>
  <c r="AN177" i="12"/>
  <c r="DS177" i="12" s="1"/>
  <c r="AI177" i="12"/>
  <c r="BC106" i="12"/>
  <c r="EH106" i="12" s="1"/>
  <c r="AX106" i="12"/>
  <c r="EC106" i="12" s="1"/>
  <c r="AS106" i="12"/>
  <c r="DX106" i="12" s="1"/>
  <c r="AN106" i="12"/>
  <c r="DS106" i="12" s="1"/>
  <c r="AI106" i="12"/>
  <c r="AI210" i="12"/>
  <c r="AH58" i="12"/>
  <c r="BB106" i="12"/>
  <c r="EG106" i="12" s="1"/>
  <c r="AW106" i="12"/>
  <c r="EB106" i="12" s="1"/>
  <c r="AR106" i="12"/>
  <c r="DW106" i="12" s="1"/>
  <c r="AM106" i="12"/>
  <c r="DR106" i="12" s="1"/>
  <c r="AH106" i="12"/>
  <c r="AH162" i="12"/>
  <c r="AH210" i="12"/>
  <c r="AF137" i="12"/>
  <c r="AZ185" i="12"/>
  <c r="EE185" i="12" s="1"/>
  <c r="AP185" i="12"/>
  <c r="DU185" i="12" s="1"/>
  <c r="AU185" i="12"/>
  <c r="DZ185" i="12" s="1"/>
  <c r="AK185" i="12"/>
  <c r="DP185" i="12" s="1"/>
  <c r="AF185" i="12"/>
  <c r="AF58" i="12"/>
  <c r="AX203" i="12"/>
  <c r="EC203" i="12" s="1"/>
  <c r="AN203" i="12"/>
  <c r="DS203" i="12" s="1"/>
  <c r="AI203" i="12"/>
  <c r="AZ16" i="12"/>
  <c r="EE16" i="12" s="1"/>
  <c r="AU16" i="12"/>
  <c r="DZ16" i="12" s="1"/>
  <c r="AP16" i="12"/>
  <c r="DU16" i="12" s="1"/>
  <c r="AF16" i="12"/>
  <c r="AK16" i="12"/>
  <c r="DP16" i="12" s="1"/>
  <c r="AF19" i="12"/>
  <c r="AF94" i="12"/>
  <c r="N148" i="12"/>
  <c r="T148" i="12" s="1"/>
  <c r="O138" i="12"/>
  <c r="U138" i="12" s="1"/>
  <c r="P123" i="12"/>
  <c r="V123" i="12" s="1"/>
  <c r="M38" i="12"/>
  <c r="S38" i="12" s="1"/>
  <c r="O205" i="12"/>
  <c r="U205" i="12" s="1"/>
  <c r="N123" i="12"/>
  <c r="T123" i="12" s="1"/>
  <c r="N171" i="12"/>
  <c r="T171" i="12" s="1"/>
  <c r="M28" i="12"/>
  <c r="S28" i="12" s="1"/>
  <c r="O46" i="12"/>
  <c r="U46" i="12" s="1"/>
  <c r="O212" i="12"/>
  <c r="U212" i="12" s="1"/>
  <c r="O183" i="12"/>
  <c r="U183" i="12" s="1"/>
  <c r="N45" i="12"/>
  <c r="T45" i="12" s="1"/>
  <c r="N149" i="12"/>
  <c r="T149" i="12" s="1"/>
  <c r="N213" i="12"/>
  <c r="T213" i="12" s="1"/>
  <c r="P80" i="12"/>
  <c r="V80" i="12" s="1"/>
  <c r="P152" i="12"/>
  <c r="V152" i="12" s="1"/>
  <c r="P192" i="12"/>
  <c r="V192" i="12" s="1"/>
  <c r="O24" i="12"/>
  <c r="U24" i="12" s="1"/>
  <c r="M79" i="12"/>
  <c r="S79" i="12" s="1"/>
  <c r="M111" i="12"/>
  <c r="S111" i="12" s="1"/>
  <c r="M143" i="12"/>
  <c r="S143" i="12" s="1"/>
  <c r="O115" i="12"/>
  <c r="U115" i="12" s="1"/>
  <c r="O17" i="12"/>
  <c r="U17" i="12" s="1"/>
  <c r="M29" i="12"/>
  <c r="S29" i="12" s="1"/>
  <c r="M88" i="12"/>
  <c r="S88" i="12" s="1"/>
  <c r="M136" i="12"/>
  <c r="S136" i="12" s="1"/>
  <c r="M200" i="12"/>
  <c r="S200" i="12" s="1"/>
  <c r="P34" i="12"/>
  <c r="V34" i="12" s="1"/>
  <c r="P66" i="12"/>
  <c r="V66" i="12" s="1"/>
  <c r="O178" i="12"/>
  <c r="U178" i="12" s="1"/>
  <c r="N96" i="12"/>
  <c r="T96" i="12" s="1"/>
  <c r="N136" i="12"/>
  <c r="T136" i="12" s="1"/>
  <c r="N176" i="12"/>
  <c r="T176" i="12" s="1"/>
  <c r="O75" i="12"/>
  <c r="U75" i="12" s="1"/>
  <c r="P193" i="12"/>
  <c r="V193" i="12" s="1"/>
  <c r="N84" i="12"/>
  <c r="T84" i="12" s="1"/>
  <c r="P180" i="12"/>
  <c r="V180" i="12" s="1"/>
  <c r="O64" i="12"/>
  <c r="U64" i="12" s="1"/>
  <c r="O200" i="12"/>
  <c r="U200" i="12" s="1"/>
  <c r="M183" i="12"/>
  <c r="S183" i="12" s="1"/>
  <c r="P130" i="12"/>
  <c r="V130" i="12" s="1"/>
  <c r="P84" i="12"/>
  <c r="V84" i="12" s="1"/>
  <c r="N138" i="12"/>
  <c r="T138" i="12" s="1"/>
  <c r="M51" i="12"/>
  <c r="S51" i="12" s="1"/>
  <c r="P205" i="12"/>
  <c r="V205" i="12" s="1"/>
  <c r="O45" i="12"/>
  <c r="U45" i="12" s="1"/>
  <c r="O77" i="12"/>
  <c r="U77" i="12" s="1"/>
  <c r="N43" i="12"/>
  <c r="T43" i="12" s="1"/>
  <c r="N131" i="12"/>
  <c r="T131" i="12" s="1"/>
  <c r="N28" i="12"/>
  <c r="T28" i="12" s="1"/>
  <c r="N169" i="12"/>
  <c r="T169" i="12" s="1"/>
  <c r="P79" i="12"/>
  <c r="V79" i="12" s="1"/>
  <c r="P111" i="12"/>
  <c r="V111" i="12" s="1"/>
  <c r="P143" i="12"/>
  <c r="V143" i="12" s="1"/>
  <c r="N85" i="12"/>
  <c r="T85" i="12" s="1"/>
  <c r="P160" i="12"/>
  <c r="V160" i="12" s="1"/>
  <c r="O72" i="12"/>
  <c r="U72" i="12" s="1"/>
  <c r="O136" i="12"/>
  <c r="U136" i="12" s="1"/>
  <c r="M199" i="12"/>
  <c r="S199" i="12" s="1"/>
  <c r="P83" i="12"/>
  <c r="V83" i="12" s="1"/>
  <c r="P17" i="12"/>
  <c r="V17" i="12" s="1"/>
  <c r="P121" i="12"/>
  <c r="V121" i="12" s="1"/>
  <c r="M144" i="12"/>
  <c r="S144" i="12" s="1"/>
  <c r="P107" i="12"/>
  <c r="V107" i="12" s="1"/>
  <c r="O51" i="12"/>
  <c r="U51" i="12" s="1"/>
  <c r="P138" i="12"/>
  <c r="V138" i="12" s="1"/>
  <c r="O42" i="12"/>
  <c r="U42" i="12" s="1"/>
  <c r="O82" i="12"/>
  <c r="U82" i="12" s="1"/>
  <c r="O114" i="12"/>
  <c r="U114" i="12" s="1"/>
  <c r="N18" i="12"/>
  <c r="T18" i="12" s="1"/>
  <c r="N64" i="12"/>
  <c r="T64" i="12" s="1"/>
  <c r="P43" i="12"/>
  <c r="V43" i="12" s="1"/>
  <c r="P155" i="12"/>
  <c r="V155" i="12" s="1"/>
  <c r="N25" i="12"/>
  <c r="T25" i="12" s="1"/>
  <c r="P99" i="12"/>
  <c r="V99" i="12" s="1"/>
  <c r="O67" i="12"/>
  <c r="U67" i="12" s="1"/>
  <c r="O171" i="12"/>
  <c r="U171" i="12" s="1"/>
  <c r="N161" i="12"/>
  <c r="T161" i="12" s="1"/>
  <c r="N52" i="12"/>
  <c r="T52" i="12" s="1"/>
  <c r="N205" i="12"/>
  <c r="T205" i="12" s="1"/>
  <c r="P148" i="12"/>
  <c r="V148" i="12" s="1"/>
  <c r="N130" i="12"/>
  <c r="T130" i="12" s="1"/>
  <c r="O34" i="12"/>
  <c r="U34" i="12" s="1"/>
  <c r="P52" i="12"/>
  <c r="V52" i="12" s="1"/>
  <c r="P116" i="12"/>
  <c r="V116" i="12" s="1"/>
  <c r="N183" i="12"/>
  <c r="T183" i="12" s="1"/>
  <c r="P28" i="12"/>
  <c r="V28" i="12" s="1"/>
  <c r="N34" i="12"/>
  <c r="T34" i="12" s="1"/>
  <c r="M123" i="12"/>
  <c r="S123" i="12" s="1"/>
  <c r="M155" i="12"/>
  <c r="S155" i="12" s="1"/>
  <c r="P45" i="12"/>
  <c r="V45" i="12" s="1"/>
  <c r="O149" i="12"/>
  <c r="U149" i="12" s="1"/>
  <c r="N83" i="12"/>
  <c r="T83" i="12" s="1"/>
  <c r="N139" i="12"/>
  <c r="T139" i="12" s="1"/>
  <c r="M39" i="12"/>
  <c r="S39" i="12" s="1"/>
  <c r="O159" i="12"/>
  <c r="U159" i="12" s="1"/>
  <c r="N22" i="12"/>
  <c r="T22" i="12" s="1"/>
  <c r="N125" i="12"/>
  <c r="T125" i="12" s="1"/>
  <c r="N189" i="12"/>
  <c r="T189" i="12" s="1"/>
  <c r="P88" i="12"/>
  <c r="V88" i="12" s="1"/>
  <c r="P200" i="12"/>
  <c r="V200" i="12" s="1"/>
  <c r="O176" i="12"/>
  <c r="U176" i="12" s="1"/>
  <c r="M55" i="12"/>
  <c r="S55" i="12" s="1"/>
  <c r="M87" i="12"/>
  <c r="S87" i="12" s="1"/>
  <c r="M119" i="12"/>
  <c r="S119" i="12" s="1"/>
  <c r="O139" i="12"/>
  <c r="U139" i="12" s="1"/>
  <c r="N137" i="12"/>
  <c r="T137" i="12" s="1"/>
  <c r="P89" i="12"/>
  <c r="V89" i="12" s="1"/>
  <c r="O25" i="12"/>
  <c r="U25" i="12" s="1"/>
  <c r="M64" i="12"/>
  <c r="S64" i="12" s="1"/>
  <c r="M152" i="12"/>
  <c r="S152" i="12" s="1"/>
  <c r="P42" i="12"/>
  <c r="V42" i="12" s="1"/>
  <c r="O154" i="12"/>
  <c r="U154" i="12" s="1"/>
  <c r="O186" i="12"/>
  <c r="U186" i="12" s="1"/>
  <c r="N104" i="12"/>
  <c r="T104" i="12" s="1"/>
  <c r="N184" i="12"/>
  <c r="T184" i="12" s="1"/>
  <c r="M57" i="12"/>
  <c r="S57" i="12" s="1"/>
  <c r="M153" i="12"/>
  <c r="S153" i="12" s="1"/>
  <c r="N116" i="12"/>
  <c r="T116" i="12" s="1"/>
  <c r="P38" i="12"/>
  <c r="V38" i="12" s="1"/>
  <c r="N36" i="12"/>
  <c r="T36" i="12" s="1"/>
  <c r="P25" i="12"/>
  <c r="V25" i="12" s="1"/>
  <c r="O73" i="12"/>
  <c r="U73" i="12" s="1"/>
  <c r="O105" i="12"/>
  <c r="U105" i="12" s="1"/>
  <c r="O137" i="12"/>
  <c r="U137" i="12" s="1"/>
  <c r="O169" i="12"/>
  <c r="U169" i="12" s="1"/>
  <c r="O201" i="12"/>
  <c r="U201" i="12" s="1"/>
  <c r="M160" i="12"/>
  <c r="S160" i="12" s="1"/>
  <c r="P147" i="12"/>
  <c r="V147" i="12" s="1"/>
  <c r="O83" i="12"/>
  <c r="U83" i="12" s="1"/>
  <c r="P154" i="12"/>
  <c r="V154" i="12" s="1"/>
  <c r="N72" i="12"/>
  <c r="T72" i="12" s="1"/>
  <c r="N152" i="12"/>
  <c r="T152" i="12" s="1"/>
  <c r="O131" i="12"/>
  <c r="U131" i="12" s="1"/>
  <c r="N73" i="12"/>
  <c r="T73" i="12" s="1"/>
  <c r="O99" i="12"/>
  <c r="U99" i="12" s="1"/>
  <c r="N201" i="12"/>
  <c r="T201" i="12" s="1"/>
  <c r="O85" i="12"/>
  <c r="U85" i="12" s="1"/>
  <c r="N51" i="12"/>
  <c r="T51" i="12" s="1"/>
  <c r="P36" i="12"/>
  <c r="V36" i="12" s="1"/>
  <c r="O36" i="12"/>
  <c r="U36" i="12" s="1"/>
  <c r="O148" i="12"/>
  <c r="U148" i="12" s="1"/>
  <c r="M59" i="12"/>
  <c r="S59" i="12" s="1"/>
  <c r="M131" i="12"/>
  <c r="S131" i="12" s="1"/>
  <c r="P21" i="12"/>
  <c r="V21" i="12" s="1"/>
  <c r="P85" i="12"/>
  <c r="V85" i="12" s="1"/>
  <c r="P149" i="12"/>
  <c r="V149" i="12" s="1"/>
  <c r="O125" i="12"/>
  <c r="U125" i="12" s="1"/>
  <c r="O189" i="12"/>
  <c r="U189" i="12" s="1"/>
  <c r="M46" i="12"/>
  <c r="S46" i="12" s="1"/>
  <c r="O22" i="12"/>
  <c r="U22" i="12" s="1"/>
  <c r="N180" i="12"/>
  <c r="T180" i="12" s="1"/>
  <c r="N212" i="12"/>
  <c r="T212" i="12" s="1"/>
  <c r="O199" i="12"/>
  <c r="U199" i="12" s="1"/>
  <c r="N29" i="12"/>
  <c r="T29" i="12" s="1"/>
  <c r="N61" i="12"/>
  <c r="T61" i="12" s="1"/>
  <c r="M21" i="12"/>
  <c r="S21" i="12" s="1"/>
  <c r="N38" i="12"/>
  <c r="T38" i="12" s="1"/>
  <c r="M159" i="12"/>
  <c r="S159" i="12" s="1"/>
  <c r="P137" i="12"/>
  <c r="V137" i="12" s="1"/>
  <c r="O33" i="12"/>
  <c r="U33" i="12" s="1"/>
  <c r="O194" i="12"/>
  <c r="U194" i="12" s="1"/>
  <c r="N192" i="12"/>
  <c r="T192" i="12" s="1"/>
  <c r="M129" i="12"/>
  <c r="S129" i="12" s="1"/>
  <c r="O52" i="12"/>
  <c r="U52" i="12" s="1"/>
  <c r="O116" i="12"/>
  <c r="U116" i="12" s="1"/>
  <c r="P189" i="12"/>
  <c r="V189" i="12" s="1"/>
  <c r="O61" i="12"/>
  <c r="U61" i="12" s="1"/>
  <c r="N59" i="12"/>
  <c r="T59" i="12" s="1"/>
  <c r="M180" i="12"/>
  <c r="S180" i="12" s="1"/>
  <c r="M130" i="12"/>
  <c r="S130" i="12" s="1"/>
  <c r="N105" i="12"/>
  <c r="T105" i="12" s="1"/>
  <c r="P176" i="12"/>
  <c r="V176" i="12" s="1"/>
  <c r="O59" i="12"/>
  <c r="U59" i="12" s="1"/>
  <c r="M24" i="12"/>
  <c r="S24" i="12" s="1"/>
  <c r="P105" i="12"/>
  <c r="V105" i="12" s="1"/>
  <c r="N19" i="12"/>
  <c r="T19" i="12" s="1"/>
  <c r="M201" i="12"/>
  <c r="S201" i="12" s="1"/>
  <c r="AE10" i="12"/>
  <c r="F227" i="4"/>
  <c r="F228" i="4"/>
  <c r="I232" i="4"/>
  <c r="F238" i="4"/>
  <c r="I238" i="4"/>
  <c r="F239" i="4"/>
  <c r="I239" i="4"/>
  <c r="I241" i="4"/>
  <c r="I243" i="4" s="1"/>
  <c r="I19" i="7"/>
  <c r="C19" i="7" s="1"/>
  <c r="I8" i="7"/>
  <c r="I18" i="7" s="1"/>
  <c r="I9" i="7"/>
  <c r="C9" i="7" s="1"/>
  <c r="I10" i="7"/>
  <c r="C10" i="7" s="1"/>
  <c r="I11" i="7"/>
  <c r="C11" i="7" s="1"/>
  <c r="I12" i="7"/>
  <c r="C12" i="7" s="1"/>
  <c r="I13" i="7"/>
  <c r="C13" i="7" s="1"/>
  <c r="I14" i="7"/>
  <c r="C14" i="7" s="1"/>
  <c r="I15" i="7"/>
  <c r="I25" i="7" s="1"/>
  <c r="I16" i="7"/>
  <c r="I26" i="7" s="1"/>
  <c r="I7" i="7"/>
  <c r="I17" i="7" s="1"/>
  <c r="I27" i="7" s="1"/>
  <c r="C27" i="7" s="1"/>
  <c r="M27" i="6"/>
  <c r="M40" i="6" s="1"/>
  <c r="M9" i="6"/>
  <c r="M10" i="6"/>
  <c r="M11" i="6"/>
  <c r="M24" i="6" s="1"/>
  <c r="B24" i="6" s="1"/>
  <c r="M12" i="6"/>
  <c r="M25" i="6" s="1"/>
  <c r="M13" i="6"/>
  <c r="M26" i="6" s="1"/>
  <c r="M14" i="6"/>
  <c r="B14" i="6" s="1"/>
  <c r="M15" i="6"/>
  <c r="B15" i="6" s="1"/>
  <c r="M16" i="6"/>
  <c r="M17" i="6"/>
  <c r="M18" i="6"/>
  <c r="M19" i="6"/>
  <c r="M20" i="6"/>
  <c r="M33" i="6" s="1"/>
  <c r="B33" i="6" s="1"/>
  <c r="M8" i="6"/>
  <c r="B8" i="6" s="1"/>
  <c r="AE175" i="4"/>
  <c r="AE245" i="10" s="1"/>
  <c r="AE183" i="4"/>
  <c r="AE253" i="10" s="1"/>
  <c r="X20" i="4"/>
  <c r="X90" i="10" s="1"/>
  <c r="X21" i="4"/>
  <c r="X91" i="10" s="1"/>
  <c r="X22" i="4"/>
  <c r="X92" i="10" s="1"/>
  <c r="X23" i="4"/>
  <c r="X93" i="10" s="1"/>
  <c r="X24" i="4"/>
  <c r="X94" i="10" s="1"/>
  <c r="X25" i="4"/>
  <c r="X95" i="10" s="1"/>
  <c r="X26" i="4"/>
  <c r="X96" i="10" s="1"/>
  <c r="X27" i="4"/>
  <c r="X97" i="10" s="1"/>
  <c r="X28" i="4"/>
  <c r="X98" i="10" s="1"/>
  <c r="X29" i="4"/>
  <c r="X99" i="10" s="1"/>
  <c r="X30" i="4"/>
  <c r="X100" i="10" s="1"/>
  <c r="X31" i="4"/>
  <c r="X101" i="10" s="1"/>
  <c r="X32" i="4"/>
  <c r="X102" i="10" s="1"/>
  <c r="X33" i="4"/>
  <c r="X103" i="10" s="1"/>
  <c r="X34" i="4"/>
  <c r="X104" i="10" s="1"/>
  <c r="X35" i="4"/>
  <c r="X105" i="10" s="1"/>
  <c r="X36" i="4"/>
  <c r="X106" i="10" s="1"/>
  <c r="X37" i="4"/>
  <c r="X107" i="10" s="1"/>
  <c r="X38" i="4"/>
  <c r="X108" i="10" s="1"/>
  <c r="X39" i="4"/>
  <c r="X109" i="10" s="1"/>
  <c r="X40" i="4"/>
  <c r="X110" i="10" s="1"/>
  <c r="X41" i="4"/>
  <c r="X111" i="10" s="1"/>
  <c r="X42" i="4"/>
  <c r="X112" i="10" s="1"/>
  <c r="X43" i="4"/>
  <c r="X113" i="10" s="1"/>
  <c r="X44" i="4"/>
  <c r="X114" i="10" s="1"/>
  <c r="X45" i="4"/>
  <c r="X115" i="10" s="1"/>
  <c r="X46" i="4"/>
  <c r="X116" i="10" s="1"/>
  <c r="X47" i="4"/>
  <c r="X117" i="10" s="1"/>
  <c r="X48" i="4"/>
  <c r="X118" i="10" s="1"/>
  <c r="X49" i="4"/>
  <c r="X119" i="10" s="1"/>
  <c r="X50" i="4"/>
  <c r="X120" i="10" s="1"/>
  <c r="X51" i="4"/>
  <c r="X121" i="10" s="1"/>
  <c r="X52" i="4"/>
  <c r="X122" i="10" s="1"/>
  <c r="X53" i="4"/>
  <c r="X123" i="10" s="1"/>
  <c r="X54" i="4"/>
  <c r="X124" i="10" s="1"/>
  <c r="X55" i="4"/>
  <c r="X125" i="10" s="1"/>
  <c r="X56" i="4"/>
  <c r="X126" i="10" s="1"/>
  <c r="X57" i="4"/>
  <c r="X127" i="10" s="1"/>
  <c r="X58" i="4"/>
  <c r="X128" i="10" s="1"/>
  <c r="X59" i="4"/>
  <c r="X129" i="10" s="1"/>
  <c r="X60" i="4"/>
  <c r="X130" i="10" s="1"/>
  <c r="X61" i="4"/>
  <c r="X131" i="10" s="1"/>
  <c r="X62" i="4"/>
  <c r="X132" i="10" s="1"/>
  <c r="X63" i="4"/>
  <c r="X133" i="10" s="1"/>
  <c r="X64" i="4"/>
  <c r="X134" i="10" s="1"/>
  <c r="X65" i="4"/>
  <c r="X135" i="10" s="1"/>
  <c r="X66" i="4"/>
  <c r="X136" i="10" s="1"/>
  <c r="X67" i="4"/>
  <c r="X137" i="10" s="1"/>
  <c r="X68" i="4"/>
  <c r="X138" i="10" s="1"/>
  <c r="X69" i="4"/>
  <c r="X139" i="10" s="1"/>
  <c r="X70" i="4"/>
  <c r="X140" i="10" s="1"/>
  <c r="X71" i="4"/>
  <c r="X141" i="10" s="1"/>
  <c r="X72" i="4"/>
  <c r="X142" i="10" s="1"/>
  <c r="X73" i="4"/>
  <c r="X143" i="10" s="1"/>
  <c r="X74" i="4"/>
  <c r="X144" i="10" s="1"/>
  <c r="X75" i="4"/>
  <c r="X145" i="10" s="1"/>
  <c r="X76" i="4"/>
  <c r="X146" i="10" s="1"/>
  <c r="X77" i="4"/>
  <c r="X147" i="10" s="1"/>
  <c r="X78" i="4"/>
  <c r="X148" i="10" s="1"/>
  <c r="X79" i="4"/>
  <c r="X149" i="10" s="1"/>
  <c r="X80" i="4"/>
  <c r="X150" i="10" s="1"/>
  <c r="X81" i="4"/>
  <c r="X151" i="10" s="1"/>
  <c r="X82" i="4"/>
  <c r="X152" i="10" s="1"/>
  <c r="X83" i="4"/>
  <c r="X153" i="10" s="1"/>
  <c r="X84" i="4"/>
  <c r="X154" i="10" s="1"/>
  <c r="X85" i="4"/>
  <c r="X155" i="10" s="1"/>
  <c r="X86" i="4"/>
  <c r="X156" i="10" s="1"/>
  <c r="X87" i="4"/>
  <c r="X157" i="10" s="1"/>
  <c r="X88" i="4"/>
  <c r="X158" i="10" s="1"/>
  <c r="X89" i="4"/>
  <c r="X159" i="10" s="1"/>
  <c r="X90" i="4"/>
  <c r="X160" i="10" s="1"/>
  <c r="X91" i="4"/>
  <c r="X161" i="10" s="1"/>
  <c r="X92" i="4"/>
  <c r="X162" i="10" s="1"/>
  <c r="X93" i="4"/>
  <c r="X163" i="10" s="1"/>
  <c r="X94" i="4"/>
  <c r="X164" i="10" s="1"/>
  <c r="X95" i="4"/>
  <c r="X165" i="10" s="1"/>
  <c r="X96" i="4"/>
  <c r="X166" i="10" s="1"/>
  <c r="X97" i="4"/>
  <c r="X167" i="10" s="1"/>
  <c r="X98" i="4"/>
  <c r="X168" i="10" s="1"/>
  <c r="X99" i="4"/>
  <c r="X169" i="10" s="1"/>
  <c r="X100" i="4"/>
  <c r="X170" i="10" s="1"/>
  <c r="X101" i="4"/>
  <c r="X171" i="10" s="1"/>
  <c r="X102" i="4"/>
  <c r="X172" i="10" s="1"/>
  <c r="X103" i="4"/>
  <c r="X173" i="10" s="1"/>
  <c r="X104" i="4"/>
  <c r="X174" i="10" s="1"/>
  <c r="X105" i="4"/>
  <c r="X175" i="10" s="1"/>
  <c r="X106" i="4"/>
  <c r="X176" i="10" s="1"/>
  <c r="X107" i="4"/>
  <c r="X177" i="10" s="1"/>
  <c r="X108" i="4"/>
  <c r="X178" i="10" s="1"/>
  <c r="X109" i="4"/>
  <c r="X179" i="10" s="1"/>
  <c r="X110" i="4"/>
  <c r="X180" i="10" s="1"/>
  <c r="X111" i="4"/>
  <c r="X181" i="10" s="1"/>
  <c r="X112" i="4"/>
  <c r="X182" i="10" s="1"/>
  <c r="X113" i="4"/>
  <c r="X183" i="10" s="1"/>
  <c r="X114" i="4"/>
  <c r="X184" i="10" s="1"/>
  <c r="X115" i="4"/>
  <c r="X185" i="10" s="1"/>
  <c r="X116" i="4"/>
  <c r="X186" i="10" s="1"/>
  <c r="X117" i="4"/>
  <c r="X187" i="10" s="1"/>
  <c r="X118" i="4"/>
  <c r="X188" i="10" s="1"/>
  <c r="X119" i="4"/>
  <c r="X189" i="10" s="1"/>
  <c r="X120" i="4"/>
  <c r="X190" i="10" s="1"/>
  <c r="X121" i="4"/>
  <c r="X191" i="10" s="1"/>
  <c r="X122" i="4"/>
  <c r="X192" i="10" s="1"/>
  <c r="X123" i="4"/>
  <c r="X193" i="10" s="1"/>
  <c r="X124" i="4"/>
  <c r="X194" i="10" s="1"/>
  <c r="X125" i="4"/>
  <c r="X195" i="10" s="1"/>
  <c r="X126" i="4"/>
  <c r="X196" i="10" s="1"/>
  <c r="X127" i="4"/>
  <c r="X197" i="10" s="1"/>
  <c r="X128" i="4"/>
  <c r="X198" i="10" s="1"/>
  <c r="X129" i="4"/>
  <c r="X199" i="10" s="1"/>
  <c r="X130" i="4"/>
  <c r="X200" i="10" s="1"/>
  <c r="X131" i="4"/>
  <c r="X201" i="10" s="1"/>
  <c r="X132" i="4"/>
  <c r="X202" i="10" s="1"/>
  <c r="X133" i="4"/>
  <c r="X203" i="10" s="1"/>
  <c r="X134" i="4"/>
  <c r="X204" i="10" s="1"/>
  <c r="X135" i="4"/>
  <c r="X205" i="10" s="1"/>
  <c r="X136" i="4"/>
  <c r="X206" i="10" s="1"/>
  <c r="X137" i="4"/>
  <c r="X207" i="10" s="1"/>
  <c r="X138" i="4"/>
  <c r="X208" i="10" s="1"/>
  <c r="X139" i="4"/>
  <c r="X209" i="10" s="1"/>
  <c r="X140" i="4"/>
  <c r="X210" i="10" s="1"/>
  <c r="X141" i="4"/>
  <c r="X211" i="10" s="1"/>
  <c r="X142" i="4"/>
  <c r="X212" i="10" s="1"/>
  <c r="X143" i="4"/>
  <c r="X213" i="10" s="1"/>
  <c r="X144" i="4"/>
  <c r="X214" i="10" s="1"/>
  <c r="X145" i="4"/>
  <c r="X215" i="10" s="1"/>
  <c r="X146" i="4"/>
  <c r="X216" i="10" s="1"/>
  <c r="X147" i="4"/>
  <c r="X217" i="10" s="1"/>
  <c r="X148" i="4"/>
  <c r="X218" i="10" s="1"/>
  <c r="X149" i="4"/>
  <c r="X219" i="10" s="1"/>
  <c r="X150" i="4"/>
  <c r="X220" i="10" s="1"/>
  <c r="X151" i="4"/>
  <c r="X221" i="10" s="1"/>
  <c r="X152" i="4"/>
  <c r="X222" i="10" s="1"/>
  <c r="X153" i="4"/>
  <c r="X223" i="10" s="1"/>
  <c r="X154" i="4"/>
  <c r="X224" i="10" s="1"/>
  <c r="X155" i="4"/>
  <c r="X225" i="10" s="1"/>
  <c r="X156" i="4"/>
  <c r="X226" i="10" s="1"/>
  <c r="X157" i="4"/>
  <c r="X227" i="10" s="1"/>
  <c r="X158" i="4"/>
  <c r="X228" i="10" s="1"/>
  <c r="X159" i="4"/>
  <c r="X229" i="10" s="1"/>
  <c r="X160" i="4"/>
  <c r="X230" i="10" s="1"/>
  <c r="X161" i="4"/>
  <c r="X231" i="10" s="1"/>
  <c r="X162" i="4"/>
  <c r="X232" i="10" s="1"/>
  <c r="X163" i="4"/>
  <c r="X233" i="10" s="1"/>
  <c r="X164" i="4"/>
  <c r="X234" i="10" s="1"/>
  <c r="X165" i="4"/>
  <c r="X235" i="10" s="1"/>
  <c r="X166" i="4"/>
  <c r="X236" i="10" s="1"/>
  <c r="X167" i="4"/>
  <c r="X237" i="10" s="1"/>
  <c r="X168" i="4"/>
  <c r="X238" i="10" s="1"/>
  <c r="X169" i="4"/>
  <c r="X239" i="10" s="1"/>
  <c r="X170" i="4"/>
  <c r="X240" i="10" s="1"/>
  <c r="X171" i="4"/>
  <c r="X241" i="10" s="1"/>
  <c r="X172" i="4"/>
  <c r="X242" i="10" s="1"/>
  <c r="X173" i="4"/>
  <c r="X243" i="10" s="1"/>
  <c r="X174" i="4"/>
  <c r="X244" i="10" s="1"/>
  <c r="X175" i="4"/>
  <c r="X245" i="10" s="1"/>
  <c r="X176" i="4"/>
  <c r="X246" i="10" s="1"/>
  <c r="X177" i="4"/>
  <c r="X247" i="10" s="1"/>
  <c r="X178" i="4"/>
  <c r="X248" i="10" s="1"/>
  <c r="X179" i="4"/>
  <c r="X249" i="10" s="1"/>
  <c r="X180" i="4"/>
  <c r="X250" i="10" s="1"/>
  <c r="X181" i="4"/>
  <c r="X251" i="10" s="1"/>
  <c r="X182" i="4"/>
  <c r="X252" i="10" s="1"/>
  <c r="X183" i="4"/>
  <c r="X253" i="10" s="1"/>
  <c r="X184" i="4"/>
  <c r="X254" i="10" s="1"/>
  <c r="X185" i="4"/>
  <c r="X255" i="10" s="1"/>
  <c r="X186" i="4"/>
  <c r="X256" i="10" s="1"/>
  <c r="X187" i="4"/>
  <c r="X257" i="10" s="1"/>
  <c r="X188" i="4"/>
  <c r="X258" i="10" s="1"/>
  <c r="X189" i="4"/>
  <c r="X259" i="10" s="1"/>
  <c r="X190" i="4"/>
  <c r="X260" i="10" s="1"/>
  <c r="X191" i="4"/>
  <c r="X261" i="10" s="1"/>
  <c r="X192" i="4"/>
  <c r="X262" i="10" s="1"/>
  <c r="X193" i="4"/>
  <c r="X263" i="10" s="1"/>
  <c r="X194" i="4"/>
  <c r="X264" i="10" s="1"/>
  <c r="X195" i="4"/>
  <c r="X265" i="10" s="1"/>
  <c r="X196" i="4"/>
  <c r="X266" i="10" s="1"/>
  <c r="X197" i="4"/>
  <c r="X267" i="10" s="1"/>
  <c r="X198" i="4"/>
  <c r="X268" i="10" s="1"/>
  <c r="X199" i="4"/>
  <c r="X269" i="10" s="1"/>
  <c r="X200" i="4"/>
  <c r="X270" i="10" s="1"/>
  <c r="X201" i="4"/>
  <c r="X271" i="10" s="1"/>
  <c r="X202" i="4"/>
  <c r="X272" i="10" s="1"/>
  <c r="X203" i="4"/>
  <c r="X273" i="10" s="1"/>
  <c r="X204" i="4"/>
  <c r="X274" i="10" s="1"/>
  <c r="X205" i="4"/>
  <c r="X275" i="10" s="1"/>
  <c r="X206" i="4"/>
  <c r="X276" i="10" s="1"/>
  <c r="X207" i="4"/>
  <c r="X277" i="10" s="1"/>
  <c r="X208" i="4"/>
  <c r="X278" i="10" s="1"/>
  <c r="X209" i="4"/>
  <c r="X279" i="10" s="1"/>
  <c r="X210" i="4"/>
  <c r="X280" i="10" s="1"/>
  <c r="X211" i="4"/>
  <c r="X281" i="10" s="1"/>
  <c r="X212" i="4"/>
  <c r="X282" i="10" s="1"/>
  <c r="X213" i="4"/>
  <c r="X283" i="10" s="1"/>
  <c r="X214" i="4"/>
  <c r="X284" i="10" s="1"/>
  <c r="X16" i="4"/>
  <c r="X86" i="10" s="1"/>
  <c r="X17" i="4"/>
  <c r="X87" i="10" s="1"/>
  <c r="X18" i="4"/>
  <c r="X88" i="10" s="1"/>
  <c r="X19" i="4"/>
  <c r="X89" i="10" s="1"/>
  <c r="X15" i="4"/>
  <c r="X85" i="10" s="1"/>
  <c r="AE214" i="4"/>
  <c r="AE284" i="10" s="1"/>
  <c r="AE212" i="4"/>
  <c r="AE282" i="10" s="1"/>
  <c r="AE211" i="4"/>
  <c r="AE281" i="10" s="1"/>
  <c r="AE210" i="4"/>
  <c r="AE280" i="10" s="1"/>
  <c r="AE206" i="4"/>
  <c r="AE276" i="10" s="1"/>
  <c r="AE205" i="4"/>
  <c r="AE275" i="10" s="1"/>
  <c r="AE203" i="4"/>
  <c r="AE273" i="10" s="1"/>
  <c r="AE202" i="4"/>
  <c r="AE272" i="10" s="1"/>
  <c r="AE200" i="4"/>
  <c r="AE270" i="10" s="1"/>
  <c r="AE198" i="4"/>
  <c r="AE268" i="10" s="1"/>
  <c r="AE196" i="4"/>
  <c r="AE266" i="10" s="1"/>
  <c r="AE194" i="4"/>
  <c r="AE264" i="10" s="1"/>
  <c r="AE192" i="4"/>
  <c r="AE262" i="10" s="1"/>
  <c r="AE191" i="4"/>
  <c r="AE261" i="10" s="1"/>
  <c r="AE190" i="4"/>
  <c r="AE260" i="10" s="1"/>
  <c r="AE187" i="4"/>
  <c r="AE257" i="10" s="1"/>
  <c r="AE186" i="4"/>
  <c r="AE256" i="10" s="1"/>
  <c r="AE184" i="4"/>
  <c r="AE254" i="10" s="1"/>
  <c r="AE182" i="4"/>
  <c r="AE252" i="10" s="1"/>
  <c r="AE179" i="4"/>
  <c r="AE249" i="10" s="1"/>
  <c r="AE178" i="4"/>
  <c r="AE248" i="10" s="1"/>
  <c r="AE176" i="4"/>
  <c r="AE246" i="10" s="1"/>
  <c r="AE174" i="4"/>
  <c r="AE244" i="10" s="1"/>
  <c r="AE173" i="4"/>
  <c r="AE243" i="10" s="1"/>
  <c r="AE168" i="4"/>
  <c r="AE238" i="10" s="1"/>
  <c r="AE166" i="4"/>
  <c r="AE236" i="10" s="1"/>
  <c r="AE165" i="4"/>
  <c r="AE235" i="10" s="1"/>
  <c r="AE164" i="4"/>
  <c r="AE234" i="10" s="1"/>
  <c r="AE162" i="4"/>
  <c r="AE232" i="10" s="1"/>
  <c r="AE160" i="4"/>
  <c r="AE230" i="10" s="1"/>
  <c r="AE159" i="4"/>
  <c r="AE229" i="10" s="1"/>
  <c r="AE157" i="4"/>
  <c r="AE227" i="10" s="1"/>
  <c r="AE156" i="4"/>
  <c r="AE226" i="10" s="1"/>
  <c r="AE155" i="4"/>
  <c r="AE225" i="10" s="1"/>
  <c r="AE154" i="4"/>
  <c r="AE224" i="10" s="1"/>
  <c r="AE152" i="4"/>
  <c r="AE222" i="10" s="1"/>
  <c r="AE150" i="4"/>
  <c r="AE220" i="10" s="1"/>
  <c r="AE149" i="4"/>
  <c r="AE219" i="10" s="1"/>
  <c r="AE148" i="4"/>
  <c r="AE218" i="10" s="1"/>
  <c r="AE147" i="4"/>
  <c r="AE217" i="10" s="1"/>
  <c r="AE143" i="4"/>
  <c r="AE213" i="10" s="1"/>
  <c r="AE135" i="4"/>
  <c r="AE205" i="10" s="1"/>
  <c r="AE132" i="4"/>
  <c r="AE202" i="10" s="1"/>
  <c r="AE131" i="4"/>
  <c r="AE201" i="10" s="1"/>
  <c r="AE119" i="4"/>
  <c r="AE189" i="10" s="1"/>
  <c r="AE116" i="4"/>
  <c r="AE186" i="10" s="1"/>
  <c r="AE115" i="4"/>
  <c r="AE185" i="10" s="1"/>
  <c r="AE111" i="4"/>
  <c r="AE181" i="10" s="1"/>
  <c r="AE103" i="4"/>
  <c r="AE173" i="10" s="1"/>
  <c r="AE100" i="4"/>
  <c r="AE170" i="10" s="1"/>
  <c r="AE99" i="4"/>
  <c r="AE169" i="10" s="1"/>
  <c r="AE95" i="4"/>
  <c r="AE165" i="10" s="1"/>
  <c r="AE87" i="4"/>
  <c r="AE157" i="10" s="1"/>
  <c r="AE85" i="4"/>
  <c r="AE155" i="10" s="1"/>
  <c r="AE84" i="4"/>
  <c r="AE154" i="10" s="1"/>
  <c r="AE83" i="4"/>
  <c r="AE153" i="10" s="1"/>
  <c r="AE79" i="4"/>
  <c r="AE149" i="10" s="1"/>
  <c r="AE71" i="4"/>
  <c r="AE141" i="10" s="1"/>
  <c r="AE68" i="4"/>
  <c r="AE138" i="10" s="1"/>
  <c r="AE67" i="4"/>
  <c r="AE137" i="10" s="1"/>
  <c r="AE63" i="4"/>
  <c r="AE133" i="10" s="1"/>
  <c r="AE55" i="4"/>
  <c r="AE125" i="10" s="1"/>
  <c r="AE52" i="4"/>
  <c r="AE122" i="10" s="1"/>
  <c r="AE51" i="4"/>
  <c r="AE121" i="10" s="1"/>
  <c r="AE47" i="4"/>
  <c r="AE117" i="10" s="1"/>
  <c r="AE39" i="4"/>
  <c r="AE109" i="10" s="1"/>
  <c r="AE36" i="4"/>
  <c r="AE106" i="10" s="1"/>
  <c r="AE35" i="4"/>
  <c r="AE105" i="10" s="1"/>
  <c r="AE23" i="4"/>
  <c r="AE93" i="10" s="1"/>
  <c r="AE21" i="4"/>
  <c r="AE91" i="10" s="1"/>
  <c r="AE20" i="4"/>
  <c r="AE90" i="10" s="1"/>
  <c r="AE19" i="4"/>
  <c r="AE89" i="10" s="1"/>
  <c r="AB13" i="12"/>
  <c r="AA13" i="12"/>
  <c r="Z13" i="12"/>
  <c r="Y13" i="12"/>
  <c r="AB12" i="12"/>
  <c r="AA12" i="12"/>
  <c r="H7" i="12"/>
  <c r="B20" i="10"/>
  <c r="B18" i="10"/>
  <c r="B15" i="10"/>
  <c r="CB14" i="10"/>
  <c r="B13" i="10"/>
  <c r="CB12" i="10"/>
  <c r="CB11" i="10"/>
  <c r="CB10" i="10"/>
  <c r="CB9" i="10"/>
  <c r="CB8" i="10"/>
  <c r="CB7" i="10"/>
  <c r="CB6" i="10"/>
  <c r="CB5" i="10"/>
  <c r="CB2" i="10"/>
  <c r="CC2" i="10" s="1"/>
  <c r="CB13" i="10"/>
  <c r="AB91" i="12" l="1"/>
  <c r="BB91" i="12" s="1"/>
  <c r="EG91" i="12" s="1"/>
  <c r="AB155" i="12"/>
  <c r="AB60" i="12"/>
  <c r="AB124" i="12"/>
  <c r="AB37" i="12"/>
  <c r="AB101" i="12"/>
  <c r="AB78" i="12"/>
  <c r="AB142" i="12"/>
  <c r="AB88" i="12"/>
  <c r="AB152" i="12"/>
  <c r="AB58" i="12"/>
  <c r="AB122" i="12"/>
  <c r="AB186" i="12"/>
  <c r="AB153" i="12"/>
  <c r="AB139" i="12"/>
  <c r="AB170" i="12"/>
  <c r="AB99" i="12"/>
  <c r="AB163" i="12"/>
  <c r="AB196" i="12"/>
  <c r="AB109" i="12"/>
  <c r="AB173" i="12"/>
  <c r="AB22" i="12"/>
  <c r="AB86" i="12"/>
  <c r="AB150" i="12"/>
  <c r="AB214" i="12"/>
  <c r="AB127" i="12"/>
  <c r="AB32" i="12"/>
  <c r="AB96" i="12"/>
  <c r="AB160" i="12"/>
  <c r="AB130" i="12"/>
  <c r="AB194" i="12"/>
  <c r="AB57" i="12"/>
  <c r="AZ57" i="12" s="1"/>
  <c r="EE57" i="12" s="1"/>
  <c r="AB85" i="12"/>
  <c r="AB126" i="12"/>
  <c r="AB107" i="12"/>
  <c r="AB171" i="12"/>
  <c r="AB140" i="12"/>
  <c r="AB204" i="12"/>
  <c r="AB181" i="12"/>
  <c r="AB94" i="12"/>
  <c r="AB158" i="12"/>
  <c r="AB71" i="12"/>
  <c r="AB135" i="12"/>
  <c r="AB199" i="12"/>
  <c r="AB168" i="12"/>
  <c r="AB74" i="12"/>
  <c r="AB138" i="12"/>
  <c r="AB97" i="12"/>
  <c r="BC97" i="12" s="1"/>
  <c r="EH97" i="12" s="1"/>
  <c r="AB25" i="12"/>
  <c r="AB203" i="12"/>
  <c r="AB190" i="12"/>
  <c r="AB113" i="12"/>
  <c r="AB115" i="12"/>
  <c r="AB179" i="12"/>
  <c r="AB20" i="12"/>
  <c r="AB84" i="12"/>
  <c r="BA84" i="12" s="1"/>
  <c r="EF84" i="12" s="1"/>
  <c r="AB212" i="12"/>
  <c r="AB61" i="12"/>
  <c r="AB125" i="12"/>
  <c r="AB38" i="12"/>
  <c r="AB102" i="12"/>
  <c r="AB166" i="12"/>
  <c r="AB79" i="12"/>
  <c r="AZ79" i="12" s="1"/>
  <c r="EE79" i="12" s="1"/>
  <c r="AB143" i="12"/>
  <c r="BB143" i="12" s="1"/>
  <c r="EG143" i="12" s="1"/>
  <c r="AB48" i="12"/>
  <c r="AB18" i="12"/>
  <c r="AB210" i="12"/>
  <c r="AB201" i="12"/>
  <c r="AB65" i="12"/>
  <c r="AB81" i="12"/>
  <c r="AB59" i="12"/>
  <c r="AB123" i="12"/>
  <c r="BC123" i="12" s="1"/>
  <c r="EH123" i="12" s="1"/>
  <c r="AB28" i="12"/>
  <c r="AB156" i="12"/>
  <c r="AB69" i="12"/>
  <c r="AB197" i="12"/>
  <c r="AB46" i="12"/>
  <c r="AB23" i="12"/>
  <c r="AB87" i="12"/>
  <c r="AB151" i="12"/>
  <c r="BA151" i="12" s="1"/>
  <c r="EF151" i="12" s="1"/>
  <c r="AB56" i="12"/>
  <c r="AB26" i="12"/>
  <c r="AB154" i="12"/>
  <c r="AB137" i="12"/>
  <c r="AB172" i="12"/>
  <c r="AB21" i="12"/>
  <c r="AB67" i="12"/>
  <c r="AB131" i="12"/>
  <c r="BB131" i="12" s="1"/>
  <c r="EG131" i="12" s="1"/>
  <c r="AB36" i="12"/>
  <c r="AB77" i="12"/>
  <c r="AB141" i="12"/>
  <c r="AB118" i="12"/>
  <c r="AB182" i="12"/>
  <c r="AB64" i="12"/>
  <c r="AB128" i="12"/>
  <c r="AB192" i="12"/>
  <c r="BC192" i="12" s="1"/>
  <c r="EH192" i="12" s="1"/>
  <c r="AB98" i="12"/>
  <c r="AB162" i="12"/>
  <c r="AB145" i="12"/>
  <c r="AB75" i="12"/>
  <c r="AB39" i="12"/>
  <c r="AB167" i="12"/>
  <c r="AB200" i="12"/>
  <c r="AB42" i="12"/>
  <c r="BB42" i="12" s="1"/>
  <c r="EG42" i="12" s="1"/>
  <c r="AB169" i="12"/>
  <c r="AB19" i="12"/>
  <c r="AB147" i="12"/>
  <c r="AB211" i="12"/>
  <c r="AB116" i="12"/>
  <c r="AB180" i="12"/>
  <c r="AB29" i="12"/>
  <c r="AB93" i="12"/>
  <c r="BA93" i="12" s="1"/>
  <c r="EF93" i="12" s="1"/>
  <c r="AB134" i="12"/>
  <c r="AB198" i="12"/>
  <c r="AB47" i="12"/>
  <c r="AB111" i="12"/>
  <c r="AB80" i="12"/>
  <c r="AB208" i="12"/>
  <c r="AB50" i="12"/>
  <c r="AB178" i="12"/>
  <c r="BA178" i="12" s="1"/>
  <c r="EF178" i="12" s="1"/>
  <c r="AB15" i="12"/>
  <c r="BB89" i="12"/>
  <c r="EG89" i="12" s="1"/>
  <c r="AW89" i="12"/>
  <c r="EB89" i="12" s="1"/>
  <c r="AR89" i="12"/>
  <c r="DW89" i="12" s="1"/>
  <c r="AM89" i="12"/>
  <c r="DR89" i="12" s="1"/>
  <c r="AH89" i="12"/>
  <c r="AH91" i="12"/>
  <c r="AH143" i="12"/>
  <c r="BB202" i="12"/>
  <c r="EG202" i="12" s="1"/>
  <c r="AW202" i="12"/>
  <c r="EB202" i="12" s="1"/>
  <c r="AR202" i="12"/>
  <c r="DW202" i="12" s="1"/>
  <c r="AM202" i="12"/>
  <c r="DR202" i="12" s="1"/>
  <c r="AH202" i="12"/>
  <c r="AV192" i="12"/>
  <c r="EA192" i="12" s="1"/>
  <c r="AL192" i="12"/>
  <c r="DQ192" i="12" s="1"/>
  <c r="AG192" i="12"/>
  <c r="AG29" i="12"/>
  <c r="BC149" i="12"/>
  <c r="EH149" i="12" s="1"/>
  <c r="AX149" i="12"/>
  <c r="EC149" i="12" s="1"/>
  <c r="AS149" i="12"/>
  <c r="DX149" i="12" s="1"/>
  <c r="AN149" i="12"/>
  <c r="DS149" i="12" s="1"/>
  <c r="AI149" i="12"/>
  <c r="BA51" i="12"/>
  <c r="EF51" i="12" s="1"/>
  <c r="AV51" i="12"/>
  <c r="EA51" i="12" s="1"/>
  <c r="AL51" i="12"/>
  <c r="DQ51" i="12" s="1"/>
  <c r="AQ51" i="12"/>
  <c r="DV51" i="12" s="1"/>
  <c r="AG51" i="12"/>
  <c r="BC154" i="12"/>
  <c r="EH154" i="12" s="1"/>
  <c r="AI154" i="12"/>
  <c r="BB73" i="12"/>
  <c r="EG73" i="12" s="1"/>
  <c r="AW73" i="12"/>
  <c r="EB73" i="12" s="1"/>
  <c r="AR73" i="12"/>
  <c r="DW73" i="12" s="1"/>
  <c r="AM73" i="12"/>
  <c r="DR73" i="12" s="1"/>
  <c r="AH73" i="12"/>
  <c r="BA104" i="12"/>
  <c r="EF104" i="12" s="1"/>
  <c r="AV104" i="12"/>
  <c r="EA104" i="12" s="1"/>
  <c r="AQ104" i="12"/>
  <c r="DV104" i="12" s="1"/>
  <c r="AL104" i="12"/>
  <c r="DQ104" i="12" s="1"/>
  <c r="AG104" i="12"/>
  <c r="AG137" i="12"/>
  <c r="BA189" i="12"/>
  <c r="EF189" i="12" s="1"/>
  <c r="AV189" i="12"/>
  <c r="EA189" i="12" s="1"/>
  <c r="AQ189" i="12"/>
  <c r="DV189" i="12" s="1"/>
  <c r="AL189" i="12"/>
  <c r="DQ189" i="12" s="1"/>
  <c r="AG189" i="12"/>
  <c r="AX45" i="12"/>
  <c r="EC45" i="12" s="1"/>
  <c r="BC45" i="12"/>
  <c r="EH45" i="12" s="1"/>
  <c r="AS45" i="12"/>
  <c r="DX45" i="12" s="1"/>
  <c r="AI45" i="12"/>
  <c r="AN45" i="12"/>
  <c r="DS45" i="12" s="1"/>
  <c r="BB34" i="12"/>
  <c r="EG34" i="12" s="1"/>
  <c r="AW34" i="12"/>
  <c r="EB34" i="12" s="1"/>
  <c r="AR34" i="12"/>
  <c r="DW34" i="12" s="1"/>
  <c r="AM34" i="12"/>
  <c r="DR34" i="12" s="1"/>
  <c r="AH34" i="12"/>
  <c r="BC99" i="12"/>
  <c r="EH99" i="12" s="1"/>
  <c r="AX99" i="12"/>
  <c r="EC99" i="12" s="1"/>
  <c r="AN99" i="12"/>
  <c r="DS99" i="12" s="1"/>
  <c r="AI99" i="12"/>
  <c r="AH42" i="12"/>
  <c r="AZ199" i="12"/>
  <c r="EE199" i="12" s="1"/>
  <c r="AF199" i="12"/>
  <c r="BA169" i="12"/>
  <c r="EF169" i="12" s="1"/>
  <c r="AG169" i="12"/>
  <c r="AV138" i="12"/>
  <c r="EA138" i="12" s="1"/>
  <c r="AL138" i="12"/>
  <c r="DQ138" i="12" s="1"/>
  <c r="AG138" i="12"/>
  <c r="BC193" i="12"/>
  <c r="EH193" i="12" s="1"/>
  <c r="AX193" i="12"/>
  <c r="EC193" i="12" s="1"/>
  <c r="AS193" i="12"/>
  <c r="DX193" i="12" s="1"/>
  <c r="AN193" i="12"/>
  <c r="DS193" i="12" s="1"/>
  <c r="AI193" i="12"/>
  <c r="AF200" i="12"/>
  <c r="AU79" i="12"/>
  <c r="DZ79" i="12" s="1"/>
  <c r="AK79" i="12"/>
  <c r="DP79" i="12" s="1"/>
  <c r="AF79" i="12"/>
  <c r="BB183" i="12"/>
  <c r="EG183" i="12" s="1"/>
  <c r="AW183" i="12"/>
  <c r="EB183" i="12" s="1"/>
  <c r="AR183" i="12"/>
  <c r="DW183" i="12" s="1"/>
  <c r="AM183" i="12"/>
  <c r="DR183" i="12" s="1"/>
  <c r="AH183" i="12"/>
  <c r="AI123" i="12"/>
  <c r="AZ146" i="12"/>
  <c r="EE146" i="12" s="1"/>
  <c r="AU146" i="12"/>
  <c r="DZ146" i="12" s="1"/>
  <c r="AP146" i="12"/>
  <c r="DU146" i="12" s="1"/>
  <c r="AK146" i="12"/>
  <c r="DP146" i="12" s="1"/>
  <c r="AF146" i="12"/>
  <c r="AZ157" i="12"/>
  <c r="EE157" i="12" s="1"/>
  <c r="AU157" i="12"/>
  <c r="DZ157" i="12" s="1"/>
  <c r="AP157" i="12"/>
  <c r="DU157" i="12" s="1"/>
  <c r="AF157" i="12"/>
  <c r="AK157" i="12"/>
  <c r="DP157" i="12" s="1"/>
  <c r="BB173" i="12"/>
  <c r="EG173" i="12" s="1"/>
  <c r="AH173" i="12"/>
  <c r="Y134" i="12"/>
  <c r="Y198" i="12"/>
  <c r="Y167" i="12"/>
  <c r="Y80" i="12"/>
  <c r="Y208" i="12"/>
  <c r="Y57" i="12"/>
  <c r="Y98" i="12"/>
  <c r="Y162" i="12"/>
  <c r="Y67" i="12"/>
  <c r="AK67" i="12" s="1"/>
  <c r="DP67" i="12" s="1"/>
  <c r="Y37" i="12"/>
  <c r="Y101" i="12"/>
  <c r="Y140" i="12"/>
  <c r="Y172" i="12"/>
  <c r="Y36" i="12"/>
  <c r="Y151" i="12"/>
  <c r="Y128" i="12"/>
  <c r="Y78" i="12"/>
  <c r="Y142" i="12"/>
  <c r="Y47" i="12"/>
  <c r="Y152" i="12"/>
  <c r="Y65" i="12"/>
  <c r="Y42" i="12"/>
  <c r="AM42" i="12" s="1"/>
  <c r="DR42" i="12" s="1"/>
  <c r="Y75" i="12"/>
  <c r="Y139" i="12"/>
  <c r="Y173" i="12"/>
  <c r="Y169" i="12"/>
  <c r="Y18" i="12"/>
  <c r="Y22" i="12"/>
  <c r="Y96" i="12"/>
  <c r="Y137" i="12"/>
  <c r="AL137" i="12" s="1"/>
  <c r="DQ137" i="12" s="1"/>
  <c r="Y50" i="12"/>
  <c r="Y178" i="12"/>
  <c r="Y19" i="12"/>
  <c r="AL19" i="12" s="1"/>
  <c r="DQ19" i="12" s="1"/>
  <c r="Y147" i="12"/>
  <c r="Y211" i="12"/>
  <c r="Y181" i="12"/>
  <c r="Y180" i="12"/>
  <c r="Y87" i="12"/>
  <c r="Y85" i="12"/>
  <c r="Y28" i="12"/>
  <c r="Y94" i="12"/>
  <c r="Y158" i="12"/>
  <c r="Y127" i="12"/>
  <c r="Y145" i="12"/>
  <c r="Y58" i="12"/>
  <c r="Y122" i="12"/>
  <c r="Y186" i="12"/>
  <c r="Y91" i="12"/>
  <c r="Y61" i="12"/>
  <c r="AM61" i="12" s="1"/>
  <c r="DR61" i="12" s="1"/>
  <c r="Y116" i="12"/>
  <c r="Y179" i="12"/>
  <c r="Y38" i="12"/>
  <c r="Y102" i="12"/>
  <c r="Y166" i="12"/>
  <c r="Y71" i="12"/>
  <c r="Y199" i="12"/>
  <c r="Y48" i="12"/>
  <c r="Y25" i="12"/>
  <c r="AL25" i="12" s="1"/>
  <c r="DQ25" i="12" s="1"/>
  <c r="Y153" i="12"/>
  <c r="Y130" i="12"/>
  <c r="Y194" i="12"/>
  <c r="Y163" i="12"/>
  <c r="Y69" i="12"/>
  <c r="Y197" i="12"/>
  <c r="Y64" i="12"/>
  <c r="AM64" i="12" s="1"/>
  <c r="DR64" i="12" s="1"/>
  <c r="Y210" i="12"/>
  <c r="Y115" i="12"/>
  <c r="Y212" i="12"/>
  <c r="Y46" i="12"/>
  <c r="Y143" i="12"/>
  <c r="AM143" i="12" s="1"/>
  <c r="DR143" i="12" s="1"/>
  <c r="Y56" i="12"/>
  <c r="Y97" i="12"/>
  <c r="Y107" i="12"/>
  <c r="AN107" i="12" s="1"/>
  <c r="DS107" i="12" s="1"/>
  <c r="Y171" i="12"/>
  <c r="Y60" i="12"/>
  <c r="Y21" i="12"/>
  <c r="Y196" i="12"/>
  <c r="Y200" i="12"/>
  <c r="AK200" i="12" s="1"/>
  <c r="DP200" i="12" s="1"/>
  <c r="Y113" i="12"/>
  <c r="Y154" i="12"/>
  <c r="Y59" i="12"/>
  <c r="AL59" i="12" s="1"/>
  <c r="DQ59" i="12" s="1"/>
  <c r="Y123" i="12"/>
  <c r="Y29" i="12"/>
  <c r="Y93" i="12"/>
  <c r="Y204" i="12"/>
  <c r="Y15" i="12"/>
  <c r="AZ130" i="12"/>
  <c r="EE130" i="12" s="1"/>
  <c r="AK130" i="12"/>
  <c r="DP130" i="12" s="1"/>
  <c r="AF130" i="12"/>
  <c r="Z77" i="12"/>
  <c r="Z141" i="12"/>
  <c r="Z46" i="12"/>
  <c r="Z23" i="12"/>
  <c r="Z87" i="12"/>
  <c r="Z151" i="12"/>
  <c r="Z64" i="12"/>
  <c r="Z128" i="12"/>
  <c r="Z192" i="12"/>
  <c r="AQ192" i="12" s="1"/>
  <c r="DV192" i="12" s="1"/>
  <c r="Z169" i="12"/>
  <c r="AQ169" i="12" s="1"/>
  <c r="DV169" i="12" s="1"/>
  <c r="Z74" i="12"/>
  <c r="Z138" i="12"/>
  <c r="Z172" i="12"/>
  <c r="Z67" i="12"/>
  <c r="Z61" i="12"/>
  <c r="Z94" i="12"/>
  <c r="Z122" i="12"/>
  <c r="Z156" i="12"/>
  <c r="Z155" i="12"/>
  <c r="Z21" i="12"/>
  <c r="Z85" i="12"/>
  <c r="Z118" i="12"/>
  <c r="Z182" i="12"/>
  <c r="Z200" i="12"/>
  <c r="AR200" i="12" s="1"/>
  <c r="DW200" i="12" s="1"/>
  <c r="Z113" i="12"/>
  <c r="Z18" i="12"/>
  <c r="Z210" i="12"/>
  <c r="Z116" i="12"/>
  <c r="Z180" i="12"/>
  <c r="Z203" i="12"/>
  <c r="Z171" i="12"/>
  <c r="Z135" i="12"/>
  <c r="Z123" i="12"/>
  <c r="AS123" i="12" s="1"/>
  <c r="DX123" i="12" s="1"/>
  <c r="Z91" i="12"/>
  <c r="Z29" i="12"/>
  <c r="AQ29" i="12" s="1"/>
  <c r="DV29" i="12" s="1"/>
  <c r="Z93" i="12"/>
  <c r="Z126" i="12"/>
  <c r="Z190" i="12"/>
  <c r="Z39" i="12"/>
  <c r="Z167" i="12"/>
  <c r="Z80" i="12"/>
  <c r="Z208" i="12"/>
  <c r="Z57" i="12"/>
  <c r="Z26" i="12"/>
  <c r="Z154" i="12"/>
  <c r="Z60" i="12"/>
  <c r="Z124" i="12"/>
  <c r="Z211" i="12"/>
  <c r="Z139" i="12"/>
  <c r="Z107" i="12"/>
  <c r="Z125" i="12"/>
  <c r="Z199" i="12"/>
  <c r="AP199" i="12" s="1"/>
  <c r="DU199" i="12" s="1"/>
  <c r="Z58" i="12"/>
  <c r="Z37" i="12"/>
  <c r="Z101" i="12"/>
  <c r="Z134" i="12"/>
  <c r="Z198" i="12"/>
  <c r="Z47" i="12"/>
  <c r="Z111" i="12"/>
  <c r="Z88" i="12"/>
  <c r="Z152" i="12"/>
  <c r="Z65" i="12"/>
  <c r="Z98" i="12"/>
  <c r="Z162" i="12"/>
  <c r="Z196" i="12"/>
  <c r="Z147" i="12"/>
  <c r="Z75" i="12"/>
  <c r="Z179" i="12"/>
  <c r="Z28" i="12"/>
  <c r="Z163" i="12"/>
  <c r="Z109" i="12"/>
  <c r="Z173" i="12"/>
  <c r="Z78" i="12"/>
  <c r="Z142" i="12"/>
  <c r="Z32" i="12"/>
  <c r="Z96" i="12"/>
  <c r="Z160" i="12"/>
  <c r="Z137" i="12"/>
  <c r="Z201" i="12"/>
  <c r="Z42" i="12"/>
  <c r="AS42" i="12" s="1"/>
  <c r="DX42" i="12" s="1"/>
  <c r="Z170" i="12"/>
  <c r="Z140" i="12"/>
  <c r="Z204" i="12"/>
  <c r="Z115" i="12"/>
  <c r="Z25" i="12"/>
  <c r="Z99" i="12"/>
  <c r="AS99" i="12" s="1"/>
  <c r="DX99" i="12" s="1"/>
  <c r="Z181" i="12"/>
  <c r="Z22" i="12"/>
  <c r="AQ22" i="12" s="1"/>
  <c r="DV22" i="12" s="1"/>
  <c r="Z86" i="12"/>
  <c r="Z150" i="12"/>
  <c r="Z214" i="12"/>
  <c r="Z127" i="12"/>
  <c r="Z168" i="12"/>
  <c r="Z81" i="12"/>
  <c r="Z145" i="12"/>
  <c r="Z50" i="12"/>
  <c r="Z178" i="12"/>
  <c r="AQ178" i="12" s="1"/>
  <c r="DV178" i="12" s="1"/>
  <c r="Z20" i="12"/>
  <c r="Z84" i="12"/>
  <c r="Z212" i="12"/>
  <c r="Z19" i="12"/>
  <c r="Z158" i="12"/>
  <c r="Z71" i="12"/>
  <c r="Z48" i="12"/>
  <c r="Z153" i="12"/>
  <c r="Z186" i="12"/>
  <c r="Z69" i="12"/>
  <c r="Z197" i="12"/>
  <c r="Z38" i="12"/>
  <c r="Z102" i="12"/>
  <c r="Z166" i="12"/>
  <c r="Z79" i="12"/>
  <c r="AS79" i="12" s="1"/>
  <c r="DX79" i="12" s="1"/>
  <c r="Z143" i="12"/>
  <c r="AR143" i="12" s="1"/>
  <c r="DW143" i="12" s="1"/>
  <c r="Z56" i="12"/>
  <c r="Z97" i="12"/>
  <c r="Z130" i="12"/>
  <c r="AP130" i="12" s="1"/>
  <c r="DU130" i="12" s="1"/>
  <c r="Z194" i="12"/>
  <c r="Z36" i="12"/>
  <c r="Z131" i="12"/>
  <c r="Z59" i="12"/>
  <c r="AQ59" i="12" s="1"/>
  <c r="DV59" i="12" s="1"/>
  <c r="Z15" i="12"/>
  <c r="BB193" i="12"/>
  <c r="EG193" i="12" s="1"/>
  <c r="AW193" i="12"/>
  <c r="EB193" i="12" s="1"/>
  <c r="AR193" i="12"/>
  <c r="DW193" i="12" s="1"/>
  <c r="AM193" i="12"/>
  <c r="DR193" i="12" s="1"/>
  <c r="AH193" i="12"/>
  <c r="AZ71" i="12"/>
  <c r="EE71" i="12" s="1"/>
  <c r="AK71" i="12"/>
  <c r="DP71" i="12" s="1"/>
  <c r="AF71" i="12"/>
  <c r="AL178" i="12"/>
  <c r="DQ178" i="12" s="1"/>
  <c r="AG178" i="12"/>
  <c r="AA212" i="12"/>
  <c r="AA181" i="12"/>
  <c r="AA94" i="12"/>
  <c r="AA158" i="12"/>
  <c r="AA71" i="12"/>
  <c r="AU71" i="12" s="1"/>
  <c r="DZ71" i="12" s="1"/>
  <c r="AA199" i="12"/>
  <c r="AA48" i="12"/>
  <c r="AA145" i="12"/>
  <c r="AA115" i="12"/>
  <c r="AV115" i="12" s="1"/>
  <c r="EA115" i="12" s="1"/>
  <c r="AA179" i="12"/>
  <c r="AA194" i="12"/>
  <c r="AW194" i="12" s="1"/>
  <c r="EB194" i="12" s="1"/>
  <c r="AA58" i="12"/>
  <c r="AA154" i="12"/>
  <c r="AW154" i="12" s="1"/>
  <c r="EB154" i="12" s="1"/>
  <c r="AA42" i="12"/>
  <c r="AA28" i="12"/>
  <c r="AU28" i="12" s="1"/>
  <c r="DZ28" i="12" s="1"/>
  <c r="AA61" i="12"/>
  <c r="AA38" i="12"/>
  <c r="AU38" i="12" s="1"/>
  <c r="DZ38" i="12" s="1"/>
  <c r="AA102" i="12"/>
  <c r="AA166" i="12"/>
  <c r="AA143" i="12"/>
  <c r="AW143" i="12" s="1"/>
  <c r="EB143" i="12" s="1"/>
  <c r="AA56" i="12"/>
  <c r="AA25" i="12"/>
  <c r="AA153" i="12"/>
  <c r="AA59" i="12"/>
  <c r="AA123" i="12"/>
  <c r="AX123" i="12" s="1"/>
  <c r="EC123" i="12" s="1"/>
  <c r="AA130" i="12"/>
  <c r="AU130" i="12" s="1"/>
  <c r="DZ130" i="12" s="1"/>
  <c r="AA65" i="12"/>
  <c r="AA50" i="12"/>
  <c r="AA36" i="12"/>
  <c r="AX36" i="12" s="1"/>
  <c r="EC36" i="12" s="1"/>
  <c r="AA69" i="12"/>
  <c r="AA197" i="12"/>
  <c r="AA46" i="12"/>
  <c r="AA87" i="12"/>
  <c r="AA151" i="12"/>
  <c r="AA64" i="12"/>
  <c r="AA128" i="12"/>
  <c r="AA97" i="12"/>
  <c r="AX97" i="12" s="1"/>
  <c r="EC97" i="12" s="1"/>
  <c r="AA67" i="12"/>
  <c r="AA101" i="12"/>
  <c r="AA186" i="12"/>
  <c r="AA172" i="12"/>
  <c r="AA200" i="12"/>
  <c r="AU200" i="12" s="1"/>
  <c r="DZ200" i="12" s="1"/>
  <c r="AA169" i="12"/>
  <c r="AV169" i="12" s="1"/>
  <c r="EA169" i="12" s="1"/>
  <c r="AA75" i="12"/>
  <c r="AW75" i="12" s="1"/>
  <c r="EB75" i="12" s="1"/>
  <c r="AA139" i="12"/>
  <c r="AW139" i="12" s="1"/>
  <c r="EB139" i="12" s="1"/>
  <c r="AA78" i="12"/>
  <c r="AA96" i="12"/>
  <c r="AA162" i="12"/>
  <c r="AA116" i="12"/>
  <c r="AA180" i="12"/>
  <c r="AA21" i="12"/>
  <c r="AX21" i="12" s="1"/>
  <c r="EC21" i="12" s="1"/>
  <c r="AA85" i="12"/>
  <c r="AW85" i="12" s="1"/>
  <c r="EB85" i="12" s="1"/>
  <c r="AA167" i="12"/>
  <c r="AA80" i="12"/>
  <c r="AA208" i="12"/>
  <c r="AA113" i="12"/>
  <c r="AA19" i="12"/>
  <c r="AA147" i="12"/>
  <c r="AW147" i="12" s="1"/>
  <c r="EB147" i="12" s="1"/>
  <c r="AA211" i="12"/>
  <c r="AA210" i="12"/>
  <c r="AA178" i="12"/>
  <c r="AA142" i="12"/>
  <c r="AA98" i="12"/>
  <c r="AU98" i="12" s="1"/>
  <c r="DZ98" i="12" s="1"/>
  <c r="AA60" i="12"/>
  <c r="AA29" i="12"/>
  <c r="AV29" i="12" s="1"/>
  <c r="EA29" i="12" s="1"/>
  <c r="AA93" i="12"/>
  <c r="AA134" i="12"/>
  <c r="AA198" i="12"/>
  <c r="AA47" i="12"/>
  <c r="AV47" i="12" s="1"/>
  <c r="EA47" i="12" s="1"/>
  <c r="AA152" i="12"/>
  <c r="AA57" i="12"/>
  <c r="AA91" i="12"/>
  <c r="AA196" i="12"/>
  <c r="AA37" i="12"/>
  <c r="AA163" i="12"/>
  <c r="AA140" i="12"/>
  <c r="AX140" i="12" s="1"/>
  <c r="EC140" i="12" s="1"/>
  <c r="AA204" i="12"/>
  <c r="AA173" i="12"/>
  <c r="AA22" i="12"/>
  <c r="AW22" i="12" s="1"/>
  <c r="EB22" i="12" s="1"/>
  <c r="AA127" i="12"/>
  <c r="AA137" i="12"/>
  <c r="AV137" i="12" s="1"/>
  <c r="EA137" i="12" s="1"/>
  <c r="AA107" i="12"/>
  <c r="AA171" i="12"/>
  <c r="AA18" i="12"/>
  <c r="AV18" i="12" s="1"/>
  <c r="EA18" i="12" s="1"/>
  <c r="AA122" i="12"/>
  <c r="AX122" i="12" s="1"/>
  <c r="EC122" i="12" s="1"/>
  <c r="AA15" i="12"/>
  <c r="BB147" i="12"/>
  <c r="EG147" i="12" s="1"/>
  <c r="AH147" i="12"/>
  <c r="BC202" i="12"/>
  <c r="EH202" i="12" s="1"/>
  <c r="AX202" i="12"/>
  <c r="EC202" i="12" s="1"/>
  <c r="AS202" i="12"/>
  <c r="DX202" i="12" s="1"/>
  <c r="AN202" i="12"/>
  <c r="DS202" i="12" s="1"/>
  <c r="AI202" i="12"/>
  <c r="BA105" i="12"/>
  <c r="EF105" i="12" s="1"/>
  <c r="AQ105" i="12"/>
  <c r="DV105" i="12" s="1"/>
  <c r="AV105" i="12"/>
  <c r="EA105" i="12" s="1"/>
  <c r="AL105" i="12"/>
  <c r="DQ105" i="12" s="1"/>
  <c r="AG105" i="12"/>
  <c r="AZ129" i="12"/>
  <c r="EE129" i="12" s="1"/>
  <c r="AU129" i="12"/>
  <c r="DZ129" i="12" s="1"/>
  <c r="AP129" i="12"/>
  <c r="DU129" i="12" s="1"/>
  <c r="AK129" i="12"/>
  <c r="DP129" i="12" s="1"/>
  <c r="AF129" i="12"/>
  <c r="BA61" i="12"/>
  <c r="EF61" i="12" s="1"/>
  <c r="AV61" i="12"/>
  <c r="EA61" i="12" s="1"/>
  <c r="AG61" i="12"/>
  <c r="BB125" i="12"/>
  <c r="EG125" i="12" s="1"/>
  <c r="AW125" i="12"/>
  <c r="EB125" i="12" s="1"/>
  <c r="AR125" i="12"/>
  <c r="DW125" i="12" s="1"/>
  <c r="AM125" i="12"/>
  <c r="DR125" i="12" s="1"/>
  <c r="AH125" i="12"/>
  <c r="BC36" i="12"/>
  <c r="EH36" i="12" s="1"/>
  <c r="AS36" i="12"/>
  <c r="DX36" i="12" s="1"/>
  <c r="AN36" i="12"/>
  <c r="DS36" i="12" s="1"/>
  <c r="AI36" i="12"/>
  <c r="BA72" i="12"/>
  <c r="EF72" i="12" s="1"/>
  <c r="AV72" i="12"/>
  <c r="EA72" i="12" s="1"/>
  <c r="AQ72" i="12"/>
  <c r="DV72" i="12" s="1"/>
  <c r="AL72" i="12"/>
  <c r="DQ72" i="12" s="1"/>
  <c r="AG72" i="12"/>
  <c r="BB105" i="12"/>
  <c r="EG105" i="12" s="1"/>
  <c r="AW105" i="12"/>
  <c r="EB105" i="12" s="1"/>
  <c r="AR105" i="12"/>
  <c r="DW105" i="12" s="1"/>
  <c r="AM105" i="12"/>
  <c r="DR105" i="12" s="1"/>
  <c r="AH105" i="12"/>
  <c r="BA184" i="12"/>
  <c r="EF184" i="12" s="1"/>
  <c r="AV184" i="12"/>
  <c r="EA184" i="12" s="1"/>
  <c r="AQ184" i="12"/>
  <c r="DV184" i="12" s="1"/>
  <c r="AL184" i="12"/>
  <c r="DQ184" i="12" s="1"/>
  <c r="AG184" i="12"/>
  <c r="BC89" i="12"/>
  <c r="EH89" i="12" s="1"/>
  <c r="AX89" i="12"/>
  <c r="EC89" i="12" s="1"/>
  <c r="AS89" i="12"/>
  <c r="DX89" i="12" s="1"/>
  <c r="AN89" i="12"/>
  <c r="DS89" i="12" s="1"/>
  <c r="AI89" i="12"/>
  <c r="BC88" i="12"/>
  <c r="EH88" i="12" s="1"/>
  <c r="AX88" i="12"/>
  <c r="EC88" i="12" s="1"/>
  <c r="AS88" i="12"/>
  <c r="DX88" i="12" s="1"/>
  <c r="AN88" i="12"/>
  <c r="DS88" i="12" s="1"/>
  <c r="AI88" i="12"/>
  <c r="BB149" i="12"/>
  <c r="EG149" i="12" s="1"/>
  <c r="AW149" i="12"/>
  <c r="EB149" i="12" s="1"/>
  <c r="AR149" i="12"/>
  <c r="DW149" i="12" s="1"/>
  <c r="AM149" i="12"/>
  <c r="DR149" i="12" s="1"/>
  <c r="AH149" i="12"/>
  <c r="BC52" i="12"/>
  <c r="EH52" i="12" s="1"/>
  <c r="AX52" i="12"/>
  <c r="EC52" i="12" s="1"/>
  <c r="AN52" i="12"/>
  <c r="DS52" i="12" s="1"/>
  <c r="AI52" i="12"/>
  <c r="AS52" i="12"/>
  <c r="DX52" i="12" s="1"/>
  <c r="AW67" i="12"/>
  <c r="EB67" i="12" s="1"/>
  <c r="AR67" i="12"/>
  <c r="DW67" i="12" s="1"/>
  <c r="AH67" i="12"/>
  <c r="BB82" i="12"/>
  <c r="EG82" i="12" s="1"/>
  <c r="AW82" i="12"/>
  <c r="EB82" i="12" s="1"/>
  <c r="AR82" i="12"/>
  <c r="DW82" i="12" s="1"/>
  <c r="AM82" i="12"/>
  <c r="DR82" i="12" s="1"/>
  <c r="AH82" i="12"/>
  <c r="BC83" i="12"/>
  <c r="EH83" i="12" s="1"/>
  <c r="AX83" i="12"/>
  <c r="EC83" i="12" s="1"/>
  <c r="AS83" i="12"/>
  <c r="DX83" i="12" s="1"/>
  <c r="AN83" i="12"/>
  <c r="DS83" i="12" s="1"/>
  <c r="AI83" i="12"/>
  <c r="AX79" i="12"/>
  <c r="EC79" i="12" s="1"/>
  <c r="AN79" i="12"/>
  <c r="DS79" i="12" s="1"/>
  <c r="AI79" i="12"/>
  <c r="AZ51" i="12"/>
  <c r="EE51" i="12" s="1"/>
  <c r="AU51" i="12"/>
  <c r="DZ51" i="12" s="1"/>
  <c r="AP51" i="12"/>
  <c r="DU51" i="12" s="1"/>
  <c r="AK51" i="12"/>
  <c r="DP51" i="12" s="1"/>
  <c r="AF51" i="12"/>
  <c r="AV84" i="12"/>
  <c r="EA84" i="12" s="1"/>
  <c r="AQ84" i="12"/>
  <c r="DV84" i="12" s="1"/>
  <c r="AL84" i="12"/>
  <c r="DQ84" i="12" s="1"/>
  <c r="AG84" i="12"/>
  <c r="BC34" i="12"/>
  <c r="EH34" i="12" s="1"/>
  <c r="AX34" i="12"/>
  <c r="EC34" i="12" s="1"/>
  <c r="AS34" i="12"/>
  <c r="DX34" i="12" s="1"/>
  <c r="AN34" i="12"/>
  <c r="DS34" i="12" s="1"/>
  <c r="AI34" i="12"/>
  <c r="AZ111" i="12"/>
  <c r="EE111" i="12" s="1"/>
  <c r="AU111" i="12"/>
  <c r="DZ111" i="12" s="1"/>
  <c r="AP111" i="12"/>
  <c r="DU111" i="12" s="1"/>
  <c r="AK111" i="12"/>
  <c r="DP111" i="12" s="1"/>
  <c r="AF111" i="12"/>
  <c r="BA45" i="12"/>
  <c r="EF45" i="12" s="1"/>
  <c r="AV45" i="12"/>
  <c r="EA45" i="12" s="1"/>
  <c r="AQ45" i="12"/>
  <c r="DV45" i="12" s="1"/>
  <c r="AL45" i="12"/>
  <c r="DQ45" i="12" s="1"/>
  <c r="AG45" i="12"/>
  <c r="AZ38" i="12"/>
  <c r="EE38" i="12" s="1"/>
  <c r="AP38" i="12"/>
  <c r="DU38" i="12" s="1"/>
  <c r="AK38" i="12"/>
  <c r="DP38" i="12" s="1"/>
  <c r="AF38" i="12"/>
  <c r="AP178" i="12"/>
  <c r="DU178" i="12" s="1"/>
  <c r="AK178" i="12"/>
  <c r="DP178" i="12" s="1"/>
  <c r="AF178" i="12"/>
  <c r="BB101" i="12"/>
  <c r="EG101" i="12" s="1"/>
  <c r="AM101" i="12"/>
  <c r="DR101" i="12" s="1"/>
  <c r="AH101" i="12"/>
  <c r="BA47" i="12"/>
  <c r="EF47" i="12" s="1"/>
  <c r="AG47" i="12"/>
  <c r="AL47" i="12"/>
  <c r="DQ47" i="12" s="1"/>
  <c r="AQ47" i="12"/>
  <c r="DV47" i="12" s="1"/>
  <c r="BA77" i="12"/>
  <c r="EF77" i="12" s="1"/>
  <c r="AV77" i="12"/>
  <c r="EA77" i="12" s="1"/>
  <c r="AQ77" i="12"/>
  <c r="DV77" i="12" s="1"/>
  <c r="AL77" i="12"/>
  <c r="DQ77" i="12" s="1"/>
  <c r="AG77" i="12"/>
  <c r="AV67" i="12"/>
  <c r="EA67" i="12" s="1"/>
  <c r="AQ67" i="12"/>
  <c r="DV67" i="12" s="1"/>
  <c r="AG67" i="12"/>
  <c r="AZ90" i="12"/>
  <c r="EE90" i="12" s="1"/>
  <c r="AP90" i="12"/>
  <c r="DU90" i="12" s="1"/>
  <c r="AU90" i="12"/>
  <c r="DZ90" i="12" s="1"/>
  <c r="AK90" i="12"/>
  <c r="DP90" i="12" s="1"/>
  <c r="AF90" i="12"/>
  <c r="BA115" i="12"/>
  <c r="EF115" i="12" s="1"/>
  <c r="AQ115" i="12"/>
  <c r="DV115" i="12" s="1"/>
  <c r="AL115" i="12"/>
  <c r="DQ115" i="12" s="1"/>
  <c r="AG115" i="12"/>
  <c r="AZ67" i="12"/>
  <c r="EE67" i="12" s="1"/>
  <c r="AP67" i="12"/>
  <c r="DU67" i="12" s="1"/>
  <c r="AF67" i="12"/>
  <c r="BA26" i="12"/>
  <c r="EF26" i="12" s="1"/>
  <c r="AV26" i="12"/>
  <c r="EA26" i="12" s="1"/>
  <c r="AQ26" i="12"/>
  <c r="DV26" i="12" s="1"/>
  <c r="AL26" i="12"/>
  <c r="DQ26" i="12" s="1"/>
  <c r="AG26" i="12"/>
  <c r="BC122" i="12"/>
  <c r="EH122" i="12" s="1"/>
  <c r="AS122" i="12"/>
  <c r="DX122" i="12" s="1"/>
  <c r="AN122" i="12"/>
  <c r="DS122" i="12" s="1"/>
  <c r="AI122" i="12"/>
  <c r="BB95" i="12"/>
  <c r="EG95" i="12" s="1"/>
  <c r="AW95" i="12"/>
  <c r="EB95" i="12" s="1"/>
  <c r="AR95" i="12"/>
  <c r="DW95" i="12" s="1"/>
  <c r="AM95" i="12"/>
  <c r="DR95" i="12" s="1"/>
  <c r="AH95" i="12"/>
  <c r="BB43" i="12"/>
  <c r="EG43" i="12" s="1"/>
  <c r="AW43" i="12"/>
  <c r="EB43" i="12" s="1"/>
  <c r="AR43" i="12"/>
  <c r="DW43" i="12" s="1"/>
  <c r="AM43" i="12"/>
  <c r="DR43" i="12" s="1"/>
  <c r="AH43" i="12"/>
  <c r="AZ113" i="12"/>
  <c r="EE113" i="12" s="1"/>
  <c r="AU113" i="12"/>
  <c r="DZ113" i="12" s="1"/>
  <c r="AP113" i="12"/>
  <c r="DU113" i="12" s="1"/>
  <c r="AK113" i="12"/>
  <c r="DP113" i="12" s="1"/>
  <c r="AF113" i="12"/>
  <c r="BA23" i="12"/>
  <c r="EF23" i="12" s="1"/>
  <c r="AV23" i="12"/>
  <c r="EA23" i="12" s="1"/>
  <c r="AQ23" i="12"/>
  <c r="DV23" i="12" s="1"/>
  <c r="AG23" i="12"/>
  <c r="AL23" i="12"/>
  <c r="DQ23" i="12" s="1"/>
  <c r="BA145" i="12"/>
  <c r="EF145" i="12" s="1"/>
  <c r="AV145" i="12"/>
  <c r="EA145" i="12" s="1"/>
  <c r="AL145" i="12"/>
  <c r="DQ145" i="12" s="1"/>
  <c r="AG145" i="12"/>
  <c r="BC145" i="12"/>
  <c r="EH145" i="12" s="1"/>
  <c r="AN145" i="12"/>
  <c r="DS145" i="12" s="1"/>
  <c r="AI145" i="12"/>
  <c r="BC146" i="12"/>
  <c r="EH146" i="12" s="1"/>
  <c r="AX146" i="12"/>
  <c r="EC146" i="12" s="1"/>
  <c r="AS146" i="12"/>
  <c r="DX146" i="12" s="1"/>
  <c r="AN146" i="12"/>
  <c r="DS146" i="12" s="1"/>
  <c r="AI146" i="12"/>
  <c r="AZ201" i="12"/>
  <c r="EE201" i="12" s="1"/>
  <c r="AU201" i="12"/>
  <c r="DZ201" i="12" s="1"/>
  <c r="AK201" i="12"/>
  <c r="DP201" i="12" s="1"/>
  <c r="AF201" i="12"/>
  <c r="AZ180" i="12"/>
  <c r="EE180" i="12" s="1"/>
  <c r="AP180" i="12"/>
  <c r="DU180" i="12" s="1"/>
  <c r="AK180" i="12"/>
  <c r="DP180" i="12" s="1"/>
  <c r="AF180" i="12"/>
  <c r="BB194" i="12"/>
  <c r="EG194" i="12" s="1"/>
  <c r="AR194" i="12"/>
  <c r="DW194" i="12" s="1"/>
  <c r="AM194" i="12"/>
  <c r="DR194" i="12" s="1"/>
  <c r="AH194" i="12"/>
  <c r="BB199" i="12"/>
  <c r="EG199" i="12" s="1"/>
  <c r="AW199" i="12"/>
  <c r="EB199" i="12" s="1"/>
  <c r="AR199" i="12"/>
  <c r="DW199" i="12" s="1"/>
  <c r="AM199" i="12"/>
  <c r="DR199" i="12" s="1"/>
  <c r="AH199" i="12"/>
  <c r="BC85" i="12"/>
  <c r="EH85" i="12" s="1"/>
  <c r="AS85" i="12"/>
  <c r="DX85" i="12" s="1"/>
  <c r="AN85" i="12"/>
  <c r="DS85" i="12" s="1"/>
  <c r="AI85" i="12"/>
  <c r="BB85" i="12"/>
  <c r="EG85" i="12" s="1"/>
  <c r="AR85" i="12"/>
  <c r="DW85" i="12" s="1"/>
  <c r="AM85" i="12"/>
  <c r="DR85" i="12" s="1"/>
  <c r="AH85" i="12"/>
  <c r="BB83" i="12"/>
  <c r="EG83" i="12" s="1"/>
  <c r="AW83" i="12"/>
  <c r="EB83" i="12" s="1"/>
  <c r="AR83" i="12"/>
  <c r="DW83" i="12" s="1"/>
  <c r="AM83" i="12"/>
  <c r="DR83" i="12" s="1"/>
  <c r="AH83" i="12"/>
  <c r="BC25" i="12"/>
  <c r="EH25" i="12" s="1"/>
  <c r="AX25" i="12"/>
  <c r="EC25" i="12" s="1"/>
  <c r="AS25" i="12"/>
  <c r="DX25" i="12" s="1"/>
  <c r="AI25" i="12"/>
  <c r="BB186" i="12"/>
  <c r="EG186" i="12" s="1"/>
  <c r="AW186" i="12"/>
  <c r="EB186" i="12" s="1"/>
  <c r="AR186" i="12"/>
  <c r="DW186" i="12" s="1"/>
  <c r="AM186" i="12"/>
  <c r="DR186" i="12" s="1"/>
  <c r="AH186" i="12"/>
  <c r="AR139" i="12"/>
  <c r="DW139" i="12" s="1"/>
  <c r="AM139" i="12"/>
  <c r="DR139" i="12" s="1"/>
  <c r="AH139" i="12"/>
  <c r="BA125" i="12"/>
  <c r="EF125" i="12" s="1"/>
  <c r="AV125" i="12"/>
  <c r="EA125" i="12" s="1"/>
  <c r="AQ125" i="12"/>
  <c r="DV125" i="12" s="1"/>
  <c r="AL125" i="12"/>
  <c r="DQ125" i="12" s="1"/>
  <c r="AG125" i="12"/>
  <c r="AZ155" i="12"/>
  <c r="EE155" i="12" s="1"/>
  <c r="AK155" i="12"/>
  <c r="DP155" i="12" s="1"/>
  <c r="AU155" i="12"/>
  <c r="DZ155" i="12" s="1"/>
  <c r="AP155" i="12"/>
  <c r="DU155" i="12" s="1"/>
  <c r="AF155" i="12"/>
  <c r="BA130" i="12"/>
  <c r="EF130" i="12" s="1"/>
  <c r="AQ130" i="12"/>
  <c r="DV130" i="12" s="1"/>
  <c r="AL130" i="12"/>
  <c r="DQ130" i="12" s="1"/>
  <c r="AG130" i="12"/>
  <c r="BA25" i="12"/>
  <c r="EF25" i="12" s="1"/>
  <c r="AV25" i="12"/>
  <c r="EA25" i="12" s="1"/>
  <c r="AQ25" i="12"/>
  <c r="DV25" i="12" s="1"/>
  <c r="AG25" i="12"/>
  <c r="BC138" i="12"/>
  <c r="EH138" i="12" s="1"/>
  <c r="AX138" i="12"/>
  <c r="EC138" i="12" s="1"/>
  <c r="AS138" i="12"/>
  <c r="DX138" i="12" s="1"/>
  <c r="AN138" i="12"/>
  <c r="DS138" i="12" s="1"/>
  <c r="AI138" i="12"/>
  <c r="BB136" i="12"/>
  <c r="EG136" i="12" s="1"/>
  <c r="AR136" i="12"/>
  <c r="DW136" i="12" s="1"/>
  <c r="AW136" i="12"/>
  <c r="EB136" i="12" s="1"/>
  <c r="AM136" i="12"/>
  <c r="DR136" i="12" s="1"/>
  <c r="AH136" i="12"/>
  <c r="BA28" i="12"/>
  <c r="EF28" i="12" s="1"/>
  <c r="AL28" i="12"/>
  <c r="DQ28" i="12" s="1"/>
  <c r="AQ28" i="12"/>
  <c r="DV28" i="12" s="1"/>
  <c r="AG28" i="12"/>
  <c r="AX84" i="12"/>
  <c r="EC84" i="12" s="1"/>
  <c r="AS84" i="12"/>
  <c r="DX84" i="12" s="1"/>
  <c r="AN84" i="12"/>
  <c r="DS84" i="12" s="1"/>
  <c r="AI84" i="12"/>
  <c r="BB75" i="12"/>
  <c r="EG75" i="12" s="1"/>
  <c r="AR75" i="12"/>
  <c r="DW75" i="12" s="1"/>
  <c r="AM75" i="12"/>
  <c r="DR75" i="12" s="1"/>
  <c r="AH75" i="12"/>
  <c r="AZ136" i="12"/>
  <c r="EE136" i="12" s="1"/>
  <c r="AU136" i="12"/>
  <c r="DZ136" i="12" s="1"/>
  <c r="AP136" i="12"/>
  <c r="DU136" i="12" s="1"/>
  <c r="AK136" i="12"/>
  <c r="DP136" i="12" s="1"/>
  <c r="AF136" i="12"/>
  <c r="BB24" i="12"/>
  <c r="EG24" i="12" s="1"/>
  <c r="AW24" i="12"/>
  <c r="EB24" i="12" s="1"/>
  <c r="AR24" i="12"/>
  <c r="DW24" i="12" s="1"/>
  <c r="AM24" i="12"/>
  <c r="DR24" i="12" s="1"/>
  <c r="AH24" i="12"/>
  <c r="BB212" i="12"/>
  <c r="EG212" i="12" s="1"/>
  <c r="AW212" i="12"/>
  <c r="EB212" i="12" s="1"/>
  <c r="AR212" i="12"/>
  <c r="DW212" i="12" s="1"/>
  <c r="AM212" i="12"/>
  <c r="DR212" i="12" s="1"/>
  <c r="AH212" i="12"/>
  <c r="BB138" i="12"/>
  <c r="EG138" i="12" s="1"/>
  <c r="AW138" i="12"/>
  <c r="EB138" i="12" s="1"/>
  <c r="AR138" i="12"/>
  <c r="DW138" i="12" s="1"/>
  <c r="AM138" i="12"/>
  <c r="DR138" i="12" s="1"/>
  <c r="AH138" i="12"/>
  <c r="BC41" i="12"/>
  <c r="EH41" i="12" s="1"/>
  <c r="AX41" i="12"/>
  <c r="EC41" i="12" s="1"/>
  <c r="AS41" i="12"/>
  <c r="DX41" i="12" s="1"/>
  <c r="AN41" i="12"/>
  <c r="DS41" i="12" s="1"/>
  <c r="AI41" i="12"/>
  <c r="AZ101" i="12"/>
  <c r="EE101" i="12" s="1"/>
  <c r="AK101" i="12"/>
  <c r="DP101" i="12" s="1"/>
  <c r="AF101" i="12"/>
  <c r="AZ68" i="12"/>
  <c r="EE68" i="12" s="1"/>
  <c r="AU68" i="12"/>
  <c r="DZ68" i="12" s="1"/>
  <c r="AP68" i="12"/>
  <c r="DU68" i="12" s="1"/>
  <c r="AK68" i="12"/>
  <c r="DP68" i="12" s="1"/>
  <c r="AF68" i="12"/>
  <c r="AZ165" i="12"/>
  <c r="EE165" i="12" s="1"/>
  <c r="AU165" i="12"/>
  <c r="DZ165" i="12" s="1"/>
  <c r="AP165" i="12"/>
  <c r="DU165" i="12" s="1"/>
  <c r="AK165" i="12"/>
  <c r="DP165" i="12" s="1"/>
  <c r="AF165" i="12"/>
  <c r="AU100" i="12"/>
  <c r="DZ100" i="12" s="1"/>
  <c r="AZ100" i="12"/>
  <c r="EE100" i="12" s="1"/>
  <c r="AP100" i="12"/>
  <c r="DU100" i="12" s="1"/>
  <c r="AK100" i="12"/>
  <c r="DP100" i="12" s="1"/>
  <c r="AF100" i="12"/>
  <c r="BC98" i="12"/>
  <c r="EH98" i="12" s="1"/>
  <c r="AN98" i="12"/>
  <c r="DS98" i="12" s="1"/>
  <c r="AI98" i="12"/>
  <c r="AZ175" i="12"/>
  <c r="EE175" i="12" s="1"/>
  <c r="AU175" i="12"/>
  <c r="DZ175" i="12" s="1"/>
  <c r="AP175" i="12"/>
  <c r="DU175" i="12" s="1"/>
  <c r="AK175" i="12"/>
  <c r="DP175" i="12" s="1"/>
  <c r="AF175" i="12"/>
  <c r="BC47" i="12"/>
  <c r="EH47" i="12" s="1"/>
  <c r="AS47" i="12"/>
  <c r="DX47" i="12" s="1"/>
  <c r="AN47" i="12"/>
  <c r="DS47" i="12" s="1"/>
  <c r="AI47" i="12"/>
  <c r="AZ74" i="12"/>
  <c r="EE74" i="12" s="1"/>
  <c r="AP74" i="12"/>
  <c r="DU74" i="12" s="1"/>
  <c r="AU74" i="12"/>
  <c r="DZ74" i="12" s="1"/>
  <c r="AK74" i="12"/>
  <c r="DP74" i="12" s="1"/>
  <c r="AF74" i="12"/>
  <c r="AV93" i="12"/>
  <c r="EA93" i="12" s="1"/>
  <c r="AQ93" i="12"/>
  <c r="DV93" i="12" s="1"/>
  <c r="AL93" i="12"/>
  <c r="DQ93" i="12" s="1"/>
  <c r="AG93" i="12"/>
  <c r="BC26" i="12"/>
  <c r="EH26" i="12" s="1"/>
  <c r="AX26" i="12"/>
  <c r="EC26" i="12" s="1"/>
  <c r="AS26" i="12"/>
  <c r="DX26" i="12" s="1"/>
  <c r="AN26" i="12"/>
  <c r="DS26" i="12" s="1"/>
  <c r="AI26" i="12"/>
  <c r="AS97" i="12"/>
  <c r="DX97" i="12" s="1"/>
  <c r="AN97" i="12"/>
  <c r="DS97" i="12" s="1"/>
  <c r="AI97" i="12"/>
  <c r="BA66" i="12"/>
  <c r="EF66" i="12" s="1"/>
  <c r="AV66" i="12"/>
  <c r="EA66" i="12" s="1"/>
  <c r="AQ66" i="12"/>
  <c r="DV66" i="12" s="1"/>
  <c r="AL66" i="12"/>
  <c r="DQ66" i="12" s="1"/>
  <c r="AG66" i="12"/>
  <c r="BA19" i="12"/>
  <c r="EF19" i="12" s="1"/>
  <c r="AV19" i="12"/>
  <c r="EA19" i="12" s="1"/>
  <c r="AQ19" i="12"/>
  <c r="DV19" i="12" s="1"/>
  <c r="AG19" i="12"/>
  <c r="BA59" i="12"/>
  <c r="EF59" i="12" s="1"/>
  <c r="AV59" i="12"/>
  <c r="EA59" i="12" s="1"/>
  <c r="AG59" i="12"/>
  <c r="BB33" i="12"/>
  <c r="EG33" i="12" s="1"/>
  <c r="AW33" i="12"/>
  <c r="EB33" i="12" s="1"/>
  <c r="AR33" i="12"/>
  <c r="DW33" i="12" s="1"/>
  <c r="AM33" i="12"/>
  <c r="DR33" i="12" s="1"/>
  <c r="AH33" i="12"/>
  <c r="BA212" i="12"/>
  <c r="EF212" i="12" s="1"/>
  <c r="AV212" i="12"/>
  <c r="EA212" i="12" s="1"/>
  <c r="AQ212" i="12"/>
  <c r="DV212" i="12" s="1"/>
  <c r="AL212" i="12"/>
  <c r="DQ212" i="12" s="1"/>
  <c r="AG212" i="12"/>
  <c r="BC21" i="12"/>
  <c r="EH21" i="12" s="1"/>
  <c r="AS21" i="12"/>
  <c r="DX21" i="12" s="1"/>
  <c r="AN21" i="12"/>
  <c r="DS21" i="12" s="1"/>
  <c r="AI21" i="12"/>
  <c r="BA201" i="12"/>
  <c r="EF201" i="12" s="1"/>
  <c r="AL201" i="12"/>
  <c r="DQ201" i="12" s="1"/>
  <c r="AV201" i="12"/>
  <c r="EA201" i="12" s="1"/>
  <c r="AG201" i="12"/>
  <c r="BC147" i="12"/>
  <c r="EH147" i="12" s="1"/>
  <c r="AX147" i="12"/>
  <c r="EC147" i="12" s="1"/>
  <c r="AS147" i="12"/>
  <c r="DX147" i="12" s="1"/>
  <c r="AI147" i="12"/>
  <c r="BA36" i="12"/>
  <c r="EF36" i="12" s="1"/>
  <c r="AQ36" i="12"/>
  <c r="DV36" i="12" s="1"/>
  <c r="AL36" i="12"/>
  <c r="DQ36" i="12" s="1"/>
  <c r="AG36" i="12"/>
  <c r="BB154" i="12"/>
  <c r="EG154" i="12" s="1"/>
  <c r="AR154" i="12"/>
  <c r="DW154" i="12" s="1"/>
  <c r="AM154" i="12"/>
  <c r="DR154" i="12" s="1"/>
  <c r="AH154" i="12"/>
  <c r="AZ119" i="12"/>
  <c r="EE119" i="12" s="1"/>
  <c r="AU119" i="12"/>
  <c r="DZ119" i="12" s="1"/>
  <c r="AP119" i="12"/>
  <c r="DU119" i="12" s="1"/>
  <c r="AK119" i="12"/>
  <c r="DP119" i="12" s="1"/>
  <c r="AF119" i="12"/>
  <c r="BA22" i="12"/>
  <c r="EF22" i="12" s="1"/>
  <c r="AL22" i="12"/>
  <c r="DQ22" i="12" s="1"/>
  <c r="AG22" i="12"/>
  <c r="AU123" i="12"/>
  <c r="DZ123" i="12" s="1"/>
  <c r="AP123" i="12"/>
  <c r="DU123" i="12" s="1"/>
  <c r="AF123" i="12"/>
  <c r="BC148" i="12"/>
  <c r="EH148" i="12" s="1"/>
  <c r="AX148" i="12"/>
  <c r="EC148" i="12" s="1"/>
  <c r="AS148" i="12"/>
  <c r="DX148" i="12" s="1"/>
  <c r="AN148" i="12"/>
  <c r="DS148" i="12" s="1"/>
  <c r="AI148" i="12"/>
  <c r="BC155" i="12"/>
  <c r="EH155" i="12" s="1"/>
  <c r="AX155" i="12"/>
  <c r="EC155" i="12" s="1"/>
  <c r="AS155" i="12"/>
  <c r="DX155" i="12" s="1"/>
  <c r="AN155" i="12"/>
  <c r="DS155" i="12" s="1"/>
  <c r="AI155" i="12"/>
  <c r="BB51" i="12"/>
  <c r="EG51" i="12" s="1"/>
  <c r="AW51" i="12"/>
  <c r="EB51" i="12" s="1"/>
  <c r="AR51" i="12"/>
  <c r="DW51" i="12" s="1"/>
  <c r="AM51" i="12"/>
  <c r="DR51" i="12" s="1"/>
  <c r="AH51" i="12"/>
  <c r="BB72" i="12"/>
  <c r="EG72" i="12" s="1"/>
  <c r="AW72" i="12"/>
  <c r="EB72" i="12" s="1"/>
  <c r="AR72" i="12"/>
  <c r="DW72" i="12" s="1"/>
  <c r="AM72" i="12"/>
  <c r="DR72" i="12" s="1"/>
  <c r="AH72" i="12"/>
  <c r="AV131" i="12"/>
  <c r="EA131" i="12" s="1"/>
  <c r="AL131" i="12"/>
  <c r="DQ131" i="12" s="1"/>
  <c r="AG131" i="12"/>
  <c r="BC130" i="12"/>
  <c r="EH130" i="12" s="1"/>
  <c r="AX130" i="12"/>
  <c r="EC130" i="12" s="1"/>
  <c r="AS130" i="12"/>
  <c r="DX130" i="12" s="1"/>
  <c r="AN130" i="12"/>
  <c r="DS130" i="12" s="1"/>
  <c r="AI130" i="12"/>
  <c r="BA176" i="12"/>
  <c r="EF176" i="12" s="1"/>
  <c r="AV176" i="12"/>
  <c r="EA176" i="12" s="1"/>
  <c r="AQ176" i="12"/>
  <c r="DV176" i="12" s="1"/>
  <c r="AL176" i="12"/>
  <c r="DQ176" i="12" s="1"/>
  <c r="AG176" i="12"/>
  <c r="AZ88" i="12"/>
  <c r="EE88" i="12" s="1"/>
  <c r="AU88" i="12"/>
  <c r="DZ88" i="12" s="1"/>
  <c r="AF88" i="12"/>
  <c r="AP88" i="12"/>
  <c r="DU88" i="12" s="1"/>
  <c r="AK88" i="12"/>
  <c r="DP88" i="12" s="1"/>
  <c r="AX192" i="12"/>
  <c r="EC192" i="12" s="1"/>
  <c r="AS192" i="12"/>
  <c r="DX192" i="12" s="1"/>
  <c r="AN192" i="12"/>
  <c r="DS192" i="12" s="1"/>
  <c r="AI192" i="12"/>
  <c r="BB46" i="12"/>
  <c r="EG46" i="12" s="1"/>
  <c r="AW46" i="12"/>
  <c r="EB46" i="12" s="1"/>
  <c r="AR46" i="12"/>
  <c r="DW46" i="12" s="1"/>
  <c r="AH46" i="12"/>
  <c r="AM46" i="12"/>
  <c r="DR46" i="12" s="1"/>
  <c r="BA148" i="12"/>
  <c r="EF148" i="12" s="1"/>
  <c r="AV148" i="12"/>
  <c r="EA148" i="12" s="1"/>
  <c r="AQ148" i="12"/>
  <c r="DV148" i="12" s="1"/>
  <c r="AL148" i="12"/>
  <c r="DQ148" i="12" s="1"/>
  <c r="AG148" i="12"/>
  <c r="BB160" i="12"/>
  <c r="EG160" i="12" s="1"/>
  <c r="AW160" i="12"/>
  <c r="EB160" i="12" s="1"/>
  <c r="AR160" i="12"/>
  <c r="DW160" i="12" s="1"/>
  <c r="AM160" i="12"/>
  <c r="DR160" i="12" s="1"/>
  <c r="AH160" i="12"/>
  <c r="BB172" i="12"/>
  <c r="EG172" i="12" s="1"/>
  <c r="AW172" i="12"/>
  <c r="EB172" i="12" s="1"/>
  <c r="AR172" i="12"/>
  <c r="DW172" i="12" s="1"/>
  <c r="AM172" i="12"/>
  <c r="DR172" i="12" s="1"/>
  <c r="AH172" i="12"/>
  <c r="AZ33" i="12"/>
  <c r="EE33" i="12" s="1"/>
  <c r="AU33" i="12"/>
  <c r="DZ33" i="12" s="1"/>
  <c r="AP33" i="12"/>
  <c r="DU33" i="12" s="1"/>
  <c r="AF33" i="12"/>
  <c r="AK33" i="12"/>
  <c r="DP33" i="12" s="1"/>
  <c r="AZ26" i="12"/>
  <c r="EE26" i="12" s="1"/>
  <c r="AP26" i="12"/>
  <c r="DU26" i="12" s="1"/>
  <c r="AU26" i="12"/>
  <c r="DZ26" i="12" s="1"/>
  <c r="AK26" i="12"/>
  <c r="DP26" i="12" s="1"/>
  <c r="AF26" i="12"/>
  <c r="AX93" i="12"/>
  <c r="EC93" i="12" s="1"/>
  <c r="AS93" i="12"/>
  <c r="DX93" i="12" s="1"/>
  <c r="AI93" i="12"/>
  <c r="AN93" i="12"/>
  <c r="DS93" i="12" s="1"/>
  <c r="BC20" i="12"/>
  <c r="EH20" i="12" s="1"/>
  <c r="AX20" i="12"/>
  <c r="EC20" i="12" s="1"/>
  <c r="AS20" i="12"/>
  <c r="DX20" i="12" s="1"/>
  <c r="AN20" i="12"/>
  <c r="DS20" i="12" s="1"/>
  <c r="AI20" i="12"/>
  <c r="AX87" i="12"/>
  <c r="EC87" i="12" s="1"/>
  <c r="AS87" i="12"/>
  <c r="DX87" i="12" s="1"/>
  <c r="AN87" i="12"/>
  <c r="DS87" i="12" s="1"/>
  <c r="AI87" i="12"/>
  <c r="BA82" i="12"/>
  <c r="EF82" i="12" s="1"/>
  <c r="AV82" i="12"/>
  <c r="EA82" i="12" s="1"/>
  <c r="AQ82" i="12"/>
  <c r="DV82" i="12" s="1"/>
  <c r="AL82" i="12"/>
  <c r="DQ82" i="12" s="1"/>
  <c r="AG82" i="12"/>
  <c r="AW93" i="12"/>
  <c r="EB93" i="12" s="1"/>
  <c r="AR93" i="12"/>
  <c r="DW93" i="12" s="1"/>
  <c r="AM93" i="12"/>
  <c r="DR93" i="12" s="1"/>
  <c r="AH93" i="12"/>
  <c r="AZ194" i="12"/>
  <c r="EE194" i="12" s="1"/>
  <c r="AP194" i="12"/>
  <c r="DU194" i="12" s="1"/>
  <c r="AU194" i="12"/>
  <c r="DZ194" i="12" s="1"/>
  <c r="AK194" i="12"/>
  <c r="DP194" i="12" s="1"/>
  <c r="AF194" i="12"/>
  <c r="BB15" i="12"/>
  <c r="AW15" i="12"/>
  <c r="EB15" i="12" s="1"/>
  <c r="AR15" i="12"/>
  <c r="DW15" i="12" s="1"/>
  <c r="AH15" i="12"/>
  <c r="AM15" i="12"/>
  <c r="DR15" i="12" s="1"/>
  <c r="AZ69" i="12"/>
  <c r="EE69" i="12" s="1"/>
  <c r="AU69" i="12"/>
  <c r="DZ69" i="12" s="1"/>
  <c r="AP69" i="12"/>
  <c r="DU69" i="12" s="1"/>
  <c r="AK69" i="12"/>
  <c r="DP69" i="12" s="1"/>
  <c r="AF69" i="12"/>
  <c r="AU192" i="12"/>
  <c r="DZ192" i="12" s="1"/>
  <c r="AP192" i="12"/>
  <c r="DU192" i="12" s="1"/>
  <c r="AK192" i="12"/>
  <c r="DP192" i="12" s="1"/>
  <c r="AF192" i="12"/>
  <c r="AZ103" i="12"/>
  <c r="EE103" i="12" s="1"/>
  <c r="AU103" i="12"/>
  <c r="DZ103" i="12" s="1"/>
  <c r="AP103" i="12"/>
  <c r="DU103" i="12" s="1"/>
  <c r="AK103" i="12"/>
  <c r="DP103" i="12" s="1"/>
  <c r="AF103" i="12"/>
  <c r="BB196" i="12"/>
  <c r="EG196" i="12" s="1"/>
  <c r="AW196" i="12"/>
  <c r="EB196" i="12" s="1"/>
  <c r="AR196" i="12"/>
  <c r="DW196" i="12" s="1"/>
  <c r="AM196" i="12"/>
  <c r="DR196" i="12" s="1"/>
  <c r="AH196" i="12"/>
  <c r="BC105" i="12"/>
  <c r="EH105" i="12" s="1"/>
  <c r="AX105" i="12"/>
  <c r="EC105" i="12" s="1"/>
  <c r="AS105" i="12"/>
  <c r="DX105" i="12" s="1"/>
  <c r="AN105" i="12"/>
  <c r="DS105" i="12" s="1"/>
  <c r="AI105" i="12"/>
  <c r="BB61" i="12"/>
  <c r="EG61" i="12" s="1"/>
  <c r="AW61" i="12"/>
  <c r="EB61" i="12" s="1"/>
  <c r="AH61" i="12"/>
  <c r="BC137" i="12"/>
  <c r="EH137" i="12" s="1"/>
  <c r="AX137" i="12"/>
  <c r="EC137" i="12" s="1"/>
  <c r="AS137" i="12"/>
  <c r="DX137" i="12" s="1"/>
  <c r="AN137" i="12"/>
  <c r="DS137" i="12" s="1"/>
  <c r="AI137" i="12"/>
  <c r="BA180" i="12"/>
  <c r="EF180" i="12" s="1"/>
  <c r="AV180" i="12"/>
  <c r="EA180" i="12" s="1"/>
  <c r="AQ180" i="12"/>
  <c r="DV180" i="12" s="1"/>
  <c r="AL180" i="12"/>
  <c r="DQ180" i="12" s="1"/>
  <c r="AG180" i="12"/>
  <c r="AU131" i="12"/>
  <c r="DZ131" i="12" s="1"/>
  <c r="AK131" i="12"/>
  <c r="DP131" i="12" s="1"/>
  <c r="AF131" i="12"/>
  <c r="BB99" i="12"/>
  <c r="EG99" i="12" s="1"/>
  <c r="AW99" i="12"/>
  <c r="EB99" i="12" s="1"/>
  <c r="AR99" i="12"/>
  <c r="DW99" i="12" s="1"/>
  <c r="AM99" i="12"/>
  <c r="DR99" i="12" s="1"/>
  <c r="AH99" i="12"/>
  <c r="AZ160" i="12"/>
  <c r="EE160" i="12" s="1"/>
  <c r="AU160" i="12"/>
  <c r="DZ160" i="12" s="1"/>
  <c r="AP160" i="12"/>
  <c r="DU160" i="12" s="1"/>
  <c r="AF160" i="12"/>
  <c r="AK160" i="12"/>
  <c r="DP160" i="12" s="1"/>
  <c r="BC38" i="12"/>
  <c r="EH38" i="12" s="1"/>
  <c r="AX38" i="12"/>
  <c r="EC38" i="12" s="1"/>
  <c r="AS38" i="12"/>
  <c r="DX38" i="12" s="1"/>
  <c r="AN38" i="12"/>
  <c r="DS38" i="12" s="1"/>
  <c r="AI38" i="12"/>
  <c r="AX42" i="12"/>
  <c r="EC42" i="12" s="1"/>
  <c r="AN42" i="12"/>
  <c r="DS42" i="12" s="1"/>
  <c r="AI42" i="12"/>
  <c r="AZ87" i="12"/>
  <c r="EE87" i="12" s="1"/>
  <c r="AU87" i="12"/>
  <c r="DZ87" i="12" s="1"/>
  <c r="AP87" i="12"/>
  <c r="DU87" i="12" s="1"/>
  <c r="AK87" i="12"/>
  <c r="DP87" i="12" s="1"/>
  <c r="AF87" i="12"/>
  <c r="BB159" i="12"/>
  <c r="EG159" i="12" s="1"/>
  <c r="AW159" i="12"/>
  <c r="EB159" i="12" s="1"/>
  <c r="AR159" i="12"/>
  <c r="DW159" i="12" s="1"/>
  <c r="AM159" i="12"/>
  <c r="DR159" i="12" s="1"/>
  <c r="AH159" i="12"/>
  <c r="BA34" i="12"/>
  <c r="EF34" i="12" s="1"/>
  <c r="AV34" i="12"/>
  <c r="EA34" i="12" s="1"/>
  <c r="AQ34" i="12"/>
  <c r="DV34" i="12" s="1"/>
  <c r="AL34" i="12"/>
  <c r="DQ34" i="12" s="1"/>
  <c r="AG34" i="12"/>
  <c r="BA205" i="12"/>
  <c r="EF205" i="12" s="1"/>
  <c r="AV205" i="12"/>
  <c r="EA205" i="12" s="1"/>
  <c r="AQ205" i="12"/>
  <c r="DV205" i="12" s="1"/>
  <c r="AL205" i="12"/>
  <c r="DQ205" i="12" s="1"/>
  <c r="AG205" i="12"/>
  <c r="BC43" i="12"/>
  <c r="EH43" i="12" s="1"/>
  <c r="AX43" i="12"/>
  <c r="EC43" i="12" s="1"/>
  <c r="AS43" i="12"/>
  <c r="DX43" i="12" s="1"/>
  <c r="AN43" i="12"/>
  <c r="DS43" i="12" s="1"/>
  <c r="AI43" i="12"/>
  <c r="BC107" i="12"/>
  <c r="EH107" i="12" s="1"/>
  <c r="AX107" i="12"/>
  <c r="EC107" i="12" s="1"/>
  <c r="AS107" i="12"/>
  <c r="DX107" i="12" s="1"/>
  <c r="AI107" i="12"/>
  <c r="BC160" i="12"/>
  <c r="EH160" i="12" s="1"/>
  <c r="AX160" i="12"/>
  <c r="EC160" i="12" s="1"/>
  <c r="AS160" i="12"/>
  <c r="DX160" i="12" s="1"/>
  <c r="AN160" i="12"/>
  <c r="DS160" i="12" s="1"/>
  <c r="AI160" i="12"/>
  <c r="BA43" i="12"/>
  <c r="EF43" i="12" s="1"/>
  <c r="AV43" i="12"/>
  <c r="EA43" i="12" s="1"/>
  <c r="AL43" i="12"/>
  <c r="DQ43" i="12" s="1"/>
  <c r="AQ43" i="12"/>
  <c r="DV43" i="12" s="1"/>
  <c r="AG43" i="12"/>
  <c r="AZ183" i="12"/>
  <c r="EE183" i="12" s="1"/>
  <c r="AU183" i="12"/>
  <c r="DZ183" i="12" s="1"/>
  <c r="AP183" i="12"/>
  <c r="DU183" i="12" s="1"/>
  <c r="AK183" i="12"/>
  <c r="DP183" i="12" s="1"/>
  <c r="AF183" i="12"/>
  <c r="BA136" i="12"/>
  <c r="EF136" i="12" s="1"/>
  <c r="AV136" i="12"/>
  <c r="EA136" i="12" s="1"/>
  <c r="AQ136" i="12"/>
  <c r="DV136" i="12" s="1"/>
  <c r="AL136" i="12"/>
  <c r="DQ136" i="12" s="1"/>
  <c r="AG136" i="12"/>
  <c r="AZ29" i="12"/>
  <c r="EE29" i="12" s="1"/>
  <c r="AU29" i="12"/>
  <c r="DZ29" i="12" s="1"/>
  <c r="AP29" i="12"/>
  <c r="DU29" i="12" s="1"/>
  <c r="AK29" i="12"/>
  <c r="DP29" i="12" s="1"/>
  <c r="AF29" i="12"/>
  <c r="BC152" i="12"/>
  <c r="EH152" i="12" s="1"/>
  <c r="AX152" i="12"/>
  <c r="EC152" i="12" s="1"/>
  <c r="AS152" i="12"/>
  <c r="DX152" i="12" s="1"/>
  <c r="AN152" i="12"/>
  <c r="DS152" i="12" s="1"/>
  <c r="AI152" i="12"/>
  <c r="AZ28" i="12"/>
  <c r="EE28" i="12" s="1"/>
  <c r="AP28" i="12"/>
  <c r="DU28" i="12" s="1"/>
  <c r="AK28" i="12"/>
  <c r="DP28" i="12" s="1"/>
  <c r="AF28" i="12"/>
  <c r="AZ140" i="12"/>
  <c r="EE140" i="12" s="1"/>
  <c r="AP140" i="12"/>
  <c r="DU140" i="12" s="1"/>
  <c r="AK140" i="12"/>
  <c r="DP140" i="12" s="1"/>
  <c r="AF140" i="12"/>
  <c r="BA155" i="12"/>
  <c r="EF155" i="12" s="1"/>
  <c r="AV155" i="12"/>
  <c r="EA155" i="12" s="1"/>
  <c r="AQ155" i="12"/>
  <c r="DV155" i="12" s="1"/>
  <c r="AL155" i="12"/>
  <c r="DQ155" i="12" s="1"/>
  <c r="AG155" i="12"/>
  <c r="BB68" i="12"/>
  <c r="EG68" i="12" s="1"/>
  <c r="AW68" i="12"/>
  <c r="EB68" i="12" s="1"/>
  <c r="AR68" i="12"/>
  <c r="DW68" i="12" s="1"/>
  <c r="AM68" i="12"/>
  <c r="DR68" i="12" s="1"/>
  <c r="AH68" i="12"/>
  <c r="BC101" i="12"/>
  <c r="EH101" i="12" s="1"/>
  <c r="AS101" i="12"/>
  <c r="DX101" i="12" s="1"/>
  <c r="AI101" i="12"/>
  <c r="AN101" i="12"/>
  <c r="DS101" i="12" s="1"/>
  <c r="BB39" i="12"/>
  <c r="EG39" i="12" s="1"/>
  <c r="AW39" i="12"/>
  <c r="EB39" i="12" s="1"/>
  <c r="AR39" i="12"/>
  <c r="DW39" i="12" s="1"/>
  <c r="AM39" i="12"/>
  <c r="DR39" i="12" s="1"/>
  <c r="AH39" i="12"/>
  <c r="AU172" i="12"/>
  <c r="DZ172" i="12" s="1"/>
  <c r="AZ172" i="12"/>
  <c r="EE172" i="12" s="1"/>
  <c r="AP172" i="12"/>
  <c r="DU172" i="12" s="1"/>
  <c r="AK172" i="12"/>
  <c r="DP172" i="12" s="1"/>
  <c r="AF172" i="12"/>
  <c r="BB175" i="12"/>
  <c r="EG175" i="12" s="1"/>
  <c r="AW175" i="12"/>
  <c r="EB175" i="12" s="1"/>
  <c r="AR175" i="12"/>
  <c r="DW175" i="12" s="1"/>
  <c r="AM175" i="12"/>
  <c r="DR175" i="12" s="1"/>
  <c r="AH175" i="12"/>
  <c r="AZ141" i="12"/>
  <c r="EE141" i="12" s="1"/>
  <c r="AU141" i="12"/>
  <c r="DZ141" i="12" s="1"/>
  <c r="AP141" i="12"/>
  <c r="DU141" i="12" s="1"/>
  <c r="AK141" i="12"/>
  <c r="DP141" i="12" s="1"/>
  <c r="AF141" i="12"/>
  <c r="BC39" i="12"/>
  <c r="EH39" i="12" s="1"/>
  <c r="AX39" i="12"/>
  <c r="EC39" i="12" s="1"/>
  <c r="AN39" i="12"/>
  <c r="DS39" i="12" s="1"/>
  <c r="AI39" i="12"/>
  <c r="BA188" i="12"/>
  <c r="EF188" i="12" s="1"/>
  <c r="AV188" i="12"/>
  <c r="EA188" i="12" s="1"/>
  <c r="AQ188" i="12"/>
  <c r="DV188" i="12" s="1"/>
  <c r="AL188" i="12"/>
  <c r="DQ188" i="12" s="1"/>
  <c r="AG188" i="12"/>
  <c r="AZ98" i="12"/>
  <c r="EE98" i="12" s="1"/>
  <c r="AP98" i="12"/>
  <c r="DU98" i="12" s="1"/>
  <c r="AK98" i="12"/>
  <c r="DP98" i="12" s="1"/>
  <c r="AF98" i="12"/>
  <c r="AZ145" i="12"/>
  <c r="EE145" i="12" s="1"/>
  <c r="AU145" i="12"/>
  <c r="DZ145" i="12" s="1"/>
  <c r="AK145" i="12"/>
  <c r="DP145" i="12" s="1"/>
  <c r="AF145" i="12"/>
  <c r="AZ24" i="12"/>
  <c r="EE24" i="12" s="1"/>
  <c r="AU24" i="12"/>
  <c r="DZ24" i="12" s="1"/>
  <c r="AF24" i="12"/>
  <c r="AK24" i="12"/>
  <c r="DP24" i="12" s="1"/>
  <c r="AP24" i="12"/>
  <c r="DU24" i="12" s="1"/>
  <c r="BC189" i="12"/>
  <c r="EH189" i="12" s="1"/>
  <c r="AX189" i="12"/>
  <c r="EC189" i="12" s="1"/>
  <c r="AS189" i="12"/>
  <c r="DX189" i="12" s="1"/>
  <c r="AI189" i="12"/>
  <c r="AN189" i="12"/>
  <c r="DS189" i="12" s="1"/>
  <c r="AZ159" i="12"/>
  <c r="EE159" i="12" s="1"/>
  <c r="AU159" i="12"/>
  <c r="DZ159" i="12" s="1"/>
  <c r="AP159" i="12"/>
  <c r="DU159" i="12" s="1"/>
  <c r="AK159" i="12"/>
  <c r="DP159" i="12" s="1"/>
  <c r="AF159" i="12"/>
  <c r="BB22" i="12"/>
  <c r="EG22" i="12" s="1"/>
  <c r="AH22" i="12"/>
  <c r="AM22" i="12"/>
  <c r="DR22" i="12" s="1"/>
  <c r="AZ59" i="12"/>
  <c r="EE59" i="12" s="1"/>
  <c r="AU59" i="12"/>
  <c r="DZ59" i="12" s="1"/>
  <c r="AF59" i="12"/>
  <c r="BA73" i="12"/>
  <c r="EF73" i="12" s="1"/>
  <c r="AQ73" i="12"/>
  <c r="DV73" i="12" s="1"/>
  <c r="AL73" i="12"/>
  <c r="DQ73" i="12" s="1"/>
  <c r="AV73" i="12"/>
  <c r="EA73" i="12" s="1"/>
  <c r="AG73" i="12"/>
  <c r="BB201" i="12"/>
  <c r="EG201" i="12" s="1"/>
  <c r="AW201" i="12"/>
  <c r="EB201" i="12" s="1"/>
  <c r="AR201" i="12"/>
  <c r="DW201" i="12" s="1"/>
  <c r="AM201" i="12"/>
  <c r="DR201" i="12" s="1"/>
  <c r="AH201" i="12"/>
  <c r="BA116" i="12"/>
  <c r="EF116" i="12" s="1"/>
  <c r="AV116" i="12"/>
  <c r="EA116" i="12" s="1"/>
  <c r="AQ116" i="12"/>
  <c r="DV116" i="12" s="1"/>
  <c r="AL116" i="12"/>
  <c r="DQ116" i="12" s="1"/>
  <c r="AG116" i="12"/>
  <c r="AZ152" i="12"/>
  <c r="EE152" i="12" s="1"/>
  <c r="AU152" i="12"/>
  <c r="DZ152" i="12" s="1"/>
  <c r="AP152" i="12"/>
  <c r="DU152" i="12" s="1"/>
  <c r="AF152" i="12"/>
  <c r="AK152" i="12"/>
  <c r="DP152" i="12" s="1"/>
  <c r="AZ55" i="12"/>
  <c r="EE55" i="12" s="1"/>
  <c r="AU55" i="12"/>
  <c r="DZ55" i="12" s="1"/>
  <c r="AP55" i="12"/>
  <c r="DU55" i="12" s="1"/>
  <c r="AK55" i="12"/>
  <c r="DP55" i="12" s="1"/>
  <c r="AF55" i="12"/>
  <c r="AZ39" i="12"/>
  <c r="EE39" i="12" s="1"/>
  <c r="AU39" i="12"/>
  <c r="DZ39" i="12" s="1"/>
  <c r="AP39" i="12"/>
  <c r="DU39" i="12" s="1"/>
  <c r="AK39" i="12"/>
  <c r="DP39" i="12" s="1"/>
  <c r="AF39" i="12"/>
  <c r="BC28" i="12"/>
  <c r="EH28" i="12" s="1"/>
  <c r="AS28" i="12"/>
  <c r="DX28" i="12" s="1"/>
  <c r="AN28" i="12"/>
  <c r="DS28" i="12" s="1"/>
  <c r="AI28" i="12"/>
  <c r="BA52" i="12"/>
  <c r="EF52" i="12" s="1"/>
  <c r="AV52" i="12"/>
  <c r="EA52" i="12" s="1"/>
  <c r="AQ52" i="12"/>
  <c r="DV52" i="12" s="1"/>
  <c r="AL52" i="12"/>
  <c r="DQ52" i="12" s="1"/>
  <c r="AG52" i="12"/>
  <c r="BA64" i="12"/>
  <c r="EF64" i="12" s="1"/>
  <c r="AV64" i="12"/>
  <c r="EA64" i="12" s="1"/>
  <c r="AG64" i="12"/>
  <c r="AZ144" i="12"/>
  <c r="EE144" i="12" s="1"/>
  <c r="AU144" i="12"/>
  <c r="DZ144" i="12" s="1"/>
  <c r="AP144" i="12"/>
  <c r="DU144" i="12" s="1"/>
  <c r="AF144" i="12"/>
  <c r="AK144" i="12"/>
  <c r="DP144" i="12" s="1"/>
  <c r="BA85" i="12"/>
  <c r="EF85" i="12" s="1"/>
  <c r="AV85" i="12"/>
  <c r="EA85" i="12" s="1"/>
  <c r="AQ85" i="12"/>
  <c r="DV85" i="12" s="1"/>
  <c r="AG85" i="12"/>
  <c r="AL85" i="12"/>
  <c r="DQ85" i="12" s="1"/>
  <c r="BB77" i="12"/>
  <c r="EG77" i="12" s="1"/>
  <c r="AW77" i="12"/>
  <c r="EB77" i="12" s="1"/>
  <c r="AR77" i="12"/>
  <c r="DW77" i="12" s="1"/>
  <c r="AM77" i="12"/>
  <c r="DR77" i="12" s="1"/>
  <c r="AH77" i="12"/>
  <c r="BB200" i="12"/>
  <c r="EG200" i="12" s="1"/>
  <c r="AW200" i="12"/>
  <c r="EB200" i="12" s="1"/>
  <c r="AM200" i="12"/>
  <c r="DR200" i="12" s="1"/>
  <c r="AH200" i="12"/>
  <c r="BA96" i="12"/>
  <c r="EF96" i="12" s="1"/>
  <c r="AQ96" i="12"/>
  <c r="DV96" i="12" s="1"/>
  <c r="AL96" i="12"/>
  <c r="DQ96" i="12" s="1"/>
  <c r="AG96" i="12"/>
  <c r="BB17" i="12"/>
  <c r="EG17" i="12" s="1"/>
  <c r="AW17" i="12"/>
  <c r="EB17" i="12" s="1"/>
  <c r="AR17" i="12"/>
  <c r="DW17" i="12" s="1"/>
  <c r="AM17" i="12"/>
  <c r="DR17" i="12" s="1"/>
  <c r="AH17" i="12"/>
  <c r="BC80" i="12"/>
  <c r="EH80" i="12" s="1"/>
  <c r="AX80" i="12"/>
  <c r="EC80" i="12" s="1"/>
  <c r="AS80" i="12"/>
  <c r="DX80" i="12" s="1"/>
  <c r="AN80" i="12"/>
  <c r="DS80" i="12" s="1"/>
  <c r="AI80" i="12"/>
  <c r="BA171" i="12"/>
  <c r="EF171" i="12" s="1"/>
  <c r="AV171" i="12"/>
  <c r="EA171" i="12" s="1"/>
  <c r="AL171" i="12"/>
  <c r="DQ171" i="12" s="1"/>
  <c r="AG171" i="12"/>
  <c r="BC23" i="12"/>
  <c r="EH23" i="12" s="1"/>
  <c r="AX23" i="12"/>
  <c r="EC23" i="12" s="1"/>
  <c r="AS23" i="12"/>
  <c r="DX23" i="12" s="1"/>
  <c r="AN23" i="12"/>
  <c r="DS23" i="12" s="1"/>
  <c r="AI23" i="12"/>
  <c r="BA75" i="12"/>
  <c r="EF75" i="12" s="1"/>
  <c r="AL75" i="12"/>
  <c r="DQ75" i="12" s="1"/>
  <c r="AQ75" i="12"/>
  <c r="DV75" i="12" s="1"/>
  <c r="AG75" i="12"/>
  <c r="BC140" i="12"/>
  <c r="EH140" i="12" s="1"/>
  <c r="AS140" i="12"/>
  <c r="DX140" i="12" s="1"/>
  <c r="AN140" i="12"/>
  <c r="DS140" i="12" s="1"/>
  <c r="AI140" i="12"/>
  <c r="BC72" i="12"/>
  <c r="EH72" i="12" s="1"/>
  <c r="AX72" i="12"/>
  <c r="EC72" i="12" s="1"/>
  <c r="AS72" i="12"/>
  <c r="DX72" i="12" s="1"/>
  <c r="AN72" i="12"/>
  <c r="DS72" i="12" s="1"/>
  <c r="AI72" i="12"/>
  <c r="BC199" i="12"/>
  <c r="EH199" i="12" s="1"/>
  <c r="AS199" i="12"/>
  <c r="DX199" i="12" s="1"/>
  <c r="AX199" i="12"/>
  <c r="EC199" i="12" s="1"/>
  <c r="AN199" i="12"/>
  <c r="DS199" i="12" s="1"/>
  <c r="AI199" i="12"/>
  <c r="AZ139" i="12"/>
  <c r="EE139" i="12" s="1"/>
  <c r="AK139" i="12"/>
  <c r="DP139" i="12" s="1"/>
  <c r="AP139" i="12"/>
  <c r="DU139" i="12" s="1"/>
  <c r="AF139" i="12"/>
  <c r="AV151" i="12"/>
  <c r="EA151" i="12" s="1"/>
  <c r="AG151" i="12"/>
  <c r="AL151" i="12"/>
  <c r="DQ151" i="12" s="1"/>
  <c r="AQ151" i="12"/>
  <c r="DV151" i="12" s="1"/>
  <c r="AU92" i="12"/>
  <c r="DZ92" i="12" s="1"/>
  <c r="AZ92" i="12"/>
  <c r="EE92" i="12" s="1"/>
  <c r="AP92" i="12"/>
  <c r="DU92" i="12" s="1"/>
  <c r="AK92" i="12"/>
  <c r="DP92" i="12" s="1"/>
  <c r="AF92" i="12"/>
  <c r="AZ171" i="12"/>
  <c r="EE171" i="12" s="1"/>
  <c r="AU171" i="12"/>
  <c r="DZ171" i="12" s="1"/>
  <c r="AK171" i="12"/>
  <c r="DP171" i="12" s="1"/>
  <c r="AF171" i="12"/>
  <c r="BC90" i="12"/>
  <c r="EH90" i="12" s="1"/>
  <c r="AX90" i="12"/>
  <c r="EC90" i="12" s="1"/>
  <c r="AS90" i="12"/>
  <c r="DX90" i="12" s="1"/>
  <c r="AN90" i="12"/>
  <c r="DS90" i="12" s="1"/>
  <c r="AI90" i="12"/>
  <c r="BA127" i="12"/>
  <c r="EF127" i="12" s="1"/>
  <c r="AV127" i="12"/>
  <c r="EA127" i="12" s="1"/>
  <c r="AQ127" i="12"/>
  <c r="DV127" i="12" s="1"/>
  <c r="AG127" i="12"/>
  <c r="AL127" i="12"/>
  <c r="DQ127" i="12" s="1"/>
  <c r="BC29" i="12"/>
  <c r="EH29" i="12" s="1"/>
  <c r="AX29" i="12"/>
  <c r="EC29" i="12" s="1"/>
  <c r="AS29" i="12"/>
  <c r="DX29" i="12" s="1"/>
  <c r="AI29" i="12"/>
  <c r="AN29" i="12"/>
  <c r="DS29" i="12" s="1"/>
  <c r="BB59" i="12"/>
  <c r="EG59" i="12" s="1"/>
  <c r="AW59" i="12"/>
  <c r="EB59" i="12" s="1"/>
  <c r="AH59" i="12"/>
  <c r="BB116" i="12"/>
  <c r="EG116" i="12" s="1"/>
  <c r="AW116" i="12"/>
  <c r="EB116" i="12" s="1"/>
  <c r="AR116" i="12"/>
  <c r="DW116" i="12" s="1"/>
  <c r="AM116" i="12"/>
  <c r="DR116" i="12" s="1"/>
  <c r="AH116" i="12"/>
  <c r="BA38" i="12"/>
  <c r="EF38" i="12" s="1"/>
  <c r="AV38" i="12"/>
  <c r="EA38" i="12" s="1"/>
  <c r="AQ38" i="12"/>
  <c r="DV38" i="12" s="1"/>
  <c r="AL38" i="12"/>
  <c r="DQ38" i="12" s="1"/>
  <c r="AG38" i="12"/>
  <c r="AZ46" i="12"/>
  <c r="EE46" i="12" s="1"/>
  <c r="AU46" i="12"/>
  <c r="DZ46" i="12" s="1"/>
  <c r="AK46" i="12"/>
  <c r="DP46" i="12" s="1"/>
  <c r="AF46" i="12"/>
  <c r="AP46" i="12"/>
  <c r="DU46" i="12" s="1"/>
  <c r="BB148" i="12"/>
  <c r="EG148" i="12" s="1"/>
  <c r="AW148" i="12"/>
  <c r="EB148" i="12" s="1"/>
  <c r="AR148" i="12"/>
  <c r="DW148" i="12" s="1"/>
  <c r="AM148" i="12"/>
  <c r="DR148" i="12" s="1"/>
  <c r="AH148" i="12"/>
  <c r="AW131" i="12"/>
  <c r="EB131" i="12" s="1"/>
  <c r="AR131" i="12"/>
  <c r="DW131" i="12" s="1"/>
  <c r="AM131" i="12"/>
  <c r="DR131" i="12" s="1"/>
  <c r="AH131" i="12"/>
  <c r="BB169" i="12"/>
  <c r="EG169" i="12" s="1"/>
  <c r="AW169" i="12"/>
  <c r="EB169" i="12" s="1"/>
  <c r="AR169" i="12"/>
  <c r="DW169" i="12" s="1"/>
  <c r="AH169" i="12"/>
  <c r="AZ153" i="12"/>
  <c r="EE153" i="12" s="1"/>
  <c r="AP153" i="12"/>
  <c r="DU153" i="12" s="1"/>
  <c r="AK153" i="12"/>
  <c r="DP153" i="12" s="1"/>
  <c r="AF153" i="12"/>
  <c r="AZ64" i="12"/>
  <c r="EE64" i="12" s="1"/>
  <c r="AU64" i="12"/>
  <c r="DZ64" i="12" s="1"/>
  <c r="AP64" i="12"/>
  <c r="DU64" i="12" s="1"/>
  <c r="AF64" i="12"/>
  <c r="BB176" i="12"/>
  <c r="EG176" i="12" s="1"/>
  <c r="AR176" i="12"/>
  <c r="DW176" i="12" s="1"/>
  <c r="AW176" i="12"/>
  <c r="EB176" i="12" s="1"/>
  <c r="AM176" i="12"/>
  <c r="DR176" i="12" s="1"/>
  <c r="AH176" i="12"/>
  <c r="BA139" i="12"/>
  <c r="EF139" i="12" s="1"/>
  <c r="AL139" i="12"/>
  <c r="DQ139" i="12" s="1"/>
  <c r="AQ139" i="12"/>
  <c r="DV139" i="12" s="1"/>
  <c r="AG139" i="12"/>
  <c r="BA183" i="12"/>
  <c r="EF183" i="12" s="1"/>
  <c r="AV183" i="12"/>
  <c r="EA183" i="12" s="1"/>
  <c r="AQ183" i="12"/>
  <c r="DV183" i="12" s="1"/>
  <c r="AG183" i="12"/>
  <c r="AL183" i="12"/>
  <c r="DQ183" i="12" s="1"/>
  <c r="BA161" i="12"/>
  <c r="EF161" i="12" s="1"/>
  <c r="AV161" i="12"/>
  <c r="EA161" i="12" s="1"/>
  <c r="AQ161" i="12"/>
  <c r="DV161" i="12" s="1"/>
  <c r="AL161" i="12"/>
  <c r="DQ161" i="12" s="1"/>
  <c r="AG161" i="12"/>
  <c r="BA18" i="12"/>
  <c r="EF18" i="12" s="1"/>
  <c r="AQ18" i="12"/>
  <c r="DV18" i="12" s="1"/>
  <c r="AL18" i="12"/>
  <c r="DQ18" i="12" s="1"/>
  <c r="AG18" i="12"/>
  <c r="BC121" i="12"/>
  <c r="EH121" i="12" s="1"/>
  <c r="AX121" i="12"/>
  <c r="EC121" i="12" s="1"/>
  <c r="AS121" i="12"/>
  <c r="DX121" i="12" s="1"/>
  <c r="AN121" i="12"/>
  <c r="DS121" i="12" s="1"/>
  <c r="AI121" i="12"/>
  <c r="AS143" i="12"/>
  <c r="DX143" i="12" s="1"/>
  <c r="AN143" i="12"/>
  <c r="DS143" i="12" s="1"/>
  <c r="AI143" i="12"/>
  <c r="BB45" i="12"/>
  <c r="EG45" i="12" s="1"/>
  <c r="AW45" i="12"/>
  <c r="EB45" i="12" s="1"/>
  <c r="AM45" i="12"/>
  <c r="DR45" i="12" s="1"/>
  <c r="AR45" i="12"/>
  <c r="DW45" i="12" s="1"/>
  <c r="AH45" i="12"/>
  <c r="BB64" i="12"/>
  <c r="EG64" i="12" s="1"/>
  <c r="AR64" i="12"/>
  <c r="DW64" i="12" s="1"/>
  <c r="AW64" i="12"/>
  <c r="EB64" i="12" s="1"/>
  <c r="AH64" i="12"/>
  <c r="AW178" i="12"/>
  <c r="EB178" i="12" s="1"/>
  <c r="AR178" i="12"/>
  <c r="DW178" i="12" s="1"/>
  <c r="AM178" i="12"/>
  <c r="DR178" i="12" s="1"/>
  <c r="AH178" i="12"/>
  <c r="BB115" i="12"/>
  <c r="EG115" i="12" s="1"/>
  <c r="AW115" i="12"/>
  <c r="EB115" i="12" s="1"/>
  <c r="AR115" i="12"/>
  <c r="DW115" i="12" s="1"/>
  <c r="AM115" i="12"/>
  <c r="DR115" i="12" s="1"/>
  <c r="AH115" i="12"/>
  <c r="BA213" i="12"/>
  <c r="EF213" i="12" s="1"/>
  <c r="AV213" i="12"/>
  <c r="EA213" i="12" s="1"/>
  <c r="AQ213" i="12"/>
  <c r="DV213" i="12" s="1"/>
  <c r="AL213" i="12"/>
  <c r="DQ213" i="12" s="1"/>
  <c r="AG213" i="12"/>
  <c r="AV123" i="12"/>
  <c r="EA123" i="12" s="1"/>
  <c r="AQ123" i="12"/>
  <c r="DV123" i="12" s="1"/>
  <c r="AL123" i="12"/>
  <c r="DQ123" i="12" s="1"/>
  <c r="AG123" i="12"/>
  <c r="BB140" i="12"/>
  <c r="EG140" i="12" s="1"/>
  <c r="AW140" i="12"/>
  <c r="EB140" i="12" s="1"/>
  <c r="AR140" i="12"/>
  <c r="DW140" i="12" s="1"/>
  <c r="AM140" i="12"/>
  <c r="DR140" i="12" s="1"/>
  <c r="AH140" i="12"/>
  <c r="BA33" i="12"/>
  <c r="EF33" i="12" s="1"/>
  <c r="AV33" i="12"/>
  <c r="EA33" i="12" s="1"/>
  <c r="AQ33" i="12"/>
  <c r="DV33" i="12" s="1"/>
  <c r="AL33" i="12"/>
  <c r="DQ33" i="12" s="1"/>
  <c r="AG33" i="12"/>
  <c r="BB80" i="12"/>
  <c r="EG80" i="12" s="1"/>
  <c r="AW80" i="12"/>
  <c r="EB80" i="12" s="1"/>
  <c r="AR80" i="12"/>
  <c r="DW80" i="12" s="1"/>
  <c r="AM80" i="12"/>
  <c r="DR80" i="12" s="1"/>
  <c r="AH80" i="12"/>
  <c r="BA95" i="12"/>
  <c r="EF95" i="12" s="1"/>
  <c r="AV95" i="12"/>
  <c r="EA95" i="12" s="1"/>
  <c r="AG95" i="12"/>
  <c r="AQ95" i="12"/>
  <c r="DV95" i="12" s="1"/>
  <c r="AL95" i="12"/>
  <c r="DQ95" i="12" s="1"/>
  <c r="BB144" i="12"/>
  <c r="EG144" i="12" s="1"/>
  <c r="AR144" i="12"/>
  <c r="DW144" i="12" s="1"/>
  <c r="AM144" i="12"/>
  <c r="DR144" i="12" s="1"/>
  <c r="AW144" i="12"/>
  <c r="EB144" i="12" s="1"/>
  <c r="AH144" i="12"/>
  <c r="AZ47" i="12"/>
  <c r="EE47" i="12" s="1"/>
  <c r="AK47" i="12"/>
  <c r="DP47" i="12" s="1"/>
  <c r="AP47" i="12"/>
  <c r="DU47" i="12" s="1"/>
  <c r="AF47" i="12"/>
  <c r="AZ184" i="12"/>
  <c r="EE184" i="12" s="1"/>
  <c r="AU184" i="12"/>
  <c r="DZ184" i="12" s="1"/>
  <c r="AP184" i="12"/>
  <c r="DU184" i="12" s="1"/>
  <c r="AK184" i="12"/>
  <c r="DP184" i="12" s="1"/>
  <c r="AF184" i="12"/>
  <c r="BA17" i="12"/>
  <c r="EF17" i="12" s="1"/>
  <c r="AQ17" i="12"/>
  <c r="DV17" i="12" s="1"/>
  <c r="AV17" i="12"/>
  <c r="EA17" i="12" s="1"/>
  <c r="AL17" i="12"/>
  <c r="DQ17" i="12" s="1"/>
  <c r="AG17" i="12"/>
  <c r="AZ15" i="12"/>
  <c r="EE15" i="12" s="1"/>
  <c r="AU15" i="12"/>
  <c r="DZ15" i="12" s="1"/>
  <c r="AP15" i="12"/>
  <c r="DU15" i="12" s="1"/>
  <c r="AK15" i="12"/>
  <c r="DP15" i="12" s="1"/>
  <c r="AF15" i="12"/>
  <c r="BB23" i="12"/>
  <c r="EG23" i="12" s="1"/>
  <c r="AW23" i="12"/>
  <c r="EB23" i="12" s="1"/>
  <c r="AR23" i="12"/>
  <c r="DW23" i="12" s="1"/>
  <c r="AM23" i="12"/>
  <c r="DR23" i="12" s="1"/>
  <c r="AH23" i="12"/>
  <c r="BC176" i="12"/>
  <c r="EH176" i="12" s="1"/>
  <c r="AX176" i="12"/>
  <c r="EC176" i="12" s="1"/>
  <c r="AS176" i="12"/>
  <c r="DX176" i="12" s="1"/>
  <c r="AN176" i="12"/>
  <c r="DS176" i="12" s="1"/>
  <c r="AI176" i="12"/>
  <c r="BB52" i="12"/>
  <c r="EG52" i="12" s="1"/>
  <c r="AW52" i="12"/>
  <c r="EB52" i="12" s="1"/>
  <c r="AR52" i="12"/>
  <c r="DW52" i="12" s="1"/>
  <c r="AM52" i="12"/>
  <c r="DR52" i="12" s="1"/>
  <c r="AH52" i="12"/>
  <c r="AZ21" i="12"/>
  <c r="EE21" i="12" s="1"/>
  <c r="AU21" i="12"/>
  <c r="DZ21" i="12" s="1"/>
  <c r="AP21" i="12"/>
  <c r="DU21" i="12" s="1"/>
  <c r="AF21" i="12"/>
  <c r="AK21" i="12"/>
  <c r="DP21" i="12" s="1"/>
  <c r="BB189" i="12"/>
  <c r="EG189" i="12" s="1"/>
  <c r="AW189" i="12"/>
  <c r="EB189" i="12" s="1"/>
  <c r="AR189" i="12"/>
  <c r="DW189" i="12" s="1"/>
  <c r="AM189" i="12"/>
  <c r="DR189" i="12" s="1"/>
  <c r="AH189" i="12"/>
  <c r="BB36" i="12"/>
  <c r="EG36" i="12" s="1"/>
  <c r="AR36" i="12"/>
  <c r="DW36" i="12" s="1"/>
  <c r="AM36" i="12"/>
  <c r="DR36" i="12" s="1"/>
  <c r="AH36" i="12"/>
  <c r="BA152" i="12"/>
  <c r="EF152" i="12" s="1"/>
  <c r="AV152" i="12"/>
  <c r="EA152" i="12" s="1"/>
  <c r="AQ152" i="12"/>
  <c r="DV152" i="12" s="1"/>
  <c r="AL152" i="12"/>
  <c r="DQ152" i="12" s="1"/>
  <c r="AG152" i="12"/>
  <c r="BB137" i="12"/>
  <c r="EG137" i="12" s="1"/>
  <c r="AW137" i="12"/>
  <c r="EB137" i="12" s="1"/>
  <c r="AR137" i="12"/>
  <c r="DW137" i="12" s="1"/>
  <c r="AM137" i="12"/>
  <c r="DR137" i="12" s="1"/>
  <c r="AH137" i="12"/>
  <c r="AP57" i="12"/>
  <c r="DU57" i="12" s="1"/>
  <c r="AF57" i="12"/>
  <c r="AK57" i="12"/>
  <c r="DP57" i="12" s="1"/>
  <c r="BB25" i="12"/>
  <c r="EG25" i="12" s="1"/>
  <c r="AW25" i="12"/>
  <c r="EB25" i="12" s="1"/>
  <c r="AR25" i="12"/>
  <c r="DW25" i="12" s="1"/>
  <c r="AM25" i="12"/>
  <c r="DR25" i="12" s="1"/>
  <c r="AH25" i="12"/>
  <c r="BC200" i="12"/>
  <c r="EH200" i="12" s="1"/>
  <c r="AX200" i="12"/>
  <c r="EC200" i="12" s="1"/>
  <c r="AN200" i="12"/>
  <c r="DS200" i="12" s="1"/>
  <c r="AI200" i="12"/>
  <c r="BA83" i="12"/>
  <c r="EF83" i="12" s="1"/>
  <c r="AV83" i="12"/>
  <c r="EA83" i="12" s="1"/>
  <c r="AL83" i="12"/>
  <c r="DQ83" i="12" s="1"/>
  <c r="AQ83" i="12"/>
  <c r="DV83" i="12" s="1"/>
  <c r="AG83" i="12"/>
  <c r="BC116" i="12"/>
  <c r="EH116" i="12" s="1"/>
  <c r="AX116" i="12"/>
  <c r="EC116" i="12" s="1"/>
  <c r="AN116" i="12"/>
  <c r="DS116" i="12" s="1"/>
  <c r="AS116" i="12"/>
  <c r="DX116" i="12" s="1"/>
  <c r="AI116" i="12"/>
  <c r="BB171" i="12"/>
  <c r="EG171" i="12" s="1"/>
  <c r="AW171" i="12"/>
  <c r="EB171" i="12" s="1"/>
  <c r="AM171" i="12"/>
  <c r="DR171" i="12" s="1"/>
  <c r="AH171" i="12"/>
  <c r="BB114" i="12"/>
  <c r="EG114" i="12" s="1"/>
  <c r="AW114" i="12"/>
  <c r="EB114" i="12" s="1"/>
  <c r="AR114" i="12"/>
  <c r="DW114" i="12" s="1"/>
  <c r="AM114" i="12"/>
  <c r="DR114" i="12" s="1"/>
  <c r="AH114" i="12"/>
  <c r="BC17" i="12"/>
  <c r="EH17" i="12" s="1"/>
  <c r="AX17" i="12"/>
  <c r="EC17" i="12" s="1"/>
  <c r="AS17" i="12"/>
  <c r="DX17" i="12" s="1"/>
  <c r="AN17" i="12"/>
  <c r="DS17" i="12" s="1"/>
  <c r="AI17" i="12"/>
  <c r="BC111" i="12"/>
  <c r="EH111" i="12" s="1"/>
  <c r="AX111" i="12"/>
  <c r="EC111" i="12" s="1"/>
  <c r="AS111" i="12"/>
  <c r="DX111" i="12" s="1"/>
  <c r="AN111" i="12"/>
  <c r="DS111" i="12" s="1"/>
  <c r="AI111" i="12"/>
  <c r="BC205" i="12"/>
  <c r="EH205" i="12" s="1"/>
  <c r="AX205" i="12"/>
  <c r="EC205" i="12" s="1"/>
  <c r="AS205" i="12"/>
  <c r="DX205" i="12" s="1"/>
  <c r="AI205" i="12"/>
  <c r="AN205" i="12"/>
  <c r="DS205" i="12" s="1"/>
  <c r="BC180" i="12"/>
  <c r="EH180" i="12" s="1"/>
  <c r="AX180" i="12"/>
  <c r="EC180" i="12" s="1"/>
  <c r="AN180" i="12"/>
  <c r="DS180" i="12" s="1"/>
  <c r="AS180" i="12"/>
  <c r="DX180" i="12" s="1"/>
  <c r="AI180" i="12"/>
  <c r="BC66" i="12"/>
  <c r="EH66" i="12" s="1"/>
  <c r="AX66" i="12"/>
  <c r="EC66" i="12" s="1"/>
  <c r="AS66" i="12"/>
  <c r="DX66" i="12" s="1"/>
  <c r="AN66" i="12"/>
  <c r="DS66" i="12" s="1"/>
  <c r="AI66" i="12"/>
  <c r="AP143" i="12"/>
  <c r="DU143" i="12" s="1"/>
  <c r="AU143" i="12"/>
  <c r="DZ143" i="12" s="1"/>
  <c r="AK143" i="12"/>
  <c r="DP143" i="12" s="1"/>
  <c r="AF143" i="12"/>
  <c r="BA149" i="12"/>
  <c r="EF149" i="12" s="1"/>
  <c r="AV149" i="12"/>
  <c r="EA149" i="12" s="1"/>
  <c r="AQ149" i="12"/>
  <c r="DV149" i="12" s="1"/>
  <c r="AL149" i="12"/>
  <c r="DQ149" i="12" s="1"/>
  <c r="AG149" i="12"/>
  <c r="BB205" i="12"/>
  <c r="EG205" i="12" s="1"/>
  <c r="AW205" i="12"/>
  <c r="EB205" i="12" s="1"/>
  <c r="AR205" i="12"/>
  <c r="DW205" i="12" s="1"/>
  <c r="AM205" i="12"/>
  <c r="DR205" i="12" s="1"/>
  <c r="AH205" i="12"/>
  <c r="AZ82" i="12"/>
  <c r="EE82" i="12" s="1"/>
  <c r="AU82" i="12"/>
  <c r="DZ82" i="12" s="1"/>
  <c r="AP82" i="12"/>
  <c r="DU82" i="12" s="1"/>
  <c r="AK82" i="12"/>
  <c r="DP82" i="12" s="1"/>
  <c r="AF82" i="12"/>
  <c r="BC184" i="12"/>
  <c r="EH184" i="12" s="1"/>
  <c r="AX184" i="12"/>
  <c r="EC184" i="12" s="1"/>
  <c r="AS184" i="12"/>
  <c r="DX184" i="12" s="1"/>
  <c r="AN184" i="12"/>
  <c r="DS184" i="12" s="1"/>
  <c r="AI184" i="12"/>
  <c r="BC15" i="12"/>
  <c r="EH15" i="12" s="1"/>
  <c r="AX15" i="12"/>
  <c r="EC15" i="12" s="1"/>
  <c r="AS15" i="12"/>
  <c r="DX15" i="12" s="1"/>
  <c r="AI15" i="12"/>
  <c r="AN15" i="12"/>
  <c r="DS15" i="12" s="1"/>
  <c r="AU164" i="12"/>
  <c r="DZ164" i="12" s="1"/>
  <c r="AZ164" i="12"/>
  <c r="EE164" i="12" s="1"/>
  <c r="AP164" i="12"/>
  <c r="DU164" i="12" s="1"/>
  <c r="AK164" i="12"/>
  <c r="DP164" i="12" s="1"/>
  <c r="AF164" i="12"/>
  <c r="BA88" i="12"/>
  <c r="EF88" i="12" s="1"/>
  <c r="AV88" i="12"/>
  <c r="EA88" i="12" s="1"/>
  <c r="AQ88" i="12"/>
  <c r="DV88" i="12" s="1"/>
  <c r="AL88" i="12"/>
  <c r="DQ88" i="12" s="1"/>
  <c r="AG88" i="12"/>
  <c r="BC24" i="12"/>
  <c r="EH24" i="12" s="1"/>
  <c r="AX24" i="12"/>
  <c r="EC24" i="12" s="1"/>
  <c r="AS24" i="12"/>
  <c r="DX24" i="12" s="1"/>
  <c r="AN24" i="12"/>
  <c r="DS24" i="12" s="1"/>
  <c r="AI24" i="12"/>
  <c r="BA107" i="12"/>
  <c r="EF107" i="12" s="1"/>
  <c r="AV107" i="12"/>
  <c r="EA107" i="12" s="1"/>
  <c r="AQ107" i="12"/>
  <c r="DV107" i="12" s="1"/>
  <c r="AG107" i="12"/>
  <c r="BB122" i="12"/>
  <c r="EG122" i="12" s="1"/>
  <c r="AW122" i="12"/>
  <c r="EB122" i="12" s="1"/>
  <c r="AR122" i="12"/>
  <c r="DW122" i="12" s="1"/>
  <c r="AM122" i="12"/>
  <c r="DR122" i="12" s="1"/>
  <c r="AH122" i="12"/>
  <c r="AZ80" i="12"/>
  <c r="EE80" i="12" s="1"/>
  <c r="AU80" i="12"/>
  <c r="DZ80" i="12" s="1"/>
  <c r="AP80" i="12"/>
  <c r="DU80" i="12" s="1"/>
  <c r="AF80" i="12"/>
  <c r="AK80" i="12"/>
  <c r="DP80" i="12" s="1"/>
  <c r="Z14" i="12"/>
  <c r="M28" i="6"/>
  <c r="M41" i="6" s="1"/>
  <c r="AE43" i="4"/>
  <c r="AE113" i="10" s="1"/>
  <c r="AE28" i="4"/>
  <c r="AE98" i="10" s="1"/>
  <c r="AE76" i="4"/>
  <c r="AE146" i="10" s="1"/>
  <c r="AE27" i="4"/>
  <c r="AE97" i="10" s="1"/>
  <c r="AE127" i="4"/>
  <c r="AE197" i="10" s="1"/>
  <c r="AE124" i="4"/>
  <c r="AE194" i="10" s="1"/>
  <c r="AE171" i="4"/>
  <c r="AE241" i="10" s="1"/>
  <c r="AE140" i="4"/>
  <c r="AE210" i="10" s="1"/>
  <c r="AE92" i="4"/>
  <c r="AE162" i="10" s="1"/>
  <c r="R83" i="10"/>
  <c r="BD83" i="10"/>
  <c r="AE139" i="4"/>
  <c r="AE209" i="10" s="1"/>
  <c r="AE91" i="4"/>
  <c r="AE161" i="10" s="1"/>
  <c r="AE31" i="4"/>
  <c r="AE101" i="10" s="1"/>
  <c r="Y14" i="12"/>
  <c r="AE172" i="4"/>
  <c r="AE242" i="10" s="1"/>
  <c r="AE123" i="4"/>
  <c r="AE193" i="10" s="1"/>
  <c r="L83" i="10"/>
  <c r="AE108" i="4"/>
  <c r="AE178" i="10" s="1"/>
  <c r="AE15" i="4"/>
  <c r="AE85" i="10" s="1"/>
  <c r="AE107" i="4"/>
  <c r="AE177" i="10" s="1"/>
  <c r="AE59" i="4"/>
  <c r="AE129" i="10" s="1"/>
  <c r="AE204" i="4"/>
  <c r="AE274" i="10" s="1"/>
  <c r="M39" i="6"/>
  <c r="B26" i="6"/>
  <c r="B13" i="6"/>
  <c r="B12" i="6"/>
  <c r="I29" i="7"/>
  <c r="B28" i="6"/>
  <c r="C7" i="7"/>
  <c r="B27" i="6"/>
  <c r="C16" i="7"/>
  <c r="M21" i="6"/>
  <c r="B21" i="6" s="1"/>
  <c r="I23" i="7"/>
  <c r="I33" i="7" s="1"/>
  <c r="I43" i="7" s="1"/>
  <c r="C15" i="7"/>
  <c r="B20" i="6"/>
  <c r="I21" i="7"/>
  <c r="I31" i="7" s="1"/>
  <c r="C8" i="7"/>
  <c r="M37" i="6"/>
  <c r="I20" i="7"/>
  <c r="C20" i="7" s="1"/>
  <c r="I290" i="10"/>
  <c r="M32" i="6"/>
  <c r="B19" i="6"/>
  <c r="M34" i="6"/>
  <c r="B11" i="6"/>
  <c r="M31" i="6"/>
  <c r="B18" i="6"/>
  <c r="BV86" i="4" s="1"/>
  <c r="BV156" i="10" s="1"/>
  <c r="M23" i="6"/>
  <c r="B10" i="6"/>
  <c r="B17" i="6"/>
  <c r="CB30" i="4" s="1"/>
  <c r="CB100" i="10" s="1"/>
  <c r="M30" i="6"/>
  <c r="M22" i="6"/>
  <c r="B9" i="6"/>
  <c r="B16" i="6"/>
  <c r="M29" i="6"/>
  <c r="C33" i="7"/>
  <c r="M50" i="6"/>
  <c r="B37" i="6"/>
  <c r="I22" i="7"/>
  <c r="I24" i="7"/>
  <c r="B25" i="6"/>
  <c r="BZ64" i="4" s="1"/>
  <c r="BZ134" i="10" s="1"/>
  <c r="M38" i="6"/>
  <c r="M46" i="6"/>
  <c r="I35" i="7"/>
  <c r="C25" i="7"/>
  <c r="I37" i="7"/>
  <c r="M54" i="6"/>
  <c r="B41" i="6"/>
  <c r="BX74" i="4" s="1"/>
  <c r="BX144" i="10" s="1"/>
  <c r="M53" i="6"/>
  <c r="B40" i="6"/>
  <c r="BZ211" i="4" s="1"/>
  <c r="BZ281" i="10" s="1"/>
  <c r="C26" i="7"/>
  <c r="I36" i="7"/>
  <c r="C18" i="7"/>
  <c r="I28" i="7"/>
  <c r="C17" i="7"/>
  <c r="AE201" i="4"/>
  <c r="AE271" i="10" s="1"/>
  <c r="AE37" i="4"/>
  <c r="AE107" i="10" s="1"/>
  <c r="AE44" i="4"/>
  <c r="AE114" i="10" s="1"/>
  <c r="AE195" i="4"/>
  <c r="AE265" i="10" s="1"/>
  <c r="AE199" i="4"/>
  <c r="AE269" i="10" s="1"/>
  <c r="AE213" i="4"/>
  <c r="AE283" i="10" s="1"/>
  <c r="AE60" i="4"/>
  <c r="AE130" i="10" s="1"/>
  <c r="AE185" i="4"/>
  <c r="AE255" i="10" s="1"/>
  <c r="AE170" i="4"/>
  <c r="AE240" i="10" s="1"/>
  <c r="AE58" i="4"/>
  <c r="AE128" i="10" s="1"/>
  <c r="AE30" i="4"/>
  <c r="AE100" i="10" s="1"/>
  <c r="AE65" i="4"/>
  <c r="AE135" i="10" s="1"/>
  <c r="AE94" i="4"/>
  <c r="AE164" i="10" s="1"/>
  <c r="AE101" i="4"/>
  <c r="AE171" i="10" s="1"/>
  <c r="AE117" i="4"/>
  <c r="AE187" i="10" s="1"/>
  <c r="AE133" i="4"/>
  <c r="AE203" i="10" s="1"/>
  <c r="AE163" i="4"/>
  <c r="AE233" i="10" s="1"/>
  <c r="AE208" i="4"/>
  <c r="AE278" i="10" s="1"/>
  <c r="AE180" i="4"/>
  <c r="AE250" i="10" s="1"/>
  <c r="AE17" i="4"/>
  <c r="AE87" i="10" s="1"/>
  <c r="AE24" i="4"/>
  <c r="AE94" i="10" s="1"/>
  <c r="AE74" i="4"/>
  <c r="AE144" i="10" s="1"/>
  <c r="AE81" i="4"/>
  <c r="AE151" i="10" s="1"/>
  <c r="AE88" i="4"/>
  <c r="AE158" i="10" s="1"/>
  <c r="AE181" i="4"/>
  <c r="AE251" i="10" s="1"/>
  <c r="AE189" i="4"/>
  <c r="AE259" i="10" s="1"/>
  <c r="AE75" i="4"/>
  <c r="AE145" i="10" s="1"/>
  <c r="AE72" i="4"/>
  <c r="AE142" i="10" s="1"/>
  <c r="AE109" i="4"/>
  <c r="AE179" i="10" s="1"/>
  <c r="AE141" i="4"/>
  <c r="AE211" i="10" s="1"/>
  <c r="AE32" i="4"/>
  <c r="AE102" i="10" s="1"/>
  <c r="AE112" i="4"/>
  <c r="AE182" i="10" s="1"/>
  <c r="AE158" i="4"/>
  <c r="AE228" i="10" s="1"/>
  <c r="AE188" i="4"/>
  <c r="AE258" i="10" s="1"/>
  <c r="AE207" i="4"/>
  <c r="AE277" i="10" s="1"/>
  <c r="AE125" i="4"/>
  <c r="AE195" i="10" s="1"/>
  <c r="AE46" i="4"/>
  <c r="AE116" i="10" s="1"/>
  <c r="AE53" i="4"/>
  <c r="AE123" i="10" s="1"/>
  <c r="AE18" i="4"/>
  <c r="AE88" i="10" s="1"/>
  <c r="AE25" i="4"/>
  <c r="AE95" i="10" s="1"/>
  <c r="AE54" i="4"/>
  <c r="AE124" i="10" s="1"/>
  <c r="AE61" i="4"/>
  <c r="AE131" i="10" s="1"/>
  <c r="AE82" i="4"/>
  <c r="AE152" i="10" s="1"/>
  <c r="AE89" i="4"/>
  <c r="AE159" i="10" s="1"/>
  <c r="AE96" i="4"/>
  <c r="AE166" i="10" s="1"/>
  <c r="AE104" i="4"/>
  <c r="AE174" i="10" s="1"/>
  <c r="AE120" i="4"/>
  <c r="AE190" i="10" s="1"/>
  <c r="AE128" i="4"/>
  <c r="AE198" i="10" s="1"/>
  <c r="AE136" i="4"/>
  <c r="AE206" i="10" s="1"/>
  <c r="AE151" i="4"/>
  <c r="AE221" i="10" s="1"/>
  <c r="AE26" i="4"/>
  <c r="AE96" i="10" s="1"/>
  <c r="AE33" i="4"/>
  <c r="AE103" i="10" s="1"/>
  <c r="AE40" i="4"/>
  <c r="AE110" i="10" s="1"/>
  <c r="AE62" i="4"/>
  <c r="AE132" i="10" s="1"/>
  <c r="AE69" i="4"/>
  <c r="AE139" i="10" s="1"/>
  <c r="AE90" i="4"/>
  <c r="AE160" i="10" s="1"/>
  <c r="AE97" i="4"/>
  <c r="AE167" i="10" s="1"/>
  <c r="AE105" i="4"/>
  <c r="AE175" i="10" s="1"/>
  <c r="AE113" i="4"/>
  <c r="AE183" i="10" s="1"/>
  <c r="AE121" i="4"/>
  <c r="AE191" i="10" s="1"/>
  <c r="AE129" i="4"/>
  <c r="AE199" i="10" s="1"/>
  <c r="AE137" i="4"/>
  <c r="AE207" i="10" s="1"/>
  <c r="AE144" i="4"/>
  <c r="AE214" i="10" s="1"/>
  <c r="AE167" i="4"/>
  <c r="AE237" i="10" s="1"/>
  <c r="AE16" i="4"/>
  <c r="AE86" i="10" s="1"/>
  <c r="AE38" i="4"/>
  <c r="AE108" i="10" s="1"/>
  <c r="AE66" i="4"/>
  <c r="AE136" i="10" s="1"/>
  <c r="AE73" i="4"/>
  <c r="AE143" i="10" s="1"/>
  <c r="AE80" i="4"/>
  <c r="AE150" i="10" s="1"/>
  <c r="AE102" i="4"/>
  <c r="AE172" i="10" s="1"/>
  <c r="AE110" i="4"/>
  <c r="AE180" i="10" s="1"/>
  <c r="AE118" i="4"/>
  <c r="AE188" i="10" s="1"/>
  <c r="AE126" i="4"/>
  <c r="AE196" i="10" s="1"/>
  <c r="AE134" i="4"/>
  <c r="AE204" i="10" s="1"/>
  <c r="AE142" i="4"/>
  <c r="AE212" i="10" s="1"/>
  <c r="AE193" i="4"/>
  <c r="AE263" i="10" s="1"/>
  <c r="AE93" i="4"/>
  <c r="AE163" i="10" s="1"/>
  <c r="AE77" i="4"/>
  <c r="AE147" i="10" s="1"/>
  <c r="AE45" i="4"/>
  <c r="AE115" i="10" s="1"/>
  <c r="AE29" i="4"/>
  <c r="AE99" i="10" s="1"/>
  <c r="AE34" i="4"/>
  <c r="AE104" i="10" s="1"/>
  <c r="AE41" i="4"/>
  <c r="AE111" i="10" s="1"/>
  <c r="AE48" i="4"/>
  <c r="AE118" i="10" s="1"/>
  <c r="AE70" i="4"/>
  <c r="AE140" i="10" s="1"/>
  <c r="AE98" i="4"/>
  <c r="AE168" i="10" s="1"/>
  <c r="AE106" i="4"/>
  <c r="AE176" i="10" s="1"/>
  <c r="AE114" i="4"/>
  <c r="AE184" i="10" s="1"/>
  <c r="AE122" i="4"/>
  <c r="AE192" i="10" s="1"/>
  <c r="AE130" i="4"/>
  <c r="AE200" i="10" s="1"/>
  <c r="AE138" i="4"/>
  <c r="AE208" i="10" s="1"/>
  <c r="AE145" i="4"/>
  <c r="AE215" i="10" s="1"/>
  <c r="AE209" i="4"/>
  <c r="AE279" i="10" s="1"/>
  <c r="AE197" i="4"/>
  <c r="AE267" i="10" s="1"/>
  <c r="AE49" i="4"/>
  <c r="AE119" i="10" s="1"/>
  <c r="AE78" i="4"/>
  <c r="AE148" i="10" s="1"/>
  <c r="AE146" i="4"/>
  <c r="AE216" i="10" s="1"/>
  <c r="AE153" i="4"/>
  <c r="AE223" i="10" s="1"/>
  <c r="AE161" i="4"/>
  <c r="AE231" i="10" s="1"/>
  <c r="AE42" i="4"/>
  <c r="AE112" i="10" s="1"/>
  <c r="AE56" i="4"/>
  <c r="AE126" i="10" s="1"/>
  <c r="AA14" i="12"/>
  <c r="AE22" i="4"/>
  <c r="AE92" i="10" s="1"/>
  <c r="AE50" i="4"/>
  <c r="AE120" i="10" s="1"/>
  <c r="AE57" i="4"/>
  <c r="AE127" i="10" s="1"/>
  <c r="AE64" i="4"/>
  <c r="AE134" i="10" s="1"/>
  <c r="AE86" i="4"/>
  <c r="AE156" i="10" s="1"/>
  <c r="AE169" i="4"/>
  <c r="AE239" i="10" s="1"/>
  <c r="AE177" i="4"/>
  <c r="AE247" i="10" s="1"/>
  <c r="BO86" i="4"/>
  <c r="BO156" i="10" s="1"/>
  <c r="BJ155" i="4"/>
  <c r="BJ225" i="10" s="1"/>
  <c r="BR155" i="4"/>
  <c r="BR225" i="10" s="1"/>
  <c r="BZ155" i="4"/>
  <c r="BZ225" i="10" s="1"/>
  <c r="BK155" i="4"/>
  <c r="BK225" i="10" s="1"/>
  <c r="BS155" i="4"/>
  <c r="BS225" i="10" s="1"/>
  <c r="CA155" i="4"/>
  <c r="CA225" i="10" s="1"/>
  <c r="BL155" i="4"/>
  <c r="BL225" i="10" s="1"/>
  <c r="BT155" i="4"/>
  <c r="BT225" i="10" s="1"/>
  <c r="CB155" i="4"/>
  <c r="CB225" i="10" s="1"/>
  <c r="BI155" i="4"/>
  <c r="BI225" i="10" s="1"/>
  <c r="BQ155" i="4"/>
  <c r="BQ225" i="10" s="1"/>
  <c r="BY155" i="4"/>
  <c r="BY225" i="10" s="1"/>
  <c r="BW155" i="4"/>
  <c r="BW225" i="10" s="1"/>
  <c r="BH155" i="4"/>
  <c r="BH225" i="10" s="1"/>
  <c r="BX155" i="4"/>
  <c r="BX225" i="10" s="1"/>
  <c r="BM155" i="4"/>
  <c r="BM225" i="10" s="1"/>
  <c r="CC155" i="4"/>
  <c r="CC225" i="10" s="1"/>
  <c r="BN155" i="4"/>
  <c r="BN225" i="10" s="1"/>
  <c r="CD155" i="4"/>
  <c r="CD225" i="10" s="1"/>
  <c r="BO155" i="4"/>
  <c r="BO225" i="10" s="1"/>
  <c r="CE155" i="4"/>
  <c r="CE225" i="10" s="1"/>
  <c r="BE155" i="4"/>
  <c r="BE225" i="10" s="1"/>
  <c r="BP155" i="4"/>
  <c r="BP225" i="10" s="1"/>
  <c r="CF155" i="4"/>
  <c r="CF225" i="10" s="1"/>
  <c r="BU155" i="4"/>
  <c r="BU225" i="10" s="1"/>
  <c r="BV155" i="4"/>
  <c r="BV225" i="10" s="1"/>
  <c r="Z155" i="4"/>
  <c r="AB155" i="4"/>
  <c r="Y155" i="4"/>
  <c r="Y225" i="10" s="1"/>
  <c r="AA155" i="4"/>
  <c r="AA225" i="10" s="1"/>
  <c r="BE119" i="4"/>
  <c r="BE189" i="10" s="1"/>
  <c r="BH119" i="4"/>
  <c r="BH189" i="10" s="1"/>
  <c r="BP119" i="4"/>
  <c r="BP189" i="10" s="1"/>
  <c r="BX119" i="4"/>
  <c r="BX189" i="10" s="1"/>
  <c r="CB119" i="4"/>
  <c r="CB189" i="10" s="1"/>
  <c r="BS119" i="4"/>
  <c r="BS189" i="10" s="1"/>
  <c r="BI119" i="4"/>
  <c r="BI189" i="10" s="1"/>
  <c r="BY119" i="4"/>
  <c r="BY189" i="10" s="1"/>
  <c r="BH205" i="4"/>
  <c r="BH275" i="10" s="1"/>
  <c r="BP205" i="4"/>
  <c r="BP275" i="10" s="1"/>
  <c r="BX205" i="4"/>
  <c r="BX275" i="10" s="1"/>
  <c r="CF205" i="4"/>
  <c r="CF275" i="10" s="1"/>
  <c r="BI205" i="4"/>
  <c r="BI275" i="10" s="1"/>
  <c r="BQ205" i="4"/>
  <c r="BQ275" i="10" s="1"/>
  <c r="BY205" i="4"/>
  <c r="BY275" i="10" s="1"/>
  <c r="BJ205" i="4"/>
  <c r="BJ275" i="10" s="1"/>
  <c r="BR205" i="4"/>
  <c r="BR275" i="10" s="1"/>
  <c r="BZ205" i="4"/>
  <c r="BZ275" i="10" s="1"/>
  <c r="BO205" i="4"/>
  <c r="BO275" i="10" s="1"/>
  <c r="BW205" i="4"/>
  <c r="BW275" i="10" s="1"/>
  <c r="CE205" i="4"/>
  <c r="CE275" i="10" s="1"/>
  <c r="BE205" i="4"/>
  <c r="BE275" i="10" s="1"/>
  <c r="BU205" i="4"/>
  <c r="BU275" i="10" s="1"/>
  <c r="BV205" i="4"/>
  <c r="BV275" i="10" s="1"/>
  <c r="BK205" i="4"/>
  <c r="BK275" i="10" s="1"/>
  <c r="CA205" i="4"/>
  <c r="CA275" i="10" s="1"/>
  <c r="BL205" i="4"/>
  <c r="BL275" i="10" s="1"/>
  <c r="CB205" i="4"/>
  <c r="CB275" i="10" s="1"/>
  <c r="BM205" i="4"/>
  <c r="BM275" i="10" s="1"/>
  <c r="CC205" i="4"/>
  <c r="CC275" i="10" s="1"/>
  <c r="BN205" i="4"/>
  <c r="BN275" i="10" s="1"/>
  <c r="CD205" i="4"/>
  <c r="CD275" i="10" s="1"/>
  <c r="BS205" i="4"/>
  <c r="BS275" i="10" s="1"/>
  <c r="BT205" i="4"/>
  <c r="BT275" i="10" s="1"/>
  <c r="Y205" i="4"/>
  <c r="Y275" i="10" s="1"/>
  <c r="Z205" i="4"/>
  <c r="Z275" i="10" s="1"/>
  <c r="AA205" i="4"/>
  <c r="AA275" i="10" s="1"/>
  <c r="AB205" i="4"/>
  <c r="AB275" i="10" s="1"/>
  <c r="BL193" i="4"/>
  <c r="BL263" i="10" s="1"/>
  <c r="BT193" i="4"/>
  <c r="BT263" i="10" s="1"/>
  <c r="CB193" i="4"/>
  <c r="CB263" i="10" s="1"/>
  <c r="BM193" i="4"/>
  <c r="BM263" i="10" s="1"/>
  <c r="BU193" i="4"/>
  <c r="BU263" i="10" s="1"/>
  <c r="CC193" i="4"/>
  <c r="CC263" i="10" s="1"/>
  <c r="BN193" i="4"/>
  <c r="BN263" i="10" s="1"/>
  <c r="BV193" i="4"/>
  <c r="BV263" i="10" s="1"/>
  <c r="CD193" i="4"/>
  <c r="CD263" i="10" s="1"/>
  <c r="BK193" i="4"/>
  <c r="BK263" i="10" s="1"/>
  <c r="BS193" i="4"/>
  <c r="BS263" i="10" s="1"/>
  <c r="CA193" i="4"/>
  <c r="CA263" i="10" s="1"/>
  <c r="BQ193" i="4"/>
  <c r="BQ263" i="10" s="1"/>
  <c r="BR193" i="4"/>
  <c r="BR263" i="10" s="1"/>
  <c r="BW193" i="4"/>
  <c r="BW263" i="10" s="1"/>
  <c r="BH193" i="4"/>
  <c r="BH263" i="10" s="1"/>
  <c r="BX193" i="4"/>
  <c r="BX263" i="10" s="1"/>
  <c r="BI193" i="4"/>
  <c r="BI263" i="10" s="1"/>
  <c r="BY193" i="4"/>
  <c r="BY263" i="10" s="1"/>
  <c r="BJ193" i="4"/>
  <c r="BJ263" i="10" s="1"/>
  <c r="BZ193" i="4"/>
  <c r="BZ263" i="10" s="1"/>
  <c r="BO193" i="4"/>
  <c r="BO263" i="10" s="1"/>
  <c r="CE193" i="4"/>
  <c r="CE263" i="10" s="1"/>
  <c r="BP193" i="4"/>
  <c r="BP263" i="10" s="1"/>
  <c r="CF193" i="4"/>
  <c r="CF263" i="10" s="1"/>
  <c r="BE193" i="4"/>
  <c r="BE263" i="10" s="1"/>
  <c r="AB193" i="4"/>
  <c r="AB263" i="10" s="1"/>
  <c r="Y193" i="4"/>
  <c r="Y263" i="10" s="1"/>
  <c r="Z193" i="4"/>
  <c r="Z263" i="10" s="1"/>
  <c r="AA193" i="4"/>
  <c r="AA263" i="10" s="1"/>
  <c r="BI65" i="4"/>
  <c r="BI135" i="10" s="1"/>
  <c r="BQ65" i="4"/>
  <c r="BQ135" i="10" s="1"/>
  <c r="BY65" i="4"/>
  <c r="BY135" i="10" s="1"/>
  <c r="BJ65" i="4"/>
  <c r="BJ135" i="10" s="1"/>
  <c r="BR65" i="4"/>
  <c r="BR135" i="10" s="1"/>
  <c r="BZ65" i="4"/>
  <c r="BZ135" i="10" s="1"/>
  <c r="BK65" i="4"/>
  <c r="BK135" i="10" s="1"/>
  <c r="BS65" i="4"/>
  <c r="BS135" i="10" s="1"/>
  <c r="CA65" i="4"/>
  <c r="CA135" i="10" s="1"/>
  <c r="BH65" i="4"/>
  <c r="BH135" i="10" s="1"/>
  <c r="BP65" i="4"/>
  <c r="BP135" i="10" s="1"/>
  <c r="BX65" i="4"/>
  <c r="BX135" i="10" s="1"/>
  <c r="CF65" i="4"/>
  <c r="CF135" i="10" s="1"/>
  <c r="BT65" i="4"/>
  <c r="BT135" i="10" s="1"/>
  <c r="BU65" i="4"/>
  <c r="BU135" i="10" s="1"/>
  <c r="BV65" i="4"/>
  <c r="BV135" i="10" s="1"/>
  <c r="BW65" i="4"/>
  <c r="BW135" i="10" s="1"/>
  <c r="BL65" i="4"/>
  <c r="BL135" i="10" s="1"/>
  <c r="CB65" i="4"/>
  <c r="CB135" i="10" s="1"/>
  <c r="BM65" i="4"/>
  <c r="BM135" i="10" s="1"/>
  <c r="CC65" i="4"/>
  <c r="CC135" i="10" s="1"/>
  <c r="BN65" i="4"/>
  <c r="BN135" i="10" s="1"/>
  <c r="CD65" i="4"/>
  <c r="CD135" i="10" s="1"/>
  <c r="BO65" i="4"/>
  <c r="BO135" i="10" s="1"/>
  <c r="CE65" i="4"/>
  <c r="CE135" i="10" s="1"/>
  <c r="Z65" i="4"/>
  <c r="BE65" i="4"/>
  <c r="BE135" i="10" s="1"/>
  <c r="AA65" i="4"/>
  <c r="AB65" i="4"/>
  <c r="Y65" i="4"/>
  <c r="BY57" i="4"/>
  <c r="BY127" i="10" s="1"/>
  <c r="BP57" i="4"/>
  <c r="BP127" i="10" s="1"/>
  <c r="CD57" i="4"/>
  <c r="CD127" i="10" s="1"/>
  <c r="Z57" i="4"/>
  <c r="BN135" i="4"/>
  <c r="BN205" i="10" s="1"/>
  <c r="BV135" i="4"/>
  <c r="BV205" i="10" s="1"/>
  <c r="CD135" i="4"/>
  <c r="CD205" i="10" s="1"/>
  <c r="BO135" i="4"/>
  <c r="BO205" i="10" s="1"/>
  <c r="BW135" i="4"/>
  <c r="BW205" i="10" s="1"/>
  <c r="CE135" i="4"/>
  <c r="CE205" i="10" s="1"/>
  <c r="BE135" i="4"/>
  <c r="BE205" i="10" s="1"/>
  <c r="BH135" i="4"/>
  <c r="BH205" i="10" s="1"/>
  <c r="BP135" i="4"/>
  <c r="BP205" i="10" s="1"/>
  <c r="BX135" i="4"/>
  <c r="BX205" i="10" s="1"/>
  <c r="CF135" i="4"/>
  <c r="CF205" i="10" s="1"/>
  <c r="BM135" i="4"/>
  <c r="BM205" i="10" s="1"/>
  <c r="BU135" i="4"/>
  <c r="BU205" i="10" s="1"/>
  <c r="CC135" i="4"/>
  <c r="CC205" i="10" s="1"/>
  <c r="BK135" i="4"/>
  <c r="BK205" i="10" s="1"/>
  <c r="CA135" i="4"/>
  <c r="CA205" i="10" s="1"/>
  <c r="BL135" i="4"/>
  <c r="BL205" i="10" s="1"/>
  <c r="CB135" i="4"/>
  <c r="CB205" i="10" s="1"/>
  <c r="BQ135" i="4"/>
  <c r="BQ205" i="10" s="1"/>
  <c r="BR135" i="4"/>
  <c r="BR205" i="10" s="1"/>
  <c r="BS135" i="4"/>
  <c r="BS205" i="10" s="1"/>
  <c r="BT135" i="4"/>
  <c r="BT205" i="10" s="1"/>
  <c r="BI135" i="4"/>
  <c r="BI205" i="10" s="1"/>
  <c r="BY135" i="4"/>
  <c r="BY205" i="10" s="1"/>
  <c r="BJ135" i="4"/>
  <c r="BJ205" i="10" s="1"/>
  <c r="BZ135" i="4"/>
  <c r="BZ205" i="10" s="1"/>
  <c r="AB135" i="4"/>
  <c r="Y135" i="4"/>
  <c r="Y205" i="10" s="1"/>
  <c r="Z135" i="4"/>
  <c r="AA135" i="4"/>
  <c r="AA205" i="10" s="1"/>
  <c r="BO182" i="4"/>
  <c r="BO252" i="10" s="1"/>
  <c r="BW182" i="4"/>
  <c r="BW252" i="10" s="1"/>
  <c r="CE182" i="4"/>
  <c r="CE252" i="10" s="1"/>
  <c r="BE182" i="4"/>
  <c r="BE252" i="10" s="1"/>
  <c r="BH182" i="4"/>
  <c r="BH252" i="10" s="1"/>
  <c r="BP182" i="4"/>
  <c r="BP252" i="10" s="1"/>
  <c r="BX182" i="4"/>
  <c r="BX252" i="10" s="1"/>
  <c r="CF182" i="4"/>
  <c r="CF252" i="10" s="1"/>
  <c r="BI182" i="4"/>
  <c r="BI252" i="10" s="1"/>
  <c r="BQ182" i="4"/>
  <c r="BQ252" i="10" s="1"/>
  <c r="BY182" i="4"/>
  <c r="BY252" i="10" s="1"/>
  <c r="BN182" i="4"/>
  <c r="BN252" i="10" s="1"/>
  <c r="BV182" i="4"/>
  <c r="BV252" i="10" s="1"/>
  <c r="CD182" i="4"/>
  <c r="CD252" i="10" s="1"/>
  <c r="BT182" i="4"/>
  <c r="BT252" i="10" s="1"/>
  <c r="BU182" i="4"/>
  <c r="BU252" i="10" s="1"/>
  <c r="BJ182" i="4"/>
  <c r="BJ252" i="10" s="1"/>
  <c r="BZ182" i="4"/>
  <c r="BZ252" i="10" s="1"/>
  <c r="BK182" i="4"/>
  <c r="BK252" i="10" s="1"/>
  <c r="CA182" i="4"/>
  <c r="CA252" i="10" s="1"/>
  <c r="BL182" i="4"/>
  <c r="BL252" i="10" s="1"/>
  <c r="CB182" i="4"/>
  <c r="CB252" i="10" s="1"/>
  <c r="BM182" i="4"/>
  <c r="BM252" i="10" s="1"/>
  <c r="CC182" i="4"/>
  <c r="CC252" i="10" s="1"/>
  <c r="BR182" i="4"/>
  <c r="BR252" i="10" s="1"/>
  <c r="BS182" i="4"/>
  <c r="BS252" i="10" s="1"/>
  <c r="AA182" i="4"/>
  <c r="AA252" i="10" s="1"/>
  <c r="Z182" i="4"/>
  <c r="AB182" i="4"/>
  <c r="Y182" i="4"/>
  <c r="Y252" i="10" s="1"/>
  <c r="BO59" i="4"/>
  <c r="BO129" i="10" s="1"/>
  <c r="BW59" i="4"/>
  <c r="BW129" i="10" s="1"/>
  <c r="CE59" i="4"/>
  <c r="CE129" i="10" s="1"/>
  <c r="BH59" i="4"/>
  <c r="BH129" i="10" s="1"/>
  <c r="BP59" i="4"/>
  <c r="BP129" i="10" s="1"/>
  <c r="BX59" i="4"/>
  <c r="BX129" i="10" s="1"/>
  <c r="CF59" i="4"/>
  <c r="CF129" i="10" s="1"/>
  <c r="BI59" i="4"/>
  <c r="BI129" i="10" s="1"/>
  <c r="BQ59" i="4"/>
  <c r="BQ129" i="10" s="1"/>
  <c r="BY59" i="4"/>
  <c r="BY129" i="10" s="1"/>
  <c r="BN59" i="4"/>
  <c r="BN129" i="10" s="1"/>
  <c r="BV59" i="4"/>
  <c r="BV129" i="10" s="1"/>
  <c r="CD59" i="4"/>
  <c r="CD129" i="10" s="1"/>
  <c r="BJ59" i="4"/>
  <c r="BJ129" i="10" s="1"/>
  <c r="BZ59" i="4"/>
  <c r="BZ129" i="10" s="1"/>
  <c r="BK59" i="4"/>
  <c r="BK129" i="10" s="1"/>
  <c r="CA59" i="4"/>
  <c r="CA129" i="10" s="1"/>
  <c r="BL59" i="4"/>
  <c r="BL129" i="10" s="1"/>
  <c r="CB59" i="4"/>
  <c r="CB129" i="10" s="1"/>
  <c r="BM59" i="4"/>
  <c r="BM129" i="10" s="1"/>
  <c r="CC59" i="4"/>
  <c r="CC129" i="10" s="1"/>
  <c r="BR59" i="4"/>
  <c r="BR129" i="10" s="1"/>
  <c r="BS59" i="4"/>
  <c r="BS129" i="10" s="1"/>
  <c r="BT59" i="4"/>
  <c r="BT129" i="10" s="1"/>
  <c r="BU59" i="4"/>
  <c r="BU129" i="10" s="1"/>
  <c r="BE59" i="4"/>
  <c r="BE129" i="10" s="1"/>
  <c r="Y59" i="4"/>
  <c r="Z59" i="4"/>
  <c r="AA59" i="4"/>
  <c r="AB59" i="4"/>
  <c r="BV184" i="4"/>
  <c r="BV254" i="10" s="1"/>
  <c r="CD184" i="4"/>
  <c r="CD254" i="10" s="1"/>
  <c r="BO184" i="4"/>
  <c r="BO254" i="10" s="1"/>
  <c r="BW184" i="4"/>
  <c r="BW254" i="10" s="1"/>
  <c r="BL184" i="4"/>
  <c r="BL254" i="10" s="1"/>
  <c r="CB184" i="4"/>
  <c r="CB254" i="10" s="1"/>
  <c r="BR184" i="4"/>
  <c r="BR254" i="10" s="1"/>
  <c r="BS184" i="4"/>
  <c r="BS254" i="10" s="1"/>
  <c r="BH184" i="4"/>
  <c r="BH254" i="10" s="1"/>
  <c r="BY184" i="4"/>
  <c r="BY254" i="10" s="1"/>
  <c r="BZ184" i="4"/>
  <c r="BZ254" i="10" s="1"/>
  <c r="BK184" i="4"/>
  <c r="BK254" i="10" s="1"/>
  <c r="CA184" i="4"/>
  <c r="CA254" i="10" s="1"/>
  <c r="BP184" i="4"/>
  <c r="BP254" i="10" s="1"/>
  <c r="Y184" i="4"/>
  <c r="Y254" i="10" s="1"/>
  <c r="AA184" i="4"/>
  <c r="AA254" i="10" s="1"/>
  <c r="AB184" i="4"/>
  <c r="AB254" i="10" s="1"/>
  <c r="BJ104" i="4"/>
  <c r="BJ174" i="10" s="1"/>
  <c r="BR104" i="4"/>
  <c r="BR174" i="10" s="1"/>
  <c r="BZ104" i="4"/>
  <c r="BZ174" i="10" s="1"/>
  <c r="BN104" i="4"/>
  <c r="BN174" i="10" s="1"/>
  <c r="BW104" i="4"/>
  <c r="BW174" i="10" s="1"/>
  <c r="CF104" i="4"/>
  <c r="CF174" i="10" s="1"/>
  <c r="BO104" i="4"/>
  <c r="BO174" i="10" s="1"/>
  <c r="BX104" i="4"/>
  <c r="BX174" i="10" s="1"/>
  <c r="BP104" i="4"/>
  <c r="BP174" i="10" s="1"/>
  <c r="BY104" i="4"/>
  <c r="BY174" i="10" s="1"/>
  <c r="BE104" i="4"/>
  <c r="BE174" i="10" s="1"/>
  <c r="BM104" i="4"/>
  <c r="BM174" i="10" s="1"/>
  <c r="BV104" i="4"/>
  <c r="BV174" i="10" s="1"/>
  <c r="CE104" i="4"/>
  <c r="CE174" i="10" s="1"/>
  <c r="BK104" i="4"/>
  <c r="BK174" i="10" s="1"/>
  <c r="CC104" i="4"/>
  <c r="CC174" i="10" s="1"/>
  <c r="BL104" i="4"/>
  <c r="BL174" i="10" s="1"/>
  <c r="CD104" i="4"/>
  <c r="CD174" i="10" s="1"/>
  <c r="BQ104" i="4"/>
  <c r="BQ174" i="10" s="1"/>
  <c r="BS104" i="4"/>
  <c r="BS174" i="10" s="1"/>
  <c r="BT104" i="4"/>
  <c r="BT174" i="10" s="1"/>
  <c r="BU104" i="4"/>
  <c r="BU174" i="10" s="1"/>
  <c r="BH104" i="4"/>
  <c r="BH174" i="10" s="1"/>
  <c r="CA104" i="4"/>
  <c r="CA174" i="10" s="1"/>
  <c r="BI104" i="4"/>
  <c r="BI174" i="10" s="1"/>
  <c r="CB104" i="4"/>
  <c r="CB174" i="10" s="1"/>
  <c r="Y104" i="4"/>
  <c r="Y174" i="10" s="1"/>
  <c r="Z104" i="4"/>
  <c r="Z174" i="10" s="1"/>
  <c r="AA104" i="4"/>
  <c r="AA174" i="10" s="1"/>
  <c r="AB104" i="4"/>
  <c r="AB174" i="10" s="1"/>
  <c r="BJ64" i="4"/>
  <c r="BJ134" i="10" s="1"/>
  <c r="BN64" i="4"/>
  <c r="BN134" i="10" s="1"/>
  <c r="BO64" i="4"/>
  <c r="BO134" i="10" s="1"/>
  <c r="CF64" i="4"/>
  <c r="CF134" i="10" s="1"/>
  <c r="BV64" i="4"/>
  <c r="BV134" i="10" s="1"/>
  <c r="BJ32" i="4"/>
  <c r="BJ102" i="10" s="1"/>
  <c r="BR32" i="4"/>
  <c r="BR102" i="10" s="1"/>
  <c r="BZ32" i="4"/>
  <c r="BZ102" i="10" s="1"/>
  <c r="BK32" i="4"/>
  <c r="BK102" i="10" s="1"/>
  <c r="BS32" i="4"/>
  <c r="BS102" i="10" s="1"/>
  <c r="CA32" i="4"/>
  <c r="CA102" i="10" s="1"/>
  <c r="BL32" i="4"/>
  <c r="BL102" i="10" s="1"/>
  <c r="BT32" i="4"/>
  <c r="BT102" i="10" s="1"/>
  <c r="CB32" i="4"/>
  <c r="CB102" i="10" s="1"/>
  <c r="BI32" i="4"/>
  <c r="BI102" i="10" s="1"/>
  <c r="BQ32" i="4"/>
  <c r="BQ102" i="10" s="1"/>
  <c r="BY32" i="4"/>
  <c r="BY102" i="10" s="1"/>
  <c r="BM32" i="4"/>
  <c r="BM102" i="10" s="1"/>
  <c r="CC32" i="4"/>
  <c r="CC102" i="10" s="1"/>
  <c r="BN32" i="4"/>
  <c r="BN102" i="10" s="1"/>
  <c r="CD32" i="4"/>
  <c r="CD102" i="10" s="1"/>
  <c r="BO32" i="4"/>
  <c r="BO102" i="10" s="1"/>
  <c r="CE32" i="4"/>
  <c r="CE102" i="10" s="1"/>
  <c r="BE32" i="4"/>
  <c r="BE102" i="10" s="1"/>
  <c r="BP32" i="4"/>
  <c r="BP102" i="10" s="1"/>
  <c r="CF32" i="4"/>
  <c r="CF102" i="10" s="1"/>
  <c r="BU32" i="4"/>
  <c r="BU102" i="10" s="1"/>
  <c r="BV32" i="4"/>
  <c r="BV102" i="10" s="1"/>
  <c r="BW32" i="4"/>
  <c r="BW102" i="10" s="1"/>
  <c r="BH32" i="4"/>
  <c r="BH102" i="10" s="1"/>
  <c r="BX32" i="4"/>
  <c r="BX102" i="10" s="1"/>
  <c r="Y32" i="4"/>
  <c r="Y102" i="10" s="1"/>
  <c r="Z32" i="4"/>
  <c r="AA32" i="4"/>
  <c r="AA102" i="10" s="1"/>
  <c r="AB32" i="4"/>
  <c r="AB14" i="12"/>
  <c r="CB4" i="10"/>
  <c r="CC4" i="10" s="1"/>
  <c r="CB3" i="10"/>
  <c r="CC3" i="10" s="1"/>
  <c r="BA131" i="12" l="1"/>
  <c r="EF131" i="12" s="1"/>
  <c r="AZ123" i="12"/>
  <c r="EE123" i="12" s="1"/>
  <c r="AV139" i="12"/>
  <c r="EA139" i="12" s="1"/>
  <c r="AV36" i="12"/>
  <c r="EA36" i="12" s="1"/>
  <c r="AU47" i="12"/>
  <c r="DZ47" i="12" s="1"/>
  <c r="AW36" i="12"/>
  <c r="EB36" i="12" s="1"/>
  <c r="AL64" i="12"/>
  <c r="DQ64" i="12" s="1"/>
  <c r="AU139" i="12"/>
  <c r="DZ139" i="12" s="1"/>
  <c r="AL107" i="12"/>
  <c r="DQ107" i="12" s="1"/>
  <c r="AS200" i="12"/>
  <c r="DX200" i="12" s="1"/>
  <c r="AR22" i="12"/>
  <c r="DW22" i="12" s="1"/>
  <c r="AU140" i="12"/>
  <c r="DZ140" i="12" s="1"/>
  <c r="AZ131" i="12"/>
  <c r="EE131" i="12" s="1"/>
  <c r="AZ143" i="12"/>
  <c r="EE143" i="12" s="1"/>
  <c r="AM59" i="12"/>
  <c r="DR59" i="12" s="1"/>
  <c r="AV75" i="12"/>
  <c r="EA75" i="12" s="1"/>
  <c r="BC93" i="12"/>
  <c r="EH93" i="12" s="1"/>
  <c r="AM67" i="12"/>
  <c r="DR67" i="12" s="1"/>
  <c r="AL61" i="12"/>
  <c r="DQ61" i="12" s="1"/>
  <c r="AX143" i="12"/>
  <c r="EC143" i="12" s="1"/>
  <c r="AK64" i="12"/>
  <c r="DP64" i="12" s="1"/>
  <c r="AR59" i="12"/>
  <c r="DW59" i="12" s="1"/>
  <c r="AP59" i="12"/>
  <c r="DU59" i="12" s="1"/>
  <c r="AZ192" i="12"/>
  <c r="EE192" i="12" s="1"/>
  <c r="AL67" i="12"/>
  <c r="DQ67" i="12" s="1"/>
  <c r="BC143" i="12"/>
  <c r="EH143" i="12" s="1"/>
  <c r="AK59" i="12"/>
  <c r="DP59" i="12" s="1"/>
  <c r="BB178" i="12"/>
  <c r="EG178" i="12" s="1"/>
  <c r="EG15" i="12"/>
  <c r="BC84" i="12"/>
  <c r="EH84" i="12" s="1"/>
  <c r="AZ178" i="12"/>
  <c r="EE178" i="12" s="1"/>
  <c r="BA123" i="12"/>
  <c r="EF123" i="12" s="1"/>
  <c r="BC42" i="12"/>
  <c r="EH42" i="12" s="1"/>
  <c r="BB93" i="12"/>
  <c r="EG93" i="12" s="1"/>
  <c r="E52" i="5" a="1"/>
  <c r="E52" i="5" s="1"/>
  <c r="G52" i="5"/>
  <c r="F52" i="5" a="1"/>
  <c r="F52" i="5" s="1"/>
  <c r="AX28" i="12"/>
  <c r="EC28" i="12" s="1"/>
  <c r="AT127" i="12"/>
  <c r="DY127" i="12" s="1"/>
  <c r="AU127" i="12"/>
  <c r="DZ127" i="12" s="1"/>
  <c r="AW127" i="12"/>
  <c r="EB127" i="12" s="1"/>
  <c r="AX127" i="12"/>
  <c r="EC127" i="12" s="1"/>
  <c r="AT91" i="12"/>
  <c r="DY91" i="12" s="1"/>
  <c r="AX91" i="12"/>
  <c r="EC91" i="12" s="1"/>
  <c r="AU91" i="12"/>
  <c r="DZ91" i="12" s="1"/>
  <c r="AV91" i="12"/>
  <c r="EA91" i="12" s="1"/>
  <c r="AT60" i="12"/>
  <c r="DY60" i="12" s="1"/>
  <c r="AU60" i="12"/>
  <c r="DZ60" i="12" s="1"/>
  <c r="AV60" i="12"/>
  <c r="EA60" i="12" s="1"/>
  <c r="AW60" i="12"/>
  <c r="EB60" i="12" s="1"/>
  <c r="AX60" i="12"/>
  <c r="EC60" i="12" s="1"/>
  <c r="AT113" i="12"/>
  <c r="DY113" i="12" s="1"/>
  <c r="AV113" i="12"/>
  <c r="EA113" i="12" s="1"/>
  <c r="AX113" i="12"/>
  <c r="EC113" i="12" s="1"/>
  <c r="AW113" i="12"/>
  <c r="EB113" i="12" s="1"/>
  <c r="AT162" i="12"/>
  <c r="DY162" i="12" s="1"/>
  <c r="AW162" i="12"/>
  <c r="EB162" i="12" s="1"/>
  <c r="AX162" i="12"/>
  <c r="EC162" i="12" s="1"/>
  <c r="AU162" i="12"/>
  <c r="DZ162" i="12" s="1"/>
  <c r="AV162" i="12"/>
  <c r="EA162" i="12" s="1"/>
  <c r="AT186" i="12"/>
  <c r="DY186" i="12" s="1"/>
  <c r="AX186" i="12"/>
  <c r="EC186" i="12" s="1"/>
  <c r="AV186" i="12"/>
  <c r="EA186" i="12" s="1"/>
  <c r="AU186" i="12"/>
  <c r="DZ186" i="12" s="1"/>
  <c r="AT46" i="12"/>
  <c r="DY46" i="12" s="1"/>
  <c r="AX46" i="12"/>
  <c r="EC46" i="12" s="1"/>
  <c r="AV46" i="12"/>
  <c r="EA46" i="12" s="1"/>
  <c r="AT59" i="12"/>
  <c r="DY59" i="12" s="1"/>
  <c r="AX59" i="12"/>
  <c r="EC59" i="12" s="1"/>
  <c r="AT61" i="12"/>
  <c r="DY61" i="12" s="1"/>
  <c r="AX61" i="12"/>
  <c r="EC61" i="12" s="1"/>
  <c r="AU61" i="12"/>
  <c r="DZ61" i="12" s="1"/>
  <c r="AT145" i="12"/>
  <c r="DY145" i="12" s="1"/>
  <c r="AW145" i="12"/>
  <c r="EB145" i="12" s="1"/>
  <c r="AO59" i="12"/>
  <c r="DT59" i="12" s="1"/>
  <c r="AS59" i="12"/>
  <c r="DX59" i="12" s="1"/>
  <c r="AO79" i="12"/>
  <c r="DT79" i="12" s="1"/>
  <c r="AQ79" i="12"/>
  <c r="DV79" i="12" s="1"/>
  <c r="AR79" i="12"/>
  <c r="DW79" i="12" s="1"/>
  <c r="AO48" i="12"/>
  <c r="DT48" i="12" s="1"/>
  <c r="AP48" i="12"/>
  <c r="DU48" i="12" s="1"/>
  <c r="AR48" i="12"/>
  <c r="DW48" i="12" s="1"/>
  <c r="AS48" i="12"/>
  <c r="DX48" i="12" s="1"/>
  <c r="AQ48" i="12"/>
  <c r="DV48" i="12" s="1"/>
  <c r="AO50" i="12"/>
  <c r="DT50" i="12" s="1"/>
  <c r="AR50" i="12"/>
  <c r="DW50" i="12" s="1"/>
  <c r="AQ50" i="12"/>
  <c r="DV50" i="12" s="1"/>
  <c r="AP50" i="12"/>
  <c r="DU50" i="12" s="1"/>
  <c r="AS50" i="12"/>
  <c r="DX50" i="12" s="1"/>
  <c r="AO22" i="12"/>
  <c r="DT22" i="12" s="1"/>
  <c r="AS22" i="12"/>
  <c r="DX22" i="12" s="1"/>
  <c r="AP22" i="12"/>
  <c r="DU22" i="12" s="1"/>
  <c r="AO42" i="12"/>
  <c r="DT42" i="12" s="1"/>
  <c r="AP42" i="12"/>
  <c r="DU42" i="12" s="1"/>
  <c r="AQ42" i="12"/>
  <c r="DV42" i="12" s="1"/>
  <c r="AO173" i="12"/>
  <c r="DT173" i="12" s="1"/>
  <c r="AQ173" i="12"/>
  <c r="DV173" i="12" s="1"/>
  <c r="AP173" i="12"/>
  <c r="DU173" i="12" s="1"/>
  <c r="AS173" i="12"/>
  <c r="DX173" i="12" s="1"/>
  <c r="AO162" i="12"/>
  <c r="DT162" i="12" s="1"/>
  <c r="AQ162" i="12"/>
  <c r="DV162" i="12" s="1"/>
  <c r="AR162" i="12"/>
  <c r="DW162" i="12" s="1"/>
  <c r="AP162" i="12"/>
  <c r="DU162" i="12" s="1"/>
  <c r="AS162" i="12"/>
  <c r="DX162" i="12" s="1"/>
  <c r="AO134" i="12"/>
  <c r="DT134" i="12" s="1"/>
  <c r="AR134" i="12"/>
  <c r="DW134" i="12" s="1"/>
  <c r="AS134" i="12"/>
  <c r="DX134" i="12" s="1"/>
  <c r="AQ134" i="12"/>
  <c r="DV134" i="12" s="1"/>
  <c r="AP134" i="12"/>
  <c r="DU134" i="12" s="1"/>
  <c r="AO211" i="12"/>
  <c r="DT211" i="12" s="1"/>
  <c r="AS211" i="12"/>
  <c r="DX211" i="12" s="1"/>
  <c r="AQ211" i="12"/>
  <c r="DV211" i="12" s="1"/>
  <c r="AR211" i="12"/>
  <c r="DW211" i="12" s="1"/>
  <c r="AP211" i="12"/>
  <c r="DU211" i="12" s="1"/>
  <c r="AO167" i="12"/>
  <c r="DT167" i="12" s="1"/>
  <c r="AP167" i="12"/>
  <c r="DU167" i="12" s="1"/>
  <c r="AS167" i="12"/>
  <c r="DX167" i="12" s="1"/>
  <c r="AQ167" i="12"/>
  <c r="DV167" i="12" s="1"/>
  <c r="AR167" i="12"/>
  <c r="DW167" i="12" s="1"/>
  <c r="AO135" i="12"/>
  <c r="DT135" i="12" s="1"/>
  <c r="AR135" i="12"/>
  <c r="DW135" i="12" s="1"/>
  <c r="AP135" i="12"/>
  <c r="DU135" i="12" s="1"/>
  <c r="AS135" i="12"/>
  <c r="DX135" i="12" s="1"/>
  <c r="AQ135" i="12"/>
  <c r="DV135" i="12" s="1"/>
  <c r="AO200" i="12"/>
  <c r="DT200" i="12" s="1"/>
  <c r="AQ200" i="12"/>
  <c r="DV200" i="12" s="1"/>
  <c r="AO94" i="12"/>
  <c r="DT94" i="12" s="1"/>
  <c r="AR94" i="12"/>
  <c r="DW94" i="12" s="1"/>
  <c r="AP94" i="12"/>
  <c r="DU94" i="12" s="1"/>
  <c r="AQ94" i="12"/>
  <c r="DV94" i="12" s="1"/>
  <c r="AS94" i="12"/>
  <c r="DX94" i="12" s="1"/>
  <c r="AO128" i="12"/>
  <c r="DT128" i="12" s="1"/>
  <c r="AP128" i="12"/>
  <c r="DU128" i="12" s="1"/>
  <c r="AS128" i="12"/>
  <c r="DX128" i="12" s="1"/>
  <c r="AR128" i="12"/>
  <c r="DW128" i="12" s="1"/>
  <c r="AQ128" i="12"/>
  <c r="DV128" i="12" s="1"/>
  <c r="AJ29" i="12"/>
  <c r="DO29" i="12" s="1"/>
  <c r="AM29" i="12"/>
  <c r="DR29" i="12" s="1"/>
  <c r="AJ60" i="12"/>
  <c r="DO60" i="12" s="1"/>
  <c r="AK60" i="12"/>
  <c r="DP60" i="12" s="1"/>
  <c r="AL60" i="12"/>
  <c r="DQ60" i="12" s="1"/>
  <c r="AN60" i="12"/>
  <c r="DS60" i="12" s="1"/>
  <c r="AM60" i="12"/>
  <c r="DR60" i="12" s="1"/>
  <c r="AJ115" i="12"/>
  <c r="DO115" i="12" s="1"/>
  <c r="AK115" i="12"/>
  <c r="DP115" i="12" s="1"/>
  <c r="AN115" i="12"/>
  <c r="DS115" i="12" s="1"/>
  <c r="AJ153" i="12"/>
  <c r="DO153" i="12" s="1"/>
  <c r="AL153" i="12"/>
  <c r="DQ153" i="12" s="1"/>
  <c r="AN153" i="12"/>
  <c r="DS153" i="12" s="1"/>
  <c r="AM153" i="12"/>
  <c r="DR153" i="12" s="1"/>
  <c r="AJ179" i="12"/>
  <c r="DO179" i="12" s="1"/>
  <c r="AM179" i="12"/>
  <c r="DR179" i="12" s="1"/>
  <c r="AL179" i="12"/>
  <c r="DQ179" i="12" s="1"/>
  <c r="AK179" i="12"/>
  <c r="DP179" i="12" s="1"/>
  <c r="AN179" i="12"/>
  <c r="DS179" i="12" s="1"/>
  <c r="AJ127" i="12"/>
  <c r="DO127" i="12" s="1"/>
  <c r="AK127" i="12"/>
  <c r="DP127" i="12" s="1"/>
  <c r="AM127" i="12"/>
  <c r="DR127" i="12" s="1"/>
  <c r="AN127" i="12"/>
  <c r="DS127" i="12" s="1"/>
  <c r="AJ211" i="12"/>
  <c r="DO211" i="12" s="1"/>
  <c r="AK211" i="12"/>
  <c r="DP211" i="12" s="1"/>
  <c r="AM211" i="12"/>
  <c r="DR211" i="12" s="1"/>
  <c r="AN211" i="12"/>
  <c r="DS211" i="12" s="1"/>
  <c r="AL211" i="12"/>
  <c r="DQ211" i="12" s="1"/>
  <c r="AJ18" i="12"/>
  <c r="DO18" i="12" s="1"/>
  <c r="AM18" i="12"/>
  <c r="DR18" i="12" s="1"/>
  <c r="AN18" i="12"/>
  <c r="DS18" i="12" s="1"/>
  <c r="AK18" i="12"/>
  <c r="DP18" i="12" s="1"/>
  <c r="AJ47" i="12"/>
  <c r="DO47" i="12" s="1"/>
  <c r="AM47" i="12"/>
  <c r="DR47" i="12" s="1"/>
  <c r="AJ101" i="12"/>
  <c r="DO101" i="12" s="1"/>
  <c r="AL101" i="12"/>
  <c r="DQ101" i="12" s="1"/>
  <c r="AJ167" i="12"/>
  <c r="DO167" i="12" s="1"/>
  <c r="AM167" i="12"/>
  <c r="DR167" i="12" s="1"/>
  <c r="AL167" i="12"/>
  <c r="DQ167" i="12" s="1"/>
  <c r="AK167" i="12"/>
  <c r="DP167" i="12" s="1"/>
  <c r="AN167" i="12"/>
  <c r="DS167" i="12" s="1"/>
  <c r="AW91" i="12"/>
  <c r="EB91" i="12" s="1"/>
  <c r="AY178" i="12"/>
  <c r="ED178" i="12" s="1"/>
  <c r="BC178" i="12"/>
  <c r="EH178" i="12" s="1"/>
  <c r="AY93" i="12"/>
  <c r="ED93" i="12" s="1"/>
  <c r="AZ93" i="12"/>
  <c r="EE93" i="12" s="1"/>
  <c r="AY42" i="12"/>
  <c r="ED42" i="12" s="1"/>
  <c r="AZ42" i="12"/>
  <c r="EE42" i="12" s="1"/>
  <c r="BA42" i="12"/>
  <c r="EF42" i="12" s="1"/>
  <c r="AY192" i="12"/>
  <c r="ED192" i="12" s="1"/>
  <c r="BB192" i="12"/>
  <c r="EG192" i="12" s="1"/>
  <c r="AY131" i="12"/>
  <c r="ED131" i="12" s="1"/>
  <c r="BC131" i="12"/>
  <c r="EH131" i="12" s="1"/>
  <c r="AY151" i="12"/>
  <c r="ED151" i="12" s="1"/>
  <c r="AZ151" i="12"/>
  <c r="EE151" i="12" s="1"/>
  <c r="BC151" i="12"/>
  <c r="EH151" i="12" s="1"/>
  <c r="BB151" i="12"/>
  <c r="EG151" i="12" s="1"/>
  <c r="AY123" i="12"/>
  <c r="ED123" i="12" s="1"/>
  <c r="BB123" i="12"/>
  <c r="EG123" i="12" s="1"/>
  <c r="AY143" i="12"/>
  <c r="ED143" i="12" s="1"/>
  <c r="BA143" i="12"/>
  <c r="EF143" i="12" s="1"/>
  <c r="AY84" i="12"/>
  <c r="ED84" i="12" s="1"/>
  <c r="AZ84" i="12"/>
  <c r="EE84" i="12" s="1"/>
  <c r="BB84" i="12"/>
  <c r="EG84" i="12" s="1"/>
  <c r="AY97" i="12"/>
  <c r="ED97" i="12" s="1"/>
  <c r="BA97" i="12"/>
  <c r="EF97" i="12" s="1"/>
  <c r="BB97" i="12"/>
  <c r="EG97" i="12" s="1"/>
  <c r="AZ97" i="12"/>
  <c r="EE97" i="12" s="1"/>
  <c r="AY94" i="12"/>
  <c r="ED94" i="12" s="1"/>
  <c r="BA94" i="12"/>
  <c r="EF94" i="12" s="1"/>
  <c r="BC94" i="12"/>
  <c r="EH94" i="12" s="1"/>
  <c r="BB94" i="12"/>
  <c r="EG94" i="12" s="1"/>
  <c r="AZ94" i="12"/>
  <c r="EE94" i="12" s="1"/>
  <c r="AY57" i="12"/>
  <c r="ED57" i="12" s="1"/>
  <c r="BA57" i="12"/>
  <c r="EF57" i="12" s="1"/>
  <c r="BB57" i="12"/>
  <c r="EG57" i="12" s="1"/>
  <c r="BC57" i="12"/>
  <c r="EH57" i="12" s="1"/>
  <c r="AY150" i="12"/>
  <c r="ED150" i="12" s="1"/>
  <c r="BC150" i="12"/>
  <c r="EH150" i="12" s="1"/>
  <c r="BA150" i="12"/>
  <c r="EF150" i="12" s="1"/>
  <c r="BB150" i="12"/>
  <c r="EG150" i="12" s="1"/>
  <c r="AZ150" i="12"/>
  <c r="EE150" i="12" s="1"/>
  <c r="AY170" i="12"/>
  <c r="ED170" i="12" s="1"/>
  <c r="AZ170" i="12"/>
  <c r="EE170" i="12" s="1"/>
  <c r="BB170" i="12"/>
  <c r="EG170" i="12" s="1"/>
  <c r="BA170" i="12"/>
  <c r="EF170" i="12" s="1"/>
  <c r="BC170" i="12"/>
  <c r="EH170" i="12" s="1"/>
  <c r="AY142" i="12"/>
  <c r="ED142" i="12" s="1"/>
  <c r="AZ142" i="12"/>
  <c r="EE142" i="12" s="1"/>
  <c r="BB142" i="12"/>
  <c r="EG142" i="12" s="1"/>
  <c r="BC142" i="12"/>
  <c r="EH142" i="12" s="1"/>
  <c r="BA142" i="12"/>
  <c r="EF142" i="12" s="1"/>
  <c r="AT22" i="12"/>
  <c r="DY22" i="12" s="1"/>
  <c r="AX22" i="12"/>
  <c r="EC22" i="12" s="1"/>
  <c r="AU22" i="12"/>
  <c r="DZ22" i="12" s="1"/>
  <c r="AT57" i="12"/>
  <c r="DY57" i="12" s="1"/>
  <c r="AW57" i="12"/>
  <c r="EB57" i="12" s="1"/>
  <c r="AV57" i="12"/>
  <c r="EA57" i="12" s="1"/>
  <c r="AX57" i="12"/>
  <c r="EC57" i="12" s="1"/>
  <c r="AT98" i="12"/>
  <c r="DY98" i="12" s="1"/>
  <c r="AV98" i="12"/>
  <c r="EA98" i="12" s="1"/>
  <c r="AW98" i="12"/>
  <c r="EB98" i="12" s="1"/>
  <c r="AT208" i="12"/>
  <c r="DY208" i="12" s="1"/>
  <c r="AU208" i="12"/>
  <c r="DZ208" i="12" s="1"/>
  <c r="AW208" i="12"/>
  <c r="EB208" i="12" s="1"/>
  <c r="AX208" i="12"/>
  <c r="EC208" i="12" s="1"/>
  <c r="AV208" i="12"/>
  <c r="EA208" i="12" s="1"/>
  <c r="AT96" i="12"/>
  <c r="DY96" i="12" s="1"/>
  <c r="AW96" i="12"/>
  <c r="EB96" i="12" s="1"/>
  <c r="AX96" i="12"/>
  <c r="EC96" i="12" s="1"/>
  <c r="AU96" i="12"/>
  <c r="DZ96" i="12" s="1"/>
  <c r="AT101" i="12"/>
  <c r="DY101" i="12" s="1"/>
  <c r="AV101" i="12"/>
  <c r="EA101" i="12" s="1"/>
  <c r="AT197" i="12"/>
  <c r="DY197" i="12" s="1"/>
  <c r="AU197" i="12"/>
  <c r="DZ197" i="12" s="1"/>
  <c r="AW197" i="12"/>
  <c r="EB197" i="12" s="1"/>
  <c r="AV197" i="12"/>
  <c r="EA197" i="12" s="1"/>
  <c r="AX197" i="12"/>
  <c r="EC197" i="12" s="1"/>
  <c r="AT153" i="12"/>
  <c r="DY153" i="12" s="1"/>
  <c r="AV153" i="12"/>
  <c r="EA153" i="12" s="1"/>
  <c r="AX153" i="12"/>
  <c r="EC153" i="12" s="1"/>
  <c r="AW153" i="12"/>
  <c r="EB153" i="12" s="1"/>
  <c r="AT28" i="12"/>
  <c r="DY28" i="12" s="1"/>
  <c r="AW28" i="12"/>
  <c r="EB28" i="12" s="1"/>
  <c r="AT48" i="12"/>
  <c r="DY48" i="12" s="1"/>
  <c r="AU48" i="12"/>
  <c r="DZ48" i="12" s="1"/>
  <c r="AW48" i="12"/>
  <c r="EB48" i="12" s="1"/>
  <c r="AX48" i="12"/>
  <c r="EC48" i="12" s="1"/>
  <c r="AV48" i="12"/>
  <c r="EA48" i="12" s="1"/>
  <c r="AO131" i="12"/>
  <c r="DT131" i="12" s="1"/>
  <c r="AS131" i="12"/>
  <c r="DX131" i="12" s="1"/>
  <c r="AO166" i="12"/>
  <c r="DT166" i="12" s="1"/>
  <c r="AP166" i="12"/>
  <c r="DU166" i="12" s="1"/>
  <c r="AS166" i="12"/>
  <c r="DX166" i="12" s="1"/>
  <c r="AR166" i="12"/>
  <c r="DW166" i="12" s="1"/>
  <c r="AQ166" i="12"/>
  <c r="DV166" i="12" s="1"/>
  <c r="AO71" i="12"/>
  <c r="DT71" i="12" s="1"/>
  <c r="AQ71" i="12"/>
  <c r="DV71" i="12" s="1"/>
  <c r="AS71" i="12"/>
  <c r="DX71" i="12" s="1"/>
  <c r="AR71" i="12"/>
  <c r="DW71" i="12" s="1"/>
  <c r="AO145" i="12"/>
  <c r="DT145" i="12" s="1"/>
  <c r="AR145" i="12"/>
  <c r="DW145" i="12" s="1"/>
  <c r="AO181" i="12"/>
  <c r="DT181" i="12" s="1"/>
  <c r="AR181" i="12"/>
  <c r="DW181" i="12" s="1"/>
  <c r="AP181" i="12"/>
  <c r="DU181" i="12" s="1"/>
  <c r="AS181" i="12"/>
  <c r="DX181" i="12" s="1"/>
  <c r="AQ181" i="12"/>
  <c r="DV181" i="12" s="1"/>
  <c r="AO201" i="12"/>
  <c r="DT201" i="12" s="1"/>
  <c r="AS201" i="12"/>
  <c r="DX201" i="12" s="1"/>
  <c r="AO109" i="12"/>
  <c r="DT109" i="12" s="1"/>
  <c r="AP109" i="12"/>
  <c r="DU109" i="12" s="1"/>
  <c r="AR109" i="12"/>
  <c r="DW109" i="12" s="1"/>
  <c r="AQ109" i="12"/>
  <c r="DV109" i="12" s="1"/>
  <c r="AS109" i="12"/>
  <c r="DX109" i="12" s="1"/>
  <c r="AO98" i="12"/>
  <c r="DT98" i="12" s="1"/>
  <c r="AQ98" i="12"/>
  <c r="DV98" i="12" s="1"/>
  <c r="AR98" i="12"/>
  <c r="DW98" i="12" s="1"/>
  <c r="AO101" i="12"/>
  <c r="DT101" i="12" s="1"/>
  <c r="AQ101" i="12"/>
  <c r="DV101" i="12" s="1"/>
  <c r="AO124" i="12"/>
  <c r="DT124" i="12" s="1"/>
  <c r="AP124" i="12"/>
  <c r="DU124" i="12" s="1"/>
  <c r="AS124" i="12"/>
  <c r="DX124" i="12" s="1"/>
  <c r="AR124" i="12"/>
  <c r="DW124" i="12" s="1"/>
  <c r="AQ124" i="12"/>
  <c r="DV124" i="12" s="1"/>
  <c r="AO39" i="12"/>
  <c r="DT39" i="12" s="1"/>
  <c r="AQ39" i="12"/>
  <c r="DV39" i="12" s="1"/>
  <c r="AO171" i="12"/>
  <c r="DT171" i="12" s="1"/>
  <c r="AS171" i="12"/>
  <c r="DX171" i="12" s="1"/>
  <c r="AO182" i="12"/>
  <c r="DT182" i="12" s="1"/>
  <c r="AP182" i="12"/>
  <c r="DU182" i="12" s="1"/>
  <c r="AR182" i="12"/>
  <c r="DW182" i="12" s="1"/>
  <c r="AQ182" i="12"/>
  <c r="DV182" i="12" s="1"/>
  <c r="AS182" i="12"/>
  <c r="DX182" i="12" s="1"/>
  <c r="AO61" i="12"/>
  <c r="DT61" i="12" s="1"/>
  <c r="AP61" i="12"/>
  <c r="DU61" i="12" s="1"/>
  <c r="AS61" i="12"/>
  <c r="DX61" i="12" s="1"/>
  <c r="AO64" i="12"/>
  <c r="DT64" i="12" s="1"/>
  <c r="AS64" i="12"/>
  <c r="DX64" i="12" s="1"/>
  <c r="AJ123" i="12"/>
  <c r="DO123" i="12" s="1"/>
  <c r="AM123" i="12"/>
  <c r="DR123" i="12" s="1"/>
  <c r="AJ171" i="12"/>
  <c r="DO171" i="12" s="1"/>
  <c r="AN171" i="12"/>
  <c r="DS171" i="12" s="1"/>
  <c r="AJ210" i="12"/>
  <c r="DO210" i="12" s="1"/>
  <c r="AL210" i="12"/>
  <c r="DQ210" i="12" s="1"/>
  <c r="AN210" i="12"/>
  <c r="DS210" i="12" s="1"/>
  <c r="AK210" i="12"/>
  <c r="DP210" i="12" s="1"/>
  <c r="AM210" i="12"/>
  <c r="DR210" i="12" s="1"/>
  <c r="AJ25" i="12"/>
  <c r="DO25" i="12" s="1"/>
  <c r="AK25" i="12"/>
  <c r="DP25" i="12" s="1"/>
  <c r="AJ116" i="12"/>
  <c r="DO116" i="12" s="1"/>
  <c r="AK116" i="12"/>
  <c r="DP116" i="12" s="1"/>
  <c r="AJ158" i="12"/>
  <c r="DO158" i="12" s="1"/>
  <c r="AN158" i="12"/>
  <c r="DS158" i="12" s="1"/>
  <c r="AL158" i="12"/>
  <c r="DQ158" i="12" s="1"/>
  <c r="AK158" i="12"/>
  <c r="DP158" i="12" s="1"/>
  <c r="AM158" i="12"/>
  <c r="DR158" i="12" s="1"/>
  <c r="AJ147" i="12"/>
  <c r="DO147" i="12" s="1"/>
  <c r="AK147" i="12"/>
  <c r="DP147" i="12" s="1"/>
  <c r="AL147" i="12"/>
  <c r="DQ147" i="12" s="1"/>
  <c r="AJ169" i="12"/>
  <c r="DO169" i="12" s="1"/>
  <c r="AN169" i="12"/>
  <c r="DS169" i="12" s="1"/>
  <c r="AK169" i="12"/>
  <c r="DP169" i="12" s="1"/>
  <c r="AJ142" i="12"/>
  <c r="DO142" i="12" s="1"/>
  <c r="AL142" i="12"/>
  <c r="DQ142" i="12" s="1"/>
  <c r="AK142" i="12"/>
  <c r="DP142" i="12" s="1"/>
  <c r="AN142" i="12"/>
  <c r="DS142" i="12" s="1"/>
  <c r="AM142" i="12"/>
  <c r="DR142" i="12" s="1"/>
  <c r="AJ37" i="12"/>
  <c r="DO37" i="12" s="1"/>
  <c r="AM37" i="12"/>
  <c r="DR37" i="12" s="1"/>
  <c r="AN37" i="12"/>
  <c r="DS37" i="12" s="1"/>
  <c r="AL37" i="12"/>
  <c r="DQ37" i="12" s="1"/>
  <c r="AK37" i="12"/>
  <c r="DP37" i="12" s="1"/>
  <c r="AJ198" i="12"/>
  <c r="DO198" i="12" s="1"/>
  <c r="AN198" i="12"/>
  <c r="DS198" i="12" s="1"/>
  <c r="AM198" i="12"/>
  <c r="DR198" i="12" s="1"/>
  <c r="AL198" i="12"/>
  <c r="DQ198" i="12" s="1"/>
  <c r="AK198" i="12"/>
  <c r="DP198" i="12" s="1"/>
  <c r="AL169" i="12"/>
  <c r="DQ169" i="12" s="1"/>
  <c r="AY50" i="12"/>
  <c r="ED50" i="12" s="1"/>
  <c r="BA50" i="12"/>
  <c r="EF50" i="12" s="1"/>
  <c r="AZ50" i="12"/>
  <c r="EE50" i="12" s="1"/>
  <c r="BC50" i="12"/>
  <c r="EH50" i="12" s="1"/>
  <c r="BB50" i="12"/>
  <c r="EG50" i="12" s="1"/>
  <c r="AY29" i="12"/>
  <c r="ED29" i="12" s="1"/>
  <c r="BB29" i="12"/>
  <c r="EG29" i="12" s="1"/>
  <c r="AY200" i="12"/>
  <c r="ED200" i="12" s="1"/>
  <c r="BA200" i="12"/>
  <c r="EF200" i="12" s="1"/>
  <c r="AY128" i="12"/>
  <c r="ED128" i="12" s="1"/>
  <c r="BB128" i="12"/>
  <c r="EG128" i="12" s="1"/>
  <c r="BA128" i="12"/>
  <c r="EF128" i="12" s="1"/>
  <c r="AZ128" i="12"/>
  <c r="EE128" i="12" s="1"/>
  <c r="BC128" i="12"/>
  <c r="EH128" i="12" s="1"/>
  <c r="AY67" i="12"/>
  <c r="ED67" i="12" s="1"/>
  <c r="BC67" i="12"/>
  <c r="EH67" i="12" s="1"/>
  <c r="AY87" i="12"/>
  <c r="ED87" i="12" s="1"/>
  <c r="BB87" i="12"/>
  <c r="EG87" i="12" s="1"/>
  <c r="BA87" i="12"/>
  <c r="EF87" i="12" s="1"/>
  <c r="AY59" i="12"/>
  <c r="ED59" i="12" s="1"/>
  <c r="BC59" i="12"/>
  <c r="EH59" i="12" s="1"/>
  <c r="AY79" i="12"/>
  <c r="ED79" i="12" s="1"/>
  <c r="BB79" i="12"/>
  <c r="EG79" i="12" s="1"/>
  <c r="BA79" i="12"/>
  <c r="EF79" i="12" s="1"/>
  <c r="AY20" i="12"/>
  <c r="ED20" i="12" s="1"/>
  <c r="BB20" i="12"/>
  <c r="EG20" i="12" s="1"/>
  <c r="BA20" i="12"/>
  <c r="EF20" i="12" s="1"/>
  <c r="AZ20" i="12"/>
  <c r="EE20" i="12" s="1"/>
  <c r="AY138" i="12"/>
  <c r="ED138" i="12" s="1"/>
  <c r="AZ138" i="12"/>
  <c r="EE138" i="12" s="1"/>
  <c r="AY181" i="12"/>
  <c r="ED181" i="12" s="1"/>
  <c r="AZ181" i="12"/>
  <c r="EE181" i="12" s="1"/>
  <c r="BC181" i="12"/>
  <c r="EH181" i="12" s="1"/>
  <c r="BA181" i="12"/>
  <c r="EF181" i="12" s="1"/>
  <c r="BB181" i="12"/>
  <c r="EG181" i="12" s="1"/>
  <c r="AY194" i="12"/>
  <c r="ED194" i="12" s="1"/>
  <c r="BC194" i="12"/>
  <c r="EH194" i="12" s="1"/>
  <c r="BA194" i="12"/>
  <c r="EF194" i="12" s="1"/>
  <c r="AY86" i="12"/>
  <c r="ED86" i="12" s="1"/>
  <c r="AZ86" i="12"/>
  <c r="EE86" i="12" s="1"/>
  <c r="BB86" i="12"/>
  <c r="EG86" i="12" s="1"/>
  <c r="BA86" i="12"/>
  <c r="EF86" i="12" s="1"/>
  <c r="BC86" i="12"/>
  <c r="EH86" i="12" s="1"/>
  <c r="AY139" i="12"/>
  <c r="ED139" i="12" s="1"/>
  <c r="BC139" i="12"/>
  <c r="EH139" i="12" s="1"/>
  <c r="AY78" i="12"/>
  <c r="ED78" i="12" s="1"/>
  <c r="BB78" i="12"/>
  <c r="EG78" i="12" s="1"/>
  <c r="BC78" i="12"/>
  <c r="EH78" i="12" s="1"/>
  <c r="AZ78" i="12"/>
  <c r="EE78" i="12" s="1"/>
  <c r="BA78" i="12"/>
  <c r="EF78" i="12" s="1"/>
  <c r="AU57" i="12"/>
  <c r="DZ57" i="12" s="1"/>
  <c r="AU153" i="12"/>
  <c r="DZ153" i="12" s="1"/>
  <c r="AS39" i="12"/>
  <c r="DX39" i="12" s="1"/>
  <c r="AP101" i="12"/>
  <c r="DU101" i="12" s="1"/>
  <c r="AP201" i="12"/>
  <c r="DU201" i="12" s="1"/>
  <c r="AQ145" i="12"/>
  <c r="DV145" i="12" s="1"/>
  <c r="AR101" i="12"/>
  <c r="DW101" i="12" s="1"/>
  <c r="AT15" i="12"/>
  <c r="DY15" i="12" s="1"/>
  <c r="AV15" i="12"/>
  <c r="EA15" i="12" s="1"/>
  <c r="AT173" i="12"/>
  <c r="DY173" i="12" s="1"/>
  <c r="AV173" i="12"/>
  <c r="EA173" i="12" s="1"/>
  <c r="AU173" i="12"/>
  <c r="DZ173" i="12" s="1"/>
  <c r="AX173" i="12"/>
  <c r="EC173" i="12" s="1"/>
  <c r="AT152" i="12"/>
  <c r="DY152" i="12" s="1"/>
  <c r="AW152" i="12"/>
  <c r="EB152" i="12" s="1"/>
  <c r="AT142" i="12"/>
  <c r="DY142" i="12" s="1"/>
  <c r="AU142" i="12"/>
  <c r="DZ142" i="12" s="1"/>
  <c r="AW142" i="12"/>
  <c r="EB142" i="12" s="1"/>
  <c r="AX142" i="12"/>
  <c r="EC142" i="12" s="1"/>
  <c r="AV142" i="12"/>
  <c r="EA142" i="12" s="1"/>
  <c r="AT80" i="12"/>
  <c r="DY80" i="12" s="1"/>
  <c r="AV80" i="12"/>
  <c r="EA80" i="12" s="1"/>
  <c r="AT78" i="12"/>
  <c r="DY78" i="12" s="1"/>
  <c r="AV78" i="12"/>
  <c r="EA78" i="12" s="1"/>
  <c r="AW78" i="12"/>
  <c r="EB78" i="12" s="1"/>
  <c r="AX78" i="12"/>
  <c r="EC78" i="12" s="1"/>
  <c r="AU78" i="12"/>
  <c r="DZ78" i="12" s="1"/>
  <c r="AT67" i="12"/>
  <c r="DY67" i="12" s="1"/>
  <c r="AX67" i="12"/>
  <c r="EC67" i="12" s="1"/>
  <c r="AT69" i="12"/>
  <c r="DY69" i="12" s="1"/>
  <c r="AV69" i="12"/>
  <c r="EA69" i="12" s="1"/>
  <c r="AX69" i="12"/>
  <c r="EC69" i="12" s="1"/>
  <c r="AW69" i="12"/>
  <c r="EB69" i="12" s="1"/>
  <c r="AT25" i="12"/>
  <c r="DY25" i="12" s="1"/>
  <c r="AU25" i="12"/>
  <c r="DZ25" i="12" s="1"/>
  <c r="AT42" i="12"/>
  <c r="DY42" i="12" s="1"/>
  <c r="AV42" i="12"/>
  <c r="EA42" i="12" s="1"/>
  <c r="AU42" i="12"/>
  <c r="DZ42" i="12" s="1"/>
  <c r="AT199" i="12"/>
  <c r="DY199" i="12" s="1"/>
  <c r="AV199" i="12"/>
  <c r="EA199" i="12" s="1"/>
  <c r="AO36" i="12"/>
  <c r="DT36" i="12" s="1"/>
  <c r="AP36" i="12"/>
  <c r="DU36" i="12" s="1"/>
  <c r="AO102" i="12"/>
  <c r="DT102" i="12" s="1"/>
  <c r="AP102" i="12"/>
  <c r="DU102" i="12" s="1"/>
  <c r="AS102" i="12"/>
  <c r="DX102" i="12" s="1"/>
  <c r="AR102" i="12"/>
  <c r="DW102" i="12" s="1"/>
  <c r="AQ102" i="12"/>
  <c r="DV102" i="12" s="1"/>
  <c r="AO158" i="12"/>
  <c r="DT158" i="12" s="1"/>
  <c r="AS158" i="12"/>
  <c r="DX158" i="12" s="1"/>
  <c r="AQ158" i="12"/>
  <c r="DV158" i="12" s="1"/>
  <c r="AP158" i="12"/>
  <c r="DU158" i="12" s="1"/>
  <c r="AR158" i="12"/>
  <c r="DW158" i="12" s="1"/>
  <c r="AO81" i="12"/>
  <c r="DT81" i="12" s="1"/>
  <c r="AQ81" i="12"/>
  <c r="DV81" i="12" s="1"/>
  <c r="AR81" i="12"/>
  <c r="DW81" i="12" s="1"/>
  <c r="AP81" i="12"/>
  <c r="DU81" i="12" s="1"/>
  <c r="AS81" i="12"/>
  <c r="DX81" i="12" s="1"/>
  <c r="AO99" i="12"/>
  <c r="DT99" i="12" s="1"/>
  <c r="AP99" i="12"/>
  <c r="DU99" i="12" s="1"/>
  <c r="AQ99" i="12"/>
  <c r="DV99" i="12" s="1"/>
  <c r="AO137" i="12"/>
  <c r="DT137" i="12" s="1"/>
  <c r="AP137" i="12"/>
  <c r="DU137" i="12" s="1"/>
  <c r="AO163" i="12"/>
  <c r="DT163" i="12" s="1"/>
  <c r="AP163" i="12"/>
  <c r="DU163" i="12" s="1"/>
  <c r="AS163" i="12"/>
  <c r="DX163" i="12" s="1"/>
  <c r="AR163" i="12"/>
  <c r="DW163" i="12" s="1"/>
  <c r="AQ163" i="12"/>
  <c r="DV163" i="12" s="1"/>
  <c r="AO65" i="12"/>
  <c r="DT65" i="12" s="1"/>
  <c r="AR65" i="12"/>
  <c r="DW65" i="12" s="1"/>
  <c r="AP65" i="12"/>
  <c r="DU65" i="12" s="1"/>
  <c r="AQ65" i="12"/>
  <c r="DV65" i="12" s="1"/>
  <c r="AS65" i="12"/>
  <c r="DX65" i="12" s="1"/>
  <c r="AO37" i="12"/>
  <c r="DT37" i="12" s="1"/>
  <c r="AR37" i="12"/>
  <c r="DW37" i="12" s="1"/>
  <c r="AQ37" i="12"/>
  <c r="DV37" i="12" s="1"/>
  <c r="AP37" i="12"/>
  <c r="DU37" i="12" s="1"/>
  <c r="AS37" i="12"/>
  <c r="DX37" i="12" s="1"/>
  <c r="AO60" i="12"/>
  <c r="DT60" i="12" s="1"/>
  <c r="AP60" i="12"/>
  <c r="DU60" i="12" s="1"/>
  <c r="AQ60" i="12"/>
  <c r="DV60" i="12" s="1"/>
  <c r="AR60" i="12"/>
  <c r="DW60" i="12" s="1"/>
  <c r="AS60" i="12"/>
  <c r="DX60" i="12" s="1"/>
  <c r="AO190" i="12"/>
  <c r="DT190" i="12" s="1"/>
  <c r="AR190" i="12"/>
  <c r="DW190" i="12" s="1"/>
  <c r="AS190" i="12"/>
  <c r="DX190" i="12" s="1"/>
  <c r="AQ190" i="12"/>
  <c r="DV190" i="12" s="1"/>
  <c r="AP190" i="12"/>
  <c r="DU190" i="12" s="1"/>
  <c r="AO203" i="12"/>
  <c r="DT203" i="12" s="1"/>
  <c r="AQ203" i="12"/>
  <c r="DV203" i="12" s="1"/>
  <c r="AS203" i="12"/>
  <c r="DX203" i="12" s="1"/>
  <c r="AR203" i="12"/>
  <c r="DW203" i="12" s="1"/>
  <c r="AP203" i="12"/>
  <c r="DU203" i="12" s="1"/>
  <c r="AO118" i="12"/>
  <c r="DT118" i="12" s="1"/>
  <c r="AQ118" i="12"/>
  <c r="DV118" i="12" s="1"/>
  <c r="AS118" i="12"/>
  <c r="DX118" i="12" s="1"/>
  <c r="AR118" i="12"/>
  <c r="DW118" i="12" s="1"/>
  <c r="AP118" i="12"/>
  <c r="DU118" i="12" s="1"/>
  <c r="AO67" i="12"/>
  <c r="DT67" i="12" s="1"/>
  <c r="AS67" i="12"/>
  <c r="DX67" i="12" s="1"/>
  <c r="AO151" i="12"/>
  <c r="DT151" i="12" s="1"/>
  <c r="AP151" i="12"/>
  <c r="DU151" i="12" s="1"/>
  <c r="AS151" i="12"/>
  <c r="DX151" i="12" s="1"/>
  <c r="AR151" i="12"/>
  <c r="DW151" i="12" s="1"/>
  <c r="AJ59" i="12"/>
  <c r="DO59" i="12" s="1"/>
  <c r="AN59" i="12"/>
  <c r="DS59" i="12" s="1"/>
  <c r="AJ107" i="12"/>
  <c r="DO107" i="12" s="1"/>
  <c r="AM107" i="12"/>
  <c r="DR107" i="12" s="1"/>
  <c r="AK107" i="12"/>
  <c r="DP107" i="12" s="1"/>
  <c r="AJ64" i="12"/>
  <c r="DO64" i="12" s="1"/>
  <c r="AN64" i="12"/>
  <c r="DS64" i="12" s="1"/>
  <c r="AJ48" i="12"/>
  <c r="DO48" i="12" s="1"/>
  <c r="AK48" i="12"/>
  <c r="DP48" i="12" s="1"/>
  <c r="AM48" i="12"/>
  <c r="DR48" i="12" s="1"/>
  <c r="AN48" i="12"/>
  <c r="DS48" i="12" s="1"/>
  <c r="AL48" i="12"/>
  <c r="DQ48" i="12" s="1"/>
  <c r="AJ61" i="12"/>
  <c r="DO61" i="12" s="1"/>
  <c r="AK61" i="12"/>
  <c r="DP61" i="12" s="1"/>
  <c r="AN61" i="12"/>
  <c r="DS61" i="12" s="1"/>
  <c r="AJ94" i="12"/>
  <c r="DO94" i="12" s="1"/>
  <c r="AM94" i="12"/>
  <c r="DR94" i="12" s="1"/>
  <c r="AK94" i="12"/>
  <c r="DP94" i="12" s="1"/>
  <c r="AL94" i="12"/>
  <c r="DQ94" i="12" s="1"/>
  <c r="AN94" i="12"/>
  <c r="DS94" i="12" s="1"/>
  <c r="AJ19" i="12"/>
  <c r="DO19" i="12" s="1"/>
  <c r="AN19" i="12"/>
  <c r="DS19" i="12" s="1"/>
  <c r="AM19" i="12"/>
  <c r="DR19" i="12" s="1"/>
  <c r="AK19" i="12"/>
  <c r="DP19" i="12" s="1"/>
  <c r="AJ173" i="12"/>
  <c r="DO173" i="12" s="1"/>
  <c r="AL173" i="12"/>
  <c r="DQ173" i="12" s="1"/>
  <c r="AK173" i="12"/>
  <c r="DP173" i="12" s="1"/>
  <c r="AN173" i="12"/>
  <c r="DS173" i="12" s="1"/>
  <c r="AJ78" i="12"/>
  <c r="DO78" i="12" s="1"/>
  <c r="AN78" i="12"/>
  <c r="DS78" i="12" s="1"/>
  <c r="AK78" i="12"/>
  <c r="DP78" i="12" s="1"/>
  <c r="AL78" i="12"/>
  <c r="DQ78" i="12" s="1"/>
  <c r="AM78" i="12"/>
  <c r="DR78" i="12" s="1"/>
  <c r="AJ67" i="12"/>
  <c r="DO67" i="12" s="1"/>
  <c r="AN67" i="12"/>
  <c r="DS67" i="12" s="1"/>
  <c r="AJ134" i="12"/>
  <c r="DO134" i="12" s="1"/>
  <c r="AK134" i="12"/>
  <c r="DP134" i="12" s="1"/>
  <c r="AM134" i="12"/>
  <c r="DR134" i="12" s="1"/>
  <c r="AN134" i="12"/>
  <c r="DS134" i="12" s="1"/>
  <c r="AL134" i="12"/>
  <c r="DQ134" i="12" s="1"/>
  <c r="AL29" i="12"/>
  <c r="DQ29" i="12" s="1"/>
  <c r="BA192" i="12"/>
  <c r="EF192" i="12" s="1"/>
  <c r="AY208" i="12"/>
  <c r="ED208" i="12" s="1"/>
  <c r="BC208" i="12"/>
  <c r="EH208" i="12" s="1"/>
  <c r="BA208" i="12"/>
  <c r="EF208" i="12" s="1"/>
  <c r="AZ208" i="12"/>
  <c r="EE208" i="12" s="1"/>
  <c r="BB208" i="12"/>
  <c r="EG208" i="12" s="1"/>
  <c r="AY180" i="12"/>
  <c r="ED180" i="12" s="1"/>
  <c r="BB180" i="12"/>
  <c r="EG180" i="12" s="1"/>
  <c r="AY167" i="12"/>
  <c r="ED167" i="12" s="1"/>
  <c r="BC167" i="12"/>
  <c r="EH167" i="12" s="1"/>
  <c r="BA167" i="12"/>
  <c r="EF167" i="12" s="1"/>
  <c r="BB167" i="12"/>
  <c r="EG167" i="12" s="1"/>
  <c r="AZ167" i="12"/>
  <c r="EE167" i="12" s="1"/>
  <c r="AY64" i="12"/>
  <c r="ED64" i="12" s="1"/>
  <c r="BC64" i="12"/>
  <c r="EH64" i="12" s="1"/>
  <c r="AY21" i="12"/>
  <c r="ED21" i="12" s="1"/>
  <c r="BA21" i="12"/>
  <c r="EF21" i="12" s="1"/>
  <c r="BB21" i="12"/>
  <c r="EG21" i="12" s="1"/>
  <c r="AY23" i="12"/>
  <c r="ED23" i="12" s="1"/>
  <c r="AZ23" i="12"/>
  <c r="EE23" i="12" s="1"/>
  <c r="AY81" i="12"/>
  <c r="ED81" i="12" s="1"/>
  <c r="AZ81" i="12"/>
  <c r="EE81" i="12" s="1"/>
  <c r="BC81" i="12"/>
  <c r="EH81" i="12" s="1"/>
  <c r="BB81" i="12"/>
  <c r="EG81" i="12" s="1"/>
  <c r="BA81" i="12"/>
  <c r="EF81" i="12" s="1"/>
  <c r="AY166" i="12"/>
  <c r="ED166" i="12" s="1"/>
  <c r="BC166" i="12"/>
  <c r="EH166" i="12" s="1"/>
  <c r="BA166" i="12"/>
  <c r="EF166" i="12" s="1"/>
  <c r="BB166" i="12"/>
  <c r="EG166" i="12" s="1"/>
  <c r="AZ166" i="12"/>
  <c r="EE166" i="12" s="1"/>
  <c r="AY179" i="12"/>
  <c r="ED179" i="12" s="1"/>
  <c r="BA179" i="12"/>
  <c r="EF179" i="12" s="1"/>
  <c r="AZ179" i="12"/>
  <c r="EE179" i="12" s="1"/>
  <c r="BC179" i="12"/>
  <c r="EH179" i="12" s="1"/>
  <c r="BB179" i="12"/>
  <c r="EG179" i="12" s="1"/>
  <c r="AY74" i="12"/>
  <c r="ED74" i="12" s="1"/>
  <c r="BB74" i="12"/>
  <c r="EG74" i="12" s="1"/>
  <c r="BA74" i="12"/>
  <c r="EF74" i="12" s="1"/>
  <c r="BC74" i="12"/>
  <c r="EH74" i="12" s="1"/>
  <c r="AY204" i="12"/>
  <c r="ED204" i="12" s="1"/>
  <c r="BC204" i="12"/>
  <c r="EH204" i="12" s="1"/>
  <c r="AZ204" i="12"/>
  <c r="EE204" i="12" s="1"/>
  <c r="BA204" i="12"/>
  <c r="EF204" i="12" s="1"/>
  <c r="BB204" i="12"/>
  <c r="EG204" i="12" s="1"/>
  <c r="AY130" i="12"/>
  <c r="ED130" i="12" s="1"/>
  <c r="BB130" i="12"/>
  <c r="EG130" i="12" s="1"/>
  <c r="AY22" i="12"/>
  <c r="ED22" i="12" s="1"/>
  <c r="BC22" i="12"/>
  <c r="EH22" i="12" s="1"/>
  <c r="AZ22" i="12"/>
  <c r="EE22" i="12" s="1"/>
  <c r="AY153" i="12"/>
  <c r="ED153" i="12" s="1"/>
  <c r="BA153" i="12"/>
  <c r="EF153" i="12" s="1"/>
  <c r="BC153" i="12"/>
  <c r="EH153" i="12" s="1"/>
  <c r="BB153" i="12"/>
  <c r="EG153" i="12" s="1"/>
  <c r="AY101" i="12"/>
  <c r="ED101" i="12" s="1"/>
  <c r="BA101" i="12"/>
  <c r="EF101" i="12" s="1"/>
  <c r="AP145" i="12"/>
  <c r="DU145" i="12" s="1"/>
  <c r="AP131" i="12"/>
  <c r="DU131" i="12" s="1"/>
  <c r="AR61" i="12"/>
  <c r="DW61" i="12" s="1"/>
  <c r="AU101" i="12"/>
  <c r="DZ101" i="12" s="1"/>
  <c r="AV28" i="12"/>
  <c r="EA28" i="12" s="1"/>
  <c r="AW101" i="12"/>
  <c r="EB101" i="12" s="1"/>
  <c r="BB67" i="12"/>
  <c r="EG67" i="12" s="1"/>
  <c r="AQ61" i="12"/>
  <c r="DV61" i="12" s="1"/>
  <c r="AT122" i="12"/>
  <c r="DY122" i="12" s="1"/>
  <c r="AU122" i="12"/>
  <c r="DZ122" i="12" s="1"/>
  <c r="AV122" i="12"/>
  <c r="EA122" i="12" s="1"/>
  <c r="AT204" i="12"/>
  <c r="DY204" i="12" s="1"/>
  <c r="AX204" i="12"/>
  <c r="EC204" i="12" s="1"/>
  <c r="AU204" i="12"/>
  <c r="DZ204" i="12" s="1"/>
  <c r="AV204" i="12"/>
  <c r="EA204" i="12" s="1"/>
  <c r="AW204" i="12"/>
  <c r="EB204" i="12" s="1"/>
  <c r="AT47" i="12"/>
  <c r="DY47" i="12" s="1"/>
  <c r="AW47" i="12"/>
  <c r="EB47" i="12" s="1"/>
  <c r="AT178" i="12"/>
  <c r="DY178" i="12" s="1"/>
  <c r="AX178" i="12"/>
  <c r="EC178" i="12" s="1"/>
  <c r="AT167" i="12"/>
  <c r="DY167" i="12" s="1"/>
  <c r="AX167" i="12"/>
  <c r="EC167" i="12" s="1"/>
  <c r="AV167" i="12"/>
  <c r="EA167" i="12" s="1"/>
  <c r="AW167" i="12"/>
  <c r="EB167" i="12" s="1"/>
  <c r="AU167" i="12"/>
  <c r="DZ167" i="12" s="1"/>
  <c r="AT139" i="12"/>
  <c r="DY139" i="12" s="1"/>
  <c r="AX139" i="12"/>
  <c r="EC139" i="12" s="1"/>
  <c r="AT97" i="12"/>
  <c r="DY97" i="12" s="1"/>
  <c r="AV97" i="12"/>
  <c r="EA97" i="12" s="1"/>
  <c r="AW97" i="12"/>
  <c r="EB97" i="12" s="1"/>
  <c r="AU97" i="12"/>
  <c r="DZ97" i="12" s="1"/>
  <c r="AT36" i="12"/>
  <c r="DY36" i="12" s="1"/>
  <c r="AU36" i="12"/>
  <c r="DZ36" i="12" s="1"/>
  <c r="AT56" i="12"/>
  <c r="DY56" i="12" s="1"/>
  <c r="AV56" i="12"/>
  <c r="EA56" i="12" s="1"/>
  <c r="AU56" i="12"/>
  <c r="DZ56" i="12" s="1"/>
  <c r="AX56" i="12"/>
  <c r="EC56" i="12" s="1"/>
  <c r="AW56" i="12"/>
  <c r="EB56" i="12" s="1"/>
  <c r="AT154" i="12"/>
  <c r="DY154" i="12" s="1"/>
  <c r="AU154" i="12"/>
  <c r="DZ154" i="12" s="1"/>
  <c r="AV154" i="12"/>
  <c r="EA154" i="12" s="1"/>
  <c r="AT71" i="12"/>
  <c r="DY71" i="12" s="1"/>
  <c r="AV71" i="12"/>
  <c r="EA71" i="12" s="1"/>
  <c r="AX71" i="12"/>
  <c r="EC71" i="12" s="1"/>
  <c r="AW71" i="12"/>
  <c r="EB71" i="12" s="1"/>
  <c r="AV178" i="12"/>
  <c r="EA178" i="12" s="1"/>
  <c r="AO194" i="12"/>
  <c r="DT194" i="12" s="1"/>
  <c r="AS194" i="12"/>
  <c r="DX194" i="12" s="1"/>
  <c r="AQ194" i="12"/>
  <c r="DV194" i="12" s="1"/>
  <c r="AO38" i="12"/>
  <c r="DT38" i="12" s="1"/>
  <c r="AR38" i="12"/>
  <c r="DW38" i="12" s="1"/>
  <c r="AO19" i="12"/>
  <c r="DT19" i="12" s="1"/>
  <c r="AR19" i="12"/>
  <c r="DW19" i="12" s="1"/>
  <c r="AP19" i="12"/>
  <c r="DU19" i="12" s="1"/>
  <c r="AS19" i="12"/>
  <c r="DX19" i="12" s="1"/>
  <c r="AO168" i="12"/>
  <c r="DT168" i="12" s="1"/>
  <c r="AR168" i="12"/>
  <c r="DW168" i="12" s="1"/>
  <c r="AS168" i="12"/>
  <c r="DX168" i="12" s="1"/>
  <c r="AQ168" i="12"/>
  <c r="DV168" i="12" s="1"/>
  <c r="AP168" i="12"/>
  <c r="DU168" i="12" s="1"/>
  <c r="AO25" i="12"/>
  <c r="DT25" i="12" s="1"/>
  <c r="AP25" i="12"/>
  <c r="DU25" i="12" s="1"/>
  <c r="AO160" i="12"/>
  <c r="DT160" i="12" s="1"/>
  <c r="AQ160" i="12"/>
  <c r="DV160" i="12" s="1"/>
  <c r="AO28" i="12"/>
  <c r="DT28" i="12" s="1"/>
  <c r="AR28" i="12"/>
  <c r="DW28" i="12" s="1"/>
  <c r="AO152" i="12"/>
  <c r="DT152" i="12" s="1"/>
  <c r="AR152" i="12"/>
  <c r="DW152" i="12" s="1"/>
  <c r="AO58" i="12"/>
  <c r="DT58" i="12" s="1"/>
  <c r="AQ58" i="12"/>
  <c r="DV58" i="12" s="1"/>
  <c r="AP58" i="12"/>
  <c r="DU58" i="12" s="1"/>
  <c r="AR58" i="12"/>
  <c r="DW58" i="12" s="1"/>
  <c r="AS58" i="12"/>
  <c r="DX58" i="12" s="1"/>
  <c r="AO154" i="12"/>
  <c r="DT154" i="12" s="1"/>
  <c r="AP154" i="12"/>
  <c r="DU154" i="12" s="1"/>
  <c r="AQ154" i="12"/>
  <c r="DV154" i="12" s="1"/>
  <c r="AO126" i="12"/>
  <c r="DT126" i="12" s="1"/>
  <c r="AP126" i="12"/>
  <c r="DU126" i="12" s="1"/>
  <c r="AQ126" i="12"/>
  <c r="DV126" i="12" s="1"/>
  <c r="AS126" i="12"/>
  <c r="DX126" i="12" s="1"/>
  <c r="AR126" i="12"/>
  <c r="DW126" i="12" s="1"/>
  <c r="AO180" i="12"/>
  <c r="DT180" i="12" s="1"/>
  <c r="AR180" i="12"/>
  <c r="DW180" i="12" s="1"/>
  <c r="AO85" i="12"/>
  <c r="DT85" i="12" s="1"/>
  <c r="AP85" i="12"/>
  <c r="DU85" i="12" s="1"/>
  <c r="AO172" i="12"/>
  <c r="DT172" i="12" s="1"/>
  <c r="AS172" i="12"/>
  <c r="DX172" i="12" s="1"/>
  <c r="AQ172" i="12"/>
  <c r="DV172" i="12" s="1"/>
  <c r="AO87" i="12"/>
  <c r="DT87" i="12" s="1"/>
  <c r="AQ87" i="12"/>
  <c r="DV87" i="12" s="1"/>
  <c r="AR87" i="12"/>
  <c r="DW87" i="12" s="1"/>
  <c r="AJ154" i="12"/>
  <c r="DO154" i="12" s="1"/>
  <c r="AK154" i="12"/>
  <c r="DP154" i="12" s="1"/>
  <c r="AL154" i="12"/>
  <c r="DQ154" i="12" s="1"/>
  <c r="AJ97" i="12"/>
  <c r="DO97" i="12" s="1"/>
  <c r="AL97" i="12"/>
  <c r="DQ97" i="12" s="1"/>
  <c r="AM97" i="12"/>
  <c r="DR97" i="12" s="1"/>
  <c r="AK97" i="12"/>
  <c r="DP97" i="12" s="1"/>
  <c r="AJ197" i="12"/>
  <c r="DO197" i="12" s="1"/>
  <c r="AN197" i="12"/>
  <c r="DS197" i="12" s="1"/>
  <c r="AK197" i="12"/>
  <c r="DP197" i="12" s="1"/>
  <c r="AM197" i="12"/>
  <c r="DR197" i="12" s="1"/>
  <c r="AL197" i="12"/>
  <c r="DQ197" i="12" s="1"/>
  <c r="AJ199" i="12"/>
  <c r="DO199" i="12" s="1"/>
  <c r="AL199" i="12"/>
  <c r="DQ199" i="12" s="1"/>
  <c r="AJ91" i="12"/>
  <c r="DO91" i="12" s="1"/>
  <c r="AK91" i="12"/>
  <c r="DP91" i="12" s="1"/>
  <c r="AN91" i="12"/>
  <c r="DS91" i="12" s="1"/>
  <c r="AL91" i="12"/>
  <c r="DQ91" i="12" s="1"/>
  <c r="AJ28" i="12"/>
  <c r="DO28" i="12" s="1"/>
  <c r="AM28" i="12"/>
  <c r="DR28" i="12" s="1"/>
  <c r="AJ178" i="12"/>
  <c r="DO178" i="12" s="1"/>
  <c r="AN178" i="12"/>
  <c r="DS178" i="12" s="1"/>
  <c r="AJ139" i="12"/>
  <c r="DO139" i="12" s="1"/>
  <c r="AN139" i="12"/>
  <c r="DS139" i="12" s="1"/>
  <c r="AJ128" i="12"/>
  <c r="DO128" i="12" s="1"/>
  <c r="AL128" i="12"/>
  <c r="DQ128" i="12" s="1"/>
  <c r="AK128" i="12"/>
  <c r="DP128" i="12" s="1"/>
  <c r="AN128" i="12"/>
  <c r="DS128" i="12" s="1"/>
  <c r="AM128" i="12"/>
  <c r="DR128" i="12" s="1"/>
  <c r="AJ162" i="12"/>
  <c r="DO162" i="12" s="1"/>
  <c r="AM162" i="12"/>
  <c r="DR162" i="12" s="1"/>
  <c r="AN162" i="12"/>
  <c r="DS162" i="12" s="1"/>
  <c r="AK162" i="12"/>
  <c r="DP162" i="12" s="1"/>
  <c r="AL162" i="12"/>
  <c r="DQ162" i="12" s="1"/>
  <c r="AN123" i="12"/>
  <c r="DS123" i="12" s="1"/>
  <c r="AP200" i="12"/>
  <c r="DU200" i="12" s="1"/>
  <c r="AN154" i="12"/>
  <c r="DS154" i="12" s="1"/>
  <c r="AY80" i="12"/>
  <c r="ED80" i="12" s="1"/>
  <c r="BA80" i="12"/>
  <c r="EF80" i="12" s="1"/>
  <c r="AY116" i="12"/>
  <c r="ED116" i="12" s="1"/>
  <c r="AZ116" i="12"/>
  <c r="EE116" i="12" s="1"/>
  <c r="AY39" i="12"/>
  <c r="ED39" i="12" s="1"/>
  <c r="BA39" i="12"/>
  <c r="EF39" i="12" s="1"/>
  <c r="AY182" i="12"/>
  <c r="ED182" i="12" s="1"/>
  <c r="AZ182" i="12"/>
  <c r="EE182" i="12" s="1"/>
  <c r="BB182" i="12"/>
  <c r="EG182" i="12" s="1"/>
  <c r="BA182" i="12"/>
  <c r="EF182" i="12" s="1"/>
  <c r="BC182" i="12"/>
  <c r="EH182" i="12" s="1"/>
  <c r="AY172" i="12"/>
  <c r="ED172" i="12" s="1"/>
  <c r="BC172" i="12"/>
  <c r="EH172" i="12" s="1"/>
  <c r="BA172" i="12"/>
  <c r="EF172" i="12" s="1"/>
  <c r="AY46" i="12"/>
  <c r="ED46" i="12" s="1"/>
  <c r="BA46" i="12"/>
  <c r="EF46" i="12" s="1"/>
  <c r="BC46" i="12"/>
  <c r="EH46" i="12" s="1"/>
  <c r="AY65" i="12"/>
  <c r="ED65" i="12" s="1"/>
  <c r="AZ65" i="12"/>
  <c r="EE65" i="12" s="1"/>
  <c r="BC65" i="12"/>
  <c r="EH65" i="12" s="1"/>
  <c r="BA65" i="12"/>
  <c r="EF65" i="12" s="1"/>
  <c r="BB65" i="12"/>
  <c r="EG65" i="12" s="1"/>
  <c r="AY102" i="12"/>
  <c r="ED102" i="12" s="1"/>
  <c r="BA102" i="12"/>
  <c r="EF102" i="12" s="1"/>
  <c r="AZ102" i="12"/>
  <c r="EE102" i="12" s="1"/>
  <c r="BC102" i="12"/>
  <c r="EH102" i="12" s="1"/>
  <c r="BB102" i="12"/>
  <c r="EG102" i="12" s="1"/>
  <c r="AY115" i="12"/>
  <c r="ED115" i="12" s="1"/>
  <c r="BC115" i="12"/>
  <c r="EH115" i="12" s="1"/>
  <c r="AZ115" i="12"/>
  <c r="EE115" i="12" s="1"/>
  <c r="AY168" i="12"/>
  <c r="ED168" i="12" s="1"/>
  <c r="BA168" i="12"/>
  <c r="EF168" i="12" s="1"/>
  <c r="AZ168" i="12"/>
  <c r="EE168" i="12" s="1"/>
  <c r="BB168" i="12"/>
  <c r="EG168" i="12" s="1"/>
  <c r="BC168" i="12"/>
  <c r="EH168" i="12" s="1"/>
  <c r="AY140" i="12"/>
  <c r="ED140" i="12" s="1"/>
  <c r="BA140" i="12"/>
  <c r="EF140" i="12" s="1"/>
  <c r="AY160" i="12"/>
  <c r="ED160" i="12" s="1"/>
  <c r="BA160" i="12"/>
  <c r="EF160" i="12" s="1"/>
  <c r="AY173" i="12"/>
  <c r="ED173" i="12" s="1"/>
  <c r="AZ173" i="12"/>
  <c r="EE173" i="12" s="1"/>
  <c r="BC173" i="12"/>
  <c r="EH173" i="12" s="1"/>
  <c r="BA173" i="12"/>
  <c r="EF173" i="12" s="1"/>
  <c r="AY186" i="12"/>
  <c r="ED186" i="12" s="1"/>
  <c r="BA186" i="12"/>
  <c r="EF186" i="12" s="1"/>
  <c r="AZ186" i="12"/>
  <c r="EE186" i="12" s="1"/>
  <c r="BC186" i="12"/>
  <c r="EH186" i="12" s="1"/>
  <c r="AY37" i="12"/>
  <c r="ED37" i="12" s="1"/>
  <c r="BA37" i="12"/>
  <c r="EF37" i="12" s="1"/>
  <c r="AZ37" i="12"/>
  <c r="EE37" i="12" s="1"/>
  <c r="BC37" i="12"/>
  <c r="EH37" i="12" s="1"/>
  <c r="BB37" i="12"/>
  <c r="EG37" i="12" s="1"/>
  <c r="AX101" i="12"/>
  <c r="EC101" i="12" s="1"/>
  <c r="AS145" i="12"/>
  <c r="DX145" i="12" s="1"/>
  <c r="BC79" i="12"/>
  <c r="EH79" i="12" s="1"/>
  <c r="AT18" i="12"/>
  <c r="DY18" i="12" s="1"/>
  <c r="AX18" i="12"/>
  <c r="EC18" i="12" s="1"/>
  <c r="AU18" i="12"/>
  <c r="DZ18" i="12" s="1"/>
  <c r="AW18" i="12"/>
  <c r="EB18" i="12" s="1"/>
  <c r="AT140" i="12"/>
  <c r="DY140" i="12" s="1"/>
  <c r="AV140" i="12"/>
  <c r="EA140" i="12" s="1"/>
  <c r="AT198" i="12"/>
  <c r="DY198" i="12" s="1"/>
  <c r="AW198" i="12"/>
  <c r="EB198" i="12" s="1"/>
  <c r="AX198" i="12"/>
  <c r="EC198" i="12" s="1"/>
  <c r="AV198" i="12"/>
  <c r="EA198" i="12" s="1"/>
  <c r="AU198" i="12"/>
  <c r="DZ198" i="12" s="1"/>
  <c r="AT210" i="12"/>
  <c r="DY210" i="12" s="1"/>
  <c r="AV210" i="12"/>
  <c r="EA210" i="12" s="1"/>
  <c r="AX210" i="12"/>
  <c r="EC210" i="12" s="1"/>
  <c r="AW210" i="12"/>
  <c r="EB210" i="12" s="1"/>
  <c r="AU210" i="12"/>
  <c r="DZ210" i="12" s="1"/>
  <c r="AT85" i="12"/>
  <c r="DY85" i="12" s="1"/>
  <c r="AU85" i="12"/>
  <c r="DZ85" i="12" s="1"/>
  <c r="AT75" i="12"/>
  <c r="DY75" i="12" s="1"/>
  <c r="AX75" i="12"/>
  <c r="EC75" i="12" s="1"/>
  <c r="AU75" i="12"/>
  <c r="DZ75" i="12" s="1"/>
  <c r="AT128" i="12"/>
  <c r="DY128" i="12" s="1"/>
  <c r="AX128" i="12"/>
  <c r="EC128" i="12" s="1"/>
  <c r="AU128" i="12"/>
  <c r="DZ128" i="12" s="1"/>
  <c r="AW128" i="12"/>
  <c r="EB128" i="12" s="1"/>
  <c r="AV128" i="12"/>
  <c r="EA128" i="12" s="1"/>
  <c r="AT50" i="12"/>
  <c r="DY50" i="12" s="1"/>
  <c r="AW50" i="12"/>
  <c r="EB50" i="12" s="1"/>
  <c r="AV50" i="12"/>
  <c r="EA50" i="12" s="1"/>
  <c r="AU50" i="12"/>
  <c r="DZ50" i="12" s="1"/>
  <c r="AX50" i="12"/>
  <c r="EC50" i="12" s="1"/>
  <c r="AT143" i="12"/>
  <c r="DY143" i="12" s="1"/>
  <c r="AV143" i="12"/>
  <c r="EA143" i="12" s="1"/>
  <c r="AT58" i="12"/>
  <c r="DY58" i="12" s="1"/>
  <c r="AV58" i="12"/>
  <c r="EA58" i="12" s="1"/>
  <c r="AX58" i="12"/>
  <c r="EC58" i="12" s="1"/>
  <c r="AU58" i="12"/>
  <c r="DZ58" i="12" s="1"/>
  <c r="AW58" i="12"/>
  <c r="EB58" i="12" s="1"/>
  <c r="AT158" i="12"/>
  <c r="DY158" i="12" s="1"/>
  <c r="AV158" i="12"/>
  <c r="EA158" i="12" s="1"/>
  <c r="AU158" i="12"/>
  <c r="DZ158" i="12" s="1"/>
  <c r="AW158" i="12"/>
  <c r="EB158" i="12" s="1"/>
  <c r="AX158" i="12"/>
  <c r="EC158" i="12" s="1"/>
  <c r="AO130" i="12"/>
  <c r="DT130" i="12" s="1"/>
  <c r="AR130" i="12"/>
  <c r="DW130" i="12" s="1"/>
  <c r="AO197" i="12"/>
  <c r="DT197" i="12" s="1"/>
  <c r="AS197" i="12"/>
  <c r="DX197" i="12" s="1"/>
  <c r="AP197" i="12"/>
  <c r="DU197" i="12" s="1"/>
  <c r="AR197" i="12"/>
  <c r="DW197" i="12" s="1"/>
  <c r="AQ197" i="12"/>
  <c r="DV197" i="12" s="1"/>
  <c r="AO212" i="12"/>
  <c r="DT212" i="12" s="1"/>
  <c r="AP212" i="12"/>
  <c r="DU212" i="12" s="1"/>
  <c r="AS212" i="12"/>
  <c r="DX212" i="12" s="1"/>
  <c r="AO127" i="12"/>
  <c r="DT127" i="12" s="1"/>
  <c r="AP127" i="12"/>
  <c r="DU127" i="12" s="1"/>
  <c r="AR127" i="12"/>
  <c r="DW127" i="12" s="1"/>
  <c r="AS127" i="12"/>
  <c r="DX127" i="12" s="1"/>
  <c r="AO115" i="12"/>
  <c r="DT115" i="12" s="1"/>
  <c r="AS115" i="12"/>
  <c r="DX115" i="12" s="1"/>
  <c r="AP115" i="12"/>
  <c r="DU115" i="12" s="1"/>
  <c r="AO96" i="12"/>
  <c r="DT96" i="12" s="1"/>
  <c r="AR96" i="12"/>
  <c r="DW96" i="12" s="1"/>
  <c r="AS96" i="12"/>
  <c r="DX96" i="12" s="1"/>
  <c r="AP96" i="12"/>
  <c r="DU96" i="12" s="1"/>
  <c r="AO179" i="12"/>
  <c r="DT179" i="12" s="1"/>
  <c r="AR179" i="12"/>
  <c r="DW179" i="12" s="1"/>
  <c r="AQ179" i="12"/>
  <c r="DV179" i="12" s="1"/>
  <c r="AP179" i="12"/>
  <c r="DU179" i="12" s="1"/>
  <c r="AS179" i="12"/>
  <c r="DX179" i="12" s="1"/>
  <c r="AO88" i="12"/>
  <c r="DT88" i="12" s="1"/>
  <c r="AR88" i="12"/>
  <c r="DW88" i="12" s="1"/>
  <c r="AO199" i="12"/>
  <c r="DT199" i="12" s="1"/>
  <c r="AQ199" i="12"/>
  <c r="DV199" i="12" s="1"/>
  <c r="AO26" i="12"/>
  <c r="DT26" i="12" s="1"/>
  <c r="AR26" i="12"/>
  <c r="DW26" i="12" s="1"/>
  <c r="AO93" i="12"/>
  <c r="DT93" i="12" s="1"/>
  <c r="AP93" i="12"/>
  <c r="DU93" i="12" s="1"/>
  <c r="AO116" i="12"/>
  <c r="DT116" i="12" s="1"/>
  <c r="AP116" i="12"/>
  <c r="DU116" i="12" s="1"/>
  <c r="AO21" i="12"/>
  <c r="DT21" i="12" s="1"/>
  <c r="AR21" i="12"/>
  <c r="DW21" i="12" s="1"/>
  <c r="AQ21" i="12"/>
  <c r="DV21" i="12" s="1"/>
  <c r="AO138" i="12"/>
  <c r="DT138" i="12" s="1"/>
  <c r="AP138" i="12"/>
  <c r="DU138" i="12" s="1"/>
  <c r="AO23" i="12"/>
  <c r="DT23" i="12" s="1"/>
  <c r="AP23" i="12"/>
  <c r="DU23" i="12" s="1"/>
  <c r="AJ113" i="12"/>
  <c r="DO113" i="12" s="1"/>
  <c r="AL113" i="12"/>
  <c r="DQ113" i="12" s="1"/>
  <c r="AN113" i="12"/>
  <c r="DS113" i="12" s="1"/>
  <c r="AM113" i="12"/>
  <c r="DR113" i="12" s="1"/>
  <c r="AJ56" i="12"/>
  <c r="DO56" i="12" s="1"/>
  <c r="AM56" i="12"/>
  <c r="DR56" i="12" s="1"/>
  <c r="AL56" i="12"/>
  <c r="DQ56" i="12" s="1"/>
  <c r="AK56" i="12"/>
  <c r="DP56" i="12" s="1"/>
  <c r="AN56" i="12"/>
  <c r="DS56" i="12" s="1"/>
  <c r="AJ69" i="12"/>
  <c r="DO69" i="12" s="1"/>
  <c r="AN69" i="12"/>
  <c r="DS69" i="12" s="1"/>
  <c r="AL69" i="12"/>
  <c r="DQ69" i="12" s="1"/>
  <c r="AM69" i="12"/>
  <c r="DR69" i="12" s="1"/>
  <c r="AJ71" i="12"/>
  <c r="DO71" i="12" s="1"/>
  <c r="AN71" i="12"/>
  <c r="DS71" i="12" s="1"/>
  <c r="AM71" i="12"/>
  <c r="DR71" i="12" s="1"/>
  <c r="AL71" i="12"/>
  <c r="DQ71" i="12" s="1"/>
  <c r="AJ186" i="12"/>
  <c r="DO186" i="12" s="1"/>
  <c r="AN186" i="12"/>
  <c r="DS186" i="12" s="1"/>
  <c r="AL186" i="12"/>
  <c r="DQ186" i="12" s="1"/>
  <c r="AK186" i="12"/>
  <c r="DP186" i="12" s="1"/>
  <c r="AJ85" i="12"/>
  <c r="DO85" i="12" s="1"/>
  <c r="AK85" i="12"/>
  <c r="DP85" i="12" s="1"/>
  <c r="AJ50" i="12"/>
  <c r="DO50" i="12" s="1"/>
  <c r="AN50" i="12"/>
  <c r="DS50" i="12" s="1"/>
  <c r="AM50" i="12"/>
  <c r="DR50" i="12" s="1"/>
  <c r="AL50" i="12"/>
  <c r="DQ50" i="12" s="1"/>
  <c r="AK50" i="12"/>
  <c r="DP50" i="12" s="1"/>
  <c r="AJ75" i="12"/>
  <c r="DO75" i="12" s="1"/>
  <c r="AK75" i="12"/>
  <c r="DP75" i="12" s="1"/>
  <c r="AN75" i="12"/>
  <c r="DS75" i="12" s="1"/>
  <c r="AJ151" i="12"/>
  <c r="DO151" i="12" s="1"/>
  <c r="AN151" i="12"/>
  <c r="DS151" i="12" s="1"/>
  <c r="AM151" i="12"/>
  <c r="DR151" i="12" s="1"/>
  <c r="AK151" i="12"/>
  <c r="DP151" i="12" s="1"/>
  <c r="AJ98" i="12"/>
  <c r="DO98" i="12" s="1"/>
  <c r="AM98" i="12"/>
  <c r="DR98" i="12" s="1"/>
  <c r="AL98" i="12"/>
  <c r="DQ98" i="12" s="1"/>
  <c r="AR173" i="12"/>
  <c r="DW173" i="12" s="1"/>
  <c r="AQ138" i="12"/>
  <c r="DV138" i="12" s="1"/>
  <c r="AR42" i="12"/>
  <c r="DW42" i="12" s="1"/>
  <c r="AS154" i="12"/>
  <c r="DX154" i="12" s="1"/>
  <c r="AY111" i="12"/>
  <c r="ED111" i="12" s="1"/>
  <c r="BA111" i="12"/>
  <c r="EF111" i="12" s="1"/>
  <c r="BB111" i="12"/>
  <c r="EG111" i="12" s="1"/>
  <c r="AY211" i="12"/>
  <c r="ED211" i="12" s="1"/>
  <c r="BC211" i="12"/>
  <c r="EH211" i="12" s="1"/>
  <c r="BA211" i="12"/>
  <c r="EF211" i="12" s="1"/>
  <c r="BB211" i="12"/>
  <c r="EG211" i="12" s="1"/>
  <c r="AZ211" i="12"/>
  <c r="EE211" i="12" s="1"/>
  <c r="AY75" i="12"/>
  <c r="ED75" i="12" s="1"/>
  <c r="BC75" i="12"/>
  <c r="EH75" i="12" s="1"/>
  <c r="AZ75" i="12"/>
  <c r="EE75" i="12" s="1"/>
  <c r="AY118" i="12"/>
  <c r="ED118" i="12" s="1"/>
  <c r="BA118" i="12"/>
  <c r="EF118" i="12" s="1"/>
  <c r="BC118" i="12"/>
  <c r="EH118" i="12" s="1"/>
  <c r="AZ118" i="12"/>
  <c r="EE118" i="12" s="1"/>
  <c r="BB118" i="12"/>
  <c r="EG118" i="12" s="1"/>
  <c r="AY137" i="12"/>
  <c r="ED137" i="12" s="1"/>
  <c r="AZ137" i="12"/>
  <c r="EE137" i="12" s="1"/>
  <c r="AY197" i="12"/>
  <c r="ED197" i="12" s="1"/>
  <c r="BC197" i="12"/>
  <c r="EH197" i="12" s="1"/>
  <c r="AZ197" i="12"/>
  <c r="EE197" i="12" s="1"/>
  <c r="BB197" i="12"/>
  <c r="EG197" i="12" s="1"/>
  <c r="BA197" i="12"/>
  <c r="EF197" i="12" s="1"/>
  <c r="AY201" i="12"/>
  <c r="ED201" i="12" s="1"/>
  <c r="BC201" i="12"/>
  <c r="EH201" i="12" s="1"/>
  <c r="AY38" i="12"/>
  <c r="ED38" i="12" s="1"/>
  <c r="BB38" i="12"/>
  <c r="EG38" i="12" s="1"/>
  <c r="AY113" i="12"/>
  <c r="ED113" i="12" s="1"/>
  <c r="BA113" i="12"/>
  <c r="EF113" i="12" s="1"/>
  <c r="BC113" i="12"/>
  <c r="EH113" i="12" s="1"/>
  <c r="BB113" i="12"/>
  <c r="EG113" i="12" s="1"/>
  <c r="AY199" i="12"/>
  <c r="ED199" i="12" s="1"/>
  <c r="BA199" i="12"/>
  <c r="EF199" i="12" s="1"/>
  <c r="AY171" i="12"/>
  <c r="ED171" i="12" s="1"/>
  <c r="BC171" i="12"/>
  <c r="EH171" i="12" s="1"/>
  <c r="AY96" i="12"/>
  <c r="ED96" i="12" s="1"/>
  <c r="BB96" i="12"/>
  <c r="EG96" i="12" s="1"/>
  <c r="BC96" i="12"/>
  <c r="EH96" i="12" s="1"/>
  <c r="AZ96" i="12"/>
  <c r="EE96" i="12" s="1"/>
  <c r="AY109" i="12"/>
  <c r="ED109" i="12" s="1"/>
  <c r="BA109" i="12"/>
  <c r="EF109" i="12" s="1"/>
  <c r="BC109" i="12"/>
  <c r="EH109" i="12" s="1"/>
  <c r="AZ109" i="12"/>
  <c r="EE109" i="12" s="1"/>
  <c r="BB109" i="12"/>
  <c r="EG109" i="12" s="1"/>
  <c r="AY122" i="12"/>
  <c r="ED122" i="12" s="1"/>
  <c r="AZ122" i="12"/>
  <c r="EE122" i="12" s="1"/>
  <c r="BA122" i="12"/>
  <c r="EF122" i="12" s="1"/>
  <c r="AY124" i="12"/>
  <c r="ED124" i="12" s="1"/>
  <c r="BC124" i="12"/>
  <c r="EH124" i="12" s="1"/>
  <c r="AZ124" i="12"/>
  <c r="EE124" i="12" s="1"/>
  <c r="BB124" i="12"/>
  <c r="EG124" i="12" s="1"/>
  <c r="BA124" i="12"/>
  <c r="EF124" i="12" s="1"/>
  <c r="AM169" i="12"/>
  <c r="DR169" i="12" s="1"/>
  <c r="AQ171" i="12"/>
  <c r="DV171" i="12" s="1"/>
  <c r="AV96" i="12"/>
  <c r="EA96" i="12" s="1"/>
  <c r="AQ64" i="12"/>
  <c r="DV64" i="12" s="1"/>
  <c r="AV22" i="12"/>
  <c r="EA22" i="12" s="1"/>
  <c r="AX47" i="12"/>
  <c r="EC47" i="12" s="1"/>
  <c r="AX145" i="12"/>
  <c r="EC145" i="12" s="1"/>
  <c r="AU67" i="12"/>
  <c r="DZ67" i="12" s="1"/>
  <c r="BA67" i="12"/>
  <c r="EF67" i="12" s="1"/>
  <c r="AT171" i="12"/>
  <c r="DY171" i="12" s="1"/>
  <c r="AX171" i="12"/>
  <c r="EC171" i="12" s="1"/>
  <c r="AT163" i="12"/>
  <c r="DY163" i="12" s="1"/>
  <c r="AX163" i="12"/>
  <c r="EC163" i="12" s="1"/>
  <c r="AW163" i="12"/>
  <c r="EB163" i="12" s="1"/>
  <c r="AV163" i="12"/>
  <c r="EA163" i="12" s="1"/>
  <c r="AU163" i="12"/>
  <c r="DZ163" i="12" s="1"/>
  <c r="AT134" i="12"/>
  <c r="DY134" i="12" s="1"/>
  <c r="AW134" i="12"/>
  <c r="EB134" i="12" s="1"/>
  <c r="AX134" i="12"/>
  <c r="EC134" i="12" s="1"/>
  <c r="AV134" i="12"/>
  <c r="EA134" i="12" s="1"/>
  <c r="AU134" i="12"/>
  <c r="DZ134" i="12" s="1"/>
  <c r="AT211" i="12"/>
  <c r="DY211" i="12" s="1"/>
  <c r="AX211" i="12"/>
  <c r="EC211" i="12" s="1"/>
  <c r="AV211" i="12"/>
  <c r="EA211" i="12" s="1"/>
  <c r="AW211" i="12"/>
  <c r="EB211" i="12" s="1"/>
  <c r="AU211" i="12"/>
  <c r="DZ211" i="12" s="1"/>
  <c r="AT21" i="12"/>
  <c r="DY21" i="12" s="1"/>
  <c r="AW21" i="12"/>
  <c r="EB21" i="12" s="1"/>
  <c r="AV21" i="12"/>
  <c r="EA21" i="12" s="1"/>
  <c r="AT169" i="12"/>
  <c r="DY169" i="12" s="1"/>
  <c r="AX169" i="12"/>
  <c r="EC169" i="12" s="1"/>
  <c r="AU169" i="12"/>
  <c r="DZ169" i="12" s="1"/>
  <c r="AT64" i="12"/>
  <c r="DY64" i="12" s="1"/>
  <c r="AX64" i="12"/>
  <c r="EC64" i="12" s="1"/>
  <c r="AT65" i="12"/>
  <c r="DY65" i="12" s="1"/>
  <c r="AW65" i="12"/>
  <c r="EB65" i="12" s="1"/>
  <c r="AV65" i="12"/>
  <c r="EA65" i="12" s="1"/>
  <c r="AU65" i="12"/>
  <c r="DZ65" i="12" s="1"/>
  <c r="AX65" i="12"/>
  <c r="EC65" i="12" s="1"/>
  <c r="AT166" i="12"/>
  <c r="DY166" i="12" s="1"/>
  <c r="AU166" i="12"/>
  <c r="DZ166" i="12" s="1"/>
  <c r="AX166" i="12"/>
  <c r="EC166" i="12" s="1"/>
  <c r="AV166" i="12"/>
  <c r="EA166" i="12" s="1"/>
  <c r="AW166" i="12"/>
  <c r="EB166" i="12" s="1"/>
  <c r="AT194" i="12"/>
  <c r="DY194" i="12" s="1"/>
  <c r="AX194" i="12"/>
  <c r="EC194" i="12" s="1"/>
  <c r="AV194" i="12"/>
  <c r="EA194" i="12" s="1"/>
  <c r="AT94" i="12"/>
  <c r="DY94" i="12" s="1"/>
  <c r="AU94" i="12"/>
  <c r="DZ94" i="12" s="1"/>
  <c r="AV94" i="12"/>
  <c r="EA94" i="12" s="1"/>
  <c r="AX94" i="12"/>
  <c r="EC94" i="12" s="1"/>
  <c r="AW94" i="12"/>
  <c r="EB94" i="12" s="1"/>
  <c r="AO97" i="12"/>
  <c r="DT97" i="12" s="1"/>
  <c r="AQ97" i="12"/>
  <c r="DV97" i="12" s="1"/>
  <c r="AR97" i="12"/>
  <c r="DW97" i="12" s="1"/>
  <c r="AP97" i="12"/>
  <c r="DU97" i="12" s="1"/>
  <c r="AO69" i="12"/>
  <c r="DT69" i="12" s="1"/>
  <c r="AQ69" i="12"/>
  <c r="DV69" i="12" s="1"/>
  <c r="AS69" i="12"/>
  <c r="DX69" i="12" s="1"/>
  <c r="AR69" i="12"/>
  <c r="DW69" i="12" s="1"/>
  <c r="AO84" i="12"/>
  <c r="DT84" i="12" s="1"/>
  <c r="AP84" i="12"/>
  <c r="DU84" i="12" s="1"/>
  <c r="AR84" i="12"/>
  <c r="DW84" i="12" s="1"/>
  <c r="AO214" i="12"/>
  <c r="DT214" i="12" s="1"/>
  <c r="AQ214" i="12"/>
  <c r="DV214" i="12" s="1"/>
  <c r="AP214" i="12"/>
  <c r="DU214" i="12" s="1"/>
  <c r="AS214" i="12"/>
  <c r="DX214" i="12" s="1"/>
  <c r="AR214" i="12"/>
  <c r="DW214" i="12" s="1"/>
  <c r="AO204" i="12"/>
  <c r="DT204" i="12" s="1"/>
  <c r="AR204" i="12"/>
  <c r="DW204" i="12" s="1"/>
  <c r="AS204" i="12"/>
  <c r="DX204" i="12" s="1"/>
  <c r="AP204" i="12"/>
  <c r="DU204" i="12" s="1"/>
  <c r="AQ204" i="12"/>
  <c r="DV204" i="12" s="1"/>
  <c r="AO32" i="12"/>
  <c r="DT32" i="12" s="1"/>
  <c r="AP32" i="12"/>
  <c r="DU32" i="12" s="1"/>
  <c r="AQ32" i="12"/>
  <c r="DV32" i="12" s="1"/>
  <c r="AR32" i="12"/>
  <c r="DW32" i="12" s="1"/>
  <c r="AS32" i="12"/>
  <c r="DX32" i="12" s="1"/>
  <c r="AO75" i="12"/>
  <c r="DT75" i="12" s="1"/>
  <c r="AS75" i="12"/>
  <c r="DX75" i="12" s="1"/>
  <c r="AP75" i="12"/>
  <c r="DU75" i="12" s="1"/>
  <c r="AO111" i="12"/>
  <c r="DT111" i="12" s="1"/>
  <c r="AR111" i="12"/>
  <c r="DW111" i="12" s="1"/>
  <c r="AQ111" i="12"/>
  <c r="DV111" i="12" s="1"/>
  <c r="AO125" i="12"/>
  <c r="DT125" i="12" s="1"/>
  <c r="AP125" i="12"/>
  <c r="DU125" i="12" s="1"/>
  <c r="AS125" i="12"/>
  <c r="DX125" i="12" s="1"/>
  <c r="AO57" i="12"/>
  <c r="DT57" i="12" s="1"/>
  <c r="AQ57" i="12"/>
  <c r="DV57" i="12" s="1"/>
  <c r="AR57" i="12"/>
  <c r="DW57" i="12" s="1"/>
  <c r="AS57" i="12"/>
  <c r="DX57" i="12" s="1"/>
  <c r="AO29" i="12"/>
  <c r="DT29" i="12" s="1"/>
  <c r="AR29" i="12"/>
  <c r="DW29" i="12" s="1"/>
  <c r="AO210" i="12"/>
  <c r="DT210" i="12" s="1"/>
  <c r="AS210" i="12"/>
  <c r="DX210" i="12" s="1"/>
  <c r="AQ210" i="12"/>
  <c r="DV210" i="12" s="1"/>
  <c r="AP210" i="12"/>
  <c r="DU210" i="12" s="1"/>
  <c r="AR210" i="12"/>
  <c r="DW210" i="12" s="1"/>
  <c r="AO155" i="12"/>
  <c r="DT155" i="12" s="1"/>
  <c r="AR155" i="12"/>
  <c r="DW155" i="12" s="1"/>
  <c r="AO74" i="12"/>
  <c r="DT74" i="12" s="1"/>
  <c r="AR74" i="12"/>
  <c r="DW74" i="12" s="1"/>
  <c r="AQ74" i="12"/>
  <c r="DV74" i="12" s="1"/>
  <c r="AS74" i="12"/>
  <c r="DX74" i="12" s="1"/>
  <c r="AO46" i="12"/>
  <c r="DT46" i="12" s="1"/>
  <c r="AS46" i="12"/>
  <c r="DX46" i="12" s="1"/>
  <c r="AQ46" i="12"/>
  <c r="DV46" i="12" s="1"/>
  <c r="AJ15" i="12"/>
  <c r="DO15" i="12" s="1"/>
  <c r="AL15" i="12"/>
  <c r="DQ15" i="12" s="1"/>
  <c r="AJ200" i="12"/>
  <c r="DO200" i="12" s="1"/>
  <c r="AL200" i="12"/>
  <c r="DQ200" i="12" s="1"/>
  <c r="AJ143" i="12"/>
  <c r="DO143" i="12" s="1"/>
  <c r="AL143" i="12"/>
  <c r="DQ143" i="12" s="1"/>
  <c r="AJ163" i="12"/>
  <c r="DO163" i="12" s="1"/>
  <c r="AN163" i="12"/>
  <c r="DS163" i="12" s="1"/>
  <c r="AM163" i="12"/>
  <c r="DR163" i="12" s="1"/>
  <c r="AK163" i="12"/>
  <c r="DP163" i="12" s="1"/>
  <c r="AL163" i="12"/>
  <c r="DQ163" i="12" s="1"/>
  <c r="AJ166" i="12"/>
  <c r="DO166" i="12" s="1"/>
  <c r="AK166" i="12"/>
  <c r="DP166" i="12" s="1"/>
  <c r="AN166" i="12"/>
  <c r="DS166" i="12" s="1"/>
  <c r="AL166" i="12"/>
  <c r="DQ166" i="12" s="1"/>
  <c r="AM166" i="12"/>
  <c r="DR166" i="12" s="1"/>
  <c r="AJ122" i="12"/>
  <c r="DO122" i="12" s="1"/>
  <c r="AK122" i="12"/>
  <c r="DP122" i="12" s="1"/>
  <c r="AL122" i="12"/>
  <c r="DQ122" i="12" s="1"/>
  <c r="AJ87" i="12"/>
  <c r="DO87" i="12" s="1"/>
  <c r="AM87" i="12"/>
  <c r="DR87" i="12" s="1"/>
  <c r="AL87" i="12"/>
  <c r="DQ87" i="12" s="1"/>
  <c r="AJ137" i="12"/>
  <c r="DO137" i="12" s="1"/>
  <c r="AK137" i="12"/>
  <c r="DP137" i="12" s="1"/>
  <c r="AJ42" i="12"/>
  <c r="DO42" i="12" s="1"/>
  <c r="AK42" i="12"/>
  <c r="DP42" i="12" s="1"/>
  <c r="AL42" i="12"/>
  <c r="DQ42" i="12" s="1"/>
  <c r="AJ36" i="12"/>
  <c r="DO36" i="12" s="1"/>
  <c r="AK36" i="12"/>
  <c r="DP36" i="12" s="1"/>
  <c r="AJ57" i="12"/>
  <c r="DO57" i="12" s="1"/>
  <c r="AL57" i="12"/>
  <c r="DQ57" i="12" s="1"/>
  <c r="AM57" i="12"/>
  <c r="DR57" i="12" s="1"/>
  <c r="AN57" i="12"/>
  <c r="DS57" i="12" s="1"/>
  <c r="AM173" i="12"/>
  <c r="DR173" i="12" s="1"/>
  <c r="AZ200" i="12"/>
  <c r="EE200" i="12" s="1"/>
  <c r="AW42" i="12"/>
  <c r="EB42" i="12" s="1"/>
  <c r="AX154" i="12"/>
  <c r="EC154" i="12" s="1"/>
  <c r="BA29" i="12"/>
  <c r="EF29" i="12" s="1"/>
  <c r="AY47" i="12"/>
  <c r="ED47" i="12" s="1"/>
  <c r="BB47" i="12"/>
  <c r="EG47" i="12" s="1"/>
  <c r="AY147" i="12"/>
  <c r="ED147" i="12" s="1"/>
  <c r="BA147" i="12"/>
  <c r="EF147" i="12" s="1"/>
  <c r="AZ147" i="12"/>
  <c r="EE147" i="12" s="1"/>
  <c r="AY145" i="12"/>
  <c r="ED145" i="12" s="1"/>
  <c r="BB145" i="12"/>
  <c r="EG145" i="12" s="1"/>
  <c r="AY141" i="12"/>
  <c r="ED141" i="12" s="1"/>
  <c r="BB141" i="12"/>
  <c r="EG141" i="12" s="1"/>
  <c r="BC141" i="12"/>
  <c r="EH141" i="12" s="1"/>
  <c r="BA141" i="12"/>
  <c r="EF141" i="12" s="1"/>
  <c r="AY154" i="12"/>
  <c r="ED154" i="12" s="1"/>
  <c r="BA154" i="12"/>
  <c r="EF154" i="12" s="1"/>
  <c r="AZ154" i="12"/>
  <c r="EE154" i="12" s="1"/>
  <c r="AY69" i="12"/>
  <c r="ED69" i="12" s="1"/>
  <c r="BA69" i="12"/>
  <c r="EF69" i="12" s="1"/>
  <c r="BC69" i="12"/>
  <c r="EH69" i="12" s="1"/>
  <c r="BB69" i="12"/>
  <c r="EG69" i="12" s="1"/>
  <c r="AY210" i="12"/>
  <c r="ED210" i="12" s="1"/>
  <c r="BA210" i="12"/>
  <c r="EF210" i="12" s="1"/>
  <c r="BC210" i="12"/>
  <c r="EH210" i="12" s="1"/>
  <c r="AZ210" i="12"/>
  <c r="EE210" i="12" s="1"/>
  <c r="BB210" i="12"/>
  <c r="EG210" i="12" s="1"/>
  <c r="AY125" i="12"/>
  <c r="ED125" i="12" s="1"/>
  <c r="AZ125" i="12"/>
  <c r="EE125" i="12" s="1"/>
  <c r="BC125" i="12"/>
  <c r="EH125" i="12" s="1"/>
  <c r="AY190" i="12"/>
  <c r="ED190" i="12" s="1"/>
  <c r="BC190" i="12"/>
  <c r="EH190" i="12" s="1"/>
  <c r="BA190" i="12"/>
  <c r="EF190" i="12" s="1"/>
  <c r="AZ190" i="12"/>
  <c r="EE190" i="12" s="1"/>
  <c r="BB190" i="12"/>
  <c r="EG190" i="12" s="1"/>
  <c r="AY135" i="12"/>
  <c r="ED135" i="12" s="1"/>
  <c r="BA135" i="12"/>
  <c r="EF135" i="12" s="1"/>
  <c r="BC135" i="12"/>
  <c r="EH135" i="12" s="1"/>
  <c r="BB135" i="12"/>
  <c r="EG135" i="12" s="1"/>
  <c r="AZ135" i="12"/>
  <c r="EE135" i="12" s="1"/>
  <c r="AY107" i="12"/>
  <c r="ED107" i="12" s="1"/>
  <c r="BB107" i="12"/>
  <c r="EG107" i="12" s="1"/>
  <c r="AZ107" i="12"/>
  <c r="EE107" i="12" s="1"/>
  <c r="AY32" i="12"/>
  <c r="ED32" i="12" s="1"/>
  <c r="BA32" i="12"/>
  <c r="EF32" i="12" s="1"/>
  <c r="BB32" i="12"/>
  <c r="EG32" i="12" s="1"/>
  <c r="BC32" i="12"/>
  <c r="EH32" i="12" s="1"/>
  <c r="AZ32" i="12"/>
  <c r="EE32" i="12" s="1"/>
  <c r="AY196" i="12"/>
  <c r="ED196" i="12" s="1"/>
  <c r="BC196" i="12"/>
  <c r="EH196" i="12" s="1"/>
  <c r="BA196" i="12"/>
  <c r="EF196" i="12" s="1"/>
  <c r="AZ196" i="12"/>
  <c r="EE196" i="12" s="1"/>
  <c r="AY58" i="12"/>
  <c r="ED58" i="12" s="1"/>
  <c r="AZ58" i="12"/>
  <c r="EE58" i="12" s="1"/>
  <c r="BC58" i="12"/>
  <c r="EH58" i="12" s="1"/>
  <c r="BB58" i="12"/>
  <c r="EG58" i="12" s="1"/>
  <c r="BA58" i="12"/>
  <c r="EF58" i="12" s="1"/>
  <c r="AY60" i="12"/>
  <c r="ED60" i="12" s="1"/>
  <c r="BA60" i="12"/>
  <c r="EF60" i="12" s="1"/>
  <c r="BB60" i="12"/>
  <c r="EG60" i="12" s="1"/>
  <c r="BC60" i="12"/>
  <c r="EH60" i="12" s="1"/>
  <c r="AZ60" i="12"/>
  <c r="EE60" i="12" s="1"/>
  <c r="AQ131" i="12"/>
  <c r="DV131" i="12" s="1"/>
  <c r="AQ201" i="12"/>
  <c r="DV201" i="12" s="1"/>
  <c r="AS98" i="12"/>
  <c r="DX98" i="12" s="1"/>
  <c r="AN25" i="12"/>
  <c r="DS25" i="12" s="1"/>
  <c r="AM147" i="12"/>
  <c r="DR147" i="12" s="1"/>
  <c r="AT107" i="12"/>
  <c r="DY107" i="12" s="1"/>
  <c r="AW107" i="12"/>
  <c r="EB107" i="12" s="1"/>
  <c r="AU107" i="12"/>
  <c r="DZ107" i="12" s="1"/>
  <c r="AT37" i="12"/>
  <c r="DY37" i="12" s="1"/>
  <c r="AV37" i="12"/>
  <c r="EA37" i="12" s="1"/>
  <c r="AU37" i="12"/>
  <c r="DZ37" i="12" s="1"/>
  <c r="AX37" i="12"/>
  <c r="EC37" i="12" s="1"/>
  <c r="AW37" i="12"/>
  <c r="EB37" i="12" s="1"/>
  <c r="AT93" i="12"/>
  <c r="DY93" i="12" s="1"/>
  <c r="AU93" i="12"/>
  <c r="DZ93" i="12" s="1"/>
  <c r="AT147" i="12"/>
  <c r="DY147" i="12" s="1"/>
  <c r="AU147" i="12"/>
  <c r="DZ147" i="12" s="1"/>
  <c r="AV147" i="12"/>
  <c r="EA147" i="12" s="1"/>
  <c r="AT180" i="12"/>
  <c r="DY180" i="12" s="1"/>
  <c r="AW180" i="12"/>
  <c r="EB180" i="12" s="1"/>
  <c r="AT200" i="12"/>
  <c r="DY200" i="12" s="1"/>
  <c r="AV200" i="12"/>
  <c r="EA200" i="12" s="1"/>
  <c r="AT151" i="12"/>
  <c r="DY151" i="12" s="1"/>
  <c r="AU151" i="12"/>
  <c r="DZ151" i="12" s="1"/>
  <c r="AX151" i="12"/>
  <c r="EC151" i="12" s="1"/>
  <c r="AW151" i="12"/>
  <c r="EB151" i="12" s="1"/>
  <c r="AT130" i="12"/>
  <c r="DY130" i="12" s="1"/>
  <c r="AW130" i="12"/>
  <c r="EB130" i="12" s="1"/>
  <c r="AT102" i="12"/>
  <c r="DY102" i="12" s="1"/>
  <c r="AW102" i="12"/>
  <c r="EB102" i="12" s="1"/>
  <c r="AV102" i="12"/>
  <c r="EA102" i="12" s="1"/>
  <c r="AU102" i="12"/>
  <c r="DZ102" i="12" s="1"/>
  <c r="AX102" i="12"/>
  <c r="EC102" i="12" s="1"/>
  <c r="AT179" i="12"/>
  <c r="DY179" i="12" s="1"/>
  <c r="AV179" i="12"/>
  <c r="EA179" i="12" s="1"/>
  <c r="AU179" i="12"/>
  <c r="DZ179" i="12" s="1"/>
  <c r="AX179" i="12"/>
  <c r="EC179" i="12" s="1"/>
  <c r="AW179" i="12"/>
  <c r="EB179" i="12" s="1"/>
  <c r="AT181" i="12"/>
  <c r="DY181" i="12" s="1"/>
  <c r="AU181" i="12"/>
  <c r="DZ181" i="12" s="1"/>
  <c r="AX181" i="12"/>
  <c r="EC181" i="12" s="1"/>
  <c r="AV181" i="12"/>
  <c r="EA181" i="12" s="1"/>
  <c r="AW181" i="12"/>
  <c r="EB181" i="12" s="1"/>
  <c r="AO56" i="12"/>
  <c r="DT56" i="12" s="1"/>
  <c r="AR56" i="12"/>
  <c r="DW56" i="12" s="1"/>
  <c r="AQ56" i="12"/>
  <c r="DV56" i="12" s="1"/>
  <c r="AS56" i="12"/>
  <c r="DX56" i="12" s="1"/>
  <c r="AP56" i="12"/>
  <c r="DU56" i="12" s="1"/>
  <c r="AO186" i="12"/>
  <c r="DT186" i="12" s="1"/>
  <c r="AS186" i="12"/>
  <c r="DX186" i="12" s="1"/>
  <c r="AP186" i="12"/>
  <c r="DU186" i="12" s="1"/>
  <c r="AQ186" i="12"/>
  <c r="DV186" i="12" s="1"/>
  <c r="AO20" i="12"/>
  <c r="DT20" i="12" s="1"/>
  <c r="AQ20" i="12"/>
  <c r="DV20" i="12" s="1"/>
  <c r="AP20" i="12"/>
  <c r="DU20" i="12" s="1"/>
  <c r="AR20" i="12"/>
  <c r="DW20" i="12" s="1"/>
  <c r="AO150" i="12"/>
  <c r="DT150" i="12" s="1"/>
  <c r="AP150" i="12"/>
  <c r="DU150" i="12" s="1"/>
  <c r="AS150" i="12"/>
  <c r="DX150" i="12" s="1"/>
  <c r="AQ150" i="12"/>
  <c r="DV150" i="12" s="1"/>
  <c r="AR150" i="12"/>
  <c r="DW150" i="12" s="1"/>
  <c r="AO140" i="12"/>
  <c r="DT140" i="12" s="1"/>
  <c r="AQ140" i="12"/>
  <c r="DV140" i="12" s="1"/>
  <c r="AO142" i="12"/>
  <c r="DT142" i="12" s="1"/>
  <c r="AQ142" i="12"/>
  <c r="DV142" i="12" s="1"/>
  <c r="AR142" i="12"/>
  <c r="DW142" i="12" s="1"/>
  <c r="AP142" i="12"/>
  <c r="DU142" i="12" s="1"/>
  <c r="AS142" i="12"/>
  <c r="DX142" i="12" s="1"/>
  <c r="AO147" i="12"/>
  <c r="DT147" i="12" s="1"/>
  <c r="AP147" i="12"/>
  <c r="DU147" i="12" s="1"/>
  <c r="AQ147" i="12"/>
  <c r="DV147" i="12" s="1"/>
  <c r="AO47" i="12"/>
  <c r="DT47" i="12" s="1"/>
  <c r="AR47" i="12"/>
  <c r="DW47" i="12" s="1"/>
  <c r="AO107" i="12"/>
  <c r="DT107" i="12" s="1"/>
  <c r="AR107" i="12"/>
  <c r="DW107" i="12" s="1"/>
  <c r="AP107" i="12"/>
  <c r="DU107" i="12" s="1"/>
  <c r="AO208" i="12"/>
  <c r="DT208" i="12" s="1"/>
  <c r="AS208" i="12"/>
  <c r="DX208" i="12" s="1"/>
  <c r="AQ208" i="12"/>
  <c r="DV208" i="12" s="1"/>
  <c r="AR208" i="12"/>
  <c r="DW208" i="12" s="1"/>
  <c r="AP208" i="12"/>
  <c r="DU208" i="12" s="1"/>
  <c r="AO91" i="12"/>
  <c r="DT91" i="12" s="1"/>
  <c r="AS91" i="12"/>
  <c r="DX91" i="12" s="1"/>
  <c r="AP91" i="12"/>
  <c r="DU91" i="12" s="1"/>
  <c r="AQ91" i="12"/>
  <c r="DV91" i="12" s="1"/>
  <c r="AO18" i="12"/>
  <c r="DT18" i="12" s="1"/>
  <c r="AR18" i="12"/>
  <c r="DW18" i="12" s="1"/>
  <c r="AS18" i="12"/>
  <c r="DX18" i="12" s="1"/>
  <c r="AP18" i="12"/>
  <c r="DU18" i="12" s="1"/>
  <c r="AO156" i="12"/>
  <c r="DT156" i="12" s="1"/>
  <c r="AS156" i="12"/>
  <c r="DX156" i="12" s="1"/>
  <c r="AR156" i="12"/>
  <c r="DW156" i="12" s="1"/>
  <c r="AP156" i="12"/>
  <c r="DU156" i="12" s="1"/>
  <c r="AQ156" i="12"/>
  <c r="DV156" i="12" s="1"/>
  <c r="AO169" i="12"/>
  <c r="DT169" i="12" s="1"/>
  <c r="AS169" i="12"/>
  <c r="DX169" i="12" s="1"/>
  <c r="AP169" i="12"/>
  <c r="DU169" i="12" s="1"/>
  <c r="AO141" i="12"/>
  <c r="DT141" i="12" s="1"/>
  <c r="AQ141" i="12"/>
  <c r="DV141" i="12" s="1"/>
  <c r="AR141" i="12"/>
  <c r="DW141" i="12" s="1"/>
  <c r="AS141" i="12"/>
  <c r="DX141" i="12" s="1"/>
  <c r="AJ204" i="12"/>
  <c r="DO204" i="12" s="1"/>
  <c r="AM204" i="12"/>
  <c r="DR204" i="12" s="1"/>
  <c r="AN204" i="12"/>
  <c r="DS204" i="12" s="1"/>
  <c r="AK204" i="12"/>
  <c r="DP204" i="12" s="1"/>
  <c r="AL204" i="12"/>
  <c r="DQ204" i="12" s="1"/>
  <c r="AJ196" i="12"/>
  <c r="DO196" i="12" s="1"/>
  <c r="AN196" i="12"/>
  <c r="DS196" i="12" s="1"/>
  <c r="AL196" i="12"/>
  <c r="DQ196" i="12" s="1"/>
  <c r="AK196" i="12"/>
  <c r="DP196" i="12" s="1"/>
  <c r="AJ46" i="12"/>
  <c r="DO46" i="12" s="1"/>
  <c r="AN46" i="12"/>
  <c r="DS46" i="12" s="1"/>
  <c r="AL46" i="12"/>
  <c r="DQ46" i="12" s="1"/>
  <c r="AJ194" i="12"/>
  <c r="DO194" i="12" s="1"/>
  <c r="AN194" i="12"/>
  <c r="DS194" i="12" s="1"/>
  <c r="AL194" i="12"/>
  <c r="DQ194" i="12" s="1"/>
  <c r="AJ102" i="12"/>
  <c r="DO102" i="12" s="1"/>
  <c r="AL102" i="12"/>
  <c r="DQ102" i="12" s="1"/>
  <c r="AK102" i="12"/>
  <c r="DP102" i="12" s="1"/>
  <c r="AN102" i="12"/>
  <c r="DS102" i="12" s="1"/>
  <c r="AM102" i="12"/>
  <c r="DR102" i="12" s="1"/>
  <c r="AJ58" i="12"/>
  <c r="DO58" i="12" s="1"/>
  <c r="AM58" i="12"/>
  <c r="DR58" i="12" s="1"/>
  <c r="AL58" i="12"/>
  <c r="DQ58" i="12" s="1"/>
  <c r="AN58" i="12"/>
  <c r="DS58" i="12" s="1"/>
  <c r="AK58" i="12"/>
  <c r="DP58" i="12" s="1"/>
  <c r="AJ180" i="12"/>
  <c r="DO180" i="12" s="1"/>
  <c r="AM180" i="12"/>
  <c r="DR180" i="12" s="1"/>
  <c r="AJ96" i="12"/>
  <c r="DO96" i="12" s="1"/>
  <c r="AN96" i="12"/>
  <c r="DS96" i="12" s="1"/>
  <c r="AK96" i="12"/>
  <c r="DP96" i="12" s="1"/>
  <c r="AM96" i="12"/>
  <c r="DR96" i="12" s="1"/>
  <c r="AJ65" i="12"/>
  <c r="DO65" i="12" s="1"/>
  <c r="AN65" i="12"/>
  <c r="DS65" i="12" s="1"/>
  <c r="AL65" i="12"/>
  <c r="DQ65" i="12" s="1"/>
  <c r="AM65" i="12"/>
  <c r="DR65" i="12" s="1"/>
  <c r="AK65" i="12"/>
  <c r="DP65" i="12" s="1"/>
  <c r="AJ172" i="12"/>
  <c r="DO172" i="12" s="1"/>
  <c r="AN172" i="12"/>
  <c r="DS172" i="12" s="1"/>
  <c r="AL172" i="12"/>
  <c r="DQ172" i="12" s="1"/>
  <c r="AJ208" i="12"/>
  <c r="DO208" i="12" s="1"/>
  <c r="AN208" i="12"/>
  <c r="DS208" i="12" s="1"/>
  <c r="AL208" i="12"/>
  <c r="DQ208" i="12" s="1"/>
  <c r="AM208" i="12"/>
  <c r="DR208" i="12" s="1"/>
  <c r="AK208" i="12"/>
  <c r="DP208" i="12" s="1"/>
  <c r="AW173" i="12"/>
  <c r="EB173" i="12" s="1"/>
  <c r="AP79" i="12"/>
  <c r="DU79" i="12" s="1"/>
  <c r="AK199" i="12"/>
  <c r="DP199" i="12" s="1"/>
  <c r="AQ137" i="12"/>
  <c r="DV137" i="12" s="1"/>
  <c r="AM91" i="12"/>
  <c r="DR91" i="12" s="1"/>
  <c r="AY198" i="12"/>
  <c r="ED198" i="12" s="1"/>
  <c r="BC198" i="12"/>
  <c r="EH198" i="12" s="1"/>
  <c r="BA198" i="12"/>
  <c r="EF198" i="12" s="1"/>
  <c r="AZ198" i="12"/>
  <c r="EE198" i="12" s="1"/>
  <c r="BB198" i="12"/>
  <c r="EG198" i="12" s="1"/>
  <c r="AY19" i="12"/>
  <c r="ED19" i="12" s="1"/>
  <c r="BB19" i="12"/>
  <c r="EG19" i="12" s="1"/>
  <c r="AZ19" i="12"/>
  <c r="EE19" i="12" s="1"/>
  <c r="BC19" i="12"/>
  <c r="EH19" i="12" s="1"/>
  <c r="AY162" i="12"/>
  <c r="ED162" i="12" s="1"/>
  <c r="BC162" i="12"/>
  <c r="EH162" i="12" s="1"/>
  <c r="AZ162" i="12"/>
  <c r="EE162" i="12" s="1"/>
  <c r="BA162" i="12"/>
  <c r="EF162" i="12" s="1"/>
  <c r="BB162" i="12"/>
  <c r="EG162" i="12" s="1"/>
  <c r="AY77" i="12"/>
  <c r="ED77" i="12" s="1"/>
  <c r="AZ77" i="12"/>
  <c r="EE77" i="12" s="1"/>
  <c r="BC77" i="12"/>
  <c r="EH77" i="12" s="1"/>
  <c r="AY26" i="12"/>
  <c r="ED26" i="12" s="1"/>
  <c r="BB26" i="12"/>
  <c r="EG26" i="12" s="1"/>
  <c r="AY156" i="12"/>
  <c r="ED156" i="12" s="1"/>
  <c r="BC156" i="12"/>
  <c r="EH156" i="12" s="1"/>
  <c r="BB156" i="12"/>
  <c r="EG156" i="12" s="1"/>
  <c r="AZ156" i="12"/>
  <c r="EE156" i="12" s="1"/>
  <c r="BA156" i="12"/>
  <c r="EF156" i="12" s="1"/>
  <c r="AY18" i="12"/>
  <c r="ED18" i="12" s="1"/>
  <c r="BB18" i="12"/>
  <c r="EG18" i="12" s="1"/>
  <c r="BC18" i="12"/>
  <c r="EH18" i="12" s="1"/>
  <c r="AZ18" i="12"/>
  <c r="EE18" i="12" s="1"/>
  <c r="AY61" i="12"/>
  <c r="ED61" i="12" s="1"/>
  <c r="BC61" i="12"/>
  <c r="EH61" i="12" s="1"/>
  <c r="AZ61" i="12"/>
  <c r="EE61" i="12" s="1"/>
  <c r="AY203" i="12"/>
  <c r="ED203" i="12" s="1"/>
  <c r="BA203" i="12"/>
  <c r="EF203" i="12" s="1"/>
  <c r="BC203" i="12"/>
  <c r="EH203" i="12" s="1"/>
  <c r="AZ203" i="12"/>
  <c r="EE203" i="12" s="1"/>
  <c r="BB203" i="12"/>
  <c r="EG203" i="12" s="1"/>
  <c r="AY71" i="12"/>
  <c r="ED71" i="12" s="1"/>
  <c r="BA71" i="12"/>
  <c r="EF71" i="12" s="1"/>
  <c r="BC71" i="12"/>
  <c r="EH71" i="12" s="1"/>
  <c r="BB71" i="12"/>
  <c r="EG71" i="12" s="1"/>
  <c r="AY126" i="12"/>
  <c r="ED126" i="12" s="1"/>
  <c r="BA126" i="12"/>
  <c r="EF126" i="12" s="1"/>
  <c r="BC126" i="12"/>
  <c r="EH126" i="12" s="1"/>
  <c r="BB126" i="12"/>
  <c r="EG126" i="12" s="1"/>
  <c r="AZ126" i="12"/>
  <c r="EE126" i="12" s="1"/>
  <c r="AY127" i="12"/>
  <c r="ED127" i="12" s="1"/>
  <c r="BB127" i="12"/>
  <c r="EG127" i="12" s="1"/>
  <c r="BC127" i="12"/>
  <c r="EH127" i="12" s="1"/>
  <c r="AZ127" i="12"/>
  <c r="EE127" i="12" s="1"/>
  <c r="AY163" i="12"/>
  <c r="ED163" i="12" s="1"/>
  <c r="BC163" i="12"/>
  <c r="EH163" i="12" s="1"/>
  <c r="BB163" i="12"/>
  <c r="EG163" i="12" s="1"/>
  <c r="BA163" i="12"/>
  <c r="EF163" i="12" s="1"/>
  <c r="AZ163" i="12"/>
  <c r="EE163" i="12" s="1"/>
  <c r="AY152" i="12"/>
  <c r="ED152" i="12" s="1"/>
  <c r="BB152" i="12"/>
  <c r="EG152" i="12" s="1"/>
  <c r="AY155" i="12"/>
  <c r="ED155" i="12" s="1"/>
  <c r="BB155" i="12"/>
  <c r="EG155" i="12" s="1"/>
  <c r="AR171" i="12"/>
  <c r="DW171" i="12" s="1"/>
  <c r="AP171" i="12"/>
  <c r="DU171" i="12" s="1"/>
  <c r="BC87" i="12"/>
  <c r="EH87" i="12" s="1"/>
  <c r="AK123" i="12"/>
  <c r="DP123" i="12" s="1"/>
  <c r="AN147" i="12"/>
  <c r="DS147" i="12" s="1"/>
  <c r="AX98" i="12"/>
  <c r="EC98" i="12" s="1"/>
  <c r="AV130" i="12"/>
  <c r="EA130" i="12" s="1"/>
  <c r="BB139" i="12"/>
  <c r="EG139" i="12" s="1"/>
  <c r="AX85" i="12"/>
  <c r="EC85" i="12" s="1"/>
  <c r="AU180" i="12"/>
  <c r="DZ180" i="12" s="1"/>
  <c r="AU178" i="12"/>
  <c r="DZ178" i="12" s="1"/>
  <c r="AR147" i="12"/>
  <c r="DW147" i="12" s="1"/>
  <c r="AT137" i="12"/>
  <c r="DY137" i="12" s="1"/>
  <c r="AU137" i="12"/>
  <c r="DZ137" i="12" s="1"/>
  <c r="AT196" i="12"/>
  <c r="DY196" i="12" s="1"/>
  <c r="AX196" i="12"/>
  <c r="EC196" i="12" s="1"/>
  <c r="AV196" i="12"/>
  <c r="EA196" i="12" s="1"/>
  <c r="AU196" i="12"/>
  <c r="DZ196" i="12" s="1"/>
  <c r="AT29" i="12"/>
  <c r="DY29" i="12" s="1"/>
  <c r="AW29" i="12"/>
  <c r="EB29" i="12" s="1"/>
  <c r="AT19" i="12"/>
  <c r="DY19" i="12" s="1"/>
  <c r="AW19" i="12"/>
  <c r="EB19" i="12" s="1"/>
  <c r="AU19" i="12"/>
  <c r="DZ19" i="12" s="1"/>
  <c r="AX19" i="12"/>
  <c r="EC19" i="12" s="1"/>
  <c r="AT116" i="12"/>
  <c r="DY116" i="12" s="1"/>
  <c r="AU116" i="12"/>
  <c r="DZ116" i="12" s="1"/>
  <c r="AT172" i="12"/>
  <c r="DY172" i="12" s="1"/>
  <c r="AX172" i="12"/>
  <c r="EC172" i="12" s="1"/>
  <c r="AV172" i="12"/>
  <c r="EA172" i="12" s="1"/>
  <c r="AT87" i="12"/>
  <c r="DY87" i="12" s="1"/>
  <c r="AV87" i="12"/>
  <c r="EA87" i="12" s="1"/>
  <c r="AW87" i="12"/>
  <c r="EB87" i="12" s="1"/>
  <c r="AT123" i="12"/>
  <c r="DY123" i="12" s="1"/>
  <c r="AW123" i="12"/>
  <c r="EB123" i="12" s="1"/>
  <c r="AT38" i="12"/>
  <c r="DY38" i="12" s="1"/>
  <c r="AW38" i="12"/>
  <c r="EB38" i="12" s="1"/>
  <c r="AT115" i="12"/>
  <c r="DY115" i="12" s="1"/>
  <c r="AX115" i="12"/>
  <c r="EC115" i="12" s="1"/>
  <c r="AU115" i="12"/>
  <c r="DZ115" i="12" s="1"/>
  <c r="AT212" i="12"/>
  <c r="DY212" i="12" s="1"/>
  <c r="AU212" i="12"/>
  <c r="DZ212" i="12" s="1"/>
  <c r="AX212" i="12"/>
  <c r="EC212" i="12" s="1"/>
  <c r="AP71" i="12"/>
  <c r="DU71" i="12" s="1"/>
  <c r="AO15" i="12"/>
  <c r="DT15" i="12" s="1"/>
  <c r="AQ15" i="12"/>
  <c r="DV15" i="12" s="1"/>
  <c r="AO143" i="12"/>
  <c r="DT143" i="12" s="1"/>
  <c r="AQ143" i="12"/>
  <c r="DV143" i="12" s="1"/>
  <c r="AO153" i="12"/>
  <c r="DT153" i="12" s="1"/>
  <c r="AQ153" i="12"/>
  <c r="DV153" i="12" s="1"/>
  <c r="AS153" i="12"/>
  <c r="DX153" i="12" s="1"/>
  <c r="AR153" i="12"/>
  <c r="DW153" i="12" s="1"/>
  <c r="AO178" i="12"/>
  <c r="DT178" i="12" s="1"/>
  <c r="AS178" i="12"/>
  <c r="DX178" i="12" s="1"/>
  <c r="AO86" i="12"/>
  <c r="DT86" i="12" s="1"/>
  <c r="AS86" i="12"/>
  <c r="DX86" i="12" s="1"/>
  <c r="AP86" i="12"/>
  <c r="DU86" i="12" s="1"/>
  <c r="AR86" i="12"/>
  <c r="DW86" i="12" s="1"/>
  <c r="AQ86" i="12"/>
  <c r="DV86" i="12" s="1"/>
  <c r="AO170" i="12"/>
  <c r="DT170" i="12" s="1"/>
  <c r="AS170" i="12"/>
  <c r="DX170" i="12" s="1"/>
  <c r="AP170" i="12"/>
  <c r="DU170" i="12" s="1"/>
  <c r="AR170" i="12"/>
  <c r="DW170" i="12" s="1"/>
  <c r="AQ170" i="12"/>
  <c r="DV170" i="12" s="1"/>
  <c r="AO78" i="12"/>
  <c r="DT78" i="12" s="1"/>
  <c r="AS78" i="12"/>
  <c r="DX78" i="12" s="1"/>
  <c r="AP78" i="12"/>
  <c r="DU78" i="12" s="1"/>
  <c r="AQ78" i="12"/>
  <c r="DV78" i="12" s="1"/>
  <c r="AR78" i="12"/>
  <c r="DW78" i="12" s="1"/>
  <c r="AO196" i="12"/>
  <c r="DT196" i="12" s="1"/>
  <c r="AS196" i="12"/>
  <c r="DX196" i="12" s="1"/>
  <c r="AQ196" i="12"/>
  <c r="DV196" i="12" s="1"/>
  <c r="AP196" i="12"/>
  <c r="DU196" i="12" s="1"/>
  <c r="AO198" i="12"/>
  <c r="DT198" i="12" s="1"/>
  <c r="AR198" i="12"/>
  <c r="DW198" i="12" s="1"/>
  <c r="AS198" i="12"/>
  <c r="DX198" i="12" s="1"/>
  <c r="AQ198" i="12"/>
  <c r="DV198" i="12" s="1"/>
  <c r="AP198" i="12"/>
  <c r="DU198" i="12" s="1"/>
  <c r="AO139" i="12"/>
  <c r="DT139" i="12" s="1"/>
  <c r="AS139" i="12"/>
  <c r="DX139" i="12" s="1"/>
  <c r="AO80" i="12"/>
  <c r="DT80" i="12" s="1"/>
  <c r="AQ80" i="12"/>
  <c r="DV80" i="12" s="1"/>
  <c r="AO123" i="12"/>
  <c r="DT123" i="12" s="1"/>
  <c r="AR123" i="12"/>
  <c r="DW123" i="12" s="1"/>
  <c r="AO113" i="12"/>
  <c r="DT113" i="12" s="1"/>
  <c r="AQ113" i="12"/>
  <c r="DV113" i="12" s="1"/>
  <c r="AS113" i="12"/>
  <c r="DX113" i="12" s="1"/>
  <c r="AR113" i="12"/>
  <c r="DW113" i="12" s="1"/>
  <c r="AO122" i="12"/>
  <c r="DT122" i="12" s="1"/>
  <c r="AP122" i="12"/>
  <c r="DU122" i="12" s="1"/>
  <c r="AQ122" i="12"/>
  <c r="DV122" i="12" s="1"/>
  <c r="AO192" i="12"/>
  <c r="DT192" i="12" s="1"/>
  <c r="AR192" i="12"/>
  <c r="DW192" i="12" s="1"/>
  <c r="AO77" i="12"/>
  <c r="DT77" i="12" s="1"/>
  <c r="AP77" i="12"/>
  <c r="DU77" i="12" s="1"/>
  <c r="AS77" i="12"/>
  <c r="DX77" i="12" s="1"/>
  <c r="AJ93" i="12"/>
  <c r="DO93" i="12" s="1"/>
  <c r="AK93" i="12"/>
  <c r="DP93" i="12" s="1"/>
  <c r="AJ21" i="12"/>
  <c r="DO21" i="12" s="1"/>
  <c r="AL21" i="12"/>
  <c r="DQ21" i="12" s="1"/>
  <c r="AM21" i="12"/>
  <c r="DR21" i="12" s="1"/>
  <c r="AJ212" i="12"/>
  <c r="DO212" i="12" s="1"/>
  <c r="AN212" i="12"/>
  <c r="DS212" i="12" s="1"/>
  <c r="AK212" i="12"/>
  <c r="DP212" i="12" s="1"/>
  <c r="AJ130" i="12"/>
  <c r="DO130" i="12" s="1"/>
  <c r="AM130" i="12"/>
  <c r="DR130" i="12" s="1"/>
  <c r="AJ38" i="12"/>
  <c r="DO38" i="12" s="1"/>
  <c r="AM38" i="12"/>
  <c r="DR38" i="12" s="1"/>
  <c r="AJ145" i="12"/>
  <c r="DO145" i="12" s="1"/>
  <c r="AM145" i="12"/>
  <c r="DR145" i="12" s="1"/>
  <c r="AJ181" i="12"/>
  <c r="DO181" i="12" s="1"/>
  <c r="AN181" i="12"/>
  <c r="DS181" i="12" s="1"/>
  <c r="AL181" i="12"/>
  <c r="DQ181" i="12" s="1"/>
  <c r="AM181" i="12"/>
  <c r="DR181" i="12" s="1"/>
  <c r="AK181" i="12"/>
  <c r="DP181" i="12" s="1"/>
  <c r="AJ22" i="12"/>
  <c r="DO22" i="12" s="1"/>
  <c r="AN22" i="12"/>
  <c r="DS22" i="12" s="1"/>
  <c r="AK22" i="12"/>
  <c r="DP22" i="12" s="1"/>
  <c r="AJ152" i="12"/>
  <c r="DO152" i="12" s="1"/>
  <c r="AM152" i="12"/>
  <c r="DR152" i="12" s="1"/>
  <c r="AJ140" i="12"/>
  <c r="DO140" i="12" s="1"/>
  <c r="AL140" i="12"/>
  <c r="DQ140" i="12" s="1"/>
  <c r="AJ80" i="12"/>
  <c r="DO80" i="12" s="1"/>
  <c r="AL80" i="12"/>
  <c r="DQ80" i="12" s="1"/>
  <c r="BA138" i="12"/>
  <c r="EF138" i="12" s="1"/>
  <c r="AU199" i="12"/>
  <c r="DZ199" i="12" s="1"/>
  <c r="BA137" i="12"/>
  <c r="EF137" i="12" s="1"/>
  <c r="AR91" i="12"/>
  <c r="DW91" i="12" s="1"/>
  <c r="AY15" i="12"/>
  <c r="ED15" i="12" s="1"/>
  <c r="BA15" i="12"/>
  <c r="EF15" i="12" s="1"/>
  <c r="AY134" i="12"/>
  <c r="ED134" i="12" s="1"/>
  <c r="BC134" i="12"/>
  <c r="EH134" i="12" s="1"/>
  <c r="BA134" i="12"/>
  <c r="EF134" i="12" s="1"/>
  <c r="AZ134" i="12"/>
  <c r="EE134" i="12" s="1"/>
  <c r="BB134" i="12"/>
  <c r="EG134" i="12" s="1"/>
  <c r="AY169" i="12"/>
  <c r="ED169" i="12" s="1"/>
  <c r="BC169" i="12"/>
  <c r="EH169" i="12" s="1"/>
  <c r="AZ169" i="12"/>
  <c r="EE169" i="12" s="1"/>
  <c r="AY98" i="12"/>
  <c r="ED98" i="12" s="1"/>
  <c r="BA98" i="12"/>
  <c r="EF98" i="12" s="1"/>
  <c r="BB98" i="12"/>
  <c r="EG98" i="12" s="1"/>
  <c r="AY36" i="12"/>
  <c r="ED36" i="12" s="1"/>
  <c r="AZ36" i="12"/>
  <c r="EE36" i="12" s="1"/>
  <c r="AY56" i="12"/>
  <c r="ED56" i="12" s="1"/>
  <c r="AZ56" i="12"/>
  <c r="EE56" i="12" s="1"/>
  <c r="BC56" i="12"/>
  <c r="EH56" i="12" s="1"/>
  <c r="BB56" i="12"/>
  <c r="EG56" i="12" s="1"/>
  <c r="BA56" i="12"/>
  <c r="EF56" i="12" s="1"/>
  <c r="AY28" i="12"/>
  <c r="ED28" i="12" s="1"/>
  <c r="BB28" i="12"/>
  <c r="EG28" i="12" s="1"/>
  <c r="AY48" i="12"/>
  <c r="ED48" i="12" s="1"/>
  <c r="AZ48" i="12"/>
  <c r="EE48" i="12" s="1"/>
  <c r="BB48" i="12"/>
  <c r="EG48" i="12" s="1"/>
  <c r="BC48" i="12"/>
  <c r="EH48" i="12" s="1"/>
  <c r="BA48" i="12"/>
  <c r="EF48" i="12" s="1"/>
  <c r="AY212" i="12"/>
  <c r="ED212" i="12" s="1"/>
  <c r="AZ212" i="12"/>
  <c r="EE212" i="12" s="1"/>
  <c r="BC212" i="12"/>
  <c r="EH212" i="12" s="1"/>
  <c r="AY25" i="12"/>
  <c r="ED25" i="12" s="1"/>
  <c r="AZ25" i="12"/>
  <c r="EE25" i="12" s="1"/>
  <c r="AY158" i="12"/>
  <c r="ED158" i="12" s="1"/>
  <c r="AZ158" i="12"/>
  <c r="EE158" i="12" s="1"/>
  <c r="BB158" i="12"/>
  <c r="EG158" i="12" s="1"/>
  <c r="BA158" i="12"/>
  <c r="EF158" i="12" s="1"/>
  <c r="BC158" i="12"/>
  <c r="EH158" i="12" s="1"/>
  <c r="AY85" i="12"/>
  <c r="ED85" i="12" s="1"/>
  <c r="AZ85" i="12"/>
  <c r="EE85" i="12" s="1"/>
  <c r="AY214" i="12"/>
  <c r="ED214" i="12" s="1"/>
  <c r="AZ214" i="12"/>
  <c r="EE214" i="12" s="1"/>
  <c r="BC214" i="12"/>
  <c r="EH214" i="12" s="1"/>
  <c r="BB214" i="12"/>
  <c r="EG214" i="12" s="1"/>
  <c r="BA214" i="12"/>
  <c r="EF214" i="12" s="1"/>
  <c r="AY99" i="12"/>
  <c r="ED99" i="12" s="1"/>
  <c r="AZ99" i="12"/>
  <c r="EE99" i="12" s="1"/>
  <c r="BA99" i="12"/>
  <c r="EF99" i="12" s="1"/>
  <c r="AY88" i="12"/>
  <c r="ED88" i="12" s="1"/>
  <c r="BB88" i="12"/>
  <c r="EG88" i="12" s="1"/>
  <c r="AY91" i="12"/>
  <c r="ED91" i="12" s="1"/>
  <c r="AZ91" i="12"/>
  <c r="EE91" i="12" s="1"/>
  <c r="BC91" i="12"/>
  <c r="EH91" i="12" s="1"/>
  <c r="BA91" i="12"/>
  <c r="EF91" i="12" s="1"/>
  <c r="F229" i="4"/>
  <c r="F294" i="10"/>
  <c r="H227" i="4"/>
  <c r="AB129" i="10"/>
  <c r="Y135" i="10"/>
  <c r="Z135" i="10"/>
  <c r="AB252" i="10"/>
  <c r="AB102" i="10"/>
  <c r="AA129" i="10"/>
  <c r="AA135" i="10"/>
  <c r="AB225" i="10"/>
  <c r="Y129" i="10"/>
  <c r="Z102" i="10"/>
  <c r="Z252" i="10"/>
  <c r="AB135" i="10"/>
  <c r="Z205" i="10"/>
  <c r="Z225" i="10"/>
  <c r="AB205" i="10"/>
  <c r="Z129" i="10"/>
  <c r="Z127" i="10"/>
  <c r="AJ155" i="4"/>
  <c r="AJ57" i="4"/>
  <c r="G240" i="4"/>
  <c r="AJ193" i="4"/>
  <c r="F240" i="4"/>
  <c r="H239" i="4"/>
  <c r="H238" i="4"/>
  <c r="H228" i="4"/>
  <c r="H292" i="10"/>
  <c r="E43" i="10"/>
  <c r="B43" i="10" s="1"/>
  <c r="AI10" i="12"/>
  <c r="AF10" i="12"/>
  <c r="AH10" i="12"/>
  <c r="AG10" i="12"/>
  <c r="BY86" i="4"/>
  <c r="BY156" i="10" s="1"/>
  <c r="BK86" i="4"/>
  <c r="BK156" i="10" s="1"/>
  <c r="CF86" i="4"/>
  <c r="CF156" i="10" s="1"/>
  <c r="CB213" i="4"/>
  <c r="CB283" i="10" s="1"/>
  <c r="CC213" i="4"/>
  <c r="CC283" i="10" s="1"/>
  <c r="BJ213" i="4"/>
  <c r="BJ283" i="10" s="1"/>
  <c r="CF184" i="4"/>
  <c r="CF254" i="10" s="1"/>
  <c r="BX184" i="4"/>
  <c r="BX254" i="10" s="1"/>
  <c r="CE184" i="4"/>
  <c r="CE254" i="10" s="1"/>
  <c r="BJ119" i="4"/>
  <c r="BJ189" i="10" s="1"/>
  <c r="BU119" i="4"/>
  <c r="BU189" i="10" s="1"/>
  <c r="Y86" i="4"/>
  <c r="Y156" i="10" s="1"/>
  <c r="Z184" i="4"/>
  <c r="Z254" i="10" s="1"/>
  <c r="BJ184" i="4"/>
  <c r="BJ254" i="10" s="1"/>
  <c r="BT184" i="4"/>
  <c r="BT254" i="10" s="1"/>
  <c r="BN184" i="4"/>
  <c r="BN254" i="10" s="1"/>
  <c r="BL119" i="4"/>
  <c r="BL189" i="10" s="1"/>
  <c r="BW119" i="4"/>
  <c r="BW189" i="10" s="1"/>
  <c r="CD86" i="4"/>
  <c r="CD156" i="10" s="1"/>
  <c r="CC184" i="4"/>
  <c r="CC254" i="10" s="1"/>
  <c r="AA119" i="4"/>
  <c r="AA189" i="10" s="1"/>
  <c r="CA119" i="4"/>
  <c r="CA189" i="10" s="1"/>
  <c r="BV119" i="4"/>
  <c r="BV189" i="10" s="1"/>
  <c r="CC86" i="4"/>
  <c r="CC156" i="10" s="1"/>
  <c r="BQ184" i="4"/>
  <c r="BQ254" i="10" s="1"/>
  <c r="BI184" i="4"/>
  <c r="BI254" i="10" s="1"/>
  <c r="BE184" i="4"/>
  <c r="BE254" i="10" s="1"/>
  <c r="BU184" i="4"/>
  <c r="BU254" i="10" s="1"/>
  <c r="BZ119" i="4"/>
  <c r="BZ189" i="10" s="1"/>
  <c r="BK119" i="4"/>
  <c r="BK189" i="10" s="1"/>
  <c r="BN119" i="4"/>
  <c r="BN189" i="10" s="1"/>
  <c r="AY119" i="4"/>
  <c r="BU86" i="4"/>
  <c r="BU156" i="10" s="1"/>
  <c r="BZ86" i="4"/>
  <c r="BZ156" i="10" s="1"/>
  <c r="BL34" i="4"/>
  <c r="BL104" i="10" s="1"/>
  <c r="CB34" i="4"/>
  <c r="CB104" i="10" s="1"/>
  <c r="BK34" i="4"/>
  <c r="BK104" i="10" s="1"/>
  <c r="BM31" i="4"/>
  <c r="BM101" i="10" s="1"/>
  <c r="AO30" i="4"/>
  <c r="AB34" i="4"/>
  <c r="AB104" i="10" s="1"/>
  <c r="Y119" i="4"/>
  <c r="Y189" i="10" s="1"/>
  <c r="BQ119" i="4"/>
  <c r="BQ189" i="10" s="1"/>
  <c r="CF119" i="4"/>
  <c r="CF189" i="10" s="1"/>
  <c r="CD119" i="4"/>
  <c r="CD189" i="10" s="1"/>
  <c r="BP86" i="4"/>
  <c r="BP156" i="10" s="1"/>
  <c r="BE86" i="4"/>
  <c r="BE156" i="10" s="1"/>
  <c r="AY86" i="4"/>
  <c r="AB119" i="4"/>
  <c r="AB189" i="10" s="1"/>
  <c r="BT119" i="4"/>
  <c r="BT189" i="10" s="1"/>
  <c r="CC119" i="4"/>
  <c r="CC189" i="10" s="1"/>
  <c r="CE119" i="4"/>
  <c r="CE189" i="10" s="1"/>
  <c r="AB86" i="4"/>
  <c r="AB156" i="10" s="1"/>
  <c r="BJ86" i="4"/>
  <c r="BJ156" i="10" s="1"/>
  <c r="BM86" i="4"/>
  <c r="BM156" i="10" s="1"/>
  <c r="Z86" i="4"/>
  <c r="Z156" i="10" s="1"/>
  <c r="BS86" i="4"/>
  <c r="BS156" i="10" s="1"/>
  <c r="CB86" i="4"/>
  <c r="CB156" i="10" s="1"/>
  <c r="BM184" i="4"/>
  <c r="BM254" i="10" s="1"/>
  <c r="AY184" i="4"/>
  <c r="Z119" i="4"/>
  <c r="Z189" i="10" s="1"/>
  <c r="BR119" i="4"/>
  <c r="BR189" i="10" s="1"/>
  <c r="BM119" i="4"/>
  <c r="BM189" i="10" s="1"/>
  <c r="BO119" i="4"/>
  <c r="BO189" i="10" s="1"/>
  <c r="AA86" i="4"/>
  <c r="AA156" i="10" s="1"/>
  <c r="BH86" i="4"/>
  <c r="BH156" i="10" s="1"/>
  <c r="BL86" i="4"/>
  <c r="BL156" i="10" s="1"/>
  <c r="BM34" i="4"/>
  <c r="BM104" i="10" s="1"/>
  <c r="BQ86" i="4"/>
  <c r="BQ156" i="10" s="1"/>
  <c r="BI86" i="4"/>
  <c r="BI156" i="10" s="1"/>
  <c r="BN86" i="4"/>
  <c r="BN156" i="10" s="1"/>
  <c r="BE34" i="4"/>
  <c r="BE104" i="10" s="1"/>
  <c r="BV34" i="4"/>
  <c r="BV104" i="10" s="1"/>
  <c r="BR34" i="4"/>
  <c r="BR104" i="10" s="1"/>
  <c r="CA86" i="4"/>
  <c r="CA156" i="10" s="1"/>
  <c r="BX86" i="4"/>
  <c r="BX156" i="10" s="1"/>
  <c r="BR86" i="4"/>
  <c r="BR156" i="10" s="1"/>
  <c r="BT86" i="4"/>
  <c r="BT156" i="10" s="1"/>
  <c r="BZ34" i="4"/>
  <c r="BZ104" i="10" s="1"/>
  <c r="BH34" i="4"/>
  <c r="BH104" i="10" s="1"/>
  <c r="BU34" i="4"/>
  <c r="BU104" i="10" s="1"/>
  <c r="BS34" i="4"/>
  <c r="BS104" i="10" s="1"/>
  <c r="CE86" i="4"/>
  <c r="CE156" i="10" s="1"/>
  <c r="BW86" i="4"/>
  <c r="BW156" i="10" s="1"/>
  <c r="BP31" i="4"/>
  <c r="BP101" i="10" s="1"/>
  <c r="BV45" i="4"/>
  <c r="BV115" i="10" s="1"/>
  <c r="CE31" i="4"/>
  <c r="CE101" i="10" s="1"/>
  <c r="BN45" i="4"/>
  <c r="BN115" i="10" s="1"/>
  <c r="BO31" i="4"/>
  <c r="BO101" i="10" s="1"/>
  <c r="BU45" i="4"/>
  <c r="BU115" i="10" s="1"/>
  <c r="CB31" i="4"/>
  <c r="CB101" i="10" s="1"/>
  <c r="AY45" i="4"/>
  <c r="Y31" i="4"/>
  <c r="Y101" i="10" s="1"/>
  <c r="Z213" i="4"/>
  <c r="Z283" i="10" s="1"/>
  <c r="BT213" i="4"/>
  <c r="BT283" i="10" s="1"/>
  <c r="BW213" i="4"/>
  <c r="BW283" i="10" s="1"/>
  <c r="CF213" i="4"/>
  <c r="CF283" i="10" s="1"/>
  <c r="Y213" i="4"/>
  <c r="Y283" i="10" s="1"/>
  <c r="BS213" i="4"/>
  <c r="BS283" i="10" s="1"/>
  <c r="BO213" i="4"/>
  <c r="BO283" i="10" s="1"/>
  <c r="BX213" i="4"/>
  <c r="BX283" i="10" s="1"/>
  <c r="CA213" i="4"/>
  <c r="CA283" i="10" s="1"/>
  <c r="CD213" i="4"/>
  <c r="CD283" i="10" s="1"/>
  <c r="BZ213" i="4"/>
  <c r="BZ283" i="10" s="1"/>
  <c r="BP213" i="4"/>
  <c r="BP283" i="10" s="1"/>
  <c r="AO213" i="4"/>
  <c r="AT213" i="4"/>
  <c r="BK213" i="4"/>
  <c r="BK283" i="10" s="1"/>
  <c r="BN213" i="4"/>
  <c r="BN283" i="10" s="1"/>
  <c r="BR213" i="4"/>
  <c r="BR283" i="10" s="1"/>
  <c r="BH213" i="4"/>
  <c r="BH283" i="10" s="1"/>
  <c r="BL213" i="4"/>
  <c r="BL283" i="10" s="1"/>
  <c r="BM213" i="4"/>
  <c r="BM283" i="10" s="1"/>
  <c r="BY213" i="4"/>
  <c r="BY283" i="10" s="1"/>
  <c r="AB213" i="4"/>
  <c r="AB283" i="10" s="1"/>
  <c r="BV213" i="4"/>
  <c r="BV283" i="10" s="1"/>
  <c r="BE213" i="4"/>
  <c r="BE283" i="10" s="1"/>
  <c r="BQ213" i="4"/>
  <c r="BQ283" i="10" s="1"/>
  <c r="AA213" i="4"/>
  <c r="AA283" i="10" s="1"/>
  <c r="BU213" i="4"/>
  <c r="BU283" i="10" s="1"/>
  <c r="CE213" i="4"/>
  <c r="CE283" i="10" s="1"/>
  <c r="BI213" i="4"/>
  <c r="BI283" i="10" s="1"/>
  <c r="BU31" i="4"/>
  <c r="BU101" i="10" s="1"/>
  <c r="BZ45" i="4"/>
  <c r="BZ115" i="10" s="1"/>
  <c r="BH31" i="4"/>
  <c r="BH101" i="10" s="1"/>
  <c r="BE31" i="4"/>
  <c r="BE101" i="10" s="1"/>
  <c r="BP45" i="4"/>
  <c r="BP115" i="10" s="1"/>
  <c r="BW31" i="4"/>
  <c r="BW101" i="10" s="1"/>
  <c r="CA45" i="4"/>
  <c r="CA115" i="10" s="1"/>
  <c r="CD31" i="4"/>
  <c r="CD101" i="10" s="1"/>
  <c r="Y45" i="4"/>
  <c r="Y115" i="10" s="1"/>
  <c r="BP34" i="4"/>
  <c r="BP104" i="10" s="1"/>
  <c r="CF31" i="4"/>
  <c r="CF101" i="10" s="1"/>
  <c r="BX31" i="4"/>
  <c r="BX101" i="10" s="1"/>
  <c r="CC31" i="4"/>
  <c r="CC101" i="10" s="1"/>
  <c r="BK31" i="4"/>
  <c r="BK101" i="10" s="1"/>
  <c r="CF45" i="4"/>
  <c r="CF115" i="10" s="1"/>
  <c r="CD45" i="4"/>
  <c r="CD115" i="10" s="1"/>
  <c r="BT31" i="4"/>
  <c r="BT101" i="10" s="1"/>
  <c r="BX45" i="4"/>
  <c r="BX115" i="10" s="1"/>
  <c r="AA31" i="4"/>
  <c r="AA101" i="10" s="1"/>
  <c r="BN31" i="4"/>
  <c r="BN101" i="10" s="1"/>
  <c r="BZ31" i="4"/>
  <c r="BZ101" i="10" s="1"/>
  <c r="BL31" i="4"/>
  <c r="BL101" i="10" s="1"/>
  <c r="AB45" i="4"/>
  <c r="AB115" i="10" s="1"/>
  <c r="BH45" i="4"/>
  <c r="BH115" i="10" s="1"/>
  <c r="BJ34" i="4"/>
  <c r="BJ104" i="10" s="1"/>
  <c r="AB31" i="4"/>
  <c r="AB101" i="10" s="1"/>
  <c r="BY31" i="4"/>
  <c r="BY101" i="10" s="1"/>
  <c r="BR31" i="4"/>
  <c r="BR101" i="10" s="1"/>
  <c r="CA31" i="4"/>
  <c r="CA101" i="10" s="1"/>
  <c r="AA45" i="4"/>
  <c r="AA115" i="10" s="1"/>
  <c r="CB45" i="4"/>
  <c r="CB115" i="10" s="1"/>
  <c r="Z31" i="4"/>
  <c r="Z101" i="10" s="1"/>
  <c r="BV31" i="4"/>
  <c r="BV101" i="10" s="1"/>
  <c r="BQ34" i="4"/>
  <c r="BQ104" i="10" s="1"/>
  <c r="BQ31" i="4"/>
  <c r="BQ101" i="10" s="1"/>
  <c r="BI31" i="4"/>
  <c r="BI101" i="10" s="1"/>
  <c r="BJ31" i="4"/>
  <c r="BJ101" i="10" s="1"/>
  <c r="BS31" i="4"/>
  <c r="BS101" i="10" s="1"/>
  <c r="BE45" i="4"/>
  <c r="BE115" i="10" s="1"/>
  <c r="BL45" i="4"/>
  <c r="BL115" i="10" s="1"/>
  <c r="AY30" i="4"/>
  <c r="BQ74" i="4"/>
  <c r="BQ144" i="10" s="1"/>
  <c r="AO45" i="4"/>
  <c r="BL30" i="4"/>
  <c r="BL100" i="10" s="1"/>
  <c r="BO132" i="4"/>
  <c r="BO202" i="10" s="1"/>
  <c r="BW132" i="4"/>
  <c r="BW202" i="10" s="1"/>
  <c r="BW64" i="4"/>
  <c r="BW134" i="10" s="1"/>
  <c r="BL64" i="4"/>
  <c r="BL134" i="10" s="1"/>
  <c r="BQ45" i="4"/>
  <c r="BQ115" i="10" s="1"/>
  <c r="BI45" i="4"/>
  <c r="BI115" i="10" s="1"/>
  <c r="BO45" i="4"/>
  <c r="BO115" i="10" s="1"/>
  <c r="AT45" i="4"/>
  <c r="BV30" i="4"/>
  <c r="BV100" i="10" s="1"/>
  <c r="CD64" i="4"/>
  <c r="CD134" i="10" s="1"/>
  <c r="Z45" i="4"/>
  <c r="Z115" i="10" s="1"/>
  <c r="BK45" i="4"/>
  <c r="BK115" i="10" s="1"/>
  <c r="BT45" i="4"/>
  <c r="BT115" i="10" s="1"/>
  <c r="CC45" i="4"/>
  <c r="CC115" i="10" s="1"/>
  <c r="AA64" i="4"/>
  <c r="AA134" i="10" s="1"/>
  <c r="CB64" i="4"/>
  <c r="CB134" i="10" s="1"/>
  <c r="BS45" i="4"/>
  <c r="BS115" i="10" s="1"/>
  <c r="BJ45" i="4"/>
  <c r="BJ115" i="10" s="1"/>
  <c r="CE45" i="4"/>
  <c r="CE115" i="10" s="1"/>
  <c r="BM45" i="4"/>
  <c r="BM115" i="10" s="1"/>
  <c r="AO64" i="4"/>
  <c r="BH64" i="4"/>
  <c r="BH134" i="10" s="1"/>
  <c r="BT64" i="4"/>
  <c r="BT134" i="10" s="1"/>
  <c r="CF33" i="4"/>
  <c r="CF103" i="10" s="1"/>
  <c r="BR45" i="4"/>
  <c r="BR115" i="10" s="1"/>
  <c r="BY45" i="4"/>
  <c r="BY115" i="10" s="1"/>
  <c r="BW45" i="4"/>
  <c r="BW115" i="10" s="1"/>
  <c r="CD30" i="4"/>
  <c r="CD100" i="10" s="1"/>
  <c r="AA74" i="4"/>
  <c r="AA144" i="10" s="1"/>
  <c r="BJ74" i="4"/>
  <c r="BJ144" i="10" s="1"/>
  <c r="AT74" i="4"/>
  <c r="BP30" i="4"/>
  <c r="BP100" i="10" s="1"/>
  <c r="BK74" i="4"/>
  <c r="BK144" i="10" s="1"/>
  <c r="AY74" i="4"/>
  <c r="BJ30" i="4"/>
  <c r="BJ100" i="10" s="1"/>
  <c r="BE74" i="4"/>
  <c r="BE144" i="10" s="1"/>
  <c r="BY30" i="4"/>
  <c r="BY100" i="10" s="1"/>
  <c r="BM74" i="4"/>
  <c r="BM144" i="10" s="1"/>
  <c r="BT211" i="4"/>
  <c r="BT281" i="10" s="1"/>
  <c r="CF30" i="4"/>
  <c r="CF100" i="10" s="1"/>
  <c r="BL74" i="4"/>
  <c r="BL144" i="10" s="1"/>
  <c r="BE33" i="4"/>
  <c r="BE103" i="10" s="1"/>
  <c r="BR74" i="4"/>
  <c r="BR144" i="10" s="1"/>
  <c r="BU74" i="4"/>
  <c r="BU144" i="10" s="1"/>
  <c r="BZ74" i="4"/>
  <c r="BZ144" i="10" s="1"/>
  <c r="BM64" i="4"/>
  <c r="BM134" i="10" s="1"/>
  <c r="BX64" i="4"/>
  <c r="BX134" i="10" s="1"/>
  <c r="CE64" i="4"/>
  <c r="CE134" i="10" s="1"/>
  <c r="BI64" i="4"/>
  <c r="BI134" i="10" s="1"/>
  <c r="BR64" i="4"/>
  <c r="BR134" i="10" s="1"/>
  <c r="Y34" i="4"/>
  <c r="Y104" i="10" s="1"/>
  <c r="CC34" i="4"/>
  <c r="CC104" i="10" s="1"/>
  <c r="BO34" i="4"/>
  <c r="BO104" i="10" s="1"/>
  <c r="BX34" i="4"/>
  <c r="BX104" i="10" s="1"/>
  <c r="CB211" i="4"/>
  <c r="CB281" i="10" s="1"/>
  <c r="BZ30" i="4"/>
  <c r="BZ100" i="10" s="1"/>
  <c r="BQ30" i="4"/>
  <c r="BQ100" i="10" s="1"/>
  <c r="BK30" i="4"/>
  <c r="BK100" i="10" s="1"/>
  <c r="BT30" i="4"/>
  <c r="BT100" i="10" s="1"/>
  <c r="CC74" i="4"/>
  <c r="CC144" i="10" s="1"/>
  <c r="BW74" i="4"/>
  <c r="BW144" i="10" s="1"/>
  <c r="BH74" i="4"/>
  <c r="BH144" i="10" s="1"/>
  <c r="AJ135" i="4"/>
  <c r="BI30" i="4"/>
  <c r="BI100" i="10" s="1"/>
  <c r="BE30" i="4"/>
  <c r="BE100" i="10" s="1"/>
  <c r="BN30" i="4"/>
  <c r="BN100" i="10" s="1"/>
  <c r="AO34" i="4"/>
  <c r="AB64" i="4"/>
  <c r="AB134" i="10" s="1"/>
  <c r="BU64" i="4"/>
  <c r="BU134" i="10" s="1"/>
  <c r="CC64" i="4"/>
  <c r="CC134" i="10" s="1"/>
  <c r="CA64" i="4"/>
  <c r="CA134" i="10" s="1"/>
  <c r="BK132" i="4"/>
  <c r="BK202" i="10" s="1"/>
  <c r="BT34" i="4"/>
  <c r="BT104" i="10" s="1"/>
  <c r="CA34" i="4"/>
  <c r="CA104" i="10" s="1"/>
  <c r="BY34" i="4"/>
  <c r="BY104" i="10" s="1"/>
  <c r="CC33" i="4"/>
  <c r="CC103" i="10" s="1"/>
  <c r="Y211" i="4"/>
  <c r="Y281" i="10" s="1"/>
  <c r="AO211" i="4"/>
  <c r="AJ34" i="4"/>
  <c r="AB30" i="4"/>
  <c r="AB100" i="10" s="1"/>
  <c r="BX30" i="4"/>
  <c r="BX100" i="10" s="1"/>
  <c r="CE30" i="4"/>
  <c r="CE100" i="10" s="1"/>
  <c r="CC30" i="4"/>
  <c r="CC100" i="10" s="1"/>
  <c r="Y74" i="4"/>
  <c r="Y144" i="10" s="1"/>
  <c r="BV74" i="4"/>
  <c r="BV144" i="10" s="1"/>
  <c r="BY74" i="4"/>
  <c r="BY144" i="10" s="1"/>
  <c r="AB211" i="4"/>
  <c r="AB281" i="10" s="1"/>
  <c r="AJ64" i="4"/>
  <c r="AA30" i="4"/>
  <c r="AA100" i="10" s="1"/>
  <c r="BH30" i="4"/>
  <c r="BH100" i="10" s="1"/>
  <c r="BO30" i="4"/>
  <c r="BO100" i="10" s="1"/>
  <c r="BU30" i="4"/>
  <c r="BU100" i="10" s="1"/>
  <c r="BS64" i="4"/>
  <c r="BS134" i="10" s="1"/>
  <c r="Z64" i="4"/>
  <c r="Z134" i="10" s="1"/>
  <c r="BP64" i="4"/>
  <c r="BP134" i="10" s="1"/>
  <c r="BY64" i="4"/>
  <c r="BY134" i="10" s="1"/>
  <c r="BK64" i="4"/>
  <c r="BK134" i="10" s="1"/>
  <c r="AA34" i="4"/>
  <c r="AA104" i="10" s="1"/>
  <c r="CD34" i="4"/>
  <c r="CD104" i="10" s="1"/>
  <c r="CE34" i="4"/>
  <c r="CE104" i="10" s="1"/>
  <c r="BI34" i="4"/>
  <c r="BI104" i="10" s="1"/>
  <c r="AY64" i="4"/>
  <c r="BR33" i="4"/>
  <c r="BR103" i="10" s="1"/>
  <c r="BW211" i="4"/>
  <c r="BW281" i="10" s="1"/>
  <c r="AJ74" i="4"/>
  <c r="Z30" i="4"/>
  <c r="Z100" i="10" s="1"/>
  <c r="BW30" i="4"/>
  <c r="BW100" i="10" s="1"/>
  <c r="CA30" i="4"/>
  <c r="CA100" i="10" s="1"/>
  <c r="BM30" i="4"/>
  <c r="BM100" i="10" s="1"/>
  <c r="CD74" i="4"/>
  <c r="CD144" i="10" s="1"/>
  <c r="BT74" i="4"/>
  <c r="BT144" i="10" s="1"/>
  <c r="CF74" i="4"/>
  <c r="CF144" i="10" s="1"/>
  <c r="Y64" i="4"/>
  <c r="Y134" i="10" s="1"/>
  <c r="BE64" i="4"/>
  <c r="BE134" i="10" s="1"/>
  <c r="BQ64" i="4"/>
  <c r="BQ134" i="10" s="1"/>
  <c r="Z34" i="4"/>
  <c r="Z104" i="10" s="1"/>
  <c r="BN34" i="4"/>
  <c r="BN104" i="10" s="1"/>
  <c r="BW34" i="4"/>
  <c r="BW104" i="10" s="1"/>
  <c r="CF34" i="4"/>
  <c r="CF104" i="10" s="1"/>
  <c r="BU211" i="4"/>
  <c r="BU281" i="10" s="1"/>
  <c r="Y30" i="4"/>
  <c r="Y100" i="10" s="1"/>
  <c r="BR30" i="4"/>
  <c r="BR100" i="10" s="1"/>
  <c r="BS30" i="4"/>
  <c r="BS100" i="10" s="1"/>
  <c r="BN74" i="4"/>
  <c r="BN144" i="10" s="1"/>
  <c r="BS74" i="4"/>
  <c r="BS144" i="10" s="1"/>
  <c r="BP74" i="4"/>
  <c r="BP144" i="10" s="1"/>
  <c r="AA211" i="4"/>
  <c r="AA281" i="10" s="1"/>
  <c r="CF211" i="4"/>
  <c r="CF281" i="10" s="1"/>
  <c r="BL211" i="4"/>
  <c r="BL281" i="10" s="1"/>
  <c r="CC211" i="4"/>
  <c r="CC281" i="10" s="1"/>
  <c r="BP211" i="4"/>
  <c r="BP281" i="10" s="1"/>
  <c r="CA211" i="4"/>
  <c r="CA281" i="10" s="1"/>
  <c r="BM211" i="4"/>
  <c r="BM281" i="10" s="1"/>
  <c r="BE211" i="4"/>
  <c r="BE281" i="10" s="1"/>
  <c r="BK211" i="4"/>
  <c r="BK281" i="10" s="1"/>
  <c r="AT211" i="4"/>
  <c r="CD211" i="4"/>
  <c r="CD281" i="10" s="1"/>
  <c r="BO211" i="4"/>
  <c r="BO281" i="10" s="1"/>
  <c r="BR211" i="4"/>
  <c r="BR281" i="10" s="1"/>
  <c r="BX211" i="4"/>
  <c r="BX281" i="10" s="1"/>
  <c r="BY211" i="4"/>
  <c r="BY281" i="10" s="1"/>
  <c r="BJ211" i="4"/>
  <c r="BJ281" i="10" s="1"/>
  <c r="BH211" i="4"/>
  <c r="BH281" i="10" s="1"/>
  <c r="BI211" i="4"/>
  <c r="BI281" i="10" s="1"/>
  <c r="CY155" i="4"/>
  <c r="CY225" i="10" s="1"/>
  <c r="Z132" i="4"/>
  <c r="Z202" i="10" s="1"/>
  <c r="Y132" i="4"/>
  <c r="Y202" i="10" s="1"/>
  <c r="CC132" i="4"/>
  <c r="CC202" i="10" s="1"/>
  <c r="CE132" i="4"/>
  <c r="CE202" i="10" s="1"/>
  <c r="BE132" i="4"/>
  <c r="BE202" i="10" s="1"/>
  <c r="BS132" i="4"/>
  <c r="BS202" i="10" s="1"/>
  <c r="Y33" i="4"/>
  <c r="Y103" i="10" s="1"/>
  <c r="BN33" i="4"/>
  <c r="BN103" i="10" s="1"/>
  <c r="BT33" i="4"/>
  <c r="BT103" i="10" s="1"/>
  <c r="BZ33" i="4"/>
  <c r="BZ103" i="10" s="1"/>
  <c r="AA57" i="4"/>
  <c r="AA127" i="10" s="1"/>
  <c r="BO57" i="4"/>
  <c r="BO127" i="10" s="1"/>
  <c r="BX57" i="4"/>
  <c r="BX127" i="10" s="1"/>
  <c r="BJ57" i="4"/>
  <c r="BJ127" i="10" s="1"/>
  <c r="BZ132" i="4"/>
  <c r="BZ202" i="10" s="1"/>
  <c r="AB33" i="4"/>
  <c r="AB103" i="10" s="1"/>
  <c r="BM33" i="4"/>
  <c r="BM103" i="10" s="1"/>
  <c r="BX33" i="4"/>
  <c r="BX103" i="10" s="1"/>
  <c r="BJ33" i="4"/>
  <c r="BJ103" i="10" s="1"/>
  <c r="BE57" i="4"/>
  <c r="BE127" i="10" s="1"/>
  <c r="BN57" i="4"/>
  <c r="BN127" i="10" s="1"/>
  <c r="BH57" i="4"/>
  <c r="BH127" i="10" s="1"/>
  <c r="BQ57" i="4"/>
  <c r="BQ127" i="10" s="1"/>
  <c r="AA33" i="4"/>
  <c r="AA103" i="10" s="1"/>
  <c r="CB33" i="4"/>
  <c r="CB103" i="10" s="1"/>
  <c r="BP33" i="4"/>
  <c r="BP103" i="10" s="1"/>
  <c r="BY33" i="4"/>
  <c r="BY103" i="10" s="1"/>
  <c r="BW57" i="4"/>
  <c r="BW127" i="10" s="1"/>
  <c r="CC57" i="4"/>
  <c r="CC127" i="10" s="1"/>
  <c r="CA57" i="4"/>
  <c r="CA127" i="10" s="1"/>
  <c r="BI57" i="4"/>
  <c r="BI127" i="10" s="1"/>
  <c r="AJ132" i="4"/>
  <c r="Z33" i="4"/>
  <c r="Z103" i="10" s="1"/>
  <c r="BL33" i="4"/>
  <c r="BL103" i="10" s="1"/>
  <c r="BH33" i="4"/>
  <c r="BH103" i="10" s="1"/>
  <c r="BQ33" i="4"/>
  <c r="BQ103" i="10" s="1"/>
  <c r="BV57" i="4"/>
  <c r="BV127" i="10" s="1"/>
  <c r="BM57" i="4"/>
  <c r="BM127" i="10" s="1"/>
  <c r="BS57" i="4"/>
  <c r="BS127" i="10" s="1"/>
  <c r="AT33" i="4"/>
  <c r="BR132" i="4"/>
  <c r="BR202" i="10" s="1"/>
  <c r="AB132" i="4"/>
  <c r="AB202" i="10" s="1"/>
  <c r="BM132" i="4"/>
  <c r="BM202" i="10" s="1"/>
  <c r="BP132" i="4"/>
  <c r="BP202" i="10" s="1"/>
  <c r="BY132" i="4"/>
  <c r="BY202" i="10" s="1"/>
  <c r="AY132" i="4"/>
  <c r="CE33" i="4"/>
  <c r="CE103" i="10" s="1"/>
  <c r="BW33" i="4"/>
  <c r="BW103" i="10" s="1"/>
  <c r="CA33" i="4"/>
  <c r="CA103" i="10" s="1"/>
  <c r="BI33" i="4"/>
  <c r="BI103" i="10" s="1"/>
  <c r="BU57" i="4"/>
  <c r="BU127" i="10" s="1"/>
  <c r="CB57" i="4"/>
  <c r="CB127" i="10" s="1"/>
  <c r="BK57" i="4"/>
  <c r="BK127" i="10" s="1"/>
  <c r="CD132" i="4"/>
  <c r="CD202" i="10" s="1"/>
  <c r="CF132" i="4"/>
  <c r="CF202" i="10" s="1"/>
  <c r="AA132" i="4"/>
  <c r="AA202" i="10" s="1"/>
  <c r="BJ132" i="4"/>
  <c r="BJ202" i="10" s="1"/>
  <c r="BU132" i="4"/>
  <c r="BU202" i="10" s="1"/>
  <c r="CB132" i="4"/>
  <c r="CB202" i="10" s="1"/>
  <c r="BH132" i="4"/>
  <c r="BH202" i="10" s="1"/>
  <c r="BQ132" i="4"/>
  <c r="BQ202" i="10" s="1"/>
  <c r="BO33" i="4"/>
  <c r="BO103" i="10" s="1"/>
  <c r="BV33" i="4"/>
  <c r="BV103" i="10" s="1"/>
  <c r="BS33" i="4"/>
  <c r="BS103" i="10" s="1"/>
  <c r="Y57" i="4"/>
  <c r="Y127" i="10" s="1"/>
  <c r="BT57" i="4"/>
  <c r="BT127" i="10" s="1"/>
  <c r="BL57" i="4"/>
  <c r="BL127" i="10" s="1"/>
  <c r="BZ57" i="4"/>
  <c r="BZ127" i="10" s="1"/>
  <c r="AT57" i="4"/>
  <c r="BV132" i="4"/>
  <c r="BV202" i="10" s="1"/>
  <c r="BN132" i="4"/>
  <c r="BN202" i="10" s="1"/>
  <c r="BX132" i="4"/>
  <c r="BX202" i="10" s="1"/>
  <c r="BT132" i="4"/>
  <c r="BT202" i="10" s="1"/>
  <c r="BL132" i="4"/>
  <c r="BL202" i="10" s="1"/>
  <c r="CA132" i="4"/>
  <c r="CA202" i="10" s="1"/>
  <c r="BI132" i="4"/>
  <c r="BI202" i="10" s="1"/>
  <c r="CD33" i="4"/>
  <c r="CD103" i="10" s="1"/>
  <c r="BU33" i="4"/>
  <c r="BU103" i="10" s="1"/>
  <c r="BK33" i="4"/>
  <c r="BK103" i="10" s="1"/>
  <c r="AB57" i="4"/>
  <c r="AB127" i="10" s="1"/>
  <c r="CE57" i="4"/>
  <c r="CE127" i="10" s="1"/>
  <c r="CF57" i="4"/>
  <c r="CF127" i="10" s="1"/>
  <c r="BR57" i="4"/>
  <c r="BR127" i="10" s="1"/>
  <c r="I30" i="7"/>
  <c r="C23" i="7"/>
  <c r="DF184" i="4"/>
  <c r="DF254" i="10" s="1"/>
  <c r="CM184" i="4"/>
  <c r="CM254" i="10" s="1"/>
  <c r="DD184" i="4"/>
  <c r="DD254" i="10" s="1"/>
  <c r="CZ155" i="4"/>
  <c r="CZ225" i="10" s="1"/>
  <c r="Z74" i="4"/>
  <c r="Z144" i="10" s="1"/>
  <c r="CB74" i="4"/>
  <c r="CB144" i="10" s="1"/>
  <c r="CE74" i="4"/>
  <c r="CE144" i="10" s="1"/>
  <c r="BI74" i="4"/>
  <c r="BI144" i="10" s="1"/>
  <c r="CN155" i="4"/>
  <c r="CN225" i="10" s="1"/>
  <c r="BN211" i="4"/>
  <c r="BN281" i="10" s="1"/>
  <c r="CE211" i="4"/>
  <c r="CE281" i="10" s="1"/>
  <c r="BS211" i="4"/>
  <c r="BS281" i="10" s="1"/>
  <c r="AB74" i="4"/>
  <c r="AB144" i="10" s="1"/>
  <c r="CA74" i="4"/>
  <c r="CA144" i="10" s="1"/>
  <c r="BO74" i="4"/>
  <c r="BO144" i="10" s="1"/>
  <c r="CR155" i="4"/>
  <c r="CR225" i="10" s="1"/>
  <c r="CI184" i="4"/>
  <c r="CI254" i="10" s="1"/>
  <c r="DE184" i="4"/>
  <c r="DE254" i="10" s="1"/>
  <c r="CI119" i="4"/>
  <c r="CI189" i="10" s="1"/>
  <c r="CL184" i="4"/>
  <c r="CL254" i="10" s="1"/>
  <c r="CJ184" i="4"/>
  <c r="CJ254" i="10" s="1"/>
  <c r="AT184" i="4"/>
  <c r="DD155" i="4"/>
  <c r="DD225" i="10" s="1"/>
  <c r="AJ65" i="4"/>
  <c r="AT132" i="4"/>
  <c r="C29" i="7"/>
  <c r="I39" i="7"/>
  <c r="C21" i="7"/>
  <c r="Z211" i="4"/>
  <c r="Z281" i="10" s="1"/>
  <c r="BV211" i="4"/>
  <c r="BV281" i="10" s="1"/>
  <c r="BQ211" i="4"/>
  <c r="BQ281" i="10" s="1"/>
  <c r="CU155" i="4"/>
  <c r="CU225" i="10" s="1"/>
  <c r="AJ59" i="4"/>
  <c r="B39" i="6"/>
  <c r="M52" i="6"/>
  <c r="M59" i="6"/>
  <c r="B46" i="6"/>
  <c r="I41" i="7"/>
  <c r="C31" i="7"/>
  <c r="I32" i="7"/>
  <c r="C22" i="7"/>
  <c r="CP31" i="4"/>
  <c r="CP101" i="10" s="1"/>
  <c r="M51" i="6"/>
  <c r="B38" i="6"/>
  <c r="B23" i="6"/>
  <c r="M36" i="6"/>
  <c r="C28" i="7"/>
  <c r="I38" i="7"/>
  <c r="M67" i="6"/>
  <c r="B54" i="6"/>
  <c r="M63" i="6"/>
  <c r="B50" i="6"/>
  <c r="M42" i="6"/>
  <c r="B29" i="6"/>
  <c r="I47" i="7"/>
  <c r="C37" i="7"/>
  <c r="I40" i="7"/>
  <c r="C30" i="7"/>
  <c r="CQ205" i="4"/>
  <c r="CQ275" i="10" s="1"/>
  <c r="CY205" i="4"/>
  <c r="CY275" i="10" s="1"/>
  <c r="DG205" i="4"/>
  <c r="DG275" i="10" s="1"/>
  <c r="CJ205" i="4"/>
  <c r="CJ275" i="10" s="1"/>
  <c r="CZ205" i="4"/>
  <c r="CZ275" i="10" s="1"/>
  <c r="CK205" i="4"/>
  <c r="CK275" i="10" s="1"/>
  <c r="CP205" i="4"/>
  <c r="CP275" i="10" s="1"/>
  <c r="CX205" i="4"/>
  <c r="CX275" i="10" s="1"/>
  <c r="CV205" i="4"/>
  <c r="CV275" i="10" s="1"/>
  <c r="CW205" i="4"/>
  <c r="CW275" i="10" s="1"/>
  <c r="CO205" i="4"/>
  <c r="CO275" i="10" s="1"/>
  <c r="CT205" i="4"/>
  <c r="CT275" i="10" s="1"/>
  <c r="B31" i="6"/>
  <c r="M44" i="6"/>
  <c r="I46" i="7"/>
  <c r="C36" i="7"/>
  <c r="CZ182" i="4"/>
  <c r="CZ252" i="10" s="1"/>
  <c r="CI182" i="4"/>
  <c r="CI252" i="10" s="1"/>
  <c r="CN182" i="4"/>
  <c r="CN252" i="10" s="1"/>
  <c r="CQ182" i="4"/>
  <c r="CQ252" i="10" s="1"/>
  <c r="CS182" i="4"/>
  <c r="CS252" i="10" s="1"/>
  <c r="DG182" i="4"/>
  <c r="DG252" i="10" s="1"/>
  <c r="AT32" i="4"/>
  <c r="CK32" i="4"/>
  <c r="CK102" i="10" s="1"/>
  <c r="DG32" i="4"/>
  <c r="DG102" i="10" s="1"/>
  <c r="CZ32" i="4"/>
  <c r="CZ102" i="10" s="1"/>
  <c r="CO32" i="4"/>
  <c r="CO102" i="10" s="1"/>
  <c r="DD32" i="4"/>
  <c r="DD102" i="10" s="1"/>
  <c r="B22" i="6"/>
  <c r="M35" i="6"/>
  <c r="M47" i="6"/>
  <c r="B34" i="6"/>
  <c r="I34" i="7"/>
  <c r="C24" i="7"/>
  <c r="C43" i="7"/>
  <c r="I53" i="7"/>
  <c r="M43" i="6"/>
  <c r="B30" i="6"/>
  <c r="M66" i="6"/>
  <c r="B53" i="6"/>
  <c r="C35" i="7"/>
  <c r="I45" i="7"/>
  <c r="M45" i="6"/>
  <c r="B32" i="6"/>
  <c r="AT104" i="4"/>
  <c r="X83" i="10"/>
  <c r="AO135" i="4"/>
  <c r="AO57" i="4"/>
  <c r="AT135" i="4"/>
  <c r="AY155" i="4"/>
  <c r="AT182" i="4"/>
  <c r="CN65" i="4"/>
  <c r="CN135" i="10" s="1"/>
  <c r="CV65" i="4"/>
  <c r="CV135" i="10" s="1"/>
  <c r="DD65" i="4"/>
  <c r="DD135" i="10" s="1"/>
  <c r="CM65" i="4"/>
  <c r="CM135" i="10" s="1"/>
  <c r="CW65" i="4"/>
  <c r="CW135" i="10" s="1"/>
  <c r="DF65" i="4"/>
  <c r="DF135" i="10" s="1"/>
  <c r="CO65" i="4"/>
  <c r="CO135" i="10" s="1"/>
  <c r="CX65" i="4"/>
  <c r="CX135" i="10" s="1"/>
  <c r="DG65" i="4"/>
  <c r="DG135" i="10" s="1"/>
  <c r="CP65" i="4"/>
  <c r="CP135" i="10" s="1"/>
  <c r="CY65" i="4"/>
  <c r="CY135" i="10" s="1"/>
  <c r="CL65" i="4"/>
  <c r="CL135" i="10" s="1"/>
  <c r="CU65" i="4"/>
  <c r="CU135" i="10" s="1"/>
  <c r="DE65" i="4"/>
  <c r="DE135" i="10" s="1"/>
  <c r="CR65" i="4"/>
  <c r="CR135" i="10" s="1"/>
  <c r="CS65" i="4"/>
  <c r="CS135" i="10" s="1"/>
  <c r="CT65" i="4"/>
  <c r="CT135" i="10" s="1"/>
  <c r="CQ65" i="4"/>
  <c r="CQ135" i="10" s="1"/>
  <c r="CZ65" i="4"/>
  <c r="CZ135" i="10" s="1"/>
  <c r="DA65" i="4"/>
  <c r="DA135" i="10" s="1"/>
  <c r="DB65" i="4"/>
  <c r="DB135" i="10" s="1"/>
  <c r="DC65" i="4"/>
  <c r="DC135" i="10" s="1"/>
  <c r="CI65" i="4"/>
  <c r="CI135" i="10" s="1"/>
  <c r="CJ65" i="4"/>
  <c r="CJ135" i="10" s="1"/>
  <c r="CK65" i="4"/>
  <c r="CK135" i="10" s="1"/>
  <c r="CI193" i="4"/>
  <c r="CI263" i="10" s="1"/>
  <c r="CQ193" i="4"/>
  <c r="CQ263" i="10" s="1"/>
  <c r="CY193" i="4"/>
  <c r="CY263" i="10" s="1"/>
  <c r="DG193" i="4"/>
  <c r="DG263" i="10" s="1"/>
  <c r="CJ193" i="4"/>
  <c r="CJ263" i="10" s="1"/>
  <c r="CR193" i="4"/>
  <c r="CR263" i="10" s="1"/>
  <c r="CZ193" i="4"/>
  <c r="CZ263" i="10" s="1"/>
  <c r="CK193" i="4"/>
  <c r="CK263" i="10" s="1"/>
  <c r="CS193" i="4"/>
  <c r="CS263" i="10" s="1"/>
  <c r="DA193" i="4"/>
  <c r="DA263" i="10" s="1"/>
  <c r="CP193" i="4"/>
  <c r="CP263" i="10" s="1"/>
  <c r="CX193" i="4"/>
  <c r="CX263" i="10" s="1"/>
  <c r="DF193" i="4"/>
  <c r="DF263" i="10" s="1"/>
  <c r="CW193" i="4"/>
  <c r="CW263" i="10" s="1"/>
  <c r="CL193" i="4"/>
  <c r="CL263" i="10" s="1"/>
  <c r="DB193" i="4"/>
  <c r="DB263" i="10" s="1"/>
  <c r="CM193" i="4"/>
  <c r="CM263" i="10" s="1"/>
  <c r="DC193" i="4"/>
  <c r="DC263" i="10" s="1"/>
  <c r="CV193" i="4"/>
  <c r="CV263" i="10" s="1"/>
  <c r="CN193" i="4"/>
  <c r="CN263" i="10" s="1"/>
  <c r="CO193" i="4"/>
  <c r="CO263" i="10" s="1"/>
  <c r="CT193" i="4"/>
  <c r="CT263" i="10" s="1"/>
  <c r="CU193" i="4"/>
  <c r="CU263" i="10" s="1"/>
  <c r="DD193" i="4"/>
  <c r="DD263" i="10" s="1"/>
  <c r="DE193" i="4"/>
  <c r="DE263" i="10" s="1"/>
  <c r="CM155" i="4"/>
  <c r="CM225" i="10" s="1"/>
  <c r="CP155" i="4"/>
  <c r="CP225" i="10" s="1"/>
  <c r="AO59" i="4"/>
  <c r="AO155" i="4"/>
  <c r="AY59" i="4"/>
  <c r="AY205" i="4"/>
  <c r="AO205" i="4"/>
  <c r="AT155" i="4"/>
  <c r="AT205" i="4"/>
  <c r="AT59" i="4"/>
  <c r="AY31" i="4"/>
  <c r="AY193" i="4"/>
  <c r="CL104" i="4"/>
  <c r="CL174" i="10" s="1"/>
  <c r="CT104" i="4"/>
  <c r="CT174" i="10" s="1"/>
  <c r="DB104" i="4"/>
  <c r="DB174" i="10" s="1"/>
  <c r="CQ104" i="4"/>
  <c r="CQ174" i="10" s="1"/>
  <c r="CZ104" i="4"/>
  <c r="CZ174" i="10" s="1"/>
  <c r="CI104" i="4"/>
  <c r="CI174" i="10" s="1"/>
  <c r="CR104" i="4"/>
  <c r="CR174" i="10" s="1"/>
  <c r="DA104" i="4"/>
  <c r="DA174" i="10" s="1"/>
  <c r="CJ104" i="4"/>
  <c r="CJ174" i="10" s="1"/>
  <c r="CS104" i="4"/>
  <c r="CS174" i="10" s="1"/>
  <c r="DC104" i="4"/>
  <c r="DC174" i="10" s="1"/>
  <c r="CP104" i="4"/>
  <c r="CP174" i="10" s="1"/>
  <c r="CY104" i="4"/>
  <c r="CY174" i="10" s="1"/>
  <c r="CK104" i="4"/>
  <c r="CK174" i="10" s="1"/>
  <c r="DD104" i="4"/>
  <c r="DD174" i="10" s="1"/>
  <c r="CM104" i="4"/>
  <c r="CM174" i="10" s="1"/>
  <c r="DE104" i="4"/>
  <c r="DE174" i="10" s="1"/>
  <c r="CN104" i="4"/>
  <c r="CN174" i="10" s="1"/>
  <c r="DF104" i="4"/>
  <c r="DF174" i="10" s="1"/>
  <c r="CO104" i="4"/>
  <c r="CO174" i="10" s="1"/>
  <c r="DG104" i="4"/>
  <c r="DG174" i="10" s="1"/>
  <c r="CU104" i="4"/>
  <c r="CU174" i="10" s="1"/>
  <c r="CV104" i="4"/>
  <c r="CV174" i="10" s="1"/>
  <c r="CW104" i="4"/>
  <c r="CW174" i="10" s="1"/>
  <c r="CX104" i="4"/>
  <c r="CX174" i="10" s="1"/>
  <c r="CL59" i="4"/>
  <c r="CL129" i="10" s="1"/>
  <c r="CT59" i="4"/>
  <c r="CT129" i="10" s="1"/>
  <c r="DB59" i="4"/>
  <c r="DB129" i="10" s="1"/>
  <c r="CQ59" i="4"/>
  <c r="CQ129" i="10" s="1"/>
  <c r="CZ59" i="4"/>
  <c r="CZ129" i="10" s="1"/>
  <c r="CI59" i="4"/>
  <c r="CI129" i="10" s="1"/>
  <c r="CR59" i="4"/>
  <c r="CR129" i="10" s="1"/>
  <c r="DA59" i="4"/>
  <c r="DA129" i="10" s="1"/>
  <c r="CJ59" i="4"/>
  <c r="CJ129" i="10" s="1"/>
  <c r="CS59" i="4"/>
  <c r="CS129" i="10" s="1"/>
  <c r="DC59" i="4"/>
  <c r="DC129" i="10" s="1"/>
  <c r="CP59" i="4"/>
  <c r="CP129" i="10" s="1"/>
  <c r="CY59" i="4"/>
  <c r="CY129" i="10" s="1"/>
  <c r="CV59" i="4"/>
  <c r="CV129" i="10" s="1"/>
  <c r="CW59" i="4"/>
  <c r="CW129" i="10" s="1"/>
  <c r="CX59" i="4"/>
  <c r="CX129" i="10" s="1"/>
  <c r="CU59" i="4"/>
  <c r="CU129" i="10" s="1"/>
  <c r="DD59" i="4"/>
  <c r="DD129" i="10" s="1"/>
  <c r="DE59" i="4"/>
  <c r="DE129" i="10" s="1"/>
  <c r="DF59" i="4"/>
  <c r="DF129" i="10" s="1"/>
  <c r="DG59" i="4"/>
  <c r="DG129" i="10" s="1"/>
  <c r="CK59" i="4"/>
  <c r="CK129" i="10" s="1"/>
  <c r="CM59" i="4"/>
  <c r="CM129" i="10" s="1"/>
  <c r="CN59" i="4"/>
  <c r="CN129" i="10" s="1"/>
  <c r="CO59" i="4"/>
  <c r="CO129" i="10" s="1"/>
  <c r="AO86" i="4"/>
  <c r="AO182" i="4"/>
  <c r="AO33" i="4"/>
  <c r="AO65" i="4"/>
  <c r="AO193" i="4"/>
  <c r="AY65" i="4"/>
  <c r="AJ32" i="4"/>
  <c r="AJ104" i="4"/>
  <c r="AO32" i="4"/>
  <c r="AO104" i="4"/>
  <c r="AO184" i="4"/>
  <c r="CN135" i="4"/>
  <c r="CN205" i="10" s="1"/>
  <c r="CV135" i="4"/>
  <c r="CV205" i="10" s="1"/>
  <c r="DD135" i="4"/>
  <c r="DD205" i="10" s="1"/>
  <c r="CO135" i="4"/>
  <c r="CO205" i="10" s="1"/>
  <c r="CW135" i="4"/>
  <c r="CW205" i="10" s="1"/>
  <c r="DE135" i="4"/>
  <c r="DE205" i="10" s="1"/>
  <c r="CP135" i="4"/>
  <c r="CP205" i="10" s="1"/>
  <c r="CX135" i="4"/>
  <c r="CX205" i="10" s="1"/>
  <c r="DF135" i="4"/>
  <c r="DF205" i="10" s="1"/>
  <c r="CM135" i="4"/>
  <c r="CM205" i="10" s="1"/>
  <c r="CU135" i="4"/>
  <c r="CU205" i="10" s="1"/>
  <c r="DC135" i="4"/>
  <c r="DC205" i="10" s="1"/>
  <c r="CI135" i="4"/>
  <c r="CI205" i="10" s="1"/>
  <c r="CY135" i="4"/>
  <c r="CY205" i="10" s="1"/>
  <c r="CJ135" i="4"/>
  <c r="CJ205" i="10" s="1"/>
  <c r="CZ135" i="4"/>
  <c r="CZ205" i="10" s="1"/>
  <c r="CK135" i="4"/>
  <c r="CK205" i="10" s="1"/>
  <c r="DA135" i="4"/>
  <c r="DA205" i="10" s="1"/>
  <c r="CT135" i="4"/>
  <c r="CT205" i="10" s="1"/>
  <c r="CL135" i="4"/>
  <c r="CL205" i="10" s="1"/>
  <c r="CQ135" i="4"/>
  <c r="CQ205" i="10" s="1"/>
  <c r="CR135" i="4"/>
  <c r="CR205" i="10" s="1"/>
  <c r="CS135" i="4"/>
  <c r="CS205" i="10" s="1"/>
  <c r="DB135" i="4"/>
  <c r="DB205" i="10" s="1"/>
  <c r="DG135" i="4"/>
  <c r="DG205" i="10" s="1"/>
  <c r="AT193" i="4"/>
  <c r="AO74" i="4"/>
  <c r="CR184" i="4"/>
  <c r="CR254" i="10" s="1"/>
  <c r="AY32" i="4"/>
  <c r="AY104" i="4"/>
  <c r="AT65" i="4"/>
  <c r="AY135" i="4"/>
  <c r="AJ182" i="4"/>
  <c r="CE4" i="10"/>
  <c r="CD2" i="10"/>
  <c r="CC5" i="10"/>
  <c r="CF2" i="10"/>
  <c r="CE3" i="10"/>
  <c r="CD3" i="10"/>
  <c r="CE2" i="10"/>
  <c r="H52" i="5" l="1"/>
  <c r="J52" i="5" s="1"/>
  <c r="G42" i="5"/>
  <c r="E42" i="5" a="1"/>
  <c r="E42" i="5" s="1"/>
  <c r="H42" i="5" s="1"/>
  <c r="J42" i="5" s="1"/>
  <c r="E53" i="5" a="1"/>
  <c r="E53" i="5" s="1"/>
  <c r="F42" i="5" a="1"/>
  <c r="F42" i="5" s="1"/>
  <c r="F53" i="5" a="1"/>
  <c r="F53" i="5" s="1"/>
  <c r="G53" i="5"/>
  <c r="H229" i="4"/>
  <c r="H294" i="10" s="1"/>
  <c r="H303" i="10"/>
  <c r="H304" i="10"/>
  <c r="G305" i="10"/>
  <c r="F305" i="10"/>
  <c r="H293" i="10"/>
  <c r="AJ127" i="10"/>
  <c r="AO135" i="10"/>
  <c r="AY225" i="10"/>
  <c r="AO156" i="10"/>
  <c r="AJ134" i="10"/>
  <c r="AT127" i="10"/>
  <c r="AT135" i="10"/>
  <c r="AO263" i="10"/>
  <c r="AO104" i="10"/>
  <c r="AT263" i="10"/>
  <c r="AT174" i="10"/>
  <c r="AT103" i="10"/>
  <c r="AO103" i="10"/>
  <c r="AT252" i="10"/>
  <c r="AY100" i="10"/>
  <c r="AO283" i="10"/>
  <c r="AY189" i="10"/>
  <c r="AO281" i="10"/>
  <c r="AT275" i="10"/>
  <c r="AT202" i="10"/>
  <c r="AO115" i="10"/>
  <c r="AO275" i="10"/>
  <c r="AT205" i="10"/>
  <c r="AY202" i="10"/>
  <c r="AJ104" i="10"/>
  <c r="AY263" i="10"/>
  <c r="AT254" i="10"/>
  <c r="AY174" i="10"/>
  <c r="AT115" i="10"/>
  <c r="AT283" i="10"/>
  <c r="AJ102" i="10"/>
  <c r="AY134" i="10"/>
  <c r="AJ135" i="10"/>
  <c r="AO127" i="10"/>
  <c r="AO252" i="10"/>
  <c r="AY135" i="10"/>
  <c r="AJ263" i="10"/>
  <c r="AO205" i="10"/>
  <c r="AT281" i="10"/>
  <c r="AT102" i="10"/>
  <c r="AO134" i="10"/>
  <c r="AY129" i="10"/>
  <c r="AY156" i="10"/>
  <c r="AY205" i="10"/>
  <c r="AO144" i="10"/>
  <c r="AY101" i="10"/>
  <c r="AY102" i="10"/>
  <c r="AJ129" i="10"/>
  <c r="AO129" i="10"/>
  <c r="AO225" i="10"/>
  <c r="AT129" i="10"/>
  <c r="AO102" i="10"/>
  <c r="AT144" i="10"/>
  <c r="AJ144" i="10"/>
  <c r="AJ174" i="10"/>
  <c r="DO135" i="4"/>
  <c r="DO205" i="10" s="1"/>
  <c r="AJ205" i="10"/>
  <c r="AY144" i="10"/>
  <c r="AJ252" i="10"/>
  <c r="AJ225" i="10"/>
  <c r="AT225" i="10"/>
  <c r="AO254" i="10"/>
  <c r="AO174" i="10"/>
  <c r="AO100" i="10"/>
  <c r="AY275" i="10"/>
  <c r="AY254" i="10"/>
  <c r="AY115" i="10"/>
  <c r="AJ202" i="10"/>
  <c r="H240" i="4"/>
  <c r="DO59" i="4"/>
  <c r="J238" i="4"/>
  <c r="J239" i="4"/>
  <c r="J229" i="4"/>
  <c r="J228" i="4"/>
  <c r="J227" i="4"/>
  <c r="DD86" i="4"/>
  <c r="DD156" i="10" s="1"/>
  <c r="DD64" i="4"/>
  <c r="DD134" i="10" s="1"/>
  <c r="DB64" i="4"/>
  <c r="DB134" i="10" s="1"/>
  <c r="AT119" i="4"/>
  <c r="AT189" i="10" s="1"/>
  <c r="AO132" i="4"/>
  <c r="AO202" i="10" s="1"/>
  <c r="CQ31" i="4"/>
  <c r="CQ101" i="10" s="1"/>
  <c r="DG31" i="4"/>
  <c r="DG101" i="10" s="1"/>
  <c r="DG155" i="4"/>
  <c r="DG225" i="10" s="1"/>
  <c r="CT31" i="4"/>
  <c r="CT101" i="10" s="1"/>
  <c r="CY31" i="4"/>
  <c r="CY101" i="10" s="1"/>
  <c r="DT184" i="4"/>
  <c r="DT254" i="10" s="1"/>
  <c r="DO86" i="4"/>
  <c r="DG184" i="4"/>
  <c r="DG254" i="10" s="1"/>
  <c r="AJ86" i="4"/>
  <c r="AJ156" i="10" s="1"/>
  <c r="CO31" i="4"/>
  <c r="CO101" i="10" s="1"/>
  <c r="CJ155" i="4"/>
  <c r="CJ225" i="10" s="1"/>
  <c r="CS184" i="4"/>
  <c r="CS254" i="10" s="1"/>
  <c r="CV45" i="4"/>
  <c r="CV115" i="10" s="1"/>
  <c r="CJ119" i="4"/>
  <c r="CJ189" i="10" s="1"/>
  <c r="CV64" i="4"/>
  <c r="CV134" i="10" s="1"/>
  <c r="AT30" i="4"/>
  <c r="AT100" i="10" s="1"/>
  <c r="CI45" i="4"/>
  <c r="CI115" i="10" s="1"/>
  <c r="CX86" i="4"/>
  <c r="CX156" i="10" s="1"/>
  <c r="CL86" i="4"/>
  <c r="CL156" i="10" s="1"/>
  <c r="CL64" i="4"/>
  <c r="CL134" i="10" s="1"/>
  <c r="CT45" i="4"/>
  <c r="CT115" i="10" s="1"/>
  <c r="CZ45" i="4"/>
  <c r="CZ115" i="10" s="1"/>
  <c r="DG213" i="4"/>
  <c r="DG283" i="10" s="1"/>
  <c r="DB119" i="4"/>
  <c r="DB189" i="10" s="1"/>
  <c r="CT64" i="4"/>
  <c r="CT134" i="10" s="1"/>
  <c r="AJ30" i="4"/>
  <c r="AJ100" i="10" s="1"/>
  <c r="AO31" i="4"/>
  <c r="AO101" i="10" s="1"/>
  <c r="AT86" i="4"/>
  <c r="AT156" i="10" s="1"/>
  <c r="DG86" i="4"/>
  <c r="DG156" i="10" s="1"/>
  <c r="AY213" i="4"/>
  <c r="AY283" i="10" s="1"/>
  <c r="CL155" i="4"/>
  <c r="CL225" i="10" s="1"/>
  <c r="CY119" i="4"/>
  <c r="CY189" i="10" s="1"/>
  <c r="CN119" i="4"/>
  <c r="CN189" i="10" s="1"/>
  <c r="DA155" i="4"/>
  <c r="DA225" i="10" s="1"/>
  <c r="AY34" i="4"/>
  <c r="AY104" i="10" s="1"/>
  <c r="CM86" i="4"/>
  <c r="CM156" i="10" s="1"/>
  <c r="DB57" i="4"/>
  <c r="DB127" i="10" s="1"/>
  <c r="CS119" i="4"/>
  <c r="CS189" i="10" s="1"/>
  <c r="AO119" i="4"/>
  <c r="AO189" i="10" s="1"/>
  <c r="CJ86" i="4"/>
  <c r="CJ156" i="10" s="1"/>
  <c r="DJ64" i="4"/>
  <c r="DJ134" i="10" s="1"/>
  <c r="CV57" i="4"/>
  <c r="CV127" i="10" s="1"/>
  <c r="DG57" i="4"/>
  <c r="DG127" i="10" s="1"/>
  <c r="DA119" i="4"/>
  <c r="DA189" i="10" s="1"/>
  <c r="DY119" i="4"/>
  <c r="DE86" i="4"/>
  <c r="DE156" i="10" s="1"/>
  <c r="CS64" i="4"/>
  <c r="CS134" i="10" s="1"/>
  <c r="AY33" i="4"/>
  <c r="AY103" i="10" s="1"/>
  <c r="DB86" i="4"/>
  <c r="DB156" i="10" s="1"/>
  <c r="CJ64" i="4"/>
  <c r="CJ134" i="10" s="1"/>
  <c r="CW45" i="4"/>
  <c r="CW115" i="10" s="1"/>
  <c r="DB45" i="4"/>
  <c r="DB115" i="10" s="1"/>
  <c r="CR64" i="4"/>
  <c r="CR134" i="10" s="1"/>
  <c r="CT119" i="4"/>
  <c r="CT189" i="10" s="1"/>
  <c r="CR119" i="4"/>
  <c r="CR189" i="10" s="1"/>
  <c r="CK119" i="4"/>
  <c r="CK189" i="10" s="1"/>
  <c r="CN45" i="4"/>
  <c r="CN115" i="10" s="1"/>
  <c r="DT119" i="4"/>
  <c r="CO86" i="4"/>
  <c r="CO156" i="10" s="1"/>
  <c r="DF64" i="4"/>
  <c r="DF134" i="10" s="1"/>
  <c r="CZ64" i="4"/>
  <c r="CZ134" i="10" s="1"/>
  <c r="CV86" i="4"/>
  <c r="CV156" i="10" s="1"/>
  <c r="DF45" i="4"/>
  <c r="DF115" i="10" s="1"/>
  <c r="CP119" i="4"/>
  <c r="CP189" i="10" s="1"/>
  <c r="DD74" i="4"/>
  <c r="DD144" i="10" s="1"/>
  <c r="CN184" i="4"/>
  <c r="CN254" i="10" s="1"/>
  <c r="CZ119" i="4"/>
  <c r="CZ189" i="10" s="1"/>
  <c r="CJ45" i="4"/>
  <c r="CJ115" i="10" s="1"/>
  <c r="CR74" i="4"/>
  <c r="CR144" i="10" s="1"/>
  <c r="DC184" i="4"/>
  <c r="DC254" i="10" s="1"/>
  <c r="DB213" i="4"/>
  <c r="DB283" i="10" s="1"/>
  <c r="DF155" i="4"/>
  <c r="DF225" i="10" s="1"/>
  <c r="CQ184" i="4"/>
  <c r="CQ254" i="10" s="1"/>
  <c r="DY74" i="4"/>
  <c r="DJ213" i="4"/>
  <c r="DJ283" i="10" s="1"/>
  <c r="DB30" i="4"/>
  <c r="DB100" i="10" s="1"/>
  <c r="DC34" i="4"/>
  <c r="DC104" i="10" s="1"/>
  <c r="CI213" i="4"/>
  <c r="CI283" i="10" s="1"/>
  <c r="CP213" i="4"/>
  <c r="CP283" i="10" s="1"/>
  <c r="CW155" i="4"/>
  <c r="CW225" i="10" s="1"/>
  <c r="CO34" i="4"/>
  <c r="CO104" i="10" s="1"/>
  <c r="CX74" i="4"/>
  <c r="CX144" i="10" s="1"/>
  <c r="CR213" i="4"/>
  <c r="CR283" i="10" s="1"/>
  <c r="CT155" i="4"/>
  <c r="CT225" i="10" s="1"/>
  <c r="AJ184" i="4"/>
  <c r="AJ254" i="10" s="1"/>
  <c r="CM213" i="4"/>
  <c r="CM283" i="10" s="1"/>
  <c r="CI132" i="4"/>
  <c r="CI202" i="10" s="1"/>
  <c r="CZ211" i="4"/>
  <c r="CZ281" i="10" s="1"/>
  <c r="CU34" i="4"/>
  <c r="CU104" i="10" s="1"/>
  <c r="DD132" i="4"/>
  <c r="DD202" i="10" s="1"/>
  <c r="CQ64" i="4"/>
  <c r="CQ134" i="10" s="1"/>
  <c r="CO74" i="4"/>
  <c r="CO144" i="10" s="1"/>
  <c r="ED155" i="4"/>
  <c r="CK74" i="4"/>
  <c r="CK144" i="10" s="1"/>
  <c r="CS45" i="4"/>
  <c r="CS115" i="10" s="1"/>
  <c r="CP184" i="4"/>
  <c r="CP254" i="10" s="1"/>
  <c r="CY213" i="4"/>
  <c r="CY283" i="10" s="1"/>
  <c r="CO45" i="4"/>
  <c r="CO115" i="10" s="1"/>
  <c r="CJ74" i="4"/>
  <c r="CJ144" i="10" s="1"/>
  <c r="DE74" i="4"/>
  <c r="DE144" i="10" s="1"/>
  <c r="CS155" i="4"/>
  <c r="CS225" i="10" s="1"/>
  <c r="DJ74" i="4"/>
  <c r="DJ144" i="10" s="1"/>
  <c r="CW213" i="4"/>
  <c r="CW283" i="10" s="1"/>
  <c r="DA213" i="4"/>
  <c r="DA283" i="10" s="1"/>
  <c r="DF213" i="4"/>
  <c r="DF283" i="10" s="1"/>
  <c r="DD213" i="4"/>
  <c r="DD283" i="10" s="1"/>
  <c r="CJ132" i="4"/>
  <c r="CJ202" i="10" s="1"/>
  <c r="CP45" i="4"/>
  <c r="CP115" i="10" s="1"/>
  <c r="DJ132" i="4"/>
  <c r="DJ202" i="10" s="1"/>
  <c r="CM34" i="4"/>
  <c r="CM104" i="10" s="1"/>
  <c r="CY34" i="4"/>
  <c r="CY104" i="10" s="1"/>
  <c r="CL213" i="4"/>
  <c r="CL283" i="10" s="1"/>
  <c r="CZ132" i="4"/>
  <c r="CZ202" i="10" s="1"/>
  <c r="DY31" i="4"/>
  <c r="CO132" i="4"/>
  <c r="CO202" i="10" s="1"/>
  <c r="CZ184" i="4"/>
  <c r="CZ254" i="10" s="1"/>
  <c r="AT31" i="4"/>
  <c r="AT101" i="10" s="1"/>
  <c r="CX132" i="4"/>
  <c r="CX202" i="10" s="1"/>
  <c r="CW184" i="4"/>
  <c r="CW254" i="10" s="1"/>
  <c r="DB155" i="4"/>
  <c r="DB225" i="10" s="1"/>
  <c r="CJ34" i="4"/>
  <c r="CJ104" i="10" s="1"/>
  <c r="CT132" i="4"/>
  <c r="CT202" i="10" s="1"/>
  <c r="DF132" i="4"/>
  <c r="DF202" i="10" s="1"/>
  <c r="DE155" i="4"/>
  <c r="DE225" i="10" s="1"/>
  <c r="CY132" i="4"/>
  <c r="CY202" i="10" s="1"/>
  <c r="CO119" i="4"/>
  <c r="CO189" i="10" s="1"/>
  <c r="CL74" i="4"/>
  <c r="CL144" i="10" s="1"/>
  <c r="DF34" i="4"/>
  <c r="DF104" i="10" s="1"/>
  <c r="CP132" i="4"/>
  <c r="CP202" i="10" s="1"/>
  <c r="CK132" i="4"/>
  <c r="CK202" i="10" s="1"/>
  <c r="CP34" i="4"/>
  <c r="CP104" i="10" s="1"/>
  <c r="CS132" i="4"/>
  <c r="CS202" i="10" s="1"/>
  <c r="DC132" i="4"/>
  <c r="DC202" i="10" s="1"/>
  <c r="CV132" i="4"/>
  <c r="CV202" i="10" s="1"/>
  <c r="CI34" i="4"/>
  <c r="CI104" i="10" s="1"/>
  <c r="CM74" i="4"/>
  <c r="CM144" i="10" s="1"/>
  <c r="DB34" i="4"/>
  <c r="DB104" i="10" s="1"/>
  <c r="DB184" i="4"/>
  <c r="DB254" i="10" s="1"/>
  <c r="CS34" i="4"/>
  <c r="CS104" i="10" s="1"/>
  <c r="CV213" i="4"/>
  <c r="CV283" i="10" s="1"/>
  <c r="CY45" i="4"/>
  <c r="CY115" i="10" s="1"/>
  <c r="CO184" i="4"/>
  <c r="CO254" i="10" s="1"/>
  <c r="CQ155" i="4"/>
  <c r="CQ225" i="10" s="1"/>
  <c r="CX184" i="4"/>
  <c r="CX254" i="10" s="1"/>
  <c r="CR45" i="4"/>
  <c r="CR115" i="10" s="1"/>
  <c r="DJ119" i="4"/>
  <c r="DJ189" i="10" s="1"/>
  <c r="CT184" i="4"/>
  <c r="CT254" i="10" s="1"/>
  <c r="DF119" i="4"/>
  <c r="DF189" i="10" s="1"/>
  <c r="DA211" i="4"/>
  <c r="DA281" i="10" s="1"/>
  <c r="CW34" i="4"/>
  <c r="CW104" i="10" s="1"/>
  <c r="DD34" i="4"/>
  <c r="DD104" i="10" s="1"/>
  <c r="CK34" i="4"/>
  <c r="CK104" i="10" s="1"/>
  <c r="CW132" i="4"/>
  <c r="CW202" i="10" s="1"/>
  <c r="DB132" i="4"/>
  <c r="DB202" i="10" s="1"/>
  <c r="DA45" i="4"/>
  <c r="DA115" i="10" s="1"/>
  <c r="DF30" i="4"/>
  <c r="DF100" i="10" s="1"/>
  <c r="CQ211" i="4"/>
  <c r="CQ281" i="10" s="1"/>
  <c r="DG132" i="4"/>
  <c r="DG202" i="10" s="1"/>
  <c r="CV34" i="4"/>
  <c r="CV104" i="10" s="1"/>
  <c r="CX213" i="4"/>
  <c r="CX283" i="10" s="1"/>
  <c r="CK155" i="4"/>
  <c r="CK225" i="10" s="1"/>
  <c r="CU119" i="4"/>
  <c r="CU189" i="10" s="1"/>
  <c r="DF211" i="4"/>
  <c r="DF281" i="10" s="1"/>
  <c r="DB211" i="4"/>
  <c r="DB281" i="10" s="1"/>
  <c r="CN132" i="4"/>
  <c r="CN202" i="10" s="1"/>
  <c r="CX155" i="4"/>
  <c r="CX225" i="10" s="1"/>
  <c r="CM119" i="4"/>
  <c r="CM189" i="10" s="1"/>
  <c r="CT211" i="4"/>
  <c r="CT281" i="10" s="1"/>
  <c r="CQ132" i="4"/>
  <c r="CQ202" i="10" s="1"/>
  <c r="CP74" i="4"/>
  <c r="CP144" i="10" s="1"/>
  <c r="CY184" i="4"/>
  <c r="CY254" i="10" s="1"/>
  <c r="DA34" i="4"/>
  <c r="DA104" i="10" s="1"/>
  <c r="CO213" i="4"/>
  <c r="CO283" i="10" s="1"/>
  <c r="DC74" i="4"/>
  <c r="DC144" i="10" s="1"/>
  <c r="CV74" i="4"/>
  <c r="CV144" i="10" s="1"/>
  <c r="CI74" i="4"/>
  <c r="CI144" i="10" s="1"/>
  <c r="DA74" i="4"/>
  <c r="DA144" i="10" s="1"/>
  <c r="CK184" i="4"/>
  <c r="CK254" i="10" s="1"/>
  <c r="CK213" i="4"/>
  <c r="CK283" i="10" s="1"/>
  <c r="CL132" i="4"/>
  <c r="CL202" i="10" s="1"/>
  <c r="DC155" i="4"/>
  <c r="DC225" i="10" s="1"/>
  <c r="DJ30" i="4"/>
  <c r="DJ100" i="10" s="1"/>
  <c r="DE205" i="4"/>
  <c r="DE275" i="10" s="1"/>
  <c r="DG74" i="4"/>
  <c r="DG144" i="10" s="1"/>
  <c r="DG34" i="4"/>
  <c r="DG104" i="10" s="1"/>
  <c r="CN34" i="4"/>
  <c r="CN104" i="10" s="1"/>
  <c r="DY104" i="4"/>
  <c r="DE119" i="4"/>
  <c r="DE189" i="10" s="1"/>
  <c r="CV155" i="4"/>
  <c r="CV225" i="10" s="1"/>
  <c r="DC119" i="4"/>
  <c r="DC189" i="10" s="1"/>
  <c r="ED119" i="4"/>
  <c r="DD45" i="4"/>
  <c r="DD115" i="10" s="1"/>
  <c r="CK45" i="4"/>
  <c r="CK115" i="10" s="1"/>
  <c r="CU184" i="4"/>
  <c r="CU254" i="10" s="1"/>
  <c r="CJ213" i="4"/>
  <c r="CJ283" i="10" s="1"/>
  <c r="CU132" i="4"/>
  <c r="CU202" i="10" s="1"/>
  <c r="CK211" i="4"/>
  <c r="CK281" i="10" s="1"/>
  <c r="DG30" i="4"/>
  <c r="DG100" i="10" s="1"/>
  <c r="CU211" i="4"/>
  <c r="CU281" i="10" s="1"/>
  <c r="CX57" i="4"/>
  <c r="CX127" i="10" s="1"/>
  <c r="CR34" i="4"/>
  <c r="CR104" i="10" s="1"/>
  <c r="CN205" i="4"/>
  <c r="CN275" i="10" s="1"/>
  <c r="CX64" i="4"/>
  <c r="CX134" i="10" s="1"/>
  <c r="CS213" i="4"/>
  <c r="CS283" i="10" s="1"/>
  <c r="DD119" i="4"/>
  <c r="DD189" i="10" s="1"/>
  <c r="CT30" i="4"/>
  <c r="CT100" i="10" s="1"/>
  <c r="CU64" i="4"/>
  <c r="CU134" i="10" s="1"/>
  <c r="CL30" i="4"/>
  <c r="CL100" i="10" s="1"/>
  <c r="DG64" i="4"/>
  <c r="DG134" i="10" s="1"/>
  <c r="CR205" i="4"/>
  <c r="CR275" i="10" s="1"/>
  <c r="CQ45" i="4"/>
  <c r="CQ115" i="10" s="1"/>
  <c r="CW64" i="4"/>
  <c r="CW134" i="10" s="1"/>
  <c r="CZ30" i="4"/>
  <c r="CZ100" i="10" s="1"/>
  <c r="CM64" i="4"/>
  <c r="CM134" i="10" s="1"/>
  <c r="CL119" i="4"/>
  <c r="CL189" i="10" s="1"/>
  <c r="DJ155" i="4"/>
  <c r="DJ225" i="10" s="1"/>
  <c r="CL31" i="4"/>
  <c r="CL101" i="10" s="1"/>
  <c r="CY64" i="4"/>
  <c r="CY134" i="10" s="1"/>
  <c r="CK64" i="4"/>
  <c r="CK134" i="10" s="1"/>
  <c r="CR132" i="4"/>
  <c r="CR202" i="10" s="1"/>
  <c r="DG45" i="4"/>
  <c r="DG115" i="10" s="1"/>
  <c r="AY211" i="4"/>
  <c r="AY281" i="10" s="1"/>
  <c r="AY57" i="4"/>
  <c r="AY127" i="10" s="1"/>
  <c r="CV119" i="4"/>
  <c r="CV189" i="10" s="1"/>
  <c r="CV31" i="4"/>
  <c r="CV101" i="10" s="1"/>
  <c r="CV30" i="4"/>
  <c r="CV100" i="10" s="1"/>
  <c r="CI155" i="4"/>
  <c r="CI225" i="10" s="1"/>
  <c r="CN74" i="4"/>
  <c r="CN144" i="10" s="1"/>
  <c r="CU30" i="4"/>
  <c r="CU100" i="10" s="1"/>
  <c r="CY30" i="4"/>
  <c r="CY100" i="10" s="1"/>
  <c r="CN213" i="4"/>
  <c r="CN283" i="10" s="1"/>
  <c r="CU45" i="4"/>
  <c r="CU115" i="10" s="1"/>
  <c r="CO30" i="4"/>
  <c r="CO100" i="10" s="1"/>
  <c r="CU74" i="4"/>
  <c r="CU144" i="10" s="1"/>
  <c r="CN30" i="4"/>
  <c r="CN100" i="10" s="1"/>
  <c r="CI30" i="4"/>
  <c r="CI100" i="10" s="1"/>
  <c r="CL34" i="4"/>
  <c r="CL104" i="10" s="1"/>
  <c r="CI64" i="4"/>
  <c r="CI134" i="10" s="1"/>
  <c r="CQ213" i="4"/>
  <c r="CQ283" i="10" s="1"/>
  <c r="CU213" i="4"/>
  <c r="CU283" i="10" s="1"/>
  <c r="DC30" i="4"/>
  <c r="DC100" i="10" s="1"/>
  <c r="CQ34" i="4"/>
  <c r="CQ104" i="10" s="1"/>
  <c r="DC64" i="4"/>
  <c r="DC134" i="10" s="1"/>
  <c r="DA205" i="4"/>
  <c r="DA275" i="10" s="1"/>
  <c r="CL32" i="4"/>
  <c r="CL102" i="10" s="1"/>
  <c r="CI31" i="4"/>
  <c r="CI101" i="10" s="1"/>
  <c r="DA32" i="4"/>
  <c r="DA102" i="10" s="1"/>
  <c r="DF31" i="4"/>
  <c r="DF101" i="10" s="1"/>
  <c r="DY184" i="4"/>
  <c r="CR57" i="4"/>
  <c r="CR127" i="10" s="1"/>
  <c r="CP211" i="4"/>
  <c r="CP281" i="10" s="1"/>
  <c r="CT57" i="4"/>
  <c r="CT127" i="10" s="1"/>
  <c r="CS31" i="4"/>
  <c r="CS101" i="10" s="1"/>
  <c r="DA30" i="4"/>
  <c r="DA100" i="10" s="1"/>
  <c r="CN32" i="4"/>
  <c r="CN102" i="10" s="1"/>
  <c r="CZ31" i="4"/>
  <c r="CZ101" i="10" s="1"/>
  <c r="CJ32" i="4"/>
  <c r="CJ102" i="10" s="1"/>
  <c r="DD31" i="4"/>
  <c r="DD101" i="10" s="1"/>
  <c r="CS205" i="4"/>
  <c r="CS275" i="10" s="1"/>
  <c r="CR31" i="4"/>
  <c r="CR101" i="10" s="1"/>
  <c r="CJ57" i="4"/>
  <c r="CJ127" i="10" s="1"/>
  <c r="CM31" i="4"/>
  <c r="CM101" i="10" s="1"/>
  <c r="CU57" i="4"/>
  <c r="CU127" i="10" s="1"/>
  <c r="CV33" i="4"/>
  <c r="CV103" i="10" s="1"/>
  <c r="CP57" i="4"/>
  <c r="CP127" i="10" s="1"/>
  <c r="CZ57" i="4"/>
  <c r="CZ127" i="10" s="1"/>
  <c r="DF32" i="4"/>
  <c r="DF102" i="10" s="1"/>
  <c r="CL57" i="4"/>
  <c r="CL127" i="10" s="1"/>
  <c r="CM211" i="4"/>
  <c r="CM281" i="10" s="1"/>
  <c r="CN211" i="4"/>
  <c r="CN281" i="10" s="1"/>
  <c r="CU86" i="4"/>
  <c r="CU156" i="10" s="1"/>
  <c r="DD211" i="4"/>
  <c r="DD281" i="10" s="1"/>
  <c r="CW86" i="4"/>
  <c r="CW156" i="10" s="1"/>
  <c r="CQ33" i="4"/>
  <c r="CQ103" i="10" s="1"/>
  <c r="CS74" i="4"/>
  <c r="CS144" i="10" s="1"/>
  <c r="CJ30" i="4"/>
  <c r="CJ100" i="10" s="1"/>
  <c r="CX34" i="4"/>
  <c r="CX104" i="10" s="1"/>
  <c r="CT213" i="4"/>
  <c r="CT283" i="10" s="1"/>
  <c r="DE45" i="4"/>
  <c r="DE115" i="10" s="1"/>
  <c r="CX119" i="4"/>
  <c r="CX189" i="10" s="1"/>
  <c r="DG33" i="4"/>
  <c r="DG103" i="10" s="1"/>
  <c r="CO155" i="4"/>
  <c r="CO225" i="10" s="1"/>
  <c r="DA33" i="4"/>
  <c r="DA103" i="10" s="1"/>
  <c r="DE33" i="4"/>
  <c r="DE103" i="10" s="1"/>
  <c r="CW119" i="4"/>
  <c r="CW189" i="10" s="1"/>
  <c r="CK33" i="4"/>
  <c r="CK103" i="10" s="1"/>
  <c r="CY74" i="4"/>
  <c r="CY144" i="10" s="1"/>
  <c r="CT182" i="4"/>
  <c r="CT252" i="10" s="1"/>
  <c r="CT33" i="4"/>
  <c r="CT103" i="10" s="1"/>
  <c r="CV184" i="4"/>
  <c r="CV254" i="10" s="1"/>
  <c r="CX45" i="4"/>
  <c r="CX115" i="10" s="1"/>
  <c r="DC45" i="4"/>
  <c r="DC115" i="10" s="1"/>
  <c r="CT32" i="4"/>
  <c r="CT102" i="10" s="1"/>
  <c r="DD205" i="4"/>
  <c r="DD275" i="10" s="1"/>
  <c r="CW33" i="4"/>
  <c r="CW103" i="10" s="1"/>
  <c r="DF33" i="4"/>
  <c r="DF103" i="10" s="1"/>
  <c r="CJ33" i="4"/>
  <c r="CJ103" i="10" s="1"/>
  <c r="ED33" i="4"/>
  <c r="ED103" i="10" s="1"/>
  <c r="DF182" i="4"/>
  <c r="DF252" i="10" s="1"/>
  <c r="DA182" i="4"/>
  <c r="DA252" i="10" s="1"/>
  <c r="CU182" i="4"/>
  <c r="CU252" i="10" s="1"/>
  <c r="CP33" i="4"/>
  <c r="CP103" i="10" s="1"/>
  <c r="CS30" i="4"/>
  <c r="CS100" i="10" s="1"/>
  <c r="CL33" i="4"/>
  <c r="CL103" i="10" s="1"/>
  <c r="CY57" i="4"/>
  <c r="CY127" i="10" s="1"/>
  <c r="CS32" i="4"/>
  <c r="CS102" i="10" s="1"/>
  <c r="CS33" i="4"/>
  <c r="CS103" i="10" s="1"/>
  <c r="CL182" i="4"/>
  <c r="CL252" i="10" s="1"/>
  <c r="CY211" i="4"/>
  <c r="CY281" i="10" s="1"/>
  <c r="DC33" i="4"/>
  <c r="DC103" i="10" s="1"/>
  <c r="CQ86" i="4"/>
  <c r="CQ156" i="10" s="1"/>
  <c r="DE57" i="4"/>
  <c r="DE127" i="10" s="1"/>
  <c r="CI211" i="4"/>
  <c r="CI281" i="10" s="1"/>
  <c r="CQ57" i="4"/>
  <c r="CQ127" i="10" s="1"/>
  <c r="AJ45" i="4"/>
  <c r="AJ115" i="10" s="1"/>
  <c r="CQ74" i="4"/>
  <c r="CQ144" i="10" s="1"/>
  <c r="CQ119" i="4"/>
  <c r="CQ189" i="10" s="1"/>
  <c r="CW74" i="4"/>
  <c r="CW144" i="10" s="1"/>
  <c r="CZ34" i="4"/>
  <c r="CZ104" i="10" s="1"/>
  <c r="CL45" i="4"/>
  <c r="CL115" i="10" s="1"/>
  <c r="DF86" i="4"/>
  <c r="DF156" i="10" s="1"/>
  <c r="DA184" i="4"/>
  <c r="DA254" i="10" s="1"/>
  <c r="CR30" i="4"/>
  <c r="CR100" i="10" s="1"/>
  <c r="DT205" i="4"/>
  <c r="DT275" i="10" s="1"/>
  <c r="CQ32" i="4"/>
  <c r="CQ102" i="10" s="1"/>
  <c r="CL211" i="4"/>
  <c r="CL281" i="10" s="1"/>
  <c r="CJ31" i="4"/>
  <c r="CJ101" i="10" s="1"/>
  <c r="CK182" i="4"/>
  <c r="CK252" i="10" s="1"/>
  <c r="DB205" i="4"/>
  <c r="DB275" i="10" s="1"/>
  <c r="CM30" i="4"/>
  <c r="CM100" i="10" s="1"/>
  <c r="DE34" i="4"/>
  <c r="DE104" i="10" s="1"/>
  <c r="DE64" i="4"/>
  <c r="DE134" i="10" s="1"/>
  <c r="DC213" i="4"/>
  <c r="DC283" i="10" s="1"/>
  <c r="CU33" i="4"/>
  <c r="CU103" i="10" s="1"/>
  <c r="DG119" i="4"/>
  <c r="DG189" i="10" s="1"/>
  <c r="DA57" i="4"/>
  <c r="DA127" i="10" s="1"/>
  <c r="CP64" i="4"/>
  <c r="CP134" i="10" s="1"/>
  <c r="CO64" i="4"/>
  <c r="CO134" i="10" s="1"/>
  <c r="DE30" i="4"/>
  <c r="DE100" i="10" s="1"/>
  <c r="CQ30" i="4"/>
  <c r="CQ100" i="10" s="1"/>
  <c r="DJ205" i="4"/>
  <c r="DJ275" i="10" s="1"/>
  <c r="CI205" i="4"/>
  <c r="CI275" i="10" s="1"/>
  <c r="CY32" i="4"/>
  <c r="CY102" i="10" s="1"/>
  <c r="DB33" i="4"/>
  <c r="DB103" i="10" s="1"/>
  <c r="CO33" i="4"/>
  <c r="CO103" i="10" s="1"/>
  <c r="CY182" i="4"/>
  <c r="CY252" i="10" s="1"/>
  <c r="CU205" i="4"/>
  <c r="CU275" i="10" s="1"/>
  <c r="DB74" i="4"/>
  <c r="DB144" i="10" s="1"/>
  <c r="CV32" i="4"/>
  <c r="CV102" i="10" s="1"/>
  <c r="DD33" i="4"/>
  <c r="DD103" i="10" s="1"/>
  <c r="CW31" i="4"/>
  <c r="CW101" i="10" s="1"/>
  <c r="CY33" i="4"/>
  <c r="CY103" i="10" s="1"/>
  <c r="CI57" i="4"/>
  <c r="CI127" i="10" s="1"/>
  <c r="CO57" i="4"/>
  <c r="CO127" i="10" s="1"/>
  <c r="CN86" i="4"/>
  <c r="CN156" i="10" s="1"/>
  <c r="DE31" i="4"/>
  <c r="DE101" i="10" s="1"/>
  <c r="DA64" i="4"/>
  <c r="DA134" i="10" s="1"/>
  <c r="CY86" i="4"/>
  <c r="CY156" i="10" s="1"/>
  <c r="CS57" i="4"/>
  <c r="CS127" i="10" s="1"/>
  <c r="CJ182" i="4"/>
  <c r="CJ252" i="10" s="1"/>
  <c r="DT57" i="4"/>
  <c r="CT74" i="4"/>
  <c r="CT144" i="10" s="1"/>
  <c r="CZ213" i="4"/>
  <c r="CZ283" i="10" s="1"/>
  <c r="DC31" i="4"/>
  <c r="DC101" i="10" s="1"/>
  <c r="DE213" i="4"/>
  <c r="DE283" i="10" s="1"/>
  <c r="DO65" i="4"/>
  <c r="CM33" i="4"/>
  <c r="CM103" i="10" s="1"/>
  <c r="DB182" i="4"/>
  <c r="DB252" i="10" s="1"/>
  <c r="CL205" i="4"/>
  <c r="CL275" i="10" s="1"/>
  <c r="DC32" i="4"/>
  <c r="DC102" i="10" s="1"/>
  <c r="CZ33" i="4"/>
  <c r="CZ103" i="10" s="1"/>
  <c r="CK57" i="4"/>
  <c r="CK127" i="10" s="1"/>
  <c r="CM182" i="4"/>
  <c r="CM252" i="10" s="1"/>
  <c r="CW30" i="4"/>
  <c r="CW100" i="10" s="1"/>
  <c r="CP30" i="4"/>
  <c r="CP100" i="10" s="1"/>
  <c r="DD30" i="4"/>
  <c r="DD100" i="10" s="1"/>
  <c r="CT34" i="4"/>
  <c r="CT104" i="10" s="1"/>
  <c r="CN64" i="4"/>
  <c r="CN134" i="10" s="1"/>
  <c r="DE211" i="4"/>
  <c r="DE281" i="10" s="1"/>
  <c r="CO182" i="4"/>
  <c r="CO252" i="10" s="1"/>
  <c r="AY182" i="4"/>
  <c r="AY252" i="10" s="1"/>
  <c r="AJ213" i="4"/>
  <c r="AJ283" i="10" s="1"/>
  <c r="DC211" i="4"/>
  <c r="DC281" i="10" s="1"/>
  <c r="CP86" i="4"/>
  <c r="CP156" i="10" s="1"/>
  <c r="CM32" i="4"/>
  <c r="CM102" i="10" s="1"/>
  <c r="DB32" i="4"/>
  <c r="DB102" i="10" s="1"/>
  <c r="CR33" i="4"/>
  <c r="CR103" i="10" s="1"/>
  <c r="DT182" i="4"/>
  <c r="DD182" i="4"/>
  <c r="DD252" i="10" s="1"/>
  <c r="DC86" i="4"/>
  <c r="DC156" i="10" s="1"/>
  <c r="CU31" i="4"/>
  <c r="CU101" i="10" s="1"/>
  <c r="DC182" i="4"/>
  <c r="DC252" i="10" s="1"/>
  <c r="DF74" i="4"/>
  <c r="DF144" i="10" s="1"/>
  <c r="CZ74" i="4"/>
  <c r="CZ144" i="10" s="1"/>
  <c r="CX30" i="4"/>
  <c r="CX100" i="10" s="1"/>
  <c r="DD57" i="4"/>
  <c r="DD127" i="10" s="1"/>
  <c r="AJ119" i="4"/>
  <c r="AJ189" i="10" s="1"/>
  <c r="DY30" i="4"/>
  <c r="CK30" i="4"/>
  <c r="CK100" i="10" s="1"/>
  <c r="CK86" i="4"/>
  <c r="CK156" i="10" s="1"/>
  <c r="CR86" i="4"/>
  <c r="CR156" i="10" s="1"/>
  <c r="CN31" i="4"/>
  <c r="CN101" i="10" s="1"/>
  <c r="CX211" i="4"/>
  <c r="CX281" i="10" s="1"/>
  <c r="DY211" i="4"/>
  <c r="CR211" i="4"/>
  <c r="CR281" i="10" s="1"/>
  <c r="CU32" i="4"/>
  <c r="CU102" i="10" s="1"/>
  <c r="CX32" i="4"/>
  <c r="CX102" i="10" s="1"/>
  <c r="CX182" i="4"/>
  <c r="CX252" i="10" s="1"/>
  <c r="CN57" i="4"/>
  <c r="CN127" i="10" s="1"/>
  <c r="CJ211" i="4"/>
  <c r="CJ281" i="10" s="1"/>
  <c r="CS211" i="4"/>
  <c r="CS281" i="10" s="1"/>
  <c r="CW32" i="4"/>
  <c r="CW102" i="10" s="1"/>
  <c r="DE182" i="4"/>
  <c r="DE252" i="10" s="1"/>
  <c r="CR182" i="4"/>
  <c r="CR252" i="10" s="1"/>
  <c r="DF205" i="4"/>
  <c r="DF275" i="10" s="1"/>
  <c r="CM57" i="4"/>
  <c r="CM127" i="10" s="1"/>
  <c r="DB31" i="4"/>
  <c r="DB101" i="10" s="1"/>
  <c r="M65" i="6"/>
  <c r="B52" i="6"/>
  <c r="DA132" i="4"/>
  <c r="DA202" i="10" s="1"/>
  <c r="DE132" i="4"/>
  <c r="DE202" i="10" s="1"/>
  <c r="CV211" i="4"/>
  <c r="CV281" i="10" s="1"/>
  <c r="CP32" i="4"/>
  <c r="CP102" i="10" s="1"/>
  <c r="CI32" i="4"/>
  <c r="CI102" i="10" s="1"/>
  <c r="CP182" i="4"/>
  <c r="CP252" i="10" s="1"/>
  <c r="CV182" i="4"/>
  <c r="CV252" i="10" s="1"/>
  <c r="CS86" i="4"/>
  <c r="CS156" i="10" s="1"/>
  <c r="DT86" i="4"/>
  <c r="CW57" i="4"/>
  <c r="CW127" i="10" s="1"/>
  <c r="CI33" i="4"/>
  <c r="CI103" i="10" s="1"/>
  <c r="CX33" i="4"/>
  <c r="CX103" i="10" s="1"/>
  <c r="DC205" i="4"/>
  <c r="DC275" i="10" s="1"/>
  <c r="CM205" i="4"/>
  <c r="CM275" i="10" s="1"/>
  <c r="CI86" i="4"/>
  <c r="CI156" i="10" s="1"/>
  <c r="CZ86" i="4"/>
  <c r="CZ156" i="10" s="1"/>
  <c r="CW211" i="4"/>
  <c r="CW281" i="10" s="1"/>
  <c r="CT86" i="4"/>
  <c r="CT156" i="10" s="1"/>
  <c r="CR32" i="4"/>
  <c r="CR102" i="10" s="1"/>
  <c r="DG211" i="4"/>
  <c r="DG281" i="10" s="1"/>
  <c r="CO211" i="4"/>
  <c r="CO281" i="10" s="1"/>
  <c r="DA86" i="4"/>
  <c r="DA156" i="10" s="1"/>
  <c r="DO182" i="4"/>
  <c r="DJ32" i="4"/>
  <c r="DJ102" i="10" s="1"/>
  <c r="CN33" i="4"/>
  <c r="CN103" i="10" s="1"/>
  <c r="CK31" i="4"/>
  <c r="CK101" i="10" s="1"/>
  <c r="DE32" i="4"/>
  <c r="DE102" i="10" s="1"/>
  <c r="CW182" i="4"/>
  <c r="CW252" i="10" s="1"/>
  <c r="DF57" i="4"/>
  <c r="DF127" i="10" s="1"/>
  <c r="DC57" i="4"/>
  <c r="DC127" i="10" s="1"/>
  <c r="ED57" i="4"/>
  <c r="CX31" i="4"/>
  <c r="CX101" i="10" s="1"/>
  <c r="DA31" i="4"/>
  <c r="DA101" i="10" s="1"/>
  <c r="CM132" i="4"/>
  <c r="CM202" i="10" s="1"/>
  <c r="CM45" i="4"/>
  <c r="CM115" i="10" s="1"/>
  <c r="AT34" i="4"/>
  <c r="AT104" i="10" s="1"/>
  <c r="BT186" i="4"/>
  <c r="BT256" i="10" s="1"/>
  <c r="BP186" i="4"/>
  <c r="BP256" i="10" s="1"/>
  <c r="BI186" i="4"/>
  <c r="BI256" i="10" s="1"/>
  <c r="AA186" i="4"/>
  <c r="AA256" i="10" s="1"/>
  <c r="BV186" i="4"/>
  <c r="BV256" i="10" s="1"/>
  <c r="BW186" i="4"/>
  <c r="BW256" i="10" s="1"/>
  <c r="BJ186" i="4"/>
  <c r="BJ256" i="10" s="1"/>
  <c r="CA186" i="4"/>
  <c r="CA256" i="10" s="1"/>
  <c r="CB186" i="4"/>
  <c r="CB256" i="10" s="1"/>
  <c r="CF186" i="4"/>
  <c r="CF256" i="10" s="1"/>
  <c r="BY186" i="4"/>
  <c r="BY256" i="10" s="1"/>
  <c r="AB186" i="4"/>
  <c r="AB256" i="10" s="1"/>
  <c r="CD186" i="4"/>
  <c r="CD256" i="10" s="1"/>
  <c r="CC186" i="4"/>
  <c r="CC256" i="10" s="1"/>
  <c r="BE186" i="4"/>
  <c r="BE256" i="10" s="1"/>
  <c r="BH186" i="4"/>
  <c r="BH256" i="10" s="1"/>
  <c r="BM186" i="4"/>
  <c r="BM256" i="10" s="1"/>
  <c r="BQ186" i="4"/>
  <c r="BQ256" i="10" s="1"/>
  <c r="BN186" i="4"/>
  <c r="BN256" i="10" s="1"/>
  <c r="BU186" i="4"/>
  <c r="BU256" i="10" s="1"/>
  <c r="BK186" i="4"/>
  <c r="BK256" i="10" s="1"/>
  <c r="Y186" i="4"/>
  <c r="Y256" i="10" s="1"/>
  <c r="BR186" i="4"/>
  <c r="BR256" i="10" s="1"/>
  <c r="CE186" i="4"/>
  <c r="CE256" i="10" s="1"/>
  <c r="BL186" i="4"/>
  <c r="BL256" i="10" s="1"/>
  <c r="BZ186" i="4"/>
  <c r="BZ256" i="10" s="1"/>
  <c r="BX186" i="4"/>
  <c r="BX256" i="10" s="1"/>
  <c r="Z186" i="4"/>
  <c r="Z256" i="10" s="1"/>
  <c r="BO186" i="4"/>
  <c r="BO256" i="10" s="1"/>
  <c r="BS186" i="4"/>
  <c r="BS256" i="10" s="1"/>
  <c r="I49" i="7"/>
  <c r="C39" i="7"/>
  <c r="BK139" i="4"/>
  <c r="BK209" i="10" s="1"/>
  <c r="BY139" i="4"/>
  <c r="BY209" i="10" s="1"/>
  <c r="BO139" i="4"/>
  <c r="BO209" i="10" s="1"/>
  <c r="AB139" i="4"/>
  <c r="AB209" i="10" s="1"/>
  <c r="BS139" i="4"/>
  <c r="BS209" i="10" s="1"/>
  <c r="BW139" i="4"/>
  <c r="BW209" i="10" s="1"/>
  <c r="CE139" i="4"/>
  <c r="CE209" i="10" s="1"/>
  <c r="Y139" i="4"/>
  <c r="Y209" i="10" s="1"/>
  <c r="CA139" i="4"/>
  <c r="CA209" i="10" s="1"/>
  <c r="BH139" i="4"/>
  <c r="BH209" i="10" s="1"/>
  <c r="BE139" i="4"/>
  <c r="BE209" i="10" s="1"/>
  <c r="AA139" i="4"/>
  <c r="AA209" i="10" s="1"/>
  <c r="BZ139" i="4"/>
  <c r="BZ209" i="10" s="1"/>
  <c r="BQ139" i="4"/>
  <c r="BQ209" i="10" s="1"/>
  <c r="CD139" i="4"/>
  <c r="CD209" i="10" s="1"/>
  <c r="Z139" i="4"/>
  <c r="Z209" i="10" s="1"/>
  <c r="BT139" i="4"/>
  <c r="BT209" i="10" s="1"/>
  <c r="CF139" i="4"/>
  <c r="CF209" i="10" s="1"/>
  <c r="CB139" i="4"/>
  <c r="CB209" i="10" s="1"/>
  <c r="BU139" i="4"/>
  <c r="BU209" i="10" s="1"/>
  <c r="BI139" i="4"/>
  <c r="BI209" i="10" s="1"/>
  <c r="BV139" i="4"/>
  <c r="BV209" i="10" s="1"/>
  <c r="BL139" i="4"/>
  <c r="BL209" i="10" s="1"/>
  <c r="BP139" i="4"/>
  <c r="BP209" i="10" s="1"/>
  <c r="BJ139" i="4"/>
  <c r="BJ209" i="10" s="1"/>
  <c r="BR139" i="4"/>
  <c r="BR209" i="10" s="1"/>
  <c r="BX139" i="4"/>
  <c r="BX209" i="10" s="1"/>
  <c r="BM139" i="4"/>
  <c r="BM209" i="10" s="1"/>
  <c r="CC139" i="4"/>
  <c r="CC209" i="10" s="1"/>
  <c r="BN139" i="4"/>
  <c r="BN209" i="10" s="1"/>
  <c r="M57" i="6"/>
  <c r="B44" i="6"/>
  <c r="I48" i="7"/>
  <c r="C38" i="7"/>
  <c r="BU78" i="4"/>
  <c r="BU148" i="10" s="1"/>
  <c r="BO78" i="4"/>
  <c r="BO148" i="10" s="1"/>
  <c r="BH78" i="4"/>
  <c r="BH148" i="10" s="1"/>
  <c r="Y78" i="4"/>
  <c r="Y148" i="10" s="1"/>
  <c r="CC78" i="4"/>
  <c r="CC148" i="10" s="1"/>
  <c r="CE78" i="4"/>
  <c r="CE148" i="10" s="1"/>
  <c r="BX78" i="4"/>
  <c r="BX148" i="10" s="1"/>
  <c r="AB78" i="4"/>
  <c r="AB148" i="10" s="1"/>
  <c r="BN78" i="4"/>
  <c r="BN148" i="10" s="1"/>
  <c r="BE78" i="4"/>
  <c r="BE148" i="10" s="1"/>
  <c r="BJ78" i="4"/>
  <c r="BJ148" i="10" s="1"/>
  <c r="BM78" i="4"/>
  <c r="BM148" i="10" s="1"/>
  <c r="CA78" i="4"/>
  <c r="CA148" i="10" s="1"/>
  <c r="BW78" i="4"/>
  <c r="BW148" i="10" s="1"/>
  <c r="AA78" i="4"/>
  <c r="AA148" i="10" s="1"/>
  <c r="BS78" i="4"/>
  <c r="BS148" i="10" s="1"/>
  <c r="Z78" i="4"/>
  <c r="Z148" i="10" s="1"/>
  <c r="BP78" i="4"/>
  <c r="BP148" i="10" s="1"/>
  <c r="BL78" i="4"/>
  <c r="BL148" i="10" s="1"/>
  <c r="CF78" i="4"/>
  <c r="CF148" i="10" s="1"/>
  <c r="BK78" i="4"/>
  <c r="BK148" i="10" s="1"/>
  <c r="BY78" i="4"/>
  <c r="BY148" i="10" s="1"/>
  <c r="BR78" i="4"/>
  <c r="BR148" i="10" s="1"/>
  <c r="BZ78" i="4"/>
  <c r="BZ148" i="10" s="1"/>
  <c r="BI78" i="4"/>
  <c r="BI148" i="10" s="1"/>
  <c r="BT78" i="4"/>
  <c r="BT148" i="10" s="1"/>
  <c r="CB78" i="4"/>
  <c r="CB148" i="10" s="1"/>
  <c r="BV78" i="4"/>
  <c r="BV148" i="10" s="1"/>
  <c r="CD78" i="4"/>
  <c r="CD148" i="10" s="1"/>
  <c r="BQ78" i="4"/>
  <c r="BQ148" i="10" s="1"/>
  <c r="I51" i="7"/>
  <c r="C41" i="7"/>
  <c r="M79" i="6"/>
  <c r="B66" i="6"/>
  <c r="AJ33" i="4"/>
  <c r="AJ103" i="10" s="1"/>
  <c r="AJ211" i="4"/>
  <c r="AJ281" i="10" s="1"/>
  <c r="CE183" i="4"/>
  <c r="CE253" i="10" s="1"/>
  <c r="CC183" i="4"/>
  <c r="CC253" i="10" s="1"/>
  <c r="BO183" i="4"/>
  <c r="BO253" i="10" s="1"/>
  <c r="BU183" i="4"/>
  <c r="BU253" i="10" s="1"/>
  <c r="BT183" i="4"/>
  <c r="BT253" i="10" s="1"/>
  <c r="AB183" i="4"/>
  <c r="AB253" i="10" s="1"/>
  <c r="BW183" i="4"/>
  <c r="BW253" i="10" s="1"/>
  <c r="BK183" i="4"/>
  <c r="BK253" i="10" s="1"/>
  <c r="BI183" i="4"/>
  <c r="BI253" i="10" s="1"/>
  <c r="BE183" i="4"/>
  <c r="BE253" i="10" s="1"/>
  <c r="CA183" i="4"/>
  <c r="CA253" i="10" s="1"/>
  <c r="BY183" i="4"/>
  <c r="BY253" i="10" s="1"/>
  <c r="CD183" i="4"/>
  <c r="CD253" i="10" s="1"/>
  <c r="BM183" i="4"/>
  <c r="BM253" i="10" s="1"/>
  <c r="BS183" i="4"/>
  <c r="BS253" i="10" s="1"/>
  <c r="AA183" i="4"/>
  <c r="AA253" i="10" s="1"/>
  <c r="BX183" i="4"/>
  <c r="BX253" i="10" s="1"/>
  <c r="Y183" i="4"/>
  <c r="Y253" i="10" s="1"/>
  <c r="CF183" i="4"/>
  <c r="CF253" i="10" s="1"/>
  <c r="Z183" i="4"/>
  <c r="Z253" i="10" s="1"/>
  <c r="BL183" i="4"/>
  <c r="BL253" i="10" s="1"/>
  <c r="CB183" i="4"/>
  <c r="CB253" i="10" s="1"/>
  <c r="BN183" i="4"/>
  <c r="BN253" i="10" s="1"/>
  <c r="BQ183" i="4"/>
  <c r="BQ253" i="10" s="1"/>
  <c r="BV183" i="4"/>
  <c r="BV253" i="10" s="1"/>
  <c r="BR183" i="4"/>
  <c r="BR253" i="10" s="1"/>
  <c r="BH183" i="4"/>
  <c r="BH253" i="10" s="1"/>
  <c r="BJ183" i="4"/>
  <c r="BJ253" i="10" s="1"/>
  <c r="BP183" i="4"/>
  <c r="BP253" i="10" s="1"/>
  <c r="BZ183" i="4"/>
  <c r="BZ253" i="10" s="1"/>
  <c r="BS147" i="4"/>
  <c r="BS217" i="10" s="1"/>
  <c r="BO147" i="4"/>
  <c r="BO217" i="10" s="1"/>
  <c r="BH147" i="4"/>
  <c r="BH217" i="10" s="1"/>
  <c r="AA147" i="4"/>
  <c r="AA217" i="10" s="1"/>
  <c r="CA147" i="4"/>
  <c r="CA217" i="10" s="1"/>
  <c r="CE147" i="4"/>
  <c r="CE217" i="10" s="1"/>
  <c r="BX147" i="4"/>
  <c r="BX217" i="10" s="1"/>
  <c r="AB147" i="4"/>
  <c r="AB217" i="10" s="1"/>
  <c r="BL147" i="4"/>
  <c r="BL217" i="10" s="1"/>
  <c r="BE147" i="4"/>
  <c r="BE217" i="10" s="1"/>
  <c r="BM147" i="4"/>
  <c r="BM217" i="10" s="1"/>
  <c r="BK147" i="4"/>
  <c r="BK217" i="10" s="1"/>
  <c r="BY147" i="4"/>
  <c r="BY217" i="10" s="1"/>
  <c r="BW147" i="4"/>
  <c r="BW217" i="10" s="1"/>
  <c r="Y147" i="4"/>
  <c r="Y217" i="10" s="1"/>
  <c r="CB147" i="4"/>
  <c r="CB217" i="10" s="1"/>
  <c r="BN147" i="4"/>
  <c r="BN217" i="10" s="1"/>
  <c r="BI147" i="4"/>
  <c r="BI217" i="10" s="1"/>
  <c r="CD147" i="4"/>
  <c r="CD217" i="10" s="1"/>
  <c r="BQ147" i="4"/>
  <c r="BQ217" i="10" s="1"/>
  <c r="Z147" i="4"/>
  <c r="Z217" i="10" s="1"/>
  <c r="BP147" i="4"/>
  <c r="BP217" i="10" s="1"/>
  <c r="BJ147" i="4"/>
  <c r="BJ217" i="10" s="1"/>
  <c r="CF147" i="4"/>
  <c r="CF217" i="10" s="1"/>
  <c r="BR147" i="4"/>
  <c r="BR217" i="10" s="1"/>
  <c r="BU147" i="4"/>
  <c r="BU217" i="10" s="1"/>
  <c r="BT147" i="4"/>
  <c r="BT217" i="10" s="1"/>
  <c r="CC147" i="4"/>
  <c r="CC217" i="10" s="1"/>
  <c r="BZ147" i="4"/>
  <c r="BZ217" i="10" s="1"/>
  <c r="BV147" i="4"/>
  <c r="BV217" i="10" s="1"/>
  <c r="CD151" i="4"/>
  <c r="CD221" i="10" s="1"/>
  <c r="CF151" i="4"/>
  <c r="CF221" i="10" s="1"/>
  <c r="BQ151" i="4"/>
  <c r="BQ221" i="10" s="1"/>
  <c r="Y151" i="4"/>
  <c r="Y221" i="10" s="1"/>
  <c r="BO151" i="4"/>
  <c r="BO221" i="10" s="1"/>
  <c r="BM151" i="4"/>
  <c r="BM221" i="10" s="1"/>
  <c r="BR151" i="4"/>
  <c r="BR221" i="10" s="1"/>
  <c r="Z151" i="4"/>
  <c r="Z221" i="10" s="1"/>
  <c r="BW151" i="4"/>
  <c r="BW221" i="10" s="1"/>
  <c r="BU151" i="4"/>
  <c r="BU221" i="10" s="1"/>
  <c r="BS151" i="4"/>
  <c r="BS221" i="10" s="1"/>
  <c r="AA151" i="4"/>
  <c r="AA221" i="10" s="1"/>
  <c r="BV151" i="4"/>
  <c r="BV221" i="10" s="1"/>
  <c r="BX151" i="4"/>
  <c r="BX221" i="10" s="1"/>
  <c r="CB151" i="4"/>
  <c r="CB221" i="10" s="1"/>
  <c r="BZ151" i="4"/>
  <c r="BZ221" i="10" s="1"/>
  <c r="CA151" i="4"/>
  <c r="CA221" i="10" s="1"/>
  <c r="BN151" i="4"/>
  <c r="BN221" i="10" s="1"/>
  <c r="BL151" i="4"/>
  <c r="BL221" i="10" s="1"/>
  <c r="CE151" i="4"/>
  <c r="CE221" i="10" s="1"/>
  <c r="BT151" i="4"/>
  <c r="BT221" i="10" s="1"/>
  <c r="BE151" i="4"/>
  <c r="BE221" i="10" s="1"/>
  <c r="BI151" i="4"/>
  <c r="BI221" i="10" s="1"/>
  <c r="BH151" i="4"/>
  <c r="BH221" i="10" s="1"/>
  <c r="BY151" i="4"/>
  <c r="BY221" i="10" s="1"/>
  <c r="BP151" i="4"/>
  <c r="BP221" i="10" s="1"/>
  <c r="BJ151" i="4"/>
  <c r="BJ221" i="10" s="1"/>
  <c r="CC151" i="4"/>
  <c r="CC221" i="10" s="1"/>
  <c r="AB151" i="4"/>
  <c r="AB221" i="10" s="1"/>
  <c r="BK151" i="4"/>
  <c r="BK221" i="10" s="1"/>
  <c r="M64" i="6"/>
  <c r="B51" i="6"/>
  <c r="CF214" i="4"/>
  <c r="CF284" i="10" s="1"/>
  <c r="BU214" i="4"/>
  <c r="BU284" i="10" s="1"/>
  <c r="CC214" i="4"/>
  <c r="CC284" i="10" s="1"/>
  <c r="BO214" i="4"/>
  <c r="BO284" i="10" s="1"/>
  <c r="BI214" i="4"/>
  <c r="BI284" i="10" s="1"/>
  <c r="BJ214" i="4"/>
  <c r="BJ284" i="10" s="1"/>
  <c r="BS214" i="4"/>
  <c r="BS284" i="10" s="1"/>
  <c r="BW214" i="4"/>
  <c r="BW284" i="10" s="1"/>
  <c r="BQ214" i="4"/>
  <c r="BQ284" i="10" s="1"/>
  <c r="BZ214" i="4"/>
  <c r="BZ284" i="10" s="1"/>
  <c r="BR214" i="4"/>
  <c r="BR284" i="10" s="1"/>
  <c r="BX214" i="4"/>
  <c r="BX284" i="10" s="1"/>
  <c r="BT214" i="4"/>
  <c r="BT284" i="10" s="1"/>
  <c r="BM214" i="4"/>
  <c r="BM284" i="10" s="1"/>
  <c r="BP214" i="4"/>
  <c r="BP284" i="10" s="1"/>
  <c r="CB214" i="4"/>
  <c r="CB284" i="10" s="1"/>
  <c r="BY214" i="4"/>
  <c r="BY284" i="10" s="1"/>
  <c r="AA214" i="4"/>
  <c r="AA284" i="10" s="1"/>
  <c r="BN214" i="4"/>
  <c r="BN284" i="10" s="1"/>
  <c r="AB214" i="4"/>
  <c r="AB284" i="10" s="1"/>
  <c r="BV214" i="4"/>
  <c r="BV284" i="10" s="1"/>
  <c r="Z214" i="4"/>
  <c r="Z284" i="10" s="1"/>
  <c r="CD214" i="4"/>
  <c r="CD284" i="10" s="1"/>
  <c r="Y214" i="4"/>
  <c r="Y284" i="10" s="1"/>
  <c r="CE214" i="4"/>
  <c r="CE284" i="10" s="1"/>
  <c r="BK214" i="4"/>
  <c r="BK284" i="10" s="1"/>
  <c r="BE214" i="4"/>
  <c r="BE284" i="10" s="1"/>
  <c r="CA214" i="4"/>
  <c r="CA284" i="10" s="1"/>
  <c r="BH214" i="4"/>
  <c r="BH284" i="10" s="1"/>
  <c r="BL214" i="4"/>
  <c r="BL284" i="10" s="1"/>
  <c r="BM210" i="4"/>
  <c r="BM280" i="10" s="1"/>
  <c r="BI210" i="4"/>
  <c r="BI280" i="10" s="1"/>
  <c r="BQ210" i="4"/>
  <c r="BQ280" i="10" s="1"/>
  <c r="BU210" i="4"/>
  <c r="BU280" i="10" s="1"/>
  <c r="BY210" i="4"/>
  <c r="BY280" i="10" s="1"/>
  <c r="BW210" i="4"/>
  <c r="BW280" i="10" s="1"/>
  <c r="BK210" i="4"/>
  <c r="BK280" i="10" s="1"/>
  <c r="CC210" i="4"/>
  <c r="CC280" i="10" s="1"/>
  <c r="BN210" i="4"/>
  <c r="BN280" i="10" s="1"/>
  <c r="BE210" i="4"/>
  <c r="BE280" i="10" s="1"/>
  <c r="CB210" i="4"/>
  <c r="CB280" i="10" s="1"/>
  <c r="BX210" i="4"/>
  <c r="BX280" i="10" s="1"/>
  <c r="CF210" i="4"/>
  <c r="CF280" i="10" s="1"/>
  <c r="Z210" i="4"/>
  <c r="Z280" i="10" s="1"/>
  <c r="BR210" i="4"/>
  <c r="BR280" i="10" s="1"/>
  <c r="Y210" i="4"/>
  <c r="Y280" i="10" s="1"/>
  <c r="BZ210" i="4"/>
  <c r="BZ280" i="10" s="1"/>
  <c r="AA210" i="4"/>
  <c r="AA280" i="10" s="1"/>
  <c r="BH210" i="4"/>
  <c r="BH280" i="10" s="1"/>
  <c r="AB210" i="4"/>
  <c r="AB280" i="10" s="1"/>
  <c r="BS210" i="4"/>
  <c r="BS280" i="10" s="1"/>
  <c r="CD210" i="4"/>
  <c r="CD280" i="10" s="1"/>
  <c r="CA210" i="4"/>
  <c r="CA280" i="10" s="1"/>
  <c r="BO210" i="4"/>
  <c r="BO280" i="10" s="1"/>
  <c r="BL210" i="4"/>
  <c r="BL280" i="10" s="1"/>
  <c r="CE210" i="4"/>
  <c r="CE280" i="10" s="1"/>
  <c r="BJ210" i="4"/>
  <c r="BJ280" i="10" s="1"/>
  <c r="BV210" i="4"/>
  <c r="BV280" i="10" s="1"/>
  <c r="BT210" i="4"/>
  <c r="BT280" i="10" s="1"/>
  <c r="BP210" i="4"/>
  <c r="BP280" i="10" s="1"/>
  <c r="B47" i="6"/>
  <c r="M60" i="6"/>
  <c r="M55" i="6"/>
  <c r="B42" i="6"/>
  <c r="M72" i="6"/>
  <c r="B59" i="6"/>
  <c r="BS131" i="4"/>
  <c r="BS201" i="10" s="1"/>
  <c r="BO131" i="4"/>
  <c r="BO201" i="10" s="1"/>
  <c r="BH131" i="4"/>
  <c r="BH201" i="10" s="1"/>
  <c r="AA131" i="4"/>
  <c r="AA201" i="10" s="1"/>
  <c r="CA131" i="4"/>
  <c r="CA201" i="10" s="1"/>
  <c r="CE131" i="4"/>
  <c r="CE201" i="10" s="1"/>
  <c r="BX131" i="4"/>
  <c r="BX201" i="10" s="1"/>
  <c r="AB131" i="4"/>
  <c r="AB201" i="10" s="1"/>
  <c r="BL131" i="4"/>
  <c r="BL201" i="10" s="1"/>
  <c r="BE131" i="4"/>
  <c r="BE201" i="10" s="1"/>
  <c r="BM131" i="4"/>
  <c r="BM201" i="10" s="1"/>
  <c r="BK131" i="4"/>
  <c r="BK201" i="10" s="1"/>
  <c r="BY131" i="4"/>
  <c r="BY201" i="10" s="1"/>
  <c r="BW131" i="4"/>
  <c r="BW201" i="10" s="1"/>
  <c r="Y131" i="4"/>
  <c r="Y201" i="10" s="1"/>
  <c r="CB131" i="4"/>
  <c r="CB201" i="10" s="1"/>
  <c r="BN131" i="4"/>
  <c r="BN201" i="10" s="1"/>
  <c r="BI131" i="4"/>
  <c r="BI201" i="10" s="1"/>
  <c r="CD131" i="4"/>
  <c r="CD201" i="10" s="1"/>
  <c r="BQ131" i="4"/>
  <c r="BQ201" i="10" s="1"/>
  <c r="Z131" i="4"/>
  <c r="Z201" i="10" s="1"/>
  <c r="BT131" i="4"/>
  <c r="BT201" i="10" s="1"/>
  <c r="CC131" i="4"/>
  <c r="CC201" i="10" s="1"/>
  <c r="BJ131" i="4"/>
  <c r="BJ201" i="10" s="1"/>
  <c r="BR131" i="4"/>
  <c r="BR201" i="10" s="1"/>
  <c r="BZ131" i="4"/>
  <c r="BZ201" i="10" s="1"/>
  <c r="BP131" i="4"/>
  <c r="BP201" i="10" s="1"/>
  <c r="CF131" i="4"/>
  <c r="CF201" i="10" s="1"/>
  <c r="BU131" i="4"/>
  <c r="BU201" i="10" s="1"/>
  <c r="BV131" i="4"/>
  <c r="BV201" i="10" s="1"/>
  <c r="M56" i="6"/>
  <c r="B43" i="6"/>
  <c r="B35" i="6"/>
  <c r="M48" i="6"/>
  <c r="AJ205" i="4"/>
  <c r="AJ275" i="10" s="1"/>
  <c r="BV161" i="4"/>
  <c r="BV231" i="10" s="1"/>
  <c r="BH161" i="4"/>
  <c r="BH231" i="10" s="1"/>
  <c r="BP161" i="4"/>
  <c r="BP231" i="10" s="1"/>
  <c r="BL161" i="4"/>
  <c r="BL231" i="10" s="1"/>
  <c r="CD161" i="4"/>
  <c r="CD231" i="10" s="1"/>
  <c r="BX161" i="4"/>
  <c r="BX231" i="10" s="1"/>
  <c r="CF161" i="4"/>
  <c r="CF231" i="10" s="1"/>
  <c r="BT161" i="4"/>
  <c r="BT231" i="10" s="1"/>
  <c r="BK161" i="4"/>
  <c r="BK231" i="10" s="1"/>
  <c r="BI161" i="4"/>
  <c r="BI231" i="10" s="1"/>
  <c r="AB161" i="4"/>
  <c r="AB231" i="10" s="1"/>
  <c r="BN161" i="4"/>
  <c r="BN231" i="10" s="1"/>
  <c r="BW161" i="4"/>
  <c r="BW231" i="10" s="1"/>
  <c r="CE161" i="4"/>
  <c r="CE231" i="10" s="1"/>
  <c r="BU161" i="4"/>
  <c r="BU231" i="10" s="1"/>
  <c r="BZ161" i="4"/>
  <c r="BZ231" i="10" s="1"/>
  <c r="CC161" i="4"/>
  <c r="CC231" i="10" s="1"/>
  <c r="BO161" i="4"/>
  <c r="BO231" i="10" s="1"/>
  <c r="BS161" i="4"/>
  <c r="BS231" i="10" s="1"/>
  <c r="BE161" i="4"/>
  <c r="BE231" i="10" s="1"/>
  <c r="CA161" i="4"/>
  <c r="CA231" i="10" s="1"/>
  <c r="Y161" i="4"/>
  <c r="Y231" i="10" s="1"/>
  <c r="BQ161" i="4"/>
  <c r="BQ231" i="10" s="1"/>
  <c r="Z161" i="4"/>
  <c r="Z231" i="10" s="1"/>
  <c r="BR161" i="4"/>
  <c r="BR231" i="10" s="1"/>
  <c r="AA161" i="4"/>
  <c r="AA231" i="10" s="1"/>
  <c r="CB161" i="4"/>
  <c r="CB231" i="10" s="1"/>
  <c r="BY161" i="4"/>
  <c r="BY231" i="10" s="1"/>
  <c r="BM161" i="4"/>
  <c r="BM231" i="10" s="1"/>
  <c r="BJ161" i="4"/>
  <c r="BJ231" i="10" s="1"/>
  <c r="M49" i="6"/>
  <c r="B36" i="6"/>
  <c r="M58" i="6"/>
  <c r="B45" i="6"/>
  <c r="C53" i="7"/>
  <c r="I63" i="7"/>
  <c r="BV167" i="4"/>
  <c r="BV237" i="10" s="1"/>
  <c r="BX167" i="4"/>
  <c r="BX237" i="10" s="1"/>
  <c r="CB167" i="4"/>
  <c r="CB237" i="10" s="1"/>
  <c r="BZ167" i="4"/>
  <c r="BZ237" i="10" s="1"/>
  <c r="CD167" i="4"/>
  <c r="CD237" i="10" s="1"/>
  <c r="CF167" i="4"/>
  <c r="CF237" i="10" s="1"/>
  <c r="BQ167" i="4"/>
  <c r="BQ237" i="10" s="1"/>
  <c r="AB167" i="4"/>
  <c r="AB237" i="10" s="1"/>
  <c r="BO167" i="4"/>
  <c r="BO237" i="10" s="1"/>
  <c r="BM167" i="4"/>
  <c r="BM237" i="10" s="1"/>
  <c r="BR167" i="4"/>
  <c r="BR237" i="10" s="1"/>
  <c r="Y167" i="4"/>
  <c r="Y237" i="10" s="1"/>
  <c r="BN167" i="4"/>
  <c r="BN237" i="10" s="1"/>
  <c r="BP167" i="4"/>
  <c r="BP237" i="10" s="1"/>
  <c r="BL167" i="4"/>
  <c r="BL237" i="10" s="1"/>
  <c r="BJ167" i="4"/>
  <c r="BJ237" i="10" s="1"/>
  <c r="BK167" i="4"/>
  <c r="BK237" i="10" s="1"/>
  <c r="CA167" i="4"/>
  <c r="CA237" i="10" s="1"/>
  <c r="BW167" i="4"/>
  <c r="BW237" i="10" s="1"/>
  <c r="BS167" i="4"/>
  <c r="BS237" i="10" s="1"/>
  <c r="CE167" i="4"/>
  <c r="CE237" i="10" s="1"/>
  <c r="BT167" i="4"/>
  <c r="BT237" i="10" s="1"/>
  <c r="BE167" i="4"/>
  <c r="BE237" i="10" s="1"/>
  <c r="BI167" i="4"/>
  <c r="BI237" i="10" s="1"/>
  <c r="BH167" i="4"/>
  <c r="BH237" i="10" s="1"/>
  <c r="BY167" i="4"/>
  <c r="BY237" i="10" s="1"/>
  <c r="BU167" i="4"/>
  <c r="BU237" i="10" s="1"/>
  <c r="Z167" i="4"/>
  <c r="Z237" i="10" s="1"/>
  <c r="CC167" i="4"/>
  <c r="CC237" i="10" s="1"/>
  <c r="AA167" i="4"/>
  <c r="AA237" i="10" s="1"/>
  <c r="M76" i="6"/>
  <c r="B63" i="6"/>
  <c r="BN168" i="4"/>
  <c r="BN238" i="10" s="1"/>
  <c r="BT168" i="4"/>
  <c r="BT238" i="10" s="1"/>
  <c r="BJ168" i="4"/>
  <c r="BJ238" i="10" s="1"/>
  <c r="Z168" i="4"/>
  <c r="Z238" i="10" s="1"/>
  <c r="BV168" i="4"/>
  <c r="BV238" i="10" s="1"/>
  <c r="CB168" i="4"/>
  <c r="CB238" i="10" s="1"/>
  <c r="BZ168" i="4"/>
  <c r="BZ238" i="10" s="1"/>
  <c r="AA168" i="4"/>
  <c r="AA238" i="10" s="1"/>
  <c r="CD168" i="4"/>
  <c r="CD238" i="10" s="1"/>
  <c r="BR168" i="4"/>
  <c r="BR238" i="10" s="1"/>
  <c r="BK168" i="4"/>
  <c r="BK238" i="10" s="1"/>
  <c r="AB168" i="4"/>
  <c r="AB238" i="10" s="1"/>
  <c r="CC168" i="4"/>
  <c r="CC238" i="10" s="1"/>
  <c r="BL168" i="4"/>
  <c r="BL238" i="10" s="1"/>
  <c r="BY168" i="4"/>
  <c r="BY238" i="10" s="1"/>
  <c r="Y168" i="4"/>
  <c r="Y238" i="10" s="1"/>
  <c r="BS168" i="4"/>
  <c r="BS238" i="10" s="1"/>
  <c r="BH168" i="4"/>
  <c r="BH238" i="10" s="1"/>
  <c r="BM168" i="4"/>
  <c r="BM238" i="10" s="1"/>
  <c r="BX168" i="4"/>
  <c r="BX238" i="10" s="1"/>
  <c r="BU168" i="4"/>
  <c r="BU238" i="10" s="1"/>
  <c r="BI168" i="4"/>
  <c r="BI238" i="10" s="1"/>
  <c r="BO168" i="4"/>
  <c r="BO238" i="10" s="1"/>
  <c r="CA168" i="4"/>
  <c r="CA238" i="10" s="1"/>
  <c r="BW168" i="4"/>
  <c r="BW238" i="10" s="1"/>
  <c r="BP168" i="4"/>
  <c r="BP238" i="10" s="1"/>
  <c r="CE168" i="4"/>
  <c r="CE238" i="10" s="1"/>
  <c r="CF168" i="4"/>
  <c r="CF238" i="10" s="1"/>
  <c r="BE168" i="4"/>
  <c r="BE238" i="10" s="1"/>
  <c r="BQ168" i="4"/>
  <c r="BQ238" i="10" s="1"/>
  <c r="AJ31" i="4"/>
  <c r="AJ101" i="10" s="1"/>
  <c r="I50" i="7"/>
  <c r="C40" i="7"/>
  <c r="I55" i="7"/>
  <c r="C45" i="7"/>
  <c r="BK47" i="4"/>
  <c r="BK117" i="10" s="1"/>
  <c r="CC47" i="4"/>
  <c r="CC117" i="10" s="1"/>
  <c r="BX47" i="4"/>
  <c r="BX117" i="10" s="1"/>
  <c r="CF47" i="4"/>
  <c r="CF117" i="10" s="1"/>
  <c r="BS47" i="4"/>
  <c r="BS117" i="10" s="1"/>
  <c r="BJ47" i="4"/>
  <c r="BJ117" i="10" s="1"/>
  <c r="BI47" i="4"/>
  <c r="BI117" i="10" s="1"/>
  <c r="BQ47" i="4"/>
  <c r="BQ117" i="10" s="1"/>
  <c r="CA47" i="4"/>
  <c r="CA117" i="10" s="1"/>
  <c r="BR47" i="4"/>
  <c r="BR117" i="10" s="1"/>
  <c r="BY47" i="4"/>
  <c r="BY117" i="10" s="1"/>
  <c r="AB47" i="4"/>
  <c r="AB117" i="10" s="1"/>
  <c r="BU47" i="4"/>
  <c r="BU117" i="10" s="1"/>
  <c r="BH47" i="4"/>
  <c r="BH117" i="10" s="1"/>
  <c r="BP47" i="4"/>
  <c r="BP117" i="10" s="1"/>
  <c r="BM47" i="4"/>
  <c r="BM117" i="10" s="1"/>
  <c r="CE47" i="4"/>
  <c r="CE117" i="10" s="1"/>
  <c r="BZ47" i="4"/>
  <c r="BZ117" i="10" s="1"/>
  <c r="AA47" i="4"/>
  <c r="AA117" i="10" s="1"/>
  <c r="BV47" i="4"/>
  <c r="BV117" i="10" s="1"/>
  <c r="Z47" i="4"/>
  <c r="Z117" i="10" s="1"/>
  <c r="BW47" i="4"/>
  <c r="BW117" i="10" s="1"/>
  <c r="Y47" i="4"/>
  <c r="Y117" i="10" s="1"/>
  <c r="BE47" i="4"/>
  <c r="BE117" i="10" s="1"/>
  <c r="BL47" i="4"/>
  <c r="BL117" i="10" s="1"/>
  <c r="BN47" i="4"/>
  <c r="BN117" i="10" s="1"/>
  <c r="BT47" i="4"/>
  <c r="BT117" i="10" s="1"/>
  <c r="CD47" i="4"/>
  <c r="CD117" i="10" s="1"/>
  <c r="CB47" i="4"/>
  <c r="CB117" i="10" s="1"/>
  <c r="BO47" i="4"/>
  <c r="BO117" i="10" s="1"/>
  <c r="C32" i="7"/>
  <c r="I42" i="7"/>
  <c r="C34" i="7"/>
  <c r="I44" i="7"/>
  <c r="AT64" i="4"/>
  <c r="AT134" i="10" s="1"/>
  <c r="I56" i="7"/>
  <c r="C46" i="7"/>
  <c r="I57" i="7"/>
  <c r="C47" i="7"/>
  <c r="M80" i="6"/>
  <c r="B67" i="6"/>
  <c r="AE83" i="10"/>
  <c r="DO193" i="4"/>
  <c r="DJ135" i="4"/>
  <c r="DJ205" i="10" s="1"/>
  <c r="DT32" i="4"/>
  <c r="ED65" i="4"/>
  <c r="ED135" i="4"/>
  <c r="DO104" i="4"/>
  <c r="DO32" i="4"/>
  <c r="DT135" i="4"/>
  <c r="DJ104" i="4"/>
  <c r="DJ174" i="10" s="1"/>
  <c r="DT104" i="4"/>
  <c r="DT174" i="10" s="1"/>
  <c r="DT193" i="4"/>
  <c r="DT65" i="4"/>
  <c r="DJ59" i="4"/>
  <c r="DJ129" i="10" s="1"/>
  <c r="ED45" i="4"/>
  <c r="DY135" i="4"/>
  <c r="ED193" i="4"/>
  <c r="DJ65" i="4"/>
  <c r="DJ135" i="10" s="1"/>
  <c r="ED104" i="4"/>
  <c r="DT59" i="4"/>
  <c r="ED59" i="4"/>
  <c r="DY65" i="4"/>
  <c r="DY193" i="4"/>
  <c r="ED31" i="4"/>
  <c r="DY59" i="4"/>
  <c r="DJ193" i="4"/>
  <c r="DJ263" i="10" s="1"/>
  <c r="CF5" i="10"/>
  <c r="CF4" i="10"/>
  <c r="CF3" i="10"/>
  <c r="CG3" i="10"/>
  <c r="CC6" i="10"/>
  <c r="CC7" i="10" s="1"/>
  <c r="H53" i="5" l="1"/>
  <c r="J53" i="5" s="1"/>
  <c r="J304" i="10"/>
  <c r="J240" i="4"/>
  <c r="H305" i="10"/>
  <c r="J303" i="10"/>
  <c r="J294" i="10"/>
  <c r="J292" i="10"/>
  <c r="J293" i="10"/>
  <c r="J305" i="10"/>
  <c r="ED115" i="10"/>
  <c r="DO252" i="10"/>
  <c r="DY144" i="10"/>
  <c r="DY129" i="10"/>
  <c r="DT129" i="10"/>
  <c r="DT205" i="10"/>
  <c r="DY101" i="10"/>
  <c r="DY205" i="10"/>
  <c r="ED101" i="10"/>
  <c r="ED129" i="10"/>
  <c r="DT189" i="10"/>
  <c r="DY100" i="10"/>
  <c r="DO129" i="10"/>
  <c r="DT102" i="10"/>
  <c r="ED205" i="10"/>
  <c r="DO263" i="10"/>
  <c r="ED135" i="10"/>
  <c r="DO102" i="10"/>
  <c r="DO174" i="10"/>
  <c r="DY189" i="10"/>
  <c r="DY281" i="10"/>
  <c r="DT252" i="10"/>
  <c r="ED189" i="10"/>
  <c r="DT135" i="10"/>
  <c r="DY135" i="10"/>
  <c r="DT263" i="10"/>
  <c r="ED225" i="10"/>
  <c r="DY254" i="10"/>
  <c r="ED263" i="10"/>
  <c r="DT127" i="10"/>
  <c r="DO135" i="10"/>
  <c r="ED174" i="10"/>
  <c r="ED127" i="10"/>
  <c r="DO156" i="10"/>
  <c r="DY174" i="10"/>
  <c r="DY263" i="10"/>
  <c r="DT156" i="10"/>
  <c r="H230" i="4"/>
  <c r="H241" i="4"/>
  <c r="ED34" i="4"/>
  <c r="ED104" i="10" s="1"/>
  <c r="DO74" i="4"/>
  <c r="DO144" i="10" s="1"/>
  <c r="DT155" i="4"/>
  <c r="DT225" i="10" s="1"/>
  <c r="DO155" i="4"/>
  <c r="DO225" i="10" s="1"/>
  <c r="ED30" i="4"/>
  <c r="ED100" i="10" s="1"/>
  <c r="DY213" i="4"/>
  <c r="DY283" i="10" s="1"/>
  <c r="DJ31" i="4"/>
  <c r="DJ101" i="10" s="1"/>
  <c r="DT45" i="4"/>
  <c r="DT115" i="10" s="1"/>
  <c r="DJ86" i="4"/>
  <c r="DJ156" i="10" s="1"/>
  <c r="DT31" i="4"/>
  <c r="DT101" i="10" s="1"/>
  <c r="DT34" i="4"/>
  <c r="DT104" i="10" s="1"/>
  <c r="DJ45" i="4"/>
  <c r="DJ115" i="10" s="1"/>
  <c r="DT132" i="4"/>
  <c r="DT202" i="10" s="1"/>
  <c r="DO184" i="4"/>
  <c r="DO254" i="10" s="1"/>
  <c r="DJ57" i="4"/>
  <c r="DJ127" i="10" s="1"/>
  <c r="DO132" i="4"/>
  <c r="DO202" i="10" s="1"/>
  <c r="DT211" i="4"/>
  <c r="DT281" i="10" s="1"/>
  <c r="DT213" i="4"/>
  <c r="DT283" i="10" s="1"/>
  <c r="DY86" i="4"/>
  <c r="DY156" i="10" s="1"/>
  <c r="DY155" i="4"/>
  <c r="DY225" i="10" s="1"/>
  <c r="DJ211" i="4"/>
  <c r="DJ281" i="10" s="1"/>
  <c r="DJ184" i="4"/>
  <c r="DJ254" i="10" s="1"/>
  <c r="ED86" i="4"/>
  <c r="ED156" i="10" s="1"/>
  <c r="ED132" i="4"/>
  <c r="ED202" i="10" s="1"/>
  <c r="DO64" i="4"/>
  <c r="DO134" i="10" s="1"/>
  <c r="DO34" i="4"/>
  <c r="DO104" i="10" s="1"/>
  <c r="DJ34" i="4"/>
  <c r="DJ104" i="10" s="1"/>
  <c r="DY33" i="4"/>
  <c r="DY103" i="10" s="1"/>
  <c r="DY45" i="4"/>
  <c r="DY115" i="10" s="1"/>
  <c r="DY132" i="4"/>
  <c r="DY202" i="10" s="1"/>
  <c r="DT64" i="4"/>
  <c r="DT134" i="10" s="1"/>
  <c r="DO30" i="4"/>
  <c r="DO100" i="10" s="1"/>
  <c r="ED184" i="4"/>
  <c r="ED254" i="10" s="1"/>
  <c r="DT74" i="4"/>
  <c r="DT144" i="10" s="1"/>
  <c r="ED64" i="4"/>
  <c r="ED134" i="10" s="1"/>
  <c r="DJ182" i="4"/>
  <c r="DJ252" i="10" s="1"/>
  <c r="DY34" i="4"/>
  <c r="DY104" i="10" s="1"/>
  <c r="DO57" i="4"/>
  <c r="DO127" i="10" s="1"/>
  <c r="DY205" i="4"/>
  <c r="DY275" i="10" s="1"/>
  <c r="ED74" i="4"/>
  <c r="ED144" i="10" s="1"/>
  <c r="ED211" i="4"/>
  <c r="ED281" i="10" s="1"/>
  <c r="DY57" i="4"/>
  <c r="DY127" i="10" s="1"/>
  <c r="DT30" i="4"/>
  <c r="DT100" i="10" s="1"/>
  <c r="DJ33" i="4"/>
  <c r="DJ103" i="10" s="1"/>
  <c r="DT33" i="4"/>
  <c r="DT103" i="10" s="1"/>
  <c r="ED205" i="4"/>
  <c r="ED275" i="10" s="1"/>
  <c r="DY182" i="4"/>
  <c r="DY252" i="10" s="1"/>
  <c r="DO45" i="4"/>
  <c r="DO115" i="10" s="1"/>
  <c r="DY32" i="4"/>
  <c r="DY102" i="10" s="1"/>
  <c r="ED32" i="4"/>
  <c r="ED102" i="10" s="1"/>
  <c r="ED213" i="4"/>
  <c r="ED283" i="10" s="1"/>
  <c r="DO33" i="4"/>
  <c r="DO103" i="10" s="1"/>
  <c r="DO211" i="4"/>
  <c r="DO281" i="10" s="1"/>
  <c r="DY64" i="4"/>
  <c r="DY134" i="10" s="1"/>
  <c r="DO119" i="4"/>
  <c r="DO189" i="10" s="1"/>
  <c r="ED182" i="4"/>
  <c r="ED252" i="10" s="1"/>
  <c r="DO213" i="4"/>
  <c r="DO283" i="10" s="1"/>
  <c r="AT186" i="4"/>
  <c r="AT256" i="10" s="1"/>
  <c r="AO186" i="4"/>
  <c r="AO256" i="10" s="1"/>
  <c r="I59" i="7"/>
  <c r="C49" i="7"/>
  <c r="CJ186" i="4"/>
  <c r="CJ256" i="10" s="1"/>
  <c r="DA186" i="4"/>
  <c r="DA256" i="10" s="1"/>
  <c r="CS186" i="4"/>
  <c r="CS256" i="10" s="1"/>
  <c r="CP186" i="4"/>
  <c r="CP256" i="10" s="1"/>
  <c r="CR186" i="4"/>
  <c r="CR256" i="10" s="1"/>
  <c r="CL186" i="4"/>
  <c r="CL256" i="10" s="1"/>
  <c r="CT186" i="4"/>
  <c r="CT256" i="10" s="1"/>
  <c r="CX186" i="4"/>
  <c r="CX256" i="10" s="1"/>
  <c r="CZ186" i="4"/>
  <c r="CZ256" i="10" s="1"/>
  <c r="DB186" i="4"/>
  <c r="DB256" i="10" s="1"/>
  <c r="DG186" i="4"/>
  <c r="DG256" i="10" s="1"/>
  <c r="CK186" i="4"/>
  <c r="CK256" i="10" s="1"/>
  <c r="CN186" i="4"/>
  <c r="CN256" i="10" s="1"/>
  <c r="DE186" i="4"/>
  <c r="DE256" i="10" s="1"/>
  <c r="CV186" i="4"/>
  <c r="CV256" i="10" s="1"/>
  <c r="DC186" i="4"/>
  <c r="DC256" i="10" s="1"/>
  <c r="DF186" i="4"/>
  <c r="DF256" i="10" s="1"/>
  <c r="CU186" i="4"/>
  <c r="CU256" i="10" s="1"/>
  <c r="CI186" i="4"/>
  <c r="CI256" i="10" s="1"/>
  <c r="DD186" i="4"/>
  <c r="DD256" i="10" s="1"/>
  <c r="CY186" i="4"/>
  <c r="CY256" i="10" s="1"/>
  <c r="CM186" i="4"/>
  <c r="CM256" i="10" s="1"/>
  <c r="CO186" i="4"/>
  <c r="CO256" i="10" s="1"/>
  <c r="CW186" i="4"/>
  <c r="CW256" i="10" s="1"/>
  <c r="CQ186" i="4"/>
  <c r="CQ256" i="10" s="1"/>
  <c r="AJ186" i="4"/>
  <c r="AJ256" i="10" s="1"/>
  <c r="CA48" i="4"/>
  <c r="CA118" i="10" s="1"/>
  <c r="CC48" i="4"/>
  <c r="CC118" i="10" s="1"/>
  <c r="BU48" i="4"/>
  <c r="BU118" i="10" s="1"/>
  <c r="AB48" i="4"/>
  <c r="AB118" i="10" s="1"/>
  <c r="BJ48" i="4"/>
  <c r="BJ118" i="10" s="1"/>
  <c r="BE48" i="4"/>
  <c r="BE118" i="10" s="1"/>
  <c r="BK48" i="4"/>
  <c r="BK118" i="10" s="1"/>
  <c r="BL48" i="4"/>
  <c r="BL118" i="10" s="1"/>
  <c r="BN48" i="4"/>
  <c r="BN118" i="10" s="1"/>
  <c r="BV48" i="4"/>
  <c r="BV118" i="10" s="1"/>
  <c r="BT48" i="4"/>
  <c r="BT118" i="10" s="1"/>
  <c r="BW48" i="4"/>
  <c r="BW118" i="10" s="1"/>
  <c r="BO48" i="4"/>
  <c r="BO118" i="10" s="1"/>
  <c r="CE48" i="4"/>
  <c r="CE118" i="10" s="1"/>
  <c r="BZ48" i="4"/>
  <c r="BZ118" i="10" s="1"/>
  <c r="BY48" i="4"/>
  <c r="BY118" i="10" s="1"/>
  <c r="CD48" i="4"/>
  <c r="CD118" i="10" s="1"/>
  <c r="BH48" i="4"/>
  <c r="BH118" i="10" s="1"/>
  <c r="BR48" i="4"/>
  <c r="BR118" i="10" s="1"/>
  <c r="BP48" i="4"/>
  <c r="BP118" i="10" s="1"/>
  <c r="BX48" i="4"/>
  <c r="BX118" i="10" s="1"/>
  <c r="BS48" i="4"/>
  <c r="BS118" i="10" s="1"/>
  <c r="BM48" i="4"/>
  <c r="BM118" i="10" s="1"/>
  <c r="CF48" i="4"/>
  <c r="CF118" i="10" s="1"/>
  <c r="AA48" i="4"/>
  <c r="AA118" i="10" s="1"/>
  <c r="CB48" i="4"/>
  <c r="CB118" i="10" s="1"/>
  <c r="BI48" i="4"/>
  <c r="BI118" i="10" s="1"/>
  <c r="BQ48" i="4"/>
  <c r="BQ118" i="10" s="1"/>
  <c r="Y48" i="4"/>
  <c r="Y118" i="10" s="1"/>
  <c r="Z48" i="4"/>
  <c r="Z118" i="10" s="1"/>
  <c r="AY186" i="4"/>
  <c r="AY256" i="10" s="1"/>
  <c r="M78" i="6"/>
  <c r="B65" i="6"/>
  <c r="AT47" i="4"/>
  <c r="AT117" i="10" s="1"/>
  <c r="AJ168" i="4"/>
  <c r="AJ238" i="10" s="1"/>
  <c r="CS161" i="4"/>
  <c r="CS231" i="10" s="1"/>
  <c r="CV161" i="4"/>
  <c r="CV231" i="10" s="1"/>
  <c r="CO161" i="4"/>
  <c r="CO231" i="10" s="1"/>
  <c r="CM161" i="4"/>
  <c r="CM231" i="10" s="1"/>
  <c r="DB161" i="4"/>
  <c r="DB231" i="10" s="1"/>
  <c r="CW161" i="4"/>
  <c r="CW231" i="10" s="1"/>
  <c r="DG161" i="4"/>
  <c r="DG231" i="10" s="1"/>
  <c r="CU161" i="4"/>
  <c r="CU231" i="10" s="1"/>
  <c r="CK161" i="4"/>
  <c r="CK231" i="10" s="1"/>
  <c r="CX161" i="4"/>
  <c r="CX231" i="10" s="1"/>
  <c r="CJ161" i="4"/>
  <c r="CJ231" i="10" s="1"/>
  <c r="CP161" i="4"/>
  <c r="CP231" i="10" s="1"/>
  <c r="DF161" i="4"/>
  <c r="DF231" i="10" s="1"/>
  <c r="DD161" i="4"/>
  <c r="DD231" i="10" s="1"/>
  <c r="CQ161" i="4"/>
  <c r="CQ231" i="10" s="1"/>
  <c r="CZ161" i="4"/>
  <c r="CZ231" i="10" s="1"/>
  <c r="CR161" i="4"/>
  <c r="CR231" i="10" s="1"/>
  <c r="DE161" i="4"/>
  <c r="DE231" i="10" s="1"/>
  <c r="CL161" i="4"/>
  <c r="CL231" i="10" s="1"/>
  <c r="CN161" i="4"/>
  <c r="CN231" i="10" s="1"/>
  <c r="DC161" i="4"/>
  <c r="DC231" i="10" s="1"/>
  <c r="CI161" i="4"/>
  <c r="CI231" i="10" s="1"/>
  <c r="DA161" i="4"/>
  <c r="DA231" i="10" s="1"/>
  <c r="CT161" i="4"/>
  <c r="CT231" i="10" s="1"/>
  <c r="CY161" i="4"/>
  <c r="CY231" i="10" s="1"/>
  <c r="AO161" i="4"/>
  <c r="AO231" i="10" s="1"/>
  <c r="M69" i="6"/>
  <c r="B56" i="6"/>
  <c r="BR80" i="4"/>
  <c r="BR150" i="10" s="1"/>
  <c r="BI80" i="4"/>
  <c r="BI150" i="10" s="1"/>
  <c r="CE80" i="4"/>
  <c r="CE150" i="10" s="1"/>
  <c r="BW80" i="4"/>
  <c r="BW150" i="10" s="1"/>
  <c r="BZ80" i="4"/>
  <c r="BZ150" i="10" s="1"/>
  <c r="BQ80" i="4"/>
  <c r="BQ150" i="10" s="1"/>
  <c r="BE80" i="4"/>
  <c r="BE150" i="10" s="1"/>
  <c r="Y80" i="4"/>
  <c r="Y150" i="10" s="1"/>
  <c r="BK80" i="4"/>
  <c r="BK150" i="10" s="1"/>
  <c r="BY80" i="4"/>
  <c r="BY150" i="10" s="1"/>
  <c r="BP80" i="4"/>
  <c r="BP150" i="10" s="1"/>
  <c r="AB80" i="4"/>
  <c r="AB150" i="10" s="1"/>
  <c r="BJ80" i="4"/>
  <c r="BJ150" i="10" s="1"/>
  <c r="CB80" i="4"/>
  <c r="CB150" i="10" s="1"/>
  <c r="BO80" i="4"/>
  <c r="BO150" i="10" s="1"/>
  <c r="BX80" i="4"/>
  <c r="BX150" i="10" s="1"/>
  <c r="BS80" i="4"/>
  <c r="BS150" i="10" s="1"/>
  <c r="CF80" i="4"/>
  <c r="CF150" i="10" s="1"/>
  <c r="BT80" i="4"/>
  <c r="BT150" i="10" s="1"/>
  <c r="CA80" i="4"/>
  <c r="CA150" i="10" s="1"/>
  <c r="BU80" i="4"/>
  <c r="BU150" i="10" s="1"/>
  <c r="BL80" i="4"/>
  <c r="BL150" i="10" s="1"/>
  <c r="BV80" i="4"/>
  <c r="BV150" i="10" s="1"/>
  <c r="BN80" i="4"/>
  <c r="BN150" i="10" s="1"/>
  <c r="BH80" i="4"/>
  <c r="BH150" i="10" s="1"/>
  <c r="BM80" i="4"/>
  <c r="BM150" i="10" s="1"/>
  <c r="Z80" i="4"/>
  <c r="Z150" i="10" s="1"/>
  <c r="CC80" i="4"/>
  <c r="CC150" i="10" s="1"/>
  <c r="AA80" i="4"/>
  <c r="AA150" i="10" s="1"/>
  <c r="CD80" i="4"/>
  <c r="CD150" i="10" s="1"/>
  <c r="AO214" i="4"/>
  <c r="AO284" i="10" s="1"/>
  <c r="CO151" i="4"/>
  <c r="CO221" i="10" s="1"/>
  <c r="DF151" i="4"/>
  <c r="DF221" i="10" s="1"/>
  <c r="DB151" i="4"/>
  <c r="DB221" i="10" s="1"/>
  <c r="DA151" i="4"/>
  <c r="DA221" i="10" s="1"/>
  <c r="CW151" i="4"/>
  <c r="CW221" i="10" s="1"/>
  <c r="CN151" i="4"/>
  <c r="CN221" i="10" s="1"/>
  <c r="CP151" i="4"/>
  <c r="CP221" i="10" s="1"/>
  <c r="DE151" i="4"/>
  <c r="DE221" i="10" s="1"/>
  <c r="CX151" i="4"/>
  <c r="CX221" i="10" s="1"/>
  <c r="CQ151" i="4"/>
  <c r="CQ221" i="10" s="1"/>
  <c r="CV151" i="4"/>
  <c r="CV221" i="10" s="1"/>
  <c r="CJ151" i="4"/>
  <c r="CJ221" i="10" s="1"/>
  <c r="CI151" i="4"/>
  <c r="CI221" i="10" s="1"/>
  <c r="DD151" i="4"/>
  <c r="DD221" i="10" s="1"/>
  <c r="CY151" i="4"/>
  <c r="CY221" i="10" s="1"/>
  <c r="CM151" i="4"/>
  <c r="CM221" i="10" s="1"/>
  <c r="CZ151" i="4"/>
  <c r="CZ221" i="10" s="1"/>
  <c r="DG151" i="4"/>
  <c r="DG221" i="10" s="1"/>
  <c r="CK151" i="4"/>
  <c r="CK221" i="10" s="1"/>
  <c r="CT151" i="4"/>
  <c r="CT221" i="10" s="1"/>
  <c r="DC151" i="4"/>
  <c r="DC221" i="10" s="1"/>
  <c r="CL151" i="4"/>
  <c r="CL221" i="10" s="1"/>
  <c r="CR151" i="4"/>
  <c r="CR221" i="10" s="1"/>
  <c r="CU151" i="4"/>
  <c r="CU221" i="10" s="1"/>
  <c r="CS151" i="4"/>
  <c r="CS221" i="10" s="1"/>
  <c r="AO151" i="4"/>
  <c r="AO221" i="10" s="1"/>
  <c r="AJ147" i="4"/>
  <c r="AJ217" i="10" s="1"/>
  <c r="AO183" i="4"/>
  <c r="AO253" i="10" s="1"/>
  <c r="BL54" i="4"/>
  <c r="BL124" i="10" s="1"/>
  <c r="CD54" i="4"/>
  <c r="CD124" i="10" s="1"/>
  <c r="BI54" i="4"/>
  <c r="BI124" i="10" s="1"/>
  <c r="BQ54" i="4"/>
  <c r="BQ124" i="10" s="1"/>
  <c r="BT54" i="4"/>
  <c r="BT124" i="10" s="1"/>
  <c r="BK54" i="4"/>
  <c r="BK124" i="10" s="1"/>
  <c r="BY54" i="4"/>
  <c r="BY124" i="10" s="1"/>
  <c r="BR54" i="4"/>
  <c r="BR124" i="10" s="1"/>
  <c r="CB54" i="4"/>
  <c r="CB124" i="10" s="1"/>
  <c r="BS54" i="4"/>
  <c r="BS124" i="10" s="1"/>
  <c r="BJ54" i="4"/>
  <c r="BJ124" i="10" s="1"/>
  <c r="Y54" i="4"/>
  <c r="Y124" i="10" s="1"/>
  <c r="BV54" i="4"/>
  <c r="BV124" i="10" s="1"/>
  <c r="BX54" i="4"/>
  <c r="BX124" i="10" s="1"/>
  <c r="CF54" i="4"/>
  <c r="CF124" i="10" s="1"/>
  <c r="BH54" i="4"/>
  <c r="BH124" i="10" s="1"/>
  <c r="BM54" i="4"/>
  <c r="BM124" i="10" s="1"/>
  <c r="BZ54" i="4"/>
  <c r="BZ124" i="10" s="1"/>
  <c r="BU54" i="4"/>
  <c r="BU124" i="10" s="1"/>
  <c r="BO54" i="4"/>
  <c r="BO124" i="10" s="1"/>
  <c r="CC54" i="4"/>
  <c r="CC124" i="10" s="1"/>
  <c r="CE54" i="4"/>
  <c r="CE124" i="10" s="1"/>
  <c r="BN54" i="4"/>
  <c r="BN124" i="10" s="1"/>
  <c r="BP54" i="4"/>
  <c r="BP124" i="10" s="1"/>
  <c r="CA54" i="4"/>
  <c r="CA124" i="10" s="1"/>
  <c r="Z54" i="4"/>
  <c r="Z124" i="10" s="1"/>
  <c r="BW54" i="4"/>
  <c r="BW124" i="10" s="1"/>
  <c r="AA54" i="4"/>
  <c r="AA124" i="10" s="1"/>
  <c r="BE54" i="4"/>
  <c r="BE124" i="10" s="1"/>
  <c r="AB54" i="4"/>
  <c r="AB124" i="10" s="1"/>
  <c r="I67" i="7"/>
  <c r="C57" i="7"/>
  <c r="AY47" i="4"/>
  <c r="AY117" i="10" s="1"/>
  <c r="AY168" i="4"/>
  <c r="AY238" i="10" s="1"/>
  <c r="AJ167" i="4"/>
  <c r="AJ237" i="10" s="1"/>
  <c r="AY161" i="4"/>
  <c r="AY231" i="10" s="1"/>
  <c r="AT131" i="4"/>
  <c r="AT201" i="10" s="1"/>
  <c r="M68" i="6"/>
  <c r="B55" i="6"/>
  <c r="DC214" i="4"/>
  <c r="DC284" i="10" s="1"/>
  <c r="CQ214" i="4"/>
  <c r="CQ284" i="10" s="1"/>
  <c r="DF214" i="4"/>
  <c r="DF284" i="10" s="1"/>
  <c r="CN214" i="4"/>
  <c r="CN284" i="10" s="1"/>
  <c r="DE214" i="4"/>
  <c r="DE284" i="10" s="1"/>
  <c r="DG214" i="4"/>
  <c r="DG284" i="10" s="1"/>
  <c r="CV214" i="4"/>
  <c r="CV284" i="10" s="1"/>
  <c r="CK214" i="4"/>
  <c r="CK284" i="10" s="1"/>
  <c r="CI214" i="4"/>
  <c r="CI284" i="10" s="1"/>
  <c r="CU214" i="4"/>
  <c r="CU284" i="10" s="1"/>
  <c r="DA214" i="4"/>
  <c r="DA284" i="10" s="1"/>
  <c r="CX214" i="4"/>
  <c r="CX284" i="10" s="1"/>
  <c r="CZ214" i="4"/>
  <c r="CZ284" i="10" s="1"/>
  <c r="CP214" i="4"/>
  <c r="CP284" i="10" s="1"/>
  <c r="CL214" i="4"/>
  <c r="CL284" i="10" s="1"/>
  <c r="CY214" i="4"/>
  <c r="CY284" i="10" s="1"/>
  <c r="CT214" i="4"/>
  <c r="CT284" i="10" s="1"/>
  <c r="CR214" i="4"/>
  <c r="CR284" i="10" s="1"/>
  <c r="DB214" i="4"/>
  <c r="DB284" i="10" s="1"/>
  <c r="CS214" i="4"/>
  <c r="CS284" i="10" s="1"/>
  <c r="CM214" i="4"/>
  <c r="CM284" i="10" s="1"/>
  <c r="CW214" i="4"/>
  <c r="CW284" i="10" s="1"/>
  <c r="DD214" i="4"/>
  <c r="DD284" i="10" s="1"/>
  <c r="CJ214" i="4"/>
  <c r="CJ284" i="10" s="1"/>
  <c r="CO214" i="4"/>
  <c r="CO284" i="10" s="1"/>
  <c r="AT214" i="4"/>
  <c r="AT284" i="10" s="1"/>
  <c r="AJ214" i="4"/>
  <c r="AJ284" i="10" s="1"/>
  <c r="AT151" i="4"/>
  <c r="AT221" i="10" s="1"/>
  <c r="AT147" i="4"/>
  <c r="AT217" i="10" s="1"/>
  <c r="AT183" i="4"/>
  <c r="AT253" i="10" s="1"/>
  <c r="M92" i="6"/>
  <c r="B79" i="6"/>
  <c r="I58" i="7"/>
  <c r="C48" i="7"/>
  <c r="AO139" i="4"/>
  <c r="AO209" i="10" s="1"/>
  <c r="I65" i="7"/>
  <c r="C55" i="7"/>
  <c r="I73" i="7"/>
  <c r="C63" i="7"/>
  <c r="M73" i="6"/>
  <c r="B60" i="6"/>
  <c r="CM147" i="4"/>
  <c r="CM217" i="10" s="1"/>
  <c r="DC147" i="4"/>
  <c r="DC217" i="10" s="1"/>
  <c r="DG147" i="4"/>
  <c r="DG217" i="10" s="1"/>
  <c r="CV147" i="4"/>
  <c r="CV217" i="10" s="1"/>
  <c r="CR147" i="4"/>
  <c r="CR217" i="10" s="1"/>
  <c r="CP147" i="4"/>
  <c r="CP217" i="10" s="1"/>
  <c r="CK147" i="4"/>
  <c r="CK217" i="10" s="1"/>
  <c r="DE147" i="4"/>
  <c r="DE217" i="10" s="1"/>
  <c r="CX147" i="4"/>
  <c r="CX217" i="10" s="1"/>
  <c r="CQ147" i="4"/>
  <c r="CQ217" i="10" s="1"/>
  <c r="DD147" i="4"/>
  <c r="DD217" i="10" s="1"/>
  <c r="CT147" i="4"/>
  <c r="CT217" i="10" s="1"/>
  <c r="CO147" i="4"/>
  <c r="CO217" i="10" s="1"/>
  <c r="CW147" i="4"/>
  <c r="CW217" i="10" s="1"/>
  <c r="CY147" i="4"/>
  <c r="CY217" i="10" s="1"/>
  <c r="DA147" i="4"/>
  <c r="DA217" i="10" s="1"/>
  <c r="CL147" i="4"/>
  <c r="CL217" i="10" s="1"/>
  <c r="DF147" i="4"/>
  <c r="DF217" i="10" s="1"/>
  <c r="CI147" i="4"/>
  <c r="CI217" i="10" s="1"/>
  <c r="CU147" i="4"/>
  <c r="CU217" i="10" s="1"/>
  <c r="CJ147" i="4"/>
  <c r="CJ217" i="10" s="1"/>
  <c r="CZ147" i="4"/>
  <c r="CZ217" i="10" s="1"/>
  <c r="DB147" i="4"/>
  <c r="DB217" i="10" s="1"/>
  <c r="CN147" i="4"/>
  <c r="CN217" i="10" s="1"/>
  <c r="CS147" i="4"/>
  <c r="CS217" i="10" s="1"/>
  <c r="CW78" i="4"/>
  <c r="CW148" i="10" s="1"/>
  <c r="CJ78" i="4"/>
  <c r="CJ148" i="10" s="1"/>
  <c r="DG78" i="4"/>
  <c r="DG148" i="10" s="1"/>
  <c r="DE78" i="4"/>
  <c r="DE148" i="10" s="1"/>
  <c r="CZ78" i="4"/>
  <c r="CZ148" i="10" s="1"/>
  <c r="CQ78" i="4"/>
  <c r="CQ148" i="10" s="1"/>
  <c r="CP78" i="4"/>
  <c r="CP148" i="10" s="1"/>
  <c r="CK78" i="4"/>
  <c r="CK148" i="10" s="1"/>
  <c r="CR78" i="4"/>
  <c r="CR148" i="10" s="1"/>
  <c r="CO78" i="4"/>
  <c r="CO148" i="10" s="1"/>
  <c r="DC78" i="4"/>
  <c r="DC148" i="10" s="1"/>
  <c r="CY78" i="4"/>
  <c r="CY148" i="10" s="1"/>
  <c r="CV78" i="4"/>
  <c r="CV148" i="10" s="1"/>
  <c r="DB78" i="4"/>
  <c r="DB148" i="10" s="1"/>
  <c r="DD78" i="4"/>
  <c r="DD148" i="10" s="1"/>
  <c r="CI78" i="4"/>
  <c r="CI148" i="10" s="1"/>
  <c r="CX78" i="4"/>
  <c r="CX148" i="10" s="1"/>
  <c r="CS78" i="4"/>
  <c r="CS148" i="10" s="1"/>
  <c r="DF78" i="4"/>
  <c r="DF148" i="10" s="1"/>
  <c r="CT78" i="4"/>
  <c r="CT148" i="10" s="1"/>
  <c r="CM78" i="4"/>
  <c r="CM148" i="10" s="1"/>
  <c r="CU78" i="4"/>
  <c r="CU148" i="10" s="1"/>
  <c r="DA78" i="4"/>
  <c r="DA148" i="10" s="1"/>
  <c r="CN78" i="4"/>
  <c r="CN148" i="10" s="1"/>
  <c r="CL78" i="4"/>
  <c r="CL148" i="10" s="1"/>
  <c r="BU208" i="4"/>
  <c r="BU278" i="10" s="1"/>
  <c r="BE208" i="4"/>
  <c r="BE278" i="10" s="1"/>
  <c r="BP208" i="4"/>
  <c r="BP278" i="10" s="1"/>
  <c r="BX208" i="4"/>
  <c r="BX278" i="10" s="1"/>
  <c r="CC208" i="4"/>
  <c r="CC278" i="10" s="1"/>
  <c r="BL208" i="4"/>
  <c r="BL278" i="10" s="1"/>
  <c r="CF208" i="4"/>
  <c r="CF278" i="10" s="1"/>
  <c r="Y208" i="4"/>
  <c r="Y278" i="10" s="1"/>
  <c r="BN208" i="4"/>
  <c r="BN278" i="10" s="1"/>
  <c r="BT208" i="4"/>
  <c r="BT278" i="10" s="1"/>
  <c r="BQ208" i="4"/>
  <c r="BQ278" i="10" s="1"/>
  <c r="Z208" i="4"/>
  <c r="Z278" i="10" s="1"/>
  <c r="BM208" i="4"/>
  <c r="BM278" i="10" s="1"/>
  <c r="CE208" i="4"/>
  <c r="CE278" i="10" s="1"/>
  <c r="CA208" i="4"/>
  <c r="CA278" i="10" s="1"/>
  <c r="BH208" i="4"/>
  <c r="BH278" i="10" s="1"/>
  <c r="BK208" i="4"/>
  <c r="BK278" i="10" s="1"/>
  <c r="BV208" i="4"/>
  <c r="BV278" i="10" s="1"/>
  <c r="BR208" i="4"/>
  <c r="BR278" i="10" s="1"/>
  <c r="CD208" i="4"/>
  <c r="CD278" i="10" s="1"/>
  <c r="BS208" i="4"/>
  <c r="BS278" i="10" s="1"/>
  <c r="BO208" i="4"/>
  <c r="BO278" i="10" s="1"/>
  <c r="BI208" i="4"/>
  <c r="BI278" i="10" s="1"/>
  <c r="BW208" i="4"/>
  <c r="BW278" i="10" s="1"/>
  <c r="BY208" i="4"/>
  <c r="BY278" i="10" s="1"/>
  <c r="CB208" i="4"/>
  <c r="CB278" i="10" s="1"/>
  <c r="AA208" i="4"/>
  <c r="AA278" i="10" s="1"/>
  <c r="BJ208" i="4"/>
  <c r="BJ278" i="10" s="1"/>
  <c r="AB208" i="4"/>
  <c r="AB278" i="10" s="1"/>
  <c r="BZ208" i="4"/>
  <c r="BZ278" i="10" s="1"/>
  <c r="CK139" i="4"/>
  <c r="CK209" i="10" s="1"/>
  <c r="CY139" i="4"/>
  <c r="CY209" i="10" s="1"/>
  <c r="CM139" i="4"/>
  <c r="CM209" i="10" s="1"/>
  <c r="CS139" i="4"/>
  <c r="CS209" i="10" s="1"/>
  <c r="DG139" i="4"/>
  <c r="DG209" i="10" s="1"/>
  <c r="CN139" i="4"/>
  <c r="CN209" i="10" s="1"/>
  <c r="DA139" i="4"/>
  <c r="DA209" i="10" s="1"/>
  <c r="CU139" i="4"/>
  <c r="CU209" i="10" s="1"/>
  <c r="CO139" i="4"/>
  <c r="CO209" i="10" s="1"/>
  <c r="CZ139" i="4"/>
  <c r="CZ209" i="10" s="1"/>
  <c r="CQ139" i="4"/>
  <c r="CQ209" i="10" s="1"/>
  <c r="DE139" i="4"/>
  <c r="DE209" i="10" s="1"/>
  <c r="CL139" i="4"/>
  <c r="CL209" i="10" s="1"/>
  <c r="CX139" i="4"/>
  <c r="CX209" i="10" s="1"/>
  <c r="CT139" i="4"/>
  <c r="CT209" i="10" s="1"/>
  <c r="DC139" i="4"/>
  <c r="DC209" i="10" s="1"/>
  <c r="DB139" i="4"/>
  <c r="DB209" i="10" s="1"/>
  <c r="DD139" i="4"/>
  <c r="DD209" i="10" s="1"/>
  <c r="CI139" i="4"/>
  <c r="CI209" i="10" s="1"/>
  <c r="CW139" i="4"/>
  <c r="CW209" i="10" s="1"/>
  <c r="CJ139" i="4"/>
  <c r="CJ209" i="10" s="1"/>
  <c r="CR139" i="4"/>
  <c r="CR209" i="10" s="1"/>
  <c r="CV139" i="4"/>
  <c r="CV209" i="10" s="1"/>
  <c r="CP139" i="4"/>
  <c r="CP209" i="10" s="1"/>
  <c r="DF139" i="4"/>
  <c r="DF209" i="10" s="1"/>
  <c r="I66" i="7"/>
  <c r="C56" i="7"/>
  <c r="AJ47" i="4"/>
  <c r="AJ117" i="10" s="1"/>
  <c r="AT168" i="4"/>
  <c r="AT238" i="10" s="1"/>
  <c r="CX167" i="4"/>
  <c r="CX237" i="10" s="1"/>
  <c r="DF167" i="4"/>
  <c r="DF237" i="10" s="1"/>
  <c r="DA167" i="4"/>
  <c r="DA237" i="10" s="1"/>
  <c r="DG167" i="4"/>
  <c r="DG237" i="10" s="1"/>
  <c r="CL167" i="4"/>
  <c r="CL237" i="10" s="1"/>
  <c r="CJ167" i="4"/>
  <c r="CJ237" i="10" s="1"/>
  <c r="CP167" i="4"/>
  <c r="CP237" i="10" s="1"/>
  <c r="DD167" i="4"/>
  <c r="DD237" i="10" s="1"/>
  <c r="DB167" i="4"/>
  <c r="DB237" i="10" s="1"/>
  <c r="CN167" i="4"/>
  <c r="CN237" i="10" s="1"/>
  <c r="CV167" i="4"/>
  <c r="CV237" i="10" s="1"/>
  <c r="CI167" i="4"/>
  <c r="CI237" i="10" s="1"/>
  <c r="CZ167" i="4"/>
  <c r="CZ237" i="10" s="1"/>
  <c r="CM167" i="4"/>
  <c r="CM237" i="10" s="1"/>
  <c r="CR167" i="4"/>
  <c r="CR237" i="10" s="1"/>
  <c r="CO167" i="4"/>
  <c r="CO237" i="10" s="1"/>
  <c r="CS167" i="4"/>
  <c r="CS237" i="10" s="1"/>
  <c r="DE167" i="4"/>
  <c r="DE237" i="10" s="1"/>
  <c r="CU167" i="4"/>
  <c r="CU237" i="10" s="1"/>
  <c r="CY167" i="4"/>
  <c r="CY237" i="10" s="1"/>
  <c r="CK167" i="4"/>
  <c r="CK237" i="10" s="1"/>
  <c r="CQ167" i="4"/>
  <c r="CQ237" i="10" s="1"/>
  <c r="DC167" i="4"/>
  <c r="DC237" i="10" s="1"/>
  <c r="CW167" i="4"/>
  <c r="CW237" i="10" s="1"/>
  <c r="CT167" i="4"/>
  <c r="CT237" i="10" s="1"/>
  <c r="AJ161" i="4"/>
  <c r="AJ231" i="10" s="1"/>
  <c r="BU162" i="4"/>
  <c r="BU232" i="10" s="1"/>
  <c r="BY162" i="4"/>
  <c r="BY232" i="10" s="1"/>
  <c r="BV162" i="4"/>
  <c r="BV232" i="10" s="1"/>
  <c r="BK162" i="4"/>
  <c r="BK232" i="10" s="1"/>
  <c r="CC162" i="4"/>
  <c r="CC232" i="10" s="1"/>
  <c r="BN162" i="4"/>
  <c r="BN232" i="10" s="1"/>
  <c r="BW162" i="4"/>
  <c r="BW232" i="10" s="1"/>
  <c r="BS162" i="4"/>
  <c r="BS232" i="10" s="1"/>
  <c r="BJ162" i="4"/>
  <c r="BJ232" i="10" s="1"/>
  <c r="CD162" i="4"/>
  <c r="CD232" i="10" s="1"/>
  <c r="BE162" i="4"/>
  <c r="BE232" i="10" s="1"/>
  <c r="BM162" i="4"/>
  <c r="BM232" i="10" s="1"/>
  <c r="BI162" i="4"/>
  <c r="BI232" i="10" s="1"/>
  <c r="BQ162" i="4"/>
  <c r="BQ232" i="10" s="1"/>
  <c r="CB162" i="4"/>
  <c r="CB232" i="10" s="1"/>
  <c r="CF162" i="4"/>
  <c r="CF232" i="10" s="1"/>
  <c r="BR162" i="4"/>
  <c r="BR232" i="10" s="1"/>
  <c r="AB162" i="4"/>
  <c r="AB232" i="10" s="1"/>
  <c r="BZ162" i="4"/>
  <c r="BZ232" i="10" s="1"/>
  <c r="Z162" i="4"/>
  <c r="Z232" i="10" s="1"/>
  <c r="BT162" i="4"/>
  <c r="BT232" i="10" s="1"/>
  <c r="BP162" i="4"/>
  <c r="BP232" i="10" s="1"/>
  <c r="BX162" i="4"/>
  <c r="BX232" i="10" s="1"/>
  <c r="BO162" i="4"/>
  <c r="BO232" i="10" s="1"/>
  <c r="CE162" i="4"/>
  <c r="CE232" i="10" s="1"/>
  <c r="AA162" i="4"/>
  <c r="AA232" i="10" s="1"/>
  <c r="Y162" i="4"/>
  <c r="Y232" i="10" s="1"/>
  <c r="CA162" i="4"/>
  <c r="CA232" i="10" s="1"/>
  <c r="BL162" i="4"/>
  <c r="BL232" i="10" s="1"/>
  <c r="BH162" i="4"/>
  <c r="BH232" i="10" s="1"/>
  <c r="CQ210" i="4"/>
  <c r="CQ280" i="10" s="1"/>
  <c r="DE210" i="4"/>
  <c r="DE280" i="10" s="1"/>
  <c r="CL210" i="4"/>
  <c r="CL280" i="10" s="1"/>
  <c r="CY210" i="4"/>
  <c r="CY280" i="10" s="1"/>
  <c r="CN210" i="4"/>
  <c r="CN280" i="10" s="1"/>
  <c r="CU210" i="4"/>
  <c r="CU280" i="10" s="1"/>
  <c r="DG210" i="4"/>
  <c r="DG280" i="10" s="1"/>
  <c r="DD210" i="4"/>
  <c r="DD280" i="10" s="1"/>
  <c r="CV210" i="4"/>
  <c r="CV280" i="10" s="1"/>
  <c r="CI210" i="4"/>
  <c r="CI280" i="10" s="1"/>
  <c r="CW210" i="4"/>
  <c r="CW280" i="10" s="1"/>
  <c r="CK210" i="4"/>
  <c r="CK280" i="10" s="1"/>
  <c r="CJ210" i="4"/>
  <c r="CJ280" i="10" s="1"/>
  <c r="DA210" i="4"/>
  <c r="DA280" i="10" s="1"/>
  <c r="CR210" i="4"/>
  <c r="CR280" i="10" s="1"/>
  <c r="DB210" i="4"/>
  <c r="DB280" i="10" s="1"/>
  <c r="CZ210" i="4"/>
  <c r="CZ280" i="10" s="1"/>
  <c r="CO210" i="4"/>
  <c r="CO280" i="10" s="1"/>
  <c r="CP210" i="4"/>
  <c r="CP280" i="10" s="1"/>
  <c r="CT210" i="4"/>
  <c r="CT280" i="10" s="1"/>
  <c r="CX210" i="4"/>
  <c r="CX280" i="10" s="1"/>
  <c r="CM210" i="4"/>
  <c r="CM280" i="10" s="1"/>
  <c r="DF210" i="4"/>
  <c r="DF280" i="10" s="1"/>
  <c r="DC210" i="4"/>
  <c r="DC280" i="10" s="1"/>
  <c r="CS210" i="4"/>
  <c r="CS280" i="10" s="1"/>
  <c r="AY214" i="4"/>
  <c r="AY284" i="10" s="1"/>
  <c r="AJ151" i="4"/>
  <c r="AJ221" i="10" s="1"/>
  <c r="AJ183" i="4"/>
  <c r="AJ253" i="10" s="1"/>
  <c r="I61" i="7"/>
  <c r="C51" i="7"/>
  <c r="AT78" i="4"/>
  <c r="AT148" i="10" s="1"/>
  <c r="M70" i="6"/>
  <c r="B57" i="6"/>
  <c r="C42" i="7"/>
  <c r="I52" i="7"/>
  <c r="BS115" i="4"/>
  <c r="BS185" i="10" s="1"/>
  <c r="BO115" i="4"/>
  <c r="BO185" i="10" s="1"/>
  <c r="BH115" i="4"/>
  <c r="BH185" i="10" s="1"/>
  <c r="AA115" i="4"/>
  <c r="AA185" i="10" s="1"/>
  <c r="CA115" i="4"/>
  <c r="CA185" i="10" s="1"/>
  <c r="CE115" i="4"/>
  <c r="CE185" i="10" s="1"/>
  <c r="BX115" i="4"/>
  <c r="BX185" i="10" s="1"/>
  <c r="AB115" i="4"/>
  <c r="AB185" i="10" s="1"/>
  <c r="BL115" i="4"/>
  <c r="BL185" i="10" s="1"/>
  <c r="BE115" i="4"/>
  <c r="BE185" i="10" s="1"/>
  <c r="BM115" i="4"/>
  <c r="BM185" i="10" s="1"/>
  <c r="BK115" i="4"/>
  <c r="BK185" i="10" s="1"/>
  <c r="BY115" i="4"/>
  <c r="BY185" i="10" s="1"/>
  <c r="BW115" i="4"/>
  <c r="BW185" i="10" s="1"/>
  <c r="Y115" i="4"/>
  <c r="Y185" i="10" s="1"/>
  <c r="BR115" i="4"/>
  <c r="BR185" i="10" s="1"/>
  <c r="BU115" i="4"/>
  <c r="BU185" i="10" s="1"/>
  <c r="BZ115" i="4"/>
  <c r="BZ185" i="10" s="1"/>
  <c r="BV115" i="4"/>
  <c r="BV185" i="10" s="1"/>
  <c r="BT115" i="4"/>
  <c r="BT185" i="10" s="1"/>
  <c r="CC115" i="4"/>
  <c r="CC185" i="10" s="1"/>
  <c r="CB115" i="4"/>
  <c r="CB185" i="10" s="1"/>
  <c r="BN115" i="4"/>
  <c r="BN185" i="10" s="1"/>
  <c r="BI115" i="4"/>
  <c r="BI185" i="10" s="1"/>
  <c r="CD115" i="4"/>
  <c r="CD185" i="10" s="1"/>
  <c r="BQ115" i="4"/>
  <c r="BQ185" i="10" s="1"/>
  <c r="Z115" i="4"/>
  <c r="Z185" i="10" s="1"/>
  <c r="BP115" i="4"/>
  <c r="BP185" i="10" s="1"/>
  <c r="BJ115" i="4"/>
  <c r="BJ185" i="10" s="1"/>
  <c r="CF115" i="4"/>
  <c r="CF185" i="10" s="1"/>
  <c r="BT114" i="4"/>
  <c r="BT184" i="10" s="1"/>
  <c r="BH114" i="4"/>
  <c r="BH184" i="10" s="1"/>
  <c r="BP114" i="4"/>
  <c r="BP184" i="10" s="1"/>
  <c r="Z114" i="4"/>
  <c r="Z184" i="10" s="1"/>
  <c r="CB114" i="4"/>
  <c r="CB184" i="10" s="1"/>
  <c r="BX114" i="4"/>
  <c r="BX184" i="10" s="1"/>
  <c r="CF114" i="4"/>
  <c r="CF184" i="10" s="1"/>
  <c r="AA114" i="4"/>
  <c r="AA184" i="10" s="1"/>
  <c r="BM114" i="4"/>
  <c r="BM184" i="10" s="1"/>
  <c r="BI114" i="4"/>
  <c r="BI184" i="10" s="1"/>
  <c r="BQ114" i="4"/>
  <c r="BQ184" i="10" s="1"/>
  <c r="BL114" i="4"/>
  <c r="BL184" i="10" s="1"/>
  <c r="BZ114" i="4"/>
  <c r="BZ184" i="10" s="1"/>
  <c r="CE114" i="4"/>
  <c r="CE184" i="10" s="1"/>
  <c r="Y114" i="4"/>
  <c r="Y184" i="10" s="1"/>
  <c r="BK114" i="4"/>
  <c r="BK184" i="10" s="1"/>
  <c r="BN114" i="4"/>
  <c r="BN184" i="10" s="1"/>
  <c r="BS114" i="4"/>
  <c r="BS184" i="10" s="1"/>
  <c r="CD114" i="4"/>
  <c r="CD184" i="10" s="1"/>
  <c r="CA114" i="4"/>
  <c r="CA184" i="10" s="1"/>
  <c r="BO114" i="4"/>
  <c r="BO184" i="10" s="1"/>
  <c r="BU114" i="4"/>
  <c r="BU184" i="10" s="1"/>
  <c r="BV114" i="4"/>
  <c r="BV184" i="10" s="1"/>
  <c r="CC114" i="4"/>
  <c r="CC184" i="10" s="1"/>
  <c r="BW114" i="4"/>
  <c r="BW184" i="10" s="1"/>
  <c r="BJ114" i="4"/>
  <c r="BJ184" i="10" s="1"/>
  <c r="BE114" i="4"/>
  <c r="BE184" i="10" s="1"/>
  <c r="BY114" i="4"/>
  <c r="BY184" i="10" s="1"/>
  <c r="BR114" i="4"/>
  <c r="BR184" i="10" s="1"/>
  <c r="AB114" i="4"/>
  <c r="AB184" i="10" s="1"/>
  <c r="AT161" i="4"/>
  <c r="AT231" i="10" s="1"/>
  <c r="AJ131" i="4"/>
  <c r="AJ201" i="10" s="1"/>
  <c r="AO210" i="4"/>
  <c r="AO280" i="10" s="1"/>
  <c r="BS154" i="4"/>
  <c r="BS224" i="10" s="1"/>
  <c r="BJ154" i="4"/>
  <c r="BJ224" i="10" s="1"/>
  <c r="BE154" i="4"/>
  <c r="BE224" i="10" s="1"/>
  <c r="CE154" i="4"/>
  <c r="CE224" i="10" s="1"/>
  <c r="BU154" i="4"/>
  <c r="BU224" i="10" s="1"/>
  <c r="BW154" i="4"/>
  <c r="BW224" i="10" s="1"/>
  <c r="Y154" i="4"/>
  <c r="Y224" i="10" s="1"/>
  <c r="CC154" i="4"/>
  <c r="CC224" i="10" s="1"/>
  <c r="BH154" i="4"/>
  <c r="BH224" i="10" s="1"/>
  <c r="Z154" i="4"/>
  <c r="Z224" i="10" s="1"/>
  <c r="BK154" i="4"/>
  <c r="BK224" i="10" s="1"/>
  <c r="BR154" i="4"/>
  <c r="BR224" i="10" s="1"/>
  <c r="BX154" i="4"/>
  <c r="BX224" i="10" s="1"/>
  <c r="AA154" i="4"/>
  <c r="AA224" i="10" s="1"/>
  <c r="BM154" i="4"/>
  <c r="BM224" i="10" s="1"/>
  <c r="BV154" i="4"/>
  <c r="BV224" i="10" s="1"/>
  <c r="BO154" i="4"/>
  <c r="BO224" i="10" s="1"/>
  <c r="BT154" i="4"/>
  <c r="BT224" i="10" s="1"/>
  <c r="BN154" i="4"/>
  <c r="BN224" i="10" s="1"/>
  <c r="CB154" i="4"/>
  <c r="CB224" i="10" s="1"/>
  <c r="CD154" i="4"/>
  <c r="CD224" i="10" s="1"/>
  <c r="BZ154" i="4"/>
  <c r="BZ224" i="10" s="1"/>
  <c r="AB154" i="4"/>
  <c r="AB224" i="10" s="1"/>
  <c r="BP154" i="4"/>
  <c r="BP224" i="10" s="1"/>
  <c r="CF154" i="4"/>
  <c r="CF224" i="10" s="1"/>
  <c r="BQ154" i="4"/>
  <c r="BQ224" i="10" s="1"/>
  <c r="CA154" i="4"/>
  <c r="CA224" i="10" s="1"/>
  <c r="BI154" i="4"/>
  <c r="BI224" i="10" s="1"/>
  <c r="BL154" i="4"/>
  <c r="BL224" i="10" s="1"/>
  <c r="BY154" i="4"/>
  <c r="BY224" i="10" s="1"/>
  <c r="AO78" i="4"/>
  <c r="AO148" i="10" s="1"/>
  <c r="AT139" i="4"/>
  <c r="AT209" i="10" s="1"/>
  <c r="DO205" i="4"/>
  <c r="DO275" i="10" s="1"/>
  <c r="I60" i="7"/>
  <c r="C50" i="7"/>
  <c r="CQ168" i="4"/>
  <c r="CQ238" i="10" s="1"/>
  <c r="CP168" i="4"/>
  <c r="CP238" i="10" s="1"/>
  <c r="DF168" i="4"/>
  <c r="DF238" i="10" s="1"/>
  <c r="CZ168" i="4"/>
  <c r="CZ238" i="10" s="1"/>
  <c r="CY168" i="4"/>
  <c r="CY238" i="10" s="1"/>
  <c r="CO168" i="4"/>
  <c r="CO238" i="10" s="1"/>
  <c r="CI168" i="4"/>
  <c r="CI238" i="10" s="1"/>
  <c r="CX168" i="4"/>
  <c r="CX238" i="10" s="1"/>
  <c r="DG168" i="4"/>
  <c r="DG238" i="10" s="1"/>
  <c r="CR168" i="4"/>
  <c r="CR238" i="10" s="1"/>
  <c r="CK168" i="4"/>
  <c r="CK238" i="10" s="1"/>
  <c r="CT168" i="4"/>
  <c r="CT238" i="10" s="1"/>
  <c r="CV168" i="4"/>
  <c r="CV238" i="10" s="1"/>
  <c r="DE168" i="4"/>
  <c r="DE238" i="10" s="1"/>
  <c r="DD168" i="4"/>
  <c r="DD238" i="10" s="1"/>
  <c r="CM168" i="4"/>
  <c r="CM238" i="10" s="1"/>
  <c r="DA168" i="4"/>
  <c r="DA238" i="10" s="1"/>
  <c r="CU168" i="4"/>
  <c r="CU238" i="10" s="1"/>
  <c r="CJ168" i="4"/>
  <c r="CJ238" i="10" s="1"/>
  <c r="CW168" i="4"/>
  <c r="CW238" i="10" s="1"/>
  <c r="CS168" i="4"/>
  <c r="CS238" i="10" s="1"/>
  <c r="DB168" i="4"/>
  <c r="DB238" i="10" s="1"/>
  <c r="DC168" i="4"/>
  <c r="DC238" i="10" s="1"/>
  <c r="CN168" i="4"/>
  <c r="CN238" i="10" s="1"/>
  <c r="CL168" i="4"/>
  <c r="CL238" i="10" s="1"/>
  <c r="M89" i="6"/>
  <c r="B76" i="6"/>
  <c r="AY167" i="4"/>
  <c r="AY237" i="10" s="1"/>
  <c r="M71" i="6"/>
  <c r="B58" i="6"/>
  <c r="M61" i="6"/>
  <c r="B48" i="6"/>
  <c r="CR131" i="4"/>
  <c r="CR201" i="10" s="1"/>
  <c r="CQ131" i="4"/>
  <c r="CQ201" i="10" s="1"/>
  <c r="DE131" i="4"/>
  <c r="DE201" i="10" s="1"/>
  <c r="CZ131" i="4"/>
  <c r="CZ201" i="10" s="1"/>
  <c r="CY131" i="4"/>
  <c r="CY201" i="10" s="1"/>
  <c r="CX131" i="4"/>
  <c r="CX201" i="10" s="1"/>
  <c r="CK131" i="4"/>
  <c r="CK201" i="10" s="1"/>
  <c r="DG131" i="4"/>
  <c r="DG201" i="10" s="1"/>
  <c r="CP131" i="4"/>
  <c r="CP201" i="10" s="1"/>
  <c r="CJ131" i="4"/>
  <c r="CJ201" i="10" s="1"/>
  <c r="DB131" i="4"/>
  <c r="DB201" i="10" s="1"/>
  <c r="CO131" i="4"/>
  <c r="CO201" i="10" s="1"/>
  <c r="CT131" i="4"/>
  <c r="CT201" i="10" s="1"/>
  <c r="DF131" i="4"/>
  <c r="DF201" i="10" s="1"/>
  <c r="CM131" i="4"/>
  <c r="CM201" i="10" s="1"/>
  <c r="DC131" i="4"/>
  <c r="DC201" i="10" s="1"/>
  <c r="CS131" i="4"/>
  <c r="CS201" i="10" s="1"/>
  <c r="CU131" i="4"/>
  <c r="CU201" i="10" s="1"/>
  <c r="CV131" i="4"/>
  <c r="CV201" i="10" s="1"/>
  <c r="CW131" i="4"/>
  <c r="CW201" i="10" s="1"/>
  <c r="CN131" i="4"/>
  <c r="CN201" i="10" s="1"/>
  <c r="CL131" i="4"/>
  <c r="CL201" i="10" s="1"/>
  <c r="DD131" i="4"/>
  <c r="DD201" i="10" s="1"/>
  <c r="CI131" i="4"/>
  <c r="CI201" i="10" s="1"/>
  <c r="DA131" i="4"/>
  <c r="DA201" i="10" s="1"/>
  <c r="AT210" i="4"/>
  <c r="AT280" i="10" s="1"/>
  <c r="M77" i="6"/>
  <c r="B64" i="6"/>
  <c r="CU183" i="4"/>
  <c r="CU253" i="10" s="1"/>
  <c r="CW183" i="4"/>
  <c r="CW253" i="10" s="1"/>
  <c r="DD183" i="4"/>
  <c r="DD253" i="10" s="1"/>
  <c r="CK183" i="4"/>
  <c r="CK253" i="10" s="1"/>
  <c r="DC183" i="4"/>
  <c r="DC253" i="10" s="1"/>
  <c r="CP183" i="4"/>
  <c r="CP253" i="10" s="1"/>
  <c r="DE183" i="4"/>
  <c r="DE253" i="10" s="1"/>
  <c r="CS183" i="4"/>
  <c r="CS253" i="10" s="1"/>
  <c r="CJ183" i="4"/>
  <c r="CJ253" i="10" s="1"/>
  <c r="DF183" i="4"/>
  <c r="DF253" i="10" s="1"/>
  <c r="CM183" i="4"/>
  <c r="CM253" i="10" s="1"/>
  <c r="CV183" i="4"/>
  <c r="CV253" i="10" s="1"/>
  <c r="CY183" i="4"/>
  <c r="CY253" i="10" s="1"/>
  <c r="CQ183" i="4"/>
  <c r="CQ253" i="10" s="1"/>
  <c r="DG183" i="4"/>
  <c r="DG253" i="10" s="1"/>
  <c r="DA183" i="4"/>
  <c r="DA253" i="10" s="1"/>
  <c r="CI183" i="4"/>
  <c r="CI253" i="10" s="1"/>
  <c r="CL183" i="4"/>
  <c r="CL253" i="10" s="1"/>
  <c r="CN183" i="4"/>
  <c r="CN253" i="10" s="1"/>
  <c r="CT183" i="4"/>
  <c r="CT253" i="10" s="1"/>
  <c r="CO183" i="4"/>
  <c r="CO253" i="10" s="1"/>
  <c r="DB183" i="4"/>
  <c r="DB253" i="10" s="1"/>
  <c r="CX183" i="4"/>
  <c r="CX253" i="10" s="1"/>
  <c r="CR183" i="4"/>
  <c r="CR253" i="10" s="1"/>
  <c r="CZ183" i="4"/>
  <c r="CZ253" i="10" s="1"/>
  <c r="AY78" i="4"/>
  <c r="AY148" i="10" s="1"/>
  <c r="AY139" i="4"/>
  <c r="AY209" i="10" s="1"/>
  <c r="BK178" i="4"/>
  <c r="BK248" i="10" s="1"/>
  <c r="CC178" i="4"/>
  <c r="CC248" i="10" s="1"/>
  <c r="BN178" i="4"/>
  <c r="BN248" i="10" s="1"/>
  <c r="BW178" i="4"/>
  <c r="BW248" i="10" s="1"/>
  <c r="BS178" i="4"/>
  <c r="BS248" i="10" s="1"/>
  <c r="BJ178" i="4"/>
  <c r="BJ248" i="10" s="1"/>
  <c r="CD178" i="4"/>
  <c r="CD248" i="10" s="1"/>
  <c r="BE178" i="4"/>
  <c r="BE248" i="10" s="1"/>
  <c r="CA178" i="4"/>
  <c r="CA248" i="10" s="1"/>
  <c r="BR178" i="4"/>
  <c r="BR248" i="10" s="1"/>
  <c r="BO178" i="4"/>
  <c r="BO248" i="10" s="1"/>
  <c r="AB178" i="4"/>
  <c r="AB248" i="10" s="1"/>
  <c r="BU178" i="4"/>
  <c r="BU248" i="10" s="1"/>
  <c r="BY178" i="4"/>
  <c r="BY248" i="10" s="1"/>
  <c r="BV178" i="4"/>
  <c r="BV248" i="10" s="1"/>
  <c r="BH178" i="4"/>
  <c r="BH248" i="10" s="1"/>
  <c r="Z178" i="4"/>
  <c r="Z248" i="10" s="1"/>
  <c r="BX178" i="4"/>
  <c r="BX248" i="10" s="1"/>
  <c r="AA178" i="4"/>
  <c r="AA248" i="10" s="1"/>
  <c r="BI178" i="4"/>
  <c r="BI248" i="10" s="1"/>
  <c r="BL178" i="4"/>
  <c r="BL248" i="10" s="1"/>
  <c r="CE178" i="4"/>
  <c r="CE248" i="10" s="1"/>
  <c r="BT178" i="4"/>
  <c r="BT248" i="10" s="1"/>
  <c r="BP178" i="4"/>
  <c r="BP248" i="10" s="1"/>
  <c r="CB178" i="4"/>
  <c r="CB248" i="10" s="1"/>
  <c r="CF178" i="4"/>
  <c r="CF248" i="10" s="1"/>
  <c r="BZ178" i="4"/>
  <c r="BZ248" i="10" s="1"/>
  <c r="Y178" i="4"/>
  <c r="Y248" i="10" s="1"/>
  <c r="BM178" i="4"/>
  <c r="BM248" i="10" s="1"/>
  <c r="BQ178" i="4"/>
  <c r="BQ248" i="10" s="1"/>
  <c r="I54" i="7"/>
  <c r="C44" i="7"/>
  <c r="CX47" i="4"/>
  <c r="CX117" i="10" s="1"/>
  <c r="DA47" i="4"/>
  <c r="DA117" i="10" s="1"/>
  <c r="CM47" i="4"/>
  <c r="CM117" i="10" s="1"/>
  <c r="DF47" i="4"/>
  <c r="DF117" i="10" s="1"/>
  <c r="CN47" i="4"/>
  <c r="CN117" i="10" s="1"/>
  <c r="DE47" i="4"/>
  <c r="DE117" i="10" s="1"/>
  <c r="CO47" i="4"/>
  <c r="CO117" i="10" s="1"/>
  <c r="CW47" i="4"/>
  <c r="CW117" i="10" s="1"/>
  <c r="CJ47" i="4"/>
  <c r="CJ117" i="10" s="1"/>
  <c r="CP47" i="4"/>
  <c r="CP117" i="10" s="1"/>
  <c r="CR47" i="4"/>
  <c r="CR117" i="10" s="1"/>
  <c r="DD47" i="4"/>
  <c r="DD117" i="10" s="1"/>
  <c r="CV47" i="4"/>
  <c r="CV117" i="10" s="1"/>
  <c r="CZ47" i="4"/>
  <c r="CZ117" i="10" s="1"/>
  <c r="CT47" i="4"/>
  <c r="CT117" i="10" s="1"/>
  <c r="CI47" i="4"/>
  <c r="CI117" i="10" s="1"/>
  <c r="CU47" i="4"/>
  <c r="CU117" i="10" s="1"/>
  <c r="DG47" i="4"/>
  <c r="DG117" i="10" s="1"/>
  <c r="CK47" i="4"/>
  <c r="CK117" i="10" s="1"/>
  <c r="DC47" i="4"/>
  <c r="DC117" i="10" s="1"/>
  <c r="CL47" i="4"/>
  <c r="CL117" i="10" s="1"/>
  <c r="CY47" i="4"/>
  <c r="CY117" i="10" s="1"/>
  <c r="DB47" i="4"/>
  <c r="DB117" i="10" s="1"/>
  <c r="CQ47" i="4"/>
  <c r="CQ117" i="10" s="1"/>
  <c r="CS47" i="4"/>
  <c r="CS117" i="10" s="1"/>
  <c r="DO31" i="4"/>
  <c r="DO101" i="10" s="1"/>
  <c r="AO167" i="4"/>
  <c r="AO237" i="10" s="1"/>
  <c r="BR164" i="4"/>
  <c r="BR234" i="10" s="1"/>
  <c r="CF164" i="4"/>
  <c r="CF234" i="10" s="1"/>
  <c r="BN164" i="4"/>
  <c r="BN234" i="10" s="1"/>
  <c r="Y164" i="4"/>
  <c r="Y234" i="10" s="1"/>
  <c r="BZ164" i="4"/>
  <c r="BZ234" i="10" s="1"/>
  <c r="BV164" i="4"/>
  <c r="BV234" i="10" s="1"/>
  <c r="CD164" i="4"/>
  <c r="CD234" i="10" s="1"/>
  <c r="Z164" i="4"/>
  <c r="Z234" i="10" s="1"/>
  <c r="BK164" i="4"/>
  <c r="BK234" i="10" s="1"/>
  <c r="BW164" i="4"/>
  <c r="BW234" i="10" s="1"/>
  <c r="BO164" i="4"/>
  <c r="BO234" i="10" s="1"/>
  <c r="BJ164" i="4"/>
  <c r="BJ234" i="10" s="1"/>
  <c r="BX164" i="4"/>
  <c r="BX234" i="10" s="1"/>
  <c r="CC164" i="4"/>
  <c r="CC234" i="10" s="1"/>
  <c r="AA164" i="4"/>
  <c r="AA234" i="10" s="1"/>
  <c r="BE164" i="4"/>
  <c r="BE234" i="10" s="1"/>
  <c r="BI164" i="4"/>
  <c r="BI234" i="10" s="1"/>
  <c r="BL164" i="4"/>
  <c r="BL234" i="10" s="1"/>
  <c r="BQ164" i="4"/>
  <c r="BQ234" i="10" s="1"/>
  <c r="CB164" i="4"/>
  <c r="CB234" i="10" s="1"/>
  <c r="BY164" i="4"/>
  <c r="BY234" i="10" s="1"/>
  <c r="BM164" i="4"/>
  <c r="BM234" i="10" s="1"/>
  <c r="BS164" i="4"/>
  <c r="BS234" i="10" s="1"/>
  <c r="CE164" i="4"/>
  <c r="CE234" i="10" s="1"/>
  <c r="CA164" i="4"/>
  <c r="CA234" i="10" s="1"/>
  <c r="BT164" i="4"/>
  <c r="BT234" i="10" s="1"/>
  <c r="BH164" i="4"/>
  <c r="BH234" i="10" s="1"/>
  <c r="BU164" i="4"/>
  <c r="BU234" i="10" s="1"/>
  <c r="BP164" i="4"/>
  <c r="BP234" i="10" s="1"/>
  <c r="AB164" i="4"/>
  <c r="AB234" i="10" s="1"/>
  <c r="BK188" i="4"/>
  <c r="BK258" i="10" s="1"/>
  <c r="CD188" i="4"/>
  <c r="CD258" i="10" s="1"/>
  <c r="BL188" i="4"/>
  <c r="BL258" i="10" s="1"/>
  <c r="BS188" i="4"/>
  <c r="BS258" i="10" s="1"/>
  <c r="BO188" i="4"/>
  <c r="BO258" i="10" s="1"/>
  <c r="CB188" i="4"/>
  <c r="CB258" i="10" s="1"/>
  <c r="BI188" i="4"/>
  <c r="BI258" i="10" s="1"/>
  <c r="CA188" i="4"/>
  <c r="CA258" i="10" s="1"/>
  <c r="CE188" i="4"/>
  <c r="CE258" i="10" s="1"/>
  <c r="BM188" i="4"/>
  <c r="BM258" i="10" s="1"/>
  <c r="BZ188" i="4"/>
  <c r="BZ258" i="10" s="1"/>
  <c r="BN188" i="4"/>
  <c r="BN258" i="10" s="1"/>
  <c r="BE188" i="4"/>
  <c r="BE258" i="10" s="1"/>
  <c r="AB188" i="4"/>
  <c r="AB258" i="10" s="1"/>
  <c r="BR188" i="4"/>
  <c r="BR258" i="10" s="1"/>
  <c r="BW188" i="4"/>
  <c r="BW258" i="10" s="1"/>
  <c r="BH188" i="4"/>
  <c r="BH258" i="10" s="1"/>
  <c r="CC188" i="4"/>
  <c r="CC258" i="10" s="1"/>
  <c r="BP188" i="4"/>
  <c r="BP258" i="10" s="1"/>
  <c r="Y188" i="4"/>
  <c r="Y258" i="10" s="1"/>
  <c r="BX188" i="4"/>
  <c r="BX258" i="10" s="1"/>
  <c r="Z188" i="4"/>
  <c r="Z258" i="10" s="1"/>
  <c r="CF188" i="4"/>
  <c r="CF258" i="10" s="1"/>
  <c r="AA188" i="4"/>
  <c r="AA258" i="10" s="1"/>
  <c r="BQ188" i="4"/>
  <c r="BQ258" i="10" s="1"/>
  <c r="BT188" i="4"/>
  <c r="BT258" i="10" s="1"/>
  <c r="BY188" i="4"/>
  <c r="BY258" i="10" s="1"/>
  <c r="BU188" i="4"/>
  <c r="BU258" i="10" s="1"/>
  <c r="BJ188" i="4"/>
  <c r="BJ258" i="10" s="1"/>
  <c r="BV188" i="4"/>
  <c r="BV258" i="10" s="1"/>
  <c r="AO131" i="4"/>
  <c r="AO201" i="10" s="1"/>
  <c r="AY131" i="4"/>
  <c r="AY201" i="10" s="1"/>
  <c r="BP50" i="4"/>
  <c r="BP120" i="10" s="1"/>
  <c r="BZ50" i="4"/>
  <c r="BZ120" i="10" s="1"/>
  <c r="BM50" i="4"/>
  <c r="BM120" i="10" s="1"/>
  <c r="BE50" i="4"/>
  <c r="BE120" i="10" s="1"/>
  <c r="BX50" i="4"/>
  <c r="BX120" i="10" s="1"/>
  <c r="BO50" i="4"/>
  <c r="BO120" i="10" s="1"/>
  <c r="CC50" i="4"/>
  <c r="CC120" i="10" s="1"/>
  <c r="Y50" i="4"/>
  <c r="Y120" i="10" s="1"/>
  <c r="CF50" i="4"/>
  <c r="CF120" i="10" s="1"/>
  <c r="BW50" i="4"/>
  <c r="BW120" i="10" s="1"/>
  <c r="BN50" i="4"/>
  <c r="BN120" i="10" s="1"/>
  <c r="Z50" i="4"/>
  <c r="Z120" i="10" s="1"/>
  <c r="BH50" i="4"/>
  <c r="BH120" i="10" s="1"/>
  <c r="BR50" i="4"/>
  <c r="BR120" i="10" s="1"/>
  <c r="CB50" i="4"/>
  <c r="CB120" i="10" s="1"/>
  <c r="BV50" i="4"/>
  <c r="BV120" i="10" s="1"/>
  <c r="BL50" i="4"/>
  <c r="BL120" i="10" s="1"/>
  <c r="BI50" i="4"/>
  <c r="BI120" i="10" s="1"/>
  <c r="CD50" i="4"/>
  <c r="CD120" i="10" s="1"/>
  <c r="BQ50" i="4"/>
  <c r="BQ120" i="10" s="1"/>
  <c r="BS50" i="4"/>
  <c r="BS120" i="10" s="1"/>
  <c r="BY50" i="4"/>
  <c r="BY120" i="10" s="1"/>
  <c r="BT50" i="4"/>
  <c r="BT120" i="10" s="1"/>
  <c r="BJ50" i="4"/>
  <c r="BJ120" i="10" s="1"/>
  <c r="BU50" i="4"/>
  <c r="BU120" i="10" s="1"/>
  <c r="CE50" i="4"/>
  <c r="CE120" i="10" s="1"/>
  <c r="AA50" i="4"/>
  <c r="AA120" i="10" s="1"/>
  <c r="BK50" i="4"/>
  <c r="BK120" i="10" s="1"/>
  <c r="AB50" i="4"/>
  <c r="AB120" i="10" s="1"/>
  <c r="CA50" i="4"/>
  <c r="CA120" i="10" s="1"/>
  <c r="AO147" i="4"/>
  <c r="AO217" i="10" s="1"/>
  <c r="AY147" i="4"/>
  <c r="AY217" i="10" s="1"/>
  <c r="M93" i="6"/>
  <c r="B80" i="6"/>
  <c r="AO47" i="4"/>
  <c r="AO117" i="10" s="1"/>
  <c r="AO168" i="4"/>
  <c r="AO238" i="10" s="1"/>
  <c r="AT167" i="4"/>
  <c r="AT237" i="10" s="1"/>
  <c r="M62" i="6"/>
  <c r="B49" i="6"/>
  <c r="BW29" i="4"/>
  <c r="BW99" i="10" s="1"/>
  <c r="BY29" i="4"/>
  <c r="BY99" i="10" s="1"/>
  <c r="BR29" i="4"/>
  <c r="BR99" i="10" s="1"/>
  <c r="BV29" i="4"/>
  <c r="BV99" i="10" s="1"/>
  <c r="BX29" i="4"/>
  <c r="BX99" i="10" s="1"/>
  <c r="BQ29" i="4"/>
  <c r="BQ99" i="10" s="1"/>
  <c r="CD29" i="4"/>
  <c r="CD99" i="10" s="1"/>
  <c r="BI29" i="4"/>
  <c r="BI99" i="10" s="1"/>
  <c r="BS29" i="4"/>
  <c r="BS99" i="10" s="1"/>
  <c r="BO29" i="4"/>
  <c r="BO99" i="10" s="1"/>
  <c r="BJ29" i="4"/>
  <c r="BJ99" i="10" s="1"/>
  <c r="BE29" i="4"/>
  <c r="BE99" i="10" s="1"/>
  <c r="BN29" i="4"/>
  <c r="BN99" i="10" s="1"/>
  <c r="BH29" i="4"/>
  <c r="BH99" i="10" s="1"/>
  <c r="CF29" i="4"/>
  <c r="CF99" i="10" s="1"/>
  <c r="CE29" i="4"/>
  <c r="CE99" i="10" s="1"/>
  <c r="Z29" i="4"/>
  <c r="Z99" i="10" s="1"/>
  <c r="BL29" i="4"/>
  <c r="BL99" i="10" s="1"/>
  <c r="AA29" i="4"/>
  <c r="AA99" i="10" s="1"/>
  <c r="BT29" i="4"/>
  <c r="BT99" i="10" s="1"/>
  <c r="AB29" i="4"/>
  <c r="AB99" i="10" s="1"/>
  <c r="CB29" i="4"/>
  <c r="CB99" i="10" s="1"/>
  <c r="Y29" i="4"/>
  <c r="Y99" i="10" s="1"/>
  <c r="BZ29" i="4"/>
  <c r="BZ99" i="10" s="1"/>
  <c r="BM29" i="4"/>
  <c r="BM99" i="10" s="1"/>
  <c r="BK29" i="4"/>
  <c r="BK99" i="10" s="1"/>
  <c r="BU29" i="4"/>
  <c r="BU99" i="10" s="1"/>
  <c r="CA29" i="4"/>
  <c r="CA99" i="10" s="1"/>
  <c r="CC29" i="4"/>
  <c r="CC99" i="10" s="1"/>
  <c r="BP29" i="4"/>
  <c r="BP99" i="10" s="1"/>
  <c r="M85" i="6"/>
  <c r="B72" i="6"/>
  <c r="AY210" i="4"/>
  <c r="AY280" i="10" s="1"/>
  <c r="AJ210" i="4"/>
  <c r="AJ280" i="10" s="1"/>
  <c r="AY151" i="4"/>
  <c r="AY221" i="10" s="1"/>
  <c r="AY183" i="4"/>
  <c r="AY253" i="10" s="1"/>
  <c r="AJ78" i="4"/>
  <c r="AJ148" i="10" s="1"/>
  <c r="AJ139" i="4"/>
  <c r="AJ209" i="10" s="1"/>
  <c r="CH7" i="10"/>
  <c r="CI7" i="10"/>
  <c r="CH3" i="10"/>
  <c r="CH4" i="10"/>
  <c r="CC8" i="10"/>
  <c r="CH5" i="10"/>
  <c r="CG5" i="10"/>
  <c r="CH2" i="10"/>
  <c r="CI4" i="10"/>
  <c r="CG4" i="10"/>
  <c r="CG2" i="10"/>
  <c r="B52" i="10" s="1"/>
  <c r="CH6" i="10"/>
  <c r="CI6" i="10"/>
  <c r="CG6" i="10"/>
  <c r="CI2" i="10"/>
  <c r="CC9" i="10"/>
  <c r="CJ5" i="10" s="1"/>
  <c r="CI3" i="10"/>
  <c r="H306" i="10" l="1"/>
  <c r="J230" i="4"/>
  <c r="H295" i="10"/>
  <c r="J295" i="10"/>
  <c r="J241" i="4"/>
  <c r="CW48" i="4"/>
  <c r="CW118" i="10" s="1"/>
  <c r="CK48" i="4"/>
  <c r="CK118" i="10" s="1"/>
  <c r="CU48" i="4"/>
  <c r="CU118" i="10" s="1"/>
  <c r="DE48" i="4"/>
  <c r="DE118" i="10" s="1"/>
  <c r="CT48" i="4"/>
  <c r="CT118" i="10" s="1"/>
  <c r="CL48" i="4"/>
  <c r="CL118" i="10" s="1"/>
  <c r="CI48" i="4"/>
  <c r="CI118" i="10" s="1"/>
  <c r="DC48" i="4"/>
  <c r="DC118" i="10" s="1"/>
  <c r="CM48" i="4"/>
  <c r="CM118" i="10" s="1"/>
  <c r="CO48" i="4"/>
  <c r="CO118" i="10" s="1"/>
  <c r="DB48" i="4"/>
  <c r="DB118" i="10" s="1"/>
  <c r="CY48" i="4"/>
  <c r="CY118" i="10" s="1"/>
  <c r="DG48" i="4"/>
  <c r="DG118" i="10" s="1"/>
  <c r="CZ48" i="4"/>
  <c r="CZ118" i="10" s="1"/>
  <c r="CV48" i="4"/>
  <c r="CV118" i="10" s="1"/>
  <c r="CR48" i="4"/>
  <c r="CR118" i="10" s="1"/>
  <c r="CX48" i="4"/>
  <c r="CX118" i="10" s="1"/>
  <c r="CN48" i="4"/>
  <c r="CN118" i="10" s="1"/>
  <c r="CP48" i="4"/>
  <c r="CP118" i="10" s="1"/>
  <c r="CJ48" i="4"/>
  <c r="CJ118" i="10" s="1"/>
  <c r="DD48" i="4"/>
  <c r="DD118" i="10" s="1"/>
  <c r="CS48" i="4"/>
  <c r="CS118" i="10" s="1"/>
  <c r="DF48" i="4"/>
  <c r="DF118" i="10" s="1"/>
  <c r="CQ48" i="4"/>
  <c r="CQ118" i="10" s="1"/>
  <c r="DA48" i="4"/>
  <c r="DA118" i="10" s="1"/>
  <c r="AJ48" i="4"/>
  <c r="AJ118" i="10" s="1"/>
  <c r="DT186" i="4"/>
  <c r="DT256" i="10" s="1"/>
  <c r="ED186" i="4"/>
  <c r="ED256" i="10" s="1"/>
  <c r="DJ186" i="4"/>
  <c r="DJ256" i="10" s="1"/>
  <c r="DY186" i="4"/>
  <c r="DY256" i="10" s="1"/>
  <c r="BS56" i="4"/>
  <c r="BS126" i="10" s="1"/>
  <c r="BU56" i="4"/>
  <c r="BU126" i="10" s="1"/>
  <c r="BN56" i="4"/>
  <c r="BN126" i="10" s="1"/>
  <c r="AA56" i="4"/>
  <c r="AA126" i="10" s="1"/>
  <c r="BT56" i="4"/>
  <c r="BT126" i="10" s="1"/>
  <c r="BP56" i="4"/>
  <c r="BP126" i="10" s="1"/>
  <c r="BX56" i="4"/>
  <c r="BX126" i="10" s="1"/>
  <c r="CA56" i="4"/>
  <c r="CA126" i="10" s="1"/>
  <c r="BV56" i="4"/>
  <c r="BV126" i="10" s="1"/>
  <c r="CD56" i="4"/>
  <c r="CD126" i="10" s="1"/>
  <c r="Z56" i="4"/>
  <c r="Z126" i="10" s="1"/>
  <c r="BW56" i="4"/>
  <c r="BW126" i="10" s="1"/>
  <c r="BE56" i="4"/>
  <c r="BE126" i="10" s="1"/>
  <c r="BL56" i="4"/>
  <c r="BL126" i="10" s="1"/>
  <c r="BO56" i="4"/>
  <c r="BO126" i="10" s="1"/>
  <c r="CE56" i="4"/>
  <c r="CE126" i="10" s="1"/>
  <c r="BJ56" i="4"/>
  <c r="BJ126" i="10" s="1"/>
  <c r="BH56" i="4"/>
  <c r="BH126" i="10" s="1"/>
  <c r="CF56" i="4"/>
  <c r="CF126" i="10" s="1"/>
  <c r="BZ56" i="4"/>
  <c r="BZ126" i="10" s="1"/>
  <c r="Y56" i="4"/>
  <c r="Y126" i="10" s="1"/>
  <c r="BQ56" i="4"/>
  <c r="BQ126" i="10" s="1"/>
  <c r="BK56" i="4"/>
  <c r="BK126" i="10" s="1"/>
  <c r="BY56" i="4"/>
  <c r="BY126" i="10" s="1"/>
  <c r="CC56" i="4"/>
  <c r="CC126" i="10" s="1"/>
  <c r="AB56" i="4"/>
  <c r="AB126" i="10" s="1"/>
  <c r="CB56" i="4"/>
  <c r="CB126" i="10" s="1"/>
  <c r="BR56" i="4"/>
  <c r="BR126" i="10" s="1"/>
  <c r="BI56" i="4"/>
  <c r="BI126" i="10" s="1"/>
  <c r="BM56" i="4"/>
  <c r="BM126" i="10" s="1"/>
  <c r="AO48" i="4"/>
  <c r="AO118" i="10" s="1"/>
  <c r="AY48" i="4"/>
  <c r="AY118" i="10" s="1"/>
  <c r="B78" i="6"/>
  <c r="M91" i="6"/>
  <c r="AT48" i="4"/>
  <c r="AT118" i="10" s="1"/>
  <c r="DO186" i="4"/>
  <c r="DO256" i="10" s="1"/>
  <c r="C59" i="7"/>
  <c r="I69" i="7"/>
  <c r="ED183" i="4"/>
  <c r="ED253" i="10" s="1"/>
  <c r="ED151" i="4"/>
  <c r="ED221" i="10" s="1"/>
  <c r="CF198" i="4"/>
  <c r="CF268" i="10" s="1"/>
  <c r="BU198" i="4"/>
  <c r="BU268" i="10" s="1"/>
  <c r="CC198" i="4"/>
  <c r="CC268" i="10" s="1"/>
  <c r="BO198" i="4"/>
  <c r="BO268" i="10" s="1"/>
  <c r="BI198" i="4"/>
  <c r="BI268" i="10" s="1"/>
  <c r="BJ198" i="4"/>
  <c r="BJ268" i="10" s="1"/>
  <c r="BR198" i="4"/>
  <c r="BR268" i="10" s="1"/>
  <c r="BW198" i="4"/>
  <c r="BW268" i="10" s="1"/>
  <c r="BQ198" i="4"/>
  <c r="BQ268" i="10" s="1"/>
  <c r="BZ198" i="4"/>
  <c r="BZ268" i="10" s="1"/>
  <c r="BS198" i="4"/>
  <c r="BS268" i="10" s="1"/>
  <c r="BX198" i="4"/>
  <c r="BX268" i="10" s="1"/>
  <c r="BT198" i="4"/>
  <c r="BT268" i="10" s="1"/>
  <c r="BM198" i="4"/>
  <c r="BM268" i="10" s="1"/>
  <c r="BN198" i="4"/>
  <c r="BN268" i="10" s="1"/>
  <c r="Z198" i="4"/>
  <c r="Z268" i="10" s="1"/>
  <c r="BV198" i="4"/>
  <c r="BV268" i="10" s="1"/>
  <c r="AB198" i="4"/>
  <c r="AB268" i="10" s="1"/>
  <c r="CD198" i="4"/>
  <c r="CD268" i="10" s="1"/>
  <c r="Y198" i="4"/>
  <c r="Y268" i="10" s="1"/>
  <c r="CE198" i="4"/>
  <c r="CE268" i="10" s="1"/>
  <c r="BK198" i="4"/>
  <c r="BK268" i="10" s="1"/>
  <c r="BE198" i="4"/>
  <c r="BE268" i="10" s="1"/>
  <c r="CA198" i="4"/>
  <c r="CA268" i="10" s="1"/>
  <c r="BH198" i="4"/>
  <c r="BH268" i="10" s="1"/>
  <c r="BL198" i="4"/>
  <c r="BL268" i="10" s="1"/>
  <c r="BY198" i="4"/>
  <c r="BY268" i="10" s="1"/>
  <c r="AA198" i="4"/>
  <c r="AA268" i="10" s="1"/>
  <c r="BP198" i="4"/>
  <c r="BP268" i="10" s="1"/>
  <c r="CB198" i="4"/>
  <c r="CB268" i="10" s="1"/>
  <c r="AT29" i="4"/>
  <c r="AT99" i="10" s="1"/>
  <c r="CX50" i="4"/>
  <c r="CX120" i="10" s="1"/>
  <c r="DA50" i="4"/>
  <c r="DA120" i="10" s="1"/>
  <c r="CS50" i="4"/>
  <c r="CS120" i="10" s="1"/>
  <c r="CM50" i="4"/>
  <c r="CM120" i="10" s="1"/>
  <c r="DG50" i="4"/>
  <c r="DG120" i="10" s="1"/>
  <c r="CJ50" i="4"/>
  <c r="CJ120" i="10" s="1"/>
  <c r="CT50" i="4"/>
  <c r="CT120" i="10" s="1"/>
  <c r="CU50" i="4"/>
  <c r="CU120" i="10" s="1"/>
  <c r="CP50" i="4"/>
  <c r="CP120" i="10" s="1"/>
  <c r="DB50" i="4"/>
  <c r="DB120" i="10" s="1"/>
  <c r="CO50" i="4"/>
  <c r="CO120" i="10" s="1"/>
  <c r="CI50" i="4"/>
  <c r="CI120" i="10" s="1"/>
  <c r="CR50" i="4"/>
  <c r="CR120" i="10" s="1"/>
  <c r="DE50" i="4"/>
  <c r="DE120" i="10" s="1"/>
  <c r="DC50" i="4"/>
  <c r="DC120" i="10" s="1"/>
  <c r="CK50" i="4"/>
  <c r="CK120" i="10" s="1"/>
  <c r="CN50" i="4"/>
  <c r="CN120" i="10" s="1"/>
  <c r="DD50" i="4"/>
  <c r="DD120" i="10" s="1"/>
  <c r="CW50" i="4"/>
  <c r="CW120" i="10" s="1"/>
  <c r="CZ50" i="4"/>
  <c r="CZ120" i="10" s="1"/>
  <c r="DF50" i="4"/>
  <c r="DF120" i="10" s="1"/>
  <c r="CQ50" i="4"/>
  <c r="CQ120" i="10" s="1"/>
  <c r="CY50" i="4"/>
  <c r="CY120" i="10" s="1"/>
  <c r="CL50" i="4"/>
  <c r="CL120" i="10" s="1"/>
  <c r="CV50" i="4"/>
  <c r="CV120" i="10" s="1"/>
  <c r="AJ50" i="4"/>
  <c r="AJ120" i="10" s="1"/>
  <c r="AO188" i="4"/>
  <c r="AO258" i="10" s="1"/>
  <c r="CW188" i="4"/>
  <c r="CW258" i="10" s="1"/>
  <c r="CT188" i="4"/>
  <c r="CT258" i="10" s="1"/>
  <c r="CQ188" i="4"/>
  <c r="CQ258" i="10" s="1"/>
  <c r="DE188" i="4"/>
  <c r="DE258" i="10" s="1"/>
  <c r="CI188" i="4"/>
  <c r="CI258" i="10" s="1"/>
  <c r="CR188" i="4"/>
  <c r="CR258" i="10" s="1"/>
  <c r="CP188" i="4"/>
  <c r="CP258" i="10" s="1"/>
  <c r="CY188" i="4"/>
  <c r="CY258" i="10" s="1"/>
  <c r="DA188" i="4"/>
  <c r="DA258" i="10" s="1"/>
  <c r="CX188" i="4"/>
  <c r="CX258" i="10" s="1"/>
  <c r="CJ188" i="4"/>
  <c r="CJ258" i="10" s="1"/>
  <c r="DB188" i="4"/>
  <c r="DB258" i="10" s="1"/>
  <c r="CN188" i="4"/>
  <c r="CN258" i="10" s="1"/>
  <c r="DF188" i="4"/>
  <c r="DF258" i="10" s="1"/>
  <c r="CZ188" i="4"/>
  <c r="CZ258" i="10" s="1"/>
  <c r="DG188" i="4"/>
  <c r="DG258" i="10" s="1"/>
  <c r="CV188" i="4"/>
  <c r="CV258" i="10" s="1"/>
  <c r="CM188" i="4"/>
  <c r="CM258" i="10" s="1"/>
  <c r="CS188" i="4"/>
  <c r="CS258" i="10" s="1"/>
  <c r="DD188" i="4"/>
  <c r="DD258" i="10" s="1"/>
  <c r="CU188" i="4"/>
  <c r="CU258" i="10" s="1"/>
  <c r="CK188" i="4"/>
  <c r="CK258" i="10" s="1"/>
  <c r="CO188" i="4"/>
  <c r="CO258" i="10" s="1"/>
  <c r="DC188" i="4"/>
  <c r="DC258" i="10" s="1"/>
  <c r="CL188" i="4"/>
  <c r="CL258" i="10" s="1"/>
  <c r="AJ164" i="4"/>
  <c r="AJ234" i="10" s="1"/>
  <c r="CP178" i="4"/>
  <c r="CP248" i="10" s="1"/>
  <c r="CR178" i="4"/>
  <c r="CR248" i="10" s="1"/>
  <c r="CT178" i="4"/>
  <c r="CT248" i="10" s="1"/>
  <c r="DB178" i="4"/>
  <c r="DB248" i="10" s="1"/>
  <c r="CX178" i="4"/>
  <c r="CX248" i="10" s="1"/>
  <c r="CZ178" i="4"/>
  <c r="CZ248" i="10" s="1"/>
  <c r="CM178" i="4"/>
  <c r="CM248" i="10" s="1"/>
  <c r="DF178" i="4"/>
  <c r="DF248" i="10" s="1"/>
  <c r="CO178" i="4"/>
  <c r="CO248" i="10" s="1"/>
  <c r="DC178" i="4"/>
  <c r="DC248" i="10" s="1"/>
  <c r="CI178" i="4"/>
  <c r="CI248" i="10" s="1"/>
  <c r="CW178" i="4"/>
  <c r="CW248" i="10" s="1"/>
  <c r="CK178" i="4"/>
  <c r="CK248" i="10" s="1"/>
  <c r="CQ178" i="4"/>
  <c r="CQ248" i="10" s="1"/>
  <c r="DE178" i="4"/>
  <c r="DE248" i="10" s="1"/>
  <c r="CL178" i="4"/>
  <c r="CL248" i="10" s="1"/>
  <c r="CY178" i="4"/>
  <c r="CY248" i="10" s="1"/>
  <c r="CN178" i="4"/>
  <c r="CN248" i="10" s="1"/>
  <c r="CU178" i="4"/>
  <c r="CU248" i="10" s="1"/>
  <c r="DG178" i="4"/>
  <c r="DG248" i="10" s="1"/>
  <c r="DD178" i="4"/>
  <c r="DD248" i="10" s="1"/>
  <c r="CV178" i="4"/>
  <c r="CV248" i="10" s="1"/>
  <c r="CJ178" i="4"/>
  <c r="CJ248" i="10" s="1"/>
  <c r="CS178" i="4"/>
  <c r="CS248" i="10" s="1"/>
  <c r="DA178" i="4"/>
  <c r="DA248" i="10" s="1"/>
  <c r="M74" i="6"/>
  <c r="B61" i="6"/>
  <c r="AT114" i="4"/>
  <c r="AT184" i="10" s="1"/>
  <c r="CY115" i="4"/>
  <c r="CY185" i="10" s="1"/>
  <c r="DB115" i="4"/>
  <c r="DB185" i="10" s="1"/>
  <c r="DE115" i="4"/>
  <c r="DE185" i="10" s="1"/>
  <c r="DG115" i="4"/>
  <c r="DG185" i="10" s="1"/>
  <c r="CO115" i="4"/>
  <c r="CO185" i="10" s="1"/>
  <c r="CW115" i="4"/>
  <c r="CW185" i="10" s="1"/>
  <c r="CP115" i="4"/>
  <c r="CP185" i="10" s="1"/>
  <c r="CX115" i="4"/>
  <c r="CX185" i="10" s="1"/>
  <c r="CN115" i="4"/>
  <c r="CN185" i="10" s="1"/>
  <c r="CQ115" i="4"/>
  <c r="CQ185" i="10" s="1"/>
  <c r="CS115" i="4"/>
  <c r="CS185" i="10" s="1"/>
  <c r="CM115" i="4"/>
  <c r="CM185" i="10" s="1"/>
  <c r="CL115" i="4"/>
  <c r="CL185" i="10" s="1"/>
  <c r="CI115" i="4"/>
  <c r="CI185" i="10" s="1"/>
  <c r="DD115" i="4"/>
  <c r="DD185" i="10" s="1"/>
  <c r="CZ115" i="4"/>
  <c r="CZ185" i="10" s="1"/>
  <c r="CT115" i="4"/>
  <c r="CT185" i="10" s="1"/>
  <c r="CR115" i="4"/>
  <c r="CR185" i="10" s="1"/>
  <c r="CU115" i="4"/>
  <c r="CU185" i="10" s="1"/>
  <c r="DA115" i="4"/>
  <c r="DA185" i="10" s="1"/>
  <c r="CV115" i="4"/>
  <c r="CV185" i="10" s="1"/>
  <c r="CJ115" i="4"/>
  <c r="CJ185" i="10" s="1"/>
  <c r="DF115" i="4"/>
  <c r="DF185" i="10" s="1"/>
  <c r="CK115" i="4"/>
  <c r="CK185" i="10" s="1"/>
  <c r="DC115" i="4"/>
  <c r="DC185" i="10" s="1"/>
  <c r="BR171" i="4"/>
  <c r="BR241" i="10" s="1"/>
  <c r="BI171" i="4"/>
  <c r="BI241" i="10" s="1"/>
  <c r="BN171" i="4"/>
  <c r="BN241" i="10" s="1"/>
  <c r="BV171" i="4"/>
  <c r="BV241" i="10" s="1"/>
  <c r="BZ171" i="4"/>
  <c r="BZ241" i="10" s="1"/>
  <c r="BQ171" i="4"/>
  <c r="BQ241" i="10" s="1"/>
  <c r="CD171" i="4"/>
  <c r="CD241" i="10" s="1"/>
  <c r="Z171" i="4"/>
  <c r="Z241" i="10" s="1"/>
  <c r="BK171" i="4"/>
  <c r="BK241" i="10" s="1"/>
  <c r="BY171" i="4"/>
  <c r="BY241" i="10" s="1"/>
  <c r="BO171" i="4"/>
  <c r="BO241" i="10" s="1"/>
  <c r="AB171" i="4"/>
  <c r="AB241" i="10" s="1"/>
  <c r="BJ171" i="4"/>
  <c r="BJ241" i="10" s="1"/>
  <c r="CB171" i="4"/>
  <c r="CB241" i="10" s="1"/>
  <c r="CC171" i="4"/>
  <c r="CC241" i="10" s="1"/>
  <c r="BU171" i="4"/>
  <c r="BU241" i="10" s="1"/>
  <c r="CA171" i="4"/>
  <c r="CA241" i="10" s="1"/>
  <c r="BE171" i="4"/>
  <c r="BE241" i="10" s="1"/>
  <c r="BL171" i="4"/>
  <c r="BL241" i="10" s="1"/>
  <c r="BP171" i="4"/>
  <c r="BP241" i="10" s="1"/>
  <c r="BT171" i="4"/>
  <c r="BT241" i="10" s="1"/>
  <c r="CF171" i="4"/>
  <c r="CF241" i="10" s="1"/>
  <c r="BS171" i="4"/>
  <c r="BS241" i="10" s="1"/>
  <c r="CE171" i="4"/>
  <c r="CE241" i="10" s="1"/>
  <c r="Y171" i="4"/>
  <c r="Y241" i="10" s="1"/>
  <c r="AA171" i="4"/>
  <c r="AA241" i="10" s="1"/>
  <c r="BW171" i="4"/>
  <c r="BW241" i="10" s="1"/>
  <c r="BH171" i="4"/>
  <c r="BH241" i="10" s="1"/>
  <c r="BX171" i="4"/>
  <c r="BX241" i="10" s="1"/>
  <c r="BM171" i="4"/>
  <c r="BM241" i="10" s="1"/>
  <c r="AO162" i="4"/>
  <c r="AO232" i="10" s="1"/>
  <c r="I75" i="7"/>
  <c r="C65" i="7"/>
  <c r="I68" i="7"/>
  <c r="C58" i="7"/>
  <c r="DJ214" i="4"/>
  <c r="DJ284" i="10" s="1"/>
  <c r="DT183" i="4"/>
  <c r="DT253" i="10" s="1"/>
  <c r="DT151" i="4"/>
  <c r="DT221" i="10" s="1"/>
  <c r="DT161" i="4"/>
  <c r="DT231" i="10" s="1"/>
  <c r="DJ161" i="4"/>
  <c r="DJ231" i="10" s="1"/>
  <c r="M98" i="6"/>
  <c r="B85" i="6"/>
  <c r="DY167" i="4"/>
  <c r="DY237" i="10" s="1"/>
  <c r="ED147" i="4"/>
  <c r="ED217" i="10" s="1"/>
  <c r="AY50" i="4"/>
  <c r="AY120" i="10" s="1"/>
  <c r="DT131" i="4"/>
  <c r="DT201" i="10" s="1"/>
  <c r="DJ183" i="4"/>
  <c r="DJ253" i="10" s="1"/>
  <c r="ED167" i="4"/>
  <c r="ED237" i="10" s="1"/>
  <c r="DT78" i="4"/>
  <c r="DT148" i="10" s="1"/>
  <c r="CL154" i="4"/>
  <c r="CL224" i="10" s="1"/>
  <c r="DD154" i="4"/>
  <c r="DD224" i="10" s="1"/>
  <c r="CN154" i="4"/>
  <c r="CN224" i="10" s="1"/>
  <c r="CY154" i="4"/>
  <c r="CY224" i="10" s="1"/>
  <c r="CT154" i="4"/>
  <c r="CT224" i="10" s="1"/>
  <c r="CM154" i="4"/>
  <c r="CM224" i="10" s="1"/>
  <c r="DF154" i="4"/>
  <c r="DF224" i="10" s="1"/>
  <c r="DB154" i="4"/>
  <c r="DB224" i="10" s="1"/>
  <c r="CV154" i="4"/>
  <c r="CV224" i="10" s="1"/>
  <c r="CO154" i="4"/>
  <c r="CO224" i="10" s="1"/>
  <c r="CJ154" i="4"/>
  <c r="CJ224" i="10" s="1"/>
  <c r="DE154" i="4"/>
  <c r="DE224" i="10" s="1"/>
  <c r="DG154" i="4"/>
  <c r="DG224" i="10" s="1"/>
  <c r="CR154" i="4"/>
  <c r="CR224" i="10" s="1"/>
  <c r="DA154" i="4"/>
  <c r="DA224" i="10" s="1"/>
  <c r="CZ154" i="4"/>
  <c r="CZ224" i="10" s="1"/>
  <c r="CS154" i="4"/>
  <c r="CS224" i="10" s="1"/>
  <c r="CP154" i="4"/>
  <c r="CP224" i="10" s="1"/>
  <c r="DC154" i="4"/>
  <c r="DC224" i="10" s="1"/>
  <c r="CQ154" i="4"/>
  <c r="CQ224" i="10" s="1"/>
  <c r="CK154" i="4"/>
  <c r="CK224" i="10" s="1"/>
  <c r="CW154" i="4"/>
  <c r="CW224" i="10" s="1"/>
  <c r="CU154" i="4"/>
  <c r="CU224" i="10" s="1"/>
  <c r="CX154" i="4"/>
  <c r="CX224" i="10" s="1"/>
  <c r="CI154" i="4"/>
  <c r="CI224" i="10" s="1"/>
  <c r="DT210" i="4"/>
  <c r="DT280" i="10" s="1"/>
  <c r="M83" i="6"/>
  <c r="B70" i="6"/>
  <c r="I71" i="7"/>
  <c r="C61" i="7"/>
  <c r="AT162" i="4"/>
  <c r="AT232" i="10" s="1"/>
  <c r="DO161" i="4"/>
  <c r="DO231" i="10" s="1"/>
  <c r="I83" i="7"/>
  <c r="C73" i="7"/>
  <c r="DO214" i="4"/>
  <c r="DO284" i="10" s="1"/>
  <c r="BH28" i="4"/>
  <c r="BH98" i="10" s="1"/>
  <c r="BR28" i="4"/>
  <c r="BR98" i="10" s="1"/>
  <c r="CA28" i="4"/>
  <c r="CA98" i="10" s="1"/>
  <c r="BP28" i="4"/>
  <c r="BP98" i="10" s="1"/>
  <c r="BS28" i="4"/>
  <c r="BS98" i="10" s="1"/>
  <c r="BL28" i="4"/>
  <c r="BL98" i="10" s="1"/>
  <c r="BN28" i="4"/>
  <c r="BN98" i="10" s="1"/>
  <c r="BX28" i="4"/>
  <c r="BX98" i="10" s="1"/>
  <c r="BT28" i="4"/>
  <c r="BT98" i="10" s="1"/>
  <c r="CB28" i="4"/>
  <c r="CB98" i="10" s="1"/>
  <c r="CE28" i="4"/>
  <c r="CE98" i="10" s="1"/>
  <c r="BQ28" i="4"/>
  <c r="BQ98" i="10" s="1"/>
  <c r="BK28" i="4"/>
  <c r="BK98" i="10" s="1"/>
  <c r="Z28" i="4"/>
  <c r="Z98" i="10" s="1"/>
  <c r="BW28" i="4"/>
  <c r="BW98" i="10" s="1"/>
  <c r="BZ28" i="4"/>
  <c r="BZ98" i="10" s="1"/>
  <c r="CD28" i="4"/>
  <c r="CD98" i="10" s="1"/>
  <c r="CF28" i="4"/>
  <c r="CF98" i="10" s="1"/>
  <c r="BE28" i="4"/>
  <c r="BE98" i="10" s="1"/>
  <c r="BU28" i="4"/>
  <c r="BU98" i="10" s="1"/>
  <c r="BV28" i="4"/>
  <c r="BV98" i="10" s="1"/>
  <c r="BM28" i="4"/>
  <c r="BM98" i="10" s="1"/>
  <c r="AA28" i="4"/>
  <c r="AA98" i="10" s="1"/>
  <c r="AB28" i="4"/>
  <c r="AB98" i="10" s="1"/>
  <c r="CC28" i="4"/>
  <c r="CC98" i="10" s="1"/>
  <c r="BI28" i="4"/>
  <c r="BI98" i="10" s="1"/>
  <c r="BO28" i="4"/>
  <c r="BO98" i="10" s="1"/>
  <c r="BJ28" i="4"/>
  <c r="BJ98" i="10" s="1"/>
  <c r="Y28" i="4"/>
  <c r="Y98" i="10" s="1"/>
  <c r="BY28" i="4"/>
  <c r="BY98" i="10" s="1"/>
  <c r="DO167" i="4"/>
  <c r="DO237" i="10" s="1"/>
  <c r="ED47" i="4"/>
  <c r="ED117" i="10" s="1"/>
  <c r="DB80" i="4"/>
  <c r="DB150" i="10" s="1"/>
  <c r="CS80" i="4"/>
  <c r="CS150" i="10" s="1"/>
  <c r="CO80" i="4"/>
  <c r="CO150" i="10" s="1"/>
  <c r="CM80" i="4"/>
  <c r="CM150" i="10" s="1"/>
  <c r="DA80" i="4"/>
  <c r="DA150" i="10" s="1"/>
  <c r="CP80" i="4"/>
  <c r="CP150" i="10" s="1"/>
  <c r="CU80" i="4"/>
  <c r="CU150" i="10" s="1"/>
  <c r="CX80" i="4"/>
  <c r="CX150" i="10" s="1"/>
  <c r="CQ80" i="4"/>
  <c r="CQ150" i="10" s="1"/>
  <c r="CT80" i="4"/>
  <c r="CT150" i="10" s="1"/>
  <c r="CK80" i="4"/>
  <c r="CK150" i="10" s="1"/>
  <c r="CW80" i="4"/>
  <c r="CW150" i="10" s="1"/>
  <c r="CI80" i="4"/>
  <c r="CI150" i="10" s="1"/>
  <c r="CY80" i="4"/>
  <c r="CY150" i="10" s="1"/>
  <c r="CJ80" i="4"/>
  <c r="CJ150" i="10" s="1"/>
  <c r="CL80" i="4"/>
  <c r="CL150" i="10" s="1"/>
  <c r="CZ80" i="4"/>
  <c r="CZ150" i="10" s="1"/>
  <c r="DC80" i="4"/>
  <c r="DC150" i="10" s="1"/>
  <c r="CR80" i="4"/>
  <c r="CR150" i="10" s="1"/>
  <c r="CN80" i="4"/>
  <c r="CN150" i="10" s="1"/>
  <c r="DE80" i="4"/>
  <c r="DE150" i="10" s="1"/>
  <c r="CV80" i="4"/>
  <c r="CV150" i="10" s="1"/>
  <c r="DF80" i="4"/>
  <c r="DF150" i="10" s="1"/>
  <c r="DD80" i="4"/>
  <c r="DD150" i="10" s="1"/>
  <c r="DG80" i="4"/>
  <c r="DG150" i="10" s="1"/>
  <c r="CD192" i="4"/>
  <c r="CD262" i="10" s="1"/>
  <c r="BJ192" i="4"/>
  <c r="BJ262" i="10" s="1"/>
  <c r="BS192" i="4"/>
  <c r="BS262" i="10" s="1"/>
  <c r="AB192" i="4"/>
  <c r="AB262" i="10" s="1"/>
  <c r="BO192" i="4"/>
  <c r="BO262" i="10" s="1"/>
  <c r="BZ192" i="4"/>
  <c r="BZ262" i="10" s="1"/>
  <c r="BH192" i="4"/>
  <c r="BH262" i="10" s="1"/>
  <c r="BW192" i="4"/>
  <c r="BW262" i="10" s="1"/>
  <c r="BK192" i="4"/>
  <c r="BK262" i="10" s="1"/>
  <c r="BX192" i="4"/>
  <c r="BX262" i="10" s="1"/>
  <c r="BV192" i="4"/>
  <c r="BV262" i="10" s="1"/>
  <c r="CB192" i="4"/>
  <c r="CB262" i="10" s="1"/>
  <c r="BR192" i="4"/>
  <c r="BR262" i="10" s="1"/>
  <c r="AA192" i="4"/>
  <c r="AA262" i="10" s="1"/>
  <c r="BN192" i="4"/>
  <c r="BN262" i="10" s="1"/>
  <c r="BQ192" i="4"/>
  <c r="BQ262" i="10" s="1"/>
  <c r="CE192" i="4"/>
  <c r="CE262" i="10" s="1"/>
  <c r="BI192" i="4"/>
  <c r="BI262" i="10" s="1"/>
  <c r="BE192" i="4"/>
  <c r="BE262" i="10" s="1"/>
  <c r="BY192" i="4"/>
  <c r="BY262" i="10" s="1"/>
  <c r="BL192" i="4"/>
  <c r="BL262" i="10" s="1"/>
  <c r="Y192" i="4"/>
  <c r="Y262" i="10" s="1"/>
  <c r="BT192" i="4"/>
  <c r="BT262" i="10" s="1"/>
  <c r="Z192" i="4"/>
  <c r="Z262" i="10" s="1"/>
  <c r="BM192" i="4"/>
  <c r="BM262" i="10" s="1"/>
  <c r="CA192" i="4"/>
  <c r="CA262" i="10" s="1"/>
  <c r="BU192" i="4"/>
  <c r="BU262" i="10" s="1"/>
  <c r="BP192" i="4"/>
  <c r="BP262" i="10" s="1"/>
  <c r="CC192" i="4"/>
  <c r="CC262" i="10" s="1"/>
  <c r="CF192" i="4"/>
  <c r="CF262" i="10" s="1"/>
  <c r="AT164" i="4"/>
  <c r="AT234" i="10" s="1"/>
  <c r="I64" i="7"/>
  <c r="C54" i="7"/>
  <c r="ED78" i="4"/>
  <c r="ED148" i="10" s="1"/>
  <c r="BK79" i="4"/>
  <c r="BK149" i="10" s="1"/>
  <c r="CC79" i="4"/>
  <c r="CC149" i="10" s="1"/>
  <c r="BX79" i="4"/>
  <c r="BX149" i="10" s="1"/>
  <c r="BP79" i="4"/>
  <c r="BP149" i="10" s="1"/>
  <c r="BS79" i="4"/>
  <c r="BS149" i="10" s="1"/>
  <c r="BJ79" i="4"/>
  <c r="BJ149" i="10" s="1"/>
  <c r="BI79" i="4"/>
  <c r="BI149" i="10" s="1"/>
  <c r="CF79" i="4"/>
  <c r="CF149" i="10" s="1"/>
  <c r="CA79" i="4"/>
  <c r="CA149" i="10" s="1"/>
  <c r="BR79" i="4"/>
  <c r="BR149" i="10" s="1"/>
  <c r="BY79" i="4"/>
  <c r="BY149" i="10" s="1"/>
  <c r="Z79" i="4"/>
  <c r="Z149" i="10" s="1"/>
  <c r="BU79" i="4"/>
  <c r="BU149" i="10" s="1"/>
  <c r="BH79" i="4"/>
  <c r="BH149" i="10" s="1"/>
  <c r="BQ79" i="4"/>
  <c r="BQ149" i="10" s="1"/>
  <c r="BW79" i="4"/>
  <c r="BW149" i="10" s="1"/>
  <c r="Y79" i="4"/>
  <c r="Y149" i="10" s="1"/>
  <c r="BE79" i="4"/>
  <c r="BE149" i="10" s="1"/>
  <c r="BL79" i="4"/>
  <c r="BL149" i="10" s="1"/>
  <c r="BN79" i="4"/>
  <c r="BN149" i="10" s="1"/>
  <c r="BV79" i="4"/>
  <c r="BV149" i="10" s="1"/>
  <c r="AB79" i="4"/>
  <c r="AB149" i="10" s="1"/>
  <c r="CB79" i="4"/>
  <c r="CB149" i="10" s="1"/>
  <c r="BM79" i="4"/>
  <c r="BM149" i="10" s="1"/>
  <c r="BZ79" i="4"/>
  <c r="BZ149" i="10" s="1"/>
  <c r="CD79" i="4"/>
  <c r="CD149" i="10" s="1"/>
  <c r="BO79" i="4"/>
  <c r="BO149" i="10" s="1"/>
  <c r="CE79" i="4"/>
  <c r="CE149" i="10" s="1"/>
  <c r="AA79" i="4"/>
  <c r="AA149" i="10" s="1"/>
  <c r="BT79" i="4"/>
  <c r="BT149" i="10" s="1"/>
  <c r="AO154" i="4"/>
  <c r="AO224" i="10" s="1"/>
  <c r="AJ114" i="4"/>
  <c r="AJ184" i="10" s="1"/>
  <c r="DO183" i="4"/>
  <c r="DO253" i="10" s="1"/>
  <c r="AO208" i="4"/>
  <c r="AO278" i="10" s="1"/>
  <c r="AY208" i="4"/>
  <c r="AY278" i="10" s="1"/>
  <c r="CE110" i="4"/>
  <c r="CE180" i="10" s="1"/>
  <c r="BY110" i="4"/>
  <c r="BY180" i="10" s="1"/>
  <c r="BR110" i="4"/>
  <c r="BR180" i="10" s="1"/>
  <c r="AA110" i="4"/>
  <c r="AA180" i="10" s="1"/>
  <c r="BE110" i="4"/>
  <c r="BE180" i="10" s="1"/>
  <c r="BN110" i="4"/>
  <c r="BN180" i="10" s="1"/>
  <c r="BS110" i="4"/>
  <c r="BS180" i="10" s="1"/>
  <c r="Y110" i="4"/>
  <c r="Y180" i="10" s="1"/>
  <c r="BH110" i="4"/>
  <c r="BH180" i="10" s="1"/>
  <c r="BV110" i="4"/>
  <c r="BV180" i="10" s="1"/>
  <c r="BT110" i="4"/>
  <c r="BT180" i="10" s="1"/>
  <c r="Z110" i="4"/>
  <c r="Z180" i="10" s="1"/>
  <c r="BW110" i="4"/>
  <c r="BW180" i="10" s="1"/>
  <c r="BQ110" i="4"/>
  <c r="BQ180" i="10" s="1"/>
  <c r="CC110" i="4"/>
  <c r="CC180" i="10" s="1"/>
  <c r="CA110" i="4"/>
  <c r="CA180" i="10" s="1"/>
  <c r="BI110" i="4"/>
  <c r="BI180" i="10" s="1"/>
  <c r="BK110" i="4"/>
  <c r="BK180" i="10" s="1"/>
  <c r="CD110" i="4"/>
  <c r="CD180" i="10" s="1"/>
  <c r="AB110" i="4"/>
  <c r="AB180" i="10" s="1"/>
  <c r="BL110" i="4"/>
  <c r="BL180" i="10" s="1"/>
  <c r="CF110" i="4"/>
  <c r="CF180" i="10" s="1"/>
  <c r="BZ110" i="4"/>
  <c r="BZ180" i="10" s="1"/>
  <c r="BM110" i="4"/>
  <c r="BM180" i="10" s="1"/>
  <c r="BU110" i="4"/>
  <c r="BU180" i="10" s="1"/>
  <c r="BJ110" i="4"/>
  <c r="BJ180" i="10" s="1"/>
  <c r="BO110" i="4"/>
  <c r="BO180" i="10" s="1"/>
  <c r="BP110" i="4"/>
  <c r="BP180" i="10" s="1"/>
  <c r="BX110" i="4"/>
  <c r="BX180" i="10" s="1"/>
  <c r="CB110" i="4"/>
  <c r="CB180" i="10" s="1"/>
  <c r="M81" i="6"/>
  <c r="B68" i="6"/>
  <c r="CO54" i="4"/>
  <c r="CO124" i="10" s="1"/>
  <c r="CT54" i="4"/>
  <c r="CT124" i="10" s="1"/>
  <c r="DC54" i="4"/>
  <c r="DC124" i="10" s="1"/>
  <c r="CI54" i="4"/>
  <c r="CI124" i="10" s="1"/>
  <c r="CX54" i="4"/>
  <c r="CX124" i="10" s="1"/>
  <c r="CU54" i="4"/>
  <c r="CU124" i="10" s="1"/>
  <c r="DD54" i="4"/>
  <c r="DD124" i="10" s="1"/>
  <c r="CQ54" i="4"/>
  <c r="CQ124" i="10" s="1"/>
  <c r="CP54" i="4"/>
  <c r="CP124" i="10" s="1"/>
  <c r="CR54" i="4"/>
  <c r="CR124" i="10" s="1"/>
  <c r="CY54" i="4"/>
  <c r="CY124" i="10" s="1"/>
  <c r="CZ54" i="4"/>
  <c r="CZ124" i="10" s="1"/>
  <c r="CJ54" i="4"/>
  <c r="CJ124" i="10" s="1"/>
  <c r="CS54" i="4"/>
  <c r="CS124" i="10" s="1"/>
  <c r="DG54" i="4"/>
  <c r="DG124" i="10" s="1"/>
  <c r="CK54" i="4"/>
  <c r="CK124" i="10" s="1"/>
  <c r="CN54" i="4"/>
  <c r="CN124" i="10" s="1"/>
  <c r="CL54" i="4"/>
  <c r="CL124" i="10" s="1"/>
  <c r="CW54" i="4"/>
  <c r="CW124" i="10" s="1"/>
  <c r="DA54" i="4"/>
  <c r="DA124" i="10" s="1"/>
  <c r="DF54" i="4"/>
  <c r="DF124" i="10" s="1"/>
  <c r="DB54" i="4"/>
  <c r="DB124" i="10" s="1"/>
  <c r="CM54" i="4"/>
  <c r="CM124" i="10" s="1"/>
  <c r="CV54" i="4"/>
  <c r="CV124" i="10" s="1"/>
  <c r="DE54" i="4"/>
  <c r="DE124" i="10" s="1"/>
  <c r="DO139" i="4"/>
  <c r="DO209" i="10" s="1"/>
  <c r="M106" i="6"/>
  <c r="B93" i="6"/>
  <c r="DT147" i="4"/>
  <c r="DT217" i="10" s="1"/>
  <c r="AT50" i="4"/>
  <c r="AT120" i="10" s="1"/>
  <c r="CJ164" i="4"/>
  <c r="CJ234" i="10" s="1"/>
  <c r="CS164" i="4"/>
  <c r="CS234" i="10" s="1"/>
  <c r="CU164" i="4"/>
  <c r="CU234" i="10" s="1"/>
  <c r="DE164" i="4"/>
  <c r="DE234" i="10" s="1"/>
  <c r="CR164" i="4"/>
  <c r="CR234" i="10" s="1"/>
  <c r="DB164" i="4"/>
  <c r="DB234" i="10" s="1"/>
  <c r="CV164" i="4"/>
  <c r="CV234" i="10" s="1"/>
  <c r="CZ164" i="4"/>
  <c r="CZ234" i="10" s="1"/>
  <c r="CO164" i="4"/>
  <c r="CO234" i="10" s="1"/>
  <c r="CW164" i="4"/>
  <c r="CW234" i="10" s="1"/>
  <c r="CI164" i="4"/>
  <c r="CI234" i="10" s="1"/>
  <c r="CT164" i="4"/>
  <c r="CT234" i="10" s="1"/>
  <c r="CM164" i="4"/>
  <c r="CM234" i="10" s="1"/>
  <c r="CY164" i="4"/>
  <c r="CY234" i="10" s="1"/>
  <c r="DC164" i="4"/>
  <c r="DC234" i="10" s="1"/>
  <c r="CQ164" i="4"/>
  <c r="CQ234" i="10" s="1"/>
  <c r="CL164" i="4"/>
  <c r="CL234" i="10" s="1"/>
  <c r="DA164" i="4"/>
  <c r="DA234" i="10" s="1"/>
  <c r="DD164" i="4"/>
  <c r="DD234" i="10" s="1"/>
  <c r="CX164" i="4"/>
  <c r="CX234" i="10" s="1"/>
  <c r="DG164" i="4"/>
  <c r="DG234" i="10" s="1"/>
  <c r="CN164" i="4"/>
  <c r="CN234" i="10" s="1"/>
  <c r="DF164" i="4"/>
  <c r="DF234" i="10" s="1"/>
  <c r="CP164" i="4"/>
  <c r="CP234" i="10" s="1"/>
  <c r="CK164" i="4"/>
  <c r="CK234" i="10" s="1"/>
  <c r="AO178" i="4"/>
  <c r="AO248" i="10" s="1"/>
  <c r="M102" i="6"/>
  <c r="B89" i="6"/>
  <c r="DJ168" i="4"/>
  <c r="DJ238" i="10" s="1"/>
  <c r="AJ154" i="4"/>
  <c r="AJ224" i="10" s="1"/>
  <c r="DY161" i="4"/>
  <c r="DY231" i="10" s="1"/>
  <c r="CT162" i="4"/>
  <c r="CT232" i="10" s="1"/>
  <c r="CN162" i="4"/>
  <c r="CN232" i="10" s="1"/>
  <c r="CO162" i="4"/>
  <c r="CO232" i="10" s="1"/>
  <c r="DB162" i="4"/>
  <c r="DB232" i="10" s="1"/>
  <c r="CW162" i="4"/>
  <c r="CW232" i="10" s="1"/>
  <c r="DG162" i="4"/>
  <c r="DG232" i="10" s="1"/>
  <c r="CK162" i="4"/>
  <c r="CK232" i="10" s="1"/>
  <c r="DF162" i="4"/>
  <c r="DF232" i="10" s="1"/>
  <c r="CP162" i="4"/>
  <c r="CP232" i="10" s="1"/>
  <c r="CL162" i="4"/>
  <c r="CL232" i="10" s="1"/>
  <c r="DE162" i="4"/>
  <c r="DE232" i="10" s="1"/>
  <c r="DA162" i="4"/>
  <c r="DA232" i="10" s="1"/>
  <c r="CZ162" i="4"/>
  <c r="CZ232" i="10" s="1"/>
  <c r="CI162" i="4"/>
  <c r="CI232" i="10" s="1"/>
  <c r="CU162" i="4"/>
  <c r="CU232" i="10" s="1"/>
  <c r="CQ162" i="4"/>
  <c r="CQ232" i="10" s="1"/>
  <c r="DD162" i="4"/>
  <c r="DD232" i="10" s="1"/>
  <c r="CR162" i="4"/>
  <c r="CR232" i="10" s="1"/>
  <c r="CJ162" i="4"/>
  <c r="CJ232" i="10" s="1"/>
  <c r="CY162" i="4"/>
  <c r="CY232" i="10" s="1"/>
  <c r="CM162" i="4"/>
  <c r="CM232" i="10" s="1"/>
  <c r="CV162" i="4"/>
  <c r="CV232" i="10" s="1"/>
  <c r="CS162" i="4"/>
  <c r="CS232" i="10" s="1"/>
  <c r="DC162" i="4"/>
  <c r="DC232" i="10" s="1"/>
  <c r="CX162" i="4"/>
  <c r="CX232" i="10" s="1"/>
  <c r="AJ162" i="4"/>
  <c r="AJ232" i="10" s="1"/>
  <c r="CT208" i="4"/>
  <c r="CT278" i="10" s="1"/>
  <c r="CU208" i="4"/>
  <c r="CU278" i="10" s="1"/>
  <c r="CM208" i="4"/>
  <c r="CM278" i="10" s="1"/>
  <c r="CJ208" i="4"/>
  <c r="CJ278" i="10" s="1"/>
  <c r="DB208" i="4"/>
  <c r="DB278" i="10" s="1"/>
  <c r="CV208" i="4"/>
  <c r="CV278" i="10" s="1"/>
  <c r="CN208" i="4"/>
  <c r="CN278" i="10" s="1"/>
  <c r="CR208" i="4"/>
  <c r="CR278" i="10" s="1"/>
  <c r="CI208" i="4"/>
  <c r="CI278" i="10" s="1"/>
  <c r="CO208" i="4"/>
  <c r="CO278" i="10" s="1"/>
  <c r="CL208" i="4"/>
  <c r="CL278" i="10" s="1"/>
  <c r="DF208" i="4"/>
  <c r="DF278" i="10" s="1"/>
  <c r="DD208" i="4"/>
  <c r="DD278" i="10" s="1"/>
  <c r="DA208" i="4"/>
  <c r="DA278" i="10" s="1"/>
  <c r="DC208" i="4"/>
  <c r="DC278" i="10" s="1"/>
  <c r="CQ208" i="4"/>
  <c r="CQ278" i="10" s="1"/>
  <c r="CY208" i="4"/>
  <c r="CY278" i="10" s="1"/>
  <c r="DG208" i="4"/>
  <c r="DG278" i="10" s="1"/>
  <c r="CP208" i="4"/>
  <c r="CP278" i="10" s="1"/>
  <c r="CZ208" i="4"/>
  <c r="CZ278" i="10" s="1"/>
  <c r="DE208" i="4"/>
  <c r="DE278" i="10" s="1"/>
  <c r="CK208" i="4"/>
  <c r="CK278" i="10" s="1"/>
  <c r="CW208" i="4"/>
  <c r="CW278" i="10" s="1"/>
  <c r="CS208" i="4"/>
  <c r="CS278" i="10" s="1"/>
  <c r="CX208" i="4"/>
  <c r="CX278" i="10" s="1"/>
  <c r="AJ208" i="4"/>
  <c r="AJ278" i="10" s="1"/>
  <c r="M105" i="6"/>
  <c r="B92" i="6"/>
  <c r="DY147" i="4"/>
  <c r="DY217" i="10" s="1"/>
  <c r="DY131" i="4"/>
  <c r="DY201" i="10" s="1"/>
  <c r="AO54" i="4"/>
  <c r="AO124" i="10" s="1"/>
  <c r="DO147" i="4"/>
  <c r="DO217" i="10" s="1"/>
  <c r="BL62" i="4"/>
  <c r="BL132" i="10" s="1"/>
  <c r="CD62" i="4"/>
  <c r="CD132" i="10" s="1"/>
  <c r="CF62" i="4"/>
  <c r="CF132" i="10" s="1"/>
  <c r="BJ62" i="4"/>
  <c r="BJ132" i="10" s="1"/>
  <c r="BT62" i="4"/>
  <c r="BT132" i="10" s="1"/>
  <c r="BK62" i="4"/>
  <c r="BK132" i="10" s="1"/>
  <c r="BQ62" i="4"/>
  <c r="BQ132" i="10" s="1"/>
  <c r="BZ62" i="4"/>
  <c r="BZ132" i="10" s="1"/>
  <c r="CB62" i="4"/>
  <c r="CB132" i="10" s="1"/>
  <c r="BS62" i="4"/>
  <c r="BS132" i="10" s="1"/>
  <c r="BR62" i="4"/>
  <c r="BR132" i="10" s="1"/>
  <c r="Y62" i="4"/>
  <c r="Y132" i="10" s="1"/>
  <c r="BV62" i="4"/>
  <c r="BV132" i="10" s="1"/>
  <c r="BP62" i="4"/>
  <c r="BP132" i="10" s="1"/>
  <c r="BY62" i="4"/>
  <c r="BY132" i="10" s="1"/>
  <c r="BN62" i="4"/>
  <c r="BN132" i="10" s="1"/>
  <c r="BI62" i="4"/>
  <c r="BI132" i="10" s="1"/>
  <c r="CA62" i="4"/>
  <c r="CA132" i="10" s="1"/>
  <c r="Z62" i="4"/>
  <c r="Z132" i="10" s="1"/>
  <c r="BO62" i="4"/>
  <c r="BO132" i="10" s="1"/>
  <c r="AA62" i="4"/>
  <c r="AA132" i="10" s="1"/>
  <c r="CE62" i="4"/>
  <c r="CE132" i="10" s="1"/>
  <c r="AB62" i="4"/>
  <c r="AB132" i="10" s="1"/>
  <c r="BE62" i="4"/>
  <c r="BE132" i="10" s="1"/>
  <c r="BM62" i="4"/>
  <c r="BM132" i="10" s="1"/>
  <c r="BW62" i="4"/>
  <c r="BW132" i="10" s="1"/>
  <c r="CC62" i="4"/>
  <c r="CC132" i="10" s="1"/>
  <c r="BX62" i="4"/>
  <c r="BX132" i="10" s="1"/>
  <c r="BU62" i="4"/>
  <c r="BU132" i="10" s="1"/>
  <c r="BH62" i="4"/>
  <c r="BH132" i="10" s="1"/>
  <c r="DO210" i="4"/>
  <c r="DO280" i="10" s="1"/>
  <c r="CR29" i="4"/>
  <c r="CR99" i="10" s="1"/>
  <c r="CI29" i="4"/>
  <c r="CI99" i="10" s="1"/>
  <c r="DF29" i="4"/>
  <c r="DF99" i="10" s="1"/>
  <c r="CZ29" i="4"/>
  <c r="CZ99" i="10" s="1"/>
  <c r="CQ29" i="4"/>
  <c r="CQ99" i="10" s="1"/>
  <c r="CL29" i="4"/>
  <c r="CL99" i="10" s="1"/>
  <c r="CK29" i="4"/>
  <c r="CK99" i="10" s="1"/>
  <c r="CY29" i="4"/>
  <c r="CY99" i="10" s="1"/>
  <c r="CN29" i="4"/>
  <c r="CN99" i="10" s="1"/>
  <c r="CS29" i="4"/>
  <c r="CS99" i="10" s="1"/>
  <c r="DG29" i="4"/>
  <c r="DG99" i="10" s="1"/>
  <c r="CO29" i="4"/>
  <c r="CO99" i="10" s="1"/>
  <c r="DA29" i="4"/>
  <c r="DA99" i="10" s="1"/>
  <c r="CX29" i="4"/>
  <c r="CX99" i="10" s="1"/>
  <c r="CM29" i="4"/>
  <c r="CM99" i="10" s="1"/>
  <c r="DB29" i="4"/>
  <c r="DB99" i="10" s="1"/>
  <c r="CU29" i="4"/>
  <c r="CU99" i="10" s="1"/>
  <c r="DD29" i="4"/>
  <c r="DD99" i="10" s="1"/>
  <c r="DC29" i="4"/>
  <c r="DC99" i="10" s="1"/>
  <c r="DE29" i="4"/>
  <c r="DE99" i="10" s="1"/>
  <c r="CT29" i="4"/>
  <c r="CT99" i="10" s="1"/>
  <c r="CV29" i="4"/>
  <c r="CV99" i="10" s="1"/>
  <c r="CW29" i="4"/>
  <c r="CW99" i="10" s="1"/>
  <c r="CJ29" i="4"/>
  <c r="CJ99" i="10" s="1"/>
  <c r="CP29" i="4"/>
  <c r="CP99" i="10" s="1"/>
  <c r="BI180" i="4"/>
  <c r="BI250" i="10" s="1"/>
  <c r="CA180" i="4"/>
  <c r="CA250" i="10" s="1"/>
  <c r="BL180" i="4"/>
  <c r="BL250" i="10" s="1"/>
  <c r="BT180" i="4"/>
  <c r="BT250" i="10" s="1"/>
  <c r="BQ180" i="4"/>
  <c r="BQ250" i="10" s="1"/>
  <c r="BH180" i="4"/>
  <c r="BH250" i="10" s="1"/>
  <c r="CB180" i="4"/>
  <c r="CB250" i="10" s="1"/>
  <c r="BU180" i="4"/>
  <c r="BU250" i="10" s="1"/>
  <c r="BY180" i="4"/>
  <c r="BY250" i="10" s="1"/>
  <c r="BP180" i="4"/>
  <c r="BP250" i="10" s="1"/>
  <c r="BM180" i="4"/>
  <c r="BM250" i="10" s="1"/>
  <c r="AB180" i="4"/>
  <c r="AB250" i="10" s="1"/>
  <c r="BS180" i="4"/>
  <c r="BS250" i="10" s="1"/>
  <c r="BE180" i="4"/>
  <c r="BE250" i="10" s="1"/>
  <c r="CE180" i="4"/>
  <c r="CE250" i="10" s="1"/>
  <c r="BX180" i="4"/>
  <c r="BX250" i="10" s="1"/>
  <c r="AA180" i="4"/>
  <c r="AA250" i="10" s="1"/>
  <c r="CF180" i="4"/>
  <c r="CF250" i="10" s="1"/>
  <c r="Y180" i="4"/>
  <c r="Y250" i="10" s="1"/>
  <c r="BV180" i="4"/>
  <c r="BV250" i="10" s="1"/>
  <c r="Z180" i="4"/>
  <c r="Z250" i="10" s="1"/>
  <c r="BW180" i="4"/>
  <c r="BW250" i="10" s="1"/>
  <c r="BJ180" i="4"/>
  <c r="BJ250" i="10" s="1"/>
  <c r="CC180" i="4"/>
  <c r="CC250" i="10" s="1"/>
  <c r="BR180" i="4"/>
  <c r="BR250" i="10" s="1"/>
  <c r="BN180" i="4"/>
  <c r="BN250" i="10" s="1"/>
  <c r="BZ180" i="4"/>
  <c r="BZ250" i="10" s="1"/>
  <c r="CD180" i="4"/>
  <c r="CD250" i="10" s="1"/>
  <c r="BK180" i="4"/>
  <c r="BK250" i="10" s="1"/>
  <c r="BO180" i="4"/>
  <c r="BO250" i="10" s="1"/>
  <c r="DT47" i="4"/>
  <c r="DT117" i="10" s="1"/>
  <c r="AY188" i="4"/>
  <c r="AY258" i="10" s="1"/>
  <c r="AY178" i="4"/>
  <c r="AY248" i="10" s="1"/>
  <c r="ED139" i="4"/>
  <c r="ED209" i="10" s="1"/>
  <c r="BE134" i="4"/>
  <c r="BE204" i="10" s="1"/>
  <c r="BN134" i="4"/>
  <c r="BN204" i="10" s="1"/>
  <c r="CA134" i="4"/>
  <c r="CA204" i="10" s="1"/>
  <c r="Z134" i="4"/>
  <c r="Z204" i="10" s="1"/>
  <c r="BO134" i="4"/>
  <c r="BO204" i="10" s="1"/>
  <c r="BQ134" i="4"/>
  <c r="BQ204" i="10" s="1"/>
  <c r="BK134" i="4"/>
  <c r="BK204" i="10" s="1"/>
  <c r="AB134" i="4"/>
  <c r="AB204" i="10" s="1"/>
  <c r="BW134" i="4"/>
  <c r="BW204" i="10" s="1"/>
  <c r="BY134" i="4"/>
  <c r="BY204" i="10" s="1"/>
  <c r="BL134" i="4"/>
  <c r="BL204" i="10" s="1"/>
  <c r="Y134" i="4"/>
  <c r="Y204" i="10" s="1"/>
  <c r="CE134" i="4"/>
  <c r="CE204" i="10" s="1"/>
  <c r="BV134" i="4"/>
  <c r="BV204" i="10" s="1"/>
  <c r="CB134" i="4"/>
  <c r="CB204" i="10" s="1"/>
  <c r="BI134" i="4"/>
  <c r="BI204" i="10" s="1"/>
  <c r="BZ134" i="4"/>
  <c r="BZ204" i="10" s="1"/>
  <c r="AA134" i="4"/>
  <c r="AA204" i="10" s="1"/>
  <c r="BU134" i="4"/>
  <c r="BU204" i="10" s="1"/>
  <c r="BJ134" i="4"/>
  <c r="BJ204" i="10" s="1"/>
  <c r="BH134" i="4"/>
  <c r="BH204" i="10" s="1"/>
  <c r="BM134" i="4"/>
  <c r="BM204" i="10" s="1"/>
  <c r="BP134" i="4"/>
  <c r="BP204" i="10" s="1"/>
  <c r="CC134" i="4"/>
  <c r="CC204" i="10" s="1"/>
  <c r="BX134" i="4"/>
  <c r="BX204" i="10" s="1"/>
  <c r="BR134" i="4"/>
  <c r="BR204" i="10" s="1"/>
  <c r="CF134" i="4"/>
  <c r="CF204" i="10" s="1"/>
  <c r="BS134" i="4"/>
  <c r="BS204" i="10" s="1"/>
  <c r="CD134" i="4"/>
  <c r="CD204" i="10" s="1"/>
  <c r="BT134" i="4"/>
  <c r="BT204" i="10" s="1"/>
  <c r="AY154" i="4"/>
  <c r="AY224" i="10" s="1"/>
  <c r="DO131" i="4"/>
  <c r="DO201" i="10" s="1"/>
  <c r="AT115" i="4"/>
  <c r="AT185" i="10" s="1"/>
  <c r="DO151" i="4"/>
  <c r="DO221" i="10" s="1"/>
  <c r="DJ139" i="4"/>
  <c r="DJ209" i="10" s="1"/>
  <c r="DO78" i="4"/>
  <c r="DO148" i="10" s="1"/>
  <c r="BQ66" i="4"/>
  <c r="BQ136" i="10" s="1"/>
  <c r="BK66" i="4"/>
  <c r="BK136" i="10" s="1"/>
  <c r="BS66" i="4"/>
  <c r="BS136" i="10" s="1"/>
  <c r="AB66" i="4"/>
  <c r="AB136" i="10" s="1"/>
  <c r="BY66" i="4"/>
  <c r="BY136" i="10" s="1"/>
  <c r="CA66" i="4"/>
  <c r="CA136" i="10" s="1"/>
  <c r="BT66" i="4"/>
  <c r="BT136" i="10" s="1"/>
  <c r="BJ66" i="4"/>
  <c r="BJ136" i="10" s="1"/>
  <c r="BL66" i="4"/>
  <c r="BL136" i="10" s="1"/>
  <c r="BU66" i="4"/>
  <c r="BU136" i="10" s="1"/>
  <c r="BI66" i="4"/>
  <c r="BI136" i="10" s="1"/>
  <c r="CE66" i="4"/>
  <c r="CE136" i="10" s="1"/>
  <c r="CD66" i="4"/>
  <c r="CD136" i="10" s="1"/>
  <c r="AA66" i="4"/>
  <c r="AA136" i="10" s="1"/>
  <c r="BW66" i="4"/>
  <c r="BW136" i="10" s="1"/>
  <c r="Z66" i="4"/>
  <c r="Z136" i="10" s="1"/>
  <c r="BH66" i="4"/>
  <c r="BH136" i="10" s="1"/>
  <c r="CB66" i="4"/>
  <c r="CB136" i="10" s="1"/>
  <c r="BP66" i="4"/>
  <c r="BP136" i="10" s="1"/>
  <c r="BM66" i="4"/>
  <c r="BM136" i="10" s="1"/>
  <c r="BO66" i="4"/>
  <c r="BO136" i="10" s="1"/>
  <c r="Y66" i="4"/>
  <c r="Y136" i="10" s="1"/>
  <c r="BN66" i="4"/>
  <c r="BN136" i="10" s="1"/>
  <c r="BV66" i="4"/>
  <c r="BV136" i="10" s="1"/>
  <c r="BE66" i="4"/>
  <c r="BE136" i="10" s="1"/>
  <c r="BX66" i="4"/>
  <c r="BX136" i="10" s="1"/>
  <c r="CF66" i="4"/>
  <c r="CF136" i="10" s="1"/>
  <c r="BR66" i="4"/>
  <c r="BR136" i="10" s="1"/>
  <c r="BZ66" i="4"/>
  <c r="BZ136" i="10" s="1"/>
  <c r="CC66" i="4"/>
  <c r="CC136" i="10" s="1"/>
  <c r="DY214" i="4"/>
  <c r="DY284" i="10" s="1"/>
  <c r="I77" i="7"/>
  <c r="C67" i="7"/>
  <c r="AT54" i="4"/>
  <c r="AT124" i="10" s="1"/>
  <c r="AJ54" i="4"/>
  <c r="AJ124" i="10" s="1"/>
  <c r="M82" i="6"/>
  <c r="B69" i="6"/>
  <c r="ED210" i="4"/>
  <c r="ED280" i="10" s="1"/>
  <c r="AO29" i="4"/>
  <c r="AO99" i="10" s="1"/>
  <c r="M75" i="6"/>
  <c r="B62" i="6"/>
  <c r="AJ188" i="4"/>
  <c r="AJ258" i="10" s="1"/>
  <c r="AO164" i="4"/>
  <c r="AO234" i="10" s="1"/>
  <c r="DJ47" i="4"/>
  <c r="DJ117" i="10" s="1"/>
  <c r="M84" i="6"/>
  <c r="B71" i="6"/>
  <c r="AT154" i="4"/>
  <c r="AT224" i="10" s="1"/>
  <c r="CN114" i="4"/>
  <c r="CN184" i="10" s="1"/>
  <c r="CM114" i="4"/>
  <c r="CM184" i="10" s="1"/>
  <c r="DC114" i="4"/>
  <c r="DC184" i="10" s="1"/>
  <c r="CW114" i="4"/>
  <c r="CW184" i="10" s="1"/>
  <c r="CV114" i="4"/>
  <c r="CV184" i="10" s="1"/>
  <c r="CI114" i="4"/>
  <c r="CI184" i="10" s="1"/>
  <c r="DF114" i="4"/>
  <c r="DF184" i="10" s="1"/>
  <c r="DE114" i="4"/>
  <c r="DE184" i="10" s="1"/>
  <c r="CK114" i="4"/>
  <c r="CK184" i="10" s="1"/>
  <c r="CJ114" i="4"/>
  <c r="CJ184" i="10" s="1"/>
  <c r="DG114" i="4"/>
  <c r="DG184" i="10" s="1"/>
  <c r="CT114" i="4"/>
  <c r="CT184" i="10" s="1"/>
  <c r="DB114" i="4"/>
  <c r="DB184" i="10" s="1"/>
  <c r="CQ114" i="4"/>
  <c r="CQ184" i="10" s="1"/>
  <c r="CS114" i="4"/>
  <c r="CS184" i="10" s="1"/>
  <c r="CR114" i="4"/>
  <c r="CR184" i="10" s="1"/>
  <c r="CL114" i="4"/>
  <c r="CL184" i="10" s="1"/>
  <c r="CP114" i="4"/>
  <c r="CP184" i="10" s="1"/>
  <c r="CY114" i="4"/>
  <c r="CY184" i="10" s="1"/>
  <c r="DD114" i="4"/>
  <c r="DD184" i="10" s="1"/>
  <c r="CU114" i="4"/>
  <c r="CU184" i="10" s="1"/>
  <c r="DA114" i="4"/>
  <c r="DA184" i="10" s="1"/>
  <c r="CZ114" i="4"/>
  <c r="CZ184" i="10" s="1"/>
  <c r="CO114" i="4"/>
  <c r="CO184" i="10" s="1"/>
  <c r="CX114" i="4"/>
  <c r="CX184" i="10" s="1"/>
  <c r="AY115" i="4"/>
  <c r="AY185" i="10" s="1"/>
  <c r="DY78" i="4"/>
  <c r="DY148" i="10" s="1"/>
  <c r="AT208" i="4"/>
  <c r="AT278" i="10" s="1"/>
  <c r="M86" i="6"/>
  <c r="B73" i="6"/>
  <c r="ED168" i="4"/>
  <c r="ED238" i="10" s="1"/>
  <c r="DJ151" i="4"/>
  <c r="DJ221" i="10" s="1"/>
  <c r="AO80" i="4"/>
  <c r="AO150" i="10" s="1"/>
  <c r="AY80" i="4"/>
  <c r="AY150" i="10" s="1"/>
  <c r="DO168" i="4"/>
  <c r="DO238" i="10" s="1"/>
  <c r="AY29" i="4"/>
  <c r="AY99" i="10" s="1"/>
  <c r="DT168" i="4"/>
  <c r="DT238" i="10" s="1"/>
  <c r="DT167" i="4"/>
  <c r="DT237" i="10" s="1"/>
  <c r="AJ178" i="4"/>
  <c r="AJ248" i="10" s="1"/>
  <c r="BU144" i="4"/>
  <c r="BU214" i="10" s="1"/>
  <c r="BE144" i="4"/>
  <c r="BE214" i="10" s="1"/>
  <c r="BP144" i="4"/>
  <c r="BP214" i="10" s="1"/>
  <c r="BY144" i="4"/>
  <c r="BY214" i="10" s="1"/>
  <c r="CC144" i="4"/>
  <c r="CC214" i="10" s="1"/>
  <c r="BL144" i="4"/>
  <c r="BL214" i="10" s="1"/>
  <c r="CF144" i="4"/>
  <c r="CF214" i="10" s="1"/>
  <c r="Y144" i="4"/>
  <c r="Y214" i="10" s="1"/>
  <c r="BN144" i="4"/>
  <c r="BN214" i="10" s="1"/>
  <c r="BT144" i="4"/>
  <c r="BT214" i="10" s="1"/>
  <c r="BQ144" i="4"/>
  <c r="BQ214" i="10" s="1"/>
  <c r="AB144" i="4"/>
  <c r="AB214" i="10" s="1"/>
  <c r="BM144" i="4"/>
  <c r="BM214" i="10" s="1"/>
  <c r="CE144" i="4"/>
  <c r="CE214" i="10" s="1"/>
  <c r="CA144" i="4"/>
  <c r="CA214" i="10" s="1"/>
  <c r="BI144" i="4"/>
  <c r="BI214" i="10" s="1"/>
  <c r="BV144" i="4"/>
  <c r="BV214" i="10" s="1"/>
  <c r="BR144" i="4"/>
  <c r="BR214" i="10" s="1"/>
  <c r="CD144" i="4"/>
  <c r="CD214" i="10" s="1"/>
  <c r="BS144" i="4"/>
  <c r="BS214" i="10" s="1"/>
  <c r="BO144" i="4"/>
  <c r="BO214" i="10" s="1"/>
  <c r="BH144" i="4"/>
  <c r="BH214" i="10" s="1"/>
  <c r="BW144" i="4"/>
  <c r="BW214" i="10" s="1"/>
  <c r="BX144" i="4"/>
  <c r="BX214" i="10" s="1"/>
  <c r="CB144" i="4"/>
  <c r="CB214" i="10" s="1"/>
  <c r="Z144" i="4"/>
  <c r="Z214" i="10" s="1"/>
  <c r="BJ144" i="4"/>
  <c r="BJ214" i="10" s="1"/>
  <c r="AA144" i="4"/>
  <c r="AA214" i="10" s="1"/>
  <c r="BZ144" i="4"/>
  <c r="BZ214" i="10" s="1"/>
  <c r="BK144" i="4"/>
  <c r="BK214" i="10" s="1"/>
  <c r="DY210" i="4"/>
  <c r="DY280" i="10" s="1"/>
  <c r="DY139" i="4"/>
  <c r="DY209" i="10" s="1"/>
  <c r="AO114" i="4"/>
  <c r="AO184" i="10" s="1"/>
  <c r="I76" i="7"/>
  <c r="C66" i="7"/>
  <c r="DJ78" i="4"/>
  <c r="DJ148" i="10" s="1"/>
  <c r="DJ147" i="4"/>
  <c r="DJ217" i="10" s="1"/>
  <c r="DT139" i="4"/>
  <c r="DT209" i="10" s="1"/>
  <c r="DY183" i="4"/>
  <c r="DY253" i="10" s="1"/>
  <c r="DY151" i="4"/>
  <c r="DY221" i="10" s="1"/>
  <c r="ED214" i="4"/>
  <c r="ED284" i="10" s="1"/>
  <c r="AY54" i="4"/>
  <c r="AY124" i="10" s="1"/>
  <c r="AJ80" i="4"/>
  <c r="AJ150" i="10" s="1"/>
  <c r="DY47" i="4"/>
  <c r="DY117" i="10" s="1"/>
  <c r="AJ29" i="4"/>
  <c r="AJ99" i="10" s="1"/>
  <c r="AO50" i="4"/>
  <c r="AO120" i="10" s="1"/>
  <c r="ED131" i="4"/>
  <c r="ED201" i="10" s="1"/>
  <c r="AT188" i="4"/>
  <c r="AT258" i="10" s="1"/>
  <c r="AY164" i="4"/>
  <c r="AY234" i="10" s="1"/>
  <c r="AT178" i="4"/>
  <c r="AT248" i="10" s="1"/>
  <c r="M90" i="6"/>
  <c r="B77" i="6"/>
  <c r="DJ131" i="4"/>
  <c r="DJ201" i="10" s="1"/>
  <c r="BI148" i="4"/>
  <c r="BI218" i="10" s="1"/>
  <c r="CA148" i="4"/>
  <c r="CA218" i="10" s="1"/>
  <c r="BL148" i="4"/>
  <c r="BL218" i="10" s="1"/>
  <c r="BT148" i="4"/>
  <c r="BT218" i="10" s="1"/>
  <c r="BQ148" i="4"/>
  <c r="BQ218" i="10" s="1"/>
  <c r="BH148" i="4"/>
  <c r="BH218" i="10" s="1"/>
  <c r="CB148" i="4"/>
  <c r="CB218" i="10" s="1"/>
  <c r="BU148" i="4"/>
  <c r="BU218" i="10" s="1"/>
  <c r="BY148" i="4"/>
  <c r="BY218" i="10" s="1"/>
  <c r="BP148" i="4"/>
  <c r="BP218" i="10" s="1"/>
  <c r="BM148" i="4"/>
  <c r="BM218" i="10" s="1"/>
  <c r="AB148" i="4"/>
  <c r="AB218" i="10" s="1"/>
  <c r="BS148" i="4"/>
  <c r="BS218" i="10" s="1"/>
  <c r="BE148" i="4"/>
  <c r="BE218" i="10" s="1"/>
  <c r="CE148" i="4"/>
  <c r="CE218" i="10" s="1"/>
  <c r="BJ148" i="4"/>
  <c r="BJ218" i="10" s="1"/>
  <c r="CC148" i="4"/>
  <c r="CC218" i="10" s="1"/>
  <c r="BR148" i="4"/>
  <c r="BR218" i="10" s="1"/>
  <c r="BN148" i="4"/>
  <c r="BN218" i="10" s="1"/>
  <c r="BZ148" i="4"/>
  <c r="BZ218" i="10" s="1"/>
  <c r="CD148" i="4"/>
  <c r="CD218" i="10" s="1"/>
  <c r="BK148" i="4"/>
  <c r="BK218" i="10" s="1"/>
  <c r="BO148" i="4"/>
  <c r="BO218" i="10" s="1"/>
  <c r="BX148" i="4"/>
  <c r="BX218" i="10" s="1"/>
  <c r="AA148" i="4"/>
  <c r="AA218" i="10" s="1"/>
  <c r="CF148" i="4"/>
  <c r="CF218" i="10" s="1"/>
  <c r="Y148" i="4"/>
  <c r="Y218" i="10" s="1"/>
  <c r="BV148" i="4"/>
  <c r="BV218" i="10" s="1"/>
  <c r="Z148" i="4"/>
  <c r="Z218" i="10" s="1"/>
  <c r="BW148" i="4"/>
  <c r="BW218" i="10" s="1"/>
  <c r="DY168" i="4"/>
  <c r="DY238" i="10" s="1"/>
  <c r="I70" i="7"/>
  <c r="C60" i="7"/>
  <c r="AY114" i="4"/>
  <c r="AY184" i="10" s="1"/>
  <c r="AO115" i="4"/>
  <c r="AO185" i="10" s="1"/>
  <c r="AJ115" i="4"/>
  <c r="AJ185" i="10" s="1"/>
  <c r="I62" i="7"/>
  <c r="C52" i="7"/>
  <c r="DJ210" i="4"/>
  <c r="DJ280" i="10" s="1"/>
  <c r="AY162" i="4"/>
  <c r="AY232" i="10" s="1"/>
  <c r="DJ167" i="4"/>
  <c r="DJ237" i="10" s="1"/>
  <c r="DO47" i="4"/>
  <c r="DO117" i="10" s="1"/>
  <c r="ED161" i="4"/>
  <c r="ED231" i="10" s="1"/>
  <c r="DT214" i="4"/>
  <c r="DT284" i="10" s="1"/>
  <c r="AT80" i="4"/>
  <c r="AT150" i="10" s="1"/>
  <c r="CJ3" i="10"/>
  <c r="CJ7" i="10"/>
  <c r="B51" i="10" s="1"/>
  <c r="CK6" i="10"/>
  <c r="CJ6" i="10"/>
  <c r="CJ9" i="10"/>
  <c r="CC10" i="10"/>
  <c r="CK8" i="10"/>
  <c r="CJ8" i="10"/>
  <c r="CI8" i="10"/>
  <c r="CI5" i="10"/>
  <c r="CK7" i="10"/>
  <c r="CJ4" i="10"/>
  <c r="CJ2" i="10"/>
  <c r="J306" i="10" l="1"/>
  <c r="I79" i="7"/>
  <c r="C69" i="7"/>
  <c r="BI25" i="4"/>
  <c r="BI95" i="10" s="1"/>
  <c r="BY25" i="4"/>
  <c r="BY95" i="10" s="1"/>
  <c r="BS25" i="4"/>
  <c r="BS95" i="10" s="1"/>
  <c r="Y25" i="4"/>
  <c r="Y95" i="10" s="1"/>
  <c r="BR25" i="4"/>
  <c r="BR95" i="10" s="1"/>
  <c r="CA25" i="4"/>
  <c r="CA95" i="10" s="1"/>
  <c r="CC25" i="4"/>
  <c r="CC95" i="10" s="1"/>
  <c r="CD25" i="4"/>
  <c r="CD95" i="10" s="1"/>
  <c r="BL25" i="4"/>
  <c r="BL95" i="10" s="1"/>
  <c r="CF25" i="4"/>
  <c r="CF95" i="10" s="1"/>
  <c r="BP25" i="4"/>
  <c r="BP95" i="10" s="1"/>
  <c r="AA25" i="4"/>
  <c r="AA95" i="10" s="1"/>
  <c r="BO25" i="4"/>
  <c r="BO95" i="10" s="1"/>
  <c r="BK25" i="4"/>
  <c r="BK95" i="10" s="1"/>
  <c r="BE25" i="4"/>
  <c r="BE95" i="10" s="1"/>
  <c r="BW25" i="4"/>
  <c r="BW95" i="10" s="1"/>
  <c r="CE25" i="4"/>
  <c r="CE95" i="10" s="1"/>
  <c r="BZ25" i="4"/>
  <c r="BZ95" i="10" s="1"/>
  <c r="CB25" i="4"/>
  <c r="CB95" i="10" s="1"/>
  <c r="BJ25" i="4"/>
  <c r="BJ95" i="10" s="1"/>
  <c r="BU25" i="4"/>
  <c r="BU95" i="10" s="1"/>
  <c r="BM25" i="4"/>
  <c r="BM95" i="10" s="1"/>
  <c r="BN25" i="4"/>
  <c r="BN95" i="10" s="1"/>
  <c r="BV25" i="4"/>
  <c r="BV95" i="10" s="1"/>
  <c r="BT25" i="4"/>
  <c r="BT95" i="10" s="1"/>
  <c r="AB25" i="4"/>
  <c r="AB95" i="10" s="1"/>
  <c r="BX25" i="4"/>
  <c r="BX95" i="10" s="1"/>
  <c r="Z25" i="4"/>
  <c r="Z95" i="10" s="1"/>
  <c r="BQ25" i="4"/>
  <c r="BQ95" i="10" s="1"/>
  <c r="BH25" i="4"/>
  <c r="BH95" i="10" s="1"/>
  <c r="DO48" i="4"/>
  <c r="DO118" i="10" s="1"/>
  <c r="ED48" i="4"/>
  <c r="ED118" i="10" s="1"/>
  <c r="AT56" i="4"/>
  <c r="AT126" i="10" s="1"/>
  <c r="AO56" i="4"/>
  <c r="AO126" i="10" s="1"/>
  <c r="DT48" i="4"/>
  <c r="DT118" i="10" s="1"/>
  <c r="CW56" i="4"/>
  <c r="CW126" i="10" s="1"/>
  <c r="CL56" i="4"/>
  <c r="CL126" i="10" s="1"/>
  <c r="CZ56" i="4"/>
  <c r="CZ126" i="10" s="1"/>
  <c r="DG56" i="4"/>
  <c r="DG126" i="10" s="1"/>
  <c r="CP56" i="4"/>
  <c r="CP126" i="10" s="1"/>
  <c r="DE56" i="4"/>
  <c r="DE126" i="10" s="1"/>
  <c r="CU56" i="4"/>
  <c r="CU126" i="10" s="1"/>
  <c r="CV56" i="4"/>
  <c r="CV126" i="10" s="1"/>
  <c r="CI56" i="4"/>
  <c r="CI126" i="10" s="1"/>
  <c r="CR56" i="4"/>
  <c r="CR126" i="10" s="1"/>
  <c r="CJ56" i="4"/>
  <c r="CJ126" i="10" s="1"/>
  <c r="DD56" i="4"/>
  <c r="DD126" i="10" s="1"/>
  <c r="DF56" i="4"/>
  <c r="DF126" i="10" s="1"/>
  <c r="CS56" i="4"/>
  <c r="CS126" i="10" s="1"/>
  <c r="DB56" i="4"/>
  <c r="DB126" i="10" s="1"/>
  <c r="CM56" i="4"/>
  <c r="CM126" i="10" s="1"/>
  <c r="CK56" i="4"/>
  <c r="CK126" i="10" s="1"/>
  <c r="DA56" i="4"/>
  <c r="DA126" i="10" s="1"/>
  <c r="CN56" i="4"/>
  <c r="CN126" i="10" s="1"/>
  <c r="CT56" i="4"/>
  <c r="CT126" i="10" s="1"/>
  <c r="CX56" i="4"/>
  <c r="CX126" i="10" s="1"/>
  <c r="CO56" i="4"/>
  <c r="CO126" i="10" s="1"/>
  <c r="DC56" i="4"/>
  <c r="DC126" i="10" s="1"/>
  <c r="CY56" i="4"/>
  <c r="CY126" i="10" s="1"/>
  <c r="CQ56" i="4"/>
  <c r="CQ126" i="10" s="1"/>
  <c r="DJ48" i="4"/>
  <c r="DJ118" i="10" s="1"/>
  <c r="AJ56" i="4"/>
  <c r="AJ126" i="10" s="1"/>
  <c r="DY48" i="4"/>
  <c r="DY118" i="10" s="1"/>
  <c r="B91" i="6"/>
  <c r="M104" i="6"/>
  <c r="AY56" i="4"/>
  <c r="AY126" i="10" s="1"/>
  <c r="ED114" i="4"/>
  <c r="ED184" i="10" s="1"/>
  <c r="CZ148" i="4"/>
  <c r="CZ218" i="10" s="1"/>
  <c r="CY148" i="4"/>
  <c r="CY218" i="10" s="1"/>
  <c r="CT148" i="4"/>
  <c r="CT218" i="10" s="1"/>
  <c r="DF148" i="4"/>
  <c r="DF218" i="10" s="1"/>
  <c r="CL148" i="4"/>
  <c r="CL218" i="10" s="1"/>
  <c r="CK148" i="4"/>
  <c r="CK218" i="10" s="1"/>
  <c r="CW148" i="4"/>
  <c r="CW218" i="10" s="1"/>
  <c r="DD148" i="4"/>
  <c r="DD218" i="10" s="1"/>
  <c r="CO148" i="4"/>
  <c r="CO218" i="10" s="1"/>
  <c r="CQ148" i="4"/>
  <c r="CQ218" i="10" s="1"/>
  <c r="CX148" i="4"/>
  <c r="CX218" i="10" s="1"/>
  <c r="CS148" i="4"/>
  <c r="CS218" i="10" s="1"/>
  <c r="DG148" i="4"/>
  <c r="DG218" i="10" s="1"/>
  <c r="CU148" i="4"/>
  <c r="CU218" i="10" s="1"/>
  <c r="CP148" i="4"/>
  <c r="CP218" i="10" s="1"/>
  <c r="DA148" i="4"/>
  <c r="DA218" i="10" s="1"/>
  <c r="CJ148" i="4"/>
  <c r="CJ218" i="10" s="1"/>
  <c r="CM148" i="4"/>
  <c r="CM218" i="10" s="1"/>
  <c r="CI148" i="4"/>
  <c r="CI218" i="10" s="1"/>
  <c r="CR148" i="4"/>
  <c r="CR218" i="10" s="1"/>
  <c r="CV148" i="4"/>
  <c r="CV218" i="10" s="1"/>
  <c r="DB148" i="4"/>
  <c r="DB218" i="10" s="1"/>
  <c r="CN148" i="4"/>
  <c r="CN218" i="10" s="1"/>
  <c r="DE148" i="4"/>
  <c r="DE218" i="10" s="1"/>
  <c r="DC148" i="4"/>
  <c r="DC218" i="10" s="1"/>
  <c r="AJ148" i="4"/>
  <c r="AJ218" i="10" s="1"/>
  <c r="M103" i="6"/>
  <c r="B90" i="6"/>
  <c r="DO80" i="4"/>
  <c r="DO150" i="10" s="1"/>
  <c r="AO144" i="4"/>
  <c r="AO214" i="10" s="1"/>
  <c r="AT144" i="4"/>
  <c r="AT214" i="10" s="1"/>
  <c r="ED115" i="4"/>
  <c r="ED185" i="10" s="1"/>
  <c r="I87" i="7"/>
  <c r="C77" i="7"/>
  <c r="CY66" i="4"/>
  <c r="CY136" i="10" s="1"/>
  <c r="DG66" i="4"/>
  <c r="DG136" i="10" s="1"/>
  <c r="DB66" i="4"/>
  <c r="DB136" i="10" s="1"/>
  <c r="CQ66" i="4"/>
  <c r="CQ136" i="10" s="1"/>
  <c r="CK66" i="4"/>
  <c r="CK136" i="10" s="1"/>
  <c r="CS66" i="4"/>
  <c r="CS136" i="10" s="1"/>
  <c r="CZ66" i="4"/>
  <c r="CZ136" i="10" s="1"/>
  <c r="DD66" i="4"/>
  <c r="DD136" i="10" s="1"/>
  <c r="CT66" i="4"/>
  <c r="CT136" i="10" s="1"/>
  <c r="CI66" i="4"/>
  <c r="CI136" i="10" s="1"/>
  <c r="CL66" i="4"/>
  <c r="CL136" i="10" s="1"/>
  <c r="CV66" i="4"/>
  <c r="CV136" i="10" s="1"/>
  <c r="CM66" i="4"/>
  <c r="CM136" i="10" s="1"/>
  <c r="CR66" i="4"/>
  <c r="CR136" i="10" s="1"/>
  <c r="DE66" i="4"/>
  <c r="DE136" i="10" s="1"/>
  <c r="CW66" i="4"/>
  <c r="CW136" i="10" s="1"/>
  <c r="CU66" i="4"/>
  <c r="CU136" i="10" s="1"/>
  <c r="DA66" i="4"/>
  <c r="DA136" i="10" s="1"/>
  <c r="CN66" i="4"/>
  <c r="CN136" i="10" s="1"/>
  <c r="DC66" i="4"/>
  <c r="DC136" i="10" s="1"/>
  <c r="CO66" i="4"/>
  <c r="CO136" i="10" s="1"/>
  <c r="DF66" i="4"/>
  <c r="DF136" i="10" s="1"/>
  <c r="CP66" i="4"/>
  <c r="CP136" i="10" s="1"/>
  <c r="CX66" i="4"/>
  <c r="CX136" i="10" s="1"/>
  <c r="CJ66" i="4"/>
  <c r="CJ136" i="10" s="1"/>
  <c r="AO134" i="4"/>
  <c r="AO204" i="10" s="1"/>
  <c r="AT134" i="4"/>
  <c r="AT204" i="10" s="1"/>
  <c r="BT203" i="4"/>
  <c r="BT273" i="10" s="1"/>
  <c r="BM203" i="4"/>
  <c r="BM273" i="10" s="1"/>
  <c r="CF203" i="4"/>
  <c r="CF273" i="10" s="1"/>
  <c r="BJ203" i="4"/>
  <c r="BJ273" i="10" s="1"/>
  <c r="CB203" i="4"/>
  <c r="CB273" i="10" s="1"/>
  <c r="CC203" i="4"/>
  <c r="CC273" i="10" s="1"/>
  <c r="BU203" i="4"/>
  <c r="BU273" i="10" s="1"/>
  <c r="BR203" i="4"/>
  <c r="BR273" i="10" s="1"/>
  <c r="BI203" i="4"/>
  <c r="BI273" i="10" s="1"/>
  <c r="BN203" i="4"/>
  <c r="BN273" i="10" s="1"/>
  <c r="BV203" i="4"/>
  <c r="BV273" i="10" s="1"/>
  <c r="BL203" i="4"/>
  <c r="BL273" i="10" s="1"/>
  <c r="BX203" i="4"/>
  <c r="BX273" i="10" s="1"/>
  <c r="BP203" i="4"/>
  <c r="BP273" i="10" s="1"/>
  <c r="BW203" i="4"/>
  <c r="BW273" i="10" s="1"/>
  <c r="AB203" i="4"/>
  <c r="AB273" i="10" s="1"/>
  <c r="BH203" i="4"/>
  <c r="BH273" i="10" s="1"/>
  <c r="Y203" i="4"/>
  <c r="Y273" i="10" s="1"/>
  <c r="BZ203" i="4"/>
  <c r="BZ273" i="10" s="1"/>
  <c r="CD203" i="4"/>
  <c r="CD273" i="10" s="1"/>
  <c r="BK203" i="4"/>
  <c r="BK273" i="10" s="1"/>
  <c r="BO203" i="4"/>
  <c r="BO273" i="10" s="1"/>
  <c r="BS203" i="4"/>
  <c r="BS273" i="10" s="1"/>
  <c r="CE203" i="4"/>
  <c r="CE273" i="10" s="1"/>
  <c r="CA203" i="4"/>
  <c r="CA273" i="10" s="1"/>
  <c r="BE203" i="4"/>
  <c r="BE273" i="10" s="1"/>
  <c r="BQ203" i="4"/>
  <c r="BQ273" i="10" s="1"/>
  <c r="Z203" i="4"/>
  <c r="Z273" i="10" s="1"/>
  <c r="BY203" i="4"/>
  <c r="BY273" i="10" s="1"/>
  <c r="AA203" i="4"/>
  <c r="AA273" i="10" s="1"/>
  <c r="DO208" i="4"/>
  <c r="DO278" i="10" s="1"/>
  <c r="DJ208" i="4"/>
  <c r="DJ278" i="10" s="1"/>
  <c r="BT46" i="4"/>
  <c r="BT116" i="10" s="1"/>
  <c r="BK46" i="4"/>
  <c r="BK116" i="10" s="1"/>
  <c r="BQ46" i="4"/>
  <c r="BQ116" i="10" s="1"/>
  <c r="BZ46" i="4"/>
  <c r="BZ116" i="10" s="1"/>
  <c r="CB46" i="4"/>
  <c r="CB116" i="10" s="1"/>
  <c r="BS46" i="4"/>
  <c r="BS116" i="10" s="1"/>
  <c r="BR46" i="4"/>
  <c r="BR116" i="10" s="1"/>
  <c r="Y46" i="4"/>
  <c r="Y116" i="10" s="1"/>
  <c r="BM46" i="4"/>
  <c r="BM116" i="10" s="1"/>
  <c r="CA46" i="4"/>
  <c r="CA116" i="10" s="1"/>
  <c r="BW46" i="4"/>
  <c r="BW116" i="10" s="1"/>
  <c r="Z46" i="4"/>
  <c r="Z116" i="10" s="1"/>
  <c r="BL46" i="4"/>
  <c r="BL116" i="10" s="1"/>
  <c r="CD46" i="4"/>
  <c r="CD116" i="10" s="1"/>
  <c r="CF46" i="4"/>
  <c r="CF116" i="10" s="1"/>
  <c r="BJ46" i="4"/>
  <c r="BJ116" i="10" s="1"/>
  <c r="BV46" i="4"/>
  <c r="BV116" i="10" s="1"/>
  <c r="BY46" i="4"/>
  <c r="BY116" i="10" s="1"/>
  <c r="BO46" i="4"/>
  <c r="BO116" i="10" s="1"/>
  <c r="AA46" i="4"/>
  <c r="AA116" i="10" s="1"/>
  <c r="CE46" i="4"/>
  <c r="CE116" i="10" s="1"/>
  <c r="AB46" i="4"/>
  <c r="AB116" i="10" s="1"/>
  <c r="BE46" i="4"/>
  <c r="BE116" i="10" s="1"/>
  <c r="BP46" i="4"/>
  <c r="BP116" i="10" s="1"/>
  <c r="BU46" i="4"/>
  <c r="BU116" i="10" s="1"/>
  <c r="BH46" i="4"/>
  <c r="BH116" i="10" s="1"/>
  <c r="BN46" i="4"/>
  <c r="BN116" i="10" s="1"/>
  <c r="BI46" i="4"/>
  <c r="BI116" i="10" s="1"/>
  <c r="CC46" i="4"/>
  <c r="CC116" i="10" s="1"/>
  <c r="BX46" i="4"/>
  <c r="BX116" i="10" s="1"/>
  <c r="AT110" i="4"/>
  <c r="AT180" i="10" s="1"/>
  <c r="DO114" i="4"/>
  <c r="DO184" i="10" s="1"/>
  <c r="AJ79" i="4"/>
  <c r="AJ149" i="10" s="1"/>
  <c r="AT192" i="4"/>
  <c r="AT262" i="10" s="1"/>
  <c r="AT28" i="4"/>
  <c r="AT98" i="10" s="1"/>
  <c r="DT162" i="4"/>
  <c r="DT232" i="10" s="1"/>
  <c r="BL201" i="4"/>
  <c r="BL271" i="10" s="1"/>
  <c r="CD201" i="4"/>
  <c r="CD271" i="10" s="1"/>
  <c r="BO201" i="4"/>
  <c r="BO271" i="10" s="1"/>
  <c r="BH201" i="4"/>
  <c r="BH271" i="10" s="1"/>
  <c r="BN201" i="4"/>
  <c r="BN271" i="10" s="1"/>
  <c r="BZ201" i="4"/>
  <c r="BZ271" i="10" s="1"/>
  <c r="BX201" i="4"/>
  <c r="BX271" i="10" s="1"/>
  <c r="BV201" i="4"/>
  <c r="BV271" i="10" s="1"/>
  <c r="CE201" i="4"/>
  <c r="CE271" i="10" s="1"/>
  <c r="AB201" i="4"/>
  <c r="AB271" i="10" s="1"/>
  <c r="BK201" i="4"/>
  <c r="BK271" i="10" s="1"/>
  <c r="BE201" i="4"/>
  <c r="BE271" i="10" s="1"/>
  <c r="AA201" i="4"/>
  <c r="AA271" i="10" s="1"/>
  <c r="CC201" i="4"/>
  <c r="CC271" i="10" s="1"/>
  <c r="BJ201" i="4"/>
  <c r="BJ271" i="10" s="1"/>
  <c r="BW201" i="4"/>
  <c r="BW271" i="10" s="1"/>
  <c r="CA201" i="4"/>
  <c r="CA271" i="10" s="1"/>
  <c r="Z201" i="4"/>
  <c r="Z271" i="10" s="1"/>
  <c r="BI201" i="4"/>
  <c r="BI271" i="10" s="1"/>
  <c r="BY201" i="4"/>
  <c r="BY271" i="10" s="1"/>
  <c r="BT201" i="4"/>
  <c r="BT271" i="10" s="1"/>
  <c r="BP201" i="4"/>
  <c r="BP271" i="10" s="1"/>
  <c r="CB201" i="4"/>
  <c r="CB271" i="10" s="1"/>
  <c r="CF201" i="4"/>
  <c r="CF271" i="10" s="1"/>
  <c r="BM201" i="4"/>
  <c r="BM271" i="10" s="1"/>
  <c r="BQ201" i="4"/>
  <c r="BQ271" i="10" s="1"/>
  <c r="BU201" i="4"/>
  <c r="BU271" i="10" s="1"/>
  <c r="BR201" i="4"/>
  <c r="BR271" i="10" s="1"/>
  <c r="BS201" i="4"/>
  <c r="BS271" i="10" s="1"/>
  <c r="Y201" i="4"/>
  <c r="Y271" i="10" s="1"/>
  <c r="AJ198" i="4"/>
  <c r="AJ268" i="10" s="1"/>
  <c r="DT115" i="4"/>
  <c r="DT185" i="10" s="1"/>
  <c r="I80" i="7"/>
  <c r="C70" i="7"/>
  <c r="DO178" i="4"/>
  <c r="DO248" i="10" s="1"/>
  <c r="DT80" i="4"/>
  <c r="DT150" i="10" s="1"/>
  <c r="BL169" i="4"/>
  <c r="BL239" i="10" s="1"/>
  <c r="CD169" i="4"/>
  <c r="CD239" i="10" s="1"/>
  <c r="BO169" i="4"/>
  <c r="BO239" i="10" s="1"/>
  <c r="BH169" i="4"/>
  <c r="BH239" i="10" s="1"/>
  <c r="BT169" i="4"/>
  <c r="BT239" i="10" s="1"/>
  <c r="BS169" i="4"/>
  <c r="BS239" i="10" s="1"/>
  <c r="BP169" i="4"/>
  <c r="BP239" i="10" s="1"/>
  <c r="Z169" i="4"/>
  <c r="Z239" i="10" s="1"/>
  <c r="CB169" i="4"/>
  <c r="CB239" i="10" s="1"/>
  <c r="CA169" i="4"/>
  <c r="CA239" i="10" s="1"/>
  <c r="CF169" i="4"/>
  <c r="CF239" i="10" s="1"/>
  <c r="AA169" i="4"/>
  <c r="AA239" i="10" s="1"/>
  <c r="BM169" i="4"/>
  <c r="BM239" i="10" s="1"/>
  <c r="BI169" i="4"/>
  <c r="BI239" i="10" s="1"/>
  <c r="BQ169" i="4"/>
  <c r="BQ239" i="10" s="1"/>
  <c r="BK169" i="4"/>
  <c r="BK239" i="10" s="1"/>
  <c r="BE169" i="4"/>
  <c r="BE239" i="10" s="1"/>
  <c r="Y169" i="4"/>
  <c r="Y239" i="10" s="1"/>
  <c r="BZ169" i="4"/>
  <c r="BZ239" i="10" s="1"/>
  <c r="CE169" i="4"/>
  <c r="CE239" i="10" s="1"/>
  <c r="BU169" i="4"/>
  <c r="BU239" i="10" s="1"/>
  <c r="BR169" i="4"/>
  <c r="BR239" i="10" s="1"/>
  <c r="CC169" i="4"/>
  <c r="CC239" i="10" s="1"/>
  <c r="BW169" i="4"/>
  <c r="BW239" i="10" s="1"/>
  <c r="BN169" i="4"/>
  <c r="BN239" i="10" s="1"/>
  <c r="BX169" i="4"/>
  <c r="BX239" i="10" s="1"/>
  <c r="BV169" i="4"/>
  <c r="BV239" i="10" s="1"/>
  <c r="AB169" i="4"/>
  <c r="AB239" i="10" s="1"/>
  <c r="BY169" i="4"/>
  <c r="BY239" i="10" s="1"/>
  <c r="BJ169" i="4"/>
  <c r="BJ239" i="10" s="1"/>
  <c r="DY208" i="4"/>
  <c r="DY278" i="10" s="1"/>
  <c r="AJ66" i="4"/>
  <c r="AJ136" i="10" s="1"/>
  <c r="AT180" i="4"/>
  <c r="AT250" i="10" s="1"/>
  <c r="DO29" i="4"/>
  <c r="DO99" i="10" s="1"/>
  <c r="M118" i="6"/>
  <c r="B105" i="6"/>
  <c r="M115" i="6"/>
  <c r="B102" i="6"/>
  <c r="AY110" i="4"/>
  <c r="AY180" i="10" s="1"/>
  <c r="DD79" i="4"/>
  <c r="DD149" i="10" s="1"/>
  <c r="DG79" i="4"/>
  <c r="DG149" i="10" s="1"/>
  <c r="CX79" i="4"/>
  <c r="CX149" i="10" s="1"/>
  <c r="CO79" i="4"/>
  <c r="CO149" i="10" s="1"/>
  <c r="CR79" i="4"/>
  <c r="CR149" i="10" s="1"/>
  <c r="CY79" i="4"/>
  <c r="CY149" i="10" s="1"/>
  <c r="CW79" i="4"/>
  <c r="CW149" i="10" s="1"/>
  <c r="CS79" i="4"/>
  <c r="CS149" i="10" s="1"/>
  <c r="CZ79" i="4"/>
  <c r="CZ149" i="10" s="1"/>
  <c r="CM79" i="4"/>
  <c r="CM149" i="10" s="1"/>
  <c r="DE79" i="4"/>
  <c r="DE149" i="10" s="1"/>
  <c r="CP79" i="4"/>
  <c r="CP149" i="10" s="1"/>
  <c r="DA79" i="4"/>
  <c r="DA149" i="10" s="1"/>
  <c r="CU79" i="4"/>
  <c r="CU149" i="10" s="1"/>
  <c r="CL79" i="4"/>
  <c r="CL149" i="10" s="1"/>
  <c r="DF79" i="4"/>
  <c r="DF149" i="10" s="1"/>
  <c r="DC79" i="4"/>
  <c r="DC149" i="10" s="1"/>
  <c r="CT79" i="4"/>
  <c r="CT149" i="10" s="1"/>
  <c r="CI79" i="4"/>
  <c r="CI149" i="10" s="1"/>
  <c r="CN79" i="4"/>
  <c r="CN149" i="10" s="1"/>
  <c r="DB79" i="4"/>
  <c r="DB149" i="10" s="1"/>
  <c r="CJ79" i="4"/>
  <c r="CJ149" i="10" s="1"/>
  <c r="CV79" i="4"/>
  <c r="CV149" i="10" s="1"/>
  <c r="CQ79" i="4"/>
  <c r="CQ149" i="10" s="1"/>
  <c r="CK79" i="4"/>
  <c r="CK149" i="10" s="1"/>
  <c r="AJ28" i="4"/>
  <c r="AJ98" i="10" s="1"/>
  <c r="AT171" i="4"/>
  <c r="AT241" i="10" s="1"/>
  <c r="M87" i="6"/>
  <c r="B74" i="6"/>
  <c r="DJ178" i="4"/>
  <c r="DJ248" i="10" s="1"/>
  <c r="DJ188" i="4"/>
  <c r="DJ258" i="10" s="1"/>
  <c r="DO50" i="4"/>
  <c r="DO120" i="10" s="1"/>
  <c r="AO198" i="4"/>
  <c r="AO268" i="10" s="1"/>
  <c r="DY80" i="4"/>
  <c r="DY150" i="10" s="1"/>
  <c r="AT148" i="4"/>
  <c r="AT218" i="10" s="1"/>
  <c r="DY178" i="4"/>
  <c r="DY248" i="10" s="1"/>
  <c r="DT50" i="4"/>
  <c r="DT120" i="10" s="1"/>
  <c r="I86" i="7"/>
  <c r="C76" i="7"/>
  <c r="M99" i="6"/>
  <c r="B86" i="6"/>
  <c r="DJ114" i="4"/>
  <c r="DJ184" i="10" s="1"/>
  <c r="DO188" i="4"/>
  <c r="DO258" i="10" s="1"/>
  <c r="BX117" i="4"/>
  <c r="BX187" i="10" s="1"/>
  <c r="BO117" i="4"/>
  <c r="BO187" i="10" s="1"/>
  <c r="BS117" i="4"/>
  <c r="BS187" i="10" s="1"/>
  <c r="Y117" i="4"/>
  <c r="Y187" i="10" s="1"/>
  <c r="CF117" i="4"/>
  <c r="CF187" i="10" s="1"/>
  <c r="BW117" i="4"/>
  <c r="BW187" i="10" s="1"/>
  <c r="BT117" i="4"/>
  <c r="BT187" i="10" s="1"/>
  <c r="Z117" i="4"/>
  <c r="Z187" i="10" s="1"/>
  <c r="BI117" i="4"/>
  <c r="BI187" i="10" s="1"/>
  <c r="CE117" i="4"/>
  <c r="CE187" i="10" s="1"/>
  <c r="BU117" i="4"/>
  <c r="BU187" i="10" s="1"/>
  <c r="AA117" i="4"/>
  <c r="AA187" i="10" s="1"/>
  <c r="BP117" i="4"/>
  <c r="BP187" i="10" s="1"/>
  <c r="BZ117" i="4"/>
  <c r="BZ187" i="10" s="1"/>
  <c r="CD117" i="4"/>
  <c r="CD187" i="10" s="1"/>
  <c r="CB117" i="4"/>
  <c r="CB187" i="10" s="1"/>
  <c r="CC117" i="4"/>
  <c r="CC187" i="10" s="1"/>
  <c r="BH117" i="4"/>
  <c r="BH187" i="10" s="1"/>
  <c r="BN117" i="4"/>
  <c r="BN187" i="10" s="1"/>
  <c r="BQ117" i="4"/>
  <c r="BQ187" i="10" s="1"/>
  <c r="BV117" i="4"/>
  <c r="BV187" i="10" s="1"/>
  <c r="BY117" i="4"/>
  <c r="BY187" i="10" s="1"/>
  <c r="BK117" i="4"/>
  <c r="BK187" i="10" s="1"/>
  <c r="BJ117" i="4"/>
  <c r="BJ187" i="10" s="1"/>
  <c r="CA117" i="4"/>
  <c r="CA187" i="10" s="1"/>
  <c r="BR117" i="4"/>
  <c r="BR187" i="10" s="1"/>
  <c r="BL117" i="4"/>
  <c r="BL187" i="10" s="1"/>
  <c r="BE117" i="4"/>
  <c r="BE187" i="10" s="1"/>
  <c r="AB117" i="4"/>
  <c r="AB187" i="10" s="1"/>
  <c r="BM117" i="4"/>
  <c r="BM187" i="10" s="1"/>
  <c r="ED154" i="4"/>
  <c r="ED224" i="10" s="1"/>
  <c r="AO180" i="4"/>
  <c r="AO250" i="10" s="1"/>
  <c r="AY180" i="4"/>
  <c r="AY250" i="10" s="1"/>
  <c r="AO62" i="4"/>
  <c r="AO132" i="10" s="1"/>
  <c r="AJ110" i="4"/>
  <c r="AJ180" i="10" s="1"/>
  <c r="AO28" i="4"/>
  <c r="AO98" i="10" s="1"/>
  <c r="I81" i="7"/>
  <c r="C71" i="7"/>
  <c r="AY171" i="4"/>
  <c r="AY241" i="10" s="1"/>
  <c r="ED50" i="4"/>
  <c r="ED120" i="10" s="1"/>
  <c r="AY198" i="4"/>
  <c r="AY268" i="10" s="1"/>
  <c r="I72" i="7"/>
  <c r="C62" i="7"/>
  <c r="ED164" i="4"/>
  <c r="ED234" i="10" s="1"/>
  <c r="DT114" i="4"/>
  <c r="DT184" i="10" s="1"/>
  <c r="M88" i="6"/>
  <c r="B75" i="6"/>
  <c r="DO54" i="4"/>
  <c r="DO124" i="10" s="1"/>
  <c r="DY115" i="4"/>
  <c r="DY185" i="10" s="1"/>
  <c r="ED188" i="4"/>
  <c r="ED258" i="10" s="1"/>
  <c r="AT62" i="4"/>
  <c r="AT132" i="10" s="1"/>
  <c r="CY62" i="4"/>
  <c r="CY132" i="10" s="1"/>
  <c r="CN62" i="4"/>
  <c r="CN132" i="10" s="1"/>
  <c r="DC62" i="4"/>
  <c r="DC132" i="10" s="1"/>
  <c r="DG62" i="4"/>
  <c r="DG132" i="10" s="1"/>
  <c r="CW62" i="4"/>
  <c r="CW132" i="10" s="1"/>
  <c r="DD62" i="4"/>
  <c r="DD132" i="10" s="1"/>
  <c r="CO62" i="4"/>
  <c r="CO132" i="10" s="1"/>
  <c r="DF62" i="4"/>
  <c r="DF132" i="10" s="1"/>
  <c r="DE62" i="4"/>
  <c r="DE132" i="10" s="1"/>
  <c r="CX62" i="4"/>
  <c r="CX132" i="10" s="1"/>
  <c r="CT62" i="4"/>
  <c r="CT132" i="10" s="1"/>
  <c r="CJ62" i="4"/>
  <c r="CJ132" i="10" s="1"/>
  <c r="CP62" i="4"/>
  <c r="CP132" i="10" s="1"/>
  <c r="CU62" i="4"/>
  <c r="CU132" i="10" s="1"/>
  <c r="CK62" i="4"/>
  <c r="CK132" i="10" s="1"/>
  <c r="CZ62" i="4"/>
  <c r="CZ132" i="10" s="1"/>
  <c r="CV62" i="4"/>
  <c r="CV132" i="10" s="1"/>
  <c r="CL62" i="4"/>
  <c r="CL132" i="10" s="1"/>
  <c r="CI62" i="4"/>
  <c r="CI132" i="10" s="1"/>
  <c r="CR62" i="4"/>
  <c r="CR132" i="10" s="1"/>
  <c r="CS62" i="4"/>
  <c r="CS132" i="10" s="1"/>
  <c r="CM62" i="4"/>
  <c r="CM132" i="10" s="1"/>
  <c r="CQ62" i="4"/>
  <c r="CQ132" i="10" s="1"/>
  <c r="DA62" i="4"/>
  <c r="DA132" i="10" s="1"/>
  <c r="DB62" i="4"/>
  <c r="DB132" i="10" s="1"/>
  <c r="DO162" i="4"/>
  <c r="DO232" i="10" s="1"/>
  <c r="CD128" i="4"/>
  <c r="CD198" i="10" s="1"/>
  <c r="BJ128" i="4"/>
  <c r="BJ198" i="10" s="1"/>
  <c r="BS128" i="4"/>
  <c r="BS198" i="10" s="1"/>
  <c r="AB128" i="4"/>
  <c r="AB198" i="10" s="1"/>
  <c r="BO128" i="4"/>
  <c r="BO198" i="10" s="1"/>
  <c r="BZ128" i="4"/>
  <c r="BZ198" i="10" s="1"/>
  <c r="BH128" i="4"/>
  <c r="BH198" i="10" s="1"/>
  <c r="BW128" i="4"/>
  <c r="BW198" i="10" s="1"/>
  <c r="BK128" i="4"/>
  <c r="BK198" i="10" s="1"/>
  <c r="BX128" i="4"/>
  <c r="BX198" i="10" s="1"/>
  <c r="BV128" i="4"/>
  <c r="BV198" i="10" s="1"/>
  <c r="CB128" i="4"/>
  <c r="CB198" i="10" s="1"/>
  <c r="BR128" i="4"/>
  <c r="BR198" i="10" s="1"/>
  <c r="AA128" i="4"/>
  <c r="AA198" i="10" s="1"/>
  <c r="CE128" i="4"/>
  <c r="CE198" i="10" s="1"/>
  <c r="BI128" i="4"/>
  <c r="BI198" i="10" s="1"/>
  <c r="BT128" i="4"/>
  <c r="BT198" i="10" s="1"/>
  <c r="BE128" i="4"/>
  <c r="BE198" i="10" s="1"/>
  <c r="BY128" i="4"/>
  <c r="BY198" i="10" s="1"/>
  <c r="BL128" i="4"/>
  <c r="BL198" i="10" s="1"/>
  <c r="Y128" i="4"/>
  <c r="Y198" i="10" s="1"/>
  <c r="Z128" i="4"/>
  <c r="Z198" i="10" s="1"/>
  <c r="BM128" i="4"/>
  <c r="BM198" i="10" s="1"/>
  <c r="CA128" i="4"/>
  <c r="CA198" i="10" s="1"/>
  <c r="BU128" i="4"/>
  <c r="BU198" i="10" s="1"/>
  <c r="BP128" i="4"/>
  <c r="BP198" i="10" s="1"/>
  <c r="CC128" i="4"/>
  <c r="CC198" i="10" s="1"/>
  <c r="CF128" i="4"/>
  <c r="CF198" i="10" s="1"/>
  <c r="BN128" i="4"/>
  <c r="BN198" i="10" s="1"/>
  <c r="BQ128" i="4"/>
  <c r="BQ198" i="10" s="1"/>
  <c r="BJ173" i="4"/>
  <c r="BJ243" i="10" s="1"/>
  <c r="BV173" i="4"/>
  <c r="BV243" i="10" s="1"/>
  <c r="CD173" i="4"/>
  <c r="CD243" i="10" s="1"/>
  <c r="BI173" i="4"/>
  <c r="BI243" i="10" s="1"/>
  <c r="BE173" i="4"/>
  <c r="BE243" i="10" s="1"/>
  <c r="BN173" i="4"/>
  <c r="BN243" i="10" s="1"/>
  <c r="BQ173" i="4"/>
  <c r="BQ243" i="10" s="1"/>
  <c r="BU173" i="4"/>
  <c r="BU243" i="10" s="1"/>
  <c r="BS173" i="4"/>
  <c r="BS243" i="10" s="1"/>
  <c r="BY173" i="4"/>
  <c r="BY243" i="10" s="1"/>
  <c r="BK173" i="4"/>
  <c r="BK243" i="10" s="1"/>
  <c r="BT173" i="4"/>
  <c r="BT243" i="10" s="1"/>
  <c r="CF173" i="4"/>
  <c r="CF243" i="10" s="1"/>
  <c r="CE173" i="4"/>
  <c r="CE243" i="10" s="1"/>
  <c r="CC173" i="4"/>
  <c r="CC243" i="10" s="1"/>
  <c r="BO173" i="4"/>
  <c r="BO243" i="10" s="1"/>
  <c r="Z173" i="4"/>
  <c r="Z243" i="10" s="1"/>
  <c r="BW173" i="4"/>
  <c r="BW243" i="10" s="1"/>
  <c r="Y173" i="4"/>
  <c r="Y243" i="10" s="1"/>
  <c r="CA173" i="4"/>
  <c r="CA243" i="10" s="1"/>
  <c r="BH173" i="4"/>
  <c r="BH243" i="10" s="1"/>
  <c r="BL173" i="4"/>
  <c r="BL243" i="10" s="1"/>
  <c r="BP173" i="4"/>
  <c r="BP243" i="10" s="1"/>
  <c r="CB173" i="4"/>
  <c r="CB243" i="10" s="1"/>
  <c r="BX173" i="4"/>
  <c r="BX243" i="10" s="1"/>
  <c r="BM173" i="4"/>
  <c r="BM243" i="10" s="1"/>
  <c r="BR173" i="4"/>
  <c r="BR243" i="10" s="1"/>
  <c r="AA173" i="4"/>
  <c r="AA243" i="10" s="1"/>
  <c r="BZ173" i="4"/>
  <c r="BZ243" i="10" s="1"/>
  <c r="AB173" i="4"/>
  <c r="AB243" i="10" s="1"/>
  <c r="CN110" i="4"/>
  <c r="CN180" i="10" s="1"/>
  <c r="DG110" i="4"/>
  <c r="DG180" i="10" s="1"/>
  <c r="DA110" i="4"/>
  <c r="DA180" i="10" s="1"/>
  <c r="CR110" i="4"/>
  <c r="CR180" i="10" s="1"/>
  <c r="CV110" i="4"/>
  <c r="CV180" i="10" s="1"/>
  <c r="CP110" i="4"/>
  <c r="CP180" i="10" s="1"/>
  <c r="CJ110" i="4"/>
  <c r="CJ180" i="10" s="1"/>
  <c r="DD110" i="4"/>
  <c r="DD180" i="10" s="1"/>
  <c r="CY110" i="4"/>
  <c r="CY180" i="10" s="1"/>
  <c r="DB110" i="4"/>
  <c r="DB180" i="10" s="1"/>
  <c r="CM110" i="4"/>
  <c r="CM180" i="10" s="1"/>
  <c r="CL110" i="4"/>
  <c r="CL180" i="10" s="1"/>
  <c r="CT110" i="4"/>
  <c r="CT180" i="10" s="1"/>
  <c r="CW110" i="4"/>
  <c r="CW180" i="10" s="1"/>
  <c r="CU110" i="4"/>
  <c r="CU180" i="10" s="1"/>
  <c r="CS110" i="4"/>
  <c r="CS180" i="10" s="1"/>
  <c r="DF110" i="4"/>
  <c r="DF180" i="10" s="1"/>
  <c r="DE110" i="4"/>
  <c r="DE180" i="10" s="1"/>
  <c r="DC110" i="4"/>
  <c r="DC180" i="10" s="1"/>
  <c r="CO110" i="4"/>
  <c r="CO180" i="10" s="1"/>
  <c r="CZ110" i="4"/>
  <c r="CZ180" i="10" s="1"/>
  <c r="CK110" i="4"/>
  <c r="CK180" i="10" s="1"/>
  <c r="CX110" i="4"/>
  <c r="CX180" i="10" s="1"/>
  <c r="CI110" i="4"/>
  <c r="CI180" i="10" s="1"/>
  <c r="CQ110" i="4"/>
  <c r="CQ180" i="10" s="1"/>
  <c r="DT208" i="4"/>
  <c r="DT278" i="10" s="1"/>
  <c r="AO192" i="4"/>
  <c r="AO262" i="10" s="1"/>
  <c r="DB28" i="4"/>
  <c r="DB98" i="10" s="1"/>
  <c r="DC28" i="4"/>
  <c r="DC98" i="10" s="1"/>
  <c r="CU28" i="4"/>
  <c r="CU98" i="10" s="1"/>
  <c r="CN28" i="4"/>
  <c r="CN98" i="10" s="1"/>
  <c r="CO28" i="4"/>
  <c r="CO98" i="10" s="1"/>
  <c r="CW28" i="4"/>
  <c r="CW98" i="10" s="1"/>
  <c r="CV28" i="4"/>
  <c r="CV98" i="10" s="1"/>
  <c r="DE28" i="4"/>
  <c r="DE98" i="10" s="1"/>
  <c r="CX28" i="4"/>
  <c r="CX98" i="10" s="1"/>
  <c r="DD28" i="4"/>
  <c r="DD98" i="10" s="1"/>
  <c r="CP28" i="4"/>
  <c r="CP98" i="10" s="1"/>
  <c r="DG28" i="4"/>
  <c r="DG98" i="10" s="1"/>
  <c r="CK28" i="4"/>
  <c r="CK98" i="10" s="1"/>
  <c r="CS28" i="4"/>
  <c r="CS98" i="10" s="1"/>
  <c r="CJ28" i="4"/>
  <c r="CJ98" i="10" s="1"/>
  <c r="DF28" i="4"/>
  <c r="DF98" i="10" s="1"/>
  <c r="DA28" i="4"/>
  <c r="DA98" i="10" s="1"/>
  <c r="CR28" i="4"/>
  <c r="CR98" i="10" s="1"/>
  <c r="CI28" i="4"/>
  <c r="CI98" i="10" s="1"/>
  <c r="CL28" i="4"/>
  <c r="CL98" i="10" s="1"/>
  <c r="CZ28" i="4"/>
  <c r="CZ98" i="10" s="1"/>
  <c r="CY28" i="4"/>
  <c r="CY98" i="10" s="1"/>
  <c r="CT28" i="4"/>
  <c r="CT98" i="10" s="1"/>
  <c r="CM28" i="4"/>
  <c r="CM98" i="10" s="1"/>
  <c r="CQ28" i="4"/>
  <c r="CQ98" i="10" s="1"/>
  <c r="BY82" i="4"/>
  <c r="BY152" i="10" s="1"/>
  <c r="CA82" i="4"/>
  <c r="CA152" i="10" s="1"/>
  <c r="BT82" i="4"/>
  <c r="BT152" i="10" s="1"/>
  <c r="BR82" i="4"/>
  <c r="BR152" i="10" s="1"/>
  <c r="BM82" i="4"/>
  <c r="BM152" i="10" s="1"/>
  <c r="AB82" i="4"/>
  <c r="AB152" i="10" s="1"/>
  <c r="BH82" i="4"/>
  <c r="BH152" i="10" s="1"/>
  <c r="BZ82" i="4"/>
  <c r="BZ152" i="10" s="1"/>
  <c r="CC82" i="4"/>
  <c r="CC152" i="10" s="1"/>
  <c r="Y82" i="4"/>
  <c r="Y152" i="10" s="1"/>
  <c r="BP82" i="4"/>
  <c r="BP152" i="10" s="1"/>
  <c r="BO82" i="4"/>
  <c r="BO152" i="10" s="1"/>
  <c r="BN82" i="4"/>
  <c r="BN152" i="10" s="1"/>
  <c r="Z82" i="4"/>
  <c r="Z152" i="10" s="1"/>
  <c r="BJ82" i="4"/>
  <c r="BJ152" i="10" s="1"/>
  <c r="CB82" i="4"/>
  <c r="CB152" i="10" s="1"/>
  <c r="BE82" i="4"/>
  <c r="BE152" i="10" s="1"/>
  <c r="BK82" i="4"/>
  <c r="BK152" i="10" s="1"/>
  <c r="BL82" i="4"/>
  <c r="BL152" i="10" s="1"/>
  <c r="BX82" i="4"/>
  <c r="BX152" i="10" s="1"/>
  <c r="CD82" i="4"/>
  <c r="CD152" i="10" s="1"/>
  <c r="CF82" i="4"/>
  <c r="CF152" i="10" s="1"/>
  <c r="BS82" i="4"/>
  <c r="BS152" i="10" s="1"/>
  <c r="BI82" i="4"/>
  <c r="BI152" i="10" s="1"/>
  <c r="BV82" i="4"/>
  <c r="BV152" i="10" s="1"/>
  <c r="BQ82" i="4"/>
  <c r="BQ152" i="10" s="1"/>
  <c r="BU82" i="4"/>
  <c r="BU152" i="10" s="1"/>
  <c r="BW82" i="4"/>
  <c r="BW152" i="10" s="1"/>
  <c r="AA82" i="4"/>
  <c r="AA152" i="10" s="1"/>
  <c r="CE82" i="4"/>
  <c r="CE152" i="10" s="1"/>
  <c r="BU176" i="4"/>
  <c r="BU246" i="10" s="1"/>
  <c r="BE176" i="4"/>
  <c r="BE246" i="10" s="1"/>
  <c r="BP176" i="4"/>
  <c r="BP246" i="10" s="1"/>
  <c r="BY176" i="4"/>
  <c r="BY246" i="10" s="1"/>
  <c r="CC176" i="4"/>
  <c r="CC246" i="10" s="1"/>
  <c r="BL176" i="4"/>
  <c r="BL246" i="10" s="1"/>
  <c r="CF176" i="4"/>
  <c r="CF246" i="10" s="1"/>
  <c r="Y176" i="4"/>
  <c r="Y246" i="10" s="1"/>
  <c r="BN176" i="4"/>
  <c r="BN246" i="10" s="1"/>
  <c r="BT176" i="4"/>
  <c r="BT246" i="10" s="1"/>
  <c r="BQ176" i="4"/>
  <c r="BQ246" i="10" s="1"/>
  <c r="AB176" i="4"/>
  <c r="AB246" i="10" s="1"/>
  <c r="BM176" i="4"/>
  <c r="BM246" i="10" s="1"/>
  <c r="CE176" i="4"/>
  <c r="CE246" i="10" s="1"/>
  <c r="CA176" i="4"/>
  <c r="CA246" i="10" s="1"/>
  <c r="BI176" i="4"/>
  <c r="BI246" i="10" s="1"/>
  <c r="CB176" i="4"/>
  <c r="CB246" i="10" s="1"/>
  <c r="Z176" i="4"/>
  <c r="Z246" i="10" s="1"/>
  <c r="BJ176" i="4"/>
  <c r="BJ246" i="10" s="1"/>
  <c r="AA176" i="4"/>
  <c r="AA246" i="10" s="1"/>
  <c r="BZ176" i="4"/>
  <c r="BZ246" i="10" s="1"/>
  <c r="BK176" i="4"/>
  <c r="BK246" i="10" s="1"/>
  <c r="BV176" i="4"/>
  <c r="BV246" i="10" s="1"/>
  <c r="BR176" i="4"/>
  <c r="BR246" i="10" s="1"/>
  <c r="CD176" i="4"/>
  <c r="CD246" i="10" s="1"/>
  <c r="BS176" i="4"/>
  <c r="BS246" i="10" s="1"/>
  <c r="BO176" i="4"/>
  <c r="BO246" i="10" s="1"/>
  <c r="BH176" i="4"/>
  <c r="BH246" i="10" s="1"/>
  <c r="BW176" i="4"/>
  <c r="BW246" i="10" s="1"/>
  <c r="BX176" i="4"/>
  <c r="BX246" i="10" s="1"/>
  <c r="AT198" i="4"/>
  <c r="AT268" i="10" s="1"/>
  <c r="ED54" i="4"/>
  <c r="ED124" i="10" s="1"/>
  <c r="BQ101" i="4"/>
  <c r="BQ171" i="10" s="1"/>
  <c r="BL101" i="4"/>
  <c r="BL171" i="10" s="1"/>
  <c r="BJ101" i="4"/>
  <c r="BJ171" i="10" s="1"/>
  <c r="BZ101" i="4"/>
  <c r="BZ171" i="10" s="1"/>
  <c r="CE101" i="4"/>
  <c r="CE171" i="10" s="1"/>
  <c r="CB101" i="4"/>
  <c r="CB171" i="10" s="1"/>
  <c r="BM101" i="4"/>
  <c r="BM171" i="10" s="1"/>
  <c r="BI101" i="4"/>
  <c r="BI171" i="10" s="1"/>
  <c r="BN101" i="4"/>
  <c r="BN171" i="10" s="1"/>
  <c r="BK101" i="4"/>
  <c r="BK171" i="10" s="1"/>
  <c r="BH101" i="4"/>
  <c r="BH171" i="10" s="1"/>
  <c r="BE101" i="4"/>
  <c r="BE171" i="10" s="1"/>
  <c r="BW101" i="4"/>
  <c r="BW171" i="10" s="1"/>
  <c r="AB101" i="4"/>
  <c r="AB171" i="10" s="1"/>
  <c r="BP101" i="4"/>
  <c r="BP171" i="10" s="1"/>
  <c r="BT101" i="4"/>
  <c r="BT171" i="10" s="1"/>
  <c r="BY101" i="4"/>
  <c r="BY171" i="10" s="1"/>
  <c r="BV101" i="4"/>
  <c r="BV171" i="10" s="1"/>
  <c r="BR101" i="4"/>
  <c r="BR171" i="10" s="1"/>
  <c r="CD101" i="4"/>
  <c r="CD171" i="10" s="1"/>
  <c r="CA101" i="4"/>
  <c r="CA171" i="10" s="1"/>
  <c r="Y101" i="4"/>
  <c r="Y171" i="10" s="1"/>
  <c r="BO101" i="4"/>
  <c r="BO171" i="10" s="1"/>
  <c r="Z101" i="4"/>
  <c r="Z171" i="10" s="1"/>
  <c r="BX101" i="4"/>
  <c r="BX171" i="10" s="1"/>
  <c r="AA101" i="4"/>
  <c r="AA171" i="10" s="1"/>
  <c r="BU101" i="4"/>
  <c r="BU171" i="10" s="1"/>
  <c r="CF101" i="4"/>
  <c r="CF171" i="10" s="1"/>
  <c r="CC101" i="4"/>
  <c r="CC171" i="10" s="1"/>
  <c r="BS101" i="4"/>
  <c r="BS171" i="10" s="1"/>
  <c r="DY54" i="4"/>
  <c r="DY124" i="10" s="1"/>
  <c r="AJ62" i="4"/>
  <c r="AJ132" i="10" s="1"/>
  <c r="DT54" i="4"/>
  <c r="DT124" i="10" s="1"/>
  <c r="M119" i="6"/>
  <c r="B106" i="6"/>
  <c r="M94" i="6"/>
  <c r="B81" i="6"/>
  <c r="DT154" i="4"/>
  <c r="DT224" i="10" s="1"/>
  <c r="DY162" i="4"/>
  <c r="DY232" i="10" s="1"/>
  <c r="M96" i="6"/>
  <c r="B83" i="6"/>
  <c r="M111" i="6"/>
  <c r="B98" i="6"/>
  <c r="AJ171" i="4"/>
  <c r="AJ241" i="10" s="1"/>
  <c r="ED162" i="4"/>
  <c r="ED232" i="10" s="1"/>
  <c r="DO115" i="4"/>
  <c r="DO185" i="10" s="1"/>
  <c r="AY144" i="4"/>
  <c r="AY214" i="10" s="1"/>
  <c r="M97" i="6"/>
  <c r="B84" i="6"/>
  <c r="CD37" i="4"/>
  <c r="CD107" i="10" s="1"/>
  <c r="CF37" i="4"/>
  <c r="CF107" i="10" s="1"/>
  <c r="BJ37" i="4"/>
  <c r="BJ107" i="10" s="1"/>
  <c r="AA37" i="4"/>
  <c r="AA107" i="10" s="1"/>
  <c r="BW37" i="4"/>
  <c r="BW107" i="10" s="1"/>
  <c r="BS37" i="4"/>
  <c r="BS107" i="10" s="1"/>
  <c r="BE37" i="4"/>
  <c r="BE107" i="10" s="1"/>
  <c r="CE37" i="4"/>
  <c r="CE107" i="10" s="1"/>
  <c r="BH37" i="4"/>
  <c r="BH107" i="10" s="1"/>
  <c r="AB37" i="4"/>
  <c r="AB107" i="10" s="1"/>
  <c r="BM37" i="4"/>
  <c r="BM107" i="10" s="1"/>
  <c r="BL37" i="4"/>
  <c r="BL107" i="10" s="1"/>
  <c r="BX37" i="4"/>
  <c r="BX107" i="10" s="1"/>
  <c r="Y37" i="4"/>
  <c r="Y107" i="10" s="1"/>
  <c r="BO37" i="4"/>
  <c r="BO107" i="10" s="1"/>
  <c r="BR37" i="4"/>
  <c r="BR107" i="10" s="1"/>
  <c r="CA37" i="4"/>
  <c r="CA107" i="10" s="1"/>
  <c r="BU37" i="4"/>
  <c r="BU107" i="10" s="1"/>
  <c r="BI37" i="4"/>
  <c r="BI107" i="10" s="1"/>
  <c r="CC37" i="4"/>
  <c r="CC107" i="10" s="1"/>
  <c r="BY37" i="4"/>
  <c r="BY107" i="10" s="1"/>
  <c r="BN37" i="4"/>
  <c r="BN107" i="10" s="1"/>
  <c r="BZ37" i="4"/>
  <c r="BZ107" i="10" s="1"/>
  <c r="BV37" i="4"/>
  <c r="BV107" i="10" s="1"/>
  <c r="BK37" i="4"/>
  <c r="BK107" i="10" s="1"/>
  <c r="BT37" i="4"/>
  <c r="BT107" i="10" s="1"/>
  <c r="Z37" i="4"/>
  <c r="Z107" i="10" s="1"/>
  <c r="CB37" i="4"/>
  <c r="CB107" i="10" s="1"/>
  <c r="BP37" i="4"/>
  <c r="BP107" i="10" s="1"/>
  <c r="BQ37" i="4"/>
  <c r="BQ107" i="10" s="1"/>
  <c r="DE134" i="4"/>
  <c r="DE204" i="10" s="1"/>
  <c r="CN134" i="4"/>
  <c r="CN204" i="10" s="1"/>
  <c r="DB134" i="4"/>
  <c r="DB204" i="10" s="1"/>
  <c r="CP134" i="4"/>
  <c r="CP204" i="10" s="1"/>
  <c r="CV134" i="4"/>
  <c r="CV204" i="10" s="1"/>
  <c r="CJ134" i="4"/>
  <c r="CJ204" i="10" s="1"/>
  <c r="CX134" i="4"/>
  <c r="CX204" i="10" s="1"/>
  <c r="DD134" i="4"/>
  <c r="DD204" i="10" s="1"/>
  <c r="CK134" i="4"/>
  <c r="CK204" i="10" s="1"/>
  <c r="DF134" i="4"/>
  <c r="DF204" i="10" s="1"/>
  <c r="CR134" i="4"/>
  <c r="CR204" i="10" s="1"/>
  <c r="CL134" i="4"/>
  <c r="CL204" i="10" s="1"/>
  <c r="CQ134" i="4"/>
  <c r="CQ204" i="10" s="1"/>
  <c r="CZ134" i="4"/>
  <c r="CZ204" i="10" s="1"/>
  <c r="CY134" i="4"/>
  <c r="CY204" i="10" s="1"/>
  <c r="DA134" i="4"/>
  <c r="DA204" i="10" s="1"/>
  <c r="DG134" i="4"/>
  <c r="DG204" i="10" s="1"/>
  <c r="CS134" i="4"/>
  <c r="CS204" i="10" s="1"/>
  <c r="CT134" i="4"/>
  <c r="CT204" i="10" s="1"/>
  <c r="CO134" i="4"/>
  <c r="CO204" i="10" s="1"/>
  <c r="CM134" i="4"/>
  <c r="CM204" i="10" s="1"/>
  <c r="CW134" i="4"/>
  <c r="CW204" i="10" s="1"/>
  <c r="DC134" i="4"/>
  <c r="DC204" i="10" s="1"/>
  <c r="CI134" i="4"/>
  <c r="CI204" i="10" s="1"/>
  <c r="CU134" i="4"/>
  <c r="CU204" i="10" s="1"/>
  <c r="AY134" i="4"/>
  <c r="AY204" i="10" s="1"/>
  <c r="DJ54" i="4"/>
  <c r="DJ124" i="10" s="1"/>
  <c r="AO79" i="4"/>
  <c r="AO149" i="10" s="1"/>
  <c r="CR192" i="4"/>
  <c r="CR262" i="10" s="1"/>
  <c r="CI192" i="4"/>
  <c r="CI262" i="10" s="1"/>
  <c r="CO192" i="4"/>
  <c r="CO262" i="10" s="1"/>
  <c r="CZ192" i="4"/>
  <c r="CZ262" i="10" s="1"/>
  <c r="CQ192" i="4"/>
  <c r="CQ262" i="10" s="1"/>
  <c r="DE192" i="4"/>
  <c r="DE262" i="10" s="1"/>
  <c r="CK192" i="4"/>
  <c r="CK262" i="10" s="1"/>
  <c r="CY192" i="4"/>
  <c r="CY262" i="10" s="1"/>
  <c r="CM192" i="4"/>
  <c r="CM262" i="10" s="1"/>
  <c r="CJ192" i="4"/>
  <c r="CJ262" i="10" s="1"/>
  <c r="DB192" i="4"/>
  <c r="DB262" i="10" s="1"/>
  <c r="CV192" i="4"/>
  <c r="CV262" i="10" s="1"/>
  <c r="DD192" i="4"/>
  <c r="DD262" i="10" s="1"/>
  <c r="CP192" i="4"/>
  <c r="CP262" i="10" s="1"/>
  <c r="DF192" i="4"/>
  <c r="DF262" i="10" s="1"/>
  <c r="CU192" i="4"/>
  <c r="CU262" i="10" s="1"/>
  <c r="CS192" i="4"/>
  <c r="CS262" i="10" s="1"/>
  <c r="CN192" i="4"/>
  <c r="CN262" i="10" s="1"/>
  <c r="DA192" i="4"/>
  <c r="DA262" i="10" s="1"/>
  <c r="CW192" i="4"/>
  <c r="CW262" i="10" s="1"/>
  <c r="CL192" i="4"/>
  <c r="CL262" i="10" s="1"/>
  <c r="CX192" i="4"/>
  <c r="CX262" i="10" s="1"/>
  <c r="CT192" i="4"/>
  <c r="CT262" i="10" s="1"/>
  <c r="DC192" i="4"/>
  <c r="DC262" i="10" s="1"/>
  <c r="DG192" i="4"/>
  <c r="DG262" i="10" s="1"/>
  <c r="AY192" i="4"/>
  <c r="AY262" i="10" s="1"/>
  <c r="DY154" i="4"/>
  <c r="DY224" i="10" s="1"/>
  <c r="I78" i="7"/>
  <c r="C68" i="7"/>
  <c r="CK171" i="4"/>
  <c r="CK241" i="10" s="1"/>
  <c r="CQ171" i="4"/>
  <c r="CQ241" i="10" s="1"/>
  <c r="CJ171" i="4"/>
  <c r="CJ241" i="10" s="1"/>
  <c r="DE171" i="4"/>
  <c r="DE241" i="10" s="1"/>
  <c r="CO171" i="4"/>
  <c r="CO241" i="10" s="1"/>
  <c r="DF171" i="4"/>
  <c r="DF241" i="10" s="1"/>
  <c r="CR171" i="4"/>
  <c r="CR241" i="10" s="1"/>
  <c r="CX171" i="4"/>
  <c r="CX241" i="10" s="1"/>
  <c r="CV171" i="4"/>
  <c r="CV241" i="10" s="1"/>
  <c r="CT171" i="4"/>
  <c r="CT241" i="10" s="1"/>
  <c r="DG171" i="4"/>
  <c r="DG241" i="10" s="1"/>
  <c r="CI171" i="4"/>
  <c r="CI241" i="10" s="1"/>
  <c r="DD171" i="4"/>
  <c r="DD241" i="10" s="1"/>
  <c r="CP171" i="4"/>
  <c r="CP241" i="10" s="1"/>
  <c r="DB171" i="4"/>
  <c r="DB241" i="10" s="1"/>
  <c r="CY171" i="4"/>
  <c r="CY241" i="10" s="1"/>
  <c r="DC171" i="4"/>
  <c r="DC241" i="10" s="1"/>
  <c r="CZ171" i="4"/>
  <c r="CZ241" i="10" s="1"/>
  <c r="CU171" i="4"/>
  <c r="CU241" i="10" s="1"/>
  <c r="CS171" i="4"/>
  <c r="CS241" i="10" s="1"/>
  <c r="CN171" i="4"/>
  <c r="CN241" i="10" s="1"/>
  <c r="CL171" i="4"/>
  <c r="CL241" i="10" s="1"/>
  <c r="DA171" i="4"/>
  <c r="DA241" i="10" s="1"/>
  <c r="CW171" i="4"/>
  <c r="CW241" i="10" s="1"/>
  <c r="CM171" i="4"/>
  <c r="CM241" i="10" s="1"/>
  <c r="DJ115" i="4"/>
  <c r="DJ185" i="10" s="1"/>
  <c r="DJ50" i="4"/>
  <c r="DJ120" i="10" s="1"/>
  <c r="CM198" i="4"/>
  <c r="CM268" i="10" s="1"/>
  <c r="DA198" i="4"/>
  <c r="DA268" i="10" s="1"/>
  <c r="CY198" i="4"/>
  <c r="CY268" i="10" s="1"/>
  <c r="CU198" i="4"/>
  <c r="CU268" i="10" s="1"/>
  <c r="CJ198" i="4"/>
  <c r="CJ268" i="10" s="1"/>
  <c r="CQ198" i="4"/>
  <c r="CQ268" i="10" s="1"/>
  <c r="DC198" i="4"/>
  <c r="DC268" i="10" s="1"/>
  <c r="CZ198" i="4"/>
  <c r="CZ268" i="10" s="1"/>
  <c r="CR198" i="4"/>
  <c r="CR268" i="10" s="1"/>
  <c r="CL198" i="4"/>
  <c r="CL268" i="10" s="1"/>
  <c r="DD198" i="4"/>
  <c r="DD268" i="10" s="1"/>
  <c r="CP198" i="4"/>
  <c r="CP268" i="10" s="1"/>
  <c r="DG198" i="4"/>
  <c r="DG268" i="10" s="1"/>
  <c r="DB198" i="4"/>
  <c r="DB268" i="10" s="1"/>
  <c r="CI198" i="4"/>
  <c r="CI268" i="10" s="1"/>
  <c r="CN198" i="4"/>
  <c r="CN268" i="10" s="1"/>
  <c r="CW198" i="4"/>
  <c r="CW268" i="10" s="1"/>
  <c r="CV198" i="4"/>
  <c r="CV268" i="10" s="1"/>
  <c r="CX198" i="4"/>
  <c r="CX268" i="10" s="1"/>
  <c r="DE198" i="4"/>
  <c r="DE268" i="10" s="1"/>
  <c r="CT198" i="4"/>
  <c r="CT268" i="10" s="1"/>
  <c r="CK198" i="4"/>
  <c r="CK268" i="10" s="1"/>
  <c r="CS198" i="4"/>
  <c r="CS268" i="10" s="1"/>
  <c r="CO198" i="4"/>
  <c r="CO268" i="10" s="1"/>
  <c r="DF198" i="4"/>
  <c r="DF268" i="10" s="1"/>
  <c r="CO144" i="4"/>
  <c r="CO214" i="10" s="1"/>
  <c r="CY144" i="4"/>
  <c r="CY214" i="10" s="1"/>
  <c r="DA144" i="4"/>
  <c r="DA214" i="10" s="1"/>
  <c r="CW144" i="4"/>
  <c r="CW214" i="10" s="1"/>
  <c r="CJ144" i="4"/>
  <c r="CJ214" i="10" s="1"/>
  <c r="DF144" i="4"/>
  <c r="DF214" i="10" s="1"/>
  <c r="CM144" i="4"/>
  <c r="CM214" i="10" s="1"/>
  <c r="DE144" i="4"/>
  <c r="DE214" i="10" s="1"/>
  <c r="CZ144" i="4"/>
  <c r="CZ214" i="10" s="1"/>
  <c r="DG144" i="4"/>
  <c r="DG214" i="10" s="1"/>
  <c r="DD144" i="4"/>
  <c r="DD214" i="10" s="1"/>
  <c r="CI144" i="4"/>
  <c r="CI214" i="10" s="1"/>
  <c r="CR144" i="4"/>
  <c r="CR214" i="10" s="1"/>
  <c r="DC144" i="4"/>
  <c r="DC214" i="10" s="1"/>
  <c r="CK144" i="4"/>
  <c r="CK214" i="10" s="1"/>
  <c r="CN144" i="4"/>
  <c r="CN214" i="10" s="1"/>
  <c r="CP144" i="4"/>
  <c r="CP214" i="10" s="1"/>
  <c r="CV144" i="4"/>
  <c r="CV214" i="10" s="1"/>
  <c r="CQ144" i="4"/>
  <c r="CQ214" i="10" s="1"/>
  <c r="CL144" i="4"/>
  <c r="CL214" i="10" s="1"/>
  <c r="CT144" i="4"/>
  <c r="CT214" i="10" s="1"/>
  <c r="DB144" i="4"/>
  <c r="DB214" i="10" s="1"/>
  <c r="CX144" i="4"/>
  <c r="CX214" i="10" s="1"/>
  <c r="CU144" i="4"/>
  <c r="CU214" i="10" s="1"/>
  <c r="CS144" i="4"/>
  <c r="CS214" i="10" s="1"/>
  <c r="AJ144" i="4"/>
  <c r="AJ214" i="10" s="1"/>
  <c r="ED29" i="4"/>
  <c r="ED99" i="10" s="1"/>
  <c r="DT164" i="4"/>
  <c r="DT234" i="10" s="1"/>
  <c r="M95" i="6"/>
  <c r="B82" i="6"/>
  <c r="AO66" i="4"/>
  <c r="AO136" i="10" s="1"/>
  <c r="AJ134" i="4"/>
  <c r="AJ204" i="10" s="1"/>
  <c r="ED178" i="4"/>
  <c r="ED248" i="10" s="1"/>
  <c r="DE180" i="4"/>
  <c r="DE250" i="10" s="1"/>
  <c r="DB180" i="4"/>
  <c r="DB250" i="10" s="1"/>
  <c r="CY180" i="4"/>
  <c r="CY250" i="10" s="1"/>
  <c r="CP180" i="4"/>
  <c r="CP250" i="10" s="1"/>
  <c r="CQ180" i="4"/>
  <c r="CQ250" i="10" s="1"/>
  <c r="CZ180" i="4"/>
  <c r="CZ250" i="10" s="1"/>
  <c r="CR180" i="4"/>
  <c r="CR250" i="10" s="1"/>
  <c r="CX180" i="4"/>
  <c r="CX250" i="10" s="1"/>
  <c r="DG180" i="4"/>
  <c r="DG250" i="10" s="1"/>
  <c r="CI180" i="4"/>
  <c r="CI250" i="10" s="1"/>
  <c r="CN180" i="4"/>
  <c r="CN250" i="10" s="1"/>
  <c r="DF180" i="4"/>
  <c r="DF250" i="10" s="1"/>
  <c r="CJ180" i="4"/>
  <c r="CJ250" i="10" s="1"/>
  <c r="CV180" i="4"/>
  <c r="CV250" i="10" s="1"/>
  <c r="CM180" i="4"/>
  <c r="CM250" i="10" s="1"/>
  <c r="CK180" i="4"/>
  <c r="CK250" i="10" s="1"/>
  <c r="DD180" i="4"/>
  <c r="DD250" i="10" s="1"/>
  <c r="CU180" i="4"/>
  <c r="CU250" i="10" s="1"/>
  <c r="DA180" i="4"/>
  <c r="DA250" i="10" s="1"/>
  <c r="CO180" i="4"/>
  <c r="CO250" i="10" s="1"/>
  <c r="DC180" i="4"/>
  <c r="DC250" i="10" s="1"/>
  <c r="CS180" i="4"/>
  <c r="CS250" i="10" s="1"/>
  <c r="CW180" i="4"/>
  <c r="CW250" i="10" s="1"/>
  <c r="CL180" i="4"/>
  <c r="CL250" i="10" s="1"/>
  <c r="CT180" i="4"/>
  <c r="CT250" i="10" s="1"/>
  <c r="DJ29" i="4"/>
  <c r="DJ99" i="10" s="1"/>
  <c r="AY62" i="4"/>
  <c r="AY132" i="10" s="1"/>
  <c r="DT178" i="4"/>
  <c r="DT248" i="10" s="1"/>
  <c r="DJ164" i="4"/>
  <c r="DJ234" i="10" s="1"/>
  <c r="DY50" i="4"/>
  <c r="DY120" i="10" s="1"/>
  <c r="AT79" i="4"/>
  <c r="AT149" i="10" s="1"/>
  <c r="AY79" i="4"/>
  <c r="AY149" i="10" s="1"/>
  <c r="I74" i="7"/>
  <c r="C64" i="7"/>
  <c r="DY164" i="4"/>
  <c r="DY234" i="10" s="1"/>
  <c r="AJ192" i="4"/>
  <c r="AJ262" i="10" s="1"/>
  <c r="AO171" i="4"/>
  <c r="AO241" i="10" s="1"/>
  <c r="DO164" i="4"/>
  <c r="DO234" i="10" s="1"/>
  <c r="DY29" i="4"/>
  <c r="DY99" i="10" s="1"/>
  <c r="AO148" i="4"/>
  <c r="AO218" i="10" s="1"/>
  <c r="AY148" i="4"/>
  <c r="AY218" i="10" s="1"/>
  <c r="BK40" i="4"/>
  <c r="BK110" i="10" s="1"/>
  <c r="BY40" i="4"/>
  <c r="BY110" i="10" s="1"/>
  <c r="CC40" i="4"/>
  <c r="CC110" i="10" s="1"/>
  <c r="AB40" i="4"/>
  <c r="AB110" i="10" s="1"/>
  <c r="BS40" i="4"/>
  <c r="BS110" i="10" s="1"/>
  <c r="BU40" i="4"/>
  <c r="BU110" i="10" s="1"/>
  <c r="BN40" i="4"/>
  <c r="BN110" i="10" s="1"/>
  <c r="AA40" i="4"/>
  <c r="AA110" i="10" s="1"/>
  <c r="CA40" i="4"/>
  <c r="CA110" i="10" s="1"/>
  <c r="BV40" i="4"/>
  <c r="BV110" i="10" s="1"/>
  <c r="CD40" i="4"/>
  <c r="CD110" i="10" s="1"/>
  <c r="Z40" i="4"/>
  <c r="Z110" i="10" s="1"/>
  <c r="BZ40" i="4"/>
  <c r="BZ110" i="10" s="1"/>
  <c r="BQ40" i="4"/>
  <c r="BQ110" i="10" s="1"/>
  <c r="BM40" i="4"/>
  <c r="BM110" i="10" s="1"/>
  <c r="Y40" i="4"/>
  <c r="Y110" i="10" s="1"/>
  <c r="BJ40" i="4"/>
  <c r="BJ110" i="10" s="1"/>
  <c r="BH40" i="4"/>
  <c r="BH110" i="10" s="1"/>
  <c r="CF40" i="4"/>
  <c r="CF110" i="10" s="1"/>
  <c r="BW40" i="4"/>
  <c r="BW110" i="10" s="1"/>
  <c r="BR40" i="4"/>
  <c r="BR110" i="10" s="1"/>
  <c r="BX40" i="4"/>
  <c r="BX110" i="10" s="1"/>
  <c r="BT40" i="4"/>
  <c r="BT110" i="10" s="1"/>
  <c r="BP40" i="4"/>
  <c r="BP110" i="10" s="1"/>
  <c r="BL40" i="4"/>
  <c r="BL110" i="10" s="1"/>
  <c r="BO40" i="4"/>
  <c r="BO110" i="10" s="1"/>
  <c r="CE40" i="4"/>
  <c r="CE110" i="10" s="1"/>
  <c r="BI40" i="4"/>
  <c r="BI110" i="10" s="1"/>
  <c r="BE40" i="4"/>
  <c r="BE110" i="10" s="1"/>
  <c r="CB40" i="4"/>
  <c r="CB110" i="10" s="1"/>
  <c r="DY188" i="4"/>
  <c r="DY258" i="10" s="1"/>
  <c r="ED80" i="4"/>
  <c r="ED150" i="10" s="1"/>
  <c r="DT29" i="4"/>
  <c r="DT99" i="10" s="1"/>
  <c r="AT66" i="4"/>
  <c r="AT136" i="10" s="1"/>
  <c r="AY66" i="4"/>
  <c r="AY136" i="10" s="1"/>
  <c r="AJ180" i="4"/>
  <c r="AJ250" i="10" s="1"/>
  <c r="DJ162" i="4"/>
  <c r="DJ232" i="10" s="1"/>
  <c r="DO154" i="4"/>
  <c r="DO224" i="10" s="1"/>
  <c r="AO110" i="4"/>
  <c r="AO180" i="10" s="1"/>
  <c r="ED208" i="4"/>
  <c r="ED278" i="10" s="1"/>
  <c r="DJ80" i="4"/>
  <c r="DJ150" i="10" s="1"/>
  <c r="AY28" i="4"/>
  <c r="AY98" i="10" s="1"/>
  <c r="I93" i="7"/>
  <c r="C83" i="7"/>
  <c r="DJ154" i="4"/>
  <c r="DJ224" i="10" s="1"/>
  <c r="I85" i="7"/>
  <c r="C75" i="7"/>
  <c r="DY114" i="4"/>
  <c r="DY184" i="10" s="1"/>
  <c r="DT188" i="4"/>
  <c r="DT258" i="10" s="1"/>
  <c r="CK2" i="10"/>
  <c r="CK9" i="10"/>
  <c r="CK10" i="10"/>
  <c r="CC11" i="10"/>
  <c r="CK4" i="10"/>
  <c r="CK3" i="10"/>
  <c r="CK5" i="10"/>
  <c r="I89" i="7" l="1"/>
  <c r="C79" i="7"/>
  <c r="DY56" i="4"/>
  <c r="DY126" i="10" s="1"/>
  <c r="DC25" i="4"/>
  <c r="DC95" i="10" s="1"/>
  <c r="DF25" i="4"/>
  <c r="DF95" i="10" s="1"/>
  <c r="CM25" i="4"/>
  <c r="CM95" i="10" s="1"/>
  <c r="CI25" i="4"/>
  <c r="CI95" i="10" s="1"/>
  <c r="CZ25" i="4"/>
  <c r="CZ95" i="10" s="1"/>
  <c r="DD25" i="4"/>
  <c r="DD95" i="10" s="1"/>
  <c r="CR25" i="4"/>
  <c r="CR95" i="10" s="1"/>
  <c r="CO25" i="4"/>
  <c r="CO95" i="10" s="1"/>
  <c r="DE25" i="4"/>
  <c r="DE95" i="10" s="1"/>
  <c r="CU25" i="4"/>
  <c r="CU95" i="10" s="1"/>
  <c r="CY25" i="4"/>
  <c r="CY95" i="10" s="1"/>
  <c r="CV25" i="4"/>
  <c r="CV95" i="10" s="1"/>
  <c r="CL25" i="4"/>
  <c r="CL95" i="10" s="1"/>
  <c r="DB25" i="4"/>
  <c r="DB95" i="10" s="1"/>
  <c r="CN25" i="4"/>
  <c r="CN95" i="10" s="1"/>
  <c r="CX25" i="4"/>
  <c r="CX95" i="10" s="1"/>
  <c r="CW25" i="4"/>
  <c r="CW95" i="10" s="1"/>
  <c r="CS25" i="4"/>
  <c r="CS95" i="10" s="1"/>
  <c r="CQ25" i="4"/>
  <c r="CQ95" i="10" s="1"/>
  <c r="CK25" i="4"/>
  <c r="CK95" i="10" s="1"/>
  <c r="CT25" i="4"/>
  <c r="CT95" i="10" s="1"/>
  <c r="CP25" i="4"/>
  <c r="CP95" i="10" s="1"/>
  <c r="DA25" i="4"/>
  <c r="DA95" i="10" s="1"/>
  <c r="CJ25" i="4"/>
  <c r="CJ95" i="10" s="1"/>
  <c r="DG25" i="4"/>
  <c r="DG95" i="10" s="1"/>
  <c r="AY25" i="4"/>
  <c r="AY95" i="10" s="1"/>
  <c r="DT56" i="4"/>
  <c r="DT126" i="10" s="1"/>
  <c r="AT25" i="4"/>
  <c r="AT95" i="10" s="1"/>
  <c r="AO25" i="4"/>
  <c r="AO95" i="10" s="1"/>
  <c r="M117" i="6"/>
  <c r="B104" i="6"/>
  <c r="AJ25" i="4"/>
  <c r="AJ95" i="10" s="1"/>
  <c r="BQ15" i="4"/>
  <c r="BQ85" i="10" s="1"/>
  <c r="BW15" i="4"/>
  <c r="BW85" i="10" s="1"/>
  <c r="BN15" i="4"/>
  <c r="BN85" i="10" s="1"/>
  <c r="BK15" i="4"/>
  <c r="BK85" i="10" s="1"/>
  <c r="BT15" i="4"/>
  <c r="BT85" i="10" s="1"/>
  <c r="BJ15" i="4"/>
  <c r="BJ85" i="10" s="1"/>
  <c r="CA15" i="4"/>
  <c r="CA85" i="10" s="1"/>
  <c r="BO15" i="4"/>
  <c r="BO85" i="10" s="1"/>
  <c r="BU15" i="4"/>
  <c r="BU85" i="10" s="1"/>
  <c r="BX15" i="4"/>
  <c r="BX85" i="10" s="1"/>
  <c r="BS15" i="4"/>
  <c r="BS85" i="10" s="1"/>
  <c r="BI15" i="4"/>
  <c r="BI85" i="10" s="1"/>
  <c r="BR15" i="4"/>
  <c r="BR85" i="10" s="1"/>
  <c r="AA15" i="4"/>
  <c r="AA85" i="10" s="1"/>
  <c r="CE15" i="4"/>
  <c r="CE85" i="10" s="1"/>
  <c r="BE15" i="4"/>
  <c r="BE85" i="10" s="1"/>
  <c r="CB15" i="4"/>
  <c r="CB85" i="10" s="1"/>
  <c r="Z15" i="4"/>
  <c r="Z85" i="10" s="1"/>
  <c r="AB15" i="4"/>
  <c r="AB85" i="10" s="1"/>
  <c r="BZ15" i="4"/>
  <c r="BZ85" i="10" s="1"/>
  <c r="CF15" i="4"/>
  <c r="CF85" i="10" s="1"/>
  <c r="BH15" i="4"/>
  <c r="BH85" i="10" s="1"/>
  <c r="BP15" i="4"/>
  <c r="BP85" i="10" s="1"/>
  <c r="BY15" i="4"/>
  <c r="BY85" i="10" s="1"/>
  <c r="BL15" i="4"/>
  <c r="BL85" i="10" s="1"/>
  <c r="BM15" i="4"/>
  <c r="BM85" i="10" s="1"/>
  <c r="CC15" i="4"/>
  <c r="CC85" i="10" s="1"/>
  <c r="Y15" i="4"/>
  <c r="Y85" i="10" s="1"/>
  <c r="CD15" i="4"/>
  <c r="CD85" i="10" s="1"/>
  <c r="BV15" i="4"/>
  <c r="BV85" i="10" s="1"/>
  <c r="DO56" i="4"/>
  <c r="DO126" i="10" s="1"/>
  <c r="DJ56" i="4"/>
  <c r="DJ126" i="10" s="1"/>
  <c r="ED56" i="4"/>
  <c r="ED126" i="10" s="1"/>
  <c r="I84" i="7"/>
  <c r="C74" i="7"/>
  <c r="ED28" i="4"/>
  <c r="ED98" i="10" s="1"/>
  <c r="AJ40" i="4"/>
  <c r="AJ110" i="10" s="1"/>
  <c r="DJ180" i="4"/>
  <c r="DJ250" i="10" s="1"/>
  <c r="DT66" i="4"/>
  <c r="DT136" i="10" s="1"/>
  <c r="DY198" i="4"/>
  <c r="DY268" i="10" s="1"/>
  <c r="CL176" i="4"/>
  <c r="CL246" i="10" s="1"/>
  <c r="DF176" i="4"/>
  <c r="DF246" i="10" s="1"/>
  <c r="DD176" i="4"/>
  <c r="DD246" i="10" s="1"/>
  <c r="CT176" i="4"/>
  <c r="CT246" i="10" s="1"/>
  <c r="CU176" i="4"/>
  <c r="CU246" i="10" s="1"/>
  <c r="CM176" i="4"/>
  <c r="CM246" i="10" s="1"/>
  <c r="CJ176" i="4"/>
  <c r="CJ246" i="10" s="1"/>
  <c r="DB176" i="4"/>
  <c r="DB246" i="10" s="1"/>
  <c r="CV176" i="4"/>
  <c r="CV246" i="10" s="1"/>
  <c r="CN176" i="4"/>
  <c r="CN246" i="10" s="1"/>
  <c r="DA176" i="4"/>
  <c r="DA246" i="10" s="1"/>
  <c r="CP176" i="4"/>
  <c r="CP246" i="10" s="1"/>
  <c r="DC176" i="4"/>
  <c r="DC246" i="10" s="1"/>
  <c r="CQ176" i="4"/>
  <c r="CQ246" i="10" s="1"/>
  <c r="CY176" i="4"/>
  <c r="CY246" i="10" s="1"/>
  <c r="DG176" i="4"/>
  <c r="DG246" i="10" s="1"/>
  <c r="CR176" i="4"/>
  <c r="CR246" i="10" s="1"/>
  <c r="CO176" i="4"/>
  <c r="CO246" i="10" s="1"/>
  <c r="CZ176" i="4"/>
  <c r="CZ246" i="10" s="1"/>
  <c r="DE176" i="4"/>
  <c r="DE246" i="10" s="1"/>
  <c r="CK176" i="4"/>
  <c r="CK246" i="10" s="1"/>
  <c r="CW176" i="4"/>
  <c r="CW246" i="10" s="1"/>
  <c r="CS176" i="4"/>
  <c r="CS246" i="10" s="1"/>
  <c r="CX176" i="4"/>
  <c r="CX246" i="10" s="1"/>
  <c r="CI176" i="4"/>
  <c r="CI246" i="10" s="1"/>
  <c r="CY173" i="4"/>
  <c r="CY243" i="10" s="1"/>
  <c r="CV173" i="4"/>
  <c r="CV243" i="10" s="1"/>
  <c r="CO173" i="4"/>
  <c r="CO243" i="10" s="1"/>
  <c r="DC173" i="4"/>
  <c r="DC243" i="10" s="1"/>
  <c r="DB173" i="4"/>
  <c r="DB243" i="10" s="1"/>
  <c r="CW173" i="4"/>
  <c r="CW243" i="10" s="1"/>
  <c r="DD173" i="4"/>
  <c r="DD243" i="10" s="1"/>
  <c r="DG173" i="4"/>
  <c r="DG243" i="10" s="1"/>
  <c r="CM173" i="4"/>
  <c r="CM243" i="10" s="1"/>
  <c r="CZ173" i="4"/>
  <c r="CZ243" i="10" s="1"/>
  <c r="CI173" i="4"/>
  <c r="CI243" i="10" s="1"/>
  <c r="DE173" i="4"/>
  <c r="DE243" i="10" s="1"/>
  <c r="CP173" i="4"/>
  <c r="CP243" i="10" s="1"/>
  <c r="CQ173" i="4"/>
  <c r="CQ243" i="10" s="1"/>
  <c r="CJ173" i="4"/>
  <c r="CJ243" i="10" s="1"/>
  <c r="CR173" i="4"/>
  <c r="CR243" i="10" s="1"/>
  <c r="CK173" i="4"/>
  <c r="CK243" i="10" s="1"/>
  <c r="CS173" i="4"/>
  <c r="CS243" i="10" s="1"/>
  <c r="CX173" i="4"/>
  <c r="CX243" i="10" s="1"/>
  <c r="CT173" i="4"/>
  <c r="CT243" i="10" s="1"/>
  <c r="DA173" i="4"/>
  <c r="DA243" i="10" s="1"/>
  <c r="CL173" i="4"/>
  <c r="CL243" i="10" s="1"/>
  <c r="CN173" i="4"/>
  <c r="CN243" i="10" s="1"/>
  <c r="CU173" i="4"/>
  <c r="CU243" i="10" s="1"/>
  <c r="DF173" i="4"/>
  <c r="DF243" i="10" s="1"/>
  <c r="ED171" i="4"/>
  <c r="ED241" i="10" s="1"/>
  <c r="DT198" i="4"/>
  <c r="DT268" i="10" s="1"/>
  <c r="DT110" i="4"/>
  <c r="DT180" i="10" s="1"/>
  <c r="DT148" i="4"/>
  <c r="DT218" i="10" s="1"/>
  <c r="ED79" i="4"/>
  <c r="ED149" i="10" s="1"/>
  <c r="ED62" i="4"/>
  <c r="ED132" i="10" s="1"/>
  <c r="DY180" i="4"/>
  <c r="DY250" i="10" s="1"/>
  <c r="DO134" i="4"/>
  <c r="DO204" i="10" s="1"/>
  <c r="DJ134" i="4"/>
  <c r="DJ204" i="10" s="1"/>
  <c r="AT176" i="4"/>
  <c r="AT246" i="10" s="1"/>
  <c r="AT82" i="4"/>
  <c r="AT152" i="10" s="1"/>
  <c r="DO110" i="4"/>
  <c r="DO180" i="10" s="1"/>
  <c r="BS39" i="4"/>
  <c r="BS109" i="10" s="1"/>
  <c r="BJ39" i="4"/>
  <c r="BJ109" i="10" s="1"/>
  <c r="BP39" i="4"/>
  <c r="BP109" i="10" s="1"/>
  <c r="BY39" i="4"/>
  <c r="BY109" i="10" s="1"/>
  <c r="CA39" i="4"/>
  <c r="CA109" i="10" s="1"/>
  <c r="BR39" i="4"/>
  <c r="BR109" i="10" s="1"/>
  <c r="CF39" i="4"/>
  <c r="CF109" i="10" s="1"/>
  <c r="AB39" i="4"/>
  <c r="AB109" i="10" s="1"/>
  <c r="BL39" i="4"/>
  <c r="BL109" i="10" s="1"/>
  <c r="BZ39" i="4"/>
  <c r="BZ109" i="10" s="1"/>
  <c r="BQ39" i="4"/>
  <c r="BQ109" i="10" s="1"/>
  <c r="Y39" i="4"/>
  <c r="Y109" i="10" s="1"/>
  <c r="BK39" i="4"/>
  <c r="BK109" i="10" s="1"/>
  <c r="CC39" i="4"/>
  <c r="CC109" i="10" s="1"/>
  <c r="BE39" i="4"/>
  <c r="BE109" i="10" s="1"/>
  <c r="BI39" i="4"/>
  <c r="BI109" i="10" s="1"/>
  <c r="BU39" i="4"/>
  <c r="BU109" i="10" s="1"/>
  <c r="BX39" i="4"/>
  <c r="BX109" i="10" s="1"/>
  <c r="BN39" i="4"/>
  <c r="BN109" i="10" s="1"/>
  <c r="Z39" i="4"/>
  <c r="Z109" i="10" s="1"/>
  <c r="CD39" i="4"/>
  <c r="CD109" i="10" s="1"/>
  <c r="AA39" i="4"/>
  <c r="AA109" i="10" s="1"/>
  <c r="BO39" i="4"/>
  <c r="BO109" i="10" s="1"/>
  <c r="CE39" i="4"/>
  <c r="CE109" i="10" s="1"/>
  <c r="BT39" i="4"/>
  <c r="BT109" i="10" s="1"/>
  <c r="BV39" i="4"/>
  <c r="BV109" i="10" s="1"/>
  <c r="CB39" i="4"/>
  <c r="CB109" i="10" s="1"/>
  <c r="BW39" i="4"/>
  <c r="BW109" i="10" s="1"/>
  <c r="BM39" i="4"/>
  <c r="BM109" i="10" s="1"/>
  <c r="BH39" i="4"/>
  <c r="BH109" i="10" s="1"/>
  <c r="DT62" i="4"/>
  <c r="DT132" i="10" s="1"/>
  <c r="ED110" i="4"/>
  <c r="ED180" i="10" s="1"/>
  <c r="DY192" i="4"/>
  <c r="DY262" i="10" s="1"/>
  <c r="AJ203" i="4"/>
  <c r="AJ273" i="10" s="1"/>
  <c r="DJ66" i="4"/>
  <c r="DJ136" i="10" s="1"/>
  <c r="DO180" i="4"/>
  <c r="DO250" i="10" s="1"/>
  <c r="ED66" i="4"/>
  <c r="ED136" i="10" s="1"/>
  <c r="CJ40" i="4"/>
  <c r="CJ110" i="10" s="1"/>
  <c r="CV40" i="4"/>
  <c r="CV110" i="10" s="1"/>
  <c r="DB40" i="4"/>
  <c r="DB110" i="10" s="1"/>
  <c r="CR40" i="4"/>
  <c r="CR110" i="10" s="1"/>
  <c r="CS40" i="4"/>
  <c r="CS110" i="10" s="1"/>
  <c r="DC40" i="4"/>
  <c r="DC110" i="10" s="1"/>
  <c r="CO40" i="4"/>
  <c r="CO110" i="10" s="1"/>
  <c r="CZ40" i="4"/>
  <c r="CZ110" i="10" s="1"/>
  <c r="DD40" i="4"/>
  <c r="DD110" i="10" s="1"/>
  <c r="CL40" i="4"/>
  <c r="CL110" i="10" s="1"/>
  <c r="DF40" i="4"/>
  <c r="DF110" i="10" s="1"/>
  <c r="CK40" i="4"/>
  <c r="CK110" i="10" s="1"/>
  <c r="DA40" i="4"/>
  <c r="DA110" i="10" s="1"/>
  <c r="DE40" i="4"/>
  <c r="DE110" i="10" s="1"/>
  <c r="CN40" i="4"/>
  <c r="CN110" i="10" s="1"/>
  <c r="CP40" i="4"/>
  <c r="CP110" i="10" s="1"/>
  <c r="CQ40" i="4"/>
  <c r="CQ110" i="10" s="1"/>
  <c r="CX40" i="4"/>
  <c r="CX110" i="10" s="1"/>
  <c r="CY40" i="4"/>
  <c r="CY110" i="10" s="1"/>
  <c r="CT40" i="4"/>
  <c r="CT110" i="10" s="1"/>
  <c r="DG40" i="4"/>
  <c r="DG110" i="10" s="1"/>
  <c r="CI40" i="4"/>
  <c r="CI110" i="10" s="1"/>
  <c r="CU40" i="4"/>
  <c r="CU110" i="10" s="1"/>
  <c r="CW40" i="4"/>
  <c r="CW110" i="10" s="1"/>
  <c r="CM40" i="4"/>
  <c r="CM110" i="10" s="1"/>
  <c r="AT40" i="4"/>
  <c r="AT110" i="10" s="1"/>
  <c r="BN209" i="4"/>
  <c r="BN279" i="10" s="1"/>
  <c r="BW209" i="4"/>
  <c r="BW279" i="10" s="1"/>
  <c r="CF209" i="4"/>
  <c r="CF279" i="10" s="1"/>
  <c r="CD209" i="4"/>
  <c r="CD279" i="10" s="1"/>
  <c r="BI209" i="4"/>
  <c r="BI279" i="10" s="1"/>
  <c r="AB209" i="4"/>
  <c r="AB279" i="10" s="1"/>
  <c r="BL209" i="4"/>
  <c r="BL279" i="10" s="1"/>
  <c r="BK209" i="4"/>
  <c r="BK279" i="10" s="1"/>
  <c r="BY209" i="4"/>
  <c r="BY279" i="10" s="1"/>
  <c r="AA209" i="4"/>
  <c r="AA279" i="10" s="1"/>
  <c r="BT209" i="4"/>
  <c r="BT279" i="10" s="1"/>
  <c r="BS209" i="4"/>
  <c r="BS279" i="10" s="1"/>
  <c r="BJ209" i="4"/>
  <c r="BJ279" i="10" s="1"/>
  <c r="Y209" i="4"/>
  <c r="Y279" i="10" s="1"/>
  <c r="BV209" i="4"/>
  <c r="BV279" i="10" s="1"/>
  <c r="BX209" i="4"/>
  <c r="BX279" i="10" s="1"/>
  <c r="CE209" i="4"/>
  <c r="CE279" i="10" s="1"/>
  <c r="BM209" i="4"/>
  <c r="BM279" i="10" s="1"/>
  <c r="BP209" i="4"/>
  <c r="BP279" i="10" s="1"/>
  <c r="BU209" i="4"/>
  <c r="BU279" i="10" s="1"/>
  <c r="BE209" i="4"/>
  <c r="BE279" i="10" s="1"/>
  <c r="CC209" i="4"/>
  <c r="CC279" i="10" s="1"/>
  <c r="BO209" i="4"/>
  <c r="BO279" i="10" s="1"/>
  <c r="CA209" i="4"/>
  <c r="CA279" i="10" s="1"/>
  <c r="Z209" i="4"/>
  <c r="Z279" i="10" s="1"/>
  <c r="BQ209" i="4"/>
  <c r="BQ279" i="10" s="1"/>
  <c r="BR209" i="4"/>
  <c r="BR279" i="10" s="1"/>
  <c r="BH209" i="4"/>
  <c r="BH279" i="10" s="1"/>
  <c r="CB209" i="4"/>
  <c r="CB279" i="10" s="1"/>
  <c r="BZ209" i="4"/>
  <c r="BZ279" i="10" s="1"/>
  <c r="DT79" i="4"/>
  <c r="DT149" i="10" s="1"/>
  <c r="AY37" i="4"/>
  <c r="AY107" i="10" s="1"/>
  <c r="BY49" i="4"/>
  <c r="BY119" i="10" s="1"/>
  <c r="BP49" i="4"/>
  <c r="BP119" i="10" s="1"/>
  <c r="CB49" i="4"/>
  <c r="CB119" i="10" s="1"/>
  <c r="Z49" i="4"/>
  <c r="Z119" i="10" s="1"/>
  <c r="BR49" i="4"/>
  <c r="BR119" i="10" s="1"/>
  <c r="BT49" i="4"/>
  <c r="BT119" i="10" s="1"/>
  <c r="CD49" i="4"/>
  <c r="CD119" i="10" s="1"/>
  <c r="BZ49" i="4"/>
  <c r="BZ119" i="10" s="1"/>
  <c r="BU49" i="4"/>
  <c r="BU119" i="10" s="1"/>
  <c r="BO49" i="4"/>
  <c r="BO119" i="10" s="1"/>
  <c r="BK49" i="4"/>
  <c r="BK119" i="10" s="1"/>
  <c r="BV49" i="4"/>
  <c r="BV119" i="10" s="1"/>
  <c r="CE49" i="4"/>
  <c r="CE119" i="10" s="1"/>
  <c r="BJ49" i="4"/>
  <c r="BJ119" i="10" s="1"/>
  <c r="CF49" i="4"/>
  <c r="CF119" i="10" s="1"/>
  <c r="BN49" i="4"/>
  <c r="BN119" i="10" s="1"/>
  <c r="BQ49" i="4"/>
  <c r="BQ119" i="10" s="1"/>
  <c r="CC49" i="4"/>
  <c r="CC119" i="10" s="1"/>
  <c r="BS49" i="4"/>
  <c r="BS119" i="10" s="1"/>
  <c r="BE49" i="4"/>
  <c r="BE119" i="10" s="1"/>
  <c r="CA49" i="4"/>
  <c r="CA119" i="10" s="1"/>
  <c r="AA49" i="4"/>
  <c r="AA119" i="10" s="1"/>
  <c r="BH49" i="4"/>
  <c r="BH119" i="10" s="1"/>
  <c r="AB49" i="4"/>
  <c r="AB119" i="10" s="1"/>
  <c r="BX49" i="4"/>
  <c r="BX119" i="10" s="1"/>
  <c r="Y49" i="4"/>
  <c r="Y119" i="10" s="1"/>
  <c r="BW49" i="4"/>
  <c r="BW119" i="10" s="1"/>
  <c r="BL49" i="4"/>
  <c r="BL119" i="10" s="1"/>
  <c r="BI49" i="4"/>
  <c r="BI119" i="10" s="1"/>
  <c r="BM49" i="4"/>
  <c r="BM119" i="10" s="1"/>
  <c r="BI109" i="4"/>
  <c r="BI179" i="10" s="1"/>
  <c r="CE109" i="4"/>
  <c r="CE179" i="10" s="1"/>
  <c r="BM109" i="4"/>
  <c r="BM179" i="10" s="1"/>
  <c r="Z109" i="4"/>
  <c r="Z179" i="10" s="1"/>
  <c r="BQ109" i="4"/>
  <c r="BQ179" i="10" s="1"/>
  <c r="BE109" i="4"/>
  <c r="BE179" i="10" s="1"/>
  <c r="CC109" i="4"/>
  <c r="CC179" i="10" s="1"/>
  <c r="Y109" i="4"/>
  <c r="Y179" i="10" s="1"/>
  <c r="BY109" i="4"/>
  <c r="BY179" i="10" s="1"/>
  <c r="BU109" i="4"/>
  <c r="BU179" i="10" s="1"/>
  <c r="BN109" i="4"/>
  <c r="BN179" i="10" s="1"/>
  <c r="CF109" i="4"/>
  <c r="CF179" i="10" s="1"/>
  <c r="BW109" i="4"/>
  <c r="BW179" i="10" s="1"/>
  <c r="CB109" i="4"/>
  <c r="CB179" i="10" s="1"/>
  <c r="AB109" i="4"/>
  <c r="AB179" i="10" s="1"/>
  <c r="BP109" i="4"/>
  <c r="BP179" i="10" s="1"/>
  <c r="CA109" i="4"/>
  <c r="CA179" i="10" s="1"/>
  <c r="BX109" i="4"/>
  <c r="BX179" i="10" s="1"/>
  <c r="BL109" i="4"/>
  <c r="BL179" i="10" s="1"/>
  <c r="BJ109" i="4"/>
  <c r="BJ179" i="10" s="1"/>
  <c r="CD109" i="4"/>
  <c r="CD179" i="10" s="1"/>
  <c r="BR109" i="4"/>
  <c r="BR179" i="10" s="1"/>
  <c r="BS109" i="4"/>
  <c r="BS179" i="10" s="1"/>
  <c r="BZ109" i="4"/>
  <c r="BZ179" i="10" s="1"/>
  <c r="BT109" i="4"/>
  <c r="BT179" i="10" s="1"/>
  <c r="BO109" i="4"/>
  <c r="BO179" i="10" s="1"/>
  <c r="AA109" i="4"/>
  <c r="AA179" i="10" s="1"/>
  <c r="BV109" i="4"/>
  <c r="BV179" i="10" s="1"/>
  <c r="BH109" i="4"/>
  <c r="BH179" i="10" s="1"/>
  <c r="BK109" i="4"/>
  <c r="BK179" i="10" s="1"/>
  <c r="CE142" i="4"/>
  <c r="CE212" i="10" s="1"/>
  <c r="BY142" i="4"/>
  <c r="BY212" i="10" s="1"/>
  <c r="BR142" i="4"/>
  <c r="BR212" i="10" s="1"/>
  <c r="AA142" i="4"/>
  <c r="AA212" i="10" s="1"/>
  <c r="BH142" i="4"/>
  <c r="BH212" i="10" s="1"/>
  <c r="CD142" i="4"/>
  <c r="CD212" i="10" s="1"/>
  <c r="BJ142" i="4"/>
  <c r="BJ212" i="10" s="1"/>
  <c r="BP142" i="4"/>
  <c r="BP212" i="10" s="1"/>
  <c r="BL142" i="4"/>
  <c r="BL212" i="10" s="1"/>
  <c r="BZ142" i="4"/>
  <c r="BZ212" i="10" s="1"/>
  <c r="BX142" i="4"/>
  <c r="BX212" i="10" s="1"/>
  <c r="CB142" i="4"/>
  <c r="CB212" i="10" s="1"/>
  <c r="BK142" i="4"/>
  <c r="BK212" i="10" s="1"/>
  <c r="BE142" i="4"/>
  <c r="BE212" i="10" s="1"/>
  <c r="BV142" i="4"/>
  <c r="BV212" i="10" s="1"/>
  <c r="BU142" i="4"/>
  <c r="BU212" i="10" s="1"/>
  <c r="BQ142" i="4"/>
  <c r="BQ212" i="10" s="1"/>
  <c r="Z142" i="4"/>
  <c r="Z212" i="10" s="1"/>
  <c r="BN142" i="4"/>
  <c r="BN212" i="10" s="1"/>
  <c r="AB142" i="4"/>
  <c r="AB212" i="10" s="1"/>
  <c r="BM142" i="4"/>
  <c r="BM212" i="10" s="1"/>
  <c r="CC142" i="4"/>
  <c r="CC212" i="10" s="1"/>
  <c r="BO142" i="4"/>
  <c r="BO212" i="10" s="1"/>
  <c r="BS142" i="4"/>
  <c r="BS212" i="10" s="1"/>
  <c r="BW142" i="4"/>
  <c r="BW212" i="10" s="1"/>
  <c r="BT142" i="4"/>
  <c r="BT212" i="10" s="1"/>
  <c r="CF142" i="4"/>
  <c r="CF212" i="10" s="1"/>
  <c r="CA142" i="4"/>
  <c r="CA212" i="10" s="1"/>
  <c r="BI142" i="4"/>
  <c r="BI212" i="10" s="1"/>
  <c r="Y142" i="4"/>
  <c r="Y212" i="10" s="1"/>
  <c r="AY176" i="4"/>
  <c r="AY246" i="10" s="1"/>
  <c r="CT82" i="4"/>
  <c r="CT152" i="10" s="1"/>
  <c r="CX82" i="4"/>
  <c r="CX152" i="10" s="1"/>
  <c r="CO82" i="4"/>
  <c r="CO152" i="10" s="1"/>
  <c r="CJ82" i="4"/>
  <c r="CJ152" i="10" s="1"/>
  <c r="DB82" i="4"/>
  <c r="DB152" i="10" s="1"/>
  <c r="CU82" i="4"/>
  <c r="CU152" i="10" s="1"/>
  <c r="CP82" i="4"/>
  <c r="CP152" i="10" s="1"/>
  <c r="CR82" i="4"/>
  <c r="CR152" i="10" s="1"/>
  <c r="CI82" i="4"/>
  <c r="CI152" i="10" s="1"/>
  <c r="DC82" i="4"/>
  <c r="DC152" i="10" s="1"/>
  <c r="CL82" i="4"/>
  <c r="CL152" i="10" s="1"/>
  <c r="CW82" i="4"/>
  <c r="CW152" i="10" s="1"/>
  <c r="CN82" i="4"/>
  <c r="CN152" i="10" s="1"/>
  <c r="CY82" i="4"/>
  <c r="CY152" i="10" s="1"/>
  <c r="DG82" i="4"/>
  <c r="DG152" i="10" s="1"/>
  <c r="CV82" i="4"/>
  <c r="CV152" i="10" s="1"/>
  <c r="CZ82" i="4"/>
  <c r="CZ152" i="10" s="1"/>
  <c r="DD82" i="4"/>
  <c r="DD152" i="10" s="1"/>
  <c r="CK82" i="4"/>
  <c r="CK152" i="10" s="1"/>
  <c r="DE82" i="4"/>
  <c r="DE152" i="10" s="1"/>
  <c r="CS82" i="4"/>
  <c r="CS152" i="10" s="1"/>
  <c r="DF82" i="4"/>
  <c r="DF152" i="10" s="1"/>
  <c r="DA82" i="4"/>
  <c r="DA152" i="10" s="1"/>
  <c r="CM82" i="4"/>
  <c r="CM152" i="10" s="1"/>
  <c r="CQ82" i="4"/>
  <c r="CQ152" i="10" s="1"/>
  <c r="DY28" i="4"/>
  <c r="DY98" i="10" s="1"/>
  <c r="DT192" i="4"/>
  <c r="DT262" i="10" s="1"/>
  <c r="AJ173" i="4"/>
  <c r="AJ243" i="10" s="1"/>
  <c r="AO128" i="4"/>
  <c r="AO198" i="10" s="1"/>
  <c r="M101" i="6"/>
  <c r="B88" i="6"/>
  <c r="DT28" i="4"/>
  <c r="DT98" i="10" s="1"/>
  <c r="BK194" i="4"/>
  <c r="BK264" i="10" s="1"/>
  <c r="CC194" i="4"/>
  <c r="CC264" i="10" s="1"/>
  <c r="BN194" i="4"/>
  <c r="BN264" i="10" s="1"/>
  <c r="BW194" i="4"/>
  <c r="BW264" i="10" s="1"/>
  <c r="BS194" i="4"/>
  <c r="BS264" i="10" s="1"/>
  <c r="BJ194" i="4"/>
  <c r="BJ264" i="10" s="1"/>
  <c r="CD194" i="4"/>
  <c r="CD264" i="10" s="1"/>
  <c r="BE194" i="4"/>
  <c r="BE264" i="10" s="1"/>
  <c r="CA194" i="4"/>
  <c r="CA264" i="10" s="1"/>
  <c r="BR194" i="4"/>
  <c r="BR264" i="10" s="1"/>
  <c r="BO194" i="4"/>
  <c r="BO264" i="10" s="1"/>
  <c r="AB194" i="4"/>
  <c r="AB264" i="10" s="1"/>
  <c r="BU194" i="4"/>
  <c r="BU264" i="10" s="1"/>
  <c r="BY194" i="4"/>
  <c r="BY264" i="10" s="1"/>
  <c r="BV194" i="4"/>
  <c r="BV264" i="10" s="1"/>
  <c r="BM194" i="4"/>
  <c r="BM264" i="10" s="1"/>
  <c r="BQ194" i="4"/>
  <c r="BQ264" i="10" s="1"/>
  <c r="BZ194" i="4"/>
  <c r="BZ264" i="10" s="1"/>
  <c r="Z194" i="4"/>
  <c r="Z264" i="10" s="1"/>
  <c r="BH194" i="4"/>
  <c r="BH264" i="10" s="1"/>
  <c r="AA194" i="4"/>
  <c r="AA264" i="10" s="1"/>
  <c r="BX194" i="4"/>
  <c r="BX264" i="10" s="1"/>
  <c r="Y194" i="4"/>
  <c r="Y264" i="10" s="1"/>
  <c r="BI194" i="4"/>
  <c r="BI264" i="10" s="1"/>
  <c r="BL194" i="4"/>
  <c r="BL264" i="10" s="1"/>
  <c r="CE194" i="4"/>
  <c r="CE264" i="10" s="1"/>
  <c r="BT194" i="4"/>
  <c r="BT264" i="10" s="1"/>
  <c r="BP194" i="4"/>
  <c r="BP264" i="10" s="1"/>
  <c r="CB194" i="4"/>
  <c r="CB264" i="10" s="1"/>
  <c r="CF194" i="4"/>
  <c r="CF264" i="10" s="1"/>
  <c r="CS169" i="4"/>
  <c r="CS239" i="10" s="1"/>
  <c r="CI169" i="4"/>
  <c r="CI239" i="10" s="1"/>
  <c r="CN169" i="4"/>
  <c r="CN239" i="10" s="1"/>
  <c r="CM169" i="4"/>
  <c r="CM239" i="10" s="1"/>
  <c r="CL169" i="4"/>
  <c r="CL239" i="10" s="1"/>
  <c r="CY169" i="4"/>
  <c r="CY239" i="10" s="1"/>
  <c r="CK169" i="4"/>
  <c r="CK239" i="10" s="1"/>
  <c r="CW169" i="4"/>
  <c r="CW239" i="10" s="1"/>
  <c r="CT169" i="4"/>
  <c r="CT239" i="10" s="1"/>
  <c r="CX169" i="4"/>
  <c r="CX239" i="10" s="1"/>
  <c r="DD169" i="4"/>
  <c r="DD239" i="10" s="1"/>
  <c r="CZ169" i="4"/>
  <c r="CZ239" i="10" s="1"/>
  <c r="CV169" i="4"/>
  <c r="CV239" i="10" s="1"/>
  <c r="DF169" i="4"/>
  <c r="DF239" i="10" s="1"/>
  <c r="CU169" i="4"/>
  <c r="CU239" i="10" s="1"/>
  <c r="DE169" i="4"/>
  <c r="DE239" i="10" s="1"/>
  <c r="CO169" i="4"/>
  <c r="CO239" i="10" s="1"/>
  <c r="DC169" i="4"/>
  <c r="DC239" i="10" s="1"/>
  <c r="CR169" i="4"/>
  <c r="CR239" i="10" s="1"/>
  <c r="DG169" i="4"/>
  <c r="DG239" i="10" s="1"/>
  <c r="CJ169" i="4"/>
  <c r="CJ239" i="10" s="1"/>
  <c r="DA169" i="4"/>
  <c r="DA239" i="10" s="1"/>
  <c r="CP169" i="4"/>
  <c r="CP239" i="10" s="1"/>
  <c r="DB169" i="4"/>
  <c r="DB239" i="10" s="1"/>
  <c r="CQ169" i="4"/>
  <c r="CQ239" i="10" s="1"/>
  <c r="DY79" i="4"/>
  <c r="DY149" i="10" s="1"/>
  <c r="ED134" i="4"/>
  <c r="ED204" i="10" s="1"/>
  <c r="DY134" i="4"/>
  <c r="DY204" i="10" s="1"/>
  <c r="AJ37" i="4"/>
  <c r="AJ107" i="10" s="1"/>
  <c r="M110" i="6"/>
  <c r="B97" i="6"/>
  <c r="ED144" i="4"/>
  <c r="ED214" i="10" s="1"/>
  <c r="M124" i="6"/>
  <c r="B111" i="6"/>
  <c r="M107" i="6"/>
  <c r="B94" i="6"/>
  <c r="AY101" i="4"/>
  <c r="AY171" i="10" s="1"/>
  <c r="AO173" i="4"/>
  <c r="AO243" i="10" s="1"/>
  <c r="I82" i="7"/>
  <c r="C72" i="7"/>
  <c r="ED198" i="4"/>
  <c r="ED268" i="10" s="1"/>
  <c r="AO117" i="4"/>
  <c r="AO187" i="10" s="1"/>
  <c r="M100" i="6"/>
  <c r="B87" i="6"/>
  <c r="AJ169" i="4"/>
  <c r="AJ239" i="10" s="1"/>
  <c r="AO201" i="4"/>
  <c r="AO271" i="10" s="1"/>
  <c r="DJ148" i="4"/>
  <c r="DJ218" i="10" s="1"/>
  <c r="DO171" i="4"/>
  <c r="DO241" i="10" s="1"/>
  <c r="BI83" i="4"/>
  <c r="BI153" i="10" s="1"/>
  <c r="BT83" i="4"/>
  <c r="BT153" i="10" s="1"/>
  <c r="BE83" i="4"/>
  <c r="BE153" i="10" s="1"/>
  <c r="BO83" i="4"/>
  <c r="BO153" i="10" s="1"/>
  <c r="BQ83" i="4"/>
  <c r="BQ153" i="10" s="1"/>
  <c r="BU83" i="4"/>
  <c r="BU153" i="10" s="1"/>
  <c r="BL83" i="4"/>
  <c r="BL153" i="10" s="1"/>
  <c r="BW83" i="4"/>
  <c r="BW153" i="10" s="1"/>
  <c r="BY83" i="4"/>
  <c r="BY153" i="10" s="1"/>
  <c r="BJ83" i="4"/>
  <c r="BJ153" i="10" s="1"/>
  <c r="CB83" i="4"/>
  <c r="CB153" i="10" s="1"/>
  <c r="CF83" i="4"/>
  <c r="CF153" i="10" s="1"/>
  <c r="BS83" i="4"/>
  <c r="BS153" i="10" s="1"/>
  <c r="CC83" i="4"/>
  <c r="CC153" i="10" s="1"/>
  <c r="CD83" i="4"/>
  <c r="CD153" i="10" s="1"/>
  <c r="AA83" i="4"/>
  <c r="AA153" i="10" s="1"/>
  <c r="BR83" i="4"/>
  <c r="BR153" i="10" s="1"/>
  <c r="AB83" i="4"/>
  <c r="AB153" i="10" s="1"/>
  <c r="CE83" i="4"/>
  <c r="CE153" i="10" s="1"/>
  <c r="BZ83" i="4"/>
  <c r="BZ153" i="10" s="1"/>
  <c r="BV83" i="4"/>
  <c r="BV153" i="10" s="1"/>
  <c r="Y83" i="4"/>
  <c r="Y153" i="10" s="1"/>
  <c r="BP83" i="4"/>
  <c r="BP153" i="10" s="1"/>
  <c r="BX83" i="4"/>
  <c r="BX153" i="10" s="1"/>
  <c r="BN83" i="4"/>
  <c r="BN153" i="10" s="1"/>
  <c r="BK83" i="4"/>
  <c r="BK153" i="10" s="1"/>
  <c r="CA83" i="4"/>
  <c r="CA153" i="10" s="1"/>
  <c r="BM83" i="4"/>
  <c r="BM153" i="10" s="1"/>
  <c r="Z83" i="4"/>
  <c r="Z153" i="10" s="1"/>
  <c r="BH83" i="4"/>
  <c r="BH153" i="10" s="1"/>
  <c r="AJ101" i="4"/>
  <c r="AJ171" i="10" s="1"/>
  <c r="AT173" i="4"/>
  <c r="AT243" i="10" s="1"/>
  <c r="CL128" i="4"/>
  <c r="CL198" i="10" s="1"/>
  <c r="DE128" i="4"/>
  <c r="DE198" i="10" s="1"/>
  <c r="DG128" i="4"/>
  <c r="DG198" i="10" s="1"/>
  <c r="CZ128" i="4"/>
  <c r="CZ198" i="10" s="1"/>
  <c r="CT128" i="4"/>
  <c r="CT198" i="10" s="1"/>
  <c r="CN128" i="4"/>
  <c r="CN198" i="10" s="1"/>
  <c r="CP128" i="4"/>
  <c r="CP198" i="10" s="1"/>
  <c r="DB128" i="4"/>
  <c r="DB198" i="10" s="1"/>
  <c r="CW128" i="4"/>
  <c r="CW198" i="10" s="1"/>
  <c r="CQ128" i="4"/>
  <c r="CQ198" i="10" s="1"/>
  <c r="DF128" i="4"/>
  <c r="DF198" i="10" s="1"/>
  <c r="CI128" i="4"/>
  <c r="CI198" i="10" s="1"/>
  <c r="CK128" i="4"/>
  <c r="CK198" i="10" s="1"/>
  <c r="CU128" i="4"/>
  <c r="CU198" i="10" s="1"/>
  <c r="CJ128" i="4"/>
  <c r="CJ198" i="10" s="1"/>
  <c r="DA128" i="4"/>
  <c r="DA198" i="10" s="1"/>
  <c r="DD128" i="4"/>
  <c r="DD198" i="10" s="1"/>
  <c r="CS128" i="4"/>
  <c r="CS198" i="10" s="1"/>
  <c r="CR128" i="4"/>
  <c r="CR198" i="10" s="1"/>
  <c r="CM128" i="4"/>
  <c r="CM198" i="10" s="1"/>
  <c r="DC128" i="4"/>
  <c r="DC198" i="10" s="1"/>
  <c r="CX128" i="4"/>
  <c r="CX198" i="10" s="1"/>
  <c r="CV128" i="4"/>
  <c r="CV198" i="10" s="1"/>
  <c r="CO128" i="4"/>
  <c r="CO198" i="10" s="1"/>
  <c r="CY128" i="4"/>
  <c r="CY198" i="10" s="1"/>
  <c r="AY128" i="4"/>
  <c r="AY198" i="10" s="1"/>
  <c r="DJ62" i="4"/>
  <c r="DJ132" i="10" s="1"/>
  <c r="DY62" i="4"/>
  <c r="DY132" i="10" s="1"/>
  <c r="ED180" i="4"/>
  <c r="ED250" i="10" s="1"/>
  <c r="DD117" i="4"/>
  <c r="DD187" i="10" s="1"/>
  <c r="CT117" i="4"/>
  <c r="CT187" i="10" s="1"/>
  <c r="CI117" i="4"/>
  <c r="CI187" i="10" s="1"/>
  <c r="CU117" i="4"/>
  <c r="CU187" i="10" s="1"/>
  <c r="DC117" i="4"/>
  <c r="DC187" i="10" s="1"/>
  <c r="CY117" i="4"/>
  <c r="CY187" i="10" s="1"/>
  <c r="CV117" i="4"/>
  <c r="CV187" i="10" s="1"/>
  <c r="CR117" i="4"/>
  <c r="CR187" i="10" s="1"/>
  <c r="DF117" i="4"/>
  <c r="DF187" i="10" s="1"/>
  <c r="CJ117" i="4"/>
  <c r="CJ187" i="10" s="1"/>
  <c r="CN117" i="4"/>
  <c r="CN187" i="10" s="1"/>
  <c r="DB117" i="4"/>
  <c r="DB187" i="10" s="1"/>
  <c r="CO117" i="4"/>
  <c r="CO187" i="10" s="1"/>
  <c r="CX117" i="4"/>
  <c r="CX187" i="10" s="1"/>
  <c r="DA117" i="4"/>
  <c r="DA187" i="10" s="1"/>
  <c r="CW117" i="4"/>
  <c r="CW187" i="10" s="1"/>
  <c r="DG117" i="4"/>
  <c r="DG187" i="10" s="1"/>
  <c r="CS117" i="4"/>
  <c r="CS187" i="10" s="1"/>
  <c r="DE117" i="4"/>
  <c r="DE187" i="10" s="1"/>
  <c r="CK117" i="4"/>
  <c r="CK187" i="10" s="1"/>
  <c r="CZ117" i="4"/>
  <c r="CZ187" i="10" s="1"/>
  <c r="CL117" i="4"/>
  <c r="CL187" i="10" s="1"/>
  <c r="CP117" i="4"/>
  <c r="CP187" i="10" s="1"/>
  <c r="CM117" i="4"/>
  <c r="CM187" i="10" s="1"/>
  <c r="CQ117" i="4"/>
  <c r="CQ187" i="10" s="1"/>
  <c r="AT117" i="4"/>
  <c r="AT187" i="10" s="1"/>
  <c r="DO66" i="4"/>
  <c r="DO136" i="10" s="1"/>
  <c r="AO169" i="4"/>
  <c r="AO239" i="10" s="1"/>
  <c r="AT201" i="4"/>
  <c r="AT271" i="10" s="1"/>
  <c r="DO79" i="4"/>
  <c r="DO149" i="10" s="1"/>
  <c r="CD160" i="4"/>
  <c r="CD230" i="10" s="1"/>
  <c r="BJ160" i="4"/>
  <c r="BJ230" i="10" s="1"/>
  <c r="BS160" i="4"/>
  <c r="BS230" i="10" s="1"/>
  <c r="AB160" i="4"/>
  <c r="AB230" i="10" s="1"/>
  <c r="BO160" i="4"/>
  <c r="BO230" i="10" s="1"/>
  <c r="BZ160" i="4"/>
  <c r="BZ230" i="10" s="1"/>
  <c r="BH160" i="4"/>
  <c r="BH230" i="10" s="1"/>
  <c r="BW160" i="4"/>
  <c r="BW230" i="10" s="1"/>
  <c r="BK160" i="4"/>
  <c r="BK230" i="10" s="1"/>
  <c r="BX160" i="4"/>
  <c r="BX230" i="10" s="1"/>
  <c r="BV160" i="4"/>
  <c r="BV230" i="10" s="1"/>
  <c r="CB160" i="4"/>
  <c r="CB230" i="10" s="1"/>
  <c r="BR160" i="4"/>
  <c r="BR230" i="10" s="1"/>
  <c r="AA160" i="4"/>
  <c r="AA230" i="10" s="1"/>
  <c r="BM160" i="4"/>
  <c r="BM230" i="10" s="1"/>
  <c r="CA160" i="4"/>
  <c r="CA230" i="10" s="1"/>
  <c r="BU160" i="4"/>
  <c r="BU230" i="10" s="1"/>
  <c r="BP160" i="4"/>
  <c r="BP230" i="10" s="1"/>
  <c r="CC160" i="4"/>
  <c r="CC230" i="10" s="1"/>
  <c r="CF160" i="4"/>
  <c r="CF230" i="10" s="1"/>
  <c r="BN160" i="4"/>
  <c r="BN230" i="10" s="1"/>
  <c r="BQ160" i="4"/>
  <c r="BQ230" i="10" s="1"/>
  <c r="CE160" i="4"/>
  <c r="CE230" i="10" s="1"/>
  <c r="BI160" i="4"/>
  <c r="BI230" i="10" s="1"/>
  <c r="BE160" i="4"/>
  <c r="BE230" i="10" s="1"/>
  <c r="BY160" i="4"/>
  <c r="BY230" i="10" s="1"/>
  <c r="BL160" i="4"/>
  <c r="BL230" i="10" s="1"/>
  <c r="Y160" i="4"/>
  <c r="Y230" i="10" s="1"/>
  <c r="BT160" i="4"/>
  <c r="BT230" i="10" s="1"/>
  <c r="Z160" i="4"/>
  <c r="Z230" i="10" s="1"/>
  <c r="I95" i="7"/>
  <c r="C85" i="7"/>
  <c r="I88" i="7"/>
  <c r="C78" i="7"/>
  <c r="AO37" i="4"/>
  <c r="AO107" i="10" s="1"/>
  <c r="I103" i="7"/>
  <c r="C93" i="7"/>
  <c r="CS37" i="4"/>
  <c r="CS107" i="10" s="1"/>
  <c r="DG37" i="4"/>
  <c r="DG107" i="10" s="1"/>
  <c r="CP37" i="4"/>
  <c r="CP107" i="10" s="1"/>
  <c r="DA37" i="4"/>
  <c r="DA107" i="10" s="1"/>
  <c r="CL37" i="4"/>
  <c r="CL107" i="10" s="1"/>
  <c r="CT37" i="4"/>
  <c r="CT107" i="10" s="1"/>
  <c r="CM37" i="4"/>
  <c r="CM107" i="10" s="1"/>
  <c r="DB37" i="4"/>
  <c r="DB107" i="10" s="1"/>
  <c r="CV37" i="4"/>
  <c r="CV107" i="10" s="1"/>
  <c r="CK37" i="4"/>
  <c r="CK107" i="10" s="1"/>
  <c r="CY37" i="4"/>
  <c r="CY107" i="10" s="1"/>
  <c r="CX37" i="4"/>
  <c r="CX107" i="10" s="1"/>
  <c r="CN37" i="4"/>
  <c r="CN107" i="10" s="1"/>
  <c r="CJ37" i="4"/>
  <c r="CJ107" i="10" s="1"/>
  <c r="DD37" i="4"/>
  <c r="DD107" i="10" s="1"/>
  <c r="CR37" i="4"/>
  <c r="CR107" i="10" s="1"/>
  <c r="CO37" i="4"/>
  <c r="CO107" i="10" s="1"/>
  <c r="CZ37" i="4"/>
  <c r="CZ107" i="10" s="1"/>
  <c r="DE37" i="4"/>
  <c r="DE107" i="10" s="1"/>
  <c r="CU37" i="4"/>
  <c r="CU107" i="10" s="1"/>
  <c r="CW37" i="4"/>
  <c r="CW107" i="10" s="1"/>
  <c r="DC37" i="4"/>
  <c r="DC107" i="10" s="1"/>
  <c r="DF37" i="4"/>
  <c r="DF107" i="10" s="1"/>
  <c r="CI37" i="4"/>
  <c r="CI107" i="10" s="1"/>
  <c r="CQ37" i="4"/>
  <c r="CQ107" i="10" s="1"/>
  <c r="AT37" i="4"/>
  <c r="AT107" i="10" s="1"/>
  <c r="M109" i="6"/>
  <c r="B96" i="6"/>
  <c r="AO101" i="4"/>
  <c r="AO171" i="10" s="1"/>
  <c r="AO82" i="4"/>
  <c r="AO152" i="10" s="1"/>
  <c r="AY173" i="4"/>
  <c r="AY243" i="10" s="1"/>
  <c r="AJ128" i="4"/>
  <c r="AJ198" i="10" s="1"/>
  <c r="AY117" i="4"/>
  <c r="AY187" i="10" s="1"/>
  <c r="I96" i="7"/>
  <c r="C86" i="7"/>
  <c r="DO28" i="4"/>
  <c r="DO98" i="10" s="1"/>
  <c r="AY169" i="4"/>
  <c r="AY239" i="10" s="1"/>
  <c r="I90" i="7"/>
  <c r="C80" i="7"/>
  <c r="DO198" i="4"/>
  <c r="DO268" i="10" s="1"/>
  <c r="AY201" i="4"/>
  <c r="AY271" i="10" s="1"/>
  <c r="AO46" i="4"/>
  <c r="AO116" i="10" s="1"/>
  <c r="AY203" i="4"/>
  <c r="AY273" i="10" s="1"/>
  <c r="DT134" i="4"/>
  <c r="DT204" i="10" s="1"/>
  <c r="DT144" i="4"/>
  <c r="DT214" i="10" s="1"/>
  <c r="M116" i="6"/>
  <c r="B103" i="6"/>
  <c r="DT171" i="4"/>
  <c r="DT241" i="10" s="1"/>
  <c r="DO192" i="4"/>
  <c r="DO262" i="10" s="1"/>
  <c r="DJ171" i="4"/>
  <c r="DJ241" i="10" s="1"/>
  <c r="BP18" i="4"/>
  <c r="BP88" i="10" s="1"/>
  <c r="BZ18" i="4"/>
  <c r="BZ88" i="10" s="1"/>
  <c r="CA18" i="4"/>
  <c r="CA88" i="10" s="1"/>
  <c r="BE18" i="4"/>
  <c r="BE88" i="10" s="1"/>
  <c r="BX18" i="4"/>
  <c r="BX88" i="10" s="1"/>
  <c r="BN18" i="4"/>
  <c r="BN88" i="10" s="1"/>
  <c r="BT18" i="4"/>
  <c r="BT88" i="10" s="1"/>
  <c r="AB18" i="4"/>
  <c r="AB88" i="10" s="1"/>
  <c r="CF18" i="4"/>
  <c r="CF88" i="10" s="1"/>
  <c r="CB18" i="4"/>
  <c r="CB88" i="10" s="1"/>
  <c r="BU18" i="4"/>
  <c r="BU88" i="10" s="1"/>
  <c r="AA18" i="4"/>
  <c r="AA88" i="10" s="1"/>
  <c r="BH18" i="4"/>
  <c r="BH88" i="10" s="1"/>
  <c r="BR18" i="4"/>
  <c r="BR88" i="10" s="1"/>
  <c r="BM18" i="4"/>
  <c r="BM88" i="10" s="1"/>
  <c r="BL18" i="4"/>
  <c r="BL88" i="10" s="1"/>
  <c r="BJ18" i="4"/>
  <c r="BJ88" i="10" s="1"/>
  <c r="BK18" i="4"/>
  <c r="BK88" i="10" s="1"/>
  <c r="BO18" i="4"/>
  <c r="BO88" i="10" s="1"/>
  <c r="Y18" i="4"/>
  <c r="Y88" i="10" s="1"/>
  <c r="CC18" i="4"/>
  <c r="CC88" i="10" s="1"/>
  <c r="Z18" i="4"/>
  <c r="Z88" i="10" s="1"/>
  <c r="BS18" i="4"/>
  <c r="BS88" i="10" s="1"/>
  <c r="CD18" i="4"/>
  <c r="CD88" i="10" s="1"/>
  <c r="BI18" i="4"/>
  <c r="BI88" i="10" s="1"/>
  <c r="BV18" i="4"/>
  <c r="BV88" i="10" s="1"/>
  <c r="BQ18" i="4"/>
  <c r="BQ88" i="10" s="1"/>
  <c r="BW18" i="4"/>
  <c r="BW88" i="10" s="1"/>
  <c r="BY18" i="4"/>
  <c r="BY88" i="10" s="1"/>
  <c r="CE18" i="4"/>
  <c r="CE88" i="10" s="1"/>
  <c r="DO62" i="4"/>
  <c r="DO132" i="10" s="1"/>
  <c r="AT101" i="4"/>
  <c r="AT171" i="10" s="1"/>
  <c r="AY82" i="4"/>
  <c r="AY152" i="10" s="1"/>
  <c r="DJ28" i="4"/>
  <c r="DJ98" i="10" s="1"/>
  <c r="I91" i="7"/>
  <c r="C81" i="7"/>
  <c r="DT180" i="4"/>
  <c r="DT250" i="10" s="1"/>
  <c r="BO159" i="4"/>
  <c r="BO229" i="10" s="1"/>
  <c r="BM159" i="4"/>
  <c r="BM229" i="10" s="1"/>
  <c r="BZ159" i="4"/>
  <c r="BZ229" i="10" s="1"/>
  <c r="AA159" i="4"/>
  <c r="AA229" i="10" s="1"/>
  <c r="BW159" i="4"/>
  <c r="BW229" i="10" s="1"/>
  <c r="BU159" i="4"/>
  <c r="BU229" i="10" s="1"/>
  <c r="BK159" i="4"/>
  <c r="BK229" i="10" s="1"/>
  <c r="AB159" i="4"/>
  <c r="AB229" i="10" s="1"/>
  <c r="CE159" i="4"/>
  <c r="CE229" i="10" s="1"/>
  <c r="CC159" i="4"/>
  <c r="CC229" i="10" s="1"/>
  <c r="CA159" i="4"/>
  <c r="CA229" i="10" s="1"/>
  <c r="Y159" i="4"/>
  <c r="Y229" i="10" s="1"/>
  <c r="CD159" i="4"/>
  <c r="CD229" i="10" s="1"/>
  <c r="CF159" i="4"/>
  <c r="CF229" i="10" s="1"/>
  <c r="BJ159" i="4"/>
  <c r="BJ229" i="10" s="1"/>
  <c r="Z159" i="4"/>
  <c r="Z229" i="10" s="1"/>
  <c r="BH159" i="4"/>
  <c r="BH229" i="10" s="1"/>
  <c r="CB159" i="4"/>
  <c r="CB229" i="10" s="1"/>
  <c r="BP159" i="4"/>
  <c r="BP229" i="10" s="1"/>
  <c r="BQ159" i="4"/>
  <c r="BQ229" i="10" s="1"/>
  <c r="BX159" i="4"/>
  <c r="BX229" i="10" s="1"/>
  <c r="BR159" i="4"/>
  <c r="BR229" i="10" s="1"/>
  <c r="BS159" i="4"/>
  <c r="BS229" i="10" s="1"/>
  <c r="BT159" i="4"/>
  <c r="BT229" i="10" s="1"/>
  <c r="BN159" i="4"/>
  <c r="BN229" i="10" s="1"/>
  <c r="BI159" i="4"/>
  <c r="BI229" i="10" s="1"/>
  <c r="BE159" i="4"/>
  <c r="BE229" i="10" s="1"/>
  <c r="BL159" i="4"/>
  <c r="BL229" i="10" s="1"/>
  <c r="BV159" i="4"/>
  <c r="BV229" i="10" s="1"/>
  <c r="BY159" i="4"/>
  <c r="BY229" i="10" s="1"/>
  <c r="DY148" i="4"/>
  <c r="DY218" i="10" s="1"/>
  <c r="CB95" i="4"/>
  <c r="CB165" i="10" s="1"/>
  <c r="BU95" i="4"/>
  <c r="BU165" i="10" s="1"/>
  <c r="BX95" i="4"/>
  <c r="BX165" i="10" s="1"/>
  <c r="Y95" i="4"/>
  <c r="Y165" i="10" s="1"/>
  <c r="BQ95" i="4"/>
  <c r="BQ165" i="10" s="1"/>
  <c r="CE95" i="4"/>
  <c r="CE165" i="10" s="1"/>
  <c r="BP95" i="4"/>
  <c r="BP165" i="10" s="1"/>
  <c r="CC95" i="4"/>
  <c r="CC165" i="10" s="1"/>
  <c r="BJ95" i="4"/>
  <c r="BJ165" i="10" s="1"/>
  <c r="BZ95" i="4"/>
  <c r="BZ165" i="10" s="1"/>
  <c r="BT95" i="4"/>
  <c r="BT165" i="10" s="1"/>
  <c r="BI95" i="4"/>
  <c r="BI165" i="10" s="1"/>
  <c r="BN95" i="4"/>
  <c r="BN165" i="10" s="1"/>
  <c r="AB95" i="4"/>
  <c r="AB165" i="10" s="1"/>
  <c r="CA95" i="4"/>
  <c r="CA165" i="10" s="1"/>
  <c r="BM95" i="4"/>
  <c r="BM165" i="10" s="1"/>
  <c r="BL95" i="4"/>
  <c r="BL165" i="10" s="1"/>
  <c r="BW95" i="4"/>
  <c r="BW165" i="10" s="1"/>
  <c r="BH95" i="4"/>
  <c r="BH165" i="10" s="1"/>
  <c r="BO95" i="4"/>
  <c r="BO165" i="10" s="1"/>
  <c r="BR95" i="4"/>
  <c r="BR165" i="10" s="1"/>
  <c r="BY95" i="4"/>
  <c r="BY165" i="10" s="1"/>
  <c r="CD95" i="4"/>
  <c r="CD165" i="10" s="1"/>
  <c r="Z95" i="4"/>
  <c r="Z165" i="10" s="1"/>
  <c r="BE95" i="4"/>
  <c r="BE165" i="10" s="1"/>
  <c r="AA95" i="4"/>
  <c r="AA165" i="10" s="1"/>
  <c r="BK95" i="4"/>
  <c r="BK165" i="10" s="1"/>
  <c r="BV95" i="4"/>
  <c r="BV165" i="10" s="1"/>
  <c r="BS95" i="4"/>
  <c r="BS165" i="10" s="1"/>
  <c r="CF95" i="4"/>
  <c r="CF165" i="10" s="1"/>
  <c r="BV70" i="4"/>
  <c r="BV140" i="10" s="1"/>
  <c r="BX70" i="4"/>
  <c r="BX140" i="10" s="1"/>
  <c r="CF70" i="4"/>
  <c r="CF140" i="10" s="1"/>
  <c r="BL70" i="4"/>
  <c r="BL140" i="10" s="1"/>
  <c r="CD70" i="4"/>
  <c r="CD140" i="10" s="1"/>
  <c r="BI70" i="4"/>
  <c r="BI140" i="10" s="1"/>
  <c r="BQ70" i="4"/>
  <c r="BQ140" i="10" s="1"/>
  <c r="BT70" i="4"/>
  <c r="BT140" i="10" s="1"/>
  <c r="BK70" i="4"/>
  <c r="BK140" i="10" s="1"/>
  <c r="BY70" i="4"/>
  <c r="BY140" i="10" s="1"/>
  <c r="BR70" i="4"/>
  <c r="BR140" i="10" s="1"/>
  <c r="BN70" i="4"/>
  <c r="BN140" i="10" s="1"/>
  <c r="BH70" i="4"/>
  <c r="BH140" i="10" s="1"/>
  <c r="BP70" i="4"/>
  <c r="BP140" i="10" s="1"/>
  <c r="BE70" i="4"/>
  <c r="BE140" i="10" s="1"/>
  <c r="AB70" i="4"/>
  <c r="AB140" i="10" s="1"/>
  <c r="CB70" i="4"/>
  <c r="CB140" i="10" s="1"/>
  <c r="BJ70" i="4"/>
  <c r="BJ140" i="10" s="1"/>
  <c r="BM70" i="4"/>
  <c r="BM140" i="10" s="1"/>
  <c r="BZ70" i="4"/>
  <c r="BZ140" i="10" s="1"/>
  <c r="BU70" i="4"/>
  <c r="BU140" i="10" s="1"/>
  <c r="BO70" i="4"/>
  <c r="BO140" i="10" s="1"/>
  <c r="CC70" i="4"/>
  <c r="CC140" i="10" s="1"/>
  <c r="CE70" i="4"/>
  <c r="CE140" i="10" s="1"/>
  <c r="BS70" i="4"/>
  <c r="BS140" i="10" s="1"/>
  <c r="Y70" i="4"/>
  <c r="Y140" i="10" s="1"/>
  <c r="CA70" i="4"/>
  <c r="CA140" i="10" s="1"/>
  <c r="Z70" i="4"/>
  <c r="Z140" i="10" s="1"/>
  <c r="BW70" i="4"/>
  <c r="BW140" i="10" s="1"/>
  <c r="AA70" i="4"/>
  <c r="AA140" i="10" s="1"/>
  <c r="AT169" i="4"/>
  <c r="AT239" i="10" s="1"/>
  <c r="CJ201" i="4"/>
  <c r="CJ271" i="10" s="1"/>
  <c r="DF201" i="4"/>
  <c r="DF271" i="10" s="1"/>
  <c r="CM201" i="4"/>
  <c r="CM271" i="10" s="1"/>
  <c r="CR201" i="4"/>
  <c r="CR271" i="10" s="1"/>
  <c r="DE201" i="4"/>
  <c r="DE271" i="10" s="1"/>
  <c r="DB201" i="4"/>
  <c r="DB271" i="10" s="1"/>
  <c r="CZ201" i="4"/>
  <c r="CZ271" i="10" s="1"/>
  <c r="CT201" i="4"/>
  <c r="CT271" i="10" s="1"/>
  <c r="DC201" i="4"/>
  <c r="DC271" i="10" s="1"/>
  <c r="CK201" i="4"/>
  <c r="CK271" i="10" s="1"/>
  <c r="CU201" i="4"/>
  <c r="CU271" i="10" s="1"/>
  <c r="CS201" i="4"/>
  <c r="CS271" i="10" s="1"/>
  <c r="CN201" i="4"/>
  <c r="CN271" i="10" s="1"/>
  <c r="CI201" i="4"/>
  <c r="CI271" i="10" s="1"/>
  <c r="DA201" i="4"/>
  <c r="DA271" i="10" s="1"/>
  <c r="DD201" i="4"/>
  <c r="DD271" i="10" s="1"/>
  <c r="CQ201" i="4"/>
  <c r="CQ271" i="10" s="1"/>
  <c r="CP201" i="4"/>
  <c r="CP271" i="10" s="1"/>
  <c r="CL201" i="4"/>
  <c r="CL271" i="10" s="1"/>
  <c r="CY201" i="4"/>
  <c r="CY271" i="10" s="1"/>
  <c r="CX201" i="4"/>
  <c r="CX271" i="10" s="1"/>
  <c r="CV201" i="4"/>
  <c r="CV271" i="10" s="1"/>
  <c r="DG201" i="4"/>
  <c r="DG271" i="10" s="1"/>
  <c r="CO201" i="4"/>
  <c r="CO271" i="10" s="1"/>
  <c r="CW201" i="4"/>
  <c r="CW271" i="10" s="1"/>
  <c r="AJ201" i="4"/>
  <c r="AJ271" i="10" s="1"/>
  <c r="DY110" i="4"/>
  <c r="DY180" i="10" s="1"/>
  <c r="AY46" i="4"/>
  <c r="AY116" i="10" s="1"/>
  <c r="CQ203" i="4"/>
  <c r="CQ273" i="10" s="1"/>
  <c r="CR203" i="4"/>
  <c r="CR273" i="10" s="1"/>
  <c r="CJ203" i="4"/>
  <c r="CJ273" i="10" s="1"/>
  <c r="CO203" i="4"/>
  <c r="CO273" i="10" s="1"/>
  <c r="CY203" i="4"/>
  <c r="CY273" i="10" s="1"/>
  <c r="CS203" i="4"/>
  <c r="CS273" i="10" s="1"/>
  <c r="CK203" i="4"/>
  <c r="CK273" i="10" s="1"/>
  <c r="CW203" i="4"/>
  <c r="CW273" i="10" s="1"/>
  <c r="DG203" i="4"/>
  <c r="DG273" i="10" s="1"/>
  <c r="CL203" i="4"/>
  <c r="CL273" i="10" s="1"/>
  <c r="DE203" i="4"/>
  <c r="DE273" i="10" s="1"/>
  <c r="CN203" i="4"/>
  <c r="CN273" i="10" s="1"/>
  <c r="DB203" i="4"/>
  <c r="DB273" i="10" s="1"/>
  <c r="DC203" i="4"/>
  <c r="DC273" i="10" s="1"/>
  <c r="CP203" i="4"/>
  <c r="CP273" i="10" s="1"/>
  <c r="CT203" i="4"/>
  <c r="CT273" i="10" s="1"/>
  <c r="CX203" i="4"/>
  <c r="CX273" i="10" s="1"/>
  <c r="CU203" i="4"/>
  <c r="CU273" i="10" s="1"/>
  <c r="DF203" i="4"/>
  <c r="DF273" i="10" s="1"/>
  <c r="CZ203" i="4"/>
  <c r="CZ273" i="10" s="1"/>
  <c r="CI203" i="4"/>
  <c r="CI273" i="10" s="1"/>
  <c r="DA203" i="4"/>
  <c r="DA273" i="10" s="1"/>
  <c r="CV203" i="4"/>
  <c r="CV273" i="10" s="1"/>
  <c r="DD203" i="4"/>
  <c r="DD273" i="10" s="1"/>
  <c r="CM203" i="4"/>
  <c r="CM273" i="10" s="1"/>
  <c r="AO203" i="4"/>
  <c r="AO273" i="10" s="1"/>
  <c r="I97" i="7"/>
  <c r="C87" i="7"/>
  <c r="M108" i="6"/>
  <c r="B95" i="6"/>
  <c r="DY66" i="4"/>
  <c r="DY136" i="10" s="1"/>
  <c r="DJ144" i="4"/>
  <c r="DJ214" i="10" s="1"/>
  <c r="AO40" i="4"/>
  <c r="AO110" i="10" s="1"/>
  <c r="AY40" i="4"/>
  <c r="AY110" i="10" s="1"/>
  <c r="ED148" i="4"/>
  <c r="ED218" i="10" s="1"/>
  <c r="DO144" i="4"/>
  <c r="DO214" i="10" s="1"/>
  <c r="DJ198" i="4"/>
  <c r="DJ268" i="10" s="1"/>
  <c r="ED192" i="4"/>
  <c r="ED262" i="10" s="1"/>
  <c r="DJ192" i="4"/>
  <c r="DJ262" i="10" s="1"/>
  <c r="M132" i="6"/>
  <c r="B119" i="6"/>
  <c r="CJ101" i="4"/>
  <c r="CJ171" i="10" s="1"/>
  <c r="DD101" i="4"/>
  <c r="DD171" i="10" s="1"/>
  <c r="CP101" i="4"/>
  <c r="CP171" i="10" s="1"/>
  <c r="CS101" i="4"/>
  <c r="CS171" i="10" s="1"/>
  <c r="CI101" i="4"/>
  <c r="CI171" i="10" s="1"/>
  <c r="CQ101" i="4"/>
  <c r="CQ171" i="10" s="1"/>
  <c r="DB101" i="4"/>
  <c r="DB171" i="10" s="1"/>
  <c r="CR101" i="4"/>
  <c r="CR171" i="10" s="1"/>
  <c r="CV101" i="4"/>
  <c r="CV171" i="10" s="1"/>
  <c r="DE101" i="4"/>
  <c r="DE171" i="10" s="1"/>
  <c r="CU101" i="4"/>
  <c r="CU171" i="10" s="1"/>
  <c r="DG101" i="4"/>
  <c r="DG171" i="10" s="1"/>
  <c r="DC101" i="4"/>
  <c r="DC171" i="10" s="1"/>
  <c r="CZ101" i="4"/>
  <c r="CZ171" i="10" s="1"/>
  <c r="CL101" i="4"/>
  <c r="CL171" i="10" s="1"/>
  <c r="DA101" i="4"/>
  <c r="DA171" i="10" s="1"/>
  <c r="CM101" i="4"/>
  <c r="CM171" i="10" s="1"/>
  <c r="CO101" i="4"/>
  <c r="CO171" i="10" s="1"/>
  <c r="DF101" i="4"/>
  <c r="DF171" i="10" s="1"/>
  <c r="CW101" i="4"/>
  <c r="CW171" i="10" s="1"/>
  <c r="CN101" i="4"/>
  <c r="CN171" i="10" s="1"/>
  <c r="CK101" i="4"/>
  <c r="CK171" i="10" s="1"/>
  <c r="CX101" i="4"/>
  <c r="CX171" i="10" s="1"/>
  <c r="CT101" i="4"/>
  <c r="CT171" i="10" s="1"/>
  <c r="CY101" i="4"/>
  <c r="CY171" i="10" s="1"/>
  <c r="AO176" i="4"/>
  <c r="AO246" i="10" s="1"/>
  <c r="AJ176" i="4"/>
  <c r="AJ246" i="10" s="1"/>
  <c r="AJ82" i="4"/>
  <c r="AJ152" i="10" s="1"/>
  <c r="DJ110" i="4"/>
  <c r="DJ180" i="10" s="1"/>
  <c r="AT128" i="4"/>
  <c r="AT198" i="10" s="1"/>
  <c r="AJ117" i="4"/>
  <c r="AJ187" i="10" s="1"/>
  <c r="M112" i="6"/>
  <c r="B99" i="6"/>
  <c r="DY171" i="4"/>
  <c r="DY241" i="10" s="1"/>
  <c r="DJ79" i="4"/>
  <c r="DJ149" i="10" s="1"/>
  <c r="M128" i="6"/>
  <c r="B115" i="6"/>
  <c r="M131" i="6"/>
  <c r="B118" i="6"/>
  <c r="AT46" i="4"/>
  <c r="AT116" i="10" s="1"/>
  <c r="CI46" i="4"/>
  <c r="CI116" i="10" s="1"/>
  <c r="CW46" i="4"/>
  <c r="CW116" i="10" s="1"/>
  <c r="CS46" i="4"/>
  <c r="CS116" i="10" s="1"/>
  <c r="CK46" i="4"/>
  <c r="CK116" i="10" s="1"/>
  <c r="CQ46" i="4"/>
  <c r="CQ116" i="10" s="1"/>
  <c r="DF46" i="4"/>
  <c r="DF116" i="10" s="1"/>
  <c r="CT46" i="4"/>
  <c r="CT116" i="10" s="1"/>
  <c r="CY46" i="4"/>
  <c r="CY116" i="10" s="1"/>
  <c r="CO46" i="4"/>
  <c r="CO116" i="10" s="1"/>
  <c r="CP46" i="4"/>
  <c r="CP116" i="10" s="1"/>
  <c r="DG46" i="4"/>
  <c r="DG116" i="10" s="1"/>
  <c r="CX46" i="4"/>
  <c r="CX116" i="10" s="1"/>
  <c r="CZ46" i="4"/>
  <c r="CZ116" i="10" s="1"/>
  <c r="CM46" i="4"/>
  <c r="CM116" i="10" s="1"/>
  <c r="CL46" i="4"/>
  <c r="CL116" i="10" s="1"/>
  <c r="DA46" i="4"/>
  <c r="DA116" i="10" s="1"/>
  <c r="CV46" i="4"/>
  <c r="CV116" i="10" s="1"/>
  <c r="CU46" i="4"/>
  <c r="CU116" i="10" s="1"/>
  <c r="DB46" i="4"/>
  <c r="DB116" i="10" s="1"/>
  <c r="DE46" i="4"/>
  <c r="DE116" i="10" s="1"/>
  <c r="DD46" i="4"/>
  <c r="DD116" i="10" s="1"/>
  <c r="DC46" i="4"/>
  <c r="DC116" i="10" s="1"/>
  <c r="CN46" i="4"/>
  <c r="CN116" i="10" s="1"/>
  <c r="CR46" i="4"/>
  <c r="CR116" i="10" s="1"/>
  <c r="CJ46" i="4"/>
  <c r="CJ116" i="10" s="1"/>
  <c r="AJ46" i="4"/>
  <c r="AJ116" i="10" s="1"/>
  <c r="AT203" i="4"/>
  <c r="AT273" i="10" s="1"/>
  <c r="DY144" i="4"/>
  <c r="DY214" i="10" s="1"/>
  <c r="DO148" i="4"/>
  <c r="DO218" i="10" s="1"/>
  <c r="CL5" i="10"/>
  <c r="CL7" i="10"/>
  <c r="CL11" i="10"/>
  <c r="CC12" i="10"/>
  <c r="CM11" i="10" s="1"/>
  <c r="CL9" i="10"/>
  <c r="CM6" i="10"/>
  <c r="CL2" i="10"/>
  <c r="CL8" i="10"/>
  <c r="CL10" i="10"/>
  <c r="CL4" i="10"/>
  <c r="CL3" i="10"/>
  <c r="CL6" i="10"/>
  <c r="AO15" i="4" l="1"/>
  <c r="AO85" i="10" s="1"/>
  <c r="CL15" i="4"/>
  <c r="CL85" i="10" s="1"/>
  <c r="CM15" i="4"/>
  <c r="CM85" i="10" s="1"/>
  <c r="CX15" i="4"/>
  <c r="CX85" i="10" s="1"/>
  <c r="CN15" i="4"/>
  <c r="CN85" i="10" s="1"/>
  <c r="CZ15" i="4"/>
  <c r="CZ85" i="10" s="1"/>
  <c r="CS15" i="4"/>
  <c r="CS85" i="10" s="1"/>
  <c r="CW15" i="4"/>
  <c r="CW85" i="10" s="1"/>
  <c r="DD15" i="4"/>
  <c r="DD85" i="10" s="1"/>
  <c r="DA15" i="4"/>
  <c r="DA85" i="10" s="1"/>
  <c r="CJ15" i="4"/>
  <c r="CJ85" i="10" s="1"/>
  <c r="CT15" i="4"/>
  <c r="CT85" i="10" s="1"/>
  <c r="DC15" i="4"/>
  <c r="DC85" i="10" s="1"/>
  <c r="DB15" i="4"/>
  <c r="DB85" i="10" s="1"/>
  <c r="CK15" i="4"/>
  <c r="CK85" i="10" s="1"/>
  <c r="DG15" i="4"/>
  <c r="DG85" i="10" s="1"/>
  <c r="DE15" i="4"/>
  <c r="DE85" i="10" s="1"/>
  <c r="CU15" i="4"/>
  <c r="CU85" i="10" s="1"/>
  <c r="CO15" i="4"/>
  <c r="CO85" i="10" s="1"/>
  <c r="DF15" i="4"/>
  <c r="DF85" i="10" s="1"/>
  <c r="CR15" i="4"/>
  <c r="CR85" i="10" s="1"/>
  <c r="CI15" i="4"/>
  <c r="CI85" i="10" s="1"/>
  <c r="CY15" i="4"/>
  <c r="CY85" i="10" s="1"/>
  <c r="CV15" i="4"/>
  <c r="CV85" i="10" s="1"/>
  <c r="CP15" i="4"/>
  <c r="CP85" i="10" s="1"/>
  <c r="CQ15" i="4"/>
  <c r="CQ85" i="10" s="1"/>
  <c r="AT15" i="4"/>
  <c r="AT85" i="10" s="1"/>
  <c r="AY15" i="4"/>
  <c r="AY85" i="10" s="1"/>
  <c r="DT25" i="4"/>
  <c r="DT95" i="10" s="1"/>
  <c r="BQ113" i="4"/>
  <c r="BQ183" i="10" s="1"/>
  <c r="BI113" i="4"/>
  <c r="BI183" i="10" s="1"/>
  <c r="AB113" i="4"/>
  <c r="AB183" i="10" s="1"/>
  <c r="BZ113" i="4"/>
  <c r="BZ183" i="10" s="1"/>
  <c r="CB113" i="4"/>
  <c r="CB183" i="10" s="1"/>
  <c r="BN113" i="4"/>
  <c r="BN183" i="10" s="1"/>
  <c r="BW113" i="4"/>
  <c r="BW183" i="10" s="1"/>
  <c r="Z113" i="4"/>
  <c r="Z183" i="10" s="1"/>
  <c r="BS113" i="4"/>
  <c r="BS183" i="10" s="1"/>
  <c r="CE113" i="4"/>
  <c r="CE183" i="10" s="1"/>
  <c r="BM113" i="4"/>
  <c r="BM183" i="10" s="1"/>
  <c r="CC113" i="4"/>
  <c r="CC183" i="10" s="1"/>
  <c r="BY113" i="4"/>
  <c r="BY183" i="10" s="1"/>
  <c r="BV113" i="4"/>
  <c r="BV183" i="10" s="1"/>
  <c r="BH113" i="4"/>
  <c r="BH183" i="10" s="1"/>
  <c r="CA113" i="4"/>
  <c r="CA183" i="10" s="1"/>
  <c r="BR113" i="4"/>
  <c r="BR183" i="10" s="1"/>
  <c r="BE113" i="4"/>
  <c r="BE183" i="10" s="1"/>
  <c r="BP113" i="4"/>
  <c r="BP183" i="10" s="1"/>
  <c r="BJ113" i="4"/>
  <c r="BJ183" i="10" s="1"/>
  <c r="BO113" i="4"/>
  <c r="BO183" i="10" s="1"/>
  <c r="BL113" i="4"/>
  <c r="BL183" i="10" s="1"/>
  <c r="CD113" i="4"/>
  <c r="CD183" i="10" s="1"/>
  <c r="Y113" i="4"/>
  <c r="Y183" i="10" s="1"/>
  <c r="AA113" i="4"/>
  <c r="AA183" i="10" s="1"/>
  <c r="BX113" i="4"/>
  <c r="BX183" i="10" s="1"/>
  <c r="CF113" i="4"/>
  <c r="CF183" i="10" s="1"/>
  <c r="BU113" i="4"/>
  <c r="BU183" i="10" s="1"/>
  <c r="BT113" i="4"/>
  <c r="BT183" i="10" s="1"/>
  <c r="BK113" i="4"/>
  <c r="BK183" i="10" s="1"/>
  <c r="DJ25" i="4"/>
  <c r="DJ95" i="10" s="1"/>
  <c r="M130" i="6"/>
  <c r="B117" i="6"/>
  <c r="DY25" i="4"/>
  <c r="DY95" i="10" s="1"/>
  <c r="AJ15" i="4"/>
  <c r="AJ85" i="10" s="1"/>
  <c r="ED25" i="4"/>
  <c r="ED95" i="10" s="1"/>
  <c r="DO25" i="4"/>
  <c r="DO95" i="10" s="1"/>
  <c r="I99" i="7"/>
  <c r="C89" i="7"/>
  <c r="DT40" i="4"/>
  <c r="DT110" i="10" s="1"/>
  <c r="ED46" i="4"/>
  <c r="ED116" i="10" s="1"/>
  <c r="CV70" i="4"/>
  <c r="CV140" i="10" s="1"/>
  <c r="CM70" i="4"/>
  <c r="CM140" i="10" s="1"/>
  <c r="CI70" i="4"/>
  <c r="CI140" i="10" s="1"/>
  <c r="DD70" i="4"/>
  <c r="DD140" i="10" s="1"/>
  <c r="CU70" i="4"/>
  <c r="CU140" i="10" s="1"/>
  <c r="CJ70" i="4"/>
  <c r="CJ140" i="10" s="1"/>
  <c r="CO70" i="4"/>
  <c r="CO140" i="10" s="1"/>
  <c r="DC70" i="4"/>
  <c r="DC140" i="10" s="1"/>
  <c r="CK70" i="4"/>
  <c r="CK140" i="10" s="1"/>
  <c r="CN70" i="4"/>
  <c r="CN140" i="10" s="1"/>
  <c r="DF70" i="4"/>
  <c r="DF140" i="10" s="1"/>
  <c r="DG70" i="4"/>
  <c r="DG140" i="10" s="1"/>
  <c r="DB70" i="4"/>
  <c r="DB140" i="10" s="1"/>
  <c r="CW70" i="4"/>
  <c r="CW140" i="10" s="1"/>
  <c r="CL70" i="4"/>
  <c r="CL140" i="10" s="1"/>
  <c r="DE70" i="4"/>
  <c r="DE140" i="10" s="1"/>
  <c r="CY70" i="4"/>
  <c r="CY140" i="10" s="1"/>
  <c r="CP70" i="4"/>
  <c r="CP140" i="10" s="1"/>
  <c r="CZ70" i="4"/>
  <c r="CZ140" i="10" s="1"/>
  <c r="CX70" i="4"/>
  <c r="CX140" i="10" s="1"/>
  <c r="DA70" i="4"/>
  <c r="DA140" i="10" s="1"/>
  <c r="CS70" i="4"/>
  <c r="CS140" i="10" s="1"/>
  <c r="CQ70" i="4"/>
  <c r="CQ140" i="10" s="1"/>
  <c r="CR70" i="4"/>
  <c r="CR140" i="10" s="1"/>
  <c r="CT70" i="4"/>
  <c r="CT140" i="10" s="1"/>
  <c r="AO18" i="4"/>
  <c r="AO88" i="10" s="1"/>
  <c r="CB22" i="4"/>
  <c r="CB92" i="10" s="1"/>
  <c r="BR22" i="4"/>
  <c r="BR92" i="10" s="1"/>
  <c r="BE22" i="4"/>
  <c r="BE92" i="10" s="1"/>
  <c r="Y22" i="4"/>
  <c r="Y92" i="10" s="1"/>
  <c r="BM22" i="4"/>
  <c r="BM92" i="10" s="1"/>
  <c r="CE22" i="4"/>
  <c r="CE92" i="10" s="1"/>
  <c r="BX22" i="4"/>
  <c r="BX92" i="10" s="1"/>
  <c r="Z22" i="4"/>
  <c r="Z92" i="10" s="1"/>
  <c r="BU22" i="4"/>
  <c r="BU92" i="10" s="1"/>
  <c r="BH22" i="4"/>
  <c r="BH92" i="10" s="1"/>
  <c r="BY22" i="4"/>
  <c r="BY92" i="10" s="1"/>
  <c r="AA22" i="4"/>
  <c r="AA92" i="10" s="1"/>
  <c r="BT22" i="4"/>
  <c r="BT92" i="10" s="1"/>
  <c r="CD22" i="4"/>
  <c r="CD92" i="10" s="1"/>
  <c r="BW22" i="4"/>
  <c r="BW92" i="10" s="1"/>
  <c r="BO22" i="4"/>
  <c r="BO92" i="10" s="1"/>
  <c r="BL22" i="4"/>
  <c r="BL92" i="10" s="1"/>
  <c r="CA22" i="4"/>
  <c r="CA92" i="10" s="1"/>
  <c r="CC22" i="4"/>
  <c r="CC92" i="10" s="1"/>
  <c r="BZ22" i="4"/>
  <c r="BZ92" i="10" s="1"/>
  <c r="BN22" i="4"/>
  <c r="BN92" i="10" s="1"/>
  <c r="BI22" i="4"/>
  <c r="BI92" i="10" s="1"/>
  <c r="BV22" i="4"/>
  <c r="BV92" i="10" s="1"/>
  <c r="BJ22" i="4"/>
  <c r="BJ92" i="10" s="1"/>
  <c r="BQ22" i="4"/>
  <c r="BQ92" i="10" s="1"/>
  <c r="BK22" i="4"/>
  <c r="BK92" i="10" s="1"/>
  <c r="BS22" i="4"/>
  <c r="BS92" i="10" s="1"/>
  <c r="AB22" i="4"/>
  <c r="AB92" i="10" s="1"/>
  <c r="CF22" i="4"/>
  <c r="CF92" i="10" s="1"/>
  <c r="BP22" i="4"/>
  <c r="BP92" i="10" s="1"/>
  <c r="DY169" i="4"/>
  <c r="DY239" i="10" s="1"/>
  <c r="AT160" i="4"/>
  <c r="AT230" i="10" s="1"/>
  <c r="AT18" i="4"/>
  <c r="AT88" i="10" s="1"/>
  <c r="M141" i="6"/>
  <c r="B128" i="6"/>
  <c r="DO82" i="4"/>
  <c r="DO152" i="10" s="1"/>
  <c r="I107" i="7"/>
  <c r="C97" i="7"/>
  <c r="DT203" i="4"/>
  <c r="DT273" i="10" s="1"/>
  <c r="DO203" i="4"/>
  <c r="DO273" i="10" s="1"/>
  <c r="DO201" i="4"/>
  <c r="DO271" i="10" s="1"/>
  <c r="AO70" i="4"/>
  <c r="AO140" i="10" s="1"/>
  <c r="AO95" i="4"/>
  <c r="AO165" i="10" s="1"/>
  <c r="CV18" i="4"/>
  <c r="CV88" i="10" s="1"/>
  <c r="CW18" i="4"/>
  <c r="CW88" i="10" s="1"/>
  <c r="CK18" i="4"/>
  <c r="CK88" i="10" s="1"/>
  <c r="DD18" i="4"/>
  <c r="DD88" i="10" s="1"/>
  <c r="CI18" i="4"/>
  <c r="CI88" i="10" s="1"/>
  <c r="CO18" i="4"/>
  <c r="CO88" i="10" s="1"/>
  <c r="CP18" i="4"/>
  <c r="CP88" i="10" s="1"/>
  <c r="CY18" i="4"/>
  <c r="CY88" i="10" s="1"/>
  <c r="CQ18" i="4"/>
  <c r="CQ88" i="10" s="1"/>
  <c r="CN18" i="4"/>
  <c r="CN88" i="10" s="1"/>
  <c r="DB18" i="4"/>
  <c r="DB88" i="10" s="1"/>
  <c r="DG18" i="4"/>
  <c r="DG88" i="10" s="1"/>
  <c r="CT18" i="4"/>
  <c r="CT88" i="10" s="1"/>
  <c r="CJ18" i="4"/>
  <c r="CJ88" i="10" s="1"/>
  <c r="CM18" i="4"/>
  <c r="CM88" i="10" s="1"/>
  <c r="CZ18" i="4"/>
  <c r="CZ88" i="10" s="1"/>
  <c r="CU18" i="4"/>
  <c r="CU88" i="10" s="1"/>
  <c r="CS18" i="4"/>
  <c r="CS88" i="10" s="1"/>
  <c r="DC18" i="4"/>
  <c r="DC88" i="10" s="1"/>
  <c r="DE18" i="4"/>
  <c r="DE88" i="10" s="1"/>
  <c r="CX18" i="4"/>
  <c r="CX88" i="10" s="1"/>
  <c r="CR18" i="4"/>
  <c r="CR88" i="10" s="1"/>
  <c r="DF18" i="4"/>
  <c r="DF88" i="10" s="1"/>
  <c r="DA18" i="4"/>
  <c r="DA88" i="10" s="1"/>
  <c r="CL18" i="4"/>
  <c r="CL88" i="10" s="1"/>
  <c r="I106" i="7"/>
  <c r="C96" i="7"/>
  <c r="M122" i="6"/>
  <c r="B109" i="6"/>
  <c r="DY128" i="4"/>
  <c r="DY198" i="10" s="1"/>
  <c r="AO83" i="4"/>
  <c r="AO153" i="10" s="1"/>
  <c r="CQ83" i="4"/>
  <c r="CQ153" i="10" s="1"/>
  <c r="DA83" i="4"/>
  <c r="DA153" i="10" s="1"/>
  <c r="CO83" i="4"/>
  <c r="CO153" i="10" s="1"/>
  <c r="CY83" i="4"/>
  <c r="CY153" i="10" s="1"/>
  <c r="CP83" i="4"/>
  <c r="CP153" i="10" s="1"/>
  <c r="DE83" i="4"/>
  <c r="DE153" i="10" s="1"/>
  <c r="DG83" i="4"/>
  <c r="DG153" i="10" s="1"/>
  <c r="CX83" i="4"/>
  <c r="CX153" i="10" s="1"/>
  <c r="CL83" i="4"/>
  <c r="CL153" i="10" s="1"/>
  <c r="CI83" i="4"/>
  <c r="CI153" i="10" s="1"/>
  <c r="CS83" i="4"/>
  <c r="CS153" i="10" s="1"/>
  <c r="DD83" i="4"/>
  <c r="DD153" i="10" s="1"/>
  <c r="CW83" i="4"/>
  <c r="CW153" i="10" s="1"/>
  <c r="CM83" i="4"/>
  <c r="CM153" i="10" s="1"/>
  <c r="DC83" i="4"/>
  <c r="DC153" i="10" s="1"/>
  <c r="CN83" i="4"/>
  <c r="CN153" i="10" s="1"/>
  <c r="CJ83" i="4"/>
  <c r="CJ153" i="10" s="1"/>
  <c r="DB83" i="4"/>
  <c r="DB153" i="10" s="1"/>
  <c r="CR83" i="4"/>
  <c r="CR153" i="10" s="1"/>
  <c r="CT83" i="4"/>
  <c r="CT153" i="10" s="1"/>
  <c r="CZ83" i="4"/>
  <c r="CZ153" i="10" s="1"/>
  <c r="CU83" i="4"/>
  <c r="CU153" i="10" s="1"/>
  <c r="CK83" i="4"/>
  <c r="CK153" i="10" s="1"/>
  <c r="CV83" i="4"/>
  <c r="CV153" i="10" s="1"/>
  <c r="DF83" i="4"/>
  <c r="DF153" i="10" s="1"/>
  <c r="AT83" i="4"/>
  <c r="AT153" i="10" s="1"/>
  <c r="AY83" i="4"/>
  <c r="AY153" i="10" s="1"/>
  <c r="DO37" i="4"/>
  <c r="DO107" i="10" s="1"/>
  <c r="AT194" i="4"/>
  <c r="AT264" i="10" s="1"/>
  <c r="AY194" i="4"/>
  <c r="AY264" i="10" s="1"/>
  <c r="DT128" i="4"/>
  <c r="DT198" i="10" s="1"/>
  <c r="ED37" i="4"/>
  <c r="ED107" i="10" s="1"/>
  <c r="AT209" i="4"/>
  <c r="AT279" i="10" s="1"/>
  <c r="AO39" i="4"/>
  <c r="AO109" i="10" s="1"/>
  <c r="ED201" i="4"/>
  <c r="ED271" i="10" s="1"/>
  <c r="ED169" i="4"/>
  <c r="ED239" i="10" s="1"/>
  <c r="DT101" i="4"/>
  <c r="DT171" i="10" s="1"/>
  <c r="I113" i="7"/>
  <c r="C103" i="7"/>
  <c r="CZ160" i="4"/>
  <c r="CZ230" i="10" s="1"/>
  <c r="CJ160" i="4"/>
  <c r="CJ230" i="10" s="1"/>
  <c r="CS160" i="4"/>
  <c r="CS230" i="10" s="1"/>
  <c r="CI160" i="4"/>
  <c r="CI230" i="10" s="1"/>
  <c r="DB160" i="4"/>
  <c r="DB230" i="10" s="1"/>
  <c r="CT160" i="4"/>
  <c r="CT230" i="10" s="1"/>
  <c r="CN160" i="4"/>
  <c r="CN230" i="10" s="1"/>
  <c r="CR160" i="4"/>
  <c r="CR230" i="10" s="1"/>
  <c r="CK160" i="4"/>
  <c r="CK230" i="10" s="1"/>
  <c r="CU160" i="4"/>
  <c r="CU230" i="10" s="1"/>
  <c r="CV160" i="4"/>
  <c r="CV230" i="10" s="1"/>
  <c r="DA160" i="4"/>
  <c r="DA230" i="10" s="1"/>
  <c r="DC160" i="4"/>
  <c r="DC230" i="10" s="1"/>
  <c r="DD160" i="4"/>
  <c r="DD230" i="10" s="1"/>
  <c r="CO160" i="4"/>
  <c r="CO230" i="10" s="1"/>
  <c r="CL160" i="4"/>
  <c r="CL230" i="10" s="1"/>
  <c r="CP160" i="4"/>
  <c r="CP230" i="10" s="1"/>
  <c r="CX160" i="4"/>
  <c r="CX230" i="10" s="1"/>
  <c r="DE160" i="4"/>
  <c r="DE230" i="10" s="1"/>
  <c r="CY160" i="4"/>
  <c r="CY230" i="10" s="1"/>
  <c r="DG160" i="4"/>
  <c r="DG230" i="10" s="1"/>
  <c r="CM160" i="4"/>
  <c r="CM230" i="10" s="1"/>
  <c r="CQ160" i="4"/>
  <c r="CQ230" i="10" s="1"/>
  <c r="CW160" i="4"/>
  <c r="CW230" i="10" s="1"/>
  <c r="DF160" i="4"/>
  <c r="DF230" i="10" s="1"/>
  <c r="AJ160" i="4"/>
  <c r="AJ230" i="10" s="1"/>
  <c r="DY117" i="4"/>
  <c r="DY187" i="10" s="1"/>
  <c r="DJ128" i="4"/>
  <c r="DJ198" i="10" s="1"/>
  <c r="BI212" i="4"/>
  <c r="BI282" i="10" s="1"/>
  <c r="CA212" i="4"/>
  <c r="CA282" i="10" s="1"/>
  <c r="BL212" i="4"/>
  <c r="BL282" i="10" s="1"/>
  <c r="BU212" i="4"/>
  <c r="BU282" i="10" s="1"/>
  <c r="BQ212" i="4"/>
  <c r="BQ282" i="10" s="1"/>
  <c r="BH212" i="4"/>
  <c r="BH282" i="10" s="1"/>
  <c r="CB212" i="4"/>
  <c r="CB282" i="10" s="1"/>
  <c r="BT212" i="4"/>
  <c r="BT282" i="10" s="1"/>
  <c r="BY212" i="4"/>
  <c r="BY282" i="10" s="1"/>
  <c r="BP212" i="4"/>
  <c r="BP282" i="10" s="1"/>
  <c r="BM212" i="4"/>
  <c r="BM282" i="10" s="1"/>
  <c r="AB212" i="4"/>
  <c r="AB282" i="10" s="1"/>
  <c r="BS212" i="4"/>
  <c r="BS282" i="10" s="1"/>
  <c r="BE212" i="4"/>
  <c r="BE282" i="10" s="1"/>
  <c r="CE212" i="4"/>
  <c r="CE282" i="10" s="1"/>
  <c r="BW212" i="4"/>
  <c r="BW282" i="10" s="1"/>
  <c r="Z212" i="4"/>
  <c r="Z282" i="10" s="1"/>
  <c r="BJ212" i="4"/>
  <c r="BJ282" i="10" s="1"/>
  <c r="CC212" i="4"/>
  <c r="CC282" i="10" s="1"/>
  <c r="BR212" i="4"/>
  <c r="BR282" i="10" s="1"/>
  <c r="BN212" i="4"/>
  <c r="BN282" i="10" s="1"/>
  <c r="CF212" i="4"/>
  <c r="CF282" i="10" s="1"/>
  <c r="BZ212" i="4"/>
  <c r="BZ282" i="10" s="1"/>
  <c r="CD212" i="4"/>
  <c r="CD282" i="10" s="1"/>
  <c r="BK212" i="4"/>
  <c r="BK282" i="10" s="1"/>
  <c r="BO212" i="4"/>
  <c r="BO282" i="10" s="1"/>
  <c r="BX212" i="4"/>
  <c r="BX282" i="10" s="1"/>
  <c r="Y212" i="4"/>
  <c r="Y282" i="10" s="1"/>
  <c r="BV212" i="4"/>
  <c r="BV282" i="10" s="1"/>
  <c r="AA212" i="4"/>
  <c r="AA282" i="10" s="1"/>
  <c r="BN20" i="4"/>
  <c r="BN90" i="10" s="1"/>
  <c r="BX20" i="4"/>
  <c r="BX90" i="10" s="1"/>
  <c r="CA20" i="4"/>
  <c r="CA90" i="10" s="1"/>
  <c r="BL20" i="4"/>
  <c r="BL90" i="10" s="1"/>
  <c r="BV20" i="4"/>
  <c r="BV90" i="10" s="1"/>
  <c r="CF20" i="4"/>
  <c r="CF90" i="10" s="1"/>
  <c r="BT20" i="4"/>
  <c r="BT90" i="10" s="1"/>
  <c r="BE20" i="4"/>
  <c r="BE90" i="10" s="1"/>
  <c r="CD20" i="4"/>
  <c r="CD90" i="10" s="1"/>
  <c r="BQ20" i="4"/>
  <c r="BQ90" i="10" s="1"/>
  <c r="BU20" i="4"/>
  <c r="BU90" i="10" s="1"/>
  <c r="AA20" i="4"/>
  <c r="AA90" i="10" s="1"/>
  <c r="BP20" i="4"/>
  <c r="BP90" i="10" s="1"/>
  <c r="BM20" i="4"/>
  <c r="BM90" i="10" s="1"/>
  <c r="BK20" i="4"/>
  <c r="BK90" i="10" s="1"/>
  <c r="BH20" i="4"/>
  <c r="BH90" i="10" s="1"/>
  <c r="BJ20" i="4"/>
  <c r="BJ90" i="10" s="1"/>
  <c r="BW20" i="4"/>
  <c r="BW90" i="10" s="1"/>
  <c r="BZ20" i="4"/>
  <c r="BZ90" i="10" s="1"/>
  <c r="CB20" i="4"/>
  <c r="CB90" i="10" s="1"/>
  <c r="AB20" i="4"/>
  <c r="AB90" i="10" s="1"/>
  <c r="Z20" i="4"/>
  <c r="Z90" i="10" s="1"/>
  <c r="BR20" i="4"/>
  <c r="BR90" i="10" s="1"/>
  <c r="Y20" i="4"/>
  <c r="Y90" i="10" s="1"/>
  <c r="CC20" i="4"/>
  <c r="CC90" i="10" s="1"/>
  <c r="BS20" i="4"/>
  <c r="BS90" i="10" s="1"/>
  <c r="BY20" i="4"/>
  <c r="BY90" i="10" s="1"/>
  <c r="BO20" i="4"/>
  <c r="BO90" i="10" s="1"/>
  <c r="CE20" i="4"/>
  <c r="CE90" i="10" s="1"/>
  <c r="BI20" i="4"/>
  <c r="BI90" i="10" s="1"/>
  <c r="DJ82" i="4"/>
  <c r="DJ152" i="10" s="1"/>
  <c r="AT142" i="4"/>
  <c r="AT212" i="10" s="1"/>
  <c r="AO160" i="4"/>
  <c r="AO230" i="10" s="1"/>
  <c r="DO101" i="4"/>
  <c r="DO171" i="10" s="1"/>
  <c r="AJ83" i="4"/>
  <c r="AJ153" i="10" s="1"/>
  <c r="M113" i="6"/>
  <c r="B100" i="6"/>
  <c r="M120" i="6"/>
  <c r="B107" i="6"/>
  <c r="CU49" i="4"/>
  <c r="CU119" i="10" s="1"/>
  <c r="CP49" i="4"/>
  <c r="CP119" i="10" s="1"/>
  <c r="DA49" i="4"/>
  <c r="DA119" i="10" s="1"/>
  <c r="CN49" i="4"/>
  <c r="CN119" i="10" s="1"/>
  <c r="DE49" i="4"/>
  <c r="DE119" i="10" s="1"/>
  <c r="CQ49" i="4"/>
  <c r="CQ119" i="10" s="1"/>
  <c r="CI49" i="4"/>
  <c r="CI119" i="10" s="1"/>
  <c r="CV49" i="4"/>
  <c r="CV119" i="10" s="1"/>
  <c r="CM49" i="4"/>
  <c r="CM119" i="10" s="1"/>
  <c r="CR49" i="4"/>
  <c r="CR119" i="10" s="1"/>
  <c r="DD49" i="4"/>
  <c r="DD119" i="10" s="1"/>
  <c r="CW49" i="4"/>
  <c r="CW119" i="10" s="1"/>
  <c r="CO49" i="4"/>
  <c r="CO119" i="10" s="1"/>
  <c r="CS49" i="4"/>
  <c r="CS119" i="10" s="1"/>
  <c r="DB49" i="4"/>
  <c r="DB119" i="10" s="1"/>
  <c r="CK49" i="4"/>
  <c r="CK119" i="10" s="1"/>
  <c r="DG49" i="4"/>
  <c r="DG119" i="10" s="1"/>
  <c r="CT49" i="4"/>
  <c r="CT119" i="10" s="1"/>
  <c r="CX49" i="4"/>
  <c r="CX119" i="10" s="1"/>
  <c r="DC49" i="4"/>
  <c r="DC119" i="10" s="1"/>
  <c r="CY49" i="4"/>
  <c r="CY119" i="10" s="1"/>
  <c r="CL49" i="4"/>
  <c r="CL119" i="10" s="1"/>
  <c r="CZ49" i="4"/>
  <c r="CZ119" i="10" s="1"/>
  <c r="DF49" i="4"/>
  <c r="DF119" i="10" s="1"/>
  <c r="CJ49" i="4"/>
  <c r="CJ119" i="10" s="1"/>
  <c r="AY209" i="4"/>
  <c r="AY279" i="10" s="1"/>
  <c r="CY209" i="4"/>
  <c r="CY279" i="10" s="1"/>
  <c r="CP209" i="4"/>
  <c r="CP279" i="10" s="1"/>
  <c r="CV209" i="4"/>
  <c r="CV279" i="10" s="1"/>
  <c r="DG209" i="4"/>
  <c r="DG279" i="10" s="1"/>
  <c r="CX209" i="4"/>
  <c r="CX279" i="10" s="1"/>
  <c r="DD209" i="4"/>
  <c r="DD279" i="10" s="1"/>
  <c r="CJ209" i="4"/>
  <c r="CJ279" i="10" s="1"/>
  <c r="DF209" i="4"/>
  <c r="DF279" i="10" s="1"/>
  <c r="DE209" i="4"/>
  <c r="DE279" i="10" s="1"/>
  <c r="CR209" i="4"/>
  <c r="CR279" i="10" s="1"/>
  <c r="CW209" i="4"/>
  <c r="CW279" i="10" s="1"/>
  <c r="CN209" i="4"/>
  <c r="CN279" i="10" s="1"/>
  <c r="CZ209" i="4"/>
  <c r="CZ279" i="10" s="1"/>
  <c r="CL209" i="4"/>
  <c r="CL279" i="10" s="1"/>
  <c r="CO209" i="4"/>
  <c r="CO279" i="10" s="1"/>
  <c r="CK209" i="4"/>
  <c r="CK279" i="10" s="1"/>
  <c r="DB209" i="4"/>
  <c r="DB279" i="10" s="1"/>
  <c r="CT209" i="4"/>
  <c r="CT279" i="10" s="1"/>
  <c r="CI209" i="4"/>
  <c r="CI279" i="10" s="1"/>
  <c r="CS209" i="4"/>
  <c r="CS279" i="10" s="1"/>
  <c r="CM209" i="4"/>
  <c r="CM279" i="10" s="1"/>
  <c r="CU209" i="4"/>
  <c r="CU279" i="10" s="1"/>
  <c r="CQ209" i="4"/>
  <c r="CQ279" i="10" s="1"/>
  <c r="DA209" i="4"/>
  <c r="DA279" i="10" s="1"/>
  <c r="DC209" i="4"/>
  <c r="DC279" i="10" s="1"/>
  <c r="DY40" i="4"/>
  <c r="DY110" i="10" s="1"/>
  <c r="AJ39" i="4"/>
  <c r="AJ109" i="10" s="1"/>
  <c r="DY201" i="4"/>
  <c r="DY271" i="10" s="1"/>
  <c r="DT169" i="4"/>
  <c r="DT239" i="10" s="1"/>
  <c r="DY173" i="4"/>
  <c r="DY243" i="10" s="1"/>
  <c r="DT201" i="4"/>
  <c r="DT271" i="10" s="1"/>
  <c r="DT117" i="4"/>
  <c r="DT187" i="10" s="1"/>
  <c r="BH118" i="4"/>
  <c r="BH188" i="10" s="1"/>
  <c r="BV118" i="4"/>
  <c r="BV188" i="10" s="1"/>
  <c r="BL118" i="4"/>
  <c r="BL188" i="10" s="1"/>
  <c r="AB118" i="4"/>
  <c r="AB188" i="10" s="1"/>
  <c r="BX118" i="4"/>
  <c r="BX188" i="10" s="1"/>
  <c r="BU118" i="4"/>
  <c r="BU188" i="10" s="1"/>
  <c r="BR118" i="4"/>
  <c r="BR188" i="10" s="1"/>
  <c r="CF118" i="4"/>
  <c r="CF188" i="10" s="1"/>
  <c r="BJ118" i="4"/>
  <c r="BJ188" i="10" s="1"/>
  <c r="BS118" i="4"/>
  <c r="BS188" i="10" s="1"/>
  <c r="BI118" i="4"/>
  <c r="BI188" i="10" s="1"/>
  <c r="BZ118" i="4"/>
  <c r="BZ188" i="10" s="1"/>
  <c r="AA118" i="4"/>
  <c r="AA188" i="10" s="1"/>
  <c r="BP118" i="4"/>
  <c r="BP188" i="10" s="1"/>
  <c r="BT118" i="4"/>
  <c r="BT188" i="10" s="1"/>
  <c r="CC118" i="4"/>
  <c r="CC188" i="10" s="1"/>
  <c r="CE118" i="4"/>
  <c r="CE188" i="10" s="1"/>
  <c r="CB118" i="4"/>
  <c r="CB188" i="10" s="1"/>
  <c r="BE118" i="4"/>
  <c r="BE188" i="10" s="1"/>
  <c r="BM118" i="4"/>
  <c r="BM188" i="10" s="1"/>
  <c r="BQ118" i="4"/>
  <c r="BQ188" i="10" s="1"/>
  <c r="Z118" i="4"/>
  <c r="Z188" i="10" s="1"/>
  <c r="BY118" i="4"/>
  <c r="BY188" i="10" s="1"/>
  <c r="Y118" i="4"/>
  <c r="Y188" i="10" s="1"/>
  <c r="BN118" i="4"/>
  <c r="BN188" i="10" s="1"/>
  <c r="CD118" i="4"/>
  <c r="CD188" i="10" s="1"/>
  <c r="BO118" i="4"/>
  <c r="BO188" i="10" s="1"/>
  <c r="BK118" i="4"/>
  <c r="BK188" i="10" s="1"/>
  <c r="BW118" i="4"/>
  <c r="BW188" i="10" s="1"/>
  <c r="CA118" i="4"/>
  <c r="CA188" i="10" s="1"/>
  <c r="BY90" i="4"/>
  <c r="BY160" i="10" s="1"/>
  <c r="BW90" i="4"/>
  <c r="BW160" i="10" s="1"/>
  <c r="CE90" i="4"/>
  <c r="CE160" i="10" s="1"/>
  <c r="BJ90" i="4"/>
  <c r="BJ160" i="10" s="1"/>
  <c r="BM90" i="4"/>
  <c r="BM160" i="10" s="1"/>
  <c r="BS90" i="4"/>
  <c r="BS160" i="10" s="1"/>
  <c r="BH90" i="4"/>
  <c r="BH160" i="10" s="1"/>
  <c r="BR90" i="4"/>
  <c r="BR160" i="10" s="1"/>
  <c r="CA90" i="4"/>
  <c r="CA160" i="10" s="1"/>
  <c r="CD90" i="4"/>
  <c r="CD160" i="10" s="1"/>
  <c r="BQ90" i="4"/>
  <c r="BQ160" i="10" s="1"/>
  <c r="BL90" i="4"/>
  <c r="BL160" i="10" s="1"/>
  <c r="BT90" i="4"/>
  <c r="BT160" i="10" s="1"/>
  <c r="AB90" i="4"/>
  <c r="AB160" i="10" s="1"/>
  <c r="BV90" i="4"/>
  <c r="BV160" i="10" s="1"/>
  <c r="AA90" i="4"/>
  <c r="AA160" i="10" s="1"/>
  <c r="BP90" i="4"/>
  <c r="BP160" i="10" s="1"/>
  <c r="BN90" i="4"/>
  <c r="BN160" i="10" s="1"/>
  <c r="BX90" i="4"/>
  <c r="BX160" i="10" s="1"/>
  <c r="CB90" i="4"/>
  <c r="CB160" i="10" s="1"/>
  <c r="CF90" i="4"/>
  <c r="CF160" i="10" s="1"/>
  <c r="BO90" i="4"/>
  <c r="BO160" i="10" s="1"/>
  <c r="BI90" i="4"/>
  <c r="BI160" i="10" s="1"/>
  <c r="CC90" i="4"/>
  <c r="CC160" i="10" s="1"/>
  <c r="BZ90" i="4"/>
  <c r="BZ160" i="10" s="1"/>
  <c r="BE90" i="4"/>
  <c r="BE160" i="10" s="1"/>
  <c r="BU90" i="4"/>
  <c r="BU160" i="10" s="1"/>
  <c r="Y90" i="4"/>
  <c r="Y160" i="10" s="1"/>
  <c r="BK90" i="4"/>
  <c r="BK160" i="10" s="1"/>
  <c r="Z90" i="4"/>
  <c r="Z160" i="10" s="1"/>
  <c r="AO49" i="4"/>
  <c r="AO119" i="10" s="1"/>
  <c r="DY176" i="4"/>
  <c r="DY246" i="10" s="1"/>
  <c r="AJ70" i="4"/>
  <c r="AJ140" i="10" s="1"/>
  <c r="I92" i="7"/>
  <c r="C82" i="7"/>
  <c r="DT173" i="4"/>
  <c r="DT243" i="10" s="1"/>
  <c r="M137" i="6"/>
  <c r="B124" i="6"/>
  <c r="DF194" i="4"/>
  <c r="DF264" i="10" s="1"/>
  <c r="CO194" i="4"/>
  <c r="CO264" i="10" s="1"/>
  <c r="DC194" i="4"/>
  <c r="DC264" i="10" s="1"/>
  <c r="CI194" i="4"/>
  <c r="CI264" i="10" s="1"/>
  <c r="CW194" i="4"/>
  <c r="CW264" i="10" s="1"/>
  <c r="CU194" i="4"/>
  <c r="CU264" i="10" s="1"/>
  <c r="CQ194" i="4"/>
  <c r="CQ264" i="10" s="1"/>
  <c r="DE194" i="4"/>
  <c r="DE264" i="10" s="1"/>
  <c r="CV194" i="4"/>
  <c r="CV264" i="10" s="1"/>
  <c r="CY194" i="4"/>
  <c r="CY264" i="10" s="1"/>
  <c r="CN194" i="4"/>
  <c r="CN264" i="10" s="1"/>
  <c r="DA194" i="4"/>
  <c r="DA264" i="10" s="1"/>
  <c r="CP194" i="4"/>
  <c r="CP264" i="10" s="1"/>
  <c r="CT194" i="4"/>
  <c r="CT264" i="10" s="1"/>
  <c r="CX194" i="4"/>
  <c r="CX264" i="10" s="1"/>
  <c r="CM194" i="4"/>
  <c r="CM264" i="10" s="1"/>
  <c r="DG194" i="4"/>
  <c r="DG264" i="10" s="1"/>
  <c r="DB194" i="4"/>
  <c r="DB264" i="10" s="1"/>
  <c r="CJ194" i="4"/>
  <c r="CJ264" i="10" s="1"/>
  <c r="CK194" i="4"/>
  <c r="CK264" i="10" s="1"/>
  <c r="CR194" i="4"/>
  <c r="CR264" i="10" s="1"/>
  <c r="CL194" i="4"/>
  <c r="CL264" i="10" s="1"/>
  <c r="CZ194" i="4"/>
  <c r="CZ264" i="10" s="1"/>
  <c r="DD194" i="4"/>
  <c r="DD264" i="10" s="1"/>
  <c r="CS194" i="4"/>
  <c r="CS264" i="10" s="1"/>
  <c r="M114" i="6"/>
  <c r="B101" i="6"/>
  <c r="DO173" i="4"/>
  <c r="DO243" i="10" s="1"/>
  <c r="AT49" i="4"/>
  <c r="AT119" i="10" s="1"/>
  <c r="DJ173" i="4"/>
  <c r="DJ243" i="10" s="1"/>
  <c r="DO40" i="4"/>
  <c r="DO110" i="10" s="1"/>
  <c r="AY18" i="4"/>
  <c r="AY88" i="10" s="1"/>
  <c r="DO46" i="4"/>
  <c r="DO116" i="10" s="1"/>
  <c r="BR41" i="4"/>
  <c r="BR111" i="10" s="1"/>
  <c r="CF41" i="4"/>
  <c r="CF111" i="10" s="1"/>
  <c r="CE41" i="4"/>
  <c r="CE111" i="10" s="1"/>
  <c r="AB41" i="4"/>
  <c r="AB111" i="10" s="1"/>
  <c r="BQ41" i="4"/>
  <c r="BQ111" i="10" s="1"/>
  <c r="BP41" i="4"/>
  <c r="BP111" i="10" s="1"/>
  <c r="BO41" i="4"/>
  <c r="BO111" i="10" s="1"/>
  <c r="Y41" i="4"/>
  <c r="Y111" i="10" s="1"/>
  <c r="BY41" i="4"/>
  <c r="BY111" i="10" s="1"/>
  <c r="BX41" i="4"/>
  <c r="BX111" i="10" s="1"/>
  <c r="BT41" i="4"/>
  <c r="BT111" i="10" s="1"/>
  <c r="BJ41" i="4"/>
  <c r="BJ111" i="10" s="1"/>
  <c r="BL41" i="4"/>
  <c r="BL111" i="10" s="1"/>
  <c r="BU41" i="4"/>
  <c r="BU111" i="10" s="1"/>
  <c r="BI41" i="4"/>
  <c r="BI111" i="10" s="1"/>
  <c r="BH41" i="4"/>
  <c r="BH111" i="10" s="1"/>
  <c r="CD41" i="4"/>
  <c r="CD111" i="10" s="1"/>
  <c r="AA41" i="4"/>
  <c r="AA111" i="10" s="1"/>
  <c r="CB41" i="4"/>
  <c r="CB111" i="10" s="1"/>
  <c r="BM41" i="4"/>
  <c r="BM111" i="10" s="1"/>
  <c r="CC41" i="4"/>
  <c r="CC111" i="10" s="1"/>
  <c r="BN41" i="4"/>
  <c r="BN111" i="10" s="1"/>
  <c r="BZ41" i="4"/>
  <c r="BZ111" i="10" s="1"/>
  <c r="BV41" i="4"/>
  <c r="BV111" i="10" s="1"/>
  <c r="BK41" i="4"/>
  <c r="BK111" i="10" s="1"/>
  <c r="BW41" i="4"/>
  <c r="BW111" i="10" s="1"/>
  <c r="BS41" i="4"/>
  <c r="BS111" i="10" s="1"/>
  <c r="BE41" i="4"/>
  <c r="BE111" i="10" s="1"/>
  <c r="CA41" i="4"/>
  <c r="CA111" i="10" s="1"/>
  <c r="Z41" i="4"/>
  <c r="Z111" i="10" s="1"/>
  <c r="AY70" i="4"/>
  <c r="AY140" i="10" s="1"/>
  <c r="AJ159" i="4"/>
  <c r="AJ229" i="10" s="1"/>
  <c r="DO117" i="4"/>
  <c r="DO187" i="10" s="1"/>
  <c r="DJ46" i="4"/>
  <c r="DJ116" i="10" s="1"/>
  <c r="M125" i="6"/>
  <c r="B112" i="6"/>
  <c r="BX174" i="4"/>
  <c r="BX244" i="10" s="1"/>
  <c r="BL174" i="4"/>
  <c r="BL244" i="10" s="1"/>
  <c r="BJ174" i="4"/>
  <c r="BJ244" i="10" s="1"/>
  <c r="CF174" i="4"/>
  <c r="CF244" i="10" s="1"/>
  <c r="CB174" i="4"/>
  <c r="CB244" i="10" s="1"/>
  <c r="BZ174" i="4"/>
  <c r="BZ244" i="10" s="1"/>
  <c r="BO174" i="4"/>
  <c r="BO244" i="10" s="1"/>
  <c r="BI174" i="4"/>
  <c r="BI244" i="10" s="1"/>
  <c r="BM174" i="4"/>
  <c r="BM244" i="10" s="1"/>
  <c r="BK174" i="4"/>
  <c r="BK244" i="10" s="1"/>
  <c r="BP174" i="4"/>
  <c r="BP244" i="10" s="1"/>
  <c r="CD174" i="4"/>
  <c r="CD244" i="10" s="1"/>
  <c r="BU174" i="4"/>
  <c r="BU244" i="10" s="1"/>
  <c r="AB174" i="4"/>
  <c r="AB244" i="10" s="1"/>
  <c r="BH174" i="4"/>
  <c r="BH244" i="10" s="1"/>
  <c r="BT174" i="4"/>
  <c r="BT244" i="10" s="1"/>
  <c r="BQ174" i="4"/>
  <c r="BQ244" i="10" s="1"/>
  <c r="CA174" i="4"/>
  <c r="CA244" i="10" s="1"/>
  <c r="BY174" i="4"/>
  <c r="BY244" i="10" s="1"/>
  <c r="AA174" i="4"/>
  <c r="AA244" i="10" s="1"/>
  <c r="BE174" i="4"/>
  <c r="BE244" i="10" s="1"/>
  <c r="BS174" i="4"/>
  <c r="BS244" i="10" s="1"/>
  <c r="BV174" i="4"/>
  <c r="BV244" i="10" s="1"/>
  <c r="CC174" i="4"/>
  <c r="CC244" i="10" s="1"/>
  <c r="BR174" i="4"/>
  <c r="BR244" i="10" s="1"/>
  <c r="Y174" i="4"/>
  <c r="Y244" i="10" s="1"/>
  <c r="Z174" i="4"/>
  <c r="Z244" i="10" s="1"/>
  <c r="BW174" i="4"/>
  <c r="BW244" i="10" s="1"/>
  <c r="CE174" i="4"/>
  <c r="CE244" i="10" s="1"/>
  <c r="BN174" i="4"/>
  <c r="BN244" i="10" s="1"/>
  <c r="ED40" i="4"/>
  <c r="ED110" i="10" s="1"/>
  <c r="BN84" i="4"/>
  <c r="BN154" i="10" s="1"/>
  <c r="BX84" i="4"/>
  <c r="BX154" i="10" s="1"/>
  <c r="BZ84" i="4"/>
  <c r="BZ154" i="10" s="1"/>
  <c r="BE84" i="4"/>
  <c r="BE154" i="10" s="1"/>
  <c r="BV84" i="4"/>
  <c r="BV154" i="10" s="1"/>
  <c r="CF84" i="4"/>
  <c r="CF154" i="10" s="1"/>
  <c r="BK84" i="4"/>
  <c r="BK154" i="10" s="1"/>
  <c r="BS84" i="4"/>
  <c r="BS154" i="10" s="1"/>
  <c r="CD84" i="4"/>
  <c r="CD154" i="10" s="1"/>
  <c r="BM84" i="4"/>
  <c r="BM154" i="10" s="1"/>
  <c r="CA84" i="4"/>
  <c r="CA154" i="10" s="1"/>
  <c r="AB84" i="4"/>
  <c r="AB154" i="10" s="1"/>
  <c r="BP84" i="4"/>
  <c r="BP154" i="10" s="1"/>
  <c r="BJ84" i="4"/>
  <c r="BJ154" i="10" s="1"/>
  <c r="BT84" i="4"/>
  <c r="BT154" i="10" s="1"/>
  <c r="BO84" i="4"/>
  <c r="BO154" i="10" s="1"/>
  <c r="BL84" i="4"/>
  <c r="BL154" i="10" s="1"/>
  <c r="BW84" i="4"/>
  <c r="BW154" i="10" s="1"/>
  <c r="CB84" i="4"/>
  <c r="CB154" i="10" s="1"/>
  <c r="BH84" i="4"/>
  <c r="BH154" i="10" s="1"/>
  <c r="Z84" i="4"/>
  <c r="Z154" i="10" s="1"/>
  <c r="CE84" i="4"/>
  <c r="CE154" i="10" s="1"/>
  <c r="BQ84" i="4"/>
  <c r="BQ154" i="10" s="1"/>
  <c r="BR84" i="4"/>
  <c r="BR154" i="10" s="1"/>
  <c r="BU84" i="4"/>
  <c r="BU154" i="10" s="1"/>
  <c r="AA84" i="4"/>
  <c r="AA154" i="10" s="1"/>
  <c r="CC84" i="4"/>
  <c r="CC154" i="10" s="1"/>
  <c r="Y84" i="4"/>
  <c r="Y154" i="10" s="1"/>
  <c r="BY84" i="4"/>
  <c r="BY154" i="10" s="1"/>
  <c r="BI84" i="4"/>
  <c r="BI154" i="10" s="1"/>
  <c r="AY95" i="4"/>
  <c r="AY165" i="10" s="1"/>
  <c r="I101" i="7"/>
  <c r="C91" i="7"/>
  <c r="ED117" i="4"/>
  <c r="ED187" i="10" s="1"/>
  <c r="ED173" i="4"/>
  <c r="ED243" i="10" s="1"/>
  <c r="AY160" i="4"/>
  <c r="AY230" i="10" s="1"/>
  <c r="BZ179" i="4"/>
  <c r="BZ249" i="10" s="1"/>
  <c r="BQ179" i="4"/>
  <c r="BQ249" i="10" s="1"/>
  <c r="BV179" i="4"/>
  <c r="BV249" i="10" s="1"/>
  <c r="Z179" i="4"/>
  <c r="Z249" i="10" s="1"/>
  <c r="BK179" i="4"/>
  <c r="BK249" i="10" s="1"/>
  <c r="BY179" i="4"/>
  <c r="BY249" i="10" s="1"/>
  <c r="BW179" i="4"/>
  <c r="BW249" i="10" s="1"/>
  <c r="Y179" i="4"/>
  <c r="Y249" i="10" s="1"/>
  <c r="BS179" i="4"/>
  <c r="BS249" i="10" s="1"/>
  <c r="BO179" i="4"/>
  <c r="BO249" i="10" s="1"/>
  <c r="BH179" i="4"/>
  <c r="BH249" i="10" s="1"/>
  <c r="AA179" i="4"/>
  <c r="AA249" i="10" s="1"/>
  <c r="BR179" i="4"/>
  <c r="BR249" i="10" s="1"/>
  <c r="BI179" i="4"/>
  <c r="BI249" i="10" s="1"/>
  <c r="BU179" i="4"/>
  <c r="BU249" i="10" s="1"/>
  <c r="CD179" i="4"/>
  <c r="CD249" i="10" s="1"/>
  <c r="BL179" i="4"/>
  <c r="BL249" i="10" s="1"/>
  <c r="BM179" i="4"/>
  <c r="BM249" i="10" s="1"/>
  <c r="BT179" i="4"/>
  <c r="BT249" i="10" s="1"/>
  <c r="CC179" i="4"/>
  <c r="CC249" i="10" s="1"/>
  <c r="CB179" i="4"/>
  <c r="CB249" i="10" s="1"/>
  <c r="BN179" i="4"/>
  <c r="BN249" i="10" s="1"/>
  <c r="CE179" i="4"/>
  <c r="CE249" i="10" s="1"/>
  <c r="AB179" i="4"/>
  <c r="AB249" i="10" s="1"/>
  <c r="BE179" i="4"/>
  <c r="BE249" i="10" s="1"/>
  <c r="BP179" i="4"/>
  <c r="BP249" i="10" s="1"/>
  <c r="CA179" i="4"/>
  <c r="CA249" i="10" s="1"/>
  <c r="BX179" i="4"/>
  <c r="BX249" i="10" s="1"/>
  <c r="BJ179" i="4"/>
  <c r="BJ249" i="10" s="1"/>
  <c r="CF179" i="4"/>
  <c r="CF249" i="10" s="1"/>
  <c r="AO194" i="4"/>
  <c r="AO264" i="10" s="1"/>
  <c r="ED176" i="4"/>
  <c r="ED246" i="10" s="1"/>
  <c r="DF142" i="4"/>
  <c r="DF212" i="10" s="1"/>
  <c r="CJ142" i="4"/>
  <c r="CJ212" i="10" s="1"/>
  <c r="DC142" i="4"/>
  <c r="DC212" i="10" s="1"/>
  <c r="CI142" i="4"/>
  <c r="CI212" i="10" s="1"/>
  <c r="CZ142" i="4"/>
  <c r="CZ212" i="10" s="1"/>
  <c r="CM142" i="4"/>
  <c r="CM212" i="10" s="1"/>
  <c r="CQ142" i="4"/>
  <c r="CQ212" i="10" s="1"/>
  <c r="CK142" i="4"/>
  <c r="CK212" i="10" s="1"/>
  <c r="CR142" i="4"/>
  <c r="CR212" i="10" s="1"/>
  <c r="CO142" i="4"/>
  <c r="CO212" i="10" s="1"/>
  <c r="CY142" i="4"/>
  <c r="CY212" i="10" s="1"/>
  <c r="DA142" i="4"/>
  <c r="DA212" i="10" s="1"/>
  <c r="CS142" i="4"/>
  <c r="CS212" i="10" s="1"/>
  <c r="DE142" i="4"/>
  <c r="DE212" i="10" s="1"/>
  <c r="DB142" i="4"/>
  <c r="DB212" i="10" s="1"/>
  <c r="CP142" i="4"/>
  <c r="CP212" i="10" s="1"/>
  <c r="CU142" i="4"/>
  <c r="CU212" i="10" s="1"/>
  <c r="CX142" i="4"/>
  <c r="CX212" i="10" s="1"/>
  <c r="CT142" i="4"/>
  <c r="CT212" i="10" s="1"/>
  <c r="DG142" i="4"/>
  <c r="DG212" i="10" s="1"/>
  <c r="CN142" i="4"/>
  <c r="CN212" i="10" s="1"/>
  <c r="CV142" i="4"/>
  <c r="CV212" i="10" s="1"/>
  <c r="DD142" i="4"/>
  <c r="DD212" i="10" s="1"/>
  <c r="CW142" i="4"/>
  <c r="CW212" i="10" s="1"/>
  <c r="CL142" i="4"/>
  <c r="CL212" i="10" s="1"/>
  <c r="AY109" i="4"/>
  <c r="AY179" i="10" s="1"/>
  <c r="AJ109" i="4"/>
  <c r="AJ179" i="10" s="1"/>
  <c r="AY49" i="4"/>
  <c r="AY119" i="10" s="1"/>
  <c r="AO209" i="4"/>
  <c r="AO279" i="10" s="1"/>
  <c r="DJ176" i="4"/>
  <c r="DJ246" i="10" s="1"/>
  <c r="DJ203" i="4"/>
  <c r="DJ273" i="10" s="1"/>
  <c r="AY159" i="4"/>
  <c r="AY229" i="10" s="1"/>
  <c r="I105" i="7"/>
  <c r="C95" i="7"/>
  <c r="DC95" i="4"/>
  <c r="DC165" i="10" s="1"/>
  <c r="CY95" i="4"/>
  <c r="CY165" i="10" s="1"/>
  <c r="CZ95" i="4"/>
  <c r="CZ165" i="10" s="1"/>
  <c r="CN95" i="4"/>
  <c r="CN165" i="10" s="1"/>
  <c r="CL95" i="4"/>
  <c r="CL165" i="10" s="1"/>
  <c r="CI95" i="4"/>
  <c r="CI165" i="10" s="1"/>
  <c r="CW95" i="4"/>
  <c r="CW165" i="10" s="1"/>
  <c r="CV95" i="4"/>
  <c r="CV165" i="10" s="1"/>
  <c r="DA95" i="4"/>
  <c r="DA165" i="10" s="1"/>
  <c r="CU95" i="4"/>
  <c r="CU165" i="10" s="1"/>
  <c r="CP95" i="4"/>
  <c r="CP165" i="10" s="1"/>
  <c r="CT95" i="4"/>
  <c r="CT165" i="10" s="1"/>
  <c r="CM95" i="4"/>
  <c r="CM165" i="10" s="1"/>
  <c r="CS95" i="4"/>
  <c r="CS165" i="10" s="1"/>
  <c r="DF95" i="4"/>
  <c r="DF165" i="10" s="1"/>
  <c r="CJ95" i="4"/>
  <c r="CJ165" i="10" s="1"/>
  <c r="CO95" i="4"/>
  <c r="CO165" i="10" s="1"/>
  <c r="DB95" i="4"/>
  <c r="DB165" i="10" s="1"/>
  <c r="CX95" i="4"/>
  <c r="CX165" i="10" s="1"/>
  <c r="CK95" i="4"/>
  <c r="CK165" i="10" s="1"/>
  <c r="DG95" i="4"/>
  <c r="DG165" i="10" s="1"/>
  <c r="DD95" i="4"/>
  <c r="DD165" i="10" s="1"/>
  <c r="DE95" i="4"/>
  <c r="DE165" i="10" s="1"/>
  <c r="CQ95" i="4"/>
  <c r="CQ165" i="10" s="1"/>
  <c r="CR95" i="4"/>
  <c r="CR165" i="10" s="1"/>
  <c r="ED128" i="4"/>
  <c r="ED198" i="10" s="1"/>
  <c r="DY203" i="4"/>
  <c r="DY273" i="10" s="1"/>
  <c r="M144" i="6"/>
  <c r="B131" i="6"/>
  <c r="DJ101" i="4"/>
  <c r="DJ171" i="10" s="1"/>
  <c r="M121" i="6"/>
  <c r="B108" i="6"/>
  <c r="AO159" i="4"/>
  <c r="AO229" i="10" s="1"/>
  <c r="ED82" i="4"/>
  <c r="ED152" i="10" s="1"/>
  <c r="BH105" i="4"/>
  <c r="BH175" i="10" s="1"/>
  <c r="BV105" i="4"/>
  <c r="BV175" i="10" s="1"/>
  <c r="CE105" i="4"/>
  <c r="CE175" i="10" s="1"/>
  <c r="AA105" i="4"/>
  <c r="AA175" i="10" s="1"/>
  <c r="BR105" i="4"/>
  <c r="BR175" i="10" s="1"/>
  <c r="BW105" i="4"/>
  <c r="BW175" i="10" s="1"/>
  <c r="BN105" i="4"/>
  <c r="BN175" i="10" s="1"/>
  <c r="CA105" i="4"/>
  <c r="CA175" i="10" s="1"/>
  <c r="BK105" i="4"/>
  <c r="BK175" i="10" s="1"/>
  <c r="CF105" i="4"/>
  <c r="CF175" i="10" s="1"/>
  <c r="BZ105" i="4"/>
  <c r="BZ175" i="10" s="1"/>
  <c r="BX105" i="4"/>
  <c r="BX175" i="10" s="1"/>
  <c r="BM105" i="4"/>
  <c r="BM175" i="10" s="1"/>
  <c r="Z105" i="4"/>
  <c r="Z175" i="10" s="1"/>
  <c r="BY105" i="4"/>
  <c r="BY175" i="10" s="1"/>
  <c r="BL105" i="4"/>
  <c r="BL175" i="10" s="1"/>
  <c r="BP105" i="4"/>
  <c r="BP175" i="10" s="1"/>
  <c r="CD105" i="4"/>
  <c r="CD175" i="10" s="1"/>
  <c r="BJ105" i="4"/>
  <c r="BJ175" i="10" s="1"/>
  <c r="BT105" i="4"/>
  <c r="BT175" i="10" s="1"/>
  <c r="BS105" i="4"/>
  <c r="BS175" i="10" s="1"/>
  <c r="BU105" i="4"/>
  <c r="BU175" i="10" s="1"/>
  <c r="CB105" i="4"/>
  <c r="CB175" i="10" s="1"/>
  <c r="AB105" i="4"/>
  <c r="AB175" i="10" s="1"/>
  <c r="BO105" i="4"/>
  <c r="BO175" i="10" s="1"/>
  <c r="Y105" i="4"/>
  <c r="Y175" i="10" s="1"/>
  <c r="BI105" i="4"/>
  <c r="BI175" i="10" s="1"/>
  <c r="CC105" i="4"/>
  <c r="CC175" i="10" s="1"/>
  <c r="BQ105" i="4"/>
  <c r="BQ175" i="10" s="1"/>
  <c r="BE105" i="4"/>
  <c r="BE175" i="10" s="1"/>
  <c r="DJ37" i="4"/>
  <c r="DJ107" i="10" s="1"/>
  <c r="DO169" i="4"/>
  <c r="DO239" i="10" s="1"/>
  <c r="ED101" i="4"/>
  <c r="ED171" i="10" s="1"/>
  <c r="M123" i="6"/>
  <c r="B110" i="6"/>
  <c r="AJ194" i="4"/>
  <c r="AJ264" i="10" s="1"/>
  <c r="AY142" i="4"/>
  <c r="AY212" i="10" s="1"/>
  <c r="CW109" i="4"/>
  <c r="CW179" i="10" s="1"/>
  <c r="CM109" i="4"/>
  <c r="CM179" i="10" s="1"/>
  <c r="CP109" i="4"/>
  <c r="CP179" i="10" s="1"/>
  <c r="DE109" i="4"/>
  <c r="DE179" i="10" s="1"/>
  <c r="DF109" i="4"/>
  <c r="DF179" i="10" s="1"/>
  <c r="DA109" i="4"/>
  <c r="DA179" i="10" s="1"/>
  <c r="CL109" i="4"/>
  <c r="CL179" i="10" s="1"/>
  <c r="DG109" i="4"/>
  <c r="DG179" i="10" s="1"/>
  <c r="CU109" i="4"/>
  <c r="CU179" i="10" s="1"/>
  <c r="CQ109" i="4"/>
  <c r="CQ179" i="10" s="1"/>
  <c r="DD109" i="4"/>
  <c r="DD179" i="10" s="1"/>
  <c r="CI109" i="4"/>
  <c r="CI179" i="10" s="1"/>
  <c r="CV109" i="4"/>
  <c r="CV179" i="10" s="1"/>
  <c r="CR109" i="4"/>
  <c r="CR179" i="10" s="1"/>
  <c r="CO109" i="4"/>
  <c r="CO179" i="10" s="1"/>
  <c r="CJ109" i="4"/>
  <c r="CJ179" i="10" s="1"/>
  <c r="CX109" i="4"/>
  <c r="CX179" i="10" s="1"/>
  <c r="CK109" i="4"/>
  <c r="CK179" i="10" s="1"/>
  <c r="CS109" i="4"/>
  <c r="CS179" i="10" s="1"/>
  <c r="CY109" i="4"/>
  <c r="CY179" i="10" s="1"/>
  <c r="CT109" i="4"/>
  <c r="CT179" i="10" s="1"/>
  <c r="DB109" i="4"/>
  <c r="DB179" i="10" s="1"/>
  <c r="CZ109" i="4"/>
  <c r="CZ179" i="10" s="1"/>
  <c r="DC109" i="4"/>
  <c r="DC179" i="10" s="1"/>
  <c r="CN109" i="4"/>
  <c r="CN179" i="10" s="1"/>
  <c r="AO109" i="4"/>
  <c r="AO179" i="10" s="1"/>
  <c r="DG39" i="4"/>
  <c r="DG109" i="10" s="1"/>
  <c r="CV39" i="4"/>
  <c r="CV109" i="10" s="1"/>
  <c r="DB39" i="4"/>
  <c r="DB109" i="10" s="1"/>
  <c r="CX39" i="4"/>
  <c r="CX109" i="10" s="1"/>
  <c r="CK39" i="4"/>
  <c r="CK109" i="10" s="1"/>
  <c r="CR39" i="4"/>
  <c r="CR109" i="10" s="1"/>
  <c r="DC39" i="4"/>
  <c r="DC109" i="10" s="1"/>
  <c r="CP39" i="4"/>
  <c r="CP109" i="10" s="1"/>
  <c r="CS39" i="4"/>
  <c r="CS109" i="10" s="1"/>
  <c r="DD39" i="4"/>
  <c r="DD109" i="10" s="1"/>
  <c r="CL39" i="4"/>
  <c r="CL109" i="10" s="1"/>
  <c r="CM39" i="4"/>
  <c r="CM109" i="10" s="1"/>
  <c r="CY39" i="4"/>
  <c r="CY109" i="10" s="1"/>
  <c r="CJ39" i="4"/>
  <c r="CJ109" i="10" s="1"/>
  <c r="CZ39" i="4"/>
  <c r="CZ109" i="10" s="1"/>
  <c r="DA39" i="4"/>
  <c r="DA109" i="10" s="1"/>
  <c r="DF39" i="4"/>
  <c r="DF109" i="10" s="1"/>
  <c r="CW39" i="4"/>
  <c r="CW109" i="10" s="1"/>
  <c r="CI39" i="4"/>
  <c r="CI109" i="10" s="1"/>
  <c r="CQ39" i="4"/>
  <c r="CQ109" i="10" s="1"/>
  <c r="CT39" i="4"/>
  <c r="CT109" i="10" s="1"/>
  <c r="DE39" i="4"/>
  <c r="DE109" i="10" s="1"/>
  <c r="CU39" i="4"/>
  <c r="CU109" i="10" s="1"/>
  <c r="CN39" i="4"/>
  <c r="CN109" i="10" s="1"/>
  <c r="CO39" i="4"/>
  <c r="CO109" i="10" s="1"/>
  <c r="AY39" i="4"/>
  <c r="AY109" i="10" s="1"/>
  <c r="I94" i="7"/>
  <c r="C84" i="7"/>
  <c r="AT70" i="4"/>
  <c r="AT140" i="10" s="1"/>
  <c r="CO159" i="4"/>
  <c r="CO229" i="10" s="1"/>
  <c r="DG159" i="4"/>
  <c r="DG229" i="10" s="1"/>
  <c r="CQ159" i="4"/>
  <c r="CQ229" i="10" s="1"/>
  <c r="DB159" i="4"/>
  <c r="DB229" i="10" s="1"/>
  <c r="CW159" i="4"/>
  <c r="CW229" i="10" s="1"/>
  <c r="CP159" i="4"/>
  <c r="CP229" i="10" s="1"/>
  <c r="CR159" i="4"/>
  <c r="CR229" i="10" s="1"/>
  <c r="DE159" i="4"/>
  <c r="DE229" i="10" s="1"/>
  <c r="CY159" i="4"/>
  <c r="CY229" i="10" s="1"/>
  <c r="CS159" i="4"/>
  <c r="CS229" i="10" s="1"/>
  <c r="CX159" i="4"/>
  <c r="CX229" i="10" s="1"/>
  <c r="DC159" i="4"/>
  <c r="DC229" i="10" s="1"/>
  <c r="CJ159" i="4"/>
  <c r="CJ229" i="10" s="1"/>
  <c r="CV159" i="4"/>
  <c r="CV229" i="10" s="1"/>
  <c r="CZ159" i="4"/>
  <c r="CZ229" i="10" s="1"/>
  <c r="CI159" i="4"/>
  <c r="CI229" i="10" s="1"/>
  <c r="DD159" i="4"/>
  <c r="DD229" i="10" s="1"/>
  <c r="DF159" i="4"/>
  <c r="DF229" i="10" s="1"/>
  <c r="CN159" i="4"/>
  <c r="CN229" i="10" s="1"/>
  <c r="DA159" i="4"/>
  <c r="DA229" i="10" s="1"/>
  <c r="CL159" i="4"/>
  <c r="CL229" i="10" s="1"/>
  <c r="CU159" i="4"/>
  <c r="CU229" i="10" s="1"/>
  <c r="CK159" i="4"/>
  <c r="CK229" i="10" s="1"/>
  <c r="CM159" i="4"/>
  <c r="CM229" i="10" s="1"/>
  <c r="CT159" i="4"/>
  <c r="CT229" i="10" s="1"/>
  <c r="DY101" i="4"/>
  <c r="DY171" i="10" s="1"/>
  <c r="DY46" i="4"/>
  <c r="DY116" i="10" s="1"/>
  <c r="DT176" i="4"/>
  <c r="DT246" i="10" s="1"/>
  <c r="AJ18" i="4"/>
  <c r="AJ88" i="10" s="1"/>
  <c r="DT46" i="4"/>
  <c r="DT116" i="10" s="1"/>
  <c r="AT159" i="4"/>
  <c r="AT229" i="10" s="1"/>
  <c r="DT37" i="4"/>
  <c r="DT107" i="10" s="1"/>
  <c r="M145" i="6"/>
  <c r="B132" i="6"/>
  <c r="AT95" i="4"/>
  <c r="AT165" i="10" s="1"/>
  <c r="ED203" i="4"/>
  <c r="ED273" i="10" s="1"/>
  <c r="I100" i="7"/>
  <c r="C90" i="7"/>
  <c r="CF190" i="4"/>
  <c r="CF260" i="10" s="1"/>
  <c r="CB190" i="4"/>
  <c r="CB260" i="10" s="1"/>
  <c r="BZ190" i="4"/>
  <c r="BZ260" i="10" s="1"/>
  <c r="BP190" i="4"/>
  <c r="BP260" i="10" s="1"/>
  <c r="BL190" i="4"/>
  <c r="BL260" i="10" s="1"/>
  <c r="BK190" i="4"/>
  <c r="BK260" i="10" s="1"/>
  <c r="BX190" i="4"/>
  <c r="BX260" i="10" s="1"/>
  <c r="BM190" i="4"/>
  <c r="BM260" i="10" s="1"/>
  <c r="CA190" i="4"/>
  <c r="CA260" i="10" s="1"/>
  <c r="BI190" i="4"/>
  <c r="BI260" i="10" s="1"/>
  <c r="CC190" i="4"/>
  <c r="CC260" i="10" s="1"/>
  <c r="AA190" i="4"/>
  <c r="AA260" i="10" s="1"/>
  <c r="BH190" i="4"/>
  <c r="BH260" i="10" s="1"/>
  <c r="CD190" i="4"/>
  <c r="CD260" i="10" s="1"/>
  <c r="BJ190" i="4"/>
  <c r="BJ260" i="10" s="1"/>
  <c r="BN190" i="4"/>
  <c r="BN260" i="10" s="1"/>
  <c r="AB190" i="4"/>
  <c r="AB260" i="10" s="1"/>
  <c r="BV190" i="4"/>
  <c r="BV260" i="10" s="1"/>
  <c r="BO190" i="4"/>
  <c r="BO260" i="10" s="1"/>
  <c r="BR190" i="4"/>
  <c r="BR260" i="10" s="1"/>
  <c r="BW190" i="4"/>
  <c r="BW260" i="10" s="1"/>
  <c r="BS190" i="4"/>
  <c r="BS260" i="10" s="1"/>
  <c r="CE190" i="4"/>
  <c r="CE260" i="10" s="1"/>
  <c r="BT190" i="4"/>
  <c r="BT260" i="10" s="1"/>
  <c r="BE190" i="4"/>
  <c r="BE260" i="10" s="1"/>
  <c r="BU190" i="4"/>
  <c r="BU260" i="10" s="1"/>
  <c r="BQ190" i="4"/>
  <c r="BQ260" i="10" s="1"/>
  <c r="Y190" i="4"/>
  <c r="Y260" i="10" s="1"/>
  <c r="BY190" i="4"/>
  <c r="BY260" i="10" s="1"/>
  <c r="Z190" i="4"/>
  <c r="Z260" i="10" s="1"/>
  <c r="DO176" i="4"/>
  <c r="DO246" i="10" s="1"/>
  <c r="DJ201" i="4"/>
  <c r="DJ271" i="10" s="1"/>
  <c r="AJ95" i="4"/>
  <c r="AJ165" i="10" s="1"/>
  <c r="M129" i="6"/>
  <c r="B116" i="6"/>
  <c r="DO128" i="4"/>
  <c r="DO198" i="10" s="1"/>
  <c r="DT82" i="4"/>
  <c r="DT152" i="10" s="1"/>
  <c r="BH143" i="4"/>
  <c r="BH213" i="10" s="1"/>
  <c r="BT143" i="4"/>
  <c r="BT213" i="10" s="1"/>
  <c r="CB143" i="4"/>
  <c r="CB213" i="10" s="1"/>
  <c r="BN143" i="4"/>
  <c r="BN213" i="10" s="1"/>
  <c r="BP143" i="4"/>
  <c r="BP213" i="10" s="1"/>
  <c r="BI143" i="4"/>
  <c r="BI213" i="10" s="1"/>
  <c r="BQ143" i="4"/>
  <c r="BQ213" i="10" s="1"/>
  <c r="BV143" i="4"/>
  <c r="BV213" i="10" s="1"/>
  <c r="BX143" i="4"/>
  <c r="BX213" i="10" s="1"/>
  <c r="BY143" i="4"/>
  <c r="BY213" i="10" s="1"/>
  <c r="BR143" i="4"/>
  <c r="BR213" i="10" s="1"/>
  <c r="BE143" i="4"/>
  <c r="BE213" i="10" s="1"/>
  <c r="BS143" i="4"/>
  <c r="BS213" i="10" s="1"/>
  <c r="BL143" i="4"/>
  <c r="BL213" i="10" s="1"/>
  <c r="BU143" i="4"/>
  <c r="BU213" i="10" s="1"/>
  <c r="AB143" i="4"/>
  <c r="AB213" i="10" s="1"/>
  <c r="CC143" i="4"/>
  <c r="CC213" i="10" s="1"/>
  <c r="Y143" i="4"/>
  <c r="Y213" i="10" s="1"/>
  <c r="CD143" i="4"/>
  <c r="CD213" i="10" s="1"/>
  <c r="BJ143" i="4"/>
  <c r="BJ213" i="10" s="1"/>
  <c r="BO143" i="4"/>
  <c r="BO213" i="10" s="1"/>
  <c r="BZ143" i="4"/>
  <c r="BZ213" i="10" s="1"/>
  <c r="BW143" i="4"/>
  <c r="BW213" i="10" s="1"/>
  <c r="BK143" i="4"/>
  <c r="BK213" i="10" s="1"/>
  <c r="CE143" i="4"/>
  <c r="CE213" i="10" s="1"/>
  <c r="CA143" i="4"/>
  <c r="CA213" i="10" s="1"/>
  <c r="CF143" i="4"/>
  <c r="CF213" i="10" s="1"/>
  <c r="Z143" i="4"/>
  <c r="Z213" i="10" s="1"/>
  <c r="BM143" i="4"/>
  <c r="BM213" i="10" s="1"/>
  <c r="AA143" i="4"/>
  <c r="AA213" i="10" s="1"/>
  <c r="DY37" i="4"/>
  <c r="DY107" i="10" s="1"/>
  <c r="I98" i="7"/>
  <c r="C88" i="7"/>
  <c r="DJ117" i="4"/>
  <c r="DJ187" i="10" s="1"/>
  <c r="DJ169" i="4"/>
  <c r="DJ239" i="10" s="1"/>
  <c r="AO142" i="4"/>
  <c r="AO212" i="10" s="1"/>
  <c r="AJ142" i="4"/>
  <c r="AJ212" i="10" s="1"/>
  <c r="AT109" i="4"/>
  <c r="AT179" i="10" s="1"/>
  <c r="AJ49" i="4"/>
  <c r="AJ119" i="10" s="1"/>
  <c r="AJ209" i="4"/>
  <c r="AJ279" i="10" s="1"/>
  <c r="DJ40" i="4"/>
  <c r="DJ110" i="10" s="1"/>
  <c r="AT39" i="4"/>
  <c r="AT109" i="10" s="1"/>
  <c r="DY82" i="4"/>
  <c r="DY152" i="10" s="1"/>
  <c r="CM5" i="10"/>
  <c r="CM10" i="10"/>
  <c r="CM8" i="10"/>
  <c r="CM9" i="10"/>
  <c r="CM12" i="10"/>
  <c r="CN12" i="10"/>
  <c r="CC13" i="10"/>
  <c r="CM2" i="10"/>
  <c r="CM4" i="10"/>
  <c r="CM3" i="10"/>
  <c r="CM7" i="10"/>
  <c r="CN11" i="10"/>
  <c r="CN8" i="10"/>
  <c r="DO15" i="4" l="1"/>
  <c r="DO85" i="10" s="1"/>
  <c r="AT113" i="4"/>
  <c r="AT183" i="10" s="1"/>
  <c r="C99" i="7"/>
  <c r="I109" i="7"/>
  <c r="ED15" i="4"/>
  <c r="ED85" i="10" s="1"/>
  <c r="DY15" i="4"/>
  <c r="DY85" i="10" s="1"/>
  <c r="CY113" i="4"/>
  <c r="CY183" i="10" s="1"/>
  <c r="CW113" i="4"/>
  <c r="CW183" i="10" s="1"/>
  <c r="CO113" i="4"/>
  <c r="CO183" i="10" s="1"/>
  <c r="CP113" i="4"/>
  <c r="CP183" i="10" s="1"/>
  <c r="CQ113" i="4"/>
  <c r="CQ183" i="10" s="1"/>
  <c r="CU113" i="4"/>
  <c r="CU183" i="10" s="1"/>
  <c r="CN113" i="4"/>
  <c r="CN183" i="10" s="1"/>
  <c r="CT113" i="4"/>
  <c r="CT183" i="10" s="1"/>
  <c r="CR113" i="4"/>
  <c r="CR183" i="10" s="1"/>
  <c r="CL113" i="4"/>
  <c r="CL183" i="10" s="1"/>
  <c r="CI113" i="4"/>
  <c r="CI183" i="10" s="1"/>
  <c r="CM113" i="4"/>
  <c r="CM183" i="10" s="1"/>
  <c r="CJ113" i="4"/>
  <c r="CJ183" i="10" s="1"/>
  <c r="CX113" i="4"/>
  <c r="CX183" i="10" s="1"/>
  <c r="CV113" i="4"/>
  <c r="CV183" i="10" s="1"/>
  <c r="DA113" i="4"/>
  <c r="DA183" i="10" s="1"/>
  <c r="DG113" i="4"/>
  <c r="DG183" i="10" s="1"/>
  <c r="CK113" i="4"/>
  <c r="CK183" i="10" s="1"/>
  <c r="CZ113" i="4"/>
  <c r="CZ183" i="10" s="1"/>
  <c r="DF113" i="4"/>
  <c r="DF183" i="10" s="1"/>
  <c r="DD113" i="4"/>
  <c r="DD183" i="10" s="1"/>
  <c r="DE113" i="4"/>
  <c r="DE183" i="10" s="1"/>
  <c r="CS113" i="4"/>
  <c r="CS183" i="10" s="1"/>
  <c r="DB113" i="4"/>
  <c r="DB183" i="10" s="1"/>
  <c r="DC113" i="4"/>
  <c r="DC183" i="10" s="1"/>
  <c r="AO113" i="4"/>
  <c r="AO183" i="10" s="1"/>
  <c r="CB153" i="4"/>
  <c r="CB223" i="10" s="1"/>
  <c r="Z153" i="4"/>
  <c r="Z223" i="10" s="1"/>
  <c r="BW153" i="4"/>
  <c r="BW223" i="10" s="1"/>
  <c r="BU153" i="4"/>
  <c r="BU223" i="10" s="1"/>
  <c r="BS153" i="4"/>
  <c r="BS223" i="10" s="1"/>
  <c r="BL153" i="4"/>
  <c r="BL223" i="10" s="1"/>
  <c r="BI153" i="4"/>
  <c r="BI223" i="10" s="1"/>
  <c r="CF153" i="4"/>
  <c r="CF223" i="10" s="1"/>
  <c r="BE153" i="4"/>
  <c r="BE223" i="10" s="1"/>
  <c r="CD153" i="4"/>
  <c r="CD223" i="10" s="1"/>
  <c r="AA153" i="4"/>
  <c r="AA223" i="10" s="1"/>
  <c r="CC153" i="4"/>
  <c r="CC223" i="10" s="1"/>
  <c r="AB153" i="4"/>
  <c r="AB223" i="10" s="1"/>
  <c r="BO153" i="4"/>
  <c r="BO223" i="10" s="1"/>
  <c r="BY153" i="4"/>
  <c r="BY223" i="10" s="1"/>
  <c r="BQ153" i="4"/>
  <c r="BQ223" i="10" s="1"/>
  <c r="BT153" i="4"/>
  <c r="BT223" i="10" s="1"/>
  <c r="BH153" i="4"/>
  <c r="BH223" i="10" s="1"/>
  <c r="Y153" i="4"/>
  <c r="Y223" i="10" s="1"/>
  <c r="BK153" i="4"/>
  <c r="BK223" i="10" s="1"/>
  <c r="BM153" i="4"/>
  <c r="BM223" i="10" s="1"/>
  <c r="BN153" i="4"/>
  <c r="BN223" i="10" s="1"/>
  <c r="BJ153" i="4"/>
  <c r="BJ223" i="10" s="1"/>
  <c r="CE153" i="4"/>
  <c r="CE223" i="10" s="1"/>
  <c r="CA153" i="4"/>
  <c r="CA223" i="10" s="1"/>
  <c r="BR153" i="4"/>
  <c r="BR223" i="10" s="1"/>
  <c r="BX153" i="4"/>
  <c r="BX223" i="10" s="1"/>
  <c r="BP153" i="4"/>
  <c r="BP223" i="10" s="1"/>
  <c r="BV153" i="4"/>
  <c r="BV223" i="10" s="1"/>
  <c r="BZ153" i="4"/>
  <c r="BZ223" i="10" s="1"/>
  <c r="DT15" i="4"/>
  <c r="DT85" i="10" s="1"/>
  <c r="B130" i="6"/>
  <c r="M143" i="6"/>
  <c r="AJ113" i="4"/>
  <c r="AJ183" i="10" s="1"/>
  <c r="AY113" i="4"/>
  <c r="AY183" i="10" s="1"/>
  <c r="DJ15" i="4"/>
  <c r="DJ85" i="10" s="1"/>
  <c r="DT142" i="4"/>
  <c r="DT212" i="10" s="1"/>
  <c r="ED142" i="4"/>
  <c r="ED212" i="10" s="1"/>
  <c r="AY190" i="4"/>
  <c r="AY260" i="10" s="1"/>
  <c r="AJ190" i="4"/>
  <c r="AJ260" i="10" s="1"/>
  <c r="I115" i="7"/>
  <c r="C105" i="7"/>
  <c r="AT143" i="4"/>
  <c r="AT213" i="10" s="1"/>
  <c r="AY143" i="4"/>
  <c r="AY213" i="10" s="1"/>
  <c r="CT190" i="4"/>
  <c r="CT260" i="10" s="1"/>
  <c r="CK190" i="4"/>
  <c r="CK260" i="10" s="1"/>
  <c r="CY190" i="4"/>
  <c r="CY260" i="10" s="1"/>
  <c r="DB190" i="4"/>
  <c r="DB260" i="10" s="1"/>
  <c r="CS190" i="4"/>
  <c r="CS260" i="10" s="1"/>
  <c r="CZ190" i="4"/>
  <c r="CZ260" i="10" s="1"/>
  <c r="CM190" i="4"/>
  <c r="CM260" i="10" s="1"/>
  <c r="DA190" i="4"/>
  <c r="DA260" i="10" s="1"/>
  <c r="DE190" i="4"/>
  <c r="DE260" i="10" s="1"/>
  <c r="CL190" i="4"/>
  <c r="CL260" i="10" s="1"/>
  <c r="DD190" i="4"/>
  <c r="DD260" i="10" s="1"/>
  <c r="DG190" i="4"/>
  <c r="DG260" i="10" s="1"/>
  <c r="CP190" i="4"/>
  <c r="CP260" i="10" s="1"/>
  <c r="CR190" i="4"/>
  <c r="CR260" i="10" s="1"/>
  <c r="CW190" i="4"/>
  <c r="CW260" i="10" s="1"/>
  <c r="CX190" i="4"/>
  <c r="CX260" i="10" s="1"/>
  <c r="CQ190" i="4"/>
  <c r="CQ260" i="10" s="1"/>
  <c r="CU190" i="4"/>
  <c r="CU260" i="10" s="1"/>
  <c r="DF190" i="4"/>
  <c r="DF260" i="10" s="1"/>
  <c r="DC190" i="4"/>
  <c r="DC260" i="10" s="1"/>
  <c r="CI190" i="4"/>
  <c r="CI260" i="10" s="1"/>
  <c r="CN190" i="4"/>
  <c r="CN260" i="10" s="1"/>
  <c r="CJ190" i="4"/>
  <c r="CJ260" i="10" s="1"/>
  <c r="CV190" i="4"/>
  <c r="CV260" i="10" s="1"/>
  <c r="CO190" i="4"/>
  <c r="CO260" i="10" s="1"/>
  <c r="M158" i="6"/>
  <c r="B145" i="6"/>
  <c r="DO18" i="4"/>
  <c r="DO88" i="10" s="1"/>
  <c r="DJ39" i="4"/>
  <c r="DJ109" i="10" s="1"/>
  <c r="AJ105" i="4"/>
  <c r="AJ175" i="10" s="1"/>
  <c r="DT159" i="4"/>
  <c r="DT229" i="10" s="1"/>
  <c r="BL163" i="4"/>
  <c r="BL233" i="10" s="1"/>
  <c r="BE163" i="4"/>
  <c r="BE233" i="10" s="1"/>
  <c r="BM163" i="4"/>
  <c r="BM233" i="10" s="1"/>
  <c r="BT163" i="4"/>
  <c r="BT233" i="10" s="1"/>
  <c r="BP163" i="4"/>
  <c r="BP233" i="10" s="1"/>
  <c r="CC163" i="4"/>
  <c r="CC233" i="10" s="1"/>
  <c r="BJ163" i="4"/>
  <c r="BJ233" i="10" s="1"/>
  <c r="CB163" i="4"/>
  <c r="CB233" i="10" s="1"/>
  <c r="CF163" i="4"/>
  <c r="CF233" i="10" s="1"/>
  <c r="BN163" i="4"/>
  <c r="BN233" i="10" s="1"/>
  <c r="CA163" i="4"/>
  <c r="CA233" i="10" s="1"/>
  <c r="CE163" i="4"/>
  <c r="CE233" i="10" s="1"/>
  <c r="BX163" i="4"/>
  <c r="BX233" i="10" s="1"/>
  <c r="AB163" i="4"/>
  <c r="AB233" i="10" s="1"/>
  <c r="BY163" i="4"/>
  <c r="BY233" i="10" s="1"/>
  <c r="Y163" i="4"/>
  <c r="Y233" i="10" s="1"/>
  <c r="BO163" i="4"/>
  <c r="BO233" i="10" s="1"/>
  <c r="AA163" i="4"/>
  <c r="AA233" i="10" s="1"/>
  <c r="BR163" i="4"/>
  <c r="BR233" i="10" s="1"/>
  <c r="BU163" i="4"/>
  <c r="BU233" i="10" s="1"/>
  <c r="BZ163" i="4"/>
  <c r="BZ233" i="10" s="1"/>
  <c r="BV163" i="4"/>
  <c r="BV233" i="10" s="1"/>
  <c r="BK163" i="4"/>
  <c r="BK233" i="10" s="1"/>
  <c r="BW163" i="4"/>
  <c r="BW233" i="10" s="1"/>
  <c r="BS163" i="4"/>
  <c r="BS233" i="10" s="1"/>
  <c r="BH163" i="4"/>
  <c r="BH233" i="10" s="1"/>
  <c r="BI163" i="4"/>
  <c r="BI233" i="10" s="1"/>
  <c r="CD163" i="4"/>
  <c r="CD233" i="10" s="1"/>
  <c r="BQ163" i="4"/>
  <c r="BQ233" i="10" s="1"/>
  <c r="Z163" i="4"/>
  <c r="Z233" i="10" s="1"/>
  <c r="AY179" i="4"/>
  <c r="AY249" i="10" s="1"/>
  <c r="ED160" i="4"/>
  <c r="ED230" i="10" s="1"/>
  <c r="CP84" i="4"/>
  <c r="CP154" i="10" s="1"/>
  <c r="CR84" i="4"/>
  <c r="CR154" i="10" s="1"/>
  <c r="CS84" i="4"/>
  <c r="CS154" i="10" s="1"/>
  <c r="DD84" i="4"/>
  <c r="DD154" i="10" s="1"/>
  <c r="CX84" i="4"/>
  <c r="CX154" i="10" s="1"/>
  <c r="CZ84" i="4"/>
  <c r="CZ154" i="10" s="1"/>
  <c r="CK84" i="4"/>
  <c r="CK154" i="10" s="1"/>
  <c r="DF84" i="4"/>
  <c r="DF154" i="10" s="1"/>
  <c r="CO84" i="4"/>
  <c r="CO154" i="10" s="1"/>
  <c r="CL84" i="4"/>
  <c r="CL154" i="10" s="1"/>
  <c r="CI84" i="4"/>
  <c r="CI154" i="10" s="1"/>
  <c r="CW84" i="4"/>
  <c r="CW154" i="10" s="1"/>
  <c r="CM84" i="4"/>
  <c r="CM154" i="10" s="1"/>
  <c r="CQ84" i="4"/>
  <c r="CQ154" i="10" s="1"/>
  <c r="DE84" i="4"/>
  <c r="DE154" i="10" s="1"/>
  <c r="CN84" i="4"/>
  <c r="CN154" i="10" s="1"/>
  <c r="CY84" i="4"/>
  <c r="CY154" i="10" s="1"/>
  <c r="CT84" i="4"/>
  <c r="CT154" i="10" s="1"/>
  <c r="DA84" i="4"/>
  <c r="DA154" i="10" s="1"/>
  <c r="DG84" i="4"/>
  <c r="DG154" i="10" s="1"/>
  <c r="CU84" i="4"/>
  <c r="CU154" i="10" s="1"/>
  <c r="DB84" i="4"/>
  <c r="DB154" i="10" s="1"/>
  <c r="CJ84" i="4"/>
  <c r="CJ154" i="10" s="1"/>
  <c r="CV84" i="4"/>
  <c r="CV154" i="10" s="1"/>
  <c r="DC84" i="4"/>
  <c r="DC154" i="10" s="1"/>
  <c r="BH19" i="4"/>
  <c r="BH89" i="10" s="1"/>
  <c r="CB19" i="4"/>
  <c r="CB89" i="10" s="1"/>
  <c r="BU19" i="4"/>
  <c r="BU89" i="10" s="1"/>
  <c r="AA19" i="4"/>
  <c r="AA89" i="10" s="1"/>
  <c r="BP19" i="4"/>
  <c r="BP89" i="10" s="1"/>
  <c r="BR19" i="4"/>
  <c r="BR89" i="10" s="1"/>
  <c r="BV19" i="4"/>
  <c r="BV89" i="10" s="1"/>
  <c r="AB19" i="4"/>
  <c r="AB89" i="10" s="1"/>
  <c r="BX19" i="4"/>
  <c r="BX89" i="10" s="1"/>
  <c r="CC19" i="4"/>
  <c r="CC89" i="10" s="1"/>
  <c r="BZ19" i="4"/>
  <c r="BZ89" i="10" s="1"/>
  <c r="Z19" i="4"/>
  <c r="Z89" i="10" s="1"/>
  <c r="CE19" i="4"/>
  <c r="CE89" i="10" s="1"/>
  <c r="BN19" i="4"/>
  <c r="BN89" i="10" s="1"/>
  <c r="BT19" i="4"/>
  <c r="BT89" i="10" s="1"/>
  <c r="Y19" i="4"/>
  <c r="Y89" i="10" s="1"/>
  <c r="CD19" i="4"/>
  <c r="CD89" i="10" s="1"/>
  <c r="BO19" i="4"/>
  <c r="BO89" i="10" s="1"/>
  <c r="BM19" i="4"/>
  <c r="BM89" i="10" s="1"/>
  <c r="BW19" i="4"/>
  <c r="BW89" i="10" s="1"/>
  <c r="CA19" i="4"/>
  <c r="CA89" i="10" s="1"/>
  <c r="CF19" i="4"/>
  <c r="CF89" i="10" s="1"/>
  <c r="BJ19" i="4"/>
  <c r="BJ89" i="10" s="1"/>
  <c r="BI19" i="4"/>
  <c r="BI89" i="10" s="1"/>
  <c r="BK19" i="4"/>
  <c r="BK89" i="10" s="1"/>
  <c r="BQ19" i="4"/>
  <c r="BQ89" i="10" s="1"/>
  <c r="BL19" i="4"/>
  <c r="BL89" i="10" s="1"/>
  <c r="BS19" i="4"/>
  <c r="BS89" i="10" s="1"/>
  <c r="BY19" i="4"/>
  <c r="BY89" i="10" s="1"/>
  <c r="BE19" i="4"/>
  <c r="BE89" i="10" s="1"/>
  <c r="DO159" i="4"/>
  <c r="DO229" i="10" s="1"/>
  <c r="M127" i="6"/>
  <c r="B114" i="6"/>
  <c r="BV129" i="4"/>
  <c r="BV199" i="10" s="1"/>
  <c r="BH129" i="4"/>
  <c r="BH199" i="10" s="1"/>
  <c r="BP129" i="4"/>
  <c r="BP199" i="10" s="1"/>
  <c r="BL129" i="4"/>
  <c r="BL199" i="10" s="1"/>
  <c r="CD129" i="4"/>
  <c r="CD199" i="10" s="1"/>
  <c r="BX129" i="4"/>
  <c r="BX199" i="10" s="1"/>
  <c r="CF129" i="4"/>
  <c r="CF199" i="10" s="1"/>
  <c r="BT129" i="4"/>
  <c r="BT199" i="10" s="1"/>
  <c r="BK129" i="4"/>
  <c r="BK199" i="10" s="1"/>
  <c r="BI129" i="4"/>
  <c r="BI199" i="10" s="1"/>
  <c r="AB129" i="4"/>
  <c r="AB199" i="10" s="1"/>
  <c r="BN129" i="4"/>
  <c r="BN199" i="10" s="1"/>
  <c r="BW129" i="4"/>
  <c r="BW199" i="10" s="1"/>
  <c r="CE129" i="4"/>
  <c r="CE199" i="10" s="1"/>
  <c r="BQ129" i="4"/>
  <c r="BQ199" i="10" s="1"/>
  <c r="Z129" i="4"/>
  <c r="Z199" i="10" s="1"/>
  <c r="BR129" i="4"/>
  <c r="BR199" i="10" s="1"/>
  <c r="AA129" i="4"/>
  <c r="AA199" i="10" s="1"/>
  <c r="CB129" i="4"/>
  <c r="CB199" i="10" s="1"/>
  <c r="BY129" i="4"/>
  <c r="BY199" i="10" s="1"/>
  <c r="BM129" i="4"/>
  <c r="BM199" i="10" s="1"/>
  <c r="BJ129" i="4"/>
  <c r="BJ199" i="10" s="1"/>
  <c r="BU129" i="4"/>
  <c r="BU199" i="10" s="1"/>
  <c r="BZ129" i="4"/>
  <c r="BZ199" i="10" s="1"/>
  <c r="CC129" i="4"/>
  <c r="CC199" i="10" s="1"/>
  <c r="BO129" i="4"/>
  <c r="BO199" i="10" s="1"/>
  <c r="BS129" i="4"/>
  <c r="BS199" i="10" s="1"/>
  <c r="BE129" i="4"/>
  <c r="BE199" i="10" s="1"/>
  <c r="CA129" i="4"/>
  <c r="CA199" i="10" s="1"/>
  <c r="Y129" i="4"/>
  <c r="Y199" i="10" s="1"/>
  <c r="AO90" i="4"/>
  <c r="AO160" i="10" s="1"/>
  <c r="M126" i="6"/>
  <c r="B113" i="6"/>
  <c r="DY142" i="4"/>
  <c r="DY212" i="10" s="1"/>
  <c r="DY194" i="4"/>
  <c r="DY264" i="10" s="1"/>
  <c r="DY83" i="4"/>
  <c r="DY153" i="10" s="1"/>
  <c r="DT95" i="4"/>
  <c r="DT165" i="10" s="1"/>
  <c r="AT22" i="4"/>
  <c r="AT92" i="10" s="1"/>
  <c r="ED95" i="4"/>
  <c r="ED165" i="10" s="1"/>
  <c r="AT84" i="4"/>
  <c r="AT154" i="10" s="1"/>
  <c r="AO174" i="4"/>
  <c r="AO244" i="10" s="1"/>
  <c r="AT174" i="4"/>
  <c r="AT244" i="10" s="1"/>
  <c r="M138" i="6"/>
  <c r="B125" i="6"/>
  <c r="DY49" i="4"/>
  <c r="DY119" i="10" s="1"/>
  <c r="M150" i="6"/>
  <c r="B137" i="6"/>
  <c r="AJ90" i="4"/>
  <c r="AJ160" i="10" s="1"/>
  <c r="DO209" i="4"/>
  <c r="DO279" i="10" s="1"/>
  <c r="DJ49" i="4"/>
  <c r="DJ119" i="10" s="1"/>
  <c r="AO20" i="4"/>
  <c r="AO90" i="10" s="1"/>
  <c r="DJ18" i="4"/>
  <c r="DJ88" i="10" s="1"/>
  <c r="DY160" i="4"/>
  <c r="DY230" i="10" s="1"/>
  <c r="DT18" i="4"/>
  <c r="DT88" i="10" s="1"/>
  <c r="I111" i="7"/>
  <c r="C101" i="7"/>
  <c r="AY174" i="4"/>
  <c r="AY244" i="10" s="1"/>
  <c r="ED18" i="4"/>
  <c r="ED88" i="10" s="1"/>
  <c r="DT49" i="4"/>
  <c r="DT119" i="10" s="1"/>
  <c r="AO118" i="4"/>
  <c r="AO188" i="10" s="1"/>
  <c r="AJ118" i="4"/>
  <c r="AJ188" i="10" s="1"/>
  <c r="DO49" i="4"/>
  <c r="DO119" i="10" s="1"/>
  <c r="CL20" i="4"/>
  <c r="CL90" i="10" s="1"/>
  <c r="CZ20" i="4"/>
  <c r="CZ90" i="10" s="1"/>
  <c r="CP20" i="4"/>
  <c r="CP90" i="10" s="1"/>
  <c r="CT20" i="4"/>
  <c r="CT90" i="10" s="1"/>
  <c r="CU20" i="4"/>
  <c r="CU90" i="10" s="1"/>
  <c r="CY20" i="4"/>
  <c r="CY90" i="10" s="1"/>
  <c r="DB20" i="4"/>
  <c r="DB90" i="10" s="1"/>
  <c r="CW20" i="4"/>
  <c r="CW90" i="10" s="1"/>
  <c r="DC20" i="4"/>
  <c r="DC90" i="10" s="1"/>
  <c r="DA20" i="4"/>
  <c r="DA90" i="10" s="1"/>
  <c r="CR20" i="4"/>
  <c r="CR90" i="10" s="1"/>
  <c r="CO20" i="4"/>
  <c r="CO90" i="10" s="1"/>
  <c r="CK20" i="4"/>
  <c r="CK90" i="10" s="1"/>
  <c r="DG20" i="4"/>
  <c r="DG90" i="10" s="1"/>
  <c r="CS20" i="4"/>
  <c r="CS90" i="10" s="1"/>
  <c r="CM20" i="4"/>
  <c r="CM90" i="10" s="1"/>
  <c r="CN20" i="4"/>
  <c r="CN90" i="10" s="1"/>
  <c r="DE20" i="4"/>
  <c r="DE90" i="10" s="1"/>
  <c r="CV20" i="4"/>
  <c r="CV90" i="10" s="1"/>
  <c r="DF20" i="4"/>
  <c r="DF90" i="10" s="1"/>
  <c r="DD20" i="4"/>
  <c r="DD90" i="10" s="1"/>
  <c r="CJ20" i="4"/>
  <c r="CJ90" i="10" s="1"/>
  <c r="CX20" i="4"/>
  <c r="CX90" i="10" s="1"/>
  <c r="CQ20" i="4"/>
  <c r="CQ90" i="10" s="1"/>
  <c r="CI20" i="4"/>
  <c r="CI90" i="10" s="1"/>
  <c r="CW212" i="4"/>
  <c r="CW282" i="10" s="1"/>
  <c r="DA212" i="4"/>
  <c r="DA282" i="10" s="1"/>
  <c r="CU212" i="4"/>
  <c r="CU282" i="10" s="1"/>
  <c r="CX212" i="4"/>
  <c r="CX282" i="10" s="1"/>
  <c r="DE212" i="4"/>
  <c r="DE282" i="10" s="1"/>
  <c r="CQ212" i="4"/>
  <c r="CQ282" i="10" s="1"/>
  <c r="DC212" i="4"/>
  <c r="DC282" i="10" s="1"/>
  <c r="CP212" i="4"/>
  <c r="CP282" i="10" s="1"/>
  <c r="DB212" i="4"/>
  <c r="DB282" i="10" s="1"/>
  <c r="DG212" i="4"/>
  <c r="DG282" i="10" s="1"/>
  <c r="CI212" i="4"/>
  <c r="CI282" i="10" s="1"/>
  <c r="CN212" i="4"/>
  <c r="CN282" i="10" s="1"/>
  <c r="DF212" i="4"/>
  <c r="DF282" i="10" s="1"/>
  <c r="CY212" i="4"/>
  <c r="CY282" i="10" s="1"/>
  <c r="CJ212" i="4"/>
  <c r="CJ282" i="10" s="1"/>
  <c r="CV212" i="4"/>
  <c r="CV282" i="10" s="1"/>
  <c r="CL212" i="4"/>
  <c r="CL282" i="10" s="1"/>
  <c r="CR212" i="4"/>
  <c r="CR282" i="10" s="1"/>
  <c r="DD212" i="4"/>
  <c r="DD282" i="10" s="1"/>
  <c r="CZ212" i="4"/>
  <c r="CZ282" i="10" s="1"/>
  <c r="CS212" i="4"/>
  <c r="CS282" i="10" s="1"/>
  <c r="CO212" i="4"/>
  <c r="CO282" i="10" s="1"/>
  <c r="CM212" i="4"/>
  <c r="CM282" i="10" s="1"/>
  <c r="CT212" i="4"/>
  <c r="CT282" i="10" s="1"/>
  <c r="CK212" i="4"/>
  <c r="CK282" i="10" s="1"/>
  <c r="DJ160" i="4"/>
  <c r="DJ230" i="10" s="1"/>
  <c r="I123" i="7"/>
  <c r="C113" i="7"/>
  <c r="AO22" i="4"/>
  <c r="AO92" i="10" s="1"/>
  <c r="AT41" i="4"/>
  <c r="AT111" i="10" s="1"/>
  <c r="DO70" i="4"/>
  <c r="DO140" i="10" s="1"/>
  <c r="AY90" i="4"/>
  <c r="AY160" i="10" s="1"/>
  <c r="AY212" i="4"/>
  <c r="AY282" i="10" s="1"/>
  <c r="DT39" i="4"/>
  <c r="DT109" i="10" s="1"/>
  <c r="BX149" i="4"/>
  <c r="BX219" i="10" s="1"/>
  <c r="BO149" i="4"/>
  <c r="BO219" i="10" s="1"/>
  <c r="BS149" i="4"/>
  <c r="BS219" i="10" s="1"/>
  <c r="Y149" i="4"/>
  <c r="Y219" i="10" s="1"/>
  <c r="CF149" i="4"/>
  <c r="CF219" i="10" s="1"/>
  <c r="BW149" i="4"/>
  <c r="BW219" i="10" s="1"/>
  <c r="BT149" i="4"/>
  <c r="BT219" i="10" s="1"/>
  <c r="Z149" i="4"/>
  <c r="Z219" i="10" s="1"/>
  <c r="BI149" i="4"/>
  <c r="BI219" i="10" s="1"/>
  <c r="CE149" i="4"/>
  <c r="CE219" i="10" s="1"/>
  <c r="BU149" i="4"/>
  <c r="BU219" i="10" s="1"/>
  <c r="AA149" i="4"/>
  <c r="AA219" i="10" s="1"/>
  <c r="BP149" i="4"/>
  <c r="BP219" i="10" s="1"/>
  <c r="BZ149" i="4"/>
  <c r="BZ219" i="10" s="1"/>
  <c r="CD149" i="4"/>
  <c r="CD219" i="10" s="1"/>
  <c r="CB149" i="4"/>
  <c r="CB219" i="10" s="1"/>
  <c r="BJ149" i="4"/>
  <c r="BJ219" i="10" s="1"/>
  <c r="CA149" i="4"/>
  <c r="CA219" i="10" s="1"/>
  <c r="BR149" i="4"/>
  <c r="BR219" i="10" s="1"/>
  <c r="BL149" i="4"/>
  <c r="BL219" i="10" s="1"/>
  <c r="BE149" i="4"/>
  <c r="BE219" i="10" s="1"/>
  <c r="AB149" i="4"/>
  <c r="AB219" i="10" s="1"/>
  <c r="BM149" i="4"/>
  <c r="BM219" i="10" s="1"/>
  <c r="CC149" i="4"/>
  <c r="CC219" i="10" s="1"/>
  <c r="BH149" i="4"/>
  <c r="BH219" i="10" s="1"/>
  <c r="BN149" i="4"/>
  <c r="BN219" i="10" s="1"/>
  <c r="BQ149" i="4"/>
  <c r="BQ219" i="10" s="1"/>
  <c r="BV149" i="4"/>
  <c r="BV219" i="10" s="1"/>
  <c r="BY149" i="4"/>
  <c r="BY219" i="10" s="1"/>
  <c r="BK149" i="4"/>
  <c r="BK219" i="10" s="1"/>
  <c r="AJ22" i="4"/>
  <c r="AJ92" i="10" s="1"/>
  <c r="ED70" i="4"/>
  <c r="ED140" i="10" s="1"/>
  <c r="AT90" i="4"/>
  <c r="AT160" i="10" s="1"/>
  <c r="AY118" i="4"/>
  <c r="AY188" i="10" s="1"/>
  <c r="AT118" i="4"/>
  <c r="AT188" i="10" s="1"/>
  <c r="ED209" i="4"/>
  <c r="ED279" i="10" s="1"/>
  <c r="DT160" i="4"/>
  <c r="DT230" i="10" s="1"/>
  <c r="AY20" i="4"/>
  <c r="AY90" i="10" s="1"/>
  <c r="AO212" i="4"/>
  <c r="AO282" i="10" s="1"/>
  <c r="AJ212" i="4"/>
  <c r="AJ282" i="10" s="1"/>
  <c r="BX27" i="4"/>
  <c r="BX97" i="10" s="1"/>
  <c r="BI27" i="4"/>
  <c r="BI97" i="10" s="1"/>
  <c r="BR27" i="4"/>
  <c r="BR97" i="10" s="1"/>
  <c r="AB27" i="4"/>
  <c r="AB97" i="10" s="1"/>
  <c r="CF27" i="4"/>
  <c r="CF97" i="10" s="1"/>
  <c r="BZ27" i="4"/>
  <c r="BZ97" i="10" s="1"/>
  <c r="BS27" i="4"/>
  <c r="BS97" i="10" s="1"/>
  <c r="BH27" i="4"/>
  <c r="BH97" i="10" s="1"/>
  <c r="BJ27" i="4"/>
  <c r="BJ97" i="10" s="1"/>
  <c r="BT27" i="4"/>
  <c r="BT97" i="10" s="1"/>
  <c r="BP27" i="4"/>
  <c r="BP97" i="10" s="1"/>
  <c r="CD27" i="4"/>
  <c r="CD97" i="10" s="1"/>
  <c r="CC27" i="4"/>
  <c r="CC97" i="10" s="1"/>
  <c r="AA27" i="4"/>
  <c r="AA97" i="10" s="1"/>
  <c r="CE27" i="4"/>
  <c r="CE97" i="10" s="1"/>
  <c r="BL27" i="4"/>
  <c r="BL97" i="10" s="1"/>
  <c r="BQ27" i="4"/>
  <c r="BQ97" i="10" s="1"/>
  <c r="BU27" i="4"/>
  <c r="BU97" i="10" s="1"/>
  <c r="BY27" i="4"/>
  <c r="BY97" i="10" s="1"/>
  <c r="BE27" i="4"/>
  <c r="BE97" i="10" s="1"/>
  <c r="BM27" i="4"/>
  <c r="BM97" i="10" s="1"/>
  <c r="Y27" i="4"/>
  <c r="Y97" i="10" s="1"/>
  <c r="BV27" i="4"/>
  <c r="BV97" i="10" s="1"/>
  <c r="Z27" i="4"/>
  <c r="Z97" i="10" s="1"/>
  <c r="BO27" i="4"/>
  <c r="BO97" i="10" s="1"/>
  <c r="CA27" i="4"/>
  <c r="CA97" i="10" s="1"/>
  <c r="BN27" i="4"/>
  <c r="BN97" i="10" s="1"/>
  <c r="BK27" i="4"/>
  <c r="BK97" i="10" s="1"/>
  <c r="BW27" i="4"/>
  <c r="BW97" i="10" s="1"/>
  <c r="CB27" i="4"/>
  <c r="CB97" i="10" s="1"/>
  <c r="I117" i="7"/>
  <c r="C107" i="7"/>
  <c r="M154" i="6"/>
  <c r="B141" i="6"/>
  <c r="CL22" i="4"/>
  <c r="CL92" i="10" s="1"/>
  <c r="CV22" i="4"/>
  <c r="CV92" i="10" s="1"/>
  <c r="CN22" i="4"/>
  <c r="CN92" i="10" s="1"/>
  <c r="CI22" i="4"/>
  <c r="CI92" i="10" s="1"/>
  <c r="CT22" i="4"/>
  <c r="CT92" i="10" s="1"/>
  <c r="CO22" i="4"/>
  <c r="CO92" i="10" s="1"/>
  <c r="CW22" i="4"/>
  <c r="CW92" i="10" s="1"/>
  <c r="CQ22" i="4"/>
  <c r="CQ92" i="10" s="1"/>
  <c r="DB22" i="4"/>
  <c r="DB92" i="10" s="1"/>
  <c r="DE22" i="4"/>
  <c r="DE92" i="10" s="1"/>
  <c r="CZ22" i="4"/>
  <c r="CZ92" i="10" s="1"/>
  <c r="CU22" i="4"/>
  <c r="CU92" i="10" s="1"/>
  <c r="CM22" i="4"/>
  <c r="CM92" i="10" s="1"/>
  <c r="CJ22" i="4"/>
  <c r="CJ92" i="10" s="1"/>
  <c r="DD22" i="4"/>
  <c r="DD92" i="10" s="1"/>
  <c r="CR22" i="4"/>
  <c r="CR92" i="10" s="1"/>
  <c r="CK22" i="4"/>
  <c r="CK92" i="10" s="1"/>
  <c r="CP22" i="4"/>
  <c r="CP92" i="10" s="1"/>
  <c r="CX22" i="4"/>
  <c r="CX92" i="10" s="1"/>
  <c r="DF22" i="4"/>
  <c r="DF92" i="10" s="1"/>
  <c r="CS22" i="4"/>
  <c r="CS92" i="10" s="1"/>
  <c r="CY22" i="4"/>
  <c r="CY92" i="10" s="1"/>
  <c r="DA22" i="4"/>
  <c r="DA92" i="10" s="1"/>
  <c r="DG22" i="4"/>
  <c r="DG92" i="10" s="1"/>
  <c r="DC22" i="4"/>
  <c r="DC92" i="10" s="1"/>
  <c r="AY22" i="4"/>
  <c r="AY92" i="10" s="1"/>
  <c r="I108" i="7"/>
  <c r="C98" i="7"/>
  <c r="AJ143" i="4"/>
  <c r="AJ213" i="10" s="1"/>
  <c r="I104" i="7"/>
  <c r="C94" i="7"/>
  <c r="AO143" i="4"/>
  <c r="AO213" i="10" s="1"/>
  <c r="ED159" i="4"/>
  <c r="ED229" i="10" s="1"/>
  <c r="I110" i="7"/>
  <c r="C100" i="7"/>
  <c r="DO194" i="4"/>
  <c r="DO264" i="10" s="1"/>
  <c r="ED109" i="4"/>
  <c r="ED179" i="10" s="1"/>
  <c r="BN200" i="4"/>
  <c r="BN270" i="10" s="1"/>
  <c r="BT200" i="4"/>
  <c r="BT270" i="10" s="1"/>
  <c r="BJ200" i="4"/>
  <c r="BJ270" i="10" s="1"/>
  <c r="Z200" i="4"/>
  <c r="Z270" i="10" s="1"/>
  <c r="BV200" i="4"/>
  <c r="BV270" i="10" s="1"/>
  <c r="CB200" i="4"/>
  <c r="CB270" i="10" s="1"/>
  <c r="BZ200" i="4"/>
  <c r="BZ270" i="10" s="1"/>
  <c r="AA200" i="4"/>
  <c r="AA270" i="10" s="1"/>
  <c r="CD200" i="4"/>
  <c r="CD270" i="10" s="1"/>
  <c r="BR200" i="4"/>
  <c r="BR270" i="10" s="1"/>
  <c r="BK200" i="4"/>
  <c r="BK270" i="10" s="1"/>
  <c r="AB200" i="4"/>
  <c r="AB270" i="10" s="1"/>
  <c r="CC200" i="4"/>
  <c r="CC270" i="10" s="1"/>
  <c r="BL200" i="4"/>
  <c r="BL270" i="10" s="1"/>
  <c r="BY200" i="4"/>
  <c r="BY270" i="10" s="1"/>
  <c r="Y200" i="4"/>
  <c r="Y270" i="10" s="1"/>
  <c r="BU200" i="4"/>
  <c r="BU270" i="10" s="1"/>
  <c r="BI200" i="4"/>
  <c r="BI270" i="10" s="1"/>
  <c r="BO200" i="4"/>
  <c r="BO270" i="10" s="1"/>
  <c r="CA200" i="4"/>
  <c r="CA270" i="10" s="1"/>
  <c r="BW200" i="4"/>
  <c r="BW270" i="10" s="1"/>
  <c r="BP200" i="4"/>
  <c r="BP270" i="10" s="1"/>
  <c r="CE200" i="4"/>
  <c r="CE270" i="10" s="1"/>
  <c r="CF200" i="4"/>
  <c r="CF270" i="10" s="1"/>
  <c r="BE200" i="4"/>
  <c r="BE270" i="10" s="1"/>
  <c r="BQ200" i="4"/>
  <c r="BQ270" i="10" s="1"/>
  <c r="BS200" i="4"/>
  <c r="BS270" i="10" s="1"/>
  <c r="BH200" i="4"/>
  <c r="BH270" i="10" s="1"/>
  <c r="BM200" i="4"/>
  <c r="BM270" i="10" s="1"/>
  <c r="BX200" i="4"/>
  <c r="BX270" i="10" s="1"/>
  <c r="AO190" i="4"/>
  <c r="AO260" i="10" s="1"/>
  <c r="AT105" i="4"/>
  <c r="AT175" i="10" s="1"/>
  <c r="DT209" i="4"/>
  <c r="DT279" i="10" s="1"/>
  <c r="DO109" i="4"/>
  <c r="DO179" i="10" s="1"/>
  <c r="DJ142" i="4"/>
  <c r="DJ212" i="10" s="1"/>
  <c r="DF179" i="4"/>
  <c r="DF249" i="10" s="1"/>
  <c r="CU179" i="4"/>
  <c r="CU249" i="10" s="1"/>
  <c r="CR179" i="4"/>
  <c r="CR249" i="10" s="1"/>
  <c r="CI179" i="4"/>
  <c r="CI249" i="10" s="1"/>
  <c r="CJ179" i="4"/>
  <c r="CJ249" i="10" s="1"/>
  <c r="CS179" i="4"/>
  <c r="CS249" i="10" s="1"/>
  <c r="CQ179" i="4"/>
  <c r="CQ249" i="10" s="1"/>
  <c r="CZ179" i="4"/>
  <c r="CZ249" i="10" s="1"/>
  <c r="DB179" i="4"/>
  <c r="DB249" i="10" s="1"/>
  <c r="CX179" i="4"/>
  <c r="CX249" i="10" s="1"/>
  <c r="DD179" i="4"/>
  <c r="DD249" i="10" s="1"/>
  <c r="CM179" i="4"/>
  <c r="CM249" i="10" s="1"/>
  <c r="CY179" i="4"/>
  <c r="CY249" i="10" s="1"/>
  <c r="DC179" i="4"/>
  <c r="DC249" i="10" s="1"/>
  <c r="DG179" i="4"/>
  <c r="DG249" i="10" s="1"/>
  <c r="CN179" i="4"/>
  <c r="CN249" i="10" s="1"/>
  <c r="CV179" i="4"/>
  <c r="CV249" i="10" s="1"/>
  <c r="CW179" i="4"/>
  <c r="CW249" i="10" s="1"/>
  <c r="DA179" i="4"/>
  <c r="DA249" i="10" s="1"/>
  <c r="DE179" i="4"/>
  <c r="DE249" i="10" s="1"/>
  <c r="CT179" i="4"/>
  <c r="CT249" i="10" s="1"/>
  <c r="CP179" i="4"/>
  <c r="CP249" i="10" s="1"/>
  <c r="CL179" i="4"/>
  <c r="CL249" i="10" s="1"/>
  <c r="CO179" i="4"/>
  <c r="CO249" i="10" s="1"/>
  <c r="CK179" i="4"/>
  <c r="CK249" i="10" s="1"/>
  <c r="AJ179" i="4"/>
  <c r="AJ249" i="10" s="1"/>
  <c r="AO41" i="4"/>
  <c r="AO111" i="10" s="1"/>
  <c r="DJ194" i="4"/>
  <c r="DJ264" i="10" s="1"/>
  <c r="CT90" i="4"/>
  <c r="CT160" i="10" s="1"/>
  <c r="CI90" i="4"/>
  <c r="CI160" i="10" s="1"/>
  <c r="CQ90" i="4"/>
  <c r="CQ160" i="10" s="1"/>
  <c r="DC90" i="4"/>
  <c r="DC160" i="10" s="1"/>
  <c r="CS90" i="4"/>
  <c r="CS160" i="10" s="1"/>
  <c r="CW90" i="4"/>
  <c r="CW160" i="10" s="1"/>
  <c r="CL90" i="4"/>
  <c r="CL160" i="10" s="1"/>
  <c r="DB90" i="4"/>
  <c r="DB160" i="10" s="1"/>
  <c r="CX90" i="4"/>
  <c r="CX160" i="10" s="1"/>
  <c r="CK90" i="4"/>
  <c r="CK160" i="10" s="1"/>
  <c r="DE90" i="4"/>
  <c r="DE160" i="10" s="1"/>
  <c r="CP90" i="4"/>
  <c r="CP160" i="10" s="1"/>
  <c r="CU90" i="4"/>
  <c r="CU160" i="10" s="1"/>
  <c r="CY90" i="4"/>
  <c r="CY160" i="10" s="1"/>
  <c r="DD90" i="4"/>
  <c r="DD160" i="10" s="1"/>
  <c r="DA90" i="4"/>
  <c r="DA160" i="10" s="1"/>
  <c r="CM90" i="4"/>
  <c r="CM160" i="10" s="1"/>
  <c r="CV90" i="4"/>
  <c r="CV160" i="10" s="1"/>
  <c r="CN90" i="4"/>
  <c r="CN160" i="10" s="1"/>
  <c r="CJ90" i="4"/>
  <c r="CJ160" i="10" s="1"/>
  <c r="DF90" i="4"/>
  <c r="DF160" i="10" s="1"/>
  <c r="CR90" i="4"/>
  <c r="CR160" i="10" s="1"/>
  <c r="CO90" i="4"/>
  <c r="CO160" i="10" s="1"/>
  <c r="CZ90" i="4"/>
  <c r="CZ160" i="10" s="1"/>
  <c r="DG90" i="4"/>
  <c r="DG160" i="10" s="1"/>
  <c r="DJ209" i="4"/>
  <c r="DJ279" i="10" s="1"/>
  <c r="BM26" i="4"/>
  <c r="BM96" i="10" s="1"/>
  <c r="BO26" i="4"/>
  <c r="BO96" i="10" s="1"/>
  <c r="BJ26" i="4"/>
  <c r="BJ96" i="10" s="1"/>
  <c r="BH26" i="4"/>
  <c r="BH96" i="10" s="1"/>
  <c r="BV26" i="4"/>
  <c r="BV96" i="10" s="1"/>
  <c r="BQ26" i="4"/>
  <c r="BQ96" i="10" s="1"/>
  <c r="CB26" i="4"/>
  <c r="CB96" i="10" s="1"/>
  <c r="BP26" i="4"/>
  <c r="BP96" i="10" s="1"/>
  <c r="CE26" i="4"/>
  <c r="CE96" i="10" s="1"/>
  <c r="BR26" i="4"/>
  <c r="BR96" i="10" s="1"/>
  <c r="BE26" i="4"/>
  <c r="BE96" i="10" s="1"/>
  <c r="CD26" i="4"/>
  <c r="CD96" i="10" s="1"/>
  <c r="CC26" i="4"/>
  <c r="CC96" i="10" s="1"/>
  <c r="CA26" i="4"/>
  <c r="CA96" i="10" s="1"/>
  <c r="BT26" i="4"/>
  <c r="BT96" i="10" s="1"/>
  <c r="AA26" i="4"/>
  <c r="AA96" i="10" s="1"/>
  <c r="BX26" i="4"/>
  <c r="BX96" i="10" s="1"/>
  <c r="BS26" i="4"/>
  <c r="BS96" i="10" s="1"/>
  <c r="CF26" i="4"/>
  <c r="CF96" i="10" s="1"/>
  <c r="BY26" i="4"/>
  <c r="BY96" i="10" s="1"/>
  <c r="BK26" i="4"/>
  <c r="BK96" i="10" s="1"/>
  <c r="Z26" i="4"/>
  <c r="Z96" i="10" s="1"/>
  <c r="BI26" i="4"/>
  <c r="BI96" i="10" s="1"/>
  <c r="AB26" i="4"/>
  <c r="AB96" i="10" s="1"/>
  <c r="Y26" i="4"/>
  <c r="Y96" i="10" s="1"/>
  <c r="BL26" i="4"/>
  <c r="BL96" i="10" s="1"/>
  <c r="BU26" i="4"/>
  <c r="BU96" i="10" s="1"/>
  <c r="BN26" i="4"/>
  <c r="BN96" i="10" s="1"/>
  <c r="BW26" i="4"/>
  <c r="BW96" i="10" s="1"/>
  <c r="BZ26" i="4"/>
  <c r="BZ96" i="10" s="1"/>
  <c r="DO83" i="4"/>
  <c r="DO153" i="10" s="1"/>
  <c r="AJ20" i="4"/>
  <c r="AJ90" i="10" s="1"/>
  <c r="DO160" i="4"/>
  <c r="DO230" i="10" s="1"/>
  <c r="ED194" i="4"/>
  <c r="ED264" i="10" s="1"/>
  <c r="ED83" i="4"/>
  <c r="ED153" i="10" s="1"/>
  <c r="DJ83" i="4"/>
  <c r="DJ153" i="10" s="1"/>
  <c r="M135" i="6"/>
  <c r="B122" i="6"/>
  <c r="DY18" i="4"/>
  <c r="DY88" i="10" s="1"/>
  <c r="DY109" i="4"/>
  <c r="DY179" i="10" s="1"/>
  <c r="M157" i="6"/>
  <c r="B144" i="6"/>
  <c r="AO179" i="4"/>
  <c r="AO249" i="10" s="1"/>
  <c r="DT109" i="4"/>
  <c r="DT179" i="10" s="1"/>
  <c r="ED49" i="4"/>
  <c r="ED119" i="10" s="1"/>
  <c r="AT179" i="4"/>
  <c r="AT249" i="10" s="1"/>
  <c r="AY105" i="4"/>
  <c r="AY175" i="10" s="1"/>
  <c r="M142" i="6"/>
  <c r="B129" i="6"/>
  <c r="AT190" i="4"/>
  <c r="AT260" i="10" s="1"/>
  <c r="DY159" i="4"/>
  <c r="DY229" i="10" s="1"/>
  <c r="DY70" i="4"/>
  <c r="DY140" i="10" s="1"/>
  <c r="DJ109" i="4"/>
  <c r="DJ179" i="10" s="1"/>
  <c r="BO75" i="4"/>
  <c r="BO145" i="10" s="1"/>
  <c r="BQ75" i="4"/>
  <c r="BQ145" i="10" s="1"/>
  <c r="CA75" i="4"/>
  <c r="CA145" i="10" s="1"/>
  <c r="BU75" i="4"/>
  <c r="BU145" i="10" s="1"/>
  <c r="BW75" i="4"/>
  <c r="BW145" i="10" s="1"/>
  <c r="BY75" i="4"/>
  <c r="BY145" i="10" s="1"/>
  <c r="BL75" i="4"/>
  <c r="BL145" i="10" s="1"/>
  <c r="BE75" i="4"/>
  <c r="BE145" i="10" s="1"/>
  <c r="CE75" i="4"/>
  <c r="CE145" i="10" s="1"/>
  <c r="BN75" i="4"/>
  <c r="BN145" i="10" s="1"/>
  <c r="CB75" i="4"/>
  <c r="CB145" i="10" s="1"/>
  <c r="Y75" i="4"/>
  <c r="Y145" i="10" s="1"/>
  <c r="BI75" i="4"/>
  <c r="BI145" i="10" s="1"/>
  <c r="BK75" i="4"/>
  <c r="BK145" i="10" s="1"/>
  <c r="BT75" i="4"/>
  <c r="BT145" i="10" s="1"/>
  <c r="CD75" i="4"/>
  <c r="CD145" i="10" s="1"/>
  <c r="AA75" i="4"/>
  <c r="AA145" i="10" s="1"/>
  <c r="BJ75" i="4"/>
  <c r="BJ145" i="10" s="1"/>
  <c r="AB75" i="4"/>
  <c r="AB145" i="10" s="1"/>
  <c r="BZ75" i="4"/>
  <c r="BZ145" i="10" s="1"/>
  <c r="BH75" i="4"/>
  <c r="BH145" i="10" s="1"/>
  <c r="BM75" i="4"/>
  <c r="BM145" i="10" s="1"/>
  <c r="BP75" i="4"/>
  <c r="BP145" i="10" s="1"/>
  <c r="CC75" i="4"/>
  <c r="CC145" i="10" s="1"/>
  <c r="BX75" i="4"/>
  <c r="BX145" i="10" s="1"/>
  <c r="BR75" i="4"/>
  <c r="BR145" i="10" s="1"/>
  <c r="BV75" i="4"/>
  <c r="BV145" i="10" s="1"/>
  <c r="Z75" i="4"/>
  <c r="Z145" i="10" s="1"/>
  <c r="CF75" i="4"/>
  <c r="CF145" i="10" s="1"/>
  <c r="BS75" i="4"/>
  <c r="BS145" i="10" s="1"/>
  <c r="AO105" i="4"/>
  <c r="AO175" i="10" s="1"/>
  <c r="BR196" i="4"/>
  <c r="BR266" i="10" s="1"/>
  <c r="CF196" i="4"/>
  <c r="CF266" i="10" s="1"/>
  <c r="BN196" i="4"/>
  <c r="BN266" i="10" s="1"/>
  <c r="Y196" i="4"/>
  <c r="Y266" i="10" s="1"/>
  <c r="BZ196" i="4"/>
  <c r="BZ266" i="10" s="1"/>
  <c r="BV196" i="4"/>
  <c r="BV266" i="10" s="1"/>
  <c r="CD196" i="4"/>
  <c r="CD266" i="10" s="1"/>
  <c r="Z196" i="4"/>
  <c r="Z266" i="10" s="1"/>
  <c r="BK196" i="4"/>
  <c r="BK266" i="10" s="1"/>
  <c r="BW196" i="4"/>
  <c r="BW266" i="10" s="1"/>
  <c r="BO196" i="4"/>
  <c r="BO266" i="10" s="1"/>
  <c r="BJ196" i="4"/>
  <c r="BJ266" i="10" s="1"/>
  <c r="BX196" i="4"/>
  <c r="BX266" i="10" s="1"/>
  <c r="CC196" i="4"/>
  <c r="CC266" i="10" s="1"/>
  <c r="AA196" i="4"/>
  <c r="AA266" i="10" s="1"/>
  <c r="BY196" i="4"/>
  <c r="BY266" i="10" s="1"/>
  <c r="BM196" i="4"/>
  <c r="BM266" i="10" s="1"/>
  <c r="BS196" i="4"/>
  <c r="BS266" i="10" s="1"/>
  <c r="CE196" i="4"/>
  <c r="CE266" i="10" s="1"/>
  <c r="CA196" i="4"/>
  <c r="CA266" i="10" s="1"/>
  <c r="BT196" i="4"/>
  <c r="BT266" i="10" s="1"/>
  <c r="BH196" i="4"/>
  <c r="BH266" i="10" s="1"/>
  <c r="BU196" i="4"/>
  <c r="BU266" i="10" s="1"/>
  <c r="BP196" i="4"/>
  <c r="BP266" i="10" s="1"/>
  <c r="AB196" i="4"/>
  <c r="AB266" i="10" s="1"/>
  <c r="BE196" i="4"/>
  <c r="BE266" i="10" s="1"/>
  <c r="BI196" i="4"/>
  <c r="BI266" i="10" s="1"/>
  <c r="BL196" i="4"/>
  <c r="BL266" i="10" s="1"/>
  <c r="BQ196" i="4"/>
  <c r="BQ266" i="10" s="1"/>
  <c r="CB196" i="4"/>
  <c r="CB266" i="10" s="1"/>
  <c r="DT194" i="4"/>
  <c r="DT264" i="10" s="1"/>
  <c r="AY84" i="4"/>
  <c r="AY154" i="10" s="1"/>
  <c r="I102" i="7"/>
  <c r="C92" i="7"/>
  <c r="CP118" i="4"/>
  <c r="CP188" i="10" s="1"/>
  <c r="DA118" i="4"/>
  <c r="DA188" i="10" s="1"/>
  <c r="CS118" i="4"/>
  <c r="CS188" i="10" s="1"/>
  <c r="CV118" i="4"/>
  <c r="CV188" i="10" s="1"/>
  <c r="CY118" i="4"/>
  <c r="CY188" i="10" s="1"/>
  <c r="CJ118" i="4"/>
  <c r="CJ188" i="10" s="1"/>
  <c r="CT118" i="4"/>
  <c r="CT188" i="10" s="1"/>
  <c r="CK118" i="4"/>
  <c r="CK188" i="10" s="1"/>
  <c r="CN118" i="4"/>
  <c r="CN188" i="10" s="1"/>
  <c r="CQ118" i="4"/>
  <c r="CQ188" i="10" s="1"/>
  <c r="DB118" i="4"/>
  <c r="DB188" i="10" s="1"/>
  <c r="DE118" i="4"/>
  <c r="DE188" i="10" s="1"/>
  <c r="DD118" i="4"/>
  <c r="DD188" i="10" s="1"/>
  <c r="CM118" i="4"/>
  <c r="CM188" i="10" s="1"/>
  <c r="DC118" i="4"/>
  <c r="DC188" i="10" s="1"/>
  <c r="CO118" i="4"/>
  <c r="CO188" i="10" s="1"/>
  <c r="CW118" i="4"/>
  <c r="CW188" i="10" s="1"/>
  <c r="CU118" i="4"/>
  <c r="CU188" i="10" s="1"/>
  <c r="CX118" i="4"/>
  <c r="CX188" i="10" s="1"/>
  <c r="DF118" i="4"/>
  <c r="DF188" i="10" s="1"/>
  <c r="CL118" i="4"/>
  <c r="CL188" i="10" s="1"/>
  <c r="DG118" i="4"/>
  <c r="DG188" i="10" s="1"/>
  <c r="CI118" i="4"/>
  <c r="CI188" i="10" s="1"/>
  <c r="CR118" i="4"/>
  <c r="CR188" i="10" s="1"/>
  <c r="CZ118" i="4"/>
  <c r="CZ188" i="10" s="1"/>
  <c r="M133" i="6"/>
  <c r="B120" i="6"/>
  <c r="AT212" i="4"/>
  <c r="AT282" i="10" s="1"/>
  <c r="DT70" i="4"/>
  <c r="DT140" i="10" s="1"/>
  <c r="DJ70" i="4"/>
  <c r="DJ140" i="10" s="1"/>
  <c r="ED39" i="4"/>
  <c r="ED109" i="10" s="1"/>
  <c r="DY95" i="4"/>
  <c r="DY165" i="10" s="1"/>
  <c r="DJ159" i="4"/>
  <c r="DJ229" i="10" s="1"/>
  <c r="DC105" i="4"/>
  <c r="DC175" i="10" s="1"/>
  <c r="CR105" i="4"/>
  <c r="CR175" i="10" s="1"/>
  <c r="CO105" i="4"/>
  <c r="CO175" i="10" s="1"/>
  <c r="DD105" i="4"/>
  <c r="DD175" i="10" s="1"/>
  <c r="CY105" i="4"/>
  <c r="CY175" i="10" s="1"/>
  <c r="CL105" i="4"/>
  <c r="CL175" i="10" s="1"/>
  <c r="CX105" i="4"/>
  <c r="CX175" i="10" s="1"/>
  <c r="CU105" i="4"/>
  <c r="CU175" i="10" s="1"/>
  <c r="CZ105" i="4"/>
  <c r="CZ175" i="10" s="1"/>
  <c r="CM105" i="4"/>
  <c r="CM175" i="10" s="1"/>
  <c r="CN105" i="4"/>
  <c r="CN175" i="10" s="1"/>
  <c r="CK105" i="4"/>
  <c r="CK175" i="10" s="1"/>
  <c r="CV105" i="4"/>
  <c r="CV175" i="10" s="1"/>
  <c r="DF105" i="4"/>
  <c r="DF175" i="10" s="1"/>
  <c r="CS105" i="4"/>
  <c r="CS175" i="10" s="1"/>
  <c r="DE105" i="4"/>
  <c r="DE175" i="10" s="1"/>
  <c r="DG105" i="4"/>
  <c r="DG175" i="10" s="1"/>
  <c r="DA105" i="4"/>
  <c r="DA175" i="10" s="1"/>
  <c r="CI105" i="4"/>
  <c r="CI175" i="10" s="1"/>
  <c r="CP105" i="4"/>
  <c r="CP175" i="10" s="1"/>
  <c r="CJ105" i="4"/>
  <c r="CJ175" i="10" s="1"/>
  <c r="DB105" i="4"/>
  <c r="DB175" i="10" s="1"/>
  <c r="CQ105" i="4"/>
  <c r="CQ175" i="10" s="1"/>
  <c r="CT105" i="4"/>
  <c r="CT175" i="10" s="1"/>
  <c r="CW105" i="4"/>
  <c r="CW175" i="10" s="1"/>
  <c r="AJ174" i="4"/>
  <c r="AJ244" i="10" s="1"/>
  <c r="AY41" i="4"/>
  <c r="AY111" i="10" s="1"/>
  <c r="DY39" i="4"/>
  <c r="DY109" i="10" s="1"/>
  <c r="DO142" i="4"/>
  <c r="DO212" i="10" s="1"/>
  <c r="DE143" i="4"/>
  <c r="DE213" i="10" s="1"/>
  <c r="DG143" i="4"/>
  <c r="DG213" i="10" s="1"/>
  <c r="CK143" i="4"/>
  <c r="CK213" i="10" s="1"/>
  <c r="CP143" i="4"/>
  <c r="CP213" i="10" s="1"/>
  <c r="CR143" i="4"/>
  <c r="CR213" i="10" s="1"/>
  <c r="CT143" i="4"/>
  <c r="CT213" i="10" s="1"/>
  <c r="CX143" i="4"/>
  <c r="CX213" i="10" s="1"/>
  <c r="CS143" i="4"/>
  <c r="CS213" i="10" s="1"/>
  <c r="CY143" i="4"/>
  <c r="CY213" i="10" s="1"/>
  <c r="CW143" i="4"/>
  <c r="CW213" i="10" s="1"/>
  <c r="CQ143" i="4"/>
  <c r="CQ213" i="10" s="1"/>
  <c r="CJ143" i="4"/>
  <c r="CJ213" i="10" s="1"/>
  <c r="DF143" i="4"/>
  <c r="DF213" i="10" s="1"/>
  <c r="CZ143" i="4"/>
  <c r="CZ213" i="10" s="1"/>
  <c r="CM143" i="4"/>
  <c r="CM213" i="10" s="1"/>
  <c r="CU143" i="4"/>
  <c r="CU213" i="10" s="1"/>
  <c r="DC143" i="4"/>
  <c r="DC213" i="10" s="1"/>
  <c r="CV143" i="4"/>
  <c r="CV213" i="10" s="1"/>
  <c r="DB143" i="4"/>
  <c r="DB213" i="10" s="1"/>
  <c r="CL143" i="4"/>
  <c r="CL213" i="10" s="1"/>
  <c r="DA143" i="4"/>
  <c r="DA213" i="10" s="1"/>
  <c r="CI143" i="4"/>
  <c r="CI213" i="10" s="1"/>
  <c r="CN143" i="4"/>
  <c r="CN213" i="10" s="1"/>
  <c r="DD143" i="4"/>
  <c r="DD213" i="10" s="1"/>
  <c r="CO143" i="4"/>
  <c r="CO213" i="10" s="1"/>
  <c r="DO95" i="4"/>
  <c r="DO165" i="10" s="1"/>
  <c r="BM94" i="4"/>
  <c r="BM164" i="10" s="1"/>
  <c r="BW94" i="4"/>
  <c r="BW164" i="10" s="1"/>
  <c r="CA94" i="4"/>
  <c r="CA164" i="10" s="1"/>
  <c r="Y94" i="4"/>
  <c r="Y164" i="10" s="1"/>
  <c r="BU94" i="4"/>
  <c r="BU164" i="10" s="1"/>
  <c r="BN94" i="4"/>
  <c r="BN164" i="10" s="1"/>
  <c r="BI94" i="4"/>
  <c r="BI164" i="10" s="1"/>
  <c r="Z94" i="4"/>
  <c r="Z164" i="10" s="1"/>
  <c r="CC94" i="4"/>
  <c r="CC164" i="10" s="1"/>
  <c r="BX94" i="4"/>
  <c r="BX164" i="10" s="1"/>
  <c r="BS94" i="4"/>
  <c r="BS164" i="10" s="1"/>
  <c r="AB94" i="4"/>
  <c r="AB164" i="10" s="1"/>
  <c r="CB94" i="4"/>
  <c r="CB164" i="10" s="1"/>
  <c r="BK94" i="4"/>
  <c r="BK164" i="10" s="1"/>
  <c r="BQ94" i="4"/>
  <c r="BQ164" i="10" s="1"/>
  <c r="AA94" i="4"/>
  <c r="AA164" i="10" s="1"/>
  <c r="BE94" i="4"/>
  <c r="BE164" i="10" s="1"/>
  <c r="BH94" i="4"/>
  <c r="BH164" i="10" s="1"/>
  <c r="BO94" i="4"/>
  <c r="BO164" i="10" s="1"/>
  <c r="BY94" i="4"/>
  <c r="BY164" i="10" s="1"/>
  <c r="CF94" i="4"/>
  <c r="CF164" i="10" s="1"/>
  <c r="CD94" i="4"/>
  <c r="CD164" i="10" s="1"/>
  <c r="BZ94" i="4"/>
  <c r="BZ164" i="10" s="1"/>
  <c r="CE94" i="4"/>
  <c r="CE164" i="10" s="1"/>
  <c r="BR94" i="4"/>
  <c r="BR164" i="10" s="1"/>
  <c r="BL94" i="4"/>
  <c r="BL164" i="10" s="1"/>
  <c r="BT94" i="4"/>
  <c r="BT164" i="10" s="1"/>
  <c r="BJ94" i="4"/>
  <c r="BJ164" i="10" s="1"/>
  <c r="BV94" i="4"/>
  <c r="BV164" i="10" s="1"/>
  <c r="BP94" i="4"/>
  <c r="BP164" i="10" s="1"/>
  <c r="M136" i="6"/>
  <c r="B123" i="6"/>
  <c r="M134" i="6"/>
  <c r="B121" i="6"/>
  <c r="DJ95" i="4"/>
  <c r="DJ165" i="10" s="1"/>
  <c r="AO84" i="4"/>
  <c r="AO154" i="10" s="1"/>
  <c r="AJ84" i="4"/>
  <c r="AJ154" i="10" s="1"/>
  <c r="CU174" i="4"/>
  <c r="CU244" i="10" s="1"/>
  <c r="CR174" i="4"/>
  <c r="CR244" i="10" s="1"/>
  <c r="CP174" i="4"/>
  <c r="CP244" i="10" s="1"/>
  <c r="DC174" i="4"/>
  <c r="DC244" i="10" s="1"/>
  <c r="CW174" i="4"/>
  <c r="CW244" i="10" s="1"/>
  <c r="CY174" i="4"/>
  <c r="CY244" i="10" s="1"/>
  <c r="CN174" i="4"/>
  <c r="CN244" i="10" s="1"/>
  <c r="CX174" i="4"/>
  <c r="CX244" i="10" s="1"/>
  <c r="CZ174" i="4"/>
  <c r="CZ244" i="10" s="1"/>
  <c r="CM174" i="4"/>
  <c r="CM244" i="10" s="1"/>
  <c r="DA174" i="4"/>
  <c r="DA244" i="10" s="1"/>
  <c r="CO174" i="4"/>
  <c r="CO244" i="10" s="1"/>
  <c r="CS174" i="4"/>
  <c r="CS244" i="10" s="1"/>
  <c r="CQ174" i="4"/>
  <c r="CQ244" i="10" s="1"/>
  <c r="CL174" i="4"/>
  <c r="CL244" i="10" s="1"/>
  <c r="DG174" i="4"/>
  <c r="DG244" i="10" s="1"/>
  <c r="CV174" i="4"/>
  <c r="CV244" i="10" s="1"/>
  <c r="DE174" i="4"/>
  <c r="DE244" i="10" s="1"/>
  <c r="DB174" i="4"/>
  <c r="DB244" i="10" s="1"/>
  <c r="DD174" i="4"/>
  <c r="DD244" i="10" s="1"/>
  <c r="CK174" i="4"/>
  <c r="CK244" i="10" s="1"/>
  <c r="CI174" i="4"/>
  <c r="CI244" i="10" s="1"/>
  <c r="CJ174" i="4"/>
  <c r="CJ244" i="10" s="1"/>
  <c r="CT174" i="4"/>
  <c r="CT244" i="10" s="1"/>
  <c r="DF174" i="4"/>
  <c r="DF244" i="10" s="1"/>
  <c r="CW41" i="4"/>
  <c r="CW111" i="10" s="1"/>
  <c r="CU41" i="4"/>
  <c r="CU111" i="10" s="1"/>
  <c r="CZ41" i="4"/>
  <c r="CZ111" i="10" s="1"/>
  <c r="DE41" i="4"/>
  <c r="DE111" i="10" s="1"/>
  <c r="CK41" i="4"/>
  <c r="CK111" i="10" s="1"/>
  <c r="DA41" i="4"/>
  <c r="DA111" i="10" s="1"/>
  <c r="CI41" i="4"/>
  <c r="CI111" i="10" s="1"/>
  <c r="CX41" i="4"/>
  <c r="CX111" i="10" s="1"/>
  <c r="DB41" i="4"/>
  <c r="DB111" i="10" s="1"/>
  <c r="CO41" i="4"/>
  <c r="CO111" i="10" s="1"/>
  <c r="CJ41" i="4"/>
  <c r="CJ111" i="10" s="1"/>
  <c r="CR41" i="4"/>
  <c r="CR111" i="10" s="1"/>
  <c r="CQ41" i="4"/>
  <c r="CQ111" i="10" s="1"/>
  <c r="DC41" i="4"/>
  <c r="DC111" i="10" s="1"/>
  <c r="CY41" i="4"/>
  <c r="CY111" i="10" s="1"/>
  <c r="CL41" i="4"/>
  <c r="CL111" i="10" s="1"/>
  <c r="DG41" i="4"/>
  <c r="DG111" i="10" s="1"/>
  <c r="CT41" i="4"/>
  <c r="CT111" i="10" s="1"/>
  <c r="CS41" i="4"/>
  <c r="CS111" i="10" s="1"/>
  <c r="CN41" i="4"/>
  <c r="CN111" i="10" s="1"/>
  <c r="DF41" i="4"/>
  <c r="DF111" i="10" s="1"/>
  <c r="CV41" i="4"/>
  <c r="CV111" i="10" s="1"/>
  <c r="CM41" i="4"/>
  <c r="CM111" i="10" s="1"/>
  <c r="DD41" i="4"/>
  <c r="DD111" i="10" s="1"/>
  <c r="CP41" i="4"/>
  <c r="CP111" i="10" s="1"/>
  <c r="AJ41" i="4"/>
  <c r="AJ111" i="10" s="1"/>
  <c r="BU53" i="4"/>
  <c r="BU123" i="10" s="1"/>
  <c r="BL53" i="4"/>
  <c r="BL123" i="10" s="1"/>
  <c r="BH53" i="4"/>
  <c r="BH123" i="10" s="1"/>
  <c r="BE53" i="4"/>
  <c r="BE123" i="10" s="1"/>
  <c r="BW53" i="4"/>
  <c r="BW123" i="10" s="1"/>
  <c r="BS53" i="4"/>
  <c r="BS123" i="10" s="1"/>
  <c r="Y53" i="4"/>
  <c r="Y123" i="10" s="1"/>
  <c r="CE53" i="4"/>
  <c r="CE123" i="10" s="1"/>
  <c r="BX53" i="4"/>
  <c r="BX123" i="10" s="1"/>
  <c r="Z53" i="4"/>
  <c r="Z123" i="10" s="1"/>
  <c r="BM53" i="4"/>
  <c r="BM123" i="10" s="1"/>
  <c r="BT53" i="4"/>
  <c r="BT123" i="10" s="1"/>
  <c r="BI53" i="4"/>
  <c r="BI123" i="10" s="1"/>
  <c r="AA53" i="4"/>
  <c r="AA123" i="10" s="1"/>
  <c r="BO53" i="4"/>
  <c r="BO123" i="10" s="1"/>
  <c r="BR53" i="4"/>
  <c r="BR123" i="10" s="1"/>
  <c r="CA53" i="4"/>
  <c r="CA123" i="10" s="1"/>
  <c r="BQ53" i="4"/>
  <c r="BQ123" i="10" s="1"/>
  <c r="CC53" i="4"/>
  <c r="CC123" i="10" s="1"/>
  <c r="BY53" i="4"/>
  <c r="BY123" i="10" s="1"/>
  <c r="BN53" i="4"/>
  <c r="BN123" i="10" s="1"/>
  <c r="BJ53" i="4"/>
  <c r="BJ123" i="10" s="1"/>
  <c r="BV53" i="4"/>
  <c r="BV123" i="10" s="1"/>
  <c r="BZ53" i="4"/>
  <c r="BZ123" i="10" s="1"/>
  <c r="CD53" i="4"/>
  <c r="CD123" i="10" s="1"/>
  <c r="BK53" i="4"/>
  <c r="BK123" i="10" s="1"/>
  <c r="CB53" i="4"/>
  <c r="CB123" i="10" s="1"/>
  <c r="AB53" i="4"/>
  <c r="AB123" i="10" s="1"/>
  <c r="BP53" i="4"/>
  <c r="BP123" i="10" s="1"/>
  <c r="CF53" i="4"/>
  <c r="CF123" i="10" s="1"/>
  <c r="DO39" i="4"/>
  <c r="DO109" i="10" s="1"/>
  <c r="CE127" i="4"/>
  <c r="CE197" i="10" s="1"/>
  <c r="CC127" i="4"/>
  <c r="CC197" i="10" s="1"/>
  <c r="CA127" i="4"/>
  <c r="CA197" i="10" s="1"/>
  <c r="Y127" i="4"/>
  <c r="Y197" i="10" s="1"/>
  <c r="BE127" i="4"/>
  <c r="BE197" i="10" s="1"/>
  <c r="BS127" i="4"/>
  <c r="BS197" i="10" s="1"/>
  <c r="BL127" i="4"/>
  <c r="BL197" i="10" s="1"/>
  <c r="BH127" i="4"/>
  <c r="BH197" i="10" s="1"/>
  <c r="BT127" i="4"/>
  <c r="BT197" i="10" s="1"/>
  <c r="CB127" i="4"/>
  <c r="CB197" i="10" s="1"/>
  <c r="BW127" i="4"/>
  <c r="BW197" i="10" s="1"/>
  <c r="BU127" i="4"/>
  <c r="BU197" i="10" s="1"/>
  <c r="BK127" i="4"/>
  <c r="BK197" i="10" s="1"/>
  <c r="AB127" i="4"/>
  <c r="AB197" i="10" s="1"/>
  <c r="BX127" i="4"/>
  <c r="BX197" i="10" s="1"/>
  <c r="BR127" i="4"/>
  <c r="BR197" i="10" s="1"/>
  <c r="CF127" i="4"/>
  <c r="CF197" i="10" s="1"/>
  <c r="Z127" i="4"/>
  <c r="Z197" i="10" s="1"/>
  <c r="BM127" i="4"/>
  <c r="BM197" i="10" s="1"/>
  <c r="AA127" i="4"/>
  <c r="AA197" i="10" s="1"/>
  <c r="BN127" i="4"/>
  <c r="BN197" i="10" s="1"/>
  <c r="BI127" i="4"/>
  <c r="BI197" i="10" s="1"/>
  <c r="BV127" i="4"/>
  <c r="BV197" i="10" s="1"/>
  <c r="BY127" i="4"/>
  <c r="BY197" i="10" s="1"/>
  <c r="CD127" i="4"/>
  <c r="CD197" i="10" s="1"/>
  <c r="BJ127" i="4"/>
  <c r="BJ197" i="10" s="1"/>
  <c r="BP127" i="4"/>
  <c r="BP197" i="10" s="1"/>
  <c r="BQ127" i="4"/>
  <c r="BQ197" i="10" s="1"/>
  <c r="BO127" i="4"/>
  <c r="BO197" i="10" s="1"/>
  <c r="BZ127" i="4"/>
  <c r="BZ197" i="10" s="1"/>
  <c r="AT20" i="4"/>
  <c r="AT90" i="10" s="1"/>
  <c r="DY209" i="4"/>
  <c r="DY279" i="10" s="1"/>
  <c r="DT83" i="4"/>
  <c r="DT153" i="10" s="1"/>
  <c r="I116" i="7"/>
  <c r="C106" i="7"/>
  <c r="CN5" i="10"/>
  <c r="CN10" i="10"/>
  <c r="CN13" i="10"/>
  <c r="CC14" i="10"/>
  <c r="CN4" i="10"/>
  <c r="CN2" i="10"/>
  <c r="CN3" i="10"/>
  <c r="CN7" i="10"/>
  <c r="CN9" i="10"/>
  <c r="CN6" i="10"/>
  <c r="DO113" i="4" l="1"/>
  <c r="DO183" i="10" s="1"/>
  <c r="I119" i="7"/>
  <c r="C109" i="7"/>
  <c r="B143" i="6"/>
  <c r="M156" i="6"/>
  <c r="CZ153" i="4"/>
  <c r="CZ223" i="10" s="1"/>
  <c r="DA153" i="4"/>
  <c r="DA223" i="10" s="1"/>
  <c r="DD153" i="4"/>
  <c r="DD223" i="10" s="1"/>
  <c r="CP153" i="4"/>
  <c r="CP223" i="10" s="1"/>
  <c r="DC153" i="4"/>
  <c r="DC223" i="10" s="1"/>
  <c r="CT153" i="4"/>
  <c r="CT223" i="10" s="1"/>
  <c r="DG153" i="4"/>
  <c r="DG223" i="10" s="1"/>
  <c r="DB153" i="4"/>
  <c r="DB223" i="10" s="1"/>
  <c r="CN153" i="4"/>
  <c r="CN223" i="10" s="1"/>
  <c r="CI153" i="4"/>
  <c r="CI223" i="10" s="1"/>
  <c r="CM153" i="4"/>
  <c r="CM223" i="10" s="1"/>
  <c r="CX153" i="4"/>
  <c r="CX223" i="10" s="1"/>
  <c r="CL153" i="4"/>
  <c r="CL223" i="10" s="1"/>
  <c r="CY153" i="4"/>
  <c r="CY223" i="10" s="1"/>
  <c r="CJ153" i="4"/>
  <c r="CJ223" i="10" s="1"/>
  <c r="CW153" i="4"/>
  <c r="CW223" i="10" s="1"/>
  <c r="CQ153" i="4"/>
  <c r="CQ223" i="10" s="1"/>
  <c r="CV153" i="4"/>
  <c r="CV223" i="10" s="1"/>
  <c r="CK153" i="4"/>
  <c r="CK223" i="10" s="1"/>
  <c r="CR153" i="4"/>
  <c r="CR223" i="10" s="1"/>
  <c r="DF153" i="4"/>
  <c r="DF223" i="10" s="1"/>
  <c r="CO153" i="4"/>
  <c r="CO223" i="10" s="1"/>
  <c r="DE153" i="4"/>
  <c r="DE223" i="10" s="1"/>
  <c r="CU153" i="4"/>
  <c r="CU223" i="10" s="1"/>
  <c r="CS153" i="4"/>
  <c r="CS223" i="10" s="1"/>
  <c r="AY153" i="4"/>
  <c r="AY223" i="10" s="1"/>
  <c r="BP172" i="4"/>
  <c r="BP242" i="10" s="1"/>
  <c r="CF172" i="4"/>
  <c r="CF242" i="10" s="1"/>
  <c r="AB172" i="4"/>
  <c r="AB242" i="10" s="1"/>
  <c r="BE172" i="4"/>
  <c r="BE242" i="10" s="1"/>
  <c r="BU172" i="4"/>
  <c r="BU242" i="10" s="1"/>
  <c r="BW172" i="4"/>
  <c r="BW242" i="10" s="1"/>
  <c r="CD172" i="4"/>
  <c r="CD242" i="10" s="1"/>
  <c r="BK172" i="4"/>
  <c r="BK242" i="10" s="1"/>
  <c r="Y172" i="4"/>
  <c r="Y242" i="10" s="1"/>
  <c r="AA172" i="4"/>
  <c r="AA242" i="10" s="1"/>
  <c r="BL172" i="4"/>
  <c r="BL242" i="10" s="1"/>
  <c r="BJ172" i="4"/>
  <c r="BJ242" i="10" s="1"/>
  <c r="BQ172" i="4"/>
  <c r="BQ242" i="10" s="1"/>
  <c r="BO172" i="4"/>
  <c r="BO242" i="10" s="1"/>
  <c r="BS172" i="4"/>
  <c r="BS242" i="10" s="1"/>
  <c r="BX172" i="4"/>
  <c r="BX242" i="10" s="1"/>
  <c r="BH172" i="4"/>
  <c r="BH242" i="10" s="1"/>
  <c r="CB172" i="4"/>
  <c r="CB242" i="10" s="1"/>
  <c r="BV172" i="4"/>
  <c r="BV242" i="10" s="1"/>
  <c r="BT172" i="4"/>
  <c r="BT242" i="10" s="1"/>
  <c r="BI172" i="4"/>
  <c r="BI242" i="10" s="1"/>
  <c r="CA172" i="4"/>
  <c r="CA242" i="10" s="1"/>
  <c r="Z172" i="4"/>
  <c r="Z242" i="10" s="1"/>
  <c r="CC172" i="4"/>
  <c r="CC242" i="10" s="1"/>
  <c r="CE172" i="4"/>
  <c r="CE242" i="10" s="1"/>
  <c r="BM172" i="4"/>
  <c r="BM242" i="10" s="1"/>
  <c r="BY172" i="4"/>
  <c r="BY242" i="10" s="1"/>
  <c r="BR172" i="4"/>
  <c r="BR242" i="10" s="1"/>
  <c r="BN172" i="4"/>
  <c r="BN242" i="10" s="1"/>
  <c r="BZ172" i="4"/>
  <c r="BZ242" i="10" s="1"/>
  <c r="AT153" i="4"/>
  <c r="AT223" i="10" s="1"/>
  <c r="AJ153" i="4"/>
  <c r="AJ223" i="10" s="1"/>
  <c r="AO153" i="4"/>
  <c r="AO223" i="10" s="1"/>
  <c r="ED113" i="4"/>
  <c r="ED183" i="10" s="1"/>
  <c r="DT113" i="4"/>
  <c r="DT183" i="10" s="1"/>
  <c r="DY113" i="4"/>
  <c r="DY183" i="10" s="1"/>
  <c r="DJ113" i="4"/>
  <c r="DJ183" i="10" s="1"/>
  <c r="DO41" i="4"/>
  <c r="DO111" i="10" s="1"/>
  <c r="DT105" i="4"/>
  <c r="DT175" i="10" s="1"/>
  <c r="AO53" i="4"/>
  <c r="AO123" i="10" s="1"/>
  <c r="DJ41" i="4"/>
  <c r="DJ111" i="10" s="1"/>
  <c r="AT94" i="4"/>
  <c r="AT164" i="10" s="1"/>
  <c r="CV196" i="4"/>
  <c r="CV266" i="10" s="1"/>
  <c r="CM196" i="4"/>
  <c r="CM266" i="10" s="1"/>
  <c r="CK196" i="4"/>
  <c r="CK266" i="10" s="1"/>
  <c r="DD196" i="4"/>
  <c r="DD266" i="10" s="1"/>
  <c r="CU196" i="4"/>
  <c r="CU266" i="10" s="1"/>
  <c r="DA196" i="4"/>
  <c r="DA266" i="10" s="1"/>
  <c r="CO196" i="4"/>
  <c r="CO266" i="10" s="1"/>
  <c r="DC196" i="4"/>
  <c r="DC266" i="10" s="1"/>
  <c r="CI196" i="4"/>
  <c r="CI266" i="10" s="1"/>
  <c r="CW196" i="4"/>
  <c r="CW266" i="10" s="1"/>
  <c r="CL196" i="4"/>
  <c r="CL266" i="10" s="1"/>
  <c r="CJ196" i="4"/>
  <c r="CJ266" i="10" s="1"/>
  <c r="CQ196" i="4"/>
  <c r="CQ266" i="10" s="1"/>
  <c r="DG196" i="4"/>
  <c r="DG266" i="10" s="1"/>
  <c r="CN196" i="4"/>
  <c r="CN266" i="10" s="1"/>
  <c r="CR196" i="4"/>
  <c r="CR266" i="10" s="1"/>
  <c r="DE196" i="4"/>
  <c r="DE266" i="10" s="1"/>
  <c r="CS196" i="4"/>
  <c r="CS266" i="10" s="1"/>
  <c r="CP196" i="4"/>
  <c r="CP266" i="10" s="1"/>
  <c r="CT196" i="4"/>
  <c r="CT266" i="10" s="1"/>
  <c r="CX196" i="4"/>
  <c r="CX266" i="10" s="1"/>
  <c r="CY196" i="4"/>
  <c r="CY266" i="10" s="1"/>
  <c r="DF196" i="4"/>
  <c r="DF266" i="10" s="1"/>
  <c r="CZ196" i="4"/>
  <c r="CZ266" i="10" s="1"/>
  <c r="DB196" i="4"/>
  <c r="DB266" i="10" s="1"/>
  <c r="AT75" i="4"/>
  <c r="AT145" i="10" s="1"/>
  <c r="AO75" i="4"/>
  <c r="AO145" i="10" s="1"/>
  <c r="AO26" i="4"/>
  <c r="AO96" i="10" s="1"/>
  <c r="I118" i="7"/>
  <c r="C108" i="7"/>
  <c r="DJ22" i="4"/>
  <c r="DJ92" i="10" s="1"/>
  <c r="BL107" i="4"/>
  <c r="BL177" i="10" s="1"/>
  <c r="BX107" i="4"/>
  <c r="BX177" i="10" s="1"/>
  <c r="BP107" i="4"/>
  <c r="BP177" i="10" s="1"/>
  <c r="BT107" i="4"/>
  <c r="BT177" i="10" s="1"/>
  <c r="BM107" i="4"/>
  <c r="BM177" i="10" s="1"/>
  <c r="CF107" i="4"/>
  <c r="CF177" i="10" s="1"/>
  <c r="BJ107" i="4"/>
  <c r="BJ177" i="10" s="1"/>
  <c r="CB107" i="4"/>
  <c r="CB177" i="10" s="1"/>
  <c r="CC107" i="4"/>
  <c r="CC177" i="10" s="1"/>
  <c r="BU107" i="4"/>
  <c r="BU177" i="10" s="1"/>
  <c r="CA107" i="4"/>
  <c r="CA177" i="10" s="1"/>
  <c r="BH107" i="4"/>
  <c r="BH177" i="10" s="1"/>
  <c r="BE107" i="4"/>
  <c r="BE177" i="10" s="1"/>
  <c r="AA107" i="4"/>
  <c r="AA177" i="10" s="1"/>
  <c r="BQ107" i="4"/>
  <c r="BQ177" i="10" s="1"/>
  <c r="Z107" i="4"/>
  <c r="Z177" i="10" s="1"/>
  <c r="BY107" i="4"/>
  <c r="BY177" i="10" s="1"/>
  <c r="AB107" i="4"/>
  <c r="AB177" i="10" s="1"/>
  <c r="BW107" i="4"/>
  <c r="BW177" i="10" s="1"/>
  <c r="Y107" i="4"/>
  <c r="Y177" i="10" s="1"/>
  <c r="BR107" i="4"/>
  <c r="BR177" i="10" s="1"/>
  <c r="BN107" i="4"/>
  <c r="BN177" i="10" s="1"/>
  <c r="BZ107" i="4"/>
  <c r="BZ177" i="10" s="1"/>
  <c r="CD107" i="4"/>
  <c r="CD177" i="10" s="1"/>
  <c r="BK107" i="4"/>
  <c r="BK177" i="10" s="1"/>
  <c r="BO107" i="4"/>
  <c r="BO177" i="10" s="1"/>
  <c r="BI107" i="4"/>
  <c r="BI177" i="10" s="1"/>
  <c r="BV107" i="4"/>
  <c r="BV177" i="10" s="1"/>
  <c r="BS107" i="4"/>
  <c r="BS177" i="10" s="1"/>
  <c r="CE107" i="4"/>
  <c r="CE177" i="10" s="1"/>
  <c r="AO27" i="4"/>
  <c r="AO97" i="10" s="1"/>
  <c r="DT212" i="4"/>
  <c r="DT282" i="10" s="1"/>
  <c r="DO22" i="4"/>
  <c r="DO92" i="10" s="1"/>
  <c r="DA149" i="4"/>
  <c r="DA219" i="10" s="1"/>
  <c r="DC149" i="4"/>
  <c r="DC219" i="10" s="1"/>
  <c r="CU149" i="4"/>
  <c r="CU219" i="10" s="1"/>
  <c r="CI149" i="4"/>
  <c r="CI219" i="10" s="1"/>
  <c r="CJ149" i="4"/>
  <c r="CJ219" i="10" s="1"/>
  <c r="CL149" i="4"/>
  <c r="CL219" i="10" s="1"/>
  <c r="CV149" i="4"/>
  <c r="CV219" i="10" s="1"/>
  <c r="CQ149" i="4"/>
  <c r="CQ219" i="10" s="1"/>
  <c r="CS149" i="4"/>
  <c r="CS219" i="10" s="1"/>
  <c r="DD149" i="4"/>
  <c r="DD219" i="10" s="1"/>
  <c r="CP149" i="4"/>
  <c r="CP219" i="10" s="1"/>
  <c r="CX149" i="4"/>
  <c r="CX219" i="10" s="1"/>
  <c r="CN149" i="4"/>
  <c r="CN219" i="10" s="1"/>
  <c r="CY149" i="4"/>
  <c r="CY219" i="10" s="1"/>
  <c r="CM149" i="4"/>
  <c r="CM219" i="10" s="1"/>
  <c r="DG149" i="4"/>
  <c r="DG219" i="10" s="1"/>
  <c r="DE149" i="4"/>
  <c r="DE219" i="10" s="1"/>
  <c r="CZ149" i="4"/>
  <c r="CZ219" i="10" s="1"/>
  <c r="DF149" i="4"/>
  <c r="DF219" i="10" s="1"/>
  <c r="CW149" i="4"/>
  <c r="CW219" i="10" s="1"/>
  <c r="CR149" i="4"/>
  <c r="CR219" i="10" s="1"/>
  <c r="DB149" i="4"/>
  <c r="DB219" i="10" s="1"/>
  <c r="CO149" i="4"/>
  <c r="CO219" i="10" s="1"/>
  <c r="CK149" i="4"/>
  <c r="CK219" i="10" s="1"/>
  <c r="CT149" i="4"/>
  <c r="CT219" i="10" s="1"/>
  <c r="AO149" i="4"/>
  <c r="AO219" i="10" s="1"/>
  <c r="ED212" i="4"/>
  <c r="ED282" i="10" s="1"/>
  <c r="I133" i="7"/>
  <c r="C123" i="7"/>
  <c r="DJ212" i="4"/>
  <c r="DJ282" i="10" s="1"/>
  <c r="DT118" i="4"/>
  <c r="DT188" i="10" s="1"/>
  <c r="AT129" i="4"/>
  <c r="AT199" i="10" s="1"/>
  <c r="AY129" i="4"/>
  <c r="AY199" i="10" s="1"/>
  <c r="CW19" i="4"/>
  <c r="CW89" i="10" s="1"/>
  <c r="DF19" i="4"/>
  <c r="DF89" i="10" s="1"/>
  <c r="CX19" i="4"/>
  <c r="CX89" i="10" s="1"/>
  <c r="CL19" i="4"/>
  <c r="CL89" i="10" s="1"/>
  <c r="DE19" i="4"/>
  <c r="DE89" i="10" s="1"/>
  <c r="CQ19" i="4"/>
  <c r="CQ89" i="10" s="1"/>
  <c r="CY19" i="4"/>
  <c r="CY89" i="10" s="1"/>
  <c r="CT19" i="4"/>
  <c r="CT89" i="10" s="1"/>
  <c r="CK19" i="4"/>
  <c r="CK89" i="10" s="1"/>
  <c r="DG19" i="4"/>
  <c r="DG89" i="10" s="1"/>
  <c r="CO19" i="4"/>
  <c r="CO89" i="10" s="1"/>
  <c r="CP19" i="4"/>
  <c r="CP89" i="10" s="1"/>
  <c r="CV19" i="4"/>
  <c r="CV89" i="10" s="1"/>
  <c r="CS19" i="4"/>
  <c r="CS89" i="10" s="1"/>
  <c r="DA19" i="4"/>
  <c r="DA89" i="10" s="1"/>
  <c r="CN19" i="4"/>
  <c r="CN89" i="10" s="1"/>
  <c r="DD19" i="4"/>
  <c r="DD89" i="10" s="1"/>
  <c r="CM19" i="4"/>
  <c r="CM89" i="10" s="1"/>
  <c r="CZ19" i="4"/>
  <c r="CZ89" i="10" s="1"/>
  <c r="CU19" i="4"/>
  <c r="CU89" i="10" s="1"/>
  <c r="CI19" i="4"/>
  <c r="CI89" i="10" s="1"/>
  <c r="DC19" i="4"/>
  <c r="DC89" i="10" s="1"/>
  <c r="CR19" i="4"/>
  <c r="CR89" i="10" s="1"/>
  <c r="DB19" i="4"/>
  <c r="DB89" i="10" s="1"/>
  <c r="CJ19" i="4"/>
  <c r="CJ89" i="10" s="1"/>
  <c r="DJ84" i="4"/>
  <c r="DJ154" i="10" s="1"/>
  <c r="CU53" i="4"/>
  <c r="CU123" i="10" s="1"/>
  <c r="CK53" i="4"/>
  <c r="CK123" i="10" s="1"/>
  <c r="DG53" i="4"/>
  <c r="DG123" i="10" s="1"/>
  <c r="DD53" i="4"/>
  <c r="DD123" i="10" s="1"/>
  <c r="CT53" i="4"/>
  <c r="CT123" i="10" s="1"/>
  <c r="CO53" i="4"/>
  <c r="CO123" i="10" s="1"/>
  <c r="CM53" i="4"/>
  <c r="CM123" i="10" s="1"/>
  <c r="DC53" i="4"/>
  <c r="DC123" i="10" s="1"/>
  <c r="CP53" i="4"/>
  <c r="CP123" i="10" s="1"/>
  <c r="CV53" i="4"/>
  <c r="CV123" i="10" s="1"/>
  <c r="CY53" i="4"/>
  <c r="CY123" i="10" s="1"/>
  <c r="CQ53" i="4"/>
  <c r="CQ123" i="10" s="1"/>
  <c r="CJ53" i="4"/>
  <c r="CJ123" i="10" s="1"/>
  <c r="DA53" i="4"/>
  <c r="DA123" i="10" s="1"/>
  <c r="CR53" i="4"/>
  <c r="CR123" i="10" s="1"/>
  <c r="CI53" i="4"/>
  <c r="CI123" i="10" s="1"/>
  <c r="CZ53" i="4"/>
  <c r="CZ123" i="10" s="1"/>
  <c r="DB53" i="4"/>
  <c r="DB123" i="10" s="1"/>
  <c r="CL53" i="4"/>
  <c r="CL123" i="10" s="1"/>
  <c r="CX53" i="4"/>
  <c r="CX123" i="10" s="1"/>
  <c r="DE53" i="4"/>
  <c r="DE123" i="10" s="1"/>
  <c r="CS53" i="4"/>
  <c r="CS123" i="10" s="1"/>
  <c r="CN53" i="4"/>
  <c r="CN123" i="10" s="1"/>
  <c r="CW53" i="4"/>
  <c r="CW123" i="10" s="1"/>
  <c r="DF53" i="4"/>
  <c r="DF123" i="10" s="1"/>
  <c r="AT53" i="4"/>
  <c r="AT123" i="10" s="1"/>
  <c r="BQ181" i="4"/>
  <c r="BQ251" i="10" s="1"/>
  <c r="BE181" i="4"/>
  <c r="BE251" i="10" s="1"/>
  <c r="BV181" i="4"/>
  <c r="BV251" i="10" s="1"/>
  <c r="AB181" i="4"/>
  <c r="AB251" i="10" s="1"/>
  <c r="BX181" i="4"/>
  <c r="BX251" i="10" s="1"/>
  <c r="BW181" i="4"/>
  <c r="BW251" i="10" s="1"/>
  <c r="BU181" i="4"/>
  <c r="BU251" i="10" s="1"/>
  <c r="CF181" i="4"/>
  <c r="CF251" i="10" s="1"/>
  <c r="CE181" i="4"/>
  <c r="CE251" i="10" s="1"/>
  <c r="BK181" i="4"/>
  <c r="BK251" i="10" s="1"/>
  <c r="BI181" i="4"/>
  <c r="BI251" i="10" s="1"/>
  <c r="BM181" i="4"/>
  <c r="BM251" i="10" s="1"/>
  <c r="CA181" i="4"/>
  <c r="CA251" i="10" s="1"/>
  <c r="BP181" i="4"/>
  <c r="BP251" i="10" s="1"/>
  <c r="BO181" i="4"/>
  <c r="BO251" i="10" s="1"/>
  <c r="BT181" i="4"/>
  <c r="BT251" i="10" s="1"/>
  <c r="AA181" i="4"/>
  <c r="AA251" i="10" s="1"/>
  <c r="CD181" i="4"/>
  <c r="CD251" i="10" s="1"/>
  <c r="BH181" i="4"/>
  <c r="BH251" i="10" s="1"/>
  <c r="BS181" i="4"/>
  <c r="BS251" i="10" s="1"/>
  <c r="BY181" i="4"/>
  <c r="BY251" i="10" s="1"/>
  <c r="BL181" i="4"/>
  <c r="BL251" i="10" s="1"/>
  <c r="BJ181" i="4"/>
  <c r="BJ251" i="10" s="1"/>
  <c r="CB181" i="4"/>
  <c r="CB251" i="10" s="1"/>
  <c r="BR181" i="4"/>
  <c r="BR251" i="10" s="1"/>
  <c r="Y181" i="4"/>
  <c r="Y251" i="10" s="1"/>
  <c r="BZ181" i="4"/>
  <c r="BZ251" i="10" s="1"/>
  <c r="Z181" i="4"/>
  <c r="Z251" i="10" s="1"/>
  <c r="CC181" i="4"/>
  <c r="CC251" i="10" s="1"/>
  <c r="BN181" i="4"/>
  <c r="BN251" i="10" s="1"/>
  <c r="AJ94" i="4"/>
  <c r="AJ164" i="10" s="1"/>
  <c r="CA146" i="4"/>
  <c r="CA216" i="10" s="1"/>
  <c r="BR146" i="4"/>
  <c r="BR216" i="10" s="1"/>
  <c r="BO146" i="4"/>
  <c r="BO216" i="10" s="1"/>
  <c r="AB146" i="4"/>
  <c r="AB216" i="10" s="1"/>
  <c r="BL146" i="4"/>
  <c r="BL216" i="10" s="1"/>
  <c r="BZ146" i="4"/>
  <c r="BZ216" i="10" s="1"/>
  <c r="CE146" i="4"/>
  <c r="CE216" i="10" s="1"/>
  <c r="Y146" i="4"/>
  <c r="Y216" i="10" s="1"/>
  <c r="BT146" i="4"/>
  <c r="BT216" i="10" s="1"/>
  <c r="BH146" i="4"/>
  <c r="BH216" i="10" s="1"/>
  <c r="BP146" i="4"/>
  <c r="BP216" i="10" s="1"/>
  <c r="Z146" i="4"/>
  <c r="Z216" i="10" s="1"/>
  <c r="BS146" i="4"/>
  <c r="BS216" i="10" s="1"/>
  <c r="BJ146" i="4"/>
  <c r="BJ216" i="10" s="1"/>
  <c r="CD146" i="4"/>
  <c r="CD216" i="10" s="1"/>
  <c r="BE146" i="4"/>
  <c r="BE216" i="10" s="1"/>
  <c r="BI146" i="4"/>
  <c r="BI216" i="10" s="1"/>
  <c r="BY146" i="4"/>
  <c r="BY216" i="10" s="1"/>
  <c r="BK146" i="4"/>
  <c r="BK216" i="10" s="1"/>
  <c r="BN146" i="4"/>
  <c r="BN216" i="10" s="1"/>
  <c r="CB146" i="4"/>
  <c r="CB216" i="10" s="1"/>
  <c r="CF146" i="4"/>
  <c r="CF216" i="10" s="1"/>
  <c r="BM146" i="4"/>
  <c r="BM216" i="10" s="1"/>
  <c r="BQ146" i="4"/>
  <c r="BQ216" i="10" s="1"/>
  <c r="BU146" i="4"/>
  <c r="BU216" i="10" s="1"/>
  <c r="BV146" i="4"/>
  <c r="BV216" i="10" s="1"/>
  <c r="BX146" i="4"/>
  <c r="BX216" i="10" s="1"/>
  <c r="AA146" i="4"/>
  <c r="AA216" i="10" s="1"/>
  <c r="CC146" i="4"/>
  <c r="CC216" i="10" s="1"/>
  <c r="BW146" i="4"/>
  <c r="BW216" i="10" s="1"/>
  <c r="CR75" i="4"/>
  <c r="CR145" i="10" s="1"/>
  <c r="CU75" i="4"/>
  <c r="CU145" i="10" s="1"/>
  <c r="DB75" i="4"/>
  <c r="DB145" i="10" s="1"/>
  <c r="CZ75" i="4"/>
  <c r="CZ145" i="10" s="1"/>
  <c r="CV75" i="4"/>
  <c r="CV145" i="10" s="1"/>
  <c r="DC75" i="4"/>
  <c r="DC145" i="10" s="1"/>
  <c r="CK75" i="4"/>
  <c r="CK145" i="10" s="1"/>
  <c r="CW75" i="4"/>
  <c r="CW145" i="10" s="1"/>
  <c r="DD75" i="4"/>
  <c r="DD145" i="10" s="1"/>
  <c r="CJ75" i="4"/>
  <c r="CJ145" i="10" s="1"/>
  <c r="DF75" i="4"/>
  <c r="DF145" i="10" s="1"/>
  <c r="CO75" i="4"/>
  <c r="CO145" i="10" s="1"/>
  <c r="CI75" i="4"/>
  <c r="CI145" i="10" s="1"/>
  <c r="CT75" i="4"/>
  <c r="CT145" i="10" s="1"/>
  <c r="CQ75" i="4"/>
  <c r="CQ145" i="10" s="1"/>
  <c r="CL75" i="4"/>
  <c r="CL145" i="10" s="1"/>
  <c r="CY75" i="4"/>
  <c r="CY145" i="10" s="1"/>
  <c r="CM75" i="4"/>
  <c r="CM145" i="10" s="1"/>
  <c r="DG75" i="4"/>
  <c r="DG145" i="10" s="1"/>
  <c r="CN75" i="4"/>
  <c r="CN145" i="10" s="1"/>
  <c r="DA75" i="4"/>
  <c r="DA145" i="10" s="1"/>
  <c r="CP75" i="4"/>
  <c r="CP145" i="10" s="1"/>
  <c r="CX75" i="4"/>
  <c r="CX145" i="10" s="1"/>
  <c r="CS75" i="4"/>
  <c r="CS145" i="10" s="1"/>
  <c r="DE75" i="4"/>
  <c r="DE145" i="10" s="1"/>
  <c r="DY179" i="4"/>
  <c r="DY249" i="10" s="1"/>
  <c r="AT26" i="4"/>
  <c r="AT96" i="10" s="1"/>
  <c r="M167" i="6"/>
  <c r="B154" i="6"/>
  <c r="AT149" i="4"/>
  <c r="AT219" i="10" s="1"/>
  <c r="DY84" i="4"/>
  <c r="DY154" i="10" s="1"/>
  <c r="DY22" i="4"/>
  <c r="DY92" i="10" s="1"/>
  <c r="AO163" i="4"/>
  <c r="AO233" i="10" s="1"/>
  <c r="DO105" i="4"/>
  <c r="DO175" i="10" s="1"/>
  <c r="I121" i="7"/>
  <c r="C111" i="7"/>
  <c r="AJ129" i="4"/>
  <c r="AJ199" i="10" s="1"/>
  <c r="AT163" i="4"/>
  <c r="AT233" i="10" s="1"/>
  <c r="DJ190" i="4"/>
  <c r="DJ260" i="10" s="1"/>
  <c r="I125" i="7"/>
  <c r="C115" i="7"/>
  <c r="DY41" i="4"/>
  <c r="DY111" i="10" s="1"/>
  <c r="DO90" i="4"/>
  <c r="DO160" i="10" s="1"/>
  <c r="DT90" i="4"/>
  <c r="DT160" i="10" s="1"/>
  <c r="AY19" i="4"/>
  <c r="AY89" i="10" s="1"/>
  <c r="AY163" i="4"/>
  <c r="AY233" i="10" s="1"/>
  <c r="ED179" i="4"/>
  <c r="ED249" i="10" s="1"/>
  <c r="CE166" i="4"/>
  <c r="CE236" i="10" s="1"/>
  <c r="BY166" i="4"/>
  <c r="BY236" i="10" s="1"/>
  <c r="BK166" i="4"/>
  <c r="BK236" i="10" s="1"/>
  <c r="AA166" i="4"/>
  <c r="AA236" i="10" s="1"/>
  <c r="BE166" i="4"/>
  <c r="BE236" i="10" s="1"/>
  <c r="BN166" i="4"/>
  <c r="BN236" i="10" s="1"/>
  <c r="CA166" i="4"/>
  <c r="CA236" i="10" s="1"/>
  <c r="Z166" i="4"/>
  <c r="Z236" i="10" s="1"/>
  <c r="BH166" i="4"/>
  <c r="BH236" i="10" s="1"/>
  <c r="BV166" i="4"/>
  <c r="BV236" i="10" s="1"/>
  <c r="BL166" i="4"/>
  <c r="BL236" i="10" s="1"/>
  <c r="AB166" i="4"/>
  <c r="AB236" i="10" s="1"/>
  <c r="BW166" i="4"/>
  <c r="BW236" i="10" s="1"/>
  <c r="BQ166" i="4"/>
  <c r="BQ236" i="10" s="1"/>
  <c r="BZ166" i="4"/>
  <c r="BZ236" i="10" s="1"/>
  <c r="BS166" i="4"/>
  <c r="BS236" i="10" s="1"/>
  <c r="BI166" i="4"/>
  <c r="BI236" i="10" s="1"/>
  <c r="BR166" i="4"/>
  <c r="BR236" i="10" s="1"/>
  <c r="CD166" i="4"/>
  <c r="CD236" i="10" s="1"/>
  <c r="Y166" i="4"/>
  <c r="Y236" i="10" s="1"/>
  <c r="BT166" i="4"/>
  <c r="BT236" i="10" s="1"/>
  <c r="BU166" i="4"/>
  <c r="BU236" i="10" s="1"/>
  <c r="BO166" i="4"/>
  <c r="BO236" i="10" s="1"/>
  <c r="BJ166" i="4"/>
  <c r="BJ236" i="10" s="1"/>
  <c r="BP166" i="4"/>
  <c r="BP236" i="10" s="1"/>
  <c r="CB166" i="4"/>
  <c r="CB236" i="10" s="1"/>
  <c r="BX166" i="4"/>
  <c r="BX236" i="10" s="1"/>
  <c r="BM166" i="4"/>
  <c r="BM236" i="10" s="1"/>
  <c r="CF166" i="4"/>
  <c r="CF236" i="10" s="1"/>
  <c r="CC166" i="4"/>
  <c r="CC236" i="10" s="1"/>
  <c r="ED143" i="4"/>
  <c r="ED213" i="10" s="1"/>
  <c r="AJ127" i="4"/>
  <c r="AJ197" i="10" s="1"/>
  <c r="M146" i="6"/>
  <c r="B133" i="6"/>
  <c r="ED22" i="4"/>
  <c r="ED92" i="10" s="1"/>
  <c r="AJ27" i="4"/>
  <c r="AJ97" i="10" s="1"/>
  <c r="AY149" i="4"/>
  <c r="AY219" i="10" s="1"/>
  <c r="ED90" i="4"/>
  <c r="ED160" i="10" s="1"/>
  <c r="AT127" i="4"/>
  <c r="AT197" i="10" s="1"/>
  <c r="AJ26" i="4"/>
  <c r="AJ96" i="10" s="1"/>
  <c r="I120" i="7"/>
  <c r="C110" i="7"/>
  <c r="CU94" i="4"/>
  <c r="CU164" i="10" s="1"/>
  <c r="CX94" i="4"/>
  <c r="CX164" i="10" s="1"/>
  <c r="CQ94" i="4"/>
  <c r="CQ164" i="10" s="1"/>
  <c r="CN94" i="4"/>
  <c r="CN164" i="10" s="1"/>
  <c r="DE94" i="4"/>
  <c r="DE164" i="10" s="1"/>
  <c r="CY94" i="4"/>
  <c r="CY164" i="10" s="1"/>
  <c r="CR94" i="4"/>
  <c r="CR164" i="10" s="1"/>
  <c r="CV94" i="4"/>
  <c r="CV164" i="10" s="1"/>
  <c r="CM94" i="4"/>
  <c r="CM164" i="10" s="1"/>
  <c r="CZ94" i="4"/>
  <c r="CZ164" i="10" s="1"/>
  <c r="CL94" i="4"/>
  <c r="CL164" i="10" s="1"/>
  <c r="DB94" i="4"/>
  <c r="DB164" i="10" s="1"/>
  <c r="CP94" i="4"/>
  <c r="CP164" i="10" s="1"/>
  <c r="CJ94" i="4"/>
  <c r="CJ164" i="10" s="1"/>
  <c r="CS94" i="4"/>
  <c r="CS164" i="10" s="1"/>
  <c r="DD94" i="4"/>
  <c r="DD164" i="10" s="1"/>
  <c r="CI94" i="4"/>
  <c r="CI164" i="10" s="1"/>
  <c r="CK94" i="4"/>
  <c r="CK164" i="10" s="1"/>
  <c r="DA94" i="4"/>
  <c r="DA164" i="10" s="1"/>
  <c r="CT94" i="4"/>
  <c r="CT164" i="10" s="1"/>
  <c r="CO94" i="4"/>
  <c r="CO164" i="10" s="1"/>
  <c r="DC94" i="4"/>
  <c r="DC164" i="10" s="1"/>
  <c r="DG94" i="4"/>
  <c r="DG164" i="10" s="1"/>
  <c r="CW94" i="4"/>
  <c r="CW164" i="10" s="1"/>
  <c r="DF94" i="4"/>
  <c r="DF164" i="10" s="1"/>
  <c r="AY200" i="4"/>
  <c r="AY270" i="10" s="1"/>
  <c r="DT20" i="4"/>
  <c r="DT90" i="10" s="1"/>
  <c r="I126" i="7"/>
  <c r="C116" i="7"/>
  <c r="CS127" i="4"/>
  <c r="CS197" i="10" s="1"/>
  <c r="CW127" i="4"/>
  <c r="CW197" i="10" s="1"/>
  <c r="DE127" i="4"/>
  <c r="DE197" i="10" s="1"/>
  <c r="CM127" i="4"/>
  <c r="CM197" i="10" s="1"/>
  <c r="DB127" i="4"/>
  <c r="DB197" i="10" s="1"/>
  <c r="CX127" i="4"/>
  <c r="CX197" i="10" s="1"/>
  <c r="DF127" i="4"/>
  <c r="DF197" i="10" s="1"/>
  <c r="CU127" i="4"/>
  <c r="CU197" i="10" s="1"/>
  <c r="CK127" i="4"/>
  <c r="CK197" i="10" s="1"/>
  <c r="CP127" i="4"/>
  <c r="CP197" i="10" s="1"/>
  <c r="CR127" i="4"/>
  <c r="CR197" i="10" s="1"/>
  <c r="CQ127" i="4"/>
  <c r="CQ197" i="10" s="1"/>
  <c r="CN127" i="4"/>
  <c r="CN197" i="10" s="1"/>
  <c r="CJ127" i="4"/>
  <c r="CJ197" i="10" s="1"/>
  <c r="CY127" i="4"/>
  <c r="CY197" i="10" s="1"/>
  <c r="CT127" i="4"/>
  <c r="CT197" i="10" s="1"/>
  <c r="DD127" i="4"/>
  <c r="DD197" i="10" s="1"/>
  <c r="CI127" i="4"/>
  <c r="CI197" i="10" s="1"/>
  <c r="CL127" i="4"/>
  <c r="CL197" i="10" s="1"/>
  <c r="DC127" i="4"/>
  <c r="DC197" i="10" s="1"/>
  <c r="DA127" i="4"/>
  <c r="DA197" i="10" s="1"/>
  <c r="CZ127" i="4"/>
  <c r="CZ197" i="10" s="1"/>
  <c r="CV127" i="4"/>
  <c r="CV197" i="10" s="1"/>
  <c r="DG127" i="4"/>
  <c r="DG197" i="10" s="1"/>
  <c r="CO127" i="4"/>
  <c r="CO197" i="10" s="1"/>
  <c r="DJ174" i="4"/>
  <c r="DJ244" i="10" s="1"/>
  <c r="DO84" i="4"/>
  <c r="DO154" i="10" s="1"/>
  <c r="DJ105" i="4"/>
  <c r="DJ175" i="10" s="1"/>
  <c r="I112" i="7"/>
  <c r="C102" i="7"/>
  <c r="AY75" i="4"/>
  <c r="AY145" i="10" s="1"/>
  <c r="ED105" i="4"/>
  <c r="ED175" i="10" s="1"/>
  <c r="DT41" i="4"/>
  <c r="DT111" i="10" s="1"/>
  <c r="DT190" i="4"/>
  <c r="DT260" i="10" s="1"/>
  <c r="AJ200" i="4"/>
  <c r="AJ270" i="10" s="1"/>
  <c r="DO143" i="4"/>
  <c r="DO213" i="10" s="1"/>
  <c r="DO212" i="4"/>
  <c r="DO282" i="10" s="1"/>
  <c r="DT22" i="4"/>
  <c r="DT92" i="10" s="1"/>
  <c r="DO118" i="4"/>
  <c r="DO188" i="10" s="1"/>
  <c r="BI116" i="4"/>
  <c r="BI186" i="10" s="1"/>
  <c r="CA116" i="4"/>
  <c r="CA186" i="10" s="1"/>
  <c r="BL116" i="4"/>
  <c r="BL186" i="10" s="1"/>
  <c r="BT116" i="4"/>
  <c r="BT186" i="10" s="1"/>
  <c r="BQ116" i="4"/>
  <c r="BQ186" i="10" s="1"/>
  <c r="BH116" i="4"/>
  <c r="BH186" i="10" s="1"/>
  <c r="CB116" i="4"/>
  <c r="CB186" i="10" s="1"/>
  <c r="BU116" i="4"/>
  <c r="BU186" i="10" s="1"/>
  <c r="BY116" i="4"/>
  <c r="BY186" i="10" s="1"/>
  <c r="BP116" i="4"/>
  <c r="BP186" i="10" s="1"/>
  <c r="BM116" i="4"/>
  <c r="BM186" i="10" s="1"/>
  <c r="AB116" i="4"/>
  <c r="AB186" i="10" s="1"/>
  <c r="BS116" i="4"/>
  <c r="BS186" i="10" s="1"/>
  <c r="BE116" i="4"/>
  <c r="BE186" i="10" s="1"/>
  <c r="CE116" i="4"/>
  <c r="CE186" i="10" s="1"/>
  <c r="BX116" i="4"/>
  <c r="BX186" i="10" s="1"/>
  <c r="AA116" i="4"/>
  <c r="AA186" i="10" s="1"/>
  <c r="BW116" i="4"/>
  <c r="BW186" i="10" s="1"/>
  <c r="CF116" i="4"/>
  <c r="CF186" i="10" s="1"/>
  <c r="Y116" i="4"/>
  <c r="Y186" i="10" s="1"/>
  <c r="BV116" i="4"/>
  <c r="BV186" i="10" s="1"/>
  <c r="Z116" i="4"/>
  <c r="Z186" i="10" s="1"/>
  <c r="BJ116" i="4"/>
  <c r="BJ186" i="10" s="1"/>
  <c r="CC116" i="4"/>
  <c r="CC186" i="10" s="1"/>
  <c r="BR116" i="4"/>
  <c r="BR186" i="10" s="1"/>
  <c r="BN116" i="4"/>
  <c r="BN186" i="10" s="1"/>
  <c r="CD116" i="4"/>
  <c r="CD186" i="10" s="1"/>
  <c r="BK116" i="4"/>
  <c r="BK186" i="10" s="1"/>
  <c r="BO116" i="4"/>
  <c r="BO186" i="10" s="1"/>
  <c r="BZ116" i="4"/>
  <c r="BZ186" i="10" s="1"/>
  <c r="DA163" i="4"/>
  <c r="DA233" i="10" s="1"/>
  <c r="CY163" i="4"/>
  <c r="CY233" i="10" s="1"/>
  <c r="CJ163" i="4"/>
  <c r="CJ233" i="10" s="1"/>
  <c r="CN163" i="4"/>
  <c r="CN233" i="10" s="1"/>
  <c r="CM163" i="4"/>
  <c r="CM233" i="10" s="1"/>
  <c r="DC163" i="4"/>
  <c r="DC233" i="10" s="1"/>
  <c r="CW163" i="4"/>
  <c r="CW233" i="10" s="1"/>
  <c r="CV163" i="4"/>
  <c r="CV233" i="10" s="1"/>
  <c r="CL163" i="4"/>
  <c r="CL233" i="10" s="1"/>
  <c r="CS163" i="4"/>
  <c r="CS233" i="10" s="1"/>
  <c r="CP163" i="4"/>
  <c r="CP233" i="10" s="1"/>
  <c r="DB163" i="4"/>
  <c r="DB233" i="10" s="1"/>
  <c r="DF163" i="4"/>
  <c r="DF233" i="10" s="1"/>
  <c r="DD163" i="4"/>
  <c r="DD233" i="10" s="1"/>
  <c r="CO163" i="4"/>
  <c r="CO233" i="10" s="1"/>
  <c r="CQ163" i="4"/>
  <c r="CQ233" i="10" s="1"/>
  <c r="CX163" i="4"/>
  <c r="CX233" i="10" s="1"/>
  <c r="CR163" i="4"/>
  <c r="CR233" i="10" s="1"/>
  <c r="DG163" i="4"/>
  <c r="DG233" i="10" s="1"/>
  <c r="CT163" i="4"/>
  <c r="CT233" i="10" s="1"/>
  <c r="CU163" i="4"/>
  <c r="CU233" i="10" s="1"/>
  <c r="CK163" i="4"/>
  <c r="CK233" i="10" s="1"/>
  <c r="DE163" i="4"/>
  <c r="DE233" i="10" s="1"/>
  <c r="CZ163" i="4"/>
  <c r="CZ233" i="10" s="1"/>
  <c r="CI163" i="4"/>
  <c r="CI233" i="10" s="1"/>
  <c r="AJ163" i="4"/>
  <c r="AJ233" i="10" s="1"/>
  <c r="M171" i="6"/>
  <c r="B158" i="6"/>
  <c r="DJ118" i="4"/>
  <c r="DJ188" i="10" s="1"/>
  <c r="DO20" i="4"/>
  <c r="DO90" i="10" s="1"/>
  <c r="AO127" i="4"/>
  <c r="AO197" i="10" s="1"/>
  <c r="CN26" i="4"/>
  <c r="CN96" i="10" s="1"/>
  <c r="DB26" i="4"/>
  <c r="DB96" i="10" s="1"/>
  <c r="CW26" i="4"/>
  <c r="CW96" i="10" s="1"/>
  <c r="CV26" i="4"/>
  <c r="CV96" i="10" s="1"/>
  <c r="CO26" i="4"/>
  <c r="CO96" i="10" s="1"/>
  <c r="CY26" i="4"/>
  <c r="CY96" i="10" s="1"/>
  <c r="DD26" i="4"/>
  <c r="DD96" i="10" s="1"/>
  <c r="DE26" i="4"/>
  <c r="DE96" i="10" s="1"/>
  <c r="CZ26" i="4"/>
  <c r="CZ96" i="10" s="1"/>
  <c r="DC26" i="4"/>
  <c r="DC96" i="10" s="1"/>
  <c r="CT26" i="4"/>
  <c r="CT96" i="10" s="1"/>
  <c r="DA26" i="4"/>
  <c r="DA96" i="10" s="1"/>
  <c r="CU26" i="4"/>
  <c r="CU96" i="10" s="1"/>
  <c r="CK26" i="4"/>
  <c r="CK96" i="10" s="1"/>
  <c r="CP26" i="4"/>
  <c r="CP96" i="10" s="1"/>
  <c r="CI26" i="4"/>
  <c r="CI96" i="10" s="1"/>
  <c r="CX26" i="4"/>
  <c r="CX96" i="10" s="1"/>
  <c r="CJ26" i="4"/>
  <c r="CJ96" i="10" s="1"/>
  <c r="CQ26" i="4"/>
  <c r="CQ96" i="10" s="1"/>
  <c r="CM26" i="4"/>
  <c r="CM96" i="10" s="1"/>
  <c r="DF26" i="4"/>
  <c r="DF96" i="10" s="1"/>
  <c r="CL26" i="4"/>
  <c r="CL96" i="10" s="1"/>
  <c r="DG26" i="4"/>
  <c r="DG96" i="10" s="1"/>
  <c r="CR26" i="4"/>
  <c r="CR96" i="10" s="1"/>
  <c r="CS26" i="4"/>
  <c r="CS96" i="10" s="1"/>
  <c r="DY20" i="4"/>
  <c r="DY90" i="10" s="1"/>
  <c r="DO174" i="4"/>
  <c r="DO244" i="10" s="1"/>
  <c r="DT179" i="4"/>
  <c r="DT249" i="10" s="1"/>
  <c r="M170" i="6"/>
  <c r="B157" i="6"/>
  <c r="DJ90" i="4"/>
  <c r="DJ160" i="10" s="1"/>
  <c r="ED20" i="4"/>
  <c r="ED90" i="10" s="1"/>
  <c r="AJ149" i="4"/>
  <c r="AJ219" i="10" s="1"/>
  <c r="AO19" i="4"/>
  <c r="AO89" i="10" s="1"/>
  <c r="BH157" i="4"/>
  <c r="BH227" i="10" s="1"/>
  <c r="BR157" i="4"/>
  <c r="BR227" i="10" s="1"/>
  <c r="BK157" i="4"/>
  <c r="BK227" i="10" s="1"/>
  <c r="BS157" i="4"/>
  <c r="BS227" i="10" s="1"/>
  <c r="BP157" i="4"/>
  <c r="BP227" i="10" s="1"/>
  <c r="BZ157" i="4"/>
  <c r="BZ227" i="10" s="1"/>
  <c r="CA157" i="4"/>
  <c r="CA227" i="10" s="1"/>
  <c r="BT157" i="4"/>
  <c r="BT227" i="10" s="1"/>
  <c r="BX157" i="4"/>
  <c r="BX227" i="10" s="1"/>
  <c r="BO157" i="4"/>
  <c r="BO227" i="10" s="1"/>
  <c r="BL157" i="4"/>
  <c r="BL227" i="10" s="1"/>
  <c r="AA157" i="4"/>
  <c r="AA227" i="10" s="1"/>
  <c r="BJ157" i="4"/>
  <c r="BJ227" i="10" s="1"/>
  <c r="BV157" i="4"/>
  <c r="BV227" i="10" s="1"/>
  <c r="CD157" i="4"/>
  <c r="CD227" i="10" s="1"/>
  <c r="BQ157" i="4"/>
  <c r="BQ227" i="10" s="1"/>
  <c r="CC157" i="4"/>
  <c r="CC227" i="10" s="1"/>
  <c r="BY157" i="4"/>
  <c r="BY227" i="10" s="1"/>
  <c r="BN157" i="4"/>
  <c r="BN227" i="10" s="1"/>
  <c r="BW157" i="4"/>
  <c r="BW227" i="10" s="1"/>
  <c r="AB157" i="4"/>
  <c r="AB227" i="10" s="1"/>
  <c r="CE157" i="4"/>
  <c r="CE227" i="10" s="1"/>
  <c r="Z157" i="4"/>
  <c r="Z227" i="10" s="1"/>
  <c r="BE157" i="4"/>
  <c r="BE227" i="10" s="1"/>
  <c r="Y157" i="4"/>
  <c r="Y227" i="10" s="1"/>
  <c r="BU157" i="4"/>
  <c r="BU227" i="10" s="1"/>
  <c r="CF157" i="4"/>
  <c r="CF227" i="10" s="1"/>
  <c r="CB157" i="4"/>
  <c r="CB227" i="10" s="1"/>
  <c r="BI157" i="4"/>
  <c r="BI227" i="10" s="1"/>
  <c r="BM157" i="4"/>
  <c r="BM227" i="10" s="1"/>
  <c r="AO94" i="4"/>
  <c r="AO164" i="10" s="1"/>
  <c r="DY212" i="4"/>
  <c r="DY282" i="10" s="1"/>
  <c r="AO196" i="4"/>
  <c r="AO266" i="10" s="1"/>
  <c r="AT196" i="4"/>
  <c r="AT266" i="10" s="1"/>
  <c r="BP165" i="4"/>
  <c r="BP235" i="10" s="1"/>
  <c r="BY165" i="4"/>
  <c r="BY235" i="10" s="1"/>
  <c r="BM165" i="4"/>
  <c r="BM235" i="10" s="1"/>
  <c r="BK165" i="4"/>
  <c r="BK235" i="10" s="1"/>
  <c r="BJ165" i="4"/>
  <c r="BJ235" i="10" s="1"/>
  <c r="CC165" i="4"/>
  <c r="CC235" i="10" s="1"/>
  <c r="CA165" i="4"/>
  <c r="CA235" i="10" s="1"/>
  <c r="BR165" i="4"/>
  <c r="BR235" i="10" s="1"/>
  <c r="BN165" i="4"/>
  <c r="BN235" i="10" s="1"/>
  <c r="BL165" i="4"/>
  <c r="BL235" i="10" s="1"/>
  <c r="BQ165" i="4"/>
  <c r="BQ235" i="10" s="1"/>
  <c r="BE165" i="4"/>
  <c r="BE235" i="10" s="1"/>
  <c r="BV165" i="4"/>
  <c r="BV235" i="10" s="1"/>
  <c r="AB165" i="4"/>
  <c r="AB235" i="10" s="1"/>
  <c r="CF165" i="4"/>
  <c r="CF235" i="10" s="1"/>
  <c r="BT165" i="4"/>
  <c r="BT235" i="10" s="1"/>
  <c r="BI165" i="4"/>
  <c r="BI235" i="10" s="1"/>
  <c r="BU165" i="4"/>
  <c r="BU235" i="10" s="1"/>
  <c r="BZ165" i="4"/>
  <c r="BZ235" i="10" s="1"/>
  <c r="CB165" i="4"/>
  <c r="CB235" i="10" s="1"/>
  <c r="BO165" i="4"/>
  <c r="BO235" i="10" s="1"/>
  <c r="Y165" i="4"/>
  <c r="Y235" i="10" s="1"/>
  <c r="BW165" i="4"/>
  <c r="BW235" i="10" s="1"/>
  <c r="Z165" i="4"/>
  <c r="Z235" i="10" s="1"/>
  <c r="CE165" i="4"/>
  <c r="CE235" i="10" s="1"/>
  <c r="AA165" i="4"/>
  <c r="AA235" i="10" s="1"/>
  <c r="BH165" i="4"/>
  <c r="BH235" i="10" s="1"/>
  <c r="CD165" i="4"/>
  <c r="CD235" i="10" s="1"/>
  <c r="BX165" i="4"/>
  <c r="BX235" i="10" s="1"/>
  <c r="BS165" i="4"/>
  <c r="BS235" i="10" s="1"/>
  <c r="BW152" i="4"/>
  <c r="BW222" i="10" s="1"/>
  <c r="BH152" i="4"/>
  <c r="BH222" i="10" s="1"/>
  <c r="BP152" i="4"/>
  <c r="BP222" i="10" s="1"/>
  <c r="BM152" i="4"/>
  <c r="BM222" i="10" s="1"/>
  <c r="CE152" i="4"/>
  <c r="CE222" i="10" s="1"/>
  <c r="BX152" i="4"/>
  <c r="BX222" i="10" s="1"/>
  <c r="CF152" i="4"/>
  <c r="CF222" i="10" s="1"/>
  <c r="BU152" i="4"/>
  <c r="BU222" i="10" s="1"/>
  <c r="BE152" i="4"/>
  <c r="BE222" i="10" s="1"/>
  <c r="BI152" i="4"/>
  <c r="BI222" i="10" s="1"/>
  <c r="BQ152" i="4"/>
  <c r="BQ222" i="10" s="1"/>
  <c r="BO152" i="4"/>
  <c r="BO222" i="10" s="1"/>
  <c r="BS152" i="4"/>
  <c r="BS222" i="10" s="1"/>
  <c r="CA152" i="4"/>
  <c r="CA222" i="10" s="1"/>
  <c r="CC152" i="4"/>
  <c r="CC222" i="10" s="1"/>
  <c r="BY152" i="4"/>
  <c r="BY222" i="10" s="1"/>
  <c r="BN152" i="4"/>
  <c r="BN222" i="10" s="1"/>
  <c r="BJ152" i="4"/>
  <c r="BJ222" i="10" s="1"/>
  <c r="CD152" i="4"/>
  <c r="CD222" i="10" s="1"/>
  <c r="BV152" i="4"/>
  <c r="BV222" i="10" s="1"/>
  <c r="BZ152" i="4"/>
  <c r="BZ222" i="10" s="1"/>
  <c r="BK152" i="4"/>
  <c r="BK222" i="10" s="1"/>
  <c r="BL152" i="4"/>
  <c r="BL222" i="10" s="1"/>
  <c r="Y152" i="4"/>
  <c r="Y222" i="10" s="1"/>
  <c r="BT152" i="4"/>
  <c r="BT222" i="10" s="1"/>
  <c r="Z152" i="4"/>
  <c r="Z222" i="10" s="1"/>
  <c r="CB152" i="4"/>
  <c r="CB222" i="10" s="1"/>
  <c r="AA152" i="4"/>
  <c r="AA222" i="10" s="1"/>
  <c r="BR152" i="4"/>
  <c r="BR222" i="10" s="1"/>
  <c r="AB152" i="4"/>
  <c r="AB222" i="10" s="1"/>
  <c r="DJ179" i="4"/>
  <c r="DJ249" i="10" s="1"/>
  <c r="CW27" i="4"/>
  <c r="CW97" i="10" s="1"/>
  <c r="CY27" i="4"/>
  <c r="CY97" i="10" s="1"/>
  <c r="CQ27" i="4"/>
  <c r="CQ97" i="10" s="1"/>
  <c r="CL27" i="4"/>
  <c r="CL97" i="10" s="1"/>
  <c r="DE27" i="4"/>
  <c r="DE97" i="10" s="1"/>
  <c r="CR27" i="4"/>
  <c r="CR97" i="10" s="1"/>
  <c r="CZ27" i="4"/>
  <c r="CZ97" i="10" s="1"/>
  <c r="CT27" i="4"/>
  <c r="CT97" i="10" s="1"/>
  <c r="CK27" i="4"/>
  <c r="CK97" i="10" s="1"/>
  <c r="DD27" i="4"/>
  <c r="DD97" i="10" s="1"/>
  <c r="CO27" i="4"/>
  <c r="CO97" i="10" s="1"/>
  <c r="CI27" i="4"/>
  <c r="CI97" i="10" s="1"/>
  <c r="CP27" i="4"/>
  <c r="CP97" i="10" s="1"/>
  <c r="CX27" i="4"/>
  <c r="CX97" i="10" s="1"/>
  <c r="DB27" i="4"/>
  <c r="DB97" i="10" s="1"/>
  <c r="DF27" i="4"/>
  <c r="DF97" i="10" s="1"/>
  <c r="CM27" i="4"/>
  <c r="CM97" i="10" s="1"/>
  <c r="DG27" i="4"/>
  <c r="DG97" i="10" s="1"/>
  <c r="CS27" i="4"/>
  <c r="CS97" i="10" s="1"/>
  <c r="CJ27" i="4"/>
  <c r="CJ97" i="10" s="1"/>
  <c r="CN27" i="4"/>
  <c r="CN97" i="10" s="1"/>
  <c r="CU27" i="4"/>
  <c r="CU97" i="10" s="1"/>
  <c r="DC27" i="4"/>
  <c r="DC97" i="10" s="1"/>
  <c r="DA27" i="4"/>
  <c r="DA97" i="10" s="1"/>
  <c r="CV27" i="4"/>
  <c r="CV97" i="10" s="1"/>
  <c r="AT27" i="4"/>
  <c r="AT97" i="10" s="1"/>
  <c r="ED118" i="4"/>
  <c r="ED188" i="10" s="1"/>
  <c r="DJ20" i="4"/>
  <c r="DJ90" i="10" s="1"/>
  <c r="ED174" i="4"/>
  <c r="ED244" i="10" s="1"/>
  <c r="M163" i="6"/>
  <c r="B150" i="6"/>
  <c r="BV77" i="4"/>
  <c r="BV147" i="10" s="1"/>
  <c r="BH77" i="4"/>
  <c r="BH147" i="10" s="1"/>
  <c r="BP77" i="4"/>
  <c r="BP147" i="10" s="1"/>
  <c r="AB77" i="4"/>
  <c r="AB147" i="10" s="1"/>
  <c r="CD77" i="4"/>
  <c r="CD147" i="10" s="1"/>
  <c r="BX77" i="4"/>
  <c r="BX147" i="10" s="1"/>
  <c r="CF77" i="4"/>
  <c r="CF147" i="10" s="1"/>
  <c r="Y77" i="4"/>
  <c r="Y147" i="10" s="1"/>
  <c r="BO77" i="4"/>
  <c r="BO147" i="10" s="1"/>
  <c r="BI77" i="4"/>
  <c r="BI147" i="10" s="1"/>
  <c r="BQ77" i="4"/>
  <c r="BQ147" i="10" s="1"/>
  <c r="BN77" i="4"/>
  <c r="BN147" i="10" s="1"/>
  <c r="CB77" i="4"/>
  <c r="CB147" i="10" s="1"/>
  <c r="CA77" i="4"/>
  <c r="CA147" i="10" s="1"/>
  <c r="AA77" i="4"/>
  <c r="AA147" i="10" s="1"/>
  <c r="BL77" i="4"/>
  <c r="BL147" i="10" s="1"/>
  <c r="BR77" i="4"/>
  <c r="BR147" i="10" s="1"/>
  <c r="BT77" i="4"/>
  <c r="BT147" i="10" s="1"/>
  <c r="Z77" i="4"/>
  <c r="Z147" i="10" s="1"/>
  <c r="BY77" i="4"/>
  <c r="BY147" i="10" s="1"/>
  <c r="CE77" i="4"/>
  <c r="CE147" i="10" s="1"/>
  <c r="BE77" i="4"/>
  <c r="BE147" i="10" s="1"/>
  <c r="BU77" i="4"/>
  <c r="BU147" i="10" s="1"/>
  <c r="CC77" i="4"/>
  <c r="CC147" i="10" s="1"/>
  <c r="BW77" i="4"/>
  <c r="BW147" i="10" s="1"/>
  <c r="BJ77" i="4"/>
  <c r="BJ147" i="10" s="1"/>
  <c r="BZ77" i="4"/>
  <c r="BZ147" i="10" s="1"/>
  <c r="BK77" i="4"/>
  <c r="BK147" i="10" s="1"/>
  <c r="BS77" i="4"/>
  <c r="BS147" i="10" s="1"/>
  <c r="BM77" i="4"/>
  <c r="BM147" i="10" s="1"/>
  <c r="BW36" i="4"/>
  <c r="BW106" i="10" s="1"/>
  <c r="CC36" i="4"/>
  <c r="CC106" i="10" s="1"/>
  <c r="CB36" i="4"/>
  <c r="CB106" i="10" s="1"/>
  <c r="Y36" i="4"/>
  <c r="Y106" i="10" s="1"/>
  <c r="CE36" i="4"/>
  <c r="CE106" i="10" s="1"/>
  <c r="BI36" i="4"/>
  <c r="BI106" i="10" s="1"/>
  <c r="BQ36" i="4"/>
  <c r="BQ106" i="10" s="1"/>
  <c r="Z36" i="4"/>
  <c r="Z106" i="10" s="1"/>
  <c r="BH36" i="4"/>
  <c r="BH106" i="10" s="1"/>
  <c r="BY36" i="4"/>
  <c r="BY106" i="10" s="1"/>
  <c r="BR36" i="4"/>
  <c r="BR106" i="10" s="1"/>
  <c r="BO36" i="4"/>
  <c r="BO106" i="10" s="1"/>
  <c r="BU36" i="4"/>
  <c r="BU106" i="10" s="1"/>
  <c r="BL36" i="4"/>
  <c r="BL106" i="10" s="1"/>
  <c r="AB36" i="4"/>
  <c r="AB106" i="10" s="1"/>
  <c r="BV36" i="4"/>
  <c r="BV106" i="10" s="1"/>
  <c r="BK36" i="4"/>
  <c r="BK106" i="10" s="1"/>
  <c r="BX36" i="4"/>
  <c r="BX106" i="10" s="1"/>
  <c r="CF36" i="4"/>
  <c r="CF106" i="10" s="1"/>
  <c r="CD36" i="4"/>
  <c r="CD106" i="10" s="1"/>
  <c r="CA36" i="4"/>
  <c r="CA106" i="10" s="1"/>
  <c r="BP36" i="4"/>
  <c r="BP106" i="10" s="1"/>
  <c r="BS36" i="4"/>
  <c r="BS106" i="10" s="1"/>
  <c r="BE36" i="4"/>
  <c r="BE106" i="10" s="1"/>
  <c r="BM36" i="4"/>
  <c r="BM106" i="10" s="1"/>
  <c r="BN36" i="4"/>
  <c r="BN106" i="10" s="1"/>
  <c r="BZ36" i="4"/>
  <c r="BZ106" i="10" s="1"/>
  <c r="BT36" i="4"/>
  <c r="BT106" i="10" s="1"/>
  <c r="AA36" i="4"/>
  <c r="AA106" i="10" s="1"/>
  <c r="BJ36" i="4"/>
  <c r="BJ106" i="10" s="1"/>
  <c r="BK124" i="4"/>
  <c r="BK194" i="10" s="1"/>
  <c r="CD124" i="4"/>
  <c r="CD194" i="10" s="1"/>
  <c r="BL124" i="4"/>
  <c r="BL194" i="10" s="1"/>
  <c r="BS124" i="4"/>
  <c r="BS194" i="10" s="1"/>
  <c r="BO124" i="4"/>
  <c r="BO194" i="10" s="1"/>
  <c r="CB124" i="4"/>
  <c r="CB194" i="10" s="1"/>
  <c r="BI124" i="4"/>
  <c r="BI194" i="10" s="1"/>
  <c r="CA124" i="4"/>
  <c r="CA194" i="10" s="1"/>
  <c r="CE124" i="4"/>
  <c r="CE194" i="10" s="1"/>
  <c r="BM124" i="4"/>
  <c r="BM194" i="10" s="1"/>
  <c r="BZ124" i="4"/>
  <c r="BZ194" i="10" s="1"/>
  <c r="BN124" i="4"/>
  <c r="BN194" i="10" s="1"/>
  <c r="BE124" i="4"/>
  <c r="BE194" i="10" s="1"/>
  <c r="AB124" i="4"/>
  <c r="AB194" i="10" s="1"/>
  <c r="BH124" i="4"/>
  <c r="BH194" i="10" s="1"/>
  <c r="CC124" i="4"/>
  <c r="CC194" i="10" s="1"/>
  <c r="BV124" i="4"/>
  <c r="BV194" i="10" s="1"/>
  <c r="BP124" i="4"/>
  <c r="BP194" i="10" s="1"/>
  <c r="Y124" i="4"/>
  <c r="Y194" i="10" s="1"/>
  <c r="BX124" i="4"/>
  <c r="BX194" i="10" s="1"/>
  <c r="Z124" i="4"/>
  <c r="Z194" i="10" s="1"/>
  <c r="AA124" i="4"/>
  <c r="AA194" i="10" s="1"/>
  <c r="BQ124" i="4"/>
  <c r="BQ194" i="10" s="1"/>
  <c r="BT124" i="4"/>
  <c r="BT194" i="10" s="1"/>
  <c r="BY124" i="4"/>
  <c r="BY194" i="10" s="1"/>
  <c r="BU124" i="4"/>
  <c r="BU194" i="10" s="1"/>
  <c r="BJ124" i="4"/>
  <c r="BJ194" i="10" s="1"/>
  <c r="BR124" i="4"/>
  <c r="BR194" i="10" s="1"/>
  <c r="BW124" i="4"/>
  <c r="BW194" i="10" s="1"/>
  <c r="CF124" i="4"/>
  <c r="CF194" i="10" s="1"/>
  <c r="AT19" i="4"/>
  <c r="AT89" i="10" s="1"/>
  <c r="DY143" i="4"/>
  <c r="DY213" i="10" s="1"/>
  <c r="M147" i="6"/>
  <c r="B134" i="6"/>
  <c r="ED84" i="4"/>
  <c r="ED154" i="10" s="1"/>
  <c r="AY26" i="4"/>
  <c r="AY96" i="10" s="1"/>
  <c r="DO179" i="4"/>
  <c r="DO249" i="10" s="1"/>
  <c r="AY127" i="4"/>
  <c r="AY197" i="10" s="1"/>
  <c r="AJ53" i="4"/>
  <c r="AJ123" i="10" s="1"/>
  <c r="BW61" i="4"/>
  <c r="BW131" i="10" s="1"/>
  <c r="BY61" i="4"/>
  <c r="BY131" i="10" s="1"/>
  <c r="BR61" i="4"/>
  <c r="BR131" i="10" s="1"/>
  <c r="BU61" i="4"/>
  <c r="BU131" i="10" s="1"/>
  <c r="BT61" i="4"/>
  <c r="BT131" i="10" s="1"/>
  <c r="CA61" i="4"/>
  <c r="CA131" i="10" s="1"/>
  <c r="AB61" i="4"/>
  <c r="AB131" i="10" s="1"/>
  <c r="CC61" i="4"/>
  <c r="CC131" i="10" s="1"/>
  <c r="CB61" i="4"/>
  <c r="CB131" i="10" s="1"/>
  <c r="BP61" i="4"/>
  <c r="BP131" i="10" s="1"/>
  <c r="Y61" i="4"/>
  <c r="Y131" i="10" s="1"/>
  <c r="BN61" i="4"/>
  <c r="BN131" i="10" s="1"/>
  <c r="BH61" i="4"/>
  <c r="BH131" i="10" s="1"/>
  <c r="CF61" i="4"/>
  <c r="CF131" i="10" s="1"/>
  <c r="BM61" i="4"/>
  <c r="BM131" i="10" s="1"/>
  <c r="BL61" i="4"/>
  <c r="BL131" i="10" s="1"/>
  <c r="BK61" i="4"/>
  <c r="BK131" i="10" s="1"/>
  <c r="AA61" i="4"/>
  <c r="AA131" i="10" s="1"/>
  <c r="BO61" i="4"/>
  <c r="BO131" i="10" s="1"/>
  <c r="BE61" i="4"/>
  <c r="BE131" i="10" s="1"/>
  <c r="CE61" i="4"/>
  <c r="CE131" i="10" s="1"/>
  <c r="Z61" i="4"/>
  <c r="Z131" i="10" s="1"/>
  <c r="BX61" i="4"/>
  <c r="BX131" i="10" s="1"/>
  <c r="BI61" i="4"/>
  <c r="BI131" i="10" s="1"/>
  <c r="BJ61" i="4"/>
  <c r="BJ131" i="10" s="1"/>
  <c r="BZ61" i="4"/>
  <c r="BZ131" i="10" s="1"/>
  <c r="BV61" i="4"/>
  <c r="BV131" i="10" s="1"/>
  <c r="BQ61" i="4"/>
  <c r="BQ131" i="10" s="1"/>
  <c r="CD61" i="4"/>
  <c r="CD131" i="10" s="1"/>
  <c r="BS61" i="4"/>
  <c r="BS131" i="10" s="1"/>
  <c r="DY105" i="4"/>
  <c r="DY175" i="10" s="1"/>
  <c r="AO200" i="4"/>
  <c r="AO270" i="10" s="1"/>
  <c r="I127" i="7"/>
  <c r="C117" i="7"/>
  <c r="DY90" i="4"/>
  <c r="DY160" i="10" s="1"/>
  <c r="AJ196" i="4"/>
  <c r="AJ266" i="10" s="1"/>
  <c r="I114" i="7"/>
  <c r="C104" i="7"/>
  <c r="DY174" i="4"/>
  <c r="DY244" i="10" s="1"/>
  <c r="AY53" i="4"/>
  <c r="AY123" i="10" s="1"/>
  <c r="DT84" i="4"/>
  <c r="DT154" i="10" s="1"/>
  <c r="M149" i="6"/>
  <c r="B136" i="6"/>
  <c r="AY94" i="4"/>
  <c r="AY164" i="10" s="1"/>
  <c r="DJ143" i="4"/>
  <c r="DJ213" i="10" s="1"/>
  <c r="ED41" i="4"/>
  <c r="ED111" i="10" s="1"/>
  <c r="DY118" i="4"/>
  <c r="DY188" i="10" s="1"/>
  <c r="AY196" i="4"/>
  <c r="AY266" i="10" s="1"/>
  <c r="AJ75" i="4"/>
  <c r="AJ145" i="10" s="1"/>
  <c r="DY190" i="4"/>
  <c r="DY260" i="10" s="1"/>
  <c r="M155" i="6"/>
  <c r="B142" i="6"/>
  <c r="M148" i="6"/>
  <c r="B135" i="6"/>
  <c r="CJ200" i="4"/>
  <c r="CJ270" i="10" s="1"/>
  <c r="DB200" i="4"/>
  <c r="DB270" i="10" s="1"/>
  <c r="CN200" i="4"/>
  <c r="CN270" i="10" s="1"/>
  <c r="CV200" i="4"/>
  <c r="CV270" i="10" s="1"/>
  <c r="CR200" i="4"/>
  <c r="CR270" i="10" s="1"/>
  <c r="CI200" i="4"/>
  <c r="CI270" i="10" s="1"/>
  <c r="DD200" i="4"/>
  <c r="DD270" i="10" s="1"/>
  <c r="CZ200" i="4"/>
  <c r="CZ270" i="10" s="1"/>
  <c r="CQ200" i="4"/>
  <c r="CQ270" i="10" s="1"/>
  <c r="CW200" i="4"/>
  <c r="CW270" i="10" s="1"/>
  <c r="CT200" i="4"/>
  <c r="CT270" i="10" s="1"/>
  <c r="DC200" i="4"/>
  <c r="DC270" i="10" s="1"/>
  <c r="CU200" i="4"/>
  <c r="CU270" i="10" s="1"/>
  <c r="CS200" i="4"/>
  <c r="CS270" i="10" s="1"/>
  <c r="DF200" i="4"/>
  <c r="DF270" i="10" s="1"/>
  <c r="DA200" i="4"/>
  <c r="DA270" i="10" s="1"/>
  <c r="CO200" i="4"/>
  <c r="CO270" i="10" s="1"/>
  <c r="CL200" i="4"/>
  <c r="CL270" i="10" s="1"/>
  <c r="CP200" i="4"/>
  <c r="CP270" i="10" s="1"/>
  <c r="CY200" i="4"/>
  <c r="CY270" i="10" s="1"/>
  <c r="DG200" i="4"/>
  <c r="DG270" i="10" s="1"/>
  <c r="CX200" i="4"/>
  <c r="CX270" i="10" s="1"/>
  <c r="CM200" i="4"/>
  <c r="CM270" i="10" s="1"/>
  <c r="CK200" i="4"/>
  <c r="CK270" i="10" s="1"/>
  <c r="DE200" i="4"/>
  <c r="DE270" i="10" s="1"/>
  <c r="AT200" i="4"/>
  <c r="AT270" i="10" s="1"/>
  <c r="DT143" i="4"/>
  <c r="DT213" i="10" s="1"/>
  <c r="AY27" i="4"/>
  <c r="AY97" i="10" s="1"/>
  <c r="M151" i="6"/>
  <c r="B138" i="6"/>
  <c r="DT174" i="4"/>
  <c r="DT244" i="10" s="1"/>
  <c r="M139" i="6"/>
  <c r="B126" i="6"/>
  <c r="CO129" i="4"/>
  <c r="CO199" i="10" s="1"/>
  <c r="CZ129" i="4"/>
  <c r="CZ199" i="10" s="1"/>
  <c r="CL129" i="4"/>
  <c r="CL199" i="10" s="1"/>
  <c r="CX129" i="4"/>
  <c r="CX199" i="10" s="1"/>
  <c r="CI129" i="4"/>
  <c r="CI199" i="10" s="1"/>
  <c r="CQ129" i="4"/>
  <c r="CQ199" i="10" s="1"/>
  <c r="CK129" i="4"/>
  <c r="CK199" i="10" s="1"/>
  <c r="DG129" i="4"/>
  <c r="DG199" i="10" s="1"/>
  <c r="DB129" i="4"/>
  <c r="DB199" i="10" s="1"/>
  <c r="CR129" i="4"/>
  <c r="CR199" i="10" s="1"/>
  <c r="DF129" i="4"/>
  <c r="DF199" i="10" s="1"/>
  <c r="DE129" i="4"/>
  <c r="DE199" i="10" s="1"/>
  <c r="DD129" i="4"/>
  <c r="DD199" i="10" s="1"/>
  <c r="DA129" i="4"/>
  <c r="DA199" i="10" s="1"/>
  <c r="DC129" i="4"/>
  <c r="DC199" i="10" s="1"/>
  <c r="CN129" i="4"/>
  <c r="CN199" i="10" s="1"/>
  <c r="CU129" i="4"/>
  <c r="CU199" i="10" s="1"/>
  <c r="CW129" i="4"/>
  <c r="CW199" i="10" s="1"/>
  <c r="CT129" i="4"/>
  <c r="CT199" i="10" s="1"/>
  <c r="CM129" i="4"/>
  <c r="CM199" i="10" s="1"/>
  <c r="CY129" i="4"/>
  <c r="CY199" i="10" s="1"/>
  <c r="CV129" i="4"/>
  <c r="CV199" i="10" s="1"/>
  <c r="CJ129" i="4"/>
  <c r="CJ199" i="10" s="1"/>
  <c r="CS129" i="4"/>
  <c r="CS199" i="10" s="1"/>
  <c r="CP129" i="4"/>
  <c r="CP199" i="10" s="1"/>
  <c r="AO129" i="4"/>
  <c r="AO199" i="10" s="1"/>
  <c r="M140" i="6"/>
  <c r="B127" i="6"/>
  <c r="AJ19" i="4"/>
  <c r="AJ89" i="10" s="1"/>
  <c r="DO190" i="4"/>
  <c r="DO260" i="10" s="1"/>
  <c r="ED190" i="4"/>
  <c r="ED260" i="10" s="1"/>
  <c r="CO14" i="10"/>
  <c r="CO2" i="10"/>
  <c r="CO4" i="10"/>
  <c r="CO6" i="10"/>
  <c r="CO12" i="10"/>
  <c r="CO3" i="10"/>
  <c r="CO8" i="10"/>
  <c r="CO7" i="10"/>
  <c r="CO5" i="10"/>
  <c r="CO10" i="10"/>
  <c r="CO13" i="10"/>
  <c r="CO9" i="10"/>
  <c r="CO11" i="10"/>
  <c r="DO153" i="4" l="1"/>
  <c r="DO223" i="10" s="1"/>
  <c r="AY172" i="4"/>
  <c r="AY242" i="10" s="1"/>
  <c r="AJ172" i="4"/>
  <c r="AJ242" i="10" s="1"/>
  <c r="I129" i="7"/>
  <c r="C119" i="7"/>
  <c r="AT172" i="4"/>
  <c r="AT242" i="10" s="1"/>
  <c r="M169" i="6"/>
  <c r="B156" i="6"/>
  <c r="DY153" i="4"/>
  <c r="DY223" i="10" s="1"/>
  <c r="DJ153" i="4"/>
  <c r="DJ223" i="10" s="1"/>
  <c r="BV35" i="4"/>
  <c r="BV105" i="10" s="1"/>
  <c r="BO35" i="4"/>
  <c r="BO105" i="10" s="1"/>
  <c r="BR35" i="4"/>
  <c r="BR105" i="10" s="1"/>
  <c r="BE35" i="4"/>
  <c r="BE105" i="10" s="1"/>
  <c r="CB35" i="4"/>
  <c r="CB105" i="10" s="1"/>
  <c r="BK35" i="4"/>
  <c r="BK105" i="10" s="1"/>
  <c r="BW35" i="4"/>
  <c r="BW105" i="10" s="1"/>
  <c r="BU35" i="4"/>
  <c r="BU105" i="10" s="1"/>
  <c r="AB35" i="4"/>
  <c r="AB105" i="10" s="1"/>
  <c r="CF35" i="4"/>
  <c r="CF105" i="10" s="1"/>
  <c r="CE35" i="4"/>
  <c r="CE105" i="10" s="1"/>
  <c r="Z35" i="4"/>
  <c r="Z105" i="10" s="1"/>
  <c r="BY35" i="4"/>
  <c r="BY105" i="10" s="1"/>
  <c r="BX35" i="4"/>
  <c r="BX105" i="10" s="1"/>
  <c r="BQ35" i="4"/>
  <c r="BQ105" i="10" s="1"/>
  <c r="BP35" i="4"/>
  <c r="BP105" i="10" s="1"/>
  <c r="CD35" i="4"/>
  <c r="CD105" i="10" s="1"/>
  <c r="BN35" i="4"/>
  <c r="BN105" i="10" s="1"/>
  <c r="BJ35" i="4"/>
  <c r="BJ105" i="10" s="1"/>
  <c r="BL35" i="4"/>
  <c r="BL105" i="10" s="1"/>
  <c r="CC35" i="4"/>
  <c r="CC105" i="10" s="1"/>
  <c r="BZ35" i="4"/>
  <c r="BZ105" i="10" s="1"/>
  <c r="Y35" i="4"/>
  <c r="Y105" i="10" s="1"/>
  <c r="BS35" i="4"/>
  <c r="BS105" i="10" s="1"/>
  <c r="CA35" i="4"/>
  <c r="CA105" i="10" s="1"/>
  <c r="BI35" i="4"/>
  <c r="BI105" i="10" s="1"/>
  <c r="BH35" i="4"/>
  <c r="BH105" i="10" s="1"/>
  <c r="AA35" i="4"/>
  <c r="AA105" i="10" s="1"/>
  <c r="BT35" i="4"/>
  <c r="BT105" i="10" s="1"/>
  <c r="BM35" i="4"/>
  <c r="BM105" i="10" s="1"/>
  <c r="AO172" i="4"/>
  <c r="AO242" i="10" s="1"/>
  <c r="CR172" i="4"/>
  <c r="CR242" i="10" s="1"/>
  <c r="DC172" i="4"/>
  <c r="DC242" i="10" s="1"/>
  <c r="CW172" i="4"/>
  <c r="CW242" i="10" s="1"/>
  <c r="DD172" i="4"/>
  <c r="DD242" i="10" s="1"/>
  <c r="CY172" i="4"/>
  <c r="CY242" i="10" s="1"/>
  <c r="CT172" i="4"/>
  <c r="CT242" i="10" s="1"/>
  <c r="DF172" i="4"/>
  <c r="DF242" i="10" s="1"/>
  <c r="CU172" i="4"/>
  <c r="CU242" i="10" s="1"/>
  <c r="DB172" i="4"/>
  <c r="DB242" i="10" s="1"/>
  <c r="CN172" i="4"/>
  <c r="CN242" i="10" s="1"/>
  <c r="CS172" i="4"/>
  <c r="CS242" i="10" s="1"/>
  <c r="CJ172" i="4"/>
  <c r="CJ242" i="10" s="1"/>
  <c r="CX172" i="4"/>
  <c r="CX242" i="10" s="1"/>
  <c r="CO172" i="4"/>
  <c r="CO242" i="10" s="1"/>
  <c r="DE172" i="4"/>
  <c r="DE242" i="10" s="1"/>
  <c r="DA172" i="4"/>
  <c r="DA242" i="10" s="1"/>
  <c r="CK172" i="4"/>
  <c r="CK242" i="10" s="1"/>
  <c r="CQ172" i="4"/>
  <c r="CQ242" i="10" s="1"/>
  <c r="CV172" i="4"/>
  <c r="CV242" i="10" s="1"/>
  <c r="DG172" i="4"/>
  <c r="DG242" i="10" s="1"/>
  <c r="CL172" i="4"/>
  <c r="CL242" i="10" s="1"/>
  <c r="CZ172" i="4"/>
  <c r="CZ242" i="10" s="1"/>
  <c r="CP172" i="4"/>
  <c r="CP242" i="10" s="1"/>
  <c r="CM172" i="4"/>
  <c r="CM242" i="10" s="1"/>
  <c r="CI172" i="4"/>
  <c r="CI242" i="10" s="1"/>
  <c r="DT153" i="4"/>
  <c r="DT223" i="10" s="1"/>
  <c r="ED153" i="4"/>
  <c r="ED223" i="10" s="1"/>
  <c r="AO77" i="4"/>
  <c r="AO147" i="10" s="1"/>
  <c r="AT107" i="4"/>
  <c r="AT177" i="10" s="1"/>
  <c r="DY196" i="4"/>
  <c r="DY266" i="10" s="1"/>
  <c r="DY27" i="4"/>
  <c r="DY97" i="10" s="1"/>
  <c r="AY157" i="4"/>
  <c r="AY227" i="10" s="1"/>
  <c r="DJ127" i="4"/>
  <c r="DJ197" i="10" s="1"/>
  <c r="CA102" i="4"/>
  <c r="CA172" i="10" s="1"/>
  <c r="BH102" i="4"/>
  <c r="BH172" i="10" s="1"/>
  <c r="CF102" i="4"/>
  <c r="CF172" i="10" s="1"/>
  <c r="Y102" i="4"/>
  <c r="Y172" i="10" s="1"/>
  <c r="CB102" i="4"/>
  <c r="CB172" i="10" s="1"/>
  <c r="BU102" i="4"/>
  <c r="BU172" i="10" s="1"/>
  <c r="BN102" i="4"/>
  <c r="BN172" i="10" s="1"/>
  <c r="BI102" i="4"/>
  <c r="BI172" i="10" s="1"/>
  <c r="CD102" i="4"/>
  <c r="CD172" i="10" s="1"/>
  <c r="BO102" i="4"/>
  <c r="BO172" i="10" s="1"/>
  <c r="BR102" i="4"/>
  <c r="BR172" i="10" s="1"/>
  <c r="BQ102" i="4"/>
  <c r="BQ172" i="10" s="1"/>
  <c r="BP102" i="4"/>
  <c r="BP172" i="10" s="1"/>
  <c r="BT102" i="4"/>
  <c r="BT172" i="10" s="1"/>
  <c r="BK102" i="4"/>
  <c r="BK172" i="10" s="1"/>
  <c r="CE102" i="4"/>
  <c r="CE172" i="10" s="1"/>
  <c r="AB102" i="4"/>
  <c r="AB172" i="10" s="1"/>
  <c r="BS102" i="4"/>
  <c r="BS172" i="10" s="1"/>
  <c r="AA102" i="4"/>
  <c r="AA172" i="10" s="1"/>
  <c r="CC102" i="4"/>
  <c r="CC172" i="10" s="1"/>
  <c r="Z102" i="4"/>
  <c r="Z172" i="10" s="1"/>
  <c r="BZ102" i="4"/>
  <c r="BZ172" i="10" s="1"/>
  <c r="BX102" i="4"/>
  <c r="BX172" i="10" s="1"/>
  <c r="BY102" i="4"/>
  <c r="BY172" i="10" s="1"/>
  <c r="BL102" i="4"/>
  <c r="BL172" i="10" s="1"/>
  <c r="BM102" i="4"/>
  <c r="BM172" i="10" s="1"/>
  <c r="BE102" i="4"/>
  <c r="BE172" i="10" s="1"/>
  <c r="BV102" i="4"/>
  <c r="BV172" i="10" s="1"/>
  <c r="BJ102" i="4"/>
  <c r="BJ172" i="10" s="1"/>
  <c r="BW102" i="4"/>
  <c r="BW172" i="10" s="1"/>
  <c r="DT163" i="4"/>
  <c r="DT233" i="10" s="1"/>
  <c r="M180" i="6"/>
  <c r="B167" i="6"/>
  <c r="AY146" i="4"/>
  <c r="AY216" i="10" s="1"/>
  <c r="DJ19" i="4"/>
  <c r="DJ89" i="10" s="1"/>
  <c r="DO149" i="4"/>
  <c r="DO219" i="10" s="1"/>
  <c r="DT26" i="4"/>
  <c r="DT96" i="10" s="1"/>
  <c r="DJ196" i="4"/>
  <c r="DJ266" i="10" s="1"/>
  <c r="AO124" i="4"/>
  <c r="AO194" i="10" s="1"/>
  <c r="DJ163" i="4"/>
  <c r="DJ233" i="10" s="1"/>
  <c r="CS116" i="4"/>
  <c r="CS186" i="10" s="1"/>
  <c r="CI116" i="4"/>
  <c r="CI186" i="10" s="1"/>
  <c r="CZ116" i="4"/>
  <c r="CZ186" i="10" s="1"/>
  <c r="DB116" i="4"/>
  <c r="DB186" i="10" s="1"/>
  <c r="CR116" i="4"/>
  <c r="CR186" i="10" s="1"/>
  <c r="DE116" i="4"/>
  <c r="DE186" i="10" s="1"/>
  <c r="CK116" i="4"/>
  <c r="CK186" i="10" s="1"/>
  <c r="DA116" i="4"/>
  <c r="DA186" i="10" s="1"/>
  <c r="DG116" i="4"/>
  <c r="DG186" i="10" s="1"/>
  <c r="CT116" i="4"/>
  <c r="CT186" i="10" s="1"/>
  <c r="CV116" i="4"/>
  <c r="CV186" i="10" s="1"/>
  <c r="CM116" i="4"/>
  <c r="CM186" i="10" s="1"/>
  <c r="CP116" i="4"/>
  <c r="CP186" i="10" s="1"/>
  <c r="DC116" i="4"/>
  <c r="DC186" i="10" s="1"/>
  <c r="CW116" i="4"/>
  <c r="CW186" i="10" s="1"/>
  <c r="CN116" i="4"/>
  <c r="CN186" i="10" s="1"/>
  <c r="CX116" i="4"/>
  <c r="CX186" i="10" s="1"/>
  <c r="CL116" i="4"/>
  <c r="CL186" i="10" s="1"/>
  <c r="CY116" i="4"/>
  <c r="CY186" i="10" s="1"/>
  <c r="DF116" i="4"/>
  <c r="DF186" i="10" s="1"/>
  <c r="CU116" i="4"/>
  <c r="CU186" i="10" s="1"/>
  <c r="CQ116" i="4"/>
  <c r="CQ186" i="10" s="1"/>
  <c r="CJ116" i="4"/>
  <c r="CJ186" i="10" s="1"/>
  <c r="DD116" i="4"/>
  <c r="DD186" i="10" s="1"/>
  <c r="CO116" i="4"/>
  <c r="CO186" i="10" s="1"/>
  <c r="I122" i="7"/>
  <c r="C112" i="7"/>
  <c r="I131" i="7"/>
  <c r="C121" i="7"/>
  <c r="DT200" i="4"/>
  <c r="DT270" i="10" s="1"/>
  <c r="DO53" i="4"/>
  <c r="DO123" i="10" s="1"/>
  <c r="AY36" i="4"/>
  <c r="AY106" i="10" s="1"/>
  <c r="AT77" i="4"/>
  <c r="AT147" i="10" s="1"/>
  <c r="M176" i="6"/>
  <c r="B163" i="6"/>
  <c r="AT152" i="4"/>
  <c r="AT222" i="10" s="1"/>
  <c r="AO165" i="4"/>
  <c r="AO235" i="10" s="1"/>
  <c r="AJ116" i="4"/>
  <c r="AJ186" i="10" s="1"/>
  <c r="DO19" i="4"/>
  <c r="DO89" i="10" s="1"/>
  <c r="DT129" i="4"/>
  <c r="DT199" i="10" s="1"/>
  <c r="AJ61" i="4"/>
  <c r="AJ131" i="10" s="1"/>
  <c r="AT124" i="4"/>
  <c r="AT194" i="10" s="1"/>
  <c r="AO36" i="4"/>
  <c r="AO106" i="10" s="1"/>
  <c r="DB36" i="4"/>
  <c r="DB106" i="10" s="1"/>
  <c r="CW36" i="4"/>
  <c r="CW106" i="10" s="1"/>
  <c r="CM36" i="4"/>
  <c r="CM106" i="10" s="1"/>
  <c r="CN36" i="4"/>
  <c r="CN106" i="10" s="1"/>
  <c r="CX36" i="4"/>
  <c r="CX106" i="10" s="1"/>
  <c r="CO36" i="4"/>
  <c r="CO106" i="10" s="1"/>
  <c r="CV36" i="4"/>
  <c r="CV106" i="10" s="1"/>
  <c r="CQ36" i="4"/>
  <c r="CQ106" i="10" s="1"/>
  <c r="CP36" i="4"/>
  <c r="CP106" i="10" s="1"/>
  <c r="CT36" i="4"/>
  <c r="CT106" i="10" s="1"/>
  <c r="CU36" i="4"/>
  <c r="CU106" i="10" s="1"/>
  <c r="CI36" i="4"/>
  <c r="CI106" i="10" s="1"/>
  <c r="CJ36" i="4"/>
  <c r="CJ106" i="10" s="1"/>
  <c r="CR36" i="4"/>
  <c r="CR106" i="10" s="1"/>
  <c r="CZ36" i="4"/>
  <c r="CZ106" i="10" s="1"/>
  <c r="CK36" i="4"/>
  <c r="CK106" i="10" s="1"/>
  <c r="DG36" i="4"/>
  <c r="DG106" i="10" s="1"/>
  <c r="CS36" i="4"/>
  <c r="CS106" i="10" s="1"/>
  <c r="DC36" i="4"/>
  <c r="DC106" i="10" s="1"/>
  <c r="DA36" i="4"/>
  <c r="DA106" i="10" s="1"/>
  <c r="DE36" i="4"/>
  <c r="DE106" i="10" s="1"/>
  <c r="CL36" i="4"/>
  <c r="CL106" i="10" s="1"/>
  <c r="DF36" i="4"/>
  <c r="DF106" i="10" s="1"/>
  <c r="DD36" i="4"/>
  <c r="DD106" i="10" s="1"/>
  <c r="CY36" i="4"/>
  <c r="CY106" i="10" s="1"/>
  <c r="AT165" i="4"/>
  <c r="AT235" i="10" s="1"/>
  <c r="DT19" i="4"/>
  <c r="DT89" i="10" s="1"/>
  <c r="ED75" i="4"/>
  <c r="ED145" i="10" s="1"/>
  <c r="DO94" i="4"/>
  <c r="DO164" i="10" s="1"/>
  <c r="M159" i="6"/>
  <c r="B146" i="6"/>
  <c r="AO166" i="4"/>
  <c r="AO236" i="10" s="1"/>
  <c r="ED19" i="4"/>
  <c r="ED89" i="10" s="1"/>
  <c r="DJ149" i="4"/>
  <c r="DJ219" i="10" s="1"/>
  <c r="I128" i="7"/>
  <c r="C118" i="7"/>
  <c r="DT75" i="4"/>
  <c r="DT145" i="10" s="1"/>
  <c r="BH97" i="4"/>
  <c r="BH167" i="10" s="1"/>
  <c r="CC97" i="4"/>
  <c r="CC167" i="10" s="1"/>
  <c r="CE97" i="4"/>
  <c r="CE167" i="10" s="1"/>
  <c r="BI97" i="4"/>
  <c r="BI167" i="10" s="1"/>
  <c r="BR97" i="4"/>
  <c r="BR167" i="10" s="1"/>
  <c r="BL97" i="4"/>
  <c r="BL167" i="10" s="1"/>
  <c r="BM97" i="4"/>
  <c r="BM167" i="10" s="1"/>
  <c r="BQ97" i="4"/>
  <c r="BQ167" i="10" s="1"/>
  <c r="CA97" i="4"/>
  <c r="CA167" i="10" s="1"/>
  <c r="BU97" i="4"/>
  <c r="BU167" i="10" s="1"/>
  <c r="AB97" i="4"/>
  <c r="AB167" i="10" s="1"/>
  <c r="BZ97" i="4"/>
  <c r="BZ167" i="10" s="1"/>
  <c r="BT97" i="4"/>
  <c r="BT167" i="10" s="1"/>
  <c r="BV97" i="4"/>
  <c r="BV167" i="10" s="1"/>
  <c r="BX97" i="4"/>
  <c r="BX167" i="10" s="1"/>
  <c r="BW97" i="4"/>
  <c r="BW167" i="10" s="1"/>
  <c r="BP97" i="4"/>
  <c r="BP167" i="10" s="1"/>
  <c r="CF97" i="4"/>
  <c r="CF167" i="10" s="1"/>
  <c r="BJ97" i="4"/>
  <c r="BJ167" i="10" s="1"/>
  <c r="BE97" i="4"/>
  <c r="BE167" i="10" s="1"/>
  <c r="BS97" i="4"/>
  <c r="BS167" i="10" s="1"/>
  <c r="Y97" i="4"/>
  <c r="Y167" i="10" s="1"/>
  <c r="CB97" i="4"/>
  <c r="CB167" i="10" s="1"/>
  <c r="Z97" i="4"/>
  <c r="Z167" i="10" s="1"/>
  <c r="BK97" i="4"/>
  <c r="BK167" i="10" s="1"/>
  <c r="AA97" i="4"/>
  <c r="AA167" i="10" s="1"/>
  <c r="BY97" i="4"/>
  <c r="BY167" i="10" s="1"/>
  <c r="CD97" i="4"/>
  <c r="CD167" i="10" s="1"/>
  <c r="BO97" i="4"/>
  <c r="BO167" i="10" s="1"/>
  <c r="BN97" i="4"/>
  <c r="BN167" i="10" s="1"/>
  <c r="AO157" i="4"/>
  <c r="AO227" i="10" s="1"/>
  <c r="AO107" i="4"/>
  <c r="AO177" i="10" s="1"/>
  <c r="AY165" i="4"/>
  <c r="AY235" i="10" s="1"/>
  <c r="DO26" i="4"/>
  <c r="DO96" i="10" s="1"/>
  <c r="AO116" i="4"/>
  <c r="AO186" i="10" s="1"/>
  <c r="AT116" i="4"/>
  <c r="AT186" i="10" s="1"/>
  <c r="ED149" i="4"/>
  <c r="ED219" i="10" s="1"/>
  <c r="AJ166" i="4"/>
  <c r="AJ236" i="10" s="1"/>
  <c r="I135" i="7"/>
  <c r="C125" i="7"/>
  <c r="DY163" i="4"/>
  <c r="DY233" i="10" s="1"/>
  <c r="DY149" i="4"/>
  <c r="DY219" i="10" s="1"/>
  <c r="CM181" i="4"/>
  <c r="CM251" i="10" s="1"/>
  <c r="DE181" i="4"/>
  <c r="DE251" i="10" s="1"/>
  <c r="CR181" i="4"/>
  <c r="CR251" i="10" s="1"/>
  <c r="CQ181" i="4"/>
  <c r="CQ251" i="10" s="1"/>
  <c r="CU181" i="4"/>
  <c r="CU251" i="10" s="1"/>
  <c r="CL181" i="4"/>
  <c r="CL251" i="10" s="1"/>
  <c r="CZ181" i="4"/>
  <c r="CZ251" i="10" s="1"/>
  <c r="DC181" i="4"/>
  <c r="DC251" i="10" s="1"/>
  <c r="CT181" i="4"/>
  <c r="CT251" i="10" s="1"/>
  <c r="DA181" i="4"/>
  <c r="DA251" i="10" s="1"/>
  <c r="CN181" i="4"/>
  <c r="CN251" i="10" s="1"/>
  <c r="DB181" i="4"/>
  <c r="DB251" i="10" s="1"/>
  <c r="DF181" i="4"/>
  <c r="DF251" i="10" s="1"/>
  <c r="CV181" i="4"/>
  <c r="CV251" i="10" s="1"/>
  <c r="CS181" i="4"/>
  <c r="CS251" i="10" s="1"/>
  <c r="DG181" i="4"/>
  <c r="DG251" i="10" s="1"/>
  <c r="DD181" i="4"/>
  <c r="DD251" i="10" s="1"/>
  <c r="CX181" i="4"/>
  <c r="CX251" i="10" s="1"/>
  <c r="CJ181" i="4"/>
  <c r="CJ251" i="10" s="1"/>
  <c r="CO181" i="4"/>
  <c r="CO251" i="10" s="1"/>
  <c r="CI181" i="4"/>
  <c r="CI251" i="10" s="1"/>
  <c r="CK181" i="4"/>
  <c r="CK251" i="10" s="1"/>
  <c r="CW181" i="4"/>
  <c r="CW251" i="10" s="1"/>
  <c r="CY181" i="4"/>
  <c r="CY251" i="10" s="1"/>
  <c r="CP181" i="4"/>
  <c r="CP251" i="10" s="1"/>
  <c r="AJ107" i="4"/>
  <c r="AJ177" i="10" s="1"/>
  <c r="DT53" i="4"/>
  <c r="DT123" i="10" s="1"/>
  <c r="DJ200" i="4"/>
  <c r="DJ270" i="10" s="1"/>
  <c r="DJ94" i="4"/>
  <c r="DJ164" i="10" s="1"/>
  <c r="CX166" i="4"/>
  <c r="CX236" i="10" s="1"/>
  <c r="CN166" i="4"/>
  <c r="CN236" i="10" s="1"/>
  <c r="CZ166" i="4"/>
  <c r="CZ236" i="10" s="1"/>
  <c r="DF166" i="4"/>
  <c r="DF236" i="10" s="1"/>
  <c r="CW166" i="4"/>
  <c r="CW236" i="10" s="1"/>
  <c r="CI166" i="4"/>
  <c r="CI236" i="10" s="1"/>
  <c r="CL166" i="4"/>
  <c r="CL236" i="10" s="1"/>
  <c r="DG166" i="4"/>
  <c r="DG236" i="10" s="1"/>
  <c r="DA166" i="4"/>
  <c r="DA236" i="10" s="1"/>
  <c r="CP166" i="4"/>
  <c r="CP236" i="10" s="1"/>
  <c r="DE166" i="4"/>
  <c r="DE236" i="10" s="1"/>
  <c r="CY166" i="4"/>
  <c r="CY236" i="10" s="1"/>
  <c r="CR166" i="4"/>
  <c r="CR236" i="10" s="1"/>
  <c r="CV166" i="4"/>
  <c r="CV236" i="10" s="1"/>
  <c r="CQ166" i="4"/>
  <c r="CQ236" i="10" s="1"/>
  <c r="CK166" i="4"/>
  <c r="CK236" i="10" s="1"/>
  <c r="CT166" i="4"/>
  <c r="CT236" i="10" s="1"/>
  <c r="DC166" i="4"/>
  <c r="DC236" i="10" s="1"/>
  <c r="CS166" i="4"/>
  <c r="CS236" i="10" s="1"/>
  <c r="CU166" i="4"/>
  <c r="CU236" i="10" s="1"/>
  <c r="CJ166" i="4"/>
  <c r="CJ236" i="10" s="1"/>
  <c r="DD166" i="4"/>
  <c r="DD236" i="10" s="1"/>
  <c r="DB166" i="4"/>
  <c r="DB236" i="10" s="1"/>
  <c r="CM166" i="4"/>
  <c r="CM236" i="10" s="1"/>
  <c r="CO166" i="4"/>
  <c r="CO236" i="10" s="1"/>
  <c r="AY166" i="4"/>
  <c r="AY236" i="10" s="1"/>
  <c r="AO181" i="4"/>
  <c r="AO251" i="10" s="1"/>
  <c r="DJ53" i="4"/>
  <c r="DJ123" i="10" s="1"/>
  <c r="I143" i="7"/>
  <c r="C133" i="7"/>
  <c r="DT27" i="4"/>
  <c r="DT97" i="10" s="1"/>
  <c r="CQ107" i="4"/>
  <c r="CQ177" i="10" s="1"/>
  <c r="DA107" i="4"/>
  <c r="DA177" i="10" s="1"/>
  <c r="CL107" i="4"/>
  <c r="CL177" i="10" s="1"/>
  <c r="CY107" i="4"/>
  <c r="CY177" i="10" s="1"/>
  <c r="CN107" i="4"/>
  <c r="CN177" i="10" s="1"/>
  <c r="DD107" i="4"/>
  <c r="DD177" i="10" s="1"/>
  <c r="DG107" i="4"/>
  <c r="DG177" i="10" s="1"/>
  <c r="CW107" i="4"/>
  <c r="CW177" i="10" s="1"/>
  <c r="CV107" i="4"/>
  <c r="CV177" i="10" s="1"/>
  <c r="CP107" i="4"/>
  <c r="CP177" i="10" s="1"/>
  <c r="DB107" i="4"/>
  <c r="DB177" i="10" s="1"/>
  <c r="CM107" i="4"/>
  <c r="CM177" i="10" s="1"/>
  <c r="CR107" i="4"/>
  <c r="CR177" i="10" s="1"/>
  <c r="CT107" i="4"/>
  <c r="CT177" i="10" s="1"/>
  <c r="DF107" i="4"/>
  <c r="DF177" i="10" s="1"/>
  <c r="CJ107" i="4"/>
  <c r="CJ177" i="10" s="1"/>
  <c r="CX107" i="4"/>
  <c r="CX177" i="10" s="1"/>
  <c r="DE107" i="4"/>
  <c r="DE177" i="10" s="1"/>
  <c r="CU107" i="4"/>
  <c r="CU177" i="10" s="1"/>
  <c r="CS107" i="4"/>
  <c r="CS177" i="10" s="1"/>
  <c r="CI107" i="4"/>
  <c r="CI177" i="10" s="1"/>
  <c r="CO107" i="4"/>
  <c r="CO177" i="10" s="1"/>
  <c r="CZ107" i="4"/>
  <c r="CZ177" i="10" s="1"/>
  <c r="CK107" i="4"/>
  <c r="CK177" i="10" s="1"/>
  <c r="DC107" i="4"/>
  <c r="DC177" i="10" s="1"/>
  <c r="DY75" i="4"/>
  <c r="DY145" i="10" s="1"/>
  <c r="DY94" i="4"/>
  <c r="DY164" i="10" s="1"/>
  <c r="BL63" i="4"/>
  <c r="BL133" i="10" s="1"/>
  <c r="BZ63" i="4"/>
  <c r="BZ133" i="10" s="1"/>
  <c r="BN63" i="4"/>
  <c r="BN133" i="10" s="1"/>
  <c r="AA63" i="4"/>
  <c r="AA133" i="10" s="1"/>
  <c r="BT63" i="4"/>
  <c r="BT133" i="10" s="1"/>
  <c r="BV63" i="4"/>
  <c r="BV133" i="10" s="1"/>
  <c r="CD63" i="4"/>
  <c r="CD133" i="10" s="1"/>
  <c r="Z63" i="4"/>
  <c r="Z133" i="10" s="1"/>
  <c r="CB63" i="4"/>
  <c r="CB133" i="10" s="1"/>
  <c r="BW63" i="4"/>
  <c r="BW133" i="10" s="1"/>
  <c r="BO63" i="4"/>
  <c r="BO133" i="10" s="1"/>
  <c r="Y63" i="4"/>
  <c r="Y133" i="10" s="1"/>
  <c r="CA63" i="4"/>
  <c r="CA133" i="10" s="1"/>
  <c r="BR63" i="4"/>
  <c r="BR133" i="10" s="1"/>
  <c r="BY63" i="4"/>
  <c r="BY133" i="10" s="1"/>
  <c r="AB63" i="4"/>
  <c r="AB133" i="10" s="1"/>
  <c r="BS63" i="4"/>
  <c r="BS133" i="10" s="1"/>
  <c r="BI63" i="4"/>
  <c r="BI133" i="10" s="1"/>
  <c r="BM63" i="4"/>
  <c r="BM133" i="10" s="1"/>
  <c r="CE63" i="4"/>
  <c r="CE133" i="10" s="1"/>
  <c r="BU63" i="4"/>
  <c r="BU133" i="10" s="1"/>
  <c r="BP63" i="4"/>
  <c r="BP133" i="10" s="1"/>
  <c r="CC63" i="4"/>
  <c r="CC133" i="10" s="1"/>
  <c r="CF63" i="4"/>
  <c r="CF133" i="10" s="1"/>
  <c r="BJ63" i="4"/>
  <c r="BJ133" i="10" s="1"/>
  <c r="BQ63" i="4"/>
  <c r="BQ133" i="10" s="1"/>
  <c r="BE63" i="4"/>
  <c r="BE133" i="10" s="1"/>
  <c r="BH63" i="4"/>
  <c r="BH133" i="10" s="1"/>
  <c r="BK63" i="4"/>
  <c r="BK133" i="10" s="1"/>
  <c r="BX63" i="4"/>
  <c r="BX133" i="10" s="1"/>
  <c r="DY200" i="4"/>
  <c r="DY270" i="10" s="1"/>
  <c r="I137" i="7"/>
  <c r="C127" i="7"/>
  <c r="AY61" i="4"/>
  <c r="AY131" i="10" s="1"/>
  <c r="CQ77" i="4"/>
  <c r="CQ147" i="10" s="1"/>
  <c r="CU77" i="4"/>
  <c r="CU147" i="10" s="1"/>
  <c r="CL77" i="4"/>
  <c r="CL147" i="10" s="1"/>
  <c r="CO77" i="4"/>
  <c r="CO147" i="10" s="1"/>
  <c r="CY77" i="4"/>
  <c r="CY147" i="10" s="1"/>
  <c r="CR77" i="4"/>
  <c r="CR147" i="10" s="1"/>
  <c r="CM77" i="4"/>
  <c r="CM147" i="10" s="1"/>
  <c r="CW77" i="4"/>
  <c r="CW147" i="10" s="1"/>
  <c r="DG77" i="4"/>
  <c r="DG147" i="10" s="1"/>
  <c r="CZ77" i="4"/>
  <c r="CZ147" i="10" s="1"/>
  <c r="CI77" i="4"/>
  <c r="CI147" i="10" s="1"/>
  <c r="CT77" i="4"/>
  <c r="CT147" i="10" s="1"/>
  <c r="CK77" i="4"/>
  <c r="CK147" i="10" s="1"/>
  <c r="CV77" i="4"/>
  <c r="CV147" i="10" s="1"/>
  <c r="DD77" i="4"/>
  <c r="DD147" i="10" s="1"/>
  <c r="CS77" i="4"/>
  <c r="CS147" i="10" s="1"/>
  <c r="CX77" i="4"/>
  <c r="CX147" i="10" s="1"/>
  <c r="DC77" i="4"/>
  <c r="DC147" i="10" s="1"/>
  <c r="CP77" i="4"/>
  <c r="CP147" i="10" s="1"/>
  <c r="DF77" i="4"/>
  <c r="DF147" i="10" s="1"/>
  <c r="CN77" i="4"/>
  <c r="CN147" i="10" s="1"/>
  <c r="DA77" i="4"/>
  <c r="DA147" i="10" s="1"/>
  <c r="DB77" i="4"/>
  <c r="DB147" i="10" s="1"/>
  <c r="CJ77" i="4"/>
  <c r="CJ147" i="10" s="1"/>
  <c r="DE77" i="4"/>
  <c r="DE147" i="10" s="1"/>
  <c r="I130" i="7"/>
  <c r="C120" i="7"/>
  <c r="DO75" i="4"/>
  <c r="DO145" i="10" s="1"/>
  <c r="BT202" i="4"/>
  <c r="BT272" i="10" s="1"/>
  <c r="BP202" i="4"/>
  <c r="BP272" i="10" s="1"/>
  <c r="BI202" i="4"/>
  <c r="BI272" i="10" s="1"/>
  <c r="AB202" i="4"/>
  <c r="AB272" i="10" s="1"/>
  <c r="CB202" i="4"/>
  <c r="CB272" i="10" s="1"/>
  <c r="CF202" i="4"/>
  <c r="CF272" i="10" s="1"/>
  <c r="BY202" i="4"/>
  <c r="BY272" i="10" s="1"/>
  <c r="Z202" i="4"/>
  <c r="Z272" i="10" s="1"/>
  <c r="BM202" i="4"/>
  <c r="BM272" i="10" s="1"/>
  <c r="BQ202" i="4"/>
  <c r="BQ272" i="10" s="1"/>
  <c r="BN202" i="4"/>
  <c r="BN272" i="10" s="1"/>
  <c r="BL202" i="4"/>
  <c r="BL272" i="10" s="1"/>
  <c r="BZ202" i="4"/>
  <c r="BZ272" i="10" s="1"/>
  <c r="BX202" i="4"/>
  <c r="BX272" i="10" s="1"/>
  <c r="AA202" i="4"/>
  <c r="AA272" i="10" s="1"/>
  <c r="BS202" i="4"/>
  <c r="BS272" i="10" s="1"/>
  <c r="BE202" i="4"/>
  <c r="BE272" i="10" s="1"/>
  <c r="CA202" i="4"/>
  <c r="CA272" i="10" s="1"/>
  <c r="BH202" i="4"/>
  <c r="BH272" i="10" s="1"/>
  <c r="BU202" i="4"/>
  <c r="BU272" i="10" s="1"/>
  <c r="CD202" i="4"/>
  <c r="CD272" i="10" s="1"/>
  <c r="BK202" i="4"/>
  <c r="BK272" i="10" s="1"/>
  <c r="BW202" i="4"/>
  <c r="BW272" i="10" s="1"/>
  <c r="BJ202" i="4"/>
  <c r="BJ272" i="10" s="1"/>
  <c r="BR202" i="4"/>
  <c r="BR272" i="10" s="1"/>
  <c r="BV202" i="4"/>
  <c r="BV272" i="10" s="1"/>
  <c r="BO202" i="4"/>
  <c r="BO272" i="10" s="1"/>
  <c r="CE202" i="4"/>
  <c r="CE272" i="10" s="1"/>
  <c r="Y202" i="4"/>
  <c r="Y272" i="10" s="1"/>
  <c r="CC202" i="4"/>
  <c r="CC272" i="10" s="1"/>
  <c r="AO61" i="4"/>
  <c r="AO131" i="10" s="1"/>
  <c r="CK124" i="4"/>
  <c r="CK194" i="10" s="1"/>
  <c r="DE124" i="4"/>
  <c r="DE194" i="10" s="1"/>
  <c r="CI124" i="4"/>
  <c r="CI194" i="10" s="1"/>
  <c r="CT124" i="4"/>
  <c r="CT194" i="10" s="1"/>
  <c r="CJ124" i="4"/>
  <c r="CJ194" i="10" s="1"/>
  <c r="CN124" i="4"/>
  <c r="CN194" i="10" s="1"/>
  <c r="DC124" i="4"/>
  <c r="DC194" i="10" s="1"/>
  <c r="CS124" i="4"/>
  <c r="CS194" i="10" s="1"/>
  <c r="CO124" i="4"/>
  <c r="CO194" i="10" s="1"/>
  <c r="DF124" i="4"/>
  <c r="DF194" i="10" s="1"/>
  <c r="CV124" i="4"/>
  <c r="CV194" i="10" s="1"/>
  <c r="CR124" i="4"/>
  <c r="CR194" i="10" s="1"/>
  <c r="CW124" i="4"/>
  <c r="CW194" i="10" s="1"/>
  <c r="CP124" i="4"/>
  <c r="CP194" i="10" s="1"/>
  <c r="CY124" i="4"/>
  <c r="CY194" i="10" s="1"/>
  <c r="CX124" i="4"/>
  <c r="CX194" i="10" s="1"/>
  <c r="CZ124" i="4"/>
  <c r="CZ194" i="10" s="1"/>
  <c r="CL124" i="4"/>
  <c r="CL194" i="10" s="1"/>
  <c r="CQ124" i="4"/>
  <c r="CQ194" i="10" s="1"/>
  <c r="CU124" i="4"/>
  <c r="CU194" i="10" s="1"/>
  <c r="DA124" i="4"/>
  <c r="DA194" i="10" s="1"/>
  <c r="DD124" i="4"/>
  <c r="DD194" i="10" s="1"/>
  <c r="DG124" i="4"/>
  <c r="DG194" i="10" s="1"/>
  <c r="CM124" i="4"/>
  <c r="CM194" i="10" s="1"/>
  <c r="DB124" i="4"/>
  <c r="DB194" i="10" s="1"/>
  <c r="AJ157" i="4"/>
  <c r="AJ227" i="10" s="1"/>
  <c r="BR16" i="4"/>
  <c r="BR86" i="10" s="1"/>
  <c r="BN16" i="4"/>
  <c r="BN86" i="10" s="1"/>
  <c r="BQ16" i="4"/>
  <c r="BQ86" i="10" s="1"/>
  <c r="BI16" i="4"/>
  <c r="BI86" i="10" s="1"/>
  <c r="BZ16" i="4"/>
  <c r="BZ86" i="10" s="1"/>
  <c r="BY16" i="4"/>
  <c r="BY86" i="10" s="1"/>
  <c r="BU16" i="4"/>
  <c r="BU86" i="10" s="1"/>
  <c r="AB16" i="4"/>
  <c r="AB86" i="10" s="1"/>
  <c r="BK16" i="4"/>
  <c r="BK86" i="10" s="1"/>
  <c r="BO16" i="4"/>
  <c r="BO86" i="10" s="1"/>
  <c r="BV16" i="4"/>
  <c r="BV86" i="10" s="1"/>
  <c r="Y16" i="4"/>
  <c r="Y86" i="10" s="1"/>
  <c r="BJ16" i="4"/>
  <c r="BJ86" i="10" s="1"/>
  <c r="CB16" i="4"/>
  <c r="CB86" i="10" s="1"/>
  <c r="BX16" i="4"/>
  <c r="BX86" i="10" s="1"/>
  <c r="BH16" i="4"/>
  <c r="BH86" i="10" s="1"/>
  <c r="BT16" i="4"/>
  <c r="BT86" i="10" s="1"/>
  <c r="CF16" i="4"/>
  <c r="CF86" i="10" s="1"/>
  <c r="CD16" i="4"/>
  <c r="CD86" i="10" s="1"/>
  <c r="CC16" i="4"/>
  <c r="CC86" i="10" s="1"/>
  <c r="Z16" i="4"/>
  <c r="Z86" i="10" s="1"/>
  <c r="BE16" i="4"/>
  <c r="BE86" i="10" s="1"/>
  <c r="BP16" i="4"/>
  <c r="BP86" i="10" s="1"/>
  <c r="AA16" i="4"/>
  <c r="AA86" i="10" s="1"/>
  <c r="BW16" i="4"/>
  <c r="BW86" i="10" s="1"/>
  <c r="BL16" i="4"/>
  <c r="BL86" i="10" s="1"/>
  <c r="CE16" i="4"/>
  <c r="CE86" i="10" s="1"/>
  <c r="BM16" i="4"/>
  <c r="BM86" i="10" s="1"/>
  <c r="BS16" i="4"/>
  <c r="BS86" i="10" s="1"/>
  <c r="CA16" i="4"/>
  <c r="CA86" i="10" s="1"/>
  <c r="DO196" i="4"/>
  <c r="DO266" i="10" s="1"/>
  <c r="CC85" i="4"/>
  <c r="CC155" i="10" s="1"/>
  <c r="BT85" i="4"/>
  <c r="BT155" i="10" s="1"/>
  <c r="BX85" i="4"/>
  <c r="BX155" i="10" s="1"/>
  <c r="Y85" i="4"/>
  <c r="Y155" i="10" s="1"/>
  <c r="BN85" i="4"/>
  <c r="BN155" i="10" s="1"/>
  <c r="CB85" i="4"/>
  <c r="CB155" i="10" s="1"/>
  <c r="BI85" i="4"/>
  <c r="BI155" i="10" s="1"/>
  <c r="Z85" i="4"/>
  <c r="Z155" i="10" s="1"/>
  <c r="BV85" i="4"/>
  <c r="BV155" i="10" s="1"/>
  <c r="BP85" i="4"/>
  <c r="BP155" i="10" s="1"/>
  <c r="BY85" i="4"/>
  <c r="BY155" i="10" s="1"/>
  <c r="AA85" i="4"/>
  <c r="AA155" i="10" s="1"/>
  <c r="BU85" i="4"/>
  <c r="BU155" i="10" s="1"/>
  <c r="BL85" i="4"/>
  <c r="BL155" i="10" s="1"/>
  <c r="BH85" i="4"/>
  <c r="BH155" i="10" s="1"/>
  <c r="BZ85" i="4"/>
  <c r="BZ155" i="10" s="1"/>
  <c r="BW85" i="4"/>
  <c r="BW155" i="10" s="1"/>
  <c r="BE85" i="4"/>
  <c r="BE155" i="10" s="1"/>
  <c r="CE85" i="4"/>
  <c r="CE155" i="10" s="1"/>
  <c r="BJ85" i="4"/>
  <c r="BJ155" i="10" s="1"/>
  <c r="CF85" i="4"/>
  <c r="CF155" i="10" s="1"/>
  <c r="AB85" i="4"/>
  <c r="AB155" i="10" s="1"/>
  <c r="BO85" i="4"/>
  <c r="BO155" i="10" s="1"/>
  <c r="CA85" i="4"/>
  <c r="CA155" i="10" s="1"/>
  <c r="BM85" i="4"/>
  <c r="BM155" i="10" s="1"/>
  <c r="CD85" i="4"/>
  <c r="CD155" i="10" s="1"/>
  <c r="BQ85" i="4"/>
  <c r="BQ155" i="10" s="1"/>
  <c r="BR85" i="4"/>
  <c r="BR155" i="10" s="1"/>
  <c r="BS85" i="4"/>
  <c r="BS155" i="10" s="1"/>
  <c r="BK85" i="4"/>
  <c r="BK155" i="10" s="1"/>
  <c r="M162" i="6"/>
  <c r="B149" i="6"/>
  <c r="AJ165" i="4"/>
  <c r="AJ235" i="10" s="1"/>
  <c r="DT196" i="4"/>
  <c r="DT266" i="10" s="1"/>
  <c r="M184" i="6"/>
  <c r="B171" i="6"/>
  <c r="I136" i="7"/>
  <c r="C126" i="7"/>
  <c r="DY127" i="4"/>
  <c r="DY197" i="10" s="1"/>
  <c r="ED163" i="4"/>
  <c r="ED233" i="10" s="1"/>
  <c r="AT181" i="4"/>
  <c r="AT251" i="10" s="1"/>
  <c r="ED129" i="4"/>
  <c r="ED199" i="10" s="1"/>
  <c r="DT149" i="4"/>
  <c r="DT219" i="10" s="1"/>
  <c r="AJ124" i="4"/>
  <c r="AJ194" i="10" s="1"/>
  <c r="BN136" i="4"/>
  <c r="BN206" i="10" s="1"/>
  <c r="BT136" i="4"/>
  <c r="BT206" i="10" s="1"/>
  <c r="BJ136" i="4"/>
  <c r="BJ206" i="10" s="1"/>
  <c r="Z136" i="4"/>
  <c r="Z206" i="10" s="1"/>
  <c r="BV136" i="4"/>
  <c r="BV206" i="10" s="1"/>
  <c r="CB136" i="4"/>
  <c r="CB206" i="10" s="1"/>
  <c r="BZ136" i="4"/>
  <c r="BZ206" i="10" s="1"/>
  <c r="AA136" i="4"/>
  <c r="AA206" i="10" s="1"/>
  <c r="CD136" i="4"/>
  <c r="CD206" i="10" s="1"/>
  <c r="BR136" i="4"/>
  <c r="BR206" i="10" s="1"/>
  <c r="BK136" i="4"/>
  <c r="BK206" i="10" s="1"/>
  <c r="AB136" i="4"/>
  <c r="AB206" i="10" s="1"/>
  <c r="CC136" i="4"/>
  <c r="CC206" i="10" s="1"/>
  <c r="BL136" i="4"/>
  <c r="BL206" i="10" s="1"/>
  <c r="BY136" i="4"/>
  <c r="BY206" i="10" s="1"/>
  <c r="Y136" i="4"/>
  <c r="Y206" i="10" s="1"/>
  <c r="BO136" i="4"/>
  <c r="BO206" i="10" s="1"/>
  <c r="CA136" i="4"/>
  <c r="CA206" i="10" s="1"/>
  <c r="BE136" i="4"/>
  <c r="BE206" i="10" s="1"/>
  <c r="BW136" i="4"/>
  <c r="BW206" i="10" s="1"/>
  <c r="BP136" i="4"/>
  <c r="BP206" i="10" s="1"/>
  <c r="CE136" i="4"/>
  <c r="CE206" i="10" s="1"/>
  <c r="CF136" i="4"/>
  <c r="CF206" i="10" s="1"/>
  <c r="BQ136" i="4"/>
  <c r="BQ206" i="10" s="1"/>
  <c r="BS136" i="4"/>
  <c r="BS206" i="10" s="1"/>
  <c r="BH136" i="4"/>
  <c r="BH206" i="10" s="1"/>
  <c r="BM136" i="4"/>
  <c r="BM206" i="10" s="1"/>
  <c r="BX136" i="4"/>
  <c r="BX206" i="10" s="1"/>
  <c r="BU136" i="4"/>
  <c r="BU206" i="10" s="1"/>
  <c r="BI136" i="4"/>
  <c r="BI206" i="10" s="1"/>
  <c r="DT127" i="4"/>
  <c r="DT197" i="10" s="1"/>
  <c r="AY116" i="4"/>
  <c r="AY186" i="10" s="1"/>
  <c r="DO27" i="4"/>
  <c r="DO97" i="10" s="1"/>
  <c r="CA87" i="4"/>
  <c r="CA157" i="10" s="1"/>
  <c r="CF87" i="4"/>
  <c r="CF157" i="10" s="1"/>
  <c r="BN87" i="4"/>
  <c r="BN157" i="10" s="1"/>
  <c r="Y87" i="4"/>
  <c r="Y157" i="10" s="1"/>
  <c r="BL87" i="4"/>
  <c r="BL157" i="10" s="1"/>
  <c r="BH87" i="4"/>
  <c r="BH157" i="10" s="1"/>
  <c r="BY87" i="4"/>
  <c r="BY157" i="10" s="1"/>
  <c r="Z87" i="4"/>
  <c r="Z157" i="10" s="1"/>
  <c r="BT87" i="4"/>
  <c r="BT157" i="10" s="1"/>
  <c r="BV87" i="4"/>
  <c r="BV157" i="10" s="1"/>
  <c r="BO87" i="4"/>
  <c r="BO157" i="10" s="1"/>
  <c r="AA87" i="4"/>
  <c r="AA157" i="10" s="1"/>
  <c r="BS87" i="4"/>
  <c r="BS157" i="10" s="1"/>
  <c r="BR87" i="4"/>
  <c r="BR157" i="10" s="1"/>
  <c r="BX87" i="4"/>
  <c r="BX157" i="10" s="1"/>
  <c r="CD87" i="4"/>
  <c r="CD157" i="10" s="1"/>
  <c r="BK87" i="4"/>
  <c r="BK157" i="10" s="1"/>
  <c r="BJ87" i="4"/>
  <c r="BJ157" i="10" s="1"/>
  <c r="CB87" i="4"/>
  <c r="CB157" i="10" s="1"/>
  <c r="BZ87" i="4"/>
  <c r="BZ157" i="10" s="1"/>
  <c r="BM87" i="4"/>
  <c r="BM157" i="10" s="1"/>
  <c r="BQ87" i="4"/>
  <c r="BQ157" i="10" s="1"/>
  <c r="BU87" i="4"/>
  <c r="BU157" i="10" s="1"/>
  <c r="CE87" i="4"/>
  <c r="CE157" i="10" s="1"/>
  <c r="CC87" i="4"/>
  <c r="CC157" i="10" s="1"/>
  <c r="BP87" i="4"/>
  <c r="BP157" i="10" s="1"/>
  <c r="BE87" i="4"/>
  <c r="BE157" i="10" s="1"/>
  <c r="AB87" i="4"/>
  <c r="AB157" i="10" s="1"/>
  <c r="BI87" i="4"/>
  <c r="BI157" i="10" s="1"/>
  <c r="BW87" i="4"/>
  <c r="BW157" i="10" s="1"/>
  <c r="M152" i="6"/>
  <c r="B139" i="6"/>
  <c r="ED94" i="4"/>
  <c r="ED164" i="10" s="1"/>
  <c r="I124" i="7"/>
  <c r="C114" i="7"/>
  <c r="DJ27" i="4"/>
  <c r="DJ97" i="10" s="1"/>
  <c r="M161" i="6"/>
  <c r="B148" i="6"/>
  <c r="DY19" i="4"/>
  <c r="DY89" i="10" s="1"/>
  <c r="DB165" i="4"/>
  <c r="DB235" i="10" s="1"/>
  <c r="DA165" i="4"/>
  <c r="DA235" i="10" s="1"/>
  <c r="CV165" i="4"/>
  <c r="CV235" i="10" s="1"/>
  <c r="CK165" i="4"/>
  <c r="CK235" i="10" s="1"/>
  <c r="CZ165" i="4"/>
  <c r="CZ235" i="10" s="1"/>
  <c r="CW165" i="4"/>
  <c r="CW235" i="10" s="1"/>
  <c r="CI165" i="4"/>
  <c r="CI235" i="10" s="1"/>
  <c r="CT165" i="4"/>
  <c r="CT235" i="10" s="1"/>
  <c r="CM165" i="4"/>
  <c r="CM235" i="10" s="1"/>
  <c r="CX165" i="4"/>
  <c r="CX235" i="10" s="1"/>
  <c r="CS165" i="4"/>
  <c r="CS235" i="10" s="1"/>
  <c r="CR165" i="4"/>
  <c r="CR235" i="10" s="1"/>
  <c r="CP165" i="4"/>
  <c r="CP235" i="10" s="1"/>
  <c r="DG165" i="4"/>
  <c r="DG235" i="10" s="1"/>
  <c r="DF165" i="4"/>
  <c r="DF235" i="10" s="1"/>
  <c r="CJ165" i="4"/>
  <c r="CJ235" i="10" s="1"/>
  <c r="CO165" i="4"/>
  <c r="CO235" i="10" s="1"/>
  <c r="DC165" i="4"/>
  <c r="DC235" i="10" s="1"/>
  <c r="CL165" i="4"/>
  <c r="CL235" i="10" s="1"/>
  <c r="CU165" i="4"/>
  <c r="CU235" i="10" s="1"/>
  <c r="DD165" i="4"/>
  <c r="DD235" i="10" s="1"/>
  <c r="CQ165" i="4"/>
  <c r="CQ235" i="10" s="1"/>
  <c r="DE165" i="4"/>
  <c r="DE235" i="10" s="1"/>
  <c r="CY165" i="4"/>
  <c r="CY235" i="10" s="1"/>
  <c r="CN165" i="4"/>
  <c r="CN235" i="10" s="1"/>
  <c r="DG157" i="4"/>
  <c r="DG227" i="10" s="1"/>
  <c r="DC157" i="4"/>
  <c r="DC227" i="10" s="1"/>
  <c r="CN157" i="4"/>
  <c r="CN227" i="10" s="1"/>
  <c r="CR157" i="4"/>
  <c r="CR227" i="10" s="1"/>
  <c r="CP157" i="4"/>
  <c r="CP227" i="10" s="1"/>
  <c r="DF157" i="4"/>
  <c r="DF227" i="10" s="1"/>
  <c r="CJ157" i="4"/>
  <c r="CJ227" i="10" s="1"/>
  <c r="CU157" i="4"/>
  <c r="CU227" i="10" s="1"/>
  <c r="DA157" i="4"/>
  <c r="DA227" i="10" s="1"/>
  <c r="CZ157" i="4"/>
  <c r="CZ227" i="10" s="1"/>
  <c r="CO157" i="4"/>
  <c r="CO227" i="10" s="1"/>
  <c r="CX157" i="4"/>
  <c r="CX227" i="10" s="1"/>
  <c r="CY157" i="4"/>
  <c r="CY227" i="10" s="1"/>
  <c r="CT157" i="4"/>
  <c r="CT227" i="10" s="1"/>
  <c r="DE157" i="4"/>
  <c r="DE227" i="10" s="1"/>
  <c r="DB157" i="4"/>
  <c r="DB227" i="10" s="1"/>
  <c r="CK157" i="4"/>
  <c r="CK227" i="10" s="1"/>
  <c r="DD157" i="4"/>
  <c r="DD227" i="10" s="1"/>
  <c r="CM157" i="4"/>
  <c r="CM227" i="10" s="1"/>
  <c r="CL157" i="4"/>
  <c r="CL227" i="10" s="1"/>
  <c r="CV157" i="4"/>
  <c r="CV227" i="10" s="1"/>
  <c r="CI157" i="4"/>
  <c r="CI227" i="10" s="1"/>
  <c r="CQ157" i="4"/>
  <c r="CQ227" i="10" s="1"/>
  <c r="CW157" i="4"/>
  <c r="CW227" i="10" s="1"/>
  <c r="CS157" i="4"/>
  <c r="CS227" i="10" s="1"/>
  <c r="CE96" i="4"/>
  <c r="CE166" i="10" s="1"/>
  <c r="BY96" i="4"/>
  <c r="BY166" i="10" s="1"/>
  <c r="BU96" i="4"/>
  <c r="BU166" i="10" s="1"/>
  <c r="AB96" i="4"/>
  <c r="AB166" i="10" s="1"/>
  <c r="BN96" i="4"/>
  <c r="BN166" i="10" s="1"/>
  <c r="BH96" i="4"/>
  <c r="BH166" i="10" s="1"/>
  <c r="CD96" i="4"/>
  <c r="CD166" i="10" s="1"/>
  <c r="BW96" i="4"/>
  <c r="BW166" i="10" s="1"/>
  <c r="BQ96" i="4"/>
  <c r="BQ166" i="10" s="1"/>
  <c r="BK96" i="4"/>
  <c r="BK166" i="10" s="1"/>
  <c r="BV96" i="4"/>
  <c r="BV166" i="10" s="1"/>
  <c r="BP96" i="4"/>
  <c r="BP166" i="10" s="1"/>
  <c r="BL96" i="4"/>
  <c r="BL166" i="10" s="1"/>
  <c r="AA96" i="4"/>
  <c r="AA166" i="10" s="1"/>
  <c r="BJ96" i="4"/>
  <c r="BJ166" i="10" s="1"/>
  <c r="CA96" i="4"/>
  <c r="CA166" i="10" s="1"/>
  <c r="CB96" i="4"/>
  <c r="CB166" i="10" s="1"/>
  <c r="BR96" i="4"/>
  <c r="BR166" i="10" s="1"/>
  <c r="BI96" i="4"/>
  <c r="BI166" i="10" s="1"/>
  <c r="BM96" i="4"/>
  <c r="BM166" i="10" s="1"/>
  <c r="BZ96" i="4"/>
  <c r="BZ166" i="10" s="1"/>
  <c r="BS96" i="4"/>
  <c r="BS166" i="10" s="1"/>
  <c r="BX96" i="4"/>
  <c r="BX166" i="10" s="1"/>
  <c r="CF96" i="4"/>
  <c r="CF166" i="10" s="1"/>
  <c r="BT96" i="4"/>
  <c r="BT166" i="10" s="1"/>
  <c r="BO96" i="4"/>
  <c r="BO166" i="10" s="1"/>
  <c r="CC96" i="4"/>
  <c r="CC166" i="10" s="1"/>
  <c r="BE96" i="4"/>
  <c r="BE166" i="10" s="1"/>
  <c r="Z96" i="4"/>
  <c r="Z166" i="10" s="1"/>
  <c r="Y96" i="4"/>
  <c r="Y166" i="10" s="1"/>
  <c r="M153" i="6"/>
  <c r="B140" i="6"/>
  <c r="ED196" i="4"/>
  <c r="ED266" i="10" s="1"/>
  <c r="ED127" i="4"/>
  <c r="ED197" i="10" s="1"/>
  <c r="BM103" i="4"/>
  <c r="BM173" i="10" s="1"/>
  <c r="BT103" i="4"/>
  <c r="BT173" i="10" s="1"/>
  <c r="BI103" i="4"/>
  <c r="BI173" i="10" s="1"/>
  <c r="BV103" i="4"/>
  <c r="BV173" i="10" s="1"/>
  <c r="CC103" i="4"/>
  <c r="CC173" i="10" s="1"/>
  <c r="CB103" i="4"/>
  <c r="CB173" i="10" s="1"/>
  <c r="BK103" i="4"/>
  <c r="BK173" i="10" s="1"/>
  <c r="CE103" i="4"/>
  <c r="CE173" i="10" s="1"/>
  <c r="BQ103" i="4"/>
  <c r="BQ173" i="10" s="1"/>
  <c r="BO103" i="4"/>
  <c r="BO173" i="10" s="1"/>
  <c r="CD103" i="4"/>
  <c r="CD173" i="10" s="1"/>
  <c r="BJ103" i="4"/>
  <c r="BJ173" i="10" s="1"/>
  <c r="BZ103" i="4"/>
  <c r="BZ173" i="10" s="1"/>
  <c r="AA103" i="4"/>
  <c r="AA173" i="10" s="1"/>
  <c r="BS103" i="4"/>
  <c r="BS173" i="10" s="1"/>
  <c r="BR103" i="4"/>
  <c r="BR173" i="10" s="1"/>
  <c r="CA103" i="4"/>
  <c r="CA173" i="10" s="1"/>
  <c r="BX103" i="4"/>
  <c r="BX173" i="10" s="1"/>
  <c r="BL103" i="4"/>
  <c r="BL173" i="10" s="1"/>
  <c r="BY103" i="4"/>
  <c r="BY173" i="10" s="1"/>
  <c r="BU103" i="4"/>
  <c r="BU173" i="10" s="1"/>
  <c r="BH103" i="4"/>
  <c r="BH173" i="10" s="1"/>
  <c r="BE103" i="4"/>
  <c r="BE173" i="10" s="1"/>
  <c r="BP103" i="4"/>
  <c r="BP173" i="10" s="1"/>
  <c r="BN103" i="4"/>
  <c r="BN173" i="10" s="1"/>
  <c r="AB103" i="4"/>
  <c r="AB173" i="10" s="1"/>
  <c r="CF103" i="4"/>
  <c r="CF173" i="10" s="1"/>
  <c r="Z103" i="4"/>
  <c r="Z173" i="10" s="1"/>
  <c r="BW103" i="4"/>
  <c r="BW173" i="10" s="1"/>
  <c r="Y103" i="4"/>
  <c r="Y173" i="10" s="1"/>
  <c r="AJ36" i="4"/>
  <c r="AJ106" i="10" s="1"/>
  <c r="AO152" i="4"/>
  <c r="AO222" i="10" s="1"/>
  <c r="AY152" i="4"/>
  <c r="AY222" i="10" s="1"/>
  <c r="BS55" i="4"/>
  <c r="BS125" i="10" s="1"/>
  <c r="BJ55" i="4"/>
  <c r="BJ125" i="10" s="1"/>
  <c r="BP55" i="4"/>
  <c r="BP125" i="10" s="1"/>
  <c r="BY55" i="4"/>
  <c r="BY125" i="10" s="1"/>
  <c r="CA55" i="4"/>
  <c r="CA125" i="10" s="1"/>
  <c r="BR55" i="4"/>
  <c r="BR125" i="10" s="1"/>
  <c r="CF55" i="4"/>
  <c r="CF125" i="10" s="1"/>
  <c r="AB55" i="4"/>
  <c r="AB125" i="10" s="1"/>
  <c r="BL55" i="4"/>
  <c r="BL125" i="10" s="1"/>
  <c r="BZ55" i="4"/>
  <c r="BZ125" i="10" s="1"/>
  <c r="BQ55" i="4"/>
  <c r="BQ125" i="10" s="1"/>
  <c r="Y55" i="4"/>
  <c r="Y125" i="10" s="1"/>
  <c r="BK55" i="4"/>
  <c r="BK125" i="10" s="1"/>
  <c r="CC55" i="4"/>
  <c r="CC125" i="10" s="1"/>
  <c r="BE55" i="4"/>
  <c r="BE125" i="10" s="1"/>
  <c r="BI55" i="4"/>
  <c r="BI125" i="10" s="1"/>
  <c r="CD55" i="4"/>
  <c r="CD125" i="10" s="1"/>
  <c r="Z55" i="4"/>
  <c r="Z125" i="10" s="1"/>
  <c r="BO55" i="4"/>
  <c r="BO125" i="10" s="1"/>
  <c r="CE55" i="4"/>
  <c r="CE125" i="10" s="1"/>
  <c r="BT55" i="4"/>
  <c r="BT125" i="10" s="1"/>
  <c r="BV55" i="4"/>
  <c r="BV125" i="10" s="1"/>
  <c r="CB55" i="4"/>
  <c r="CB125" i="10" s="1"/>
  <c r="BW55" i="4"/>
  <c r="BW125" i="10" s="1"/>
  <c r="BM55" i="4"/>
  <c r="BM125" i="10" s="1"/>
  <c r="BH55" i="4"/>
  <c r="BH125" i="10" s="1"/>
  <c r="BN55" i="4"/>
  <c r="BN125" i="10" s="1"/>
  <c r="AA55" i="4"/>
  <c r="AA125" i="10" s="1"/>
  <c r="BU55" i="4"/>
  <c r="BU125" i="10" s="1"/>
  <c r="BX55" i="4"/>
  <c r="BX125" i="10" s="1"/>
  <c r="DJ26" i="4"/>
  <c r="DJ96" i="10" s="1"/>
  <c r="DO163" i="4"/>
  <c r="DO233" i="10" s="1"/>
  <c r="DO127" i="4"/>
  <c r="DO197" i="10" s="1"/>
  <c r="AT166" i="4"/>
  <c r="AT236" i="10" s="1"/>
  <c r="DO129" i="4"/>
  <c r="DO199" i="10" s="1"/>
  <c r="AO146" i="4"/>
  <c r="AO216" i="10" s="1"/>
  <c r="AY181" i="4"/>
  <c r="AY251" i="10" s="1"/>
  <c r="DY53" i="4"/>
  <c r="DY123" i="10" s="1"/>
  <c r="M168" i="6"/>
  <c r="B155" i="6"/>
  <c r="ED27" i="4"/>
  <c r="ED97" i="10" s="1"/>
  <c r="AT157" i="4"/>
  <c r="AT227" i="10" s="1"/>
  <c r="DJ129" i="4"/>
  <c r="DJ199" i="10" s="1"/>
  <c r="ED26" i="4"/>
  <c r="ED96" i="10" s="1"/>
  <c r="BN52" i="4"/>
  <c r="BN122" i="10" s="1"/>
  <c r="BX52" i="4"/>
  <c r="BX122" i="10" s="1"/>
  <c r="BZ52" i="4"/>
  <c r="BZ122" i="10" s="1"/>
  <c r="BT52" i="4"/>
  <c r="BT122" i="10" s="1"/>
  <c r="BV52" i="4"/>
  <c r="BV122" i="10" s="1"/>
  <c r="CF52" i="4"/>
  <c r="CF122" i="10" s="1"/>
  <c r="BK52" i="4"/>
  <c r="BK122" i="10" s="1"/>
  <c r="BE52" i="4"/>
  <c r="BE122" i="10" s="1"/>
  <c r="CD52" i="4"/>
  <c r="CD122" i="10" s="1"/>
  <c r="BM52" i="4"/>
  <c r="BM122" i="10" s="1"/>
  <c r="CA52" i="4"/>
  <c r="CA122" i="10" s="1"/>
  <c r="AA52" i="4"/>
  <c r="AA122" i="10" s="1"/>
  <c r="BP52" i="4"/>
  <c r="BP122" i="10" s="1"/>
  <c r="BJ52" i="4"/>
  <c r="BJ122" i="10" s="1"/>
  <c r="BS52" i="4"/>
  <c r="BS122" i="10" s="1"/>
  <c r="BI52" i="4"/>
  <c r="BI122" i="10" s="1"/>
  <c r="Z52" i="4"/>
  <c r="Z122" i="10" s="1"/>
  <c r="BQ52" i="4"/>
  <c r="BQ122" i="10" s="1"/>
  <c r="BY52" i="4"/>
  <c r="BY122" i="10" s="1"/>
  <c r="BW52" i="4"/>
  <c r="BW122" i="10" s="1"/>
  <c r="BO52" i="4"/>
  <c r="BO122" i="10" s="1"/>
  <c r="BL52" i="4"/>
  <c r="BL122" i="10" s="1"/>
  <c r="CB52" i="4"/>
  <c r="CB122" i="10" s="1"/>
  <c r="CE52" i="4"/>
  <c r="CE122" i="10" s="1"/>
  <c r="AB52" i="4"/>
  <c r="AB122" i="10" s="1"/>
  <c r="BH52" i="4"/>
  <c r="BH122" i="10" s="1"/>
  <c r="BR52" i="4"/>
  <c r="BR122" i="10" s="1"/>
  <c r="CC52" i="4"/>
  <c r="CC122" i="10" s="1"/>
  <c r="Y52" i="4"/>
  <c r="Y122" i="10" s="1"/>
  <c r="BU52" i="4"/>
  <c r="BU122" i="10" s="1"/>
  <c r="M164" i="6"/>
  <c r="B151" i="6"/>
  <c r="ED53" i="4"/>
  <c r="ED123" i="10" s="1"/>
  <c r="DE61" i="4"/>
  <c r="DE131" i="10" s="1"/>
  <c r="CU61" i="4"/>
  <c r="CU131" i="10" s="1"/>
  <c r="CP61" i="4"/>
  <c r="CP131" i="10" s="1"/>
  <c r="CN61" i="4"/>
  <c r="CN131" i="10" s="1"/>
  <c r="DD61" i="4"/>
  <c r="DD131" i="10" s="1"/>
  <c r="CQ61" i="4"/>
  <c r="CQ131" i="10" s="1"/>
  <c r="CW61" i="4"/>
  <c r="CW131" i="10" s="1"/>
  <c r="DA61" i="4"/>
  <c r="DA131" i="10" s="1"/>
  <c r="CS61" i="4"/>
  <c r="CS131" i="10" s="1"/>
  <c r="CJ61" i="4"/>
  <c r="CJ131" i="10" s="1"/>
  <c r="DF61" i="4"/>
  <c r="DF131" i="10" s="1"/>
  <c r="CI61" i="4"/>
  <c r="CI131" i="10" s="1"/>
  <c r="CT61" i="4"/>
  <c r="CT131" i="10" s="1"/>
  <c r="CL61" i="4"/>
  <c r="CL131" i="10" s="1"/>
  <c r="CR61" i="4"/>
  <c r="CR131" i="10" s="1"/>
  <c r="DB61" i="4"/>
  <c r="DB131" i="10" s="1"/>
  <c r="CZ61" i="4"/>
  <c r="CZ131" i="10" s="1"/>
  <c r="CK61" i="4"/>
  <c r="CK131" i="10" s="1"/>
  <c r="CM61" i="4"/>
  <c r="CM131" i="10" s="1"/>
  <c r="DC61" i="4"/>
  <c r="DC131" i="10" s="1"/>
  <c r="CV61" i="4"/>
  <c r="CV131" i="10" s="1"/>
  <c r="CY61" i="4"/>
  <c r="CY131" i="10" s="1"/>
  <c r="CO61" i="4"/>
  <c r="CO131" i="10" s="1"/>
  <c r="CX61" i="4"/>
  <c r="CX131" i="10" s="1"/>
  <c r="DG61" i="4"/>
  <c r="DG131" i="10" s="1"/>
  <c r="AT61" i="4"/>
  <c r="AT131" i="10" s="1"/>
  <c r="M160" i="6"/>
  <c r="B147" i="6"/>
  <c r="AY124" i="4"/>
  <c r="AY194" i="10" s="1"/>
  <c r="AT36" i="4"/>
  <c r="AT106" i="10" s="1"/>
  <c r="AY77" i="4"/>
  <c r="AY147" i="10" s="1"/>
  <c r="AJ77" i="4"/>
  <c r="AJ147" i="10" s="1"/>
  <c r="CP152" i="4"/>
  <c r="CP222" i="10" s="1"/>
  <c r="CI152" i="4"/>
  <c r="CI222" i="10" s="1"/>
  <c r="CR152" i="4"/>
  <c r="CR222" i="10" s="1"/>
  <c r="CY152" i="4"/>
  <c r="CY222" i="10" s="1"/>
  <c r="DA152" i="4"/>
  <c r="DA222" i="10" s="1"/>
  <c r="CS152" i="4"/>
  <c r="CS222" i="10" s="1"/>
  <c r="DB152" i="4"/>
  <c r="DB222" i="10" s="1"/>
  <c r="CN152" i="4"/>
  <c r="CN222" i="10" s="1"/>
  <c r="CQ152" i="4"/>
  <c r="CQ222" i="10" s="1"/>
  <c r="CJ152" i="4"/>
  <c r="CJ222" i="10" s="1"/>
  <c r="CT152" i="4"/>
  <c r="CT222" i="10" s="1"/>
  <c r="CZ152" i="4"/>
  <c r="CZ222" i="10" s="1"/>
  <c r="DG152" i="4"/>
  <c r="DG222" i="10" s="1"/>
  <c r="CU152" i="4"/>
  <c r="CU222" i="10" s="1"/>
  <c r="DE152" i="4"/>
  <c r="DE222" i="10" s="1"/>
  <c r="CV152" i="4"/>
  <c r="CV222" i="10" s="1"/>
  <c r="DC152" i="4"/>
  <c r="DC222" i="10" s="1"/>
  <c r="DD152" i="4"/>
  <c r="DD222" i="10" s="1"/>
  <c r="CL152" i="4"/>
  <c r="CL222" i="10" s="1"/>
  <c r="CO152" i="4"/>
  <c r="CO222" i="10" s="1"/>
  <c r="CX152" i="4"/>
  <c r="CX222" i="10" s="1"/>
  <c r="CM152" i="4"/>
  <c r="CM222" i="10" s="1"/>
  <c r="CW152" i="4"/>
  <c r="CW222" i="10" s="1"/>
  <c r="DF152" i="4"/>
  <c r="DF222" i="10" s="1"/>
  <c r="CK152" i="4"/>
  <c r="CK222" i="10" s="1"/>
  <c r="AJ152" i="4"/>
  <c r="AJ222" i="10" s="1"/>
  <c r="DT94" i="4"/>
  <c r="DT164" i="10" s="1"/>
  <c r="M183" i="6"/>
  <c r="B170" i="6"/>
  <c r="DO200" i="4"/>
  <c r="DO270" i="10" s="1"/>
  <c r="ED200" i="4"/>
  <c r="ED270" i="10" s="1"/>
  <c r="DY26" i="4"/>
  <c r="DY96" i="10" s="1"/>
  <c r="DJ75" i="4"/>
  <c r="DJ145" i="10" s="1"/>
  <c r="AT146" i="4"/>
  <c r="AT216" i="10" s="1"/>
  <c r="AJ146" i="4"/>
  <c r="AJ216" i="10" s="1"/>
  <c r="DB146" i="4"/>
  <c r="DB216" i="10" s="1"/>
  <c r="CU146" i="4"/>
  <c r="CU216" i="10" s="1"/>
  <c r="DF146" i="4"/>
  <c r="DF216" i="10" s="1"/>
  <c r="CI146" i="4"/>
  <c r="CI216" i="10" s="1"/>
  <c r="DD146" i="4"/>
  <c r="DD216" i="10" s="1"/>
  <c r="CO146" i="4"/>
  <c r="CO216" i="10" s="1"/>
  <c r="CR146" i="4"/>
  <c r="CR216" i="10" s="1"/>
  <c r="CQ146" i="4"/>
  <c r="CQ216" i="10" s="1"/>
  <c r="DG146" i="4"/>
  <c r="DG216" i="10" s="1"/>
  <c r="DA146" i="4"/>
  <c r="DA216" i="10" s="1"/>
  <c r="CZ146" i="4"/>
  <c r="CZ216" i="10" s="1"/>
  <c r="CP146" i="4"/>
  <c r="CP216" i="10" s="1"/>
  <c r="CJ146" i="4"/>
  <c r="CJ216" i="10" s="1"/>
  <c r="CY146" i="4"/>
  <c r="CY216" i="10" s="1"/>
  <c r="CV146" i="4"/>
  <c r="CV216" i="10" s="1"/>
  <c r="CS146" i="4"/>
  <c r="CS216" i="10" s="1"/>
  <c r="CM146" i="4"/>
  <c r="CM216" i="10" s="1"/>
  <c r="CW146" i="4"/>
  <c r="CW216" i="10" s="1"/>
  <c r="CL146" i="4"/>
  <c r="CL216" i="10" s="1"/>
  <c r="DC146" i="4"/>
  <c r="DC216" i="10" s="1"/>
  <c r="DE146" i="4"/>
  <c r="DE216" i="10" s="1"/>
  <c r="CX146" i="4"/>
  <c r="CX216" i="10" s="1"/>
  <c r="CT146" i="4"/>
  <c r="CT216" i="10" s="1"/>
  <c r="CK146" i="4"/>
  <c r="CK216" i="10" s="1"/>
  <c r="CN146" i="4"/>
  <c r="CN216" i="10" s="1"/>
  <c r="AJ181" i="4"/>
  <c r="AJ251" i="10" s="1"/>
  <c r="DY129" i="4"/>
  <c r="DY199" i="10" s="1"/>
  <c r="AY107" i="4"/>
  <c r="AY177" i="10" s="1"/>
  <c r="B19" i="10"/>
  <c r="ED166" i="4" l="1"/>
  <c r="ED236" i="10" s="1"/>
  <c r="DT172" i="4"/>
  <c r="DT242" i="10" s="1"/>
  <c r="AT35" i="4"/>
  <c r="AT105" i="10" s="1"/>
  <c r="AJ35" i="4"/>
  <c r="AJ105" i="10" s="1"/>
  <c r="DB35" i="4"/>
  <c r="DB105" i="10" s="1"/>
  <c r="CZ35" i="4"/>
  <c r="CZ105" i="10" s="1"/>
  <c r="CO35" i="4"/>
  <c r="CO105" i="10" s="1"/>
  <c r="CI35" i="4"/>
  <c r="CI105" i="10" s="1"/>
  <c r="DE35" i="4"/>
  <c r="DE105" i="10" s="1"/>
  <c r="CV35" i="4"/>
  <c r="CV105" i="10" s="1"/>
  <c r="CS35" i="4"/>
  <c r="CS105" i="10" s="1"/>
  <c r="CP35" i="4"/>
  <c r="CP105" i="10" s="1"/>
  <c r="DD35" i="4"/>
  <c r="DD105" i="10" s="1"/>
  <c r="CT35" i="4"/>
  <c r="CT105" i="10" s="1"/>
  <c r="CL35" i="4"/>
  <c r="CL105" i="10" s="1"/>
  <c r="CN35" i="4"/>
  <c r="CN105" i="10" s="1"/>
  <c r="DG35" i="4"/>
  <c r="DG105" i="10" s="1"/>
  <c r="CJ35" i="4"/>
  <c r="CJ105" i="10" s="1"/>
  <c r="DC35" i="4"/>
  <c r="DC105" i="10" s="1"/>
  <c r="CY35" i="4"/>
  <c r="CY105" i="10" s="1"/>
  <c r="CX35" i="4"/>
  <c r="CX105" i="10" s="1"/>
  <c r="CM35" i="4"/>
  <c r="CM105" i="10" s="1"/>
  <c r="CU35" i="4"/>
  <c r="CU105" i="10" s="1"/>
  <c r="CW35" i="4"/>
  <c r="CW105" i="10" s="1"/>
  <c r="CQ35" i="4"/>
  <c r="CQ105" i="10" s="1"/>
  <c r="DA35" i="4"/>
  <c r="DA105" i="10" s="1"/>
  <c r="DF35" i="4"/>
  <c r="DF105" i="10" s="1"/>
  <c r="CR35" i="4"/>
  <c r="CR105" i="10" s="1"/>
  <c r="CK35" i="4"/>
  <c r="CK105" i="10" s="1"/>
  <c r="AO35" i="4"/>
  <c r="AO105" i="10" s="1"/>
  <c r="DO172" i="4"/>
  <c r="DO242" i="10" s="1"/>
  <c r="AY35" i="4"/>
  <c r="AY105" i="10" s="1"/>
  <c r="BJ51" i="4"/>
  <c r="BJ121" i="10" s="1"/>
  <c r="BV51" i="4"/>
  <c r="BV121" i="10" s="1"/>
  <c r="BS51" i="4"/>
  <c r="BS121" i="10" s="1"/>
  <c r="BI51" i="4"/>
  <c r="BI121" i="10" s="1"/>
  <c r="BO51" i="4"/>
  <c r="BO121" i="10" s="1"/>
  <c r="BN51" i="4"/>
  <c r="BN121" i="10" s="1"/>
  <c r="BM51" i="4"/>
  <c r="BM121" i="10" s="1"/>
  <c r="BE51" i="4"/>
  <c r="BE121" i="10" s="1"/>
  <c r="BK51" i="4"/>
  <c r="BK121" i="10" s="1"/>
  <c r="CD51" i="4"/>
  <c r="CD121" i="10" s="1"/>
  <c r="CE51" i="4"/>
  <c r="CE121" i="10" s="1"/>
  <c r="Z51" i="4"/>
  <c r="Z121" i="10" s="1"/>
  <c r="BT51" i="4"/>
  <c r="BT121" i="10" s="1"/>
  <c r="BL51" i="4"/>
  <c r="BL121" i="10" s="1"/>
  <c r="BP51" i="4"/>
  <c r="BP121" i="10" s="1"/>
  <c r="BQ51" i="4"/>
  <c r="BQ121" i="10" s="1"/>
  <c r="BZ51" i="4"/>
  <c r="BZ121" i="10" s="1"/>
  <c r="BU51" i="4"/>
  <c r="BU121" i="10" s="1"/>
  <c r="BR51" i="4"/>
  <c r="BR121" i="10" s="1"/>
  <c r="AA51" i="4"/>
  <c r="AA121" i="10" s="1"/>
  <c r="BW51" i="4"/>
  <c r="BW121" i="10" s="1"/>
  <c r="Y51" i="4"/>
  <c r="Y121" i="10" s="1"/>
  <c r="CC51" i="4"/>
  <c r="CC121" i="10" s="1"/>
  <c r="AB51" i="4"/>
  <c r="AB121" i="10" s="1"/>
  <c r="BX51" i="4"/>
  <c r="BX121" i="10" s="1"/>
  <c r="BY51" i="4"/>
  <c r="BY121" i="10" s="1"/>
  <c r="BH51" i="4"/>
  <c r="BH121" i="10" s="1"/>
  <c r="CF51" i="4"/>
  <c r="CF121" i="10" s="1"/>
  <c r="CB51" i="4"/>
  <c r="CB121" i="10" s="1"/>
  <c r="CA51" i="4"/>
  <c r="CA121" i="10" s="1"/>
  <c r="M182" i="6"/>
  <c r="B169" i="6"/>
  <c r="ED172" i="4"/>
  <c r="ED242" i="10" s="1"/>
  <c r="DJ172" i="4"/>
  <c r="DJ242" i="10" s="1"/>
  <c r="DY172" i="4"/>
  <c r="DY242" i="10" s="1"/>
  <c r="I139" i="7"/>
  <c r="C129" i="7"/>
  <c r="AJ136" i="4"/>
  <c r="AJ206" i="10" s="1"/>
  <c r="DJ166" i="4"/>
  <c r="DJ236" i="10" s="1"/>
  <c r="DJ181" i="4"/>
  <c r="DJ251" i="10" s="1"/>
  <c r="DJ36" i="4"/>
  <c r="DJ106" i="10" s="1"/>
  <c r="DY77" i="4"/>
  <c r="DY147" i="10" s="1"/>
  <c r="AJ102" i="4"/>
  <c r="AJ172" i="10" s="1"/>
  <c r="DO181" i="4"/>
  <c r="DO251" i="10" s="1"/>
  <c r="DY36" i="4"/>
  <c r="DY106" i="10" s="1"/>
  <c r="DY157" i="4"/>
  <c r="DY227" i="10" s="1"/>
  <c r="M166" i="6"/>
  <c r="B153" i="6"/>
  <c r="DO157" i="4"/>
  <c r="DO227" i="10" s="1"/>
  <c r="AJ87" i="4"/>
  <c r="AJ157" i="10" s="1"/>
  <c r="I146" i="7"/>
  <c r="C136" i="7"/>
  <c r="CP16" i="4"/>
  <c r="CP86" i="10" s="1"/>
  <c r="DD16" i="4"/>
  <c r="DD86" i="10" s="1"/>
  <c r="CQ16" i="4"/>
  <c r="CQ86" i="10" s="1"/>
  <c r="CX16" i="4"/>
  <c r="CX86" i="10" s="1"/>
  <c r="CI16" i="4"/>
  <c r="CI86" i="10" s="1"/>
  <c r="CS16" i="4"/>
  <c r="CS86" i="10" s="1"/>
  <c r="DF16" i="4"/>
  <c r="DF86" i="10" s="1"/>
  <c r="CY16" i="4"/>
  <c r="CY86" i="10" s="1"/>
  <c r="CT16" i="4"/>
  <c r="CT86" i="10" s="1"/>
  <c r="DE16" i="4"/>
  <c r="DE86" i="10" s="1"/>
  <c r="CV16" i="4"/>
  <c r="CV86" i="10" s="1"/>
  <c r="CU16" i="4"/>
  <c r="CU86" i="10" s="1"/>
  <c r="CK16" i="4"/>
  <c r="CK86" i="10" s="1"/>
  <c r="DA16" i="4"/>
  <c r="DA86" i="10" s="1"/>
  <c r="CO16" i="4"/>
  <c r="CO86" i="10" s="1"/>
  <c r="CL16" i="4"/>
  <c r="CL86" i="10" s="1"/>
  <c r="CW16" i="4"/>
  <c r="CW86" i="10" s="1"/>
  <c r="DB16" i="4"/>
  <c r="DB86" i="10" s="1"/>
  <c r="CJ16" i="4"/>
  <c r="CJ86" i="10" s="1"/>
  <c r="DC16" i="4"/>
  <c r="DC86" i="10" s="1"/>
  <c r="CR16" i="4"/>
  <c r="CR86" i="10" s="1"/>
  <c r="DG16" i="4"/>
  <c r="DG86" i="10" s="1"/>
  <c r="CZ16" i="4"/>
  <c r="CZ86" i="10" s="1"/>
  <c r="CM16" i="4"/>
  <c r="CM86" i="10" s="1"/>
  <c r="CN16" i="4"/>
  <c r="CN86" i="10" s="1"/>
  <c r="AT16" i="4"/>
  <c r="AT86" i="10" s="1"/>
  <c r="DT61" i="4"/>
  <c r="DT131" i="10" s="1"/>
  <c r="CQ202" i="4"/>
  <c r="CQ272" i="10" s="1"/>
  <c r="DE202" i="4"/>
  <c r="DE272" i="10" s="1"/>
  <c r="CN202" i="4"/>
  <c r="CN272" i="10" s="1"/>
  <c r="CY202" i="4"/>
  <c r="CY272" i="10" s="1"/>
  <c r="CV202" i="4"/>
  <c r="CV272" i="10" s="1"/>
  <c r="CS202" i="4"/>
  <c r="CS272" i="10" s="1"/>
  <c r="DG202" i="4"/>
  <c r="DG272" i="10" s="1"/>
  <c r="CK202" i="4"/>
  <c r="CK272" i="10" s="1"/>
  <c r="CT202" i="4"/>
  <c r="CT272" i="10" s="1"/>
  <c r="CI202" i="4"/>
  <c r="CI272" i="10" s="1"/>
  <c r="CW202" i="4"/>
  <c r="CW272" i="10" s="1"/>
  <c r="CM202" i="4"/>
  <c r="CM272" i="10" s="1"/>
  <c r="CR202" i="4"/>
  <c r="CR272" i="10" s="1"/>
  <c r="DD202" i="4"/>
  <c r="DD272" i="10" s="1"/>
  <c r="CZ202" i="4"/>
  <c r="CZ272" i="10" s="1"/>
  <c r="CO202" i="4"/>
  <c r="CO272" i="10" s="1"/>
  <c r="DA202" i="4"/>
  <c r="DA272" i="10" s="1"/>
  <c r="CP202" i="4"/>
  <c r="CP272" i="10" s="1"/>
  <c r="CX202" i="4"/>
  <c r="CX272" i="10" s="1"/>
  <c r="DF202" i="4"/>
  <c r="DF272" i="10" s="1"/>
  <c r="CJ202" i="4"/>
  <c r="CJ272" i="10" s="1"/>
  <c r="CL202" i="4"/>
  <c r="CL272" i="10" s="1"/>
  <c r="DB202" i="4"/>
  <c r="DB272" i="10" s="1"/>
  <c r="CU202" i="4"/>
  <c r="CU272" i="10" s="1"/>
  <c r="DC202" i="4"/>
  <c r="DC272" i="10" s="1"/>
  <c r="DJ77" i="4"/>
  <c r="DJ147" i="10" s="1"/>
  <c r="DO77" i="4"/>
  <c r="DO147" i="10" s="1"/>
  <c r="AY63" i="4"/>
  <c r="AY133" i="10" s="1"/>
  <c r="M196" i="6"/>
  <c r="B196" i="6" s="1"/>
  <c r="B183" i="6"/>
  <c r="BI91" i="4"/>
  <c r="BI161" i="10" s="1"/>
  <c r="BZ91" i="4"/>
  <c r="BZ161" i="10" s="1"/>
  <c r="BS91" i="4"/>
  <c r="BS161" i="10" s="1"/>
  <c r="BO91" i="4"/>
  <c r="BO161" i="10" s="1"/>
  <c r="BQ91" i="4"/>
  <c r="BQ161" i="10" s="1"/>
  <c r="BM91" i="4"/>
  <c r="BM161" i="10" s="1"/>
  <c r="CD91" i="4"/>
  <c r="CD161" i="10" s="1"/>
  <c r="BW91" i="4"/>
  <c r="BW161" i="10" s="1"/>
  <c r="BY91" i="4"/>
  <c r="BY161" i="10" s="1"/>
  <c r="CA91" i="4"/>
  <c r="CA161" i="10" s="1"/>
  <c r="BE91" i="4"/>
  <c r="BE161" i="10" s="1"/>
  <c r="CF91" i="4"/>
  <c r="CF161" i="10" s="1"/>
  <c r="BL91" i="4"/>
  <c r="BL161" i="10" s="1"/>
  <c r="BT91" i="4"/>
  <c r="BT161" i="10" s="1"/>
  <c r="BU91" i="4"/>
  <c r="BU161" i="10" s="1"/>
  <c r="AB91" i="4"/>
  <c r="AB161" i="10" s="1"/>
  <c r="BK91" i="4"/>
  <c r="BK161" i="10" s="1"/>
  <c r="Y91" i="4"/>
  <c r="Y161" i="10" s="1"/>
  <c r="BV91" i="4"/>
  <c r="BV161" i="10" s="1"/>
  <c r="AA91" i="4"/>
  <c r="AA161" i="10" s="1"/>
  <c r="CE91" i="4"/>
  <c r="CE161" i="10" s="1"/>
  <c r="BN91" i="4"/>
  <c r="BN161" i="10" s="1"/>
  <c r="BH91" i="4"/>
  <c r="BH161" i="10" s="1"/>
  <c r="CB91" i="4"/>
  <c r="CB161" i="10" s="1"/>
  <c r="BP91" i="4"/>
  <c r="BP161" i="10" s="1"/>
  <c r="BR91" i="4"/>
  <c r="BR161" i="10" s="1"/>
  <c r="BJ91" i="4"/>
  <c r="BJ161" i="10" s="1"/>
  <c r="Z91" i="4"/>
  <c r="Z161" i="10" s="1"/>
  <c r="BX91" i="4"/>
  <c r="BX161" i="10" s="1"/>
  <c r="CC91" i="4"/>
  <c r="CC161" i="10" s="1"/>
  <c r="AJ52" i="4"/>
  <c r="AJ122" i="10" s="1"/>
  <c r="DT146" i="4"/>
  <c r="DT216" i="10" s="1"/>
  <c r="DY166" i="4"/>
  <c r="DY236" i="10" s="1"/>
  <c r="AY55" i="4"/>
  <c r="AY125" i="10" s="1"/>
  <c r="CQ55" i="4"/>
  <c r="CQ125" i="10" s="1"/>
  <c r="CO55" i="4"/>
  <c r="CO125" i="10" s="1"/>
  <c r="CK55" i="4"/>
  <c r="CK125" i="10" s="1"/>
  <c r="CZ55" i="4"/>
  <c r="CZ125" i="10" s="1"/>
  <c r="CY55" i="4"/>
  <c r="CY125" i="10" s="1"/>
  <c r="DC55" i="4"/>
  <c r="DC125" i="10" s="1"/>
  <c r="CI55" i="4"/>
  <c r="CI125" i="10" s="1"/>
  <c r="CL55" i="4"/>
  <c r="CL125" i="10" s="1"/>
  <c r="CT55" i="4"/>
  <c r="CT125" i="10" s="1"/>
  <c r="DF55" i="4"/>
  <c r="DF125" i="10" s="1"/>
  <c r="DB55" i="4"/>
  <c r="DB125" i="10" s="1"/>
  <c r="DG55" i="4"/>
  <c r="DG125" i="10" s="1"/>
  <c r="CM55" i="4"/>
  <c r="CM125" i="10" s="1"/>
  <c r="CP55" i="4"/>
  <c r="CP125" i="10" s="1"/>
  <c r="DE55" i="4"/>
  <c r="DE125" i="10" s="1"/>
  <c r="CX55" i="4"/>
  <c r="CX125" i="10" s="1"/>
  <c r="CN55" i="4"/>
  <c r="CN125" i="10" s="1"/>
  <c r="CR55" i="4"/>
  <c r="CR125" i="10" s="1"/>
  <c r="CU55" i="4"/>
  <c r="CU125" i="10" s="1"/>
  <c r="CJ55" i="4"/>
  <c r="CJ125" i="10" s="1"/>
  <c r="CW55" i="4"/>
  <c r="CW125" i="10" s="1"/>
  <c r="DA55" i="4"/>
  <c r="DA125" i="10" s="1"/>
  <c r="CS55" i="4"/>
  <c r="CS125" i="10" s="1"/>
  <c r="DD55" i="4"/>
  <c r="DD125" i="10" s="1"/>
  <c r="CV55" i="4"/>
  <c r="CV125" i="10" s="1"/>
  <c r="DO36" i="4"/>
  <c r="DO106" i="10" s="1"/>
  <c r="AT103" i="4"/>
  <c r="AT173" i="10" s="1"/>
  <c r="DB96" i="4"/>
  <c r="DB166" i="10" s="1"/>
  <c r="CO96" i="4"/>
  <c r="CO166" i="10" s="1"/>
  <c r="DE96" i="4"/>
  <c r="DE166" i="10" s="1"/>
  <c r="CP96" i="4"/>
  <c r="CP166" i="10" s="1"/>
  <c r="CX96" i="4"/>
  <c r="CX166" i="10" s="1"/>
  <c r="CN96" i="4"/>
  <c r="CN166" i="10" s="1"/>
  <c r="CY96" i="4"/>
  <c r="CY166" i="10" s="1"/>
  <c r="DG96" i="4"/>
  <c r="DG166" i="10" s="1"/>
  <c r="DF96" i="4"/>
  <c r="DF166" i="10" s="1"/>
  <c r="CJ96" i="4"/>
  <c r="CJ166" i="10" s="1"/>
  <c r="CS96" i="4"/>
  <c r="CS166" i="10" s="1"/>
  <c r="CQ96" i="4"/>
  <c r="CQ166" i="10" s="1"/>
  <c r="CZ96" i="4"/>
  <c r="CZ166" i="10" s="1"/>
  <c r="DC96" i="4"/>
  <c r="DC166" i="10" s="1"/>
  <c r="CU96" i="4"/>
  <c r="CU166" i="10" s="1"/>
  <c r="CI96" i="4"/>
  <c r="CI166" i="10" s="1"/>
  <c r="CK96" i="4"/>
  <c r="CK166" i="10" s="1"/>
  <c r="CV96" i="4"/>
  <c r="CV166" i="10" s="1"/>
  <c r="CL96" i="4"/>
  <c r="CL166" i="10" s="1"/>
  <c r="CR96" i="4"/>
  <c r="CR166" i="10" s="1"/>
  <c r="DD96" i="4"/>
  <c r="DD166" i="10" s="1"/>
  <c r="CW96" i="4"/>
  <c r="CW166" i="10" s="1"/>
  <c r="CT96" i="4"/>
  <c r="CT166" i="10" s="1"/>
  <c r="DA96" i="4"/>
  <c r="DA166" i="10" s="1"/>
  <c r="CM96" i="4"/>
  <c r="CM166" i="10" s="1"/>
  <c r="BN177" i="4"/>
  <c r="BN247" i="10" s="1"/>
  <c r="BW177" i="4"/>
  <c r="BW247" i="10" s="1"/>
  <c r="CE177" i="4"/>
  <c r="CE247" i="10" s="1"/>
  <c r="CD177" i="4"/>
  <c r="CD247" i="10" s="1"/>
  <c r="BI177" i="4"/>
  <c r="BI247" i="10" s="1"/>
  <c r="AB177" i="4"/>
  <c r="AB247" i="10" s="1"/>
  <c r="BL177" i="4"/>
  <c r="BL247" i="10" s="1"/>
  <c r="BK177" i="4"/>
  <c r="BK247" i="10" s="1"/>
  <c r="BY177" i="4"/>
  <c r="BY247" i="10" s="1"/>
  <c r="Y177" i="4"/>
  <c r="Y247" i="10" s="1"/>
  <c r="BT177" i="4"/>
  <c r="BT247" i="10" s="1"/>
  <c r="BS177" i="4"/>
  <c r="BS247" i="10" s="1"/>
  <c r="BJ177" i="4"/>
  <c r="BJ247" i="10" s="1"/>
  <c r="Z177" i="4"/>
  <c r="Z247" i="10" s="1"/>
  <c r="BV177" i="4"/>
  <c r="BV247" i="10" s="1"/>
  <c r="BX177" i="4"/>
  <c r="BX247" i="10" s="1"/>
  <c r="BE177" i="4"/>
  <c r="BE247" i="10" s="1"/>
  <c r="BU177" i="4"/>
  <c r="BU247" i="10" s="1"/>
  <c r="BP177" i="4"/>
  <c r="BP247" i="10" s="1"/>
  <c r="CC177" i="4"/>
  <c r="CC247" i="10" s="1"/>
  <c r="CF177" i="4"/>
  <c r="CF247" i="10" s="1"/>
  <c r="CA177" i="4"/>
  <c r="CA247" i="10" s="1"/>
  <c r="AA177" i="4"/>
  <c r="AA247" i="10" s="1"/>
  <c r="BQ177" i="4"/>
  <c r="BQ247" i="10" s="1"/>
  <c r="BR177" i="4"/>
  <c r="BR247" i="10" s="1"/>
  <c r="BH177" i="4"/>
  <c r="BH247" i="10" s="1"/>
  <c r="CB177" i="4"/>
  <c r="CB247" i="10" s="1"/>
  <c r="BZ177" i="4"/>
  <c r="BZ247" i="10" s="1"/>
  <c r="BM177" i="4"/>
  <c r="BM247" i="10" s="1"/>
  <c r="BO177" i="4"/>
  <c r="BO247" i="10" s="1"/>
  <c r="AO16" i="4"/>
  <c r="AO86" i="10" s="1"/>
  <c r="AO97" i="4"/>
  <c r="AO167" i="10" s="1"/>
  <c r="DT36" i="4"/>
  <c r="DT106" i="10" s="1"/>
  <c r="ED36" i="4"/>
  <c r="ED106" i="10" s="1"/>
  <c r="I132" i="7"/>
  <c r="C122" i="7"/>
  <c r="ED146" i="4"/>
  <c r="ED216" i="10" s="1"/>
  <c r="AT102" i="4"/>
  <c r="AT172" i="10" s="1"/>
  <c r="CC137" i="4"/>
  <c r="CC207" i="10" s="1"/>
  <c r="BY137" i="4"/>
  <c r="BY207" i="10" s="1"/>
  <c r="BQ137" i="4"/>
  <c r="BQ207" i="10" s="1"/>
  <c r="AA137" i="4"/>
  <c r="AA207" i="10" s="1"/>
  <c r="BN137" i="4"/>
  <c r="BN207" i="10" s="1"/>
  <c r="BJ137" i="4"/>
  <c r="BJ207" i="10" s="1"/>
  <c r="BR137" i="4"/>
  <c r="BR207" i="10" s="1"/>
  <c r="BV137" i="4"/>
  <c r="BV207" i="10" s="1"/>
  <c r="BZ137" i="4"/>
  <c r="BZ207" i="10" s="1"/>
  <c r="BW137" i="4"/>
  <c r="BW207" i="10" s="1"/>
  <c r="BU137" i="4"/>
  <c r="BU207" i="10" s="1"/>
  <c r="BI137" i="4"/>
  <c r="BI207" i="10" s="1"/>
  <c r="CF137" i="4"/>
  <c r="CF207" i="10" s="1"/>
  <c r="Z137" i="4"/>
  <c r="Z207" i="10" s="1"/>
  <c r="BS137" i="4"/>
  <c r="BS207" i="10" s="1"/>
  <c r="AB137" i="4"/>
  <c r="AB207" i="10" s="1"/>
  <c r="CA137" i="4"/>
  <c r="CA207" i="10" s="1"/>
  <c r="Y137" i="4"/>
  <c r="Y207" i="10" s="1"/>
  <c r="BL137" i="4"/>
  <c r="BL207" i="10" s="1"/>
  <c r="BO137" i="4"/>
  <c r="BO207" i="10" s="1"/>
  <c r="BT137" i="4"/>
  <c r="BT207" i="10" s="1"/>
  <c r="CE137" i="4"/>
  <c r="CE207" i="10" s="1"/>
  <c r="CB137" i="4"/>
  <c r="CB207" i="10" s="1"/>
  <c r="BE137" i="4"/>
  <c r="BE207" i="10" s="1"/>
  <c r="BM137" i="4"/>
  <c r="BM207" i="10" s="1"/>
  <c r="BP137" i="4"/>
  <c r="BP207" i="10" s="1"/>
  <c r="CD137" i="4"/>
  <c r="CD207" i="10" s="1"/>
  <c r="BH137" i="4"/>
  <c r="BH207" i="10" s="1"/>
  <c r="BK137" i="4"/>
  <c r="BK207" i="10" s="1"/>
  <c r="BX137" i="4"/>
  <c r="BX207" i="10" s="1"/>
  <c r="DO61" i="4"/>
  <c r="DO131" i="10" s="1"/>
  <c r="AO96" i="4"/>
  <c r="AO166" i="10" s="1"/>
  <c r="AJ96" i="4"/>
  <c r="AJ166" i="10" s="1"/>
  <c r="DJ165" i="4"/>
  <c r="DJ235" i="10" s="1"/>
  <c r="M174" i="6"/>
  <c r="B161" i="6"/>
  <c r="ED116" i="4"/>
  <c r="ED186" i="10" s="1"/>
  <c r="AT136" i="4"/>
  <c r="AT206" i="10" s="1"/>
  <c r="DO165" i="4"/>
  <c r="DO235" i="10" s="1"/>
  <c r="AO202" i="4"/>
  <c r="AO272" i="10" s="1"/>
  <c r="I140" i="7"/>
  <c r="C130" i="7"/>
  <c r="CS63" i="4"/>
  <c r="CS133" i="10" s="1"/>
  <c r="DE63" i="4"/>
  <c r="DE133" i="10" s="1"/>
  <c r="CW63" i="4"/>
  <c r="CW133" i="10" s="1"/>
  <c r="CP63" i="4"/>
  <c r="CP133" i="10" s="1"/>
  <c r="DB63" i="4"/>
  <c r="DB133" i="10" s="1"/>
  <c r="CN63" i="4"/>
  <c r="CN133" i="10" s="1"/>
  <c r="CY63" i="4"/>
  <c r="CY133" i="10" s="1"/>
  <c r="CX63" i="4"/>
  <c r="CX133" i="10" s="1"/>
  <c r="CK63" i="4"/>
  <c r="CK133" i="10" s="1"/>
  <c r="DG63" i="4"/>
  <c r="DG133" i="10" s="1"/>
  <c r="CJ63" i="4"/>
  <c r="CJ133" i="10" s="1"/>
  <c r="CM63" i="4"/>
  <c r="CM133" i="10" s="1"/>
  <c r="CV63" i="4"/>
  <c r="CV133" i="10" s="1"/>
  <c r="CT63" i="4"/>
  <c r="CT133" i="10" s="1"/>
  <c r="DC63" i="4"/>
  <c r="DC133" i="10" s="1"/>
  <c r="CQ63" i="4"/>
  <c r="CQ133" i="10" s="1"/>
  <c r="CZ63" i="4"/>
  <c r="CZ133" i="10" s="1"/>
  <c r="DF63" i="4"/>
  <c r="DF133" i="10" s="1"/>
  <c r="CO63" i="4"/>
  <c r="CO133" i="10" s="1"/>
  <c r="CI63" i="4"/>
  <c r="CI133" i="10" s="1"/>
  <c r="CL63" i="4"/>
  <c r="CL133" i="10" s="1"/>
  <c r="CR63" i="4"/>
  <c r="CR133" i="10" s="1"/>
  <c r="DD63" i="4"/>
  <c r="DD133" i="10" s="1"/>
  <c r="DA63" i="4"/>
  <c r="DA133" i="10" s="1"/>
  <c r="CU63" i="4"/>
  <c r="CU133" i="10" s="1"/>
  <c r="AO63" i="4"/>
  <c r="AO133" i="10" s="1"/>
  <c r="AJ63" i="4"/>
  <c r="AJ133" i="10" s="1"/>
  <c r="I153" i="7"/>
  <c r="C143" i="7"/>
  <c r="DO107" i="4"/>
  <c r="DO177" i="10" s="1"/>
  <c r="DT107" i="4"/>
  <c r="DT177" i="10" s="1"/>
  <c r="CK97" i="4"/>
  <c r="CK167" i="10" s="1"/>
  <c r="DC97" i="4"/>
  <c r="DC167" i="10" s="1"/>
  <c r="CX97" i="4"/>
  <c r="CX167" i="10" s="1"/>
  <c r="CP97" i="4"/>
  <c r="CP167" i="10" s="1"/>
  <c r="CS97" i="4"/>
  <c r="CS167" i="10" s="1"/>
  <c r="CL97" i="4"/>
  <c r="CL167" i="10" s="1"/>
  <c r="CY97" i="4"/>
  <c r="CY167" i="10" s="1"/>
  <c r="DA97" i="4"/>
  <c r="DA167" i="10" s="1"/>
  <c r="CU97" i="4"/>
  <c r="CU167" i="10" s="1"/>
  <c r="CM97" i="4"/>
  <c r="CM167" i="10" s="1"/>
  <c r="CT97" i="4"/>
  <c r="CT167" i="10" s="1"/>
  <c r="CW97" i="4"/>
  <c r="CW167" i="10" s="1"/>
  <c r="DG97" i="4"/>
  <c r="DG167" i="10" s="1"/>
  <c r="CR97" i="4"/>
  <c r="CR167" i="10" s="1"/>
  <c r="CN97" i="4"/>
  <c r="CN167" i="10" s="1"/>
  <c r="DB97" i="4"/>
  <c r="DB167" i="10" s="1"/>
  <c r="DF97" i="4"/>
  <c r="DF167" i="10" s="1"/>
  <c r="CJ97" i="4"/>
  <c r="CJ167" i="10" s="1"/>
  <c r="CO97" i="4"/>
  <c r="CO167" i="10" s="1"/>
  <c r="CZ97" i="4"/>
  <c r="CZ167" i="10" s="1"/>
  <c r="CQ97" i="4"/>
  <c r="CQ167" i="10" s="1"/>
  <c r="CV97" i="4"/>
  <c r="CV167" i="10" s="1"/>
  <c r="DE97" i="4"/>
  <c r="DE167" i="10" s="1"/>
  <c r="CI97" i="4"/>
  <c r="CI167" i="10" s="1"/>
  <c r="DD97" i="4"/>
  <c r="DD167" i="10" s="1"/>
  <c r="AJ97" i="4"/>
  <c r="AJ167" i="10" s="1"/>
  <c r="DT124" i="4"/>
  <c r="DT194" i="10" s="1"/>
  <c r="AO102" i="4"/>
  <c r="AO172" i="10" s="1"/>
  <c r="DT77" i="4"/>
  <c r="DT147" i="10" s="1"/>
  <c r="M181" i="6"/>
  <c r="B168" i="6"/>
  <c r="DO146" i="4"/>
  <c r="DO216" i="10" s="1"/>
  <c r="AT52" i="4"/>
  <c r="AT122" i="10" s="1"/>
  <c r="DO124" i="4"/>
  <c r="DO194" i="10" s="1"/>
  <c r="AY202" i="4"/>
  <c r="AY272" i="10" s="1"/>
  <c r="ED61" i="4"/>
  <c r="ED131" i="10" s="1"/>
  <c r="AY97" i="4"/>
  <c r="AY167" i="10" s="1"/>
  <c r="DT166" i="4"/>
  <c r="DT236" i="10" s="1"/>
  <c r="DO116" i="4"/>
  <c r="DO186" i="10" s="1"/>
  <c r="DT165" i="4"/>
  <c r="DT235" i="10" s="1"/>
  <c r="BW191" i="4"/>
  <c r="BW261" i="10" s="1"/>
  <c r="BU191" i="4"/>
  <c r="BU261" i="10" s="1"/>
  <c r="BK191" i="4"/>
  <c r="BK261" i="10" s="1"/>
  <c r="AB191" i="4"/>
  <c r="AB261" i="10" s="1"/>
  <c r="BH191" i="4"/>
  <c r="BH261" i="10" s="1"/>
  <c r="BI191" i="4"/>
  <c r="BI261" i="10" s="1"/>
  <c r="BR191" i="4"/>
  <c r="BR261" i="10" s="1"/>
  <c r="BP191" i="4"/>
  <c r="BP261" i="10" s="1"/>
  <c r="BY191" i="4"/>
  <c r="BY261" i="10" s="1"/>
  <c r="Z191" i="4"/>
  <c r="Z261" i="10" s="1"/>
  <c r="BN191" i="4"/>
  <c r="BN261" i="10" s="1"/>
  <c r="BX191" i="4"/>
  <c r="BX261" i="10" s="1"/>
  <c r="BJ191" i="4"/>
  <c r="BJ261" i="10" s="1"/>
  <c r="AA191" i="4"/>
  <c r="AA261" i="10" s="1"/>
  <c r="BE191" i="4"/>
  <c r="BE261" i="10" s="1"/>
  <c r="BT191" i="4"/>
  <c r="BT261" i="10" s="1"/>
  <c r="BQ191" i="4"/>
  <c r="BQ261" i="10" s="1"/>
  <c r="BO191" i="4"/>
  <c r="BO261" i="10" s="1"/>
  <c r="BL191" i="4"/>
  <c r="BL261" i="10" s="1"/>
  <c r="CE191" i="4"/>
  <c r="CE261" i="10" s="1"/>
  <c r="CB191" i="4"/>
  <c r="CB261" i="10" s="1"/>
  <c r="CF191" i="4"/>
  <c r="CF261" i="10" s="1"/>
  <c r="Y191" i="4"/>
  <c r="Y261" i="10" s="1"/>
  <c r="BM191" i="4"/>
  <c r="BM261" i="10" s="1"/>
  <c r="CC191" i="4"/>
  <c r="CC261" i="10" s="1"/>
  <c r="BS191" i="4"/>
  <c r="BS261" i="10" s="1"/>
  <c r="BV191" i="4"/>
  <c r="BV261" i="10" s="1"/>
  <c r="BZ191" i="4"/>
  <c r="BZ261" i="10" s="1"/>
  <c r="CD191" i="4"/>
  <c r="CD261" i="10" s="1"/>
  <c r="CA191" i="4"/>
  <c r="CA261" i="10" s="1"/>
  <c r="BJ81" i="4"/>
  <c r="BJ151" i="10" s="1"/>
  <c r="BX81" i="4"/>
  <c r="BX151" i="10" s="1"/>
  <c r="BM81" i="4"/>
  <c r="BM151" i="10" s="1"/>
  <c r="Y81" i="4"/>
  <c r="Y151" i="10" s="1"/>
  <c r="BR81" i="4"/>
  <c r="BR151" i="10" s="1"/>
  <c r="CF81" i="4"/>
  <c r="CF151" i="10" s="1"/>
  <c r="CC81" i="4"/>
  <c r="CC151" i="10" s="1"/>
  <c r="Z81" i="4"/>
  <c r="Z151" i="10" s="1"/>
  <c r="BZ81" i="4"/>
  <c r="BZ151" i="10" s="1"/>
  <c r="BT81" i="4"/>
  <c r="BT151" i="10" s="1"/>
  <c r="BO81" i="4"/>
  <c r="BO151" i="10" s="1"/>
  <c r="AA81" i="4"/>
  <c r="AA151" i="10" s="1"/>
  <c r="BY81" i="4"/>
  <c r="BY151" i="10" s="1"/>
  <c r="BP81" i="4"/>
  <c r="BP151" i="10" s="1"/>
  <c r="CB81" i="4"/>
  <c r="CB151" i="10" s="1"/>
  <c r="AB81" i="4"/>
  <c r="AB151" i="10" s="1"/>
  <c r="CA81" i="4"/>
  <c r="CA151" i="10" s="1"/>
  <c r="CD81" i="4"/>
  <c r="CD151" i="10" s="1"/>
  <c r="BH81" i="4"/>
  <c r="BH151" i="10" s="1"/>
  <c r="BE81" i="4"/>
  <c r="BE151" i="10" s="1"/>
  <c r="BU81" i="4"/>
  <c r="BU151" i="10" s="1"/>
  <c r="BS81" i="4"/>
  <c r="BS151" i="10" s="1"/>
  <c r="BN81" i="4"/>
  <c r="BN151" i="10" s="1"/>
  <c r="BI81" i="4"/>
  <c r="BI151" i="10" s="1"/>
  <c r="BQ81" i="4"/>
  <c r="BQ151" i="10" s="1"/>
  <c r="BK81" i="4"/>
  <c r="BK151" i="10" s="1"/>
  <c r="BV81" i="4"/>
  <c r="BV151" i="10" s="1"/>
  <c r="BW81" i="4"/>
  <c r="BW151" i="10" s="1"/>
  <c r="BL81" i="4"/>
  <c r="BL151" i="10" s="1"/>
  <c r="CE81" i="4"/>
  <c r="CE151" i="10" s="1"/>
  <c r="ED157" i="4"/>
  <c r="ED227" i="10" s="1"/>
  <c r="AT202" i="4"/>
  <c r="AT272" i="10" s="1"/>
  <c r="DY116" i="4"/>
  <c r="DY186" i="10" s="1"/>
  <c r="ED165" i="4"/>
  <c r="ED235" i="10" s="1"/>
  <c r="DY165" i="4"/>
  <c r="DY235" i="10" s="1"/>
  <c r="DY124" i="4"/>
  <c r="DY194" i="10" s="1"/>
  <c r="M189" i="6"/>
  <c r="B176" i="6"/>
  <c r="I141" i="7"/>
  <c r="C131" i="7"/>
  <c r="M193" i="6"/>
  <c r="B180" i="6"/>
  <c r="M177" i="6"/>
  <c r="B164" i="6"/>
  <c r="DJ146" i="4"/>
  <c r="DJ216" i="10" s="1"/>
  <c r="CM103" i="4"/>
  <c r="CM173" i="10" s="1"/>
  <c r="CQ103" i="4"/>
  <c r="CQ173" i="10" s="1"/>
  <c r="CV103" i="4"/>
  <c r="CV173" i="10" s="1"/>
  <c r="DE103" i="4"/>
  <c r="DE173" i="10" s="1"/>
  <c r="CU103" i="4"/>
  <c r="CU173" i="10" s="1"/>
  <c r="CZ103" i="4"/>
  <c r="CZ173" i="10" s="1"/>
  <c r="CI103" i="4"/>
  <c r="CI173" i="10" s="1"/>
  <c r="DC103" i="4"/>
  <c r="DC173" i="10" s="1"/>
  <c r="CN103" i="4"/>
  <c r="CN173" i="10" s="1"/>
  <c r="DA103" i="4"/>
  <c r="DA173" i="10" s="1"/>
  <c r="CO103" i="4"/>
  <c r="CO173" i="10" s="1"/>
  <c r="CW103" i="4"/>
  <c r="CW173" i="10" s="1"/>
  <c r="CJ103" i="4"/>
  <c r="CJ173" i="10" s="1"/>
  <c r="CX103" i="4"/>
  <c r="CX173" i="10" s="1"/>
  <c r="DF103" i="4"/>
  <c r="DF173" i="10" s="1"/>
  <c r="DB103" i="4"/>
  <c r="DB173" i="10" s="1"/>
  <c r="DG103" i="4"/>
  <c r="DG173" i="10" s="1"/>
  <c r="CR103" i="4"/>
  <c r="CR173" i="10" s="1"/>
  <c r="CK103" i="4"/>
  <c r="CK173" i="10" s="1"/>
  <c r="CP103" i="4"/>
  <c r="CP173" i="10" s="1"/>
  <c r="CS103" i="4"/>
  <c r="CS173" i="10" s="1"/>
  <c r="DD103" i="4"/>
  <c r="DD173" i="10" s="1"/>
  <c r="CY103" i="4"/>
  <c r="CY173" i="10" s="1"/>
  <c r="CT103" i="4"/>
  <c r="CT173" i="10" s="1"/>
  <c r="CL103" i="4"/>
  <c r="CL173" i="10" s="1"/>
  <c r="BN175" i="4"/>
  <c r="BN245" i="10" s="1"/>
  <c r="BP175" i="4"/>
  <c r="BP245" i="10" s="1"/>
  <c r="BI175" i="4"/>
  <c r="BI245" i="10" s="1"/>
  <c r="BQ175" i="4"/>
  <c r="BQ245" i="10" s="1"/>
  <c r="BV175" i="4"/>
  <c r="BV245" i="10" s="1"/>
  <c r="BX175" i="4"/>
  <c r="BX245" i="10" s="1"/>
  <c r="BY175" i="4"/>
  <c r="BY245" i="10" s="1"/>
  <c r="BR175" i="4"/>
  <c r="BR245" i="10" s="1"/>
  <c r="CD175" i="4"/>
  <c r="CD245" i="10" s="1"/>
  <c r="CF175" i="4"/>
  <c r="CF245" i="10" s="1"/>
  <c r="BJ175" i="4"/>
  <c r="BJ245" i="10" s="1"/>
  <c r="Z175" i="4"/>
  <c r="Z245" i="10" s="1"/>
  <c r="BH175" i="4"/>
  <c r="BH245" i="10" s="1"/>
  <c r="BT175" i="4"/>
  <c r="BT245" i="10" s="1"/>
  <c r="CB175" i="4"/>
  <c r="CB245" i="10" s="1"/>
  <c r="CC175" i="4"/>
  <c r="CC245" i="10" s="1"/>
  <c r="Y175" i="4"/>
  <c r="Y245" i="10" s="1"/>
  <c r="BS175" i="4"/>
  <c r="BS245" i="10" s="1"/>
  <c r="BO175" i="4"/>
  <c r="BO245" i="10" s="1"/>
  <c r="BZ175" i="4"/>
  <c r="BZ245" i="10" s="1"/>
  <c r="BW175" i="4"/>
  <c r="BW245" i="10" s="1"/>
  <c r="BK175" i="4"/>
  <c r="BK245" i="10" s="1"/>
  <c r="CE175" i="4"/>
  <c r="CE245" i="10" s="1"/>
  <c r="CA175" i="4"/>
  <c r="CA245" i="10" s="1"/>
  <c r="BE175" i="4"/>
  <c r="BE245" i="10" s="1"/>
  <c r="BL175" i="4"/>
  <c r="BL245" i="10" s="1"/>
  <c r="BM175" i="4"/>
  <c r="BM245" i="10" s="1"/>
  <c r="AA175" i="4"/>
  <c r="AA245" i="10" s="1"/>
  <c r="BU175" i="4"/>
  <c r="BU245" i="10" s="1"/>
  <c r="AB175" i="4"/>
  <c r="AB245" i="10" s="1"/>
  <c r="CW136" i="4"/>
  <c r="CW206" i="10" s="1"/>
  <c r="DG136" i="4"/>
  <c r="DG206" i="10" s="1"/>
  <c r="CZ136" i="4"/>
  <c r="CZ206" i="10" s="1"/>
  <c r="CM136" i="4"/>
  <c r="CM206" i="10" s="1"/>
  <c r="DE136" i="4"/>
  <c r="DE206" i="10" s="1"/>
  <c r="CR136" i="4"/>
  <c r="CR206" i="10" s="1"/>
  <c r="CI136" i="4"/>
  <c r="CI206" i="10" s="1"/>
  <c r="CU136" i="4"/>
  <c r="CU206" i="10" s="1"/>
  <c r="CL136" i="4"/>
  <c r="CL206" i="10" s="1"/>
  <c r="CK136" i="4"/>
  <c r="CK206" i="10" s="1"/>
  <c r="DC136" i="4"/>
  <c r="DC206" i="10" s="1"/>
  <c r="CT136" i="4"/>
  <c r="CT206" i="10" s="1"/>
  <c r="DA136" i="4"/>
  <c r="DA206" i="10" s="1"/>
  <c r="DD136" i="4"/>
  <c r="DD206" i="10" s="1"/>
  <c r="CX136" i="4"/>
  <c r="CX206" i="10" s="1"/>
  <c r="CO136" i="4"/>
  <c r="CO206" i="10" s="1"/>
  <c r="CY136" i="4"/>
  <c r="CY206" i="10" s="1"/>
  <c r="DB136" i="4"/>
  <c r="DB206" i="10" s="1"/>
  <c r="CP136" i="4"/>
  <c r="CP206" i="10" s="1"/>
  <c r="DF136" i="4"/>
  <c r="DF206" i="10" s="1"/>
  <c r="CQ136" i="4"/>
  <c r="CQ206" i="10" s="1"/>
  <c r="CN136" i="4"/>
  <c r="CN206" i="10" s="1"/>
  <c r="CJ136" i="4"/>
  <c r="CJ206" i="10" s="1"/>
  <c r="CV136" i="4"/>
  <c r="CV206" i="10" s="1"/>
  <c r="CS136" i="4"/>
  <c r="CS206" i="10" s="1"/>
  <c r="BV111" i="4"/>
  <c r="BV181" i="10" s="1"/>
  <c r="BX111" i="4"/>
  <c r="BX181" i="10" s="1"/>
  <c r="BY111" i="4"/>
  <c r="BY181" i="10" s="1"/>
  <c r="BR111" i="4"/>
  <c r="BR181" i="10" s="1"/>
  <c r="CD111" i="4"/>
  <c r="CD181" i="10" s="1"/>
  <c r="CF111" i="4"/>
  <c r="CF181" i="10" s="1"/>
  <c r="BJ111" i="4"/>
  <c r="BJ181" i="10" s="1"/>
  <c r="Z111" i="4"/>
  <c r="Z181" i="10" s="1"/>
  <c r="BO111" i="4"/>
  <c r="BO181" i="10" s="1"/>
  <c r="BM111" i="4"/>
  <c r="BM181" i="10" s="1"/>
  <c r="BZ111" i="4"/>
  <c r="BZ181" i="10" s="1"/>
  <c r="AA111" i="4"/>
  <c r="AA181" i="10" s="1"/>
  <c r="BN111" i="4"/>
  <c r="BN181" i="10" s="1"/>
  <c r="BP111" i="4"/>
  <c r="BP181" i="10" s="1"/>
  <c r="BI111" i="4"/>
  <c r="BI181" i="10" s="1"/>
  <c r="BQ111" i="4"/>
  <c r="BQ181" i="10" s="1"/>
  <c r="BT111" i="4"/>
  <c r="BT181" i="10" s="1"/>
  <c r="BW111" i="4"/>
  <c r="BW181" i="10" s="1"/>
  <c r="BK111" i="4"/>
  <c r="BK181" i="10" s="1"/>
  <c r="CE111" i="4"/>
  <c r="CE181" i="10" s="1"/>
  <c r="CA111" i="4"/>
  <c r="CA181" i="10" s="1"/>
  <c r="BE111" i="4"/>
  <c r="BE181" i="10" s="1"/>
  <c r="BL111" i="4"/>
  <c r="BL181" i="10" s="1"/>
  <c r="BH111" i="4"/>
  <c r="BH181" i="10" s="1"/>
  <c r="CB111" i="4"/>
  <c r="CB181" i="10" s="1"/>
  <c r="BU111" i="4"/>
  <c r="BU181" i="10" s="1"/>
  <c r="AB111" i="4"/>
  <c r="AB181" i="10" s="1"/>
  <c r="CC111" i="4"/>
  <c r="CC181" i="10" s="1"/>
  <c r="Y111" i="4"/>
  <c r="Y181" i="10" s="1"/>
  <c r="BS111" i="4"/>
  <c r="BS181" i="10" s="1"/>
  <c r="AT55" i="4"/>
  <c r="AT125" i="10" s="1"/>
  <c r="AO103" i="4"/>
  <c r="AO173" i="10" s="1"/>
  <c r="AY96" i="4"/>
  <c r="AY166" i="10" s="1"/>
  <c r="M165" i="6"/>
  <c r="B152" i="6"/>
  <c r="AY87" i="4"/>
  <c r="AY157" i="10" s="1"/>
  <c r="M197" i="6"/>
  <c r="B197" i="6" s="1"/>
  <c r="B184" i="6"/>
  <c r="M175" i="6"/>
  <c r="B162" i="6"/>
  <c r="DF85" i="4"/>
  <c r="DF155" i="10" s="1"/>
  <c r="CK85" i="4"/>
  <c r="CK155" i="10" s="1"/>
  <c r="CR85" i="4"/>
  <c r="CR155" i="10" s="1"/>
  <c r="CI85" i="4"/>
  <c r="CI155" i="10" s="1"/>
  <c r="DA85" i="4"/>
  <c r="DA155" i="10" s="1"/>
  <c r="CS85" i="4"/>
  <c r="CS155" i="10" s="1"/>
  <c r="CQ85" i="4"/>
  <c r="CQ155" i="10" s="1"/>
  <c r="CL85" i="4"/>
  <c r="CL155" i="10" s="1"/>
  <c r="CT85" i="4"/>
  <c r="CT155" i="10" s="1"/>
  <c r="DE85" i="4"/>
  <c r="DE155" i="10" s="1"/>
  <c r="CN85" i="4"/>
  <c r="CN155" i="10" s="1"/>
  <c r="DC85" i="4"/>
  <c r="DC155" i="10" s="1"/>
  <c r="CY85" i="4"/>
  <c r="CY155" i="10" s="1"/>
  <c r="CU85" i="4"/>
  <c r="CU155" i="10" s="1"/>
  <c r="DG85" i="4"/>
  <c r="DG155" i="10" s="1"/>
  <c r="CV85" i="4"/>
  <c r="CV155" i="10" s="1"/>
  <c r="CP85" i="4"/>
  <c r="CP155" i="10" s="1"/>
  <c r="CJ85" i="4"/>
  <c r="CJ155" i="10" s="1"/>
  <c r="CZ85" i="4"/>
  <c r="CZ155" i="10" s="1"/>
  <c r="CO85" i="4"/>
  <c r="CO155" i="10" s="1"/>
  <c r="CW85" i="4"/>
  <c r="CW155" i="10" s="1"/>
  <c r="CX85" i="4"/>
  <c r="CX155" i="10" s="1"/>
  <c r="DD85" i="4"/>
  <c r="DD155" i="10" s="1"/>
  <c r="DB85" i="4"/>
  <c r="DB155" i="10" s="1"/>
  <c r="CM85" i="4"/>
  <c r="CM155" i="10" s="1"/>
  <c r="AJ85" i="4"/>
  <c r="AJ155" i="10" s="1"/>
  <c r="AY16" i="4"/>
  <c r="AY86" i="10" s="1"/>
  <c r="AJ202" i="4"/>
  <c r="AJ272" i="10" s="1"/>
  <c r="DO166" i="4"/>
  <c r="DO236" i="10" s="1"/>
  <c r="I138" i="7"/>
  <c r="C128" i="7"/>
  <c r="DY152" i="4"/>
  <c r="DY222" i="10" s="1"/>
  <c r="AO52" i="4"/>
  <c r="AO122" i="10" s="1"/>
  <c r="ED77" i="4"/>
  <c r="ED147" i="10" s="1"/>
  <c r="ED181" i="4"/>
  <c r="ED251" i="10" s="1"/>
  <c r="CJ52" i="4"/>
  <c r="CJ122" i="10" s="1"/>
  <c r="CN52" i="4"/>
  <c r="CN122" i="10" s="1"/>
  <c r="CW52" i="4"/>
  <c r="CW122" i="10" s="1"/>
  <c r="CT52" i="4"/>
  <c r="CT122" i="10" s="1"/>
  <c r="DF52" i="4"/>
  <c r="DF122" i="10" s="1"/>
  <c r="CX52" i="4"/>
  <c r="CX122" i="10" s="1"/>
  <c r="CK52" i="4"/>
  <c r="CK122" i="10" s="1"/>
  <c r="DC52" i="4"/>
  <c r="DC122" i="10" s="1"/>
  <c r="CO52" i="4"/>
  <c r="CO122" i="10" s="1"/>
  <c r="CY52" i="4"/>
  <c r="CY122" i="10" s="1"/>
  <c r="DB52" i="4"/>
  <c r="DB122" i="10" s="1"/>
  <c r="CZ52" i="4"/>
  <c r="CZ122" i="10" s="1"/>
  <c r="CV52" i="4"/>
  <c r="CV122" i="10" s="1"/>
  <c r="CR52" i="4"/>
  <c r="CR122" i="10" s="1"/>
  <c r="DE52" i="4"/>
  <c r="DE122" i="10" s="1"/>
  <c r="CL52" i="4"/>
  <c r="CL122" i="10" s="1"/>
  <c r="CU52" i="4"/>
  <c r="CU122" i="10" s="1"/>
  <c r="DD52" i="4"/>
  <c r="DD122" i="10" s="1"/>
  <c r="CQ52" i="4"/>
  <c r="CQ122" i="10" s="1"/>
  <c r="CS52" i="4"/>
  <c r="CS122" i="10" s="1"/>
  <c r="DG52" i="4"/>
  <c r="DG122" i="10" s="1"/>
  <c r="DA52" i="4"/>
  <c r="DA122" i="10" s="1"/>
  <c r="CP52" i="4"/>
  <c r="CP122" i="10" s="1"/>
  <c r="CI52" i="4"/>
  <c r="CI122" i="10" s="1"/>
  <c r="CM52" i="4"/>
  <c r="CM122" i="10" s="1"/>
  <c r="ED152" i="4"/>
  <c r="ED222" i="10" s="1"/>
  <c r="I134" i="7"/>
  <c r="C124" i="7"/>
  <c r="BY108" i="4"/>
  <c r="BY178" i="10" s="1"/>
  <c r="BP108" i="4"/>
  <c r="BP178" i="10" s="1"/>
  <c r="BU108" i="4"/>
  <c r="BU178" i="10" s="1"/>
  <c r="Y108" i="4"/>
  <c r="Y178" i="10" s="1"/>
  <c r="BJ108" i="4"/>
  <c r="BJ178" i="10" s="1"/>
  <c r="BX108" i="4"/>
  <c r="BX178" i="10" s="1"/>
  <c r="BV108" i="4"/>
  <c r="BV178" i="10" s="1"/>
  <c r="Z108" i="4"/>
  <c r="Z178" i="10" s="1"/>
  <c r="BR108" i="4"/>
  <c r="BR178" i="10" s="1"/>
  <c r="CF108" i="4"/>
  <c r="CF178" i="10" s="1"/>
  <c r="BW108" i="4"/>
  <c r="BW178" i="10" s="1"/>
  <c r="AA108" i="4"/>
  <c r="AA178" i="10" s="1"/>
  <c r="BQ108" i="4"/>
  <c r="BQ178" i="10" s="1"/>
  <c r="BH108" i="4"/>
  <c r="BH178" i="10" s="1"/>
  <c r="BT108" i="4"/>
  <c r="BT178" i="10" s="1"/>
  <c r="CC108" i="4"/>
  <c r="CC178" i="10" s="1"/>
  <c r="BN108" i="4"/>
  <c r="BN178" i="10" s="1"/>
  <c r="AB108" i="4"/>
  <c r="AB178" i="10" s="1"/>
  <c r="CE108" i="4"/>
  <c r="CE178" i="10" s="1"/>
  <c r="CB108" i="4"/>
  <c r="CB178" i="10" s="1"/>
  <c r="CD108" i="4"/>
  <c r="CD178" i="10" s="1"/>
  <c r="BI108" i="4"/>
  <c r="BI178" i="10" s="1"/>
  <c r="BO108" i="4"/>
  <c r="BO178" i="10" s="1"/>
  <c r="BZ108" i="4"/>
  <c r="BZ178" i="10" s="1"/>
  <c r="BE108" i="4"/>
  <c r="BE178" i="10" s="1"/>
  <c r="BK108" i="4"/>
  <c r="BK178" i="10" s="1"/>
  <c r="BL108" i="4"/>
  <c r="BL178" i="10" s="1"/>
  <c r="BS108" i="4"/>
  <c r="BS178" i="10" s="1"/>
  <c r="CA108" i="4"/>
  <c r="CA178" i="10" s="1"/>
  <c r="BM108" i="4"/>
  <c r="BM178" i="10" s="1"/>
  <c r="AY85" i="4"/>
  <c r="AY155" i="10" s="1"/>
  <c r="DJ152" i="4"/>
  <c r="DJ222" i="10" s="1"/>
  <c r="ED124" i="4"/>
  <c r="ED194" i="10" s="1"/>
  <c r="DY61" i="4"/>
  <c r="DY131" i="10" s="1"/>
  <c r="AJ55" i="4"/>
  <c r="AJ125" i="10" s="1"/>
  <c r="AJ103" i="4"/>
  <c r="AJ173" i="10" s="1"/>
  <c r="AO87" i="4"/>
  <c r="AO157" i="10" s="1"/>
  <c r="AO136" i="4"/>
  <c r="AO206" i="10" s="1"/>
  <c r="AO85" i="4"/>
  <c r="AO155" i="10" s="1"/>
  <c r="AJ16" i="4"/>
  <c r="AJ86" i="10" s="1"/>
  <c r="I147" i="7"/>
  <c r="C137" i="7"/>
  <c r="DJ107" i="4"/>
  <c r="DJ177" i="10" s="1"/>
  <c r="DT181" i="4"/>
  <c r="DT251" i="10" s="1"/>
  <c r="DT157" i="4"/>
  <c r="DT227" i="10" s="1"/>
  <c r="AT97" i="4"/>
  <c r="AT167" i="10" s="1"/>
  <c r="BK72" i="4"/>
  <c r="BK142" i="10" s="1"/>
  <c r="BY72" i="4"/>
  <c r="BY142" i="10" s="1"/>
  <c r="CC72" i="4"/>
  <c r="CC142" i="10" s="1"/>
  <c r="AB72" i="4"/>
  <c r="AB142" i="10" s="1"/>
  <c r="BS72" i="4"/>
  <c r="BS142" i="10" s="1"/>
  <c r="BU72" i="4"/>
  <c r="BU142" i="10" s="1"/>
  <c r="BN72" i="4"/>
  <c r="BN142" i="10" s="1"/>
  <c r="AA72" i="4"/>
  <c r="AA142" i="10" s="1"/>
  <c r="CA72" i="4"/>
  <c r="CA142" i="10" s="1"/>
  <c r="BV72" i="4"/>
  <c r="BV142" i="10" s="1"/>
  <c r="CD72" i="4"/>
  <c r="CD142" i="10" s="1"/>
  <c r="Z72" i="4"/>
  <c r="Z142" i="10" s="1"/>
  <c r="BZ72" i="4"/>
  <c r="BZ142" i="10" s="1"/>
  <c r="BQ72" i="4"/>
  <c r="BQ142" i="10" s="1"/>
  <c r="BM72" i="4"/>
  <c r="BM142" i="10" s="1"/>
  <c r="Y72" i="4"/>
  <c r="Y142" i="10" s="1"/>
  <c r="BL72" i="4"/>
  <c r="BL142" i="10" s="1"/>
  <c r="BO72" i="4"/>
  <c r="BO142" i="10" s="1"/>
  <c r="BI72" i="4"/>
  <c r="BI142" i="10" s="1"/>
  <c r="BH72" i="4"/>
  <c r="BH142" i="10" s="1"/>
  <c r="BT72" i="4"/>
  <c r="BT142" i="10" s="1"/>
  <c r="CE72" i="4"/>
  <c r="CE142" i="10" s="1"/>
  <c r="BW72" i="4"/>
  <c r="BW142" i="10" s="1"/>
  <c r="CB72" i="4"/>
  <c r="CB142" i="10" s="1"/>
  <c r="BP72" i="4"/>
  <c r="BP142" i="10" s="1"/>
  <c r="CF72" i="4"/>
  <c r="CF142" i="10" s="1"/>
  <c r="BE72" i="4"/>
  <c r="BE142" i="10" s="1"/>
  <c r="BR72" i="4"/>
  <c r="BR142" i="10" s="1"/>
  <c r="BX72" i="4"/>
  <c r="BX142" i="10" s="1"/>
  <c r="BJ72" i="4"/>
  <c r="BJ142" i="10" s="1"/>
  <c r="DJ116" i="4"/>
  <c r="DJ186" i="10" s="1"/>
  <c r="DY107" i="4"/>
  <c r="DY177" i="10" s="1"/>
  <c r="DJ61" i="4"/>
  <c r="DJ131" i="10" s="1"/>
  <c r="DO152" i="4"/>
  <c r="DO222" i="10" s="1"/>
  <c r="M173" i="6"/>
  <c r="B160" i="6"/>
  <c r="AY136" i="4"/>
  <c r="AY206" i="10" s="1"/>
  <c r="AY52" i="4"/>
  <c r="AY122" i="10" s="1"/>
  <c r="AT96" i="4"/>
  <c r="AT166" i="10" s="1"/>
  <c r="DJ124" i="4"/>
  <c r="DJ194" i="10" s="1"/>
  <c r="ED107" i="4"/>
  <c r="ED177" i="10" s="1"/>
  <c r="DY146" i="4"/>
  <c r="DY216" i="10" s="1"/>
  <c r="BH125" i="4"/>
  <c r="BH195" i="10" s="1"/>
  <c r="BR125" i="4"/>
  <c r="BR195" i="10" s="1"/>
  <c r="BK125" i="4"/>
  <c r="BK195" i="10" s="1"/>
  <c r="BS125" i="4"/>
  <c r="BS195" i="10" s="1"/>
  <c r="BP125" i="4"/>
  <c r="BP195" i="10" s="1"/>
  <c r="BZ125" i="4"/>
  <c r="BZ195" i="10" s="1"/>
  <c r="CA125" i="4"/>
  <c r="CA195" i="10" s="1"/>
  <c r="BT125" i="4"/>
  <c r="BT195" i="10" s="1"/>
  <c r="BX125" i="4"/>
  <c r="BX195" i="10" s="1"/>
  <c r="BO125" i="4"/>
  <c r="BO195" i="10" s="1"/>
  <c r="BL125" i="4"/>
  <c r="BL195" i="10" s="1"/>
  <c r="AA125" i="4"/>
  <c r="AA195" i="10" s="1"/>
  <c r="BJ125" i="4"/>
  <c r="BJ195" i="10" s="1"/>
  <c r="BV125" i="4"/>
  <c r="BV195" i="10" s="1"/>
  <c r="CD125" i="4"/>
  <c r="CD195" i="10" s="1"/>
  <c r="BE125" i="4"/>
  <c r="BE195" i="10" s="1"/>
  <c r="Y125" i="4"/>
  <c r="Y195" i="10" s="1"/>
  <c r="BU125" i="4"/>
  <c r="BU195" i="10" s="1"/>
  <c r="CF125" i="4"/>
  <c r="CF195" i="10" s="1"/>
  <c r="CB125" i="4"/>
  <c r="CB195" i="10" s="1"/>
  <c r="BI125" i="4"/>
  <c r="BI195" i="10" s="1"/>
  <c r="BM125" i="4"/>
  <c r="BM195" i="10" s="1"/>
  <c r="BQ125" i="4"/>
  <c r="BQ195" i="10" s="1"/>
  <c r="CC125" i="4"/>
  <c r="CC195" i="10" s="1"/>
  <c r="BY125" i="4"/>
  <c r="BY195" i="10" s="1"/>
  <c r="BN125" i="4"/>
  <c r="BN195" i="10" s="1"/>
  <c r="BW125" i="4"/>
  <c r="BW195" i="10" s="1"/>
  <c r="AB125" i="4"/>
  <c r="AB195" i="10" s="1"/>
  <c r="CE125" i="4"/>
  <c r="CE195" i="10" s="1"/>
  <c r="Z125" i="4"/>
  <c r="Z195" i="10" s="1"/>
  <c r="BK106" i="4"/>
  <c r="BK176" i="10" s="1"/>
  <c r="BZ106" i="4"/>
  <c r="BZ176" i="10" s="1"/>
  <c r="BY106" i="4"/>
  <c r="BY176" i="10" s="1"/>
  <c r="AB106" i="4"/>
  <c r="AB176" i="10" s="1"/>
  <c r="BT106" i="4"/>
  <c r="BT176" i="10" s="1"/>
  <c r="BO106" i="4"/>
  <c r="BO176" i="10" s="1"/>
  <c r="BM106" i="4"/>
  <c r="BM176" i="10" s="1"/>
  <c r="CB106" i="4"/>
  <c r="CB176" i="10" s="1"/>
  <c r="CF106" i="4"/>
  <c r="CF176" i="10" s="1"/>
  <c r="CD106" i="4"/>
  <c r="CD176" i="10" s="1"/>
  <c r="CA106" i="4"/>
  <c r="CA176" i="10" s="1"/>
  <c r="BR106" i="4"/>
  <c r="BR176" i="10" s="1"/>
  <c r="BX106" i="4"/>
  <c r="BX176" i="10" s="1"/>
  <c r="AA106" i="4"/>
  <c r="AA176" i="10" s="1"/>
  <c r="BI106" i="4"/>
  <c r="BI176" i="10" s="1"/>
  <c r="Z106" i="4"/>
  <c r="Z176" i="10" s="1"/>
  <c r="BH106" i="4"/>
  <c r="BH176" i="10" s="1"/>
  <c r="BQ106" i="4"/>
  <c r="BQ176" i="10" s="1"/>
  <c r="BP106" i="4"/>
  <c r="BP176" i="10" s="1"/>
  <c r="BV106" i="4"/>
  <c r="BV176" i="10" s="1"/>
  <c r="BJ106" i="4"/>
  <c r="BJ176" i="10" s="1"/>
  <c r="BW106" i="4"/>
  <c r="BW176" i="10" s="1"/>
  <c r="BS106" i="4"/>
  <c r="BS176" i="10" s="1"/>
  <c r="BE106" i="4"/>
  <c r="BE176" i="10" s="1"/>
  <c r="BL106" i="4"/>
  <c r="BL176" i="10" s="1"/>
  <c r="BN106" i="4"/>
  <c r="BN176" i="10" s="1"/>
  <c r="BU106" i="4"/>
  <c r="BU176" i="10" s="1"/>
  <c r="CE106" i="4"/>
  <c r="CE176" i="10" s="1"/>
  <c r="CC106" i="4"/>
  <c r="CC176" i="10" s="1"/>
  <c r="Y106" i="4"/>
  <c r="Y176" i="10" s="1"/>
  <c r="AO55" i="4"/>
  <c r="AO125" i="10" s="1"/>
  <c r="DT152" i="4"/>
  <c r="DT222" i="10" s="1"/>
  <c r="AY103" i="4"/>
  <c r="AY173" i="10" s="1"/>
  <c r="BY133" i="4"/>
  <c r="BY203" i="10" s="1"/>
  <c r="BM133" i="4"/>
  <c r="BM203" i="10" s="1"/>
  <c r="BK133" i="4"/>
  <c r="BK203" i="10" s="1"/>
  <c r="BJ133" i="4"/>
  <c r="BJ203" i="10" s="1"/>
  <c r="CC133" i="4"/>
  <c r="CC203" i="10" s="1"/>
  <c r="CA133" i="4"/>
  <c r="CA203" i="10" s="1"/>
  <c r="BH133" i="4"/>
  <c r="BH203" i="10" s="1"/>
  <c r="BR133" i="4"/>
  <c r="BR203" i="10" s="1"/>
  <c r="BN133" i="4"/>
  <c r="BN203" i="10" s="1"/>
  <c r="BL133" i="4"/>
  <c r="BL203" i="10" s="1"/>
  <c r="BQ133" i="4"/>
  <c r="BQ203" i="10" s="1"/>
  <c r="BE133" i="4"/>
  <c r="BE203" i="10" s="1"/>
  <c r="BV133" i="4"/>
  <c r="BV203" i="10" s="1"/>
  <c r="AB133" i="4"/>
  <c r="AB203" i="10" s="1"/>
  <c r="BW133" i="4"/>
  <c r="BW203" i="10" s="1"/>
  <c r="Z133" i="4"/>
  <c r="Z203" i="10" s="1"/>
  <c r="CE133" i="4"/>
  <c r="CE203" i="10" s="1"/>
  <c r="AA133" i="4"/>
  <c r="AA203" i="10" s="1"/>
  <c r="BP133" i="4"/>
  <c r="BP203" i="10" s="1"/>
  <c r="CD133" i="4"/>
  <c r="CD203" i="10" s="1"/>
  <c r="BX133" i="4"/>
  <c r="BX203" i="10" s="1"/>
  <c r="BS133" i="4"/>
  <c r="BS203" i="10" s="1"/>
  <c r="CF133" i="4"/>
  <c r="CF203" i="10" s="1"/>
  <c r="BT133" i="4"/>
  <c r="BT203" i="10" s="1"/>
  <c r="BI133" i="4"/>
  <c r="BI203" i="10" s="1"/>
  <c r="BU133" i="4"/>
  <c r="BU203" i="10" s="1"/>
  <c r="BZ133" i="4"/>
  <c r="BZ203" i="10" s="1"/>
  <c r="CB133" i="4"/>
  <c r="CB203" i="10" s="1"/>
  <c r="BO133" i="4"/>
  <c r="BO203" i="10" s="1"/>
  <c r="Y133" i="4"/>
  <c r="Y203" i="10" s="1"/>
  <c r="DJ157" i="4"/>
  <c r="DJ227" i="10" s="1"/>
  <c r="CW87" i="4"/>
  <c r="CW157" i="10" s="1"/>
  <c r="CP87" i="4"/>
  <c r="CP157" i="10" s="1"/>
  <c r="CJ87" i="4"/>
  <c r="CJ157" i="10" s="1"/>
  <c r="CM87" i="4"/>
  <c r="CM157" i="10" s="1"/>
  <c r="DF87" i="4"/>
  <c r="DF157" i="10" s="1"/>
  <c r="CQ87" i="4"/>
  <c r="CQ157" i="10" s="1"/>
  <c r="DB87" i="4"/>
  <c r="DB157" i="10" s="1"/>
  <c r="CU87" i="4"/>
  <c r="CU157" i="10" s="1"/>
  <c r="CO87" i="4"/>
  <c r="CO157" i="10" s="1"/>
  <c r="CR87" i="4"/>
  <c r="CR157" i="10" s="1"/>
  <c r="CN87" i="4"/>
  <c r="CN157" i="10" s="1"/>
  <c r="DD87" i="4"/>
  <c r="DD157" i="10" s="1"/>
  <c r="DA87" i="4"/>
  <c r="DA157" i="10" s="1"/>
  <c r="CT87" i="4"/>
  <c r="CT157" i="10" s="1"/>
  <c r="DC87" i="4"/>
  <c r="DC157" i="10" s="1"/>
  <c r="CS87" i="4"/>
  <c r="CS157" i="10" s="1"/>
  <c r="CL87" i="4"/>
  <c r="CL157" i="10" s="1"/>
  <c r="CY87" i="4"/>
  <c r="CY157" i="10" s="1"/>
  <c r="CV87" i="4"/>
  <c r="CV157" i="10" s="1"/>
  <c r="CZ87" i="4"/>
  <c r="CZ157" i="10" s="1"/>
  <c r="DE87" i="4"/>
  <c r="DE157" i="10" s="1"/>
  <c r="CI87" i="4"/>
  <c r="CI157" i="10" s="1"/>
  <c r="CX87" i="4"/>
  <c r="CX157" i="10" s="1"/>
  <c r="DG87" i="4"/>
  <c r="DG157" i="10" s="1"/>
  <c r="CK87" i="4"/>
  <c r="CK157" i="10" s="1"/>
  <c r="AT87" i="4"/>
  <c r="AT157" i="10" s="1"/>
  <c r="DY181" i="4"/>
  <c r="DY251" i="10" s="1"/>
  <c r="AT85" i="4"/>
  <c r="AT155" i="10" s="1"/>
  <c r="AT63" i="4"/>
  <c r="AT133" i="10" s="1"/>
  <c r="I145" i="7"/>
  <c r="C135" i="7"/>
  <c r="DT116" i="4"/>
  <c r="DT186" i="10" s="1"/>
  <c r="M172" i="6"/>
  <c r="B159" i="6"/>
  <c r="DE102" i="4"/>
  <c r="DE172" i="10" s="1"/>
  <c r="CT102" i="4"/>
  <c r="CT172" i="10" s="1"/>
  <c r="CP102" i="4"/>
  <c r="CP172" i="10" s="1"/>
  <c r="CM102" i="4"/>
  <c r="CM172" i="10" s="1"/>
  <c r="DC102" i="4"/>
  <c r="DC172" i="10" s="1"/>
  <c r="CQ102" i="4"/>
  <c r="CQ172" i="10" s="1"/>
  <c r="CW102" i="4"/>
  <c r="CW172" i="10" s="1"/>
  <c r="CY102" i="4"/>
  <c r="CY172" i="10" s="1"/>
  <c r="CR102" i="4"/>
  <c r="CR172" i="10" s="1"/>
  <c r="CN102" i="4"/>
  <c r="CN172" i="10" s="1"/>
  <c r="DF102" i="4"/>
  <c r="DF172" i="10" s="1"/>
  <c r="CZ102" i="4"/>
  <c r="CZ172" i="10" s="1"/>
  <c r="CS102" i="4"/>
  <c r="CS172" i="10" s="1"/>
  <c r="CV102" i="4"/>
  <c r="CV172" i="10" s="1"/>
  <c r="CO102" i="4"/>
  <c r="CO172" i="10" s="1"/>
  <c r="CI102" i="4"/>
  <c r="CI172" i="10" s="1"/>
  <c r="DD102" i="4"/>
  <c r="DD172" i="10" s="1"/>
  <c r="CX102" i="4"/>
  <c r="CX172" i="10" s="1"/>
  <c r="DA102" i="4"/>
  <c r="DA172" i="10" s="1"/>
  <c r="CL102" i="4"/>
  <c r="CL172" i="10" s="1"/>
  <c r="DG102" i="4"/>
  <c r="DG172" i="10" s="1"/>
  <c r="CJ102" i="4"/>
  <c r="CJ172" i="10" s="1"/>
  <c r="CU102" i="4"/>
  <c r="CU172" i="10" s="1"/>
  <c r="CK102" i="4"/>
  <c r="CK172" i="10" s="1"/>
  <c r="DB102" i="4"/>
  <c r="DB172" i="10" s="1"/>
  <c r="AY102" i="4"/>
  <c r="AY172" i="10" s="1"/>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7" i="7"/>
  <c r="C16" i="4"/>
  <c r="C86" i="10" s="1"/>
  <c r="C18" i="4"/>
  <c r="C88" i="10" s="1"/>
  <c r="C19" i="4"/>
  <c r="C89" i="10" s="1"/>
  <c r="C20" i="4"/>
  <c r="C90" i="10" s="1"/>
  <c r="C22" i="4"/>
  <c r="C92" i="10" s="1"/>
  <c r="C25" i="4"/>
  <c r="C95" i="10" s="1"/>
  <c r="C26" i="4"/>
  <c r="C96" i="10" s="1"/>
  <c r="C27" i="4"/>
  <c r="C97" i="10" s="1"/>
  <c r="C28" i="4"/>
  <c r="C98" i="10" s="1"/>
  <c r="C29" i="4"/>
  <c r="C99" i="10" s="1"/>
  <c r="C30" i="4"/>
  <c r="C100" i="10" s="1"/>
  <c r="C31" i="4"/>
  <c r="C101" i="10" s="1"/>
  <c r="C32" i="4"/>
  <c r="C102" i="10" s="1"/>
  <c r="C33" i="4"/>
  <c r="C103" i="10" s="1"/>
  <c r="C34" i="4"/>
  <c r="C104" i="10" s="1"/>
  <c r="C35" i="4"/>
  <c r="C105" i="10" s="1"/>
  <c r="C36" i="4"/>
  <c r="C106" i="10" s="1"/>
  <c r="C37" i="4"/>
  <c r="C107" i="10" s="1"/>
  <c r="C39" i="4"/>
  <c r="C109" i="10" s="1"/>
  <c r="C40" i="4"/>
  <c r="C110" i="10" s="1"/>
  <c r="C41" i="4"/>
  <c r="C111" i="10" s="1"/>
  <c r="C42" i="4"/>
  <c r="C112" i="10" s="1"/>
  <c r="C43" i="4"/>
  <c r="C113" i="10" s="1"/>
  <c r="C45" i="4"/>
  <c r="C115" i="10" s="1"/>
  <c r="C46" i="4"/>
  <c r="C116" i="10" s="1"/>
  <c r="C47" i="4"/>
  <c r="C117" i="10" s="1"/>
  <c r="C48" i="4"/>
  <c r="C118" i="10" s="1"/>
  <c r="C49" i="4"/>
  <c r="C119" i="10" s="1"/>
  <c r="C50" i="4"/>
  <c r="C120" i="10" s="1"/>
  <c r="C51" i="4"/>
  <c r="C121" i="10" s="1"/>
  <c r="C52" i="4"/>
  <c r="C122" i="10" s="1"/>
  <c r="C53" i="4"/>
  <c r="C123" i="10" s="1"/>
  <c r="C54" i="4"/>
  <c r="C124" i="10" s="1"/>
  <c r="C55" i="4"/>
  <c r="C125" i="10" s="1"/>
  <c r="C56" i="4"/>
  <c r="C126" i="10" s="1"/>
  <c r="C57" i="4"/>
  <c r="C127" i="10" s="1"/>
  <c r="C59" i="4"/>
  <c r="C129" i="10" s="1"/>
  <c r="C61" i="4"/>
  <c r="C131" i="10" s="1"/>
  <c r="C62" i="4"/>
  <c r="C132" i="10" s="1"/>
  <c r="C63" i="4"/>
  <c r="C133" i="10" s="1"/>
  <c r="C64" i="4"/>
  <c r="C134" i="10" s="1"/>
  <c r="C65" i="4"/>
  <c r="C135" i="10" s="1"/>
  <c r="C66" i="4"/>
  <c r="C136" i="10" s="1"/>
  <c r="C70" i="4"/>
  <c r="C140" i="10" s="1"/>
  <c r="C72" i="4"/>
  <c r="C142" i="10" s="1"/>
  <c r="C74" i="4"/>
  <c r="C144" i="10" s="1"/>
  <c r="C75" i="4"/>
  <c r="C145" i="10" s="1"/>
  <c r="C76" i="4"/>
  <c r="C146" i="10" s="1"/>
  <c r="C77" i="4"/>
  <c r="C147" i="10" s="1"/>
  <c r="C78" i="4"/>
  <c r="C148" i="10" s="1"/>
  <c r="C79" i="4"/>
  <c r="C149" i="10" s="1"/>
  <c r="C80" i="4"/>
  <c r="C150" i="10" s="1"/>
  <c r="C81" i="4"/>
  <c r="C151" i="10" s="1"/>
  <c r="C82" i="4"/>
  <c r="C152" i="10" s="1"/>
  <c r="C83" i="4"/>
  <c r="C153" i="10" s="1"/>
  <c r="C84" i="4"/>
  <c r="C154" i="10" s="1"/>
  <c r="C85" i="4"/>
  <c r="C155" i="10" s="1"/>
  <c r="C86" i="4"/>
  <c r="C156" i="10" s="1"/>
  <c r="C87" i="4"/>
  <c r="C157" i="10" s="1"/>
  <c r="C88" i="4"/>
  <c r="C158" i="10" s="1"/>
  <c r="C90" i="4"/>
  <c r="C160" i="10" s="1"/>
  <c r="C91" i="4"/>
  <c r="C161" i="10" s="1"/>
  <c r="C92" i="4"/>
  <c r="C162" i="10" s="1"/>
  <c r="C94" i="4"/>
  <c r="C164" i="10" s="1"/>
  <c r="C95" i="4"/>
  <c r="C165" i="10" s="1"/>
  <c r="C96" i="4"/>
  <c r="C166" i="10" s="1"/>
  <c r="C97" i="4"/>
  <c r="C167" i="10" s="1"/>
  <c r="C100" i="4"/>
  <c r="C170" i="10" s="1"/>
  <c r="C101" i="4"/>
  <c r="C171" i="10" s="1"/>
  <c r="C102" i="4"/>
  <c r="C172" i="10" s="1"/>
  <c r="C103" i="4"/>
  <c r="C173" i="10" s="1"/>
  <c r="C104" i="4"/>
  <c r="C174" i="10" s="1"/>
  <c r="C105" i="4"/>
  <c r="C175" i="10" s="1"/>
  <c r="C106" i="4"/>
  <c r="C176" i="10" s="1"/>
  <c r="C107" i="4"/>
  <c r="C177" i="10" s="1"/>
  <c r="C108" i="4"/>
  <c r="C178" i="10" s="1"/>
  <c r="C109" i="4"/>
  <c r="C179" i="10" s="1"/>
  <c r="C110" i="4"/>
  <c r="C180" i="10" s="1"/>
  <c r="C111" i="4"/>
  <c r="C181" i="10" s="1"/>
  <c r="C113" i="4"/>
  <c r="C183" i="10" s="1"/>
  <c r="C114" i="4"/>
  <c r="C184" i="10" s="1"/>
  <c r="C115" i="4"/>
  <c r="C185" i="10" s="1"/>
  <c r="C116" i="4"/>
  <c r="C186" i="10" s="1"/>
  <c r="C117" i="4"/>
  <c r="C187" i="10" s="1"/>
  <c r="C118" i="4"/>
  <c r="C188" i="10" s="1"/>
  <c r="C119" i="4"/>
  <c r="C189" i="10" s="1"/>
  <c r="C120" i="4"/>
  <c r="C190" i="10" s="1"/>
  <c r="C122" i="4"/>
  <c r="C192" i="10" s="1"/>
  <c r="C124" i="4"/>
  <c r="C194" i="10" s="1"/>
  <c r="C125" i="4"/>
  <c r="C195" i="10" s="1"/>
  <c r="C127" i="4"/>
  <c r="C197" i="10" s="1"/>
  <c r="C128" i="4"/>
  <c r="C198" i="10" s="1"/>
  <c r="C129" i="4"/>
  <c r="C199" i="10" s="1"/>
  <c r="C131" i="4"/>
  <c r="C201" i="10" s="1"/>
  <c r="C132" i="4"/>
  <c r="C202" i="10" s="1"/>
  <c r="C133" i="4"/>
  <c r="C203" i="10" s="1"/>
  <c r="C134" i="4"/>
  <c r="C204" i="10" s="1"/>
  <c r="C135" i="4"/>
  <c r="C205" i="10" s="1"/>
  <c r="C136" i="4"/>
  <c r="C206" i="10" s="1"/>
  <c r="C137" i="4"/>
  <c r="C207" i="10" s="1"/>
  <c r="C139" i="4"/>
  <c r="C209" i="10" s="1"/>
  <c r="C140" i="4"/>
  <c r="C210" i="10" s="1"/>
  <c r="C142" i="4"/>
  <c r="C212" i="10" s="1"/>
  <c r="C143" i="4"/>
  <c r="C213" i="10" s="1"/>
  <c r="C144" i="4"/>
  <c r="C214" i="10" s="1"/>
  <c r="C146" i="4"/>
  <c r="C216" i="10" s="1"/>
  <c r="C147" i="4"/>
  <c r="C217" i="10" s="1"/>
  <c r="C148" i="4"/>
  <c r="C218" i="10" s="1"/>
  <c r="C149" i="4"/>
  <c r="C219" i="10" s="1"/>
  <c r="C150" i="4"/>
  <c r="C220" i="10" s="1"/>
  <c r="C151" i="4"/>
  <c r="C221" i="10" s="1"/>
  <c r="C152" i="4"/>
  <c r="C222" i="10" s="1"/>
  <c r="C153" i="4"/>
  <c r="C223" i="10" s="1"/>
  <c r="C154" i="4"/>
  <c r="C224" i="10" s="1"/>
  <c r="C155" i="4"/>
  <c r="C225" i="10" s="1"/>
  <c r="C157" i="4"/>
  <c r="C227" i="10" s="1"/>
  <c r="C159" i="4"/>
  <c r="C229" i="10" s="1"/>
  <c r="C160" i="4"/>
  <c r="C230" i="10" s="1"/>
  <c r="C161" i="4"/>
  <c r="C231" i="10" s="1"/>
  <c r="C162" i="4"/>
  <c r="C232" i="10" s="1"/>
  <c r="C163" i="4"/>
  <c r="C233" i="10" s="1"/>
  <c r="C164" i="4"/>
  <c r="C234" i="10" s="1"/>
  <c r="C165" i="4"/>
  <c r="C235" i="10" s="1"/>
  <c r="C166" i="4"/>
  <c r="C236" i="10" s="1"/>
  <c r="C167" i="4"/>
  <c r="C237" i="10" s="1"/>
  <c r="C168" i="4"/>
  <c r="C238" i="10" s="1"/>
  <c r="C169" i="4"/>
  <c r="C239" i="10" s="1"/>
  <c r="C170" i="4"/>
  <c r="C240" i="10" s="1"/>
  <c r="C171" i="4"/>
  <c r="C241" i="10" s="1"/>
  <c r="C172" i="4"/>
  <c r="C242" i="10" s="1"/>
  <c r="C173" i="4"/>
  <c r="C243" i="10" s="1"/>
  <c r="C174" i="4"/>
  <c r="C244" i="10" s="1"/>
  <c r="C175" i="4"/>
  <c r="C245" i="10" s="1"/>
  <c r="C176" i="4"/>
  <c r="C246" i="10" s="1"/>
  <c r="C177" i="4"/>
  <c r="C247" i="10" s="1"/>
  <c r="C178" i="4"/>
  <c r="C248" i="10" s="1"/>
  <c r="C179" i="4"/>
  <c r="C249" i="10" s="1"/>
  <c r="C180" i="4"/>
  <c r="C250" i="10" s="1"/>
  <c r="C181" i="4"/>
  <c r="C251" i="10" s="1"/>
  <c r="C182" i="4"/>
  <c r="C252" i="10" s="1"/>
  <c r="C183" i="4"/>
  <c r="C253" i="10" s="1"/>
  <c r="C184" i="4"/>
  <c r="C254" i="10" s="1"/>
  <c r="C186" i="4"/>
  <c r="C256" i="10" s="1"/>
  <c r="C188" i="4"/>
  <c r="C258" i="10" s="1"/>
  <c r="C190" i="4"/>
  <c r="C260" i="10" s="1"/>
  <c r="C191" i="4"/>
  <c r="C261" i="10" s="1"/>
  <c r="C192" i="4"/>
  <c r="C262" i="10" s="1"/>
  <c r="C193" i="4"/>
  <c r="C263" i="10" s="1"/>
  <c r="C194" i="4"/>
  <c r="C264" i="10" s="1"/>
  <c r="C196" i="4"/>
  <c r="C266" i="10" s="1"/>
  <c r="C198" i="4"/>
  <c r="C268" i="10" s="1"/>
  <c r="C200" i="4"/>
  <c r="C270" i="10" s="1"/>
  <c r="C201" i="4"/>
  <c r="C271" i="10" s="1"/>
  <c r="C202" i="4"/>
  <c r="C272" i="10" s="1"/>
  <c r="C203" i="4"/>
  <c r="C273" i="10" s="1"/>
  <c r="C205" i="4"/>
  <c r="C275" i="10" s="1"/>
  <c r="C207" i="4"/>
  <c r="C277" i="10" s="1"/>
  <c r="C208" i="4"/>
  <c r="C278" i="10" s="1"/>
  <c r="C209" i="4"/>
  <c r="C279" i="10" s="1"/>
  <c r="C210" i="4"/>
  <c r="C280" i="10" s="1"/>
  <c r="C211" i="4"/>
  <c r="C281" i="10" s="1"/>
  <c r="C212" i="4"/>
  <c r="C282" i="10" s="1"/>
  <c r="C213" i="4"/>
  <c r="C283" i="10" s="1"/>
  <c r="C214" i="4"/>
  <c r="C284" i="10" s="1"/>
  <c r="C15" i="4"/>
  <c r="C85" i="10" s="1"/>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17" i="4"/>
  <c r="B18" i="4"/>
  <c r="B19" i="4"/>
  <c r="B16" i="4"/>
  <c r="B15" i="4"/>
  <c r="C156" i="4" l="1"/>
  <c r="C226" i="10" s="1"/>
  <c r="C68" i="4"/>
  <c r="C138" i="10" s="1"/>
  <c r="AY51" i="4"/>
  <c r="AY121" i="10" s="1"/>
  <c r="AJ51" i="4"/>
  <c r="AJ121" i="10" s="1"/>
  <c r="I149" i="7"/>
  <c r="C139" i="7"/>
  <c r="CZ51" i="4"/>
  <c r="CZ121" i="10" s="1"/>
  <c r="DG51" i="4"/>
  <c r="DG121" i="10" s="1"/>
  <c r="DE51" i="4"/>
  <c r="DE121" i="10" s="1"/>
  <c r="CQ51" i="4"/>
  <c r="CQ121" i="10" s="1"/>
  <c r="CO51" i="4"/>
  <c r="CO121" i="10" s="1"/>
  <c r="CI51" i="4"/>
  <c r="CI121" i="10" s="1"/>
  <c r="CW51" i="4"/>
  <c r="CW121" i="10" s="1"/>
  <c r="CV51" i="4"/>
  <c r="CV121" i="10" s="1"/>
  <c r="CL51" i="4"/>
  <c r="CL121" i="10" s="1"/>
  <c r="DF51" i="4"/>
  <c r="DF121" i="10" s="1"/>
  <c r="DB51" i="4"/>
  <c r="DB121" i="10" s="1"/>
  <c r="CU51" i="4"/>
  <c r="CU121" i="10" s="1"/>
  <c r="CP51" i="4"/>
  <c r="CP121" i="10" s="1"/>
  <c r="DD51" i="4"/>
  <c r="DD121" i="10" s="1"/>
  <c r="CS51" i="4"/>
  <c r="CS121" i="10" s="1"/>
  <c r="CX51" i="4"/>
  <c r="CX121" i="10" s="1"/>
  <c r="CR51" i="4"/>
  <c r="CR121" i="10" s="1"/>
  <c r="CT51" i="4"/>
  <c r="CT121" i="10" s="1"/>
  <c r="CN51" i="4"/>
  <c r="CN121" i="10" s="1"/>
  <c r="CK51" i="4"/>
  <c r="CK121" i="10" s="1"/>
  <c r="CJ51" i="4"/>
  <c r="CJ121" i="10" s="1"/>
  <c r="DC51" i="4"/>
  <c r="DC121" i="10" s="1"/>
  <c r="CM51" i="4"/>
  <c r="CM121" i="10" s="1"/>
  <c r="CY51" i="4"/>
  <c r="CY121" i="10" s="1"/>
  <c r="DA51" i="4"/>
  <c r="DA121" i="10" s="1"/>
  <c r="DT35" i="4"/>
  <c r="DT105" i="10" s="1"/>
  <c r="DJ35" i="4"/>
  <c r="DJ105" i="10" s="1"/>
  <c r="DY35" i="4"/>
  <c r="DY105" i="10" s="1"/>
  <c r="AT51" i="4"/>
  <c r="AT121" i="10" s="1"/>
  <c r="C58" i="4"/>
  <c r="C128" i="10" s="1"/>
  <c r="BW100" i="4"/>
  <c r="BW170" i="10" s="1"/>
  <c r="BO100" i="4"/>
  <c r="BO170" i="10" s="1"/>
  <c r="BT100" i="4"/>
  <c r="BT170" i="10" s="1"/>
  <c r="BU100" i="4"/>
  <c r="BU170" i="10" s="1"/>
  <c r="BS100" i="4"/>
  <c r="BS170" i="10" s="1"/>
  <c r="BH100" i="4"/>
  <c r="BH170" i="10" s="1"/>
  <c r="BX100" i="4"/>
  <c r="BX170" i="10" s="1"/>
  <c r="Y100" i="4"/>
  <c r="Y170" i="10" s="1"/>
  <c r="BE100" i="4"/>
  <c r="BE170" i="10" s="1"/>
  <c r="BJ100" i="4"/>
  <c r="BJ170" i="10" s="1"/>
  <c r="BK100" i="4"/>
  <c r="BK170" i="10" s="1"/>
  <c r="BN100" i="4"/>
  <c r="BN170" i="10" s="1"/>
  <c r="CC100" i="4"/>
  <c r="CC170" i="10" s="1"/>
  <c r="BP100" i="4"/>
  <c r="BP170" i="10" s="1"/>
  <c r="CF100" i="4"/>
  <c r="CF170" i="10" s="1"/>
  <c r="BM100" i="4"/>
  <c r="BM170" i="10" s="1"/>
  <c r="BY100" i="4"/>
  <c r="BY170" i="10" s="1"/>
  <c r="BQ100" i="4"/>
  <c r="BQ170" i="10" s="1"/>
  <c r="CE100" i="4"/>
  <c r="CE170" i="10" s="1"/>
  <c r="BL100" i="4"/>
  <c r="BL170" i="10" s="1"/>
  <c r="BV100" i="4"/>
  <c r="BV170" i="10" s="1"/>
  <c r="BR100" i="4"/>
  <c r="BR170" i="10" s="1"/>
  <c r="CB100" i="4"/>
  <c r="CB170" i="10" s="1"/>
  <c r="CA100" i="4"/>
  <c r="CA170" i="10" s="1"/>
  <c r="BZ100" i="4"/>
  <c r="BZ170" i="10" s="1"/>
  <c r="BI100" i="4"/>
  <c r="BI170" i="10" s="1"/>
  <c r="Z100" i="4"/>
  <c r="Z170" i="10" s="1"/>
  <c r="AA100" i="4"/>
  <c r="AA170" i="10" s="1"/>
  <c r="CD100" i="4"/>
  <c r="CD170" i="10" s="1"/>
  <c r="AB100" i="4"/>
  <c r="AB170" i="10" s="1"/>
  <c r="DO35" i="4"/>
  <c r="DO105" i="10" s="1"/>
  <c r="M195" i="6"/>
  <c r="B195" i="6" s="1"/>
  <c r="B182" i="6"/>
  <c r="AO51" i="4"/>
  <c r="AO121" i="10" s="1"/>
  <c r="ED35" i="4"/>
  <c r="ED105" i="10" s="1"/>
  <c r="AT106" i="4"/>
  <c r="AT176" i="10" s="1"/>
  <c r="M185" i="6"/>
  <c r="B172" i="6"/>
  <c r="AY133" i="4"/>
  <c r="AY203" i="10" s="1"/>
  <c r="AY125" i="4"/>
  <c r="AY195" i="10" s="1"/>
  <c r="ED136" i="4"/>
  <c r="ED206" i="10" s="1"/>
  <c r="M186" i="6"/>
  <c r="B173" i="6"/>
  <c r="DT136" i="4"/>
  <c r="DT206" i="10" s="1"/>
  <c r="AY108" i="4"/>
  <c r="AY178" i="10" s="1"/>
  <c r="DO85" i="4"/>
  <c r="DO155" i="10" s="1"/>
  <c r="BS122" i="4"/>
  <c r="BS192" i="10" s="1"/>
  <c r="BJ122" i="4"/>
  <c r="BJ192" i="10" s="1"/>
  <c r="BE122" i="4"/>
  <c r="BE192" i="10" s="1"/>
  <c r="CE122" i="4"/>
  <c r="CE192" i="10" s="1"/>
  <c r="CA122" i="4"/>
  <c r="CA192" i="10" s="1"/>
  <c r="BR122" i="4"/>
  <c r="BR192" i="10" s="1"/>
  <c r="BH122" i="4"/>
  <c r="BH192" i="10" s="1"/>
  <c r="Y122" i="4"/>
  <c r="Y192" i="10" s="1"/>
  <c r="BL122" i="4"/>
  <c r="BL192" i="10" s="1"/>
  <c r="BZ122" i="4"/>
  <c r="BZ192" i="10" s="1"/>
  <c r="BX122" i="4"/>
  <c r="BX192" i="10" s="1"/>
  <c r="Z122" i="4"/>
  <c r="Z192" i="10" s="1"/>
  <c r="BK122" i="4"/>
  <c r="BK192" i="10" s="1"/>
  <c r="CC122" i="4"/>
  <c r="CC192" i="10" s="1"/>
  <c r="BW122" i="4"/>
  <c r="BW192" i="10" s="1"/>
  <c r="BO122" i="4"/>
  <c r="BO192" i="10" s="1"/>
  <c r="BU122" i="4"/>
  <c r="BU192" i="10" s="1"/>
  <c r="CD122" i="4"/>
  <c r="CD192" i="10" s="1"/>
  <c r="BP122" i="4"/>
  <c r="BP192" i="10" s="1"/>
  <c r="AA122" i="4"/>
  <c r="AA192" i="10" s="1"/>
  <c r="CF122" i="4"/>
  <c r="CF192" i="10" s="1"/>
  <c r="AB122" i="4"/>
  <c r="AB192" i="10" s="1"/>
  <c r="BM122" i="4"/>
  <c r="BM192" i="10" s="1"/>
  <c r="BN122" i="4"/>
  <c r="BN192" i="10" s="1"/>
  <c r="BV122" i="4"/>
  <c r="BV192" i="10" s="1"/>
  <c r="BI122" i="4"/>
  <c r="BI192" i="10" s="1"/>
  <c r="BY122" i="4"/>
  <c r="BY192" i="10" s="1"/>
  <c r="BT122" i="4"/>
  <c r="BT192" i="10" s="1"/>
  <c r="CB122" i="4"/>
  <c r="CB192" i="10" s="1"/>
  <c r="BQ122" i="4"/>
  <c r="BQ192" i="10" s="1"/>
  <c r="BH92" i="4"/>
  <c r="BH162" i="10" s="1"/>
  <c r="BL92" i="4"/>
  <c r="BL162" i="10" s="1"/>
  <c r="BI92" i="4"/>
  <c r="BI162" i="10" s="1"/>
  <c r="BP92" i="4"/>
  <c r="BP162" i="10" s="1"/>
  <c r="BZ92" i="4"/>
  <c r="BZ162" i="10" s="1"/>
  <c r="BT92" i="4"/>
  <c r="BT162" i="10" s="1"/>
  <c r="BN92" i="4"/>
  <c r="BN162" i="10" s="1"/>
  <c r="BX92" i="4"/>
  <c r="BX162" i="10" s="1"/>
  <c r="BM92" i="4"/>
  <c r="BM162" i="10" s="1"/>
  <c r="BS92" i="4"/>
  <c r="BS162" i="10" s="1"/>
  <c r="CE92" i="4"/>
  <c r="CE162" i="10" s="1"/>
  <c r="BY92" i="4"/>
  <c r="BY162" i="10" s="1"/>
  <c r="CC92" i="4"/>
  <c r="CC162" i="10" s="1"/>
  <c r="AB92" i="4"/>
  <c r="AB162" i="10" s="1"/>
  <c r="BV92" i="4"/>
  <c r="BV162" i="10" s="1"/>
  <c r="CA92" i="4"/>
  <c r="CA162" i="10" s="1"/>
  <c r="BU92" i="4"/>
  <c r="BU162" i="10" s="1"/>
  <c r="CD92" i="4"/>
  <c r="CD162" i="10" s="1"/>
  <c r="BQ92" i="4"/>
  <c r="BQ162" i="10" s="1"/>
  <c r="BW92" i="4"/>
  <c r="BW162" i="10" s="1"/>
  <c r="Z92" i="4"/>
  <c r="Z162" i="10" s="1"/>
  <c r="BO92" i="4"/>
  <c r="BO162" i="10" s="1"/>
  <c r="CB92" i="4"/>
  <c r="CB162" i="10" s="1"/>
  <c r="BR92" i="4"/>
  <c r="BR162" i="10" s="1"/>
  <c r="CF92" i="4"/>
  <c r="CF162" i="10" s="1"/>
  <c r="BE92" i="4"/>
  <c r="BE162" i="10" s="1"/>
  <c r="BJ92" i="4"/>
  <c r="BJ162" i="10" s="1"/>
  <c r="Y92" i="4"/>
  <c r="Y162" i="10" s="1"/>
  <c r="BK92" i="4"/>
  <c r="BK162" i="10" s="1"/>
  <c r="AA92" i="4"/>
  <c r="AA162" i="10" s="1"/>
  <c r="ED96" i="4"/>
  <c r="ED166" i="10" s="1"/>
  <c r="AJ175" i="4"/>
  <c r="AJ245" i="10" s="1"/>
  <c r="DA81" i="4"/>
  <c r="DA151" i="10" s="1"/>
  <c r="CR81" i="4"/>
  <c r="CR151" i="10" s="1"/>
  <c r="CN81" i="4"/>
  <c r="CN151" i="10" s="1"/>
  <c r="CL81" i="4"/>
  <c r="CL151" i="10" s="1"/>
  <c r="CZ81" i="4"/>
  <c r="CZ151" i="10" s="1"/>
  <c r="DD81" i="4"/>
  <c r="DD151" i="10" s="1"/>
  <c r="CT81" i="4"/>
  <c r="CT151" i="10" s="1"/>
  <c r="CO81" i="4"/>
  <c r="CO151" i="10" s="1"/>
  <c r="CV81" i="4"/>
  <c r="CV151" i="10" s="1"/>
  <c r="DB81" i="4"/>
  <c r="DB151" i="10" s="1"/>
  <c r="DE81" i="4"/>
  <c r="DE151" i="10" s="1"/>
  <c r="CM81" i="4"/>
  <c r="CM151" i="10" s="1"/>
  <c r="CW81" i="4"/>
  <c r="CW151" i="10" s="1"/>
  <c r="CU81" i="4"/>
  <c r="CU151" i="10" s="1"/>
  <c r="CX81" i="4"/>
  <c r="CX151" i="10" s="1"/>
  <c r="DC81" i="4"/>
  <c r="DC151" i="10" s="1"/>
  <c r="CY81" i="4"/>
  <c r="CY151" i="10" s="1"/>
  <c r="CJ81" i="4"/>
  <c r="CJ151" i="10" s="1"/>
  <c r="CI81" i="4"/>
  <c r="CI151" i="10" s="1"/>
  <c r="CP81" i="4"/>
  <c r="CP151" i="10" s="1"/>
  <c r="DF81" i="4"/>
  <c r="DF151" i="10" s="1"/>
  <c r="CK81" i="4"/>
  <c r="CK151" i="10" s="1"/>
  <c r="CQ81" i="4"/>
  <c r="CQ151" i="10" s="1"/>
  <c r="CS81" i="4"/>
  <c r="CS151" i="10" s="1"/>
  <c r="DG81" i="4"/>
  <c r="DG151" i="10" s="1"/>
  <c r="AY81" i="4"/>
  <c r="AY151" i="10" s="1"/>
  <c r="DY52" i="4"/>
  <c r="DY122" i="10" s="1"/>
  <c r="DO97" i="4"/>
  <c r="DO167" i="10" s="1"/>
  <c r="BY140" i="4"/>
  <c r="BY210" i="10" s="1"/>
  <c r="BP140" i="4"/>
  <c r="BP210" i="10" s="1"/>
  <c r="BU140" i="4"/>
  <c r="BU210" i="10" s="1"/>
  <c r="Y140" i="4"/>
  <c r="Y210" i="10" s="1"/>
  <c r="BJ140" i="4"/>
  <c r="BJ210" i="10" s="1"/>
  <c r="BX140" i="4"/>
  <c r="BX210" i="10" s="1"/>
  <c r="BV140" i="4"/>
  <c r="BV210" i="10" s="1"/>
  <c r="Z140" i="4"/>
  <c r="Z210" i="10" s="1"/>
  <c r="BR140" i="4"/>
  <c r="BR210" i="10" s="1"/>
  <c r="CF140" i="4"/>
  <c r="CF210" i="10" s="1"/>
  <c r="BW140" i="4"/>
  <c r="BW210" i="10" s="1"/>
  <c r="AA140" i="4"/>
  <c r="AA210" i="10" s="1"/>
  <c r="BQ140" i="4"/>
  <c r="BQ210" i="10" s="1"/>
  <c r="BH140" i="4"/>
  <c r="BH210" i="10" s="1"/>
  <c r="BT140" i="4"/>
  <c r="BT210" i="10" s="1"/>
  <c r="CC140" i="4"/>
  <c r="CC210" i="10" s="1"/>
  <c r="BZ140" i="4"/>
  <c r="BZ210" i="10" s="1"/>
  <c r="BE140" i="4"/>
  <c r="BE210" i="10" s="1"/>
  <c r="BK140" i="4"/>
  <c r="BK210" i="10" s="1"/>
  <c r="BL140" i="4"/>
  <c r="BL210" i="10" s="1"/>
  <c r="BS140" i="4"/>
  <c r="BS210" i="10" s="1"/>
  <c r="CB140" i="4"/>
  <c r="CB210" i="10" s="1"/>
  <c r="CA140" i="4"/>
  <c r="CA210" i="10" s="1"/>
  <c r="BM140" i="4"/>
  <c r="BM210" i="10" s="1"/>
  <c r="BN140" i="4"/>
  <c r="BN210" i="10" s="1"/>
  <c r="AB140" i="4"/>
  <c r="AB210" i="10" s="1"/>
  <c r="CD140" i="4"/>
  <c r="CD210" i="10" s="1"/>
  <c r="BO140" i="4"/>
  <c r="BO210" i="10" s="1"/>
  <c r="BI140" i="4"/>
  <c r="BI210" i="10" s="1"/>
  <c r="CE140" i="4"/>
  <c r="CE210" i="10" s="1"/>
  <c r="DO96" i="4"/>
  <c r="DO166" i="10" s="1"/>
  <c r="CD76" i="4"/>
  <c r="CD146" i="10" s="1"/>
  <c r="BM76" i="4"/>
  <c r="BM146" i="10" s="1"/>
  <c r="BY76" i="4"/>
  <c r="BY146" i="10" s="1"/>
  <c r="AA76" i="4"/>
  <c r="AA146" i="10" s="1"/>
  <c r="BO76" i="4"/>
  <c r="BO146" i="10" s="1"/>
  <c r="BU76" i="4"/>
  <c r="BU146" i="10" s="1"/>
  <c r="BJ76" i="4"/>
  <c r="BJ146" i="10" s="1"/>
  <c r="AB76" i="4"/>
  <c r="AB146" i="10" s="1"/>
  <c r="BW76" i="4"/>
  <c r="BW146" i="10" s="1"/>
  <c r="CC76" i="4"/>
  <c r="CC146" i="10" s="1"/>
  <c r="BZ76" i="4"/>
  <c r="BZ146" i="10" s="1"/>
  <c r="Y76" i="4"/>
  <c r="Y146" i="10" s="1"/>
  <c r="BV76" i="4"/>
  <c r="BV146" i="10" s="1"/>
  <c r="CF76" i="4"/>
  <c r="CF146" i="10" s="1"/>
  <c r="BI76" i="4"/>
  <c r="BI146" i="10" s="1"/>
  <c r="BE76" i="4"/>
  <c r="BE146" i="10" s="1"/>
  <c r="CE76" i="4"/>
  <c r="CE146" i="10" s="1"/>
  <c r="BL76" i="4"/>
  <c r="BL146" i="10" s="1"/>
  <c r="Z76" i="4"/>
  <c r="Z146" i="10" s="1"/>
  <c r="BH76" i="4"/>
  <c r="BH146" i="10" s="1"/>
  <c r="CB76" i="4"/>
  <c r="CB146" i="10" s="1"/>
  <c r="CA76" i="4"/>
  <c r="CA146" i="10" s="1"/>
  <c r="BP76" i="4"/>
  <c r="BP146" i="10" s="1"/>
  <c r="BK76" i="4"/>
  <c r="BK146" i="10" s="1"/>
  <c r="BQ76" i="4"/>
  <c r="BQ146" i="10" s="1"/>
  <c r="BS76" i="4"/>
  <c r="BS146" i="10" s="1"/>
  <c r="BR76" i="4"/>
  <c r="BR146" i="10" s="1"/>
  <c r="BN76" i="4"/>
  <c r="BN146" i="10" s="1"/>
  <c r="BT76" i="4"/>
  <c r="BT146" i="10" s="1"/>
  <c r="BX76" i="4"/>
  <c r="BX146" i="10" s="1"/>
  <c r="ED63" i="4"/>
  <c r="ED133" i="10" s="1"/>
  <c r="DT55" i="4"/>
  <c r="DT125" i="10" s="1"/>
  <c r="DY97" i="4"/>
  <c r="DY167" i="10" s="1"/>
  <c r="DT85" i="4"/>
  <c r="DT155" i="10" s="1"/>
  <c r="AO108" i="4"/>
  <c r="AO178" i="10" s="1"/>
  <c r="AJ108" i="4"/>
  <c r="AJ178" i="10" s="1"/>
  <c r="DJ52" i="4"/>
  <c r="DJ122" i="10" s="1"/>
  <c r="M178" i="6"/>
  <c r="B165" i="6"/>
  <c r="CT175" i="4"/>
  <c r="CT245" i="10" s="1"/>
  <c r="CI175" i="4"/>
  <c r="CI245" i="10" s="1"/>
  <c r="CQ175" i="4"/>
  <c r="CQ245" i="10" s="1"/>
  <c r="DB175" i="4"/>
  <c r="DB245" i="10" s="1"/>
  <c r="CY175" i="4"/>
  <c r="CY245" i="10" s="1"/>
  <c r="CV175" i="4"/>
  <c r="CV245" i="10" s="1"/>
  <c r="CM175" i="4"/>
  <c r="CM245" i="10" s="1"/>
  <c r="CN175" i="4"/>
  <c r="CN245" i="10" s="1"/>
  <c r="CW175" i="4"/>
  <c r="CW245" i="10" s="1"/>
  <c r="CL175" i="4"/>
  <c r="CL245" i="10" s="1"/>
  <c r="CZ175" i="4"/>
  <c r="CZ245" i="10" s="1"/>
  <c r="CP175" i="4"/>
  <c r="CP245" i="10" s="1"/>
  <c r="DA175" i="4"/>
  <c r="DA245" i="10" s="1"/>
  <c r="CX175" i="4"/>
  <c r="CX245" i="10" s="1"/>
  <c r="CU175" i="4"/>
  <c r="CU245" i="10" s="1"/>
  <c r="DF175" i="4"/>
  <c r="DF245" i="10" s="1"/>
  <c r="DC175" i="4"/>
  <c r="DC245" i="10" s="1"/>
  <c r="DG175" i="4"/>
  <c r="DG245" i="10" s="1"/>
  <c r="CJ175" i="4"/>
  <c r="CJ245" i="10" s="1"/>
  <c r="CR175" i="4"/>
  <c r="CR245" i="10" s="1"/>
  <c r="DD175" i="4"/>
  <c r="DD245" i="10" s="1"/>
  <c r="CK175" i="4"/>
  <c r="CK245" i="10" s="1"/>
  <c r="CO175" i="4"/>
  <c r="CO245" i="10" s="1"/>
  <c r="CS175" i="4"/>
  <c r="CS245" i="10" s="1"/>
  <c r="DE175" i="4"/>
  <c r="DE245" i="10" s="1"/>
  <c r="I150" i="7"/>
  <c r="C140" i="7"/>
  <c r="M187" i="6"/>
  <c r="B174" i="6"/>
  <c r="I142" i="7"/>
  <c r="C132" i="7"/>
  <c r="DT97" i="4"/>
  <c r="DT167" i="10" s="1"/>
  <c r="AO177" i="4"/>
  <c r="AO247" i="10" s="1"/>
  <c r="AJ177" i="4"/>
  <c r="AJ247" i="10" s="1"/>
  <c r="DY96" i="4"/>
  <c r="DY166" i="10" s="1"/>
  <c r="CE207" i="4"/>
  <c r="CE277" i="10" s="1"/>
  <c r="CC207" i="4"/>
  <c r="CC277" i="10" s="1"/>
  <c r="CA207" i="4"/>
  <c r="CA277" i="10" s="1"/>
  <c r="AA207" i="4"/>
  <c r="AA277" i="10" s="1"/>
  <c r="BE207" i="4"/>
  <c r="BE277" i="10" s="1"/>
  <c r="BS207" i="4"/>
  <c r="BS277" i="10" s="1"/>
  <c r="BL207" i="4"/>
  <c r="BL277" i="10" s="1"/>
  <c r="BH207" i="4"/>
  <c r="BH277" i="10" s="1"/>
  <c r="BT207" i="4"/>
  <c r="BT277" i="10" s="1"/>
  <c r="CB207" i="4"/>
  <c r="CB277" i="10" s="1"/>
  <c r="BW207" i="4"/>
  <c r="BW277" i="10" s="1"/>
  <c r="BU207" i="4"/>
  <c r="BU277" i="10" s="1"/>
  <c r="BK207" i="4"/>
  <c r="BK277" i="10" s="1"/>
  <c r="Z207" i="4"/>
  <c r="Z277" i="10" s="1"/>
  <c r="BN207" i="4"/>
  <c r="BN277" i="10" s="1"/>
  <c r="BI207" i="4"/>
  <c r="BI277" i="10" s="1"/>
  <c r="BV207" i="4"/>
  <c r="BV277" i="10" s="1"/>
  <c r="BY207" i="4"/>
  <c r="BY277" i="10" s="1"/>
  <c r="CD207" i="4"/>
  <c r="CD277" i="10" s="1"/>
  <c r="BJ207" i="4"/>
  <c r="BJ277" i="10" s="1"/>
  <c r="BO207" i="4"/>
  <c r="BO277" i="10" s="1"/>
  <c r="BZ207" i="4"/>
  <c r="BZ277" i="10" s="1"/>
  <c r="BP207" i="4"/>
  <c r="BP277" i="10" s="1"/>
  <c r="BR207" i="4"/>
  <c r="BR277" i="10" s="1"/>
  <c r="BX207" i="4"/>
  <c r="BX277" i="10" s="1"/>
  <c r="BQ207" i="4"/>
  <c r="BQ277" i="10" s="1"/>
  <c r="BM207" i="4"/>
  <c r="BM277" i="10" s="1"/>
  <c r="Y207" i="4"/>
  <c r="Y277" i="10" s="1"/>
  <c r="AB207" i="4"/>
  <c r="AB277" i="10" s="1"/>
  <c r="CF207" i="4"/>
  <c r="CF277" i="10" s="1"/>
  <c r="AJ133" i="4"/>
  <c r="AJ203" i="10" s="1"/>
  <c r="AO106" i="4"/>
  <c r="AO176" i="10" s="1"/>
  <c r="DO103" i="4"/>
  <c r="DO173" i="10" s="1"/>
  <c r="DO55" i="4"/>
  <c r="DO125" i="10" s="1"/>
  <c r="DA108" i="4"/>
  <c r="DA178" i="10" s="1"/>
  <c r="CZ108" i="4"/>
  <c r="CZ178" i="10" s="1"/>
  <c r="CN108" i="4"/>
  <c r="CN178" i="10" s="1"/>
  <c r="CJ108" i="4"/>
  <c r="CJ178" i="10" s="1"/>
  <c r="CU108" i="4"/>
  <c r="CU178" i="10" s="1"/>
  <c r="CY108" i="4"/>
  <c r="CY178" i="10" s="1"/>
  <c r="CS108" i="4"/>
  <c r="CS178" i="10" s="1"/>
  <c r="CV108" i="4"/>
  <c r="CV178" i="10" s="1"/>
  <c r="DD108" i="4"/>
  <c r="DD178" i="10" s="1"/>
  <c r="CR108" i="4"/>
  <c r="CR178" i="10" s="1"/>
  <c r="CQ108" i="4"/>
  <c r="CQ178" i="10" s="1"/>
  <c r="CM108" i="4"/>
  <c r="CM178" i="10" s="1"/>
  <c r="CI108" i="4"/>
  <c r="CI178" i="10" s="1"/>
  <c r="CL108" i="4"/>
  <c r="CL178" i="10" s="1"/>
  <c r="DB108" i="4"/>
  <c r="DB178" i="10" s="1"/>
  <c r="DE108" i="4"/>
  <c r="DE178" i="10" s="1"/>
  <c r="CK108" i="4"/>
  <c r="CK178" i="10" s="1"/>
  <c r="CT108" i="4"/>
  <c r="CT178" i="10" s="1"/>
  <c r="DC108" i="4"/>
  <c r="DC178" i="10" s="1"/>
  <c r="CP108" i="4"/>
  <c r="CP178" i="10" s="1"/>
  <c r="CW108" i="4"/>
  <c r="CW178" i="10" s="1"/>
  <c r="CX108" i="4"/>
  <c r="CX178" i="10" s="1"/>
  <c r="CO108" i="4"/>
  <c r="CO178" i="10" s="1"/>
  <c r="DF108" i="4"/>
  <c r="DF178" i="10" s="1"/>
  <c r="DG108" i="4"/>
  <c r="DG178" i="10" s="1"/>
  <c r="ED16" i="4"/>
  <c r="ED86" i="10" s="1"/>
  <c r="DY55" i="4"/>
  <c r="DY125" i="10" s="1"/>
  <c r="AY111" i="4"/>
  <c r="AY181" i="10" s="1"/>
  <c r="BE150" i="4"/>
  <c r="BE220" i="10" s="1"/>
  <c r="BN150" i="4"/>
  <c r="BN220" i="10" s="1"/>
  <c r="CA150" i="4"/>
  <c r="CA220" i="10" s="1"/>
  <c r="Z150" i="4"/>
  <c r="Z220" i="10" s="1"/>
  <c r="BH150" i="4"/>
  <c r="BH220" i="10" s="1"/>
  <c r="BV150" i="4"/>
  <c r="BV220" i="10" s="1"/>
  <c r="BL150" i="4"/>
  <c r="BL220" i="10" s="1"/>
  <c r="AB150" i="4"/>
  <c r="AB220" i="10" s="1"/>
  <c r="BP150" i="4"/>
  <c r="BP220" i="10" s="1"/>
  <c r="CD150" i="4"/>
  <c r="CD220" i="10" s="1"/>
  <c r="CB150" i="4"/>
  <c r="CB220" i="10" s="1"/>
  <c r="Y150" i="4"/>
  <c r="Y220" i="10" s="1"/>
  <c r="CE150" i="4"/>
  <c r="CE220" i="10" s="1"/>
  <c r="BY150" i="4"/>
  <c r="BY220" i="10" s="1"/>
  <c r="BK150" i="4"/>
  <c r="BK220" i="10" s="1"/>
  <c r="AA150" i="4"/>
  <c r="AA220" i="10" s="1"/>
  <c r="BQ150" i="4"/>
  <c r="BQ220" i="10" s="1"/>
  <c r="BS150" i="4"/>
  <c r="BS220" i="10" s="1"/>
  <c r="BT150" i="4"/>
  <c r="BT220" i="10" s="1"/>
  <c r="BU150" i="4"/>
  <c r="BU220" i="10" s="1"/>
  <c r="BO150" i="4"/>
  <c r="BO220" i="10" s="1"/>
  <c r="BJ150" i="4"/>
  <c r="BJ220" i="10" s="1"/>
  <c r="BW150" i="4"/>
  <c r="BW220" i="10" s="1"/>
  <c r="BZ150" i="4"/>
  <c r="BZ220" i="10" s="1"/>
  <c r="BX150" i="4"/>
  <c r="BX220" i="10" s="1"/>
  <c r="BM150" i="4"/>
  <c r="BM220" i="10" s="1"/>
  <c r="CF150" i="4"/>
  <c r="CF220" i="10" s="1"/>
  <c r="CC150" i="4"/>
  <c r="CC220" i="10" s="1"/>
  <c r="BI150" i="4"/>
  <c r="BI220" i="10" s="1"/>
  <c r="BR150" i="4"/>
  <c r="BR220" i="10" s="1"/>
  <c r="AO81" i="4"/>
  <c r="AO151" i="10" s="1"/>
  <c r="AJ81" i="4"/>
  <c r="AJ151" i="10" s="1"/>
  <c r="CU191" i="4"/>
  <c r="CU261" i="10" s="1"/>
  <c r="DD191" i="4"/>
  <c r="DD261" i="10" s="1"/>
  <c r="CV191" i="4"/>
  <c r="CV261" i="10" s="1"/>
  <c r="CK191" i="4"/>
  <c r="CK261" i="10" s="1"/>
  <c r="DC191" i="4"/>
  <c r="DC261" i="10" s="1"/>
  <c r="CO191" i="4"/>
  <c r="CO261" i="10" s="1"/>
  <c r="CW191" i="4"/>
  <c r="CW261" i="10" s="1"/>
  <c r="CS191" i="4"/>
  <c r="CS261" i="10" s="1"/>
  <c r="CJ191" i="4"/>
  <c r="CJ261" i="10" s="1"/>
  <c r="DE191" i="4"/>
  <c r="DE261" i="10" s="1"/>
  <c r="CM191" i="4"/>
  <c r="CM261" i="10" s="1"/>
  <c r="CN191" i="4"/>
  <c r="CN261" i="10" s="1"/>
  <c r="CQ191" i="4"/>
  <c r="CQ261" i="10" s="1"/>
  <c r="DA191" i="4"/>
  <c r="DA261" i="10" s="1"/>
  <c r="CX191" i="4"/>
  <c r="CX261" i="10" s="1"/>
  <c r="CL191" i="4"/>
  <c r="CL261" i="10" s="1"/>
  <c r="DF191" i="4"/>
  <c r="DF261" i="10" s="1"/>
  <c r="CT191" i="4"/>
  <c r="CT261" i="10" s="1"/>
  <c r="DG191" i="4"/>
  <c r="DG261" i="10" s="1"/>
  <c r="DB191" i="4"/>
  <c r="DB261" i="10" s="1"/>
  <c r="CP191" i="4"/>
  <c r="CP261" i="10" s="1"/>
  <c r="CZ191" i="4"/>
  <c r="CZ261" i="10" s="1"/>
  <c r="CR191" i="4"/>
  <c r="CR261" i="10" s="1"/>
  <c r="CI191" i="4"/>
  <c r="CI261" i="10" s="1"/>
  <c r="CY191" i="4"/>
  <c r="CY261" i="10" s="1"/>
  <c r="DT96" i="4"/>
  <c r="DT166" i="10" s="1"/>
  <c r="DT16" i="4"/>
  <c r="DT86" i="10" s="1"/>
  <c r="DY103" i="4"/>
  <c r="DY173" i="10" s="1"/>
  <c r="AT91" i="4"/>
  <c r="AT161" i="10" s="1"/>
  <c r="DY16" i="4"/>
  <c r="DY86" i="10" s="1"/>
  <c r="DO136" i="4"/>
  <c r="DO206" i="10" s="1"/>
  <c r="AY72" i="4"/>
  <c r="AY142" i="10" s="1"/>
  <c r="AT108" i="4"/>
  <c r="AT178" i="10" s="1"/>
  <c r="DT52" i="4"/>
  <c r="DT122" i="10" s="1"/>
  <c r="CM111" i="4"/>
  <c r="CM181" i="10" s="1"/>
  <c r="CR111" i="4"/>
  <c r="CR181" i="10" s="1"/>
  <c r="CN111" i="4"/>
  <c r="CN181" i="10" s="1"/>
  <c r="DD111" i="4"/>
  <c r="DD181" i="10" s="1"/>
  <c r="CU111" i="4"/>
  <c r="CU181" i="10" s="1"/>
  <c r="DA111" i="4"/>
  <c r="DA181" i="10" s="1"/>
  <c r="DF111" i="4"/>
  <c r="DF181" i="10" s="1"/>
  <c r="DC111" i="4"/>
  <c r="DC181" i="10" s="1"/>
  <c r="CO111" i="4"/>
  <c r="CO181" i="10" s="1"/>
  <c r="DE111" i="4"/>
  <c r="DE181" i="10" s="1"/>
  <c r="CX111" i="4"/>
  <c r="CX181" i="10" s="1"/>
  <c r="CI111" i="4"/>
  <c r="CI181" i="10" s="1"/>
  <c r="CV111" i="4"/>
  <c r="CV181" i="10" s="1"/>
  <c r="DB111" i="4"/>
  <c r="DB181" i="10" s="1"/>
  <c r="CP111" i="4"/>
  <c r="CP181" i="10" s="1"/>
  <c r="CJ111" i="4"/>
  <c r="CJ181" i="10" s="1"/>
  <c r="CS111" i="4"/>
  <c r="CS181" i="10" s="1"/>
  <c r="CT111" i="4"/>
  <c r="CT181" i="10" s="1"/>
  <c r="CK111" i="4"/>
  <c r="CK181" i="10" s="1"/>
  <c r="CW111" i="4"/>
  <c r="CW181" i="10" s="1"/>
  <c r="CQ111" i="4"/>
  <c r="CQ181" i="10" s="1"/>
  <c r="CZ111" i="4"/>
  <c r="CZ181" i="10" s="1"/>
  <c r="DG111" i="4"/>
  <c r="DG181" i="10" s="1"/>
  <c r="CL111" i="4"/>
  <c r="CL181" i="10" s="1"/>
  <c r="CY111" i="4"/>
  <c r="CY181" i="10" s="1"/>
  <c r="AO111" i="4"/>
  <c r="AO181" i="10" s="1"/>
  <c r="DJ136" i="4"/>
  <c r="DJ206" i="10" s="1"/>
  <c r="M190" i="6"/>
  <c r="B177" i="6"/>
  <c r="I151" i="7"/>
  <c r="C141" i="7"/>
  <c r="AT81" i="4"/>
  <c r="AT151" i="10" s="1"/>
  <c r="AY191" i="4"/>
  <c r="AY261" i="10" s="1"/>
  <c r="ED202" i="4"/>
  <c r="ED272" i="10" s="1"/>
  <c r="DT102" i="4"/>
  <c r="DT172" i="10" s="1"/>
  <c r="DT63" i="4"/>
  <c r="DT133" i="10" s="1"/>
  <c r="CJ177" i="4"/>
  <c r="CJ247" i="10" s="1"/>
  <c r="DF177" i="4"/>
  <c r="DF247" i="10" s="1"/>
  <c r="DE177" i="4"/>
  <c r="DE247" i="10" s="1"/>
  <c r="CR177" i="4"/>
  <c r="CR247" i="10" s="1"/>
  <c r="CW177" i="4"/>
  <c r="CW247" i="10" s="1"/>
  <c r="CN177" i="4"/>
  <c r="CN247" i="10" s="1"/>
  <c r="CZ177" i="4"/>
  <c r="CZ247" i="10" s="1"/>
  <c r="CL177" i="4"/>
  <c r="CL247" i="10" s="1"/>
  <c r="CO177" i="4"/>
  <c r="CO247" i="10" s="1"/>
  <c r="CK177" i="4"/>
  <c r="CK247" i="10" s="1"/>
  <c r="DB177" i="4"/>
  <c r="DB247" i="10" s="1"/>
  <c r="CT177" i="4"/>
  <c r="CT247" i="10" s="1"/>
  <c r="CI177" i="4"/>
  <c r="CI247" i="10" s="1"/>
  <c r="CS177" i="4"/>
  <c r="CS247" i="10" s="1"/>
  <c r="CM177" i="4"/>
  <c r="CM247" i="10" s="1"/>
  <c r="CU177" i="4"/>
  <c r="CU247" i="10" s="1"/>
  <c r="CQ177" i="4"/>
  <c r="CQ247" i="10" s="1"/>
  <c r="DA177" i="4"/>
  <c r="DA247" i="10" s="1"/>
  <c r="DC177" i="4"/>
  <c r="DC247" i="10" s="1"/>
  <c r="CY177" i="4"/>
  <c r="CY247" i="10" s="1"/>
  <c r="CP177" i="4"/>
  <c r="CP247" i="10" s="1"/>
  <c r="CV177" i="4"/>
  <c r="CV247" i="10" s="1"/>
  <c r="DG177" i="4"/>
  <c r="DG247" i="10" s="1"/>
  <c r="CX177" i="4"/>
  <c r="CX247" i="10" s="1"/>
  <c r="DD177" i="4"/>
  <c r="DD247" i="10" s="1"/>
  <c r="AO125" i="4"/>
  <c r="AO195" i="10" s="1"/>
  <c r="DT103" i="4"/>
  <c r="DT173" i="10" s="1"/>
  <c r="AT111" i="4"/>
  <c r="AT181" i="10" s="1"/>
  <c r="AT175" i="4"/>
  <c r="AT245" i="10" s="1"/>
  <c r="BP43" i="4"/>
  <c r="BP113" i="10" s="1"/>
  <c r="CD43" i="4"/>
  <c r="CD113" i="10" s="1"/>
  <c r="CC43" i="4"/>
  <c r="CC113" i="10" s="1"/>
  <c r="AA43" i="4"/>
  <c r="AA113" i="10" s="1"/>
  <c r="BX43" i="4"/>
  <c r="BX113" i="10" s="1"/>
  <c r="BJ43" i="4"/>
  <c r="BJ113" i="10" s="1"/>
  <c r="BR43" i="4"/>
  <c r="BR113" i="10" s="1"/>
  <c r="AB43" i="4"/>
  <c r="AB113" i="10" s="1"/>
  <c r="CF43" i="4"/>
  <c r="CF113" i="10" s="1"/>
  <c r="BZ43" i="4"/>
  <c r="BZ113" i="10" s="1"/>
  <c r="BS43" i="4"/>
  <c r="BS113" i="10" s="1"/>
  <c r="BH43" i="4"/>
  <c r="BH113" i="10" s="1"/>
  <c r="BV43" i="4"/>
  <c r="BV113" i="10" s="1"/>
  <c r="BM43" i="4"/>
  <c r="BM113" i="10" s="1"/>
  <c r="Z43" i="4"/>
  <c r="Z113" i="10" s="1"/>
  <c r="CE43" i="4"/>
  <c r="CE113" i="10" s="1"/>
  <c r="CB43" i="4"/>
  <c r="CB113" i="10" s="1"/>
  <c r="BI43" i="4"/>
  <c r="BI113" i="10" s="1"/>
  <c r="BT43" i="4"/>
  <c r="BT113" i="10" s="1"/>
  <c r="BQ43" i="4"/>
  <c r="BQ113" i="10" s="1"/>
  <c r="BU43" i="4"/>
  <c r="BU113" i="10" s="1"/>
  <c r="BY43" i="4"/>
  <c r="BY113" i="10" s="1"/>
  <c r="BE43" i="4"/>
  <c r="BE113" i="10" s="1"/>
  <c r="BN43" i="4"/>
  <c r="BN113" i="10" s="1"/>
  <c r="Y43" i="4"/>
  <c r="Y113" i="10" s="1"/>
  <c r="BK43" i="4"/>
  <c r="BK113" i="10" s="1"/>
  <c r="BO43" i="4"/>
  <c r="BO113" i="10" s="1"/>
  <c r="CA43" i="4"/>
  <c r="CA113" i="10" s="1"/>
  <c r="BW43" i="4"/>
  <c r="BW113" i="10" s="1"/>
  <c r="BL43" i="4"/>
  <c r="BL113" i="10" s="1"/>
  <c r="DY202" i="4"/>
  <c r="DY272" i="10" s="1"/>
  <c r="AT191" i="4"/>
  <c r="AT261" i="10" s="1"/>
  <c r="ED97" i="4"/>
  <c r="ED167" i="10" s="1"/>
  <c r="BW120" i="4"/>
  <c r="BW190" i="10" s="1"/>
  <c r="BH120" i="4"/>
  <c r="BH190" i="10" s="1"/>
  <c r="BP120" i="4"/>
  <c r="BP190" i="10" s="1"/>
  <c r="BM120" i="4"/>
  <c r="BM190" i="10" s="1"/>
  <c r="CE120" i="4"/>
  <c r="CE190" i="10" s="1"/>
  <c r="BX120" i="4"/>
  <c r="BX190" i="10" s="1"/>
  <c r="CF120" i="4"/>
  <c r="CF190" i="10" s="1"/>
  <c r="BU120" i="4"/>
  <c r="BU190" i="10" s="1"/>
  <c r="BE120" i="4"/>
  <c r="BE190" i="10" s="1"/>
  <c r="BI120" i="4"/>
  <c r="BI190" i="10" s="1"/>
  <c r="BQ120" i="4"/>
  <c r="BQ190" i="10" s="1"/>
  <c r="BO120" i="4"/>
  <c r="BO190" i="10" s="1"/>
  <c r="BS120" i="4"/>
  <c r="BS190" i="10" s="1"/>
  <c r="CA120" i="4"/>
  <c r="CA190" i="10" s="1"/>
  <c r="BL120" i="4"/>
  <c r="BL190" i="10" s="1"/>
  <c r="Y120" i="4"/>
  <c r="Y190" i="10" s="1"/>
  <c r="BR120" i="4"/>
  <c r="BR190" i="10" s="1"/>
  <c r="BT120" i="4"/>
  <c r="BT190" i="10" s="1"/>
  <c r="Z120" i="4"/>
  <c r="Z190" i="10" s="1"/>
  <c r="AB120" i="4"/>
  <c r="AB190" i="10" s="1"/>
  <c r="CB120" i="4"/>
  <c r="CB190" i="10" s="1"/>
  <c r="AA120" i="4"/>
  <c r="AA190" i="10" s="1"/>
  <c r="BV120" i="4"/>
  <c r="BV190" i="10" s="1"/>
  <c r="CC120" i="4"/>
  <c r="CC190" i="10" s="1"/>
  <c r="BY120" i="4"/>
  <c r="BY190" i="10" s="1"/>
  <c r="BN120" i="4"/>
  <c r="BN190" i="10" s="1"/>
  <c r="BJ120" i="4"/>
  <c r="BJ190" i="10" s="1"/>
  <c r="BZ120" i="4"/>
  <c r="BZ190" i="10" s="1"/>
  <c r="CD120" i="4"/>
  <c r="CD190" i="10" s="1"/>
  <c r="BK120" i="4"/>
  <c r="BK190" i="10" s="1"/>
  <c r="I163" i="7"/>
  <c r="C153" i="7"/>
  <c r="DJ63" i="4"/>
  <c r="DJ133" i="10" s="1"/>
  <c r="ED55" i="4"/>
  <c r="ED125" i="10" s="1"/>
  <c r="DO52" i="4"/>
  <c r="DO122" i="10" s="1"/>
  <c r="BJ42" i="4"/>
  <c r="BJ112" i="10" s="1"/>
  <c r="BU42" i="4"/>
  <c r="BU112" i="10" s="1"/>
  <c r="BN42" i="4"/>
  <c r="BN112" i="10" s="1"/>
  <c r="BH42" i="4"/>
  <c r="BH112" i="10" s="1"/>
  <c r="BR42" i="4"/>
  <c r="BR112" i="10" s="1"/>
  <c r="BV42" i="4"/>
  <c r="BV112" i="10" s="1"/>
  <c r="CD42" i="4"/>
  <c r="CD112" i="10" s="1"/>
  <c r="BP42" i="4"/>
  <c r="BP112" i="10" s="1"/>
  <c r="BZ42" i="4"/>
  <c r="BZ112" i="10" s="1"/>
  <c r="BK42" i="4"/>
  <c r="BK112" i="10" s="1"/>
  <c r="BE42" i="4"/>
  <c r="BE112" i="10" s="1"/>
  <c r="BY42" i="4"/>
  <c r="BY112" i="10" s="1"/>
  <c r="BT42" i="4"/>
  <c r="BT112" i="10" s="1"/>
  <c r="CC42" i="4"/>
  <c r="CC112" i="10" s="1"/>
  <c r="BI42" i="4"/>
  <c r="BI112" i="10" s="1"/>
  <c r="CB42" i="4"/>
  <c r="CB112" i="10" s="1"/>
  <c r="BQ42" i="4"/>
  <c r="BQ112" i="10" s="1"/>
  <c r="BM42" i="4"/>
  <c r="BM112" i="10" s="1"/>
  <c r="BO42" i="4"/>
  <c r="BO112" i="10" s="1"/>
  <c r="AB42" i="4"/>
  <c r="AB112" i="10" s="1"/>
  <c r="BW42" i="4"/>
  <c r="BW112" i="10" s="1"/>
  <c r="Y42" i="4"/>
  <c r="Y112" i="10" s="1"/>
  <c r="CE42" i="4"/>
  <c r="CE112" i="10" s="1"/>
  <c r="Z42" i="4"/>
  <c r="Z112" i="10" s="1"/>
  <c r="BS42" i="4"/>
  <c r="BS112" i="10" s="1"/>
  <c r="AA42" i="4"/>
  <c r="AA112" i="10" s="1"/>
  <c r="BX42" i="4"/>
  <c r="BX112" i="10" s="1"/>
  <c r="CA42" i="4"/>
  <c r="CA112" i="10" s="1"/>
  <c r="CF42" i="4"/>
  <c r="CF112" i="10" s="1"/>
  <c r="BL42" i="4"/>
  <c r="BL112" i="10" s="1"/>
  <c r="DY63" i="4"/>
  <c r="DY133" i="10" s="1"/>
  <c r="ED102" i="4"/>
  <c r="ED172" i="10" s="1"/>
  <c r="I157" i="7"/>
  <c r="C147" i="7"/>
  <c r="E99" i="10" s="1"/>
  <c r="K57" i="4"/>
  <c r="K127" i="10" s="1"/>
  <c r="I148" i="7"/>
  <c r="C138" i="7"/>
  <c r="DY102" i="4"/>
  <c r="DY172" i="10" s="1"/>
  <c r="DY87" i="4"/>
  <c r="DY157" i="10" s="1"/>
  <c r="AY106" i="4"/>
  <c r="AY176" i="10" s="1"/>
  <c r="ED52" i="4"/>
  <c r="ED122" i="10" s="1"/>
  <c r="DO16" i="4"/>
  <c r="DO86" i="10" s="1"/>
  <c r="DT87" i="4"/>
  <c r="DT157" i="10" s="1"/>
  <c r="I144" i="7"/>
  <c r="C134" i="7"/>
  <c r="BJ58" i="4"/>
  <c r="BJ128" i="10" s="1"/>
  <c r="BU58" i="4"/>
  <c r="BU128" i="10" s="1"/>
  <c r="BI58" i="4"/>
  <c r="BI128" i="10" s="1"/>
  <c r="BS58" i="4"/>
  <c r="BS128" i="10" s="1"/>
  <c r="CC58" i="4"/>
  <c r="CC128" i="10" s="1"/>
  <c r="BQ58" i="4"/>
  <c r="BQ128" i="10" s="1"/>
  <c r="BT58" i="4"/>
  <c r="BT128" i="10" s="1"/>
  <c r="BN58" i="4"/>
  <c r="BN128" i="10" s="1"/>
  <c r="BY58" i="4"/>
  <c r="BY128" i="10" s="1"/>
  <c r="BV58" i="4"/>
  <c r="BV128" i="10" s="1"/>
  <c r="CD58" i="4"/>
  <c r="CD128" i="10" s="1"/>
  <c r="CF58" i="4"/>
  <c r="CF128" i="10" s="1"/>
  <c r="CE58" i="4"/>
  <c r="CE128" i="10" s="1"/>
  <c r="BM58" i="4"/>
  <c r="BM128" i="10" s="1"/>
  <c r="AA58" i="4"/>
  <c r="AA128" i="10" s="1"/>
  <c r="BP58" i="4"/>
  <c r="BP128" i="10" s="1"/>
  <c r="BL58" i="4"/>
  <c r="BL128" i="10" s="1"/>
  <c r="BX58" i="4"/>
  <c r="BX128" i="10" s="1"/>
  <c r="CB58" i="4"/>
  <c r="CB128" i="10" s="1"/>
  <c r="BR58" i="4"/>
  <c r="BR128" i="10" s="1"/>
  <c r="BE58" i="4"/>
  <c r="BE128" i="10" s="1"/>
  <c r="BZ58" i="4"/>
  <c r="BZ128" i="10" s="1"/>
  <c r="AB58" i="4"/>
  <c r="AB128" i="10" s="1"/>
  <c r="BO58" i="4"/>
  <c r="BO128" i="10" s="1"/>
  <c r="Y58" i="4"/>
  <c r="Y128" i="10" s="1"/>
  <c r="BW58" i="4"/>
  <c r="BW128" i="10" s="1"/>
  <c r="Z58" i="4"/>
  <c r="Z128" i="10" s="1"/>
  <c r="BK58" i="4"/>
  <c r="BK128" i="10" s="1"/>
  <c r="BH58" i="4"/>
  <c r="BH128" i="10" s="1"/>
  <c r="CA58" i="4"/>
  <c r="CA128" i="10" s="1"/>
  <c r="ED87" i="4"/>
  <c r="ED157" i="10" s="1"/>
  <c r="AO175" i="4"/>
  <c r="AO245" i="10" s="1"/>
  <c r="M202" i="6"/>
  <c r="B202" i="6" s="1"/>
  <c r="B189" i="6"/>
  <c r="AO191" i="4"/>
  <c r="AO261" i="10" s="1"/>
  <c r="M194" i="6"/>
  <c r="B181" i="6"/>
  <c r="DT202" i="4"/>
  <c r="DT272" i="10" s="1"/>
  <c r="DB137" i="4"/>
  <c r="DB207" i="10" s="1"/>
  <c r="CS137" i="4"/>
  <c r="CS207" i="10" s="1"/>
  <c r="CZ137" i="4"/>
  <c r="CZ207" i="10" s="1"/>
  <c r="DD137" i="4"/>
  <c r="DD207" i="10" s="1"/>
  <c r="CQ137" i="4"/>
  <c r="CQ207" i="10" s="1"/>
  <c r="CV137" i="4"/>
  <c r="CV207" i="10" s="1"/>
  <c r="DE137" i="4"/>
  <c r="DE207" i="10" s="1"/>
  <c r="CK137" i="4"/>
  <c r="CK207" i="10" s="1"/>
  <c r="DF137" i="4"/>
  <c r="DF207" i="10" s="1"/>
  <c r="CL137" i="4"/>
  <c r="CL207" i="10" s="1"/>
  <c r="DA137" i="4"/>
  <c r="DA207" i="10" s="1"/>
  <c r="DG137" i="4"/>
  <c r="DG207" i="10" s="1"/>
  <c r="CT137" i="4"/>
  <c r="CT207" i="10" s="1"/>
  <c r="CW137" i="4"/>
  <c r="CW207" i="10" s="1"/>
  <c r="CJ137" i="4"/>
  <c r="CJ207" i="10" s="1"/>
  <c r="CM137" i="4"/>
  <c r="CM207" i="10" s="1"/>
  <c r="CX137" i="4"/>
  <c r="CX207" i="10" s="1"/>
  <c r="CO137" i="4"/>
  <c r="CO207" i="10" s="1"/>
  <c r="CU137" i="4"/>
  <c r="CU207" i="10" s="1"/>
  <c r="CI137" i="4"/>
  <c r="CI207" i="10" s="1"/>
  <c r="CP137" i="4"/>
  <c r="CP207" i="10" s="1"/>
  <c r="DC137" i="4"/>
  <c r="DC207" i="10" s="1"/>
  <c r="CY137" i="4"/>
  <c r="CY207" i="10" s="1"/>
  <c r="CN137" i="4"/>
  <c r="CN207" i="10" s="1"/>
  <c r="CR137" i="4"/>
  <c r="CR207" i="10" s="1"/>
  <c r="AT137" i="4"/>
  <c r="AT207" i="10" s="1"/>
  <c r="K164" i="4"/>
  <c r="K234" i="10" s="1"/>
  <c r="DJ96" i="4"/>
  <c r="DJ166" i="10" s="1"/>
  <c r="DJ55" i="4"/>
  <c r="DJ125" i="10" s="1"/>
  <c r="AJ91" i="4"/>
  <c r="AJ161" i="10" s="1"/>
  <c r="AO91" i="4"/>
  <c r="AO161" i="10" s="1"/>
  <c r="DJ202" i="4"/>
  <c r="DJ272" i="10" s="1"/>
  <c r="M179" i="6"/>
  <c r="B166" i="6"/>
  <c r="AJ106" i="4"/>
  <c r="AJ176" i="10" s="1"/>
  <c r="AJ72" i="4"/>
  <c r="AJ142" i="10" s="1"/>
  <c r="DY85" i="4"/>
  <c r="DY155" i="10" s="1"/>
  <c r="DJ87" i="4"/>
  <c r="DJ157" i="10" s="1"/>
  <c r="AO133" i="4"/>
  <c r="AO203" i="10" s="1"/>
  <c r="AJ125" i="4"/>
  <c r="AJ195" i="10" s="1"/>
  <c r="AT72" i="4"/>
  <c r="AT142" i="10" s="1"/>
  <c r="ED85" i="4"/>
  <c r="ED155" i="10" s="1"/>
  <c r="M188" i="6"/>
  <c r="B175" i="6"/>
  <c r="AJ111" i="4"/>
  <c r="AJ181" i="10" s="1"/>
  <c r="AY175" i="4"/>
  <c r="AY245" i="10" s="1"/>
  <c r="DJ103" i="4"/>
  <c r="DJ173" i="10" s="1"/>
  <c r="BT88" i="4"/>
  <c r="BT158" i="10" s="1"/>
  <c r="BE88" i="4"/>
  <c r="BE158" i="10" s="1"/>
  <c r="CE88" i="4"/>
  <c r="CE158" i="10" s="1"/>
  <c r="BJ88" i="4"/>
  <c r="BJ158" i="10" s="1"/>
  <c r="CB88" i="4"/>
  <c r="CB158" i="10" s="1"/>
  <c r="BM88" i="4"/>
  <c r="BM158" i="10" s="1"/>
  <c r="BP88" i="4"/>
  <c r="BP158" i="10" s="1"/>
  <c r="BR88" i="4"/>
  <c r="BR158" i="10" s="1"/>
  <c r="BU88" i="4"/>
  <c r="BU158" i="10" s="1"/>
  <c r="BX88" i="4"/>
  <c r="BX158" i="10" s="1"/>
  <c r="CD88" i="4"/>
  <c r="CD158" i="10" s="1"/>
  <c r="BL88" i="4"/>
  <c r="BL158" i="10" s="1"/>
  <c r="BW88" i="4"/>
  <c r="BW158" i="10" s="1"/>
  <c r="BQ88" i="4"/>
  <c r="BQ158" i="10" s="1"/>
  <c r="BZ88" i="4"/>
  <c r="BZ158" i="10" s="1"/>
  <c r="BN88" i="4"/>
  <c r="BN158" i="10" s="1"/>
  <c r="CC88" i="4"/>
  <c r="CC158" i="10" s="1"/>
  <c r="AA88" i="4"/>
  <c r="AA158" i="10" s="1"/>
  <c r="BK88" i="4"/>
  <c r="BK158" i="10" s="1"/>
  <c r="BY88" i="4"/>
  <c r="BY158" i="10" s="1"/>
  <c r="BS88" i="4"/>
  <c r="BS158" i="10" s="1"/>
  <c r="BO88" i="4"/>
  <c r="BO158" i="10" s="1"/>
  <c r="BV88" i="4"/>
  <c r="BV158" i="10" s="1"/>
  <c r="CF88" i="4"/>
  <c r="CF158" i="10" s="1"/>
  <c r="Y88" i="4"/>
  <c r="Y158" i="10" s="1"/>
  <c r="BH88" i="4"/>
  <c r="BH158" i="10" s="1"/>
  <c r="Z88" i="4"/>
  <c r="Z158" i="10" s="1"/>
  <c r="BI88" i="4"/>
  <c r="BI158" i="10" s="1"/>
  <c r="AB88" i="4"/>
  <c r="AB158" i="10" s="1"/>
  <c r="CA88" i="4"/>
  <c r="CA158" i="10" s="1"/>
  <c r="DO63" i="4"/>
  <c r="DO133" i="10" s="1"/>
  <c r="DY136" i="4"/>
  <c r="DY206" i="10" s="1"/>
  <c r="AJ137" i="4"/>
  <c r="AJ207" i="10" s="1"/>
  <c r="AY91" i="4"/>
  <c r="AY161" i="10" s="1"/>
  <c r="CI91" i="4"/>
  <c r="CI161" i="10" s="1"/>
  <c r="CW91" i="4"/>
  <c r="CW161" i="10" s="1"/>
  <c r="DA91" i="4"/>
  <c r="DA161" i="10" s="1"/>
  <c r="CT91" i="4"/>
  <c r="CT161" i="10" s="1"/>
  <c r="CQ91" i="4"/>
  <c r="CQ161" i="10" s="1"/>
  <c r="DF91" i="4"/>
  <c r="DF161" i="10" s="1"/>
  <c r="CJ91" i="4"/>
  <c r="CJ161" i="10" s="1"/>
  <c r="CY91" i="4"/>
  <c r="CY161" i="10" s="1"/>
  <c r="CO91" i="4"/>
  <c r="CO161" i="10" s="1"/>
  <c r="DB91" i="4"/>
  <c r="DB161" i="10" s="1"/>
  <c r="CN91" i="4"/>
  <c r="CN161" i="10" s="1"/>
  <c r="CZ91" i="4"/>
  <c r="CZ161" i="10" s="1"/>
  <c r="CS91" i="4"/>
  <c r="CS161" i="10" s="1"/>
  <c r="CL91" i="4"/>
  <c r="CL161" i="10" s="1"/>
  <c r="CU91" i="4"/>
  <c r="CU161" i="10" s="1"/>
  <c r="DD91" i="4"/>
  <c r="DD161" i="10" s="1"/>
  <c r="DG91" i="4"/>
  <c r="DG161" i="10" s="1"/>
  <c r="CK91" i="4"/>
  <c r="CK161" i="10" s="1"/>
  <c r="CV91" i="4"/>
  <c r="CV161" i="10" s="1"/>
  <c r="CP91" i="4"/>
  <c r="CP161" i="10" s="1"/>
  <c r="CM91" i="4"/>
  <c r="CM161" i="10" s="1"/>
  <c r="DE91" i="4"/>
  <c r="DE161" i="10" s="1"/>
  <c r="CX91" i="4"/>
  <c r="CX161" i="10" s="1"/>
  <c r="DC91" i="4"/>
  <c r="DC161" i="10" s="1"/>
  <c r="CR91" i="4"/>
  <c r="CR161" i="10" s="1"/>
  <c r="DO202" i="4"/>
  <c r="DO272" i="10" s="1"/>
  <c r="I156" i="7"/>
  <c r="C146" i="7"/>
  <c r="CX133" i="4"/>
  <c r="CX203" i="10" s="1"/>
  <c r="CZ133" i="4"/>
  <c r="CZ203" i="10" s="1"/>
  <c r="CM133" i="4"/>
  <c r="CM203" i="10" s="1"/>
  <c r="DF133" i="4"/>
  <c r="DF203" i="10" s="1"/>
  <c r="CO133" i="4"/>
  <c r="CO203" i="10" s="1"/>
  <c r="DC133" i="4"/>
  <c r="DC203" i="10" s="1"/>
  <c r="CI133" i="4"/>
  <c r="CI203" i="10" s="1"/>
  <c r="CW133" i="4"/>
  <c r="CW203" i="10" s="1"/>
  <c r="CV133" i="4"/>
  <c r="CV203" i="10" s="1"/>
  <c r="CP133" i="4"/>
  <c r="CP203" i="10" s="1"/>
  <c r="CR133" i="4"/>
  <c r="CR203" i="10" s="1"/>
  <c r="DB133" i="4"/>
  <c r="DB203" i="10" s="1"/>
  <c r="CT133" i="4"/>
  <c r="CT203" i="10" s="1"/>
  <c r="CK133" i="4"/>
  <c r="CK203" i="10" s="1"/>
  <c r="DA133" i="4"/>
  <c r="DA203" i="10" s="1"/>
  <c r="CL133" i="4"/>
  <c r="CL203" i="10" s="1"/>
  <c r="DG133" i="4"/>
  <c r="DG203" i="10" s="1"/>
  <c r="CN133" i="4"/>
  <c r="CN203" i="10" s="1"/>
  <c r="DD133" i="4"/>
  <c r="DD203" i="10" s="1"/>
  <c r="CS133" i="4"/>
  <c r="CS203" i="10" s="1"/>
  <c r="CQ133" i="4"/>
  <c r="CQ203" i="10" s="1"/>
  <c r="CY133" i="4"/>
  <c r="CY203" i="10" s="1"/>
  <c r="CJ133" i="4"/>
  <c r="CJ203" i="10" s="1"/>
  <c r="DE133" i="4"/>
  <c r="DE203" i="10" s="1"/>
  <c r="CU133" i="4"/>
  <c r="CU203" i="10" s="1"/>
  <c r="BK156" i="4"/>
  <c r="BK226" i="10" s="1"/>
  <c r="CD156" i="4"/>
  <c r="CD226" i="10" s="1"/>
  <c r="BL156" i="4"/>
  <c r="BL226" i="10" s="1"/>
  <c r="BS156" i="4"/>
  <c r="BS226" i="10" s="1"/>
  <c r="BO156" i="4"/>
  <c r="BO226" i="10" s="1"/>
  <c r="CB156" i="4"/>
  <c r="CB226" i="10" s="1"/>
  <c r="BI156" i="4"/>
  <c r="BI226" i="10" s="1"/>
  <c r="CA156" i="4"/>
  <c r="CA226" i="10" s="1"/>
  <c r="CE156" i="4"/>
  <c r="CE226" i="10" s="1"/>
  <c r="BM156" i="4"/>
  <c r="BM226" i="10" s="1"/>
  <c r="BZ156" i="4"/>
  <c r="BZ226" i="10" s="1"/>
  <c r="BN156" i="4"/>
  <c r="BN226" i="10" s="1"/>
  <c r="BE156" i="4"/>
  <c r="BE226" i="10" s="1"/>
  <c r="AB156" i="4"/>
  <c r="AB226" i="10" s="1"/>
  <c r="BQ156" i="4"/>
  <c r="BQ226" i="10" s="1"/>
  <c r="BT156" i="4"/>
  <c r="BT226" i="10" s="1"/>
  <c r="BR156" i="4"/>
  <c r="BR226" i="10" s="1"/>
  <c r="BY156" i="4"/>
  <c r="BY226" i="10" s="1"/>
  <c r="BU156" i="4"/>
  <c r="BU226" i="10" s="1"/>
  <c r="BJ156" i="4"/>
  <c r="BJ226" i="10" s="1"/>
  <c r="BV156" i="4"/>
  <c r="BV226" i="10" s="1"/>
  <c r="BH156" i="4"/>
  <c r="BH226" i="10" s="1"/>
  <c r="CC156" i="4"/>
  <c r="CC226" i="10" s="1"/>
  <c r="BP156" i="4"/>
  <c r="BP226" i="10" s="1"/>
  <c r="Y156" i="4"/>
  <c r="Y226" i="10" s="1"/>
  <c r="BX156" i="4"/>
  <c r="BX226" i="10" s="1"/>
  <c r="Z156" i="4"/>
  <c r="Z226" i="10" s="1"/>
  <c r="CF156" i="4"/>
  <c r="CF226" i="10" s="1"/>
  <c r="AA156" i="4"/>
  <c r="AA226" i="10" s="1"/>
  <c r="BW156" i="4"/>
  <c r="BW226" i="10" s="1"/>
  <c r="DE106" i="4"/>
  <c r="DE176" i="10" s="1"/>
  <c r="CU106" i="4"/>
  <c r="CU176" i="10" s="1"/>
  <c r="CT106" i="4"/>
  <c r="CT176" i="10" s="1"/>
  <c r="CN106" i="4"/>
  <c r="CN176" i="10" s="1"/>
  <c r="DD106" i="4"/>
  <c r="DD176" i="10" s="1"/>
  <c r="CY106" i="4"/>
  <c r="CY176" i="10" s="1"/>
  <c r="CW106" i="4"/>
  <c r="CW176" i="10" s="1"/>
  <c r="CP106" i="4"/>
  <c r="CP176" i="10" s="1"/>
  <c r="DA106" i="4"/>
  <c r="DA176" i="10" s="1"/>
  <c r="CV106" i="4"/>
  <c r="CV176" i="10" s="1"/>
  <c r="CL106" i="4"/>
  <c r="CL176" i="10" s="1"/>
  <c r="CI106" i="4"/>
  <c r="CI176" i="10" s="1"/>
  <c r="CJ106" i="4"/>
  <c r="CJ176" i="10" s="1"/>
  <c r="CQ106" i="4"/>
  <c r="CQ176" i="10" s="1"/>
  <c r="CR106" i="4"/>
  <c r="CR176" i="10" s="1"/>
  <c r="CS106" i="4"/>
  <c r="CS176" i="10" s="1"/>
  <c r="CZ106" i="4"/>
  <c r="CZ176" i="10" s="1"/>
  <c r="CK106" i="4"/>
  <c r="CK176" i="10" s="1"/>
  <c r="CM106" i="4"/>
  <c r="CM176" i="10" s="1"/>
  <c r="DC106" i="4"/>
  <c r="DC176" i="10" s="1"/>
  <c r="CO106" i="4"/>
  <c r="CO176" i="10" s="1"/>
  <c r="DF106" i="4"/>
  <c r="DF176" i="10" s="1"/>
  <c r="CX106" i="4"/>
  <c r="CX176" i="10" s="1"/>
  <c r="DG106" i="4"/>
  <c r="DG176" i="10" s="1"/>
  <c r="DB106" i="4"/>
  <c r="DB176" i="10" s="1"/>
  <c r="CM72" i="4"/>
  <c r="CM142" i="10" s="1"/>
  <c r="DA72" i="4"/>
  <c r="DA142" i="10" s="1"/>
  <c r="CW72" i="4"/>
  <c r="CW142" i="10" s="1"/>
  <c r="CU72" i="4"/>
  <c r="CU142" i="10" s="1"/>
  <c r="CP72" i="4"/>
  <c r="CP142" i="10" s="1"/>
  <c r="CX72" i="4"/>
  <c r="CX142" i="10" s="1"/>
  <c r="DC72" i="4"/>
  <c r="DC142" i="10" s="1"/>
  <c r="DF72" i="4"/>
  <c r="DF142" i="10" s="1"/>
  <c r="CY72" i="4"/>
  <c r="CY142" i="10" s="1"/>
  <c r="CN72" i="4"/>
  <c r="CN142" i="10" s="1"/>
  <c r="CQ72" i="4"/>
  <c r="CQ142" i="10" s="1"/>
  <c r="CZ72" i="4"/>
  <c r="CZ142" i="10" s="1"/>
  <c r="CK72" i="4"/>
  <c r="CK142" i="10" s="1"/>
  <c r="CS72" i="4"/>
  <c r="CS142" i="10" s="1"/>
  <c r="DG72" i="4"/>
  <c r="DG142" i="10" s="1"/>
  <c r="CL72" i="4"/>
  <c r="CL142" i="10" s="1"/>
  <c r="CR72" i="4"/>
  <c r="CR142" i="10" s="1"/>
  <c r="CT72" i="4"/>
  <c r="CT142" i="10" s="1"/>
  <c r="CO72" i="4"/>
  <c r="CO142" i="10" s="1"/>
  <c r="DB72" i="4"/>
  <c r="DB142" i="10" s="1"/>
  <c r="DE72" i="4"/>
  <c r="DE142" i="10" s="1"/>
  <c r="CV72" i="4"/>
  <c r="CV142" i="10" s="1"/>
  <c r="CI72" i="4"/>
  <c r="CI142" i="10" s="1"/>
  <c r="DD72" i="4"/>
  <c r="DD142" i="10" s="1"/>
  <c r="CJ72" i="4"/>
  <c r="CJ142" i="10" s="1"/>
  <c r="DJ102" i="4"/>
  <c r="DJ172" i="10" s="1"/>
  <c r="I155" i="7"/>
  <c r="C145" i="7"/>
  <c r="DO87" i="4"/>
  <c r="DO157" i="10" s="1"/>
  <c r="AT133" i="4"/>
  <c r="AT203" i="10" s="1"/>
  <c r="ED103" i="4"/>
  <c r="ED173" i="10" s="1"/>
  <c r="CO125" i="4"/>
  <c r="CO195" i="10" s="1"/>
  <c r="DG125" i="4"/>
  <c r="DG195" i="10" s="1"/>
  <c r="CS125" i="4"/>
  <c r="CS195" i="10" s="1"/>
  <c r="CI125" i="4"/>
  <c r="CI195" i="10" s="1"/>
  <c r="CW125" i="4"/>
  <c r="CW195" i="10" s="1"/>
  <c r="CP125" i="4"/>
  <c r="CP195" i="10" s="1"/>
  <c r="CK125" i="4"/>
  <c r="CK195" i="10" s="1"/>
  <c r="CM125" i="4"/>
  <c r="CM195" i="10" s="1"/>
  <c r="CL125" i="4"/>
  <c r="CL195" i="10" s="1"/>
  <c r="DE125" i="4"/>
  <c r="DE195" i="10" s="1"/>
  <c r="CY125" i="4"/>
  <c r="CY195" i="10" s="1"/>
  <c r="DC125" i="4"/>
  <c r="DC195" i="10" s="1"/>
  <c r="CX125" i="4"/>
  <c r="CX195" i="10" s="1"/>
  <c r="CR125" i="4"/>
  <c r="CR195" i="10" s="1"/>
  <c r="DB125" i="4"/>
  <c r="DB195" i="10" s="1"/>
  <c r="CJ125" i="4"/>
  <c r="CJ195" i="10" s="1"/>
  <c r="CZ125" i="4"/>
  <c r="CZ195" i="10" s="1"/>
  <c r="CV125" i="4"/>
  <c r="CV195" i="10" s="1"/>
  <c r="DA125" i="4"/>
  <c r="DA195" i="10" s="1"/>
  <c r="DD125" i="4"/>
  <c r="DD195" i="10" s="1"/>
  <c r="DF125" i="4"/>
  <c r="DF195" i="10" s="1"/>
  <c r="CN125" i="4"/>
  <c r="CN195" i="10" s="1"/>
  <c r="CU125" i="4"/>
  <c r="CU195" i="10" s="1"/>
  <c r="CQ125" i="4"/>
  <c r="CQ195" i="10" s="1"/>
  <c r="CT125" i="4"/>
  <c r="CT195" i="10" s="1"/>
  <c r="AT125" i="4"/>
  <c r="AT195" i="10" s="1"/>
  <c r="BW68" i="4"/>
  <c r="BW138" i="10" s="1"/>
  <c r="CC68" i="4"/>
  <c r="CC138" i="10" s="1"/>
  <c r="CB68" i="4"/>
  <c r="CB138" i="10" s="1"/>
  <c r="Y68" i="4"/>
  <c r="Y138" i="10" s="1"/>
  <c r="CE68" i="4"/>
  <c r="CE138" i="10" s="1"/>
  <c r="BI68" i="4"/>
  <c r="BI138" i="10" s="1"/>
  <c r="BQ68" i="4"/>
  <c r="BQ138" i="10" s="1"/>
  <c r="Z68" i="4"/>
  <c r="Z138" i="10" s="1"/>
  <c r="BH68" i="4"/>
  <c r="BH138" i="10" s="1"/>
  <c r="BY68" i="4"/>
  <c r="BY138" i="10" s="1"/>
  <c r="BR68" i="4"/>
  <c r="BR138" i="10" s="1"/>
  <c r="BO68" i="4"/>
  <c r="BO138" i="10" s="1"/>
  <c r="BU68" i="4"/>
  <c r="BU138" i="10" s="1"/>
  <c r="BL68" i="4"/>
  <c r="BL138" i="10" s="1"/>
  <c r="AB68" i="4"/>
  <c r="AB138" i="10" s="1"/>
  <c r="BP68" i="4"/>
  <c r="BP138" i="10" s="1"/>
  <c r="BS68" i="4"/>
  <c r="BS138" i="10" s="1"/>
  <c r="AA68" i="4"/>
  <c r="AA138" i="10" s="1"/>
  <c r="BX68" i="4"/>
  <c r="BX138" i="10" s="1"/>
  <c r="BT68" i="4"/>
  <c r="BT138" i="10" s="1"/>
  <c r="BV68" i="4"/>
  <c r="BV138" i="10" s="1"/>
  <c r="CF68" i="4"/>
  <c r="CF138" i="10" s="1"/>
  <c r="BE68" i="4"/>
  <c r="BE138" i="10" s="1"/>
  <c r="BK68" i="4"/>
  <c r="BK138" i="10" s="1"/>
  <c r="BJ68" i="4"/>
  <c r="BJ138" i="10" s="1"/>
  <c r="BN68" i="4"/>
  <c r="BN138" i="10" s="1"/>
  <c r="BZ68" i="4"/>
  <c r="BZ138" i="10" s="1"/>
  <c r="CD68" i="4"/>
  <c r="CD138" i="10" s="1"/>
  <c r="CA68" i="4"/>
  <c r="CA138" i="10" s="1"/>
  <c r="BM68" i="4"/>
  <c r="BM138" i="10" s="1"/>
  <c r="AO72" i="4"/>
  <c r="AO142" i="10" s="1"/>
  <c r="DJ85" i="4"/>
  <c r="DJ155" i="10" s="1"/>
  <c r="BK170" i="4"/>
  <c r="BK240" i="10" s="1"/>
  <c r="CC170" i="4"/>
  <c r="CC240" i="10" s="1"/>
  <c r="BW170" i="4"/>
  <c r="BW240" i="10" s="1"/>
  <c r="BO170" i="4"/>
  <c r="BO240" i="10" s="1"/>
  <c r="CA170" i="4"/>
  <c r="CA240" i="10" s="1"/>
  <c r="BZ170" i="4"/>
  <c r="BZ240" i="10" s="1"/>
  <c r="BI170" i="4"/>
  <c r="BI240" i="10" s="1"/>
  <c r="AB170" i="4"/>
  <c r="AB240" i="10" s="1"/>
  <c r="BL170" i="4"/>
  <c r="BL240" i="10" s="1"/>
  <c r="BP170" i="4"/>
  <c r="BP240" i="10" s="1"/>
  <c r="BY170" i="4"/>
  <c r="BY240" i="10" s="1"/>
  <c r="BT170" i="4"/>
  <c r="BT240" i="10" s="1"/>
  <c r="CF170" i="4"/>
  <c r="CF240" i="10" s="1"/>
  <c r="BN170" i="4"/>
  <c r="BN240" i="10" s="1"/>
  <c r="BS170" i="4"/>
  <c r="BS240" i="10" s="1"/>
  <c r="BR170" i="4"/>
  <c r="BR240" i="10" s="1"/>
  <c r="BX170" i="4"/>
  <c r="BX240" i="10" s="1"/>
  <c r="AA170" i="4"/>
  <c r="AA240" i="10" s="1"/>
  <c r="BE170" i="4"/>
  <c r="BE240" i="10" s="1"/>
  <c r="BH170" i="4"/>
  <c r="BH240" i="10" s="1"/>
  <c r="CB170" i="4"/>
  <c r="CB240" i="10" s="1"/>
  <c r="CD170" i="4"/>
  <c r="CD240" i="10" s="1"/>
  <c r="BM170" i="4"/>
  <c r="BM240" i="10" s="1"/>
  <c r="CE170" i="4"/>
  <c r="CE240" i="10" s="1"/>
  <c r="BU170" i="4"/>
  <c r="BU240" i="10" s="1"/>
  <c r="Y170" i="4"/>
  <c r="Y240" i="10" s="1"/>
  <c r="BJ170" i="4"/>
  <c r="BJ240" i="10" s="1"/>
  <c r="Z170" i="4"/>
  <c r="Z240" i="10" s="1"/>
  <c r="BQ170" i="4"/>
  <c r="BQ240" i="10" s="1"/>
  <c r="BV170" i="4"/>
  <c r="BV240" i="10" s="1"/>
  <c r="M206" i="6"/>
  <c r="B206" i="6" s="1"/>
  <c r="B193" i="6"/>
  <c r="AJ191" i="4"/>
  <c r="AJ261" i="10" s="1"/>
  <c r="DJ97" i="4"/>
  <c r="DJ167" i="10" s="1"/>
  <c r="AY137" i="4"/>
  <c r="AY207" i="10" s="1"/>
  <c r="AO137" i="4"/>
  <c r="AO207" i="10" s="1"/>
  <c r="AT177" i="4"/>
  <c r="AT247" i="10" s="1"/>
  <c r="AY177" i="4"/>
  <c r="AY247" i="10" s="1"/>
  <c r="DJ16" i="4"/>
  <c r="DJ86" i="10" s="1"/>
  <c r="DO102" i="4"/>
  <c r="DO172" i="10" s="1"/>
  <c r="B83" i="10"/>
  <c r="E184" i="4"/>
  <c r="E254" i="10" s="1"/>
  <c r="E168" i="4"/>
  <c r="E238" i="10" s="1"/>
  <c r="E104" i="4"/>
  <c r="E174" i="10" s="1"/>
  <c r="E74" i="4"/>
  <c r="E144" i="10" s="1"/>
  <c r="E59" i="4"/>
  <c r="E129" i="10" s="1"/>
  <c r="G164" i="4"/>
  <c r="G132" i="4"/>
  <c r="H57" i="4"/>
  <c r="F31" i="4"/>
  <c r="E183" i="4"/>
  <c r="E253" i="10" s="1"/>
  <c r="E167" i="4"/>
  <c r="E237" i="10" s="1"/>
  <c r="E151" i="4"/>
  <c r="E221" i="10" s="1"/>
  <c r="E135" i="4"/>
  <c r="E205" i="10" s="1"/>
  <c r="E119" i="4"/>
  <c r="E189" i="10" s="1"/>
  <c r="F164" i="4"/>
  <c r="F132" i="4"/>
  <c r="H78" i="4"/>
  <c r="G57" i="4"/>
  <c r="H30" i="4"/>
  <c r="E57" i="4"/>
  <c r="E127" i="10" s="1"/>
  <c r="H211" i="4"/>
  <c r="H147" i="4"/>
  <c r="H131" i="4"/>
  <c r="G78" i="4"/>
  <c r="F57" i="4"/>
  <c r="G30" i="4"/>
  <c r="F34" i="4"/>
  <c r="E205" i="4"/>
  <c r="E275" i="10" s="1"/>
  <c r="G183" i="4"/>
  <c r="G151" i="4"/>
  <c r="E188" i="4"/>
  <c r="E258" i="10" s="1"/>
  <c r="E164" i="4"/>
  <c r="E234" i="10" s="1"/>
  <c r="E132" i="4"/>
  <c r="E202" i="10" s="1"/>
  <c r="H193" i="4"/>
  <c r="G188" i="4"/>
  <c r="F183" i="4"/>
  <c r="F167" i="4"/>
  <c r="F151" i="4"/>
  <c r="F135" i="4"/>
  <c r="F119" i="4"/>
  <c r="H65" i="4"/>
  <c r="H33" i="4"/>
  <c r="E182" i="4"/>
  <c r="E252" i="10" s="1"/>
  <c r="G135" i="4"/>
  <c r="E211" i="4"/>
  <c r="E281" i="10" s="1"/>
  <c r="E155" i="4"/>
  <c r="E225" i="10" s="1"/>
  <c r="E147" i="4"/>
  <c r="E217" i="10" s="1"/>
  <c r="E131" i="4"/>
  <c r="E201" i="10" s="1"/>
  <c r="E34" i="4"/>
  <c r="E104" i="10" s="1"/>
  <c r="G193" i="4"/>
  <c r="F188" i="4"/>
  <c r="H182" i="4"/>
  <c r="H86" i="4"/>
  <c r="G65" i="4"/>
  <c r="G33" i="4"/>
  <c r="F32" i="4"/>
  <c r="H34" i="4"/>
  <c r="G45" i="4"/>
  <c r="F64" i="4"/>
  <c r="F104" i="4"/>
  <c r="F168" i="4"/>
  <c r="F184" i="4"/>
  <c r="G205" i="4"/>
  <c r="H210" i="4"/>
  <c r="G213" i="4"/>
  <c r="E30" i="4"/>
  <c r="E100" i="10" s="1"/>
  <c r="E78" i="4"/>
  <c r="E148" i="10" s="1"/>
  <c r="E86" i="4"/>
  <c r="E156" i="10" s="1"/>
  <c r="G32" i="4"/>
  <c r="H45" i="4"/>
  <c r="F59" i="4"/>
  <c r="G64" i="4"/>
  <c r="G104" i="4"/>
  <c r="F131" i="4"/>
  <c r="F147" i="4"/>
  <c r="F155" i="4"/>
  <c r="G168" i="4"/>
  <c r="G184" i="4"/>
  <c r="H205" i="4"/>
  <c r="G208" i="4"/>
  <c r="F211" i="4"/>
  <c r="H213" i="4"/>
  <c r="E31" i="4"/>
  <c r="E101" i="10" s="1"/>
  <c r="F30" i="4"/>
  <c r="H32" i="4"/>
  <c r="G59" i="4"/>
  <c r="H64" i="4"/>
  <c r="F78" i="4"/>
  <c r="H80" i="4"/>
  <c r="F86" i="4"/>
  <c r="H104" i="4"/>
  <c r="G131" i="4"/>
  <c r="G147" i="4"/>
  <c r="G155" i="4"/>
  <c r="H168" i="4"/>
  <c r="F182" i="4"/>
  <c r="H184" i="4"/>
  <c r="G211" i="4"/>
  <c r="E32" i="4"/>
  <c r="E102" i="10" s="1"/>
  <c r="E64" i="4"/>
  <c r="E134" i="10" s="1"/>
  <c r="E80" i="4"/>
  <c r="E150" i="10" s="1"/>
  <c r="H31" i="4"/>
  <c r="G34" i="4"/>
  <c r="F45" i="4"/>
  <c r="G74" i="4"/>
  <c r="H119" i="4"/>
  <c r="H135" i="4"/>
  <c r="H151" i="4"/>
  <c r="H167" i="4"/>
  <c r="H183" i="4"/>
  <c r="G186" i="4"/>
  <c r="F205" i="4"/>
  <c r="G210" i="4"/>
  <c r="F213" i="4"/>
  <c r="E29" i="4"/>
  <c r="E45" i="4"/>
  <c r="E115" i="10" s="1"/>
  <c r="F210" i="4"/>
  <c r="G167" i="4"/>
  <c r="G119" i="4"/>
  <c r="E210" i="4"/>
  <c r="E280" i="10" s="1"/>
  <c r="E186" i="4"/>
  <c r="E256" i="10" s="1"/>
  <c r="E65" i="4"/>
  <c r="E135" i="10" s="1"/>
  <c r="E33" i="4"/>
  <c r="E103" i="10" s="1"/>
  <c r="F193" i="4"/>
  <c r="G182" i="4"/>
  <c r="H155" i="4"/>
  <c r="G86" i="4"/>
  <c r="F65" i="4"/>
  <c r="H59" i="4"/>
  <c r="F33" i="4"/>
  <c r="E213" i="4"/>
  <c r="E283" i="10" s="1"/>
  <c r="H188" i="4"/>
  <c r="E193" i="4"/>
  <c r="E263" i="10" s="1"/>
  <c r="F186" i="4"/>
  <c r="H164" i="4"/>
  <c r="H132" i="4"/>
  <c r="F74" i="4"/>
  <c r="G31" i="4"/>
  <c r="K131" i="4" l="1"/>
  <c r="K201" i="10" s="1"/>
  <c r="K155" i="4"/>
  <c r="K225" i="10" s="1"/>
  <c r="M155" i="4"/>
  <c r="M225" i="10" s="1"/>
  <c r="K64" i="4"/>
  <c r="K134" i="10" s="1"/>
  <c r="K205" i="4"/>
  <c r="K275" i="10" s="1"/>
  <c r="M205" i="4"/>
  <c r="M275" i="10" s="1"/>
  <c r="K135" i="4"/>
  <c r="K205" i="10" s="1"/>
  <c r="K147" i="4"/>
  <c r="K217" i="10" s="1"/>
  <c r="K210" i="4"/>
  <c r="K280" i="10" s="1"/>
  <c r="P64" i="4"/>
  <c r="P134" i="10" s="1"/>
  <c r="K34" i="4"/>
  <c r="K104" i="10" s="1"/>
  <c r="K59" i="4"/>
  <c r="K129" i="10" s="1"/>
  <c r="M59" i="4"/>
  <c r="M129" i="10" s="1"/>
  <c r="O59" i="4"/>
  <c r="O129" i="10" s="1"/>
  <c r="N131" i="4"/>
  <c r="N201" i="10" s="1"/>
  <c r="N147" i="4"/>
  <c r="N217" i="10" s="1"/>
  <c r="P33" i="4"/>
  <c r="P103" i="10" s="1"/>
  <c r="N33" i="4"/>
  <c r="N103" i="10" s="1"/>
  <c r="K86" i="4"/>
  <c r="K156" i="10" s="1"/>
  <c r="O213" i="4"/>
  <c r="O283" i="10" s="1"/>
  <c r="K119" i="4"/>
  <c r="K189" i="10" s="1"/>
  <c r="N64" i="4"/>
  <c r="N134" i="10" s="1"/>
  <c r="M33" i="4"/>
  <c r="M103" i="10" s="1"/>
  <c r="K33" i="4"/>
  <c r="K103" i="10" s="1"/>
  <c r="O33" i="4"/>
  <c r="O103" i="10" s="1"/>
  <c r="K45" i="4"/>
  <c r="K115" i="10" s="1"/>
  <c r="M45" i="4"/>
  <c r="M115" i="10" s="1"/>
  <c r="N182" i="4"/>
  <c r="N252" i="10" s="1"/>
  <c r="N151" i="4"/>
  <c r="N221" i="10" s="1"/>
  <c r="N155" i="4"/>
  <c r="N225" i="10" s="1"/>
  <c r="K168" i="4"/>
  <c r="K238" i="10" s="1"/>
  <c r="P168" i="4"/>
  <c r="P238" i="10" s="1"/>
  <c r="N30" i="4"/>
  <c r="N100" i="10" s="1"/>
  <c r="O205" i="4"/>
  <c r="O275" i="10" s="1"/>
  <c r="K104" i="4"/>
  <c r="K174" i="10" s="1"/>
  <c r="P45" i="4"/>
  <c r="P115" i="10" s="1"/>
  <c r="K182" i="4"/>
  <c r="K252" i="10" s="1"/>
  <c r="K78" i="4"/>
  <c r="K148" i="10" s="1"/>
  <c r="G80" i="4"/>
  <c r="K151" i="4"/>
  <c r="K221" i="10" s="1"/>
  <c r="M151" i="4"/>
  <c r="M221" i="10" s="1"/>
  <c r="O64" i="4"/>
  <c r="O134" i="10" s="1"/>
  <c r="K167" i="4"/>
  <c r="K237" i="10" s="1"/>
  <c r="N205" i="4"/>
  <c r="N275" i="10" s="1"/>
  <c r="P205" i="4"/>
  <c r="P275" i="10" s="1"/>
  <c r="P59" i="4"/>
  <c r="P129" i="10" s="1"/>
  <c r="K65" i="4"/>
  <c r="K135" i="10" s="1"/>
  <c r="O65" i="4"/>
  <c r="O135" i="10" s="1"/>
  <c r="N32" i="4"/>
  <c r="N102" i="10" s="1"/>
  <c r="P147" i="4"/>
  <c r="P217" i="10" s="1"/>
  <c r="M147" i="4"/>
  <c r="M217" i="10" s="1"/>
  <c r="N119" i="4"/>
  <c r="N189" i="10" s="1"/>
  <c r="O155" i="4"/>
  <c r="O225" i="10" s="1"/>
  <c r="O34" i="4"/>
  <c r="O104" i="10" s="1"/>
  <c r="P30" i="4"/>
  <c r="P100" i="10" s="1"/>
  <c r="O30" i="4"/>
  <c r="O100" i="10" s="1"/>
  <c r="K31" i="4"/>
  <c r="K101" i="10" s="1"/>
  <c r="K213" i="4"/>
  <c r="K283" i="10" s="1"/>
  <c r="K183" i="4"/>
  <c r="K253" i="10" s="1"/>
  <c r="P132" i="4"/>
  <c r="P202" i="10" s="1"/>
  <c r="O151" i="4"/>
  <c r="O221" i="10" s="1"/>
  <c r="K132" i="4"/>
  <c r="K202" i="10" s="1"/>
  <c r="K193" i="4"/>
  <c r="K263" i="10" s="1"/>
  <c r="M193" i="4"/>
  <c r="M263" i="10" s="1"/>
  <c r="K184" i="4"/>
  <c r="K254" i="10" s="1"/>
  <c r="M184" i="4"/>
  <c r="M254" i="10" s="1"/>
  <c r="N34" i="4"/>
  <c r="N104" i="10" s="1"/>
  <c r="P104" i="4"/>
  <c r="P174" i="10" s="1"/>
  <c r="N59" i="4"/>
  <c r="N129" i="10" s="1"/>
  <c r="K30" i="4"/>
  <c r="K100" i="10" s="1"/>
  <c r="M30" i="4"/>
  <c r="M100" i="10" s="1"/>
  <c r="K32" i="4"/>
  <c r="K102" i="10" s="1"/>
  <c r="K188" i="4"/>
  <c r="K258" i="10" s="1"/>
  <c r="K211" i="4"/>
  <c r="K281" i="10" s="1"/>
  <c r="E31" i="10"/>
  <c r="B31" i="10" s="1"/>
  <c r="E23" i="10"/>
  <c r="B23" i="10" s="1"/>
  <c r="M211" i="4"/>
  <c r="M281" i="10" s="1"/>
  <c r="DY51" i="4"/>
  <c r="DY121" i="10" s="1"/>
  <c r="DO51" i="4"/>
  <c r="DO121" i="10" s="1"/>
  <c r="C185" i="4"/>
  <c r="C255" i="10" s="1"/>
  <c r="ED51" i="4"/>
  <c r="ED121" i="10" s="1"/>
  <c r="M186" i="4"/>
  <c r="M256" i="10" s="1"/>
  <c r="DT51" i="4"/>
  <c r="DT121" i="10" s="1"/>
  <c r="C44" i="4"/>
  <c r="C114" i="10" s="1"/>
  <c r="AY100" i="4"/>
  <c r="AY170" i="10" s="1"/>
  <c r="AJ100" i="4"/>
  <c r="AJ170" i="10" s="1"/>
  <c r="AO100" i="4"/>
  <c r="AO170" i="10" s="1"/>
  <c r="H186" i="4"/>
  <c r="I159" i="7"/>
  <c r="C149" i="7"/>
  <c r="DA100" i="4"/>
  <c r="DA170" i="10" s="1"/>
  <c r="DD100" i="4"/>
  <c r="DD170" i="10" s="1"/>
  <c r="CQ100" i="4"/>
  <c r="CQ170" i="10" s="1"/>
  <c r="CV100" i="4"/>
  <c r="CV170" i="10" s="1"/>
  <c r="CX100" i="4"/>
  <c r="CX170" i="10" s="1"/>
  <c r="CL100" i="4"/>
  <c r="CL170" i="10" s="1"/>
  <c r="CR100" i="4"/>
  <c r="CR170" i="10" s="1"/>
  <c r="CN100" i="4"/>
  <c r="CN170" i="10" s="1"/>
  <c r="CO100" i="4"/>
  <c r="CO170" i="10" s="1"/>
  <c r="CK100" i="4"/>
  <c r="CK170" i="10" s="1"/>
  <c r="CU100" i="4"/>
  <c r="CU170" i="10" s="1"/>
  <c r="CJ100" i="4"/>
  <c r="CJ170" i="10" s="1"/>
  <c r="CI100" i="4"/>
  <c r="CI170" i="10" s="1"/>
  <c r="DE100" i="4"/>
  <c r="DE170" i="10" s="1"/>
  <c r="CS100" i="4"/>
  <c r="CS170" i="10" s="1"/>
  <c r="DG100" i="4"/>
  <c r="DG170" i="10" s="1"/>
  <c r="CT100" i="4"/>
  <c r="CT170" i="10" s="1"/>
  <c r="CP100" i="4"/>
  <c r="CP170" i="10" s="1"/>
  <c r="DF100" i="4"/>
  <c r="DF170" i="10" s="1"/>
  <c r="CM100" i="4"/>
  <c r="CM170" i="10" s="1"/>
  <c r="CZ100" i="4"/>
  <c r="CZ170" i="10" s="1"/>
  <c r="CW100" i="4"/>
  <c r="CW170" i="10" s="1"/>
  <c r="DC100" i="4"/>
  <c r="DC170" i="10" s="1"/>
  <c r="CY100" i="4"/>
  <c r="CY170" i="10" s="1"/>
  <c r="DB100" i="4"/>
  <c r="DB170" i="10" s="1"/>
  <c r="AT100" i="4"/>
  <c r="AT170" i="10" s="1"/>
  <c r="DJ51" i="4"/>
  <c r="DJ121" i="10" s="1"/>
  <c r="T78" i="4"/>
  <c r="T148" i="10" s="1"/>
  <c r="S211" i="4"/>
  <c r="S281" i="10" s="1"/>
  <c r="AT170" i="4"/>
  <c r="AT240" i="10" s="1"/>
  <c r="AY68" i="4"/>
  <c r="AY138" i="10" s="1"/>
  <c r="DO111" i="4"/>
  <c r="DO181" i="10" s="1"/>
  <c r="M207" i="6"/>
  <c r="B207" i="6" s="1"/>
  <c r="B194" i="6"/>
  <c r="I173" i="7"/>
  <c r="C163" i="7"/>
  <c r="AT43" i="4"/>
  <c r="AT113" i="10" s="1"/>
  <c r="DT125" i="4"/>
  <c r="DT195" i="10" s="1"/>
  <c r="ED72" i="4"/>
  <c r="ED142" i="10" s="1"/>
  <c r="AT207" i="4"/>
  <c r="AT277" i="10" s="1"/>
  <c r="AY207" i="4"/>
  <c r="AY277" i="10" s="1"/>
  <c r="DO175" i="4"/>
  <c r="DO245" i="10" s="1"/>
  <c r="AO76" i="4"/>
  <c r="AO146" i="10" s="1"/>
  <c r="DO81" i="4"/>
  <c r="DO151" i="10" s="1"/>
  <c r="AO122" i="4"/>
  <c r="AO192" i="10" s="1"/>
  <c r="ED177" i="4"/>
  <c r="ED247" i="10" s="1"/>
  <c r="CW170" i="4"/>
  <c r="CW240" i="10" s="1"/>
  <c r="CJ170" i="4"/>
  <c r="CJ240" i="10" s="1"/>
  <c r="CI170" i="4"/>
  <c r="CI240" i="10" s="1"/>
  <c r="DB170" i="4"/>
  <c r="DB240" i="10" s="1"/>
  <c r="CL170" i="4"/>
  <c r="CL240" i="10" s="1"/>
  <c r="DF170" i="4"/>
  <c r="DF240" i="10" s="1"/>
  <c r="DC170" i="4"/>
  <c r="DC240" i="10" s="1"/>
  <c r="DA170" i="4"/>
  <c r="DA240" i="10" s="1"/>
  <c r="CX170" i="4"/>
  <c r="CX240" i="10" s="1"/>
  <c r="CT170" i="4"/>
  <c r="CT240" i="10" s="1"/>
  <c r="CO170" i="4"/>
  <c r="CO240" i="10" s="1"/>
  <c r="CP170" i="4"/>
  <c r="CP240" i="10" s="1"/>
  <c r="CN170" i="4"/>
  <c r="CN240" i="10" s="1"/>
  <c r="DD170" i="4"/>
  <c r="DD240" i="10" s="1"/>
  <c r="CZ170" i="4"/>
  <c r="CZ240" i="10" s="1"/>
  <c r="CQ170" i="4"/>
  <c r="CQ240" i="10" s="1"/>
  <c r="DG170" i="4"/>
  <c r="DG240" i="10" s="1"/>
  <c r="CK170" i="4"/>
  <c r="CK240" i="10" s="1"/>
  <c r="CU170" i="4"/>
  <c r="CU240" i="10" s="1"/>
  <c r="CS170" i="4"/>
  <c r="CS240" i="10" s="1"/>
  <c r="CM170" i="4"/>
  <c r="CM240" i="10" s="1"/>
  <c r="CY170" i="4"/>
  <c r="CY240" i="10" s="1"/>
  <c r="CV170" i="4"/>
  <c r="CV240" i="10" s="1"/>
  <c r="DE170" i="4"/>
  <c r="DE240" i="10" s="1"/>
  <c r="CR170" i="4"/>
  <c r="CR240" i="10" s="1"/>
  <c r="AJ68" i="4"/>
  <c r="AJ138" i="10" s="1"/>
  <c r="DJ125" i="4"/>
  <c r="DJ195" i="10" s="1"/>
  <c r="DO72" i="4"/>
  <c r="DO142" i="10" s="1"/>
  <c r="DO91" i="4"/>
  <c r="DO161" i="10" s="1"/>
  <c r="AO43" i="4"/>
  <c r="AO113" i="10" s="1"/>
  <c r="DY175" i="4"/>
  <c r="DY245" i="10" s="1"/>
  <c r="DJ177" i="4"/>
  <c r="DJ247" i="10" s="1"/>
  <c r="DY108" i="4"/>
  <c r="DY178" i="10" s="1"/>
  <c r="DY91" i="4"/>
  <c r="DY161" i="10" s="1"/>
  <c r="AO150" i="4"/>
  <c r="AO220" i="10" s="1"/>
  <c r="DO133" i="4"/>
  <c r="DO203" i="10" s="1"/>
  <c r="I160" i="7"/>
  <c r="C150" i="7"/>
  <c r="DT108" i="4"/>
  <c r="DT178" i="10" s="1"/>
  <c r="CI76" i="4"/>
  <c r="CI146" i="10" s="1"/>
  <c r="CW76" i="4"/>
  <c r="CW146" i="10" s="1"/>
  <c r="CK76" i="4"/>
  <c r="CK146" i="10" s="1"/>
  <c r="CQ76" i="4"/>
  <c r="CQ146" i="10" s="1"/>
  <c r="DE76" i="4"/>
  <c r="DE146" i="10" s="1"/>
  <c r="DA76" i="4"/>
  <c r="DA146" i="10" s="1"/>
  <c r="CY76" i="4"/>
  <c r="CY146" i="10" s="1"/>
  <c r="CL76" i="4"/>
  <c r="CL146" i="10" s="1"/>
  <c r="CS76" i="4"/>
  <c r="CS146" i="10" s="1"/>
  <c r="DG76" i="4"/>
  <c r="DG146" i="10" s="1"/>
  <c r="DB76" i="4"/>
  <c r="DB146" i="10" s="1"/>
  <c r="CT76" i="4"/>
  <c r="CT146" i="10" s="1"/>
  <c r="DF76" i="4"/>
  <c r="DF146" i="10" s="1"/>
  <c r="DD76" i="4"/>
  <c r="DD146" i="10" s="1"/>
  <c r="CJ76" i="4"/>
  <c r="CJ146" i="10" s="1"/>
  <c r="CU76" i="4"/>
  <c r="CU146" i="10" s="1"/>
  <c r="CR76" i="4"/>
  <c r="CR146" i="10" s="1"/>
  <c r="CV76" i="4"/>
  <c r="CV146" i="10" s="1"/>
  <c r="CZ76" i="4"/>
  <c r="CZ146" i="10" s="1"/>
  <c r="CO76" i="4"/>
  <c r="CO146" i="10" s="1"/>
  <c r="CM76" i="4"/>
  <c r="CM146" i="10" s="1"/>
  <c r="CP76" i="4"/>
  <c r="CP146" i="10" s="1"/>
  <c r="DC76" i="4"/>
  <c r="DC146" i="10" s="1"/>
  <c r="CX76" i="4"/>
  <c r="CX146" i="10" s="1"/>
  <c r="CN76" i="4"/>
  <c r="CN146" i="10" s="1"/>
  <c r="AT76" i="4"/>
  <c r="AT146" i="10" s="1"/>
  <c r="DJ81" i="4"/>
  <c r="DJ151" i="10" s="1"/>
  <c r="AY92" i="4"/>
  <c r="AY162" i="10" s="1"/>
  <c r="CY92" i="4"/>
  <c r="CY162" i="10" s="1"/>
  <c r="DG92" i="4"/>
  <c r="DG162" i="10" s="1"/>
  <c r="DC92" i="4"/>
  <c r="DC162" i="10" s="1"/>
  <c r="CZ92" i="4"/>
  <c r="CZ162" i="10" s="1"/>
  <c r="CT92" i="4"/>
  <c r="CT162" i="10" s="1"/>
  <c r="DD92" i="4"/>
  <c r="DD162" i="10" s="1"/>
  <c r="CQ92" i="4"/>
  <c r="CQ162" i="10" s="1"/>
  <c r="CV92" i="4"/>
  <c r="CV162" i="10" s="1"/>
  <c r="CI92" i="4"/>
  <c r="CI162" i="10" s="1"/>
  <c r="CJ92" i="4"/>
  <c r="CJ162" i="10" s="1"/>
  <c r="CR92" i="4"/>
  <c r="CR162" i="10" s="1"/>
  <c r="DB92" i="4"/>
  <c r="DB162" i="10" s="1"/>
  <c r="DA92" i="4"/>
  <c r="DA162" i="10" s="1"/>
  <c r="CK92" i="4"/>
  <c r="CK162" i="10" s="1"/>
  <c r="CU92" i="4"/>
  <c r="CU162" i="10" s="1"/>
  <c r="CP92" i="4"/>
  <c r="CP162" i="10" s="1"/>
  <c r="CL92" i="4"/>
  <c r="CL162" i="10" s="1"/>
  <c r="CX92" i="4"/>
  <c r="CX162" i="10" s="1"/>
  <c r="CM92" i="4"/>
  <c r="CM162" i="10" s="1"/>
  <c r="DF92" i="4"/>
  <c r="DF162" i="10" s="1"/>
  <c r="DE92" i="4"/>
  <c r="DE162" i="10" s="1"/>
  <c r="CO92" i="4"/>
  <c r="CO162" i="10" s="1"/>
  <c r="CN92" i="4"/>
  <c r="CN162" i="10" s="1"/>
  <c r="CW92" i="4"/>
  <c r="CW162" i="10" s="1"/>
  <c r="CS92" i="4"/>
  <c r="CS162" i="10" s="1"/>
  <c r="ED133" i="4"/>
  <c r="ED203" i="10" s="1"/>
  <c r="C38" i="4"/>
  <c r="C108" i="10" s="1"/>
  <c r="DJ72" i="4"/>
  <c r="DJ142" i="10" s="1"/>
  <c r="DJ106" i="4"/>
  <c r="DJ176" i="10" s="1"/>
  <c r="DJ91" i="4"/>
  <c r="DJ161" i="10" s="1"/>
  <c r="DJ137" i="4"/>
  <c r="DJ207" i="10" s="1"/>
  <c r="I154" i="7"/>
  <c r="C144" i="7"/>
  <c r="I167" i="7"/>
  <c r="C157" i="7"/>
  <c r="AO120" i="4"/>
  <c r="AO190" i="10" s="1"/>
  <c r="DY191" i="4"/>
  <c r="DY261" i="10" s="1"/>
  <c r="DO177" i="4"/>
  <c r="DO247" i="10" s="1"/>
  <c r="DY81" i="4"/>
  <c r="DY151" i="10" s="1"/>
  <c r="DT81" i="4"/>
  <c r="DT151" i="10" s="1"/>
  <c r="AT150" i="4"/>
  <c r="AT220" i="10" s="1"/>
  <c r="AJ150" i="4"/>
  <c r="AJ220" i="10" s="1"/>
  <c r="AY76" i="4"/>
  <c r="AY146" i="10" s="1"/>
  <c r="ED81" i="4"/>
  <c r="ED151" i="10" s="1"/>
  <c r="ED125" i="4"/>
  <c r="ED195" i="10" s="1"/>
  <c r="M198" i="6"/>
  <c r="B198" i="6" s="1"/>
  <c r="B185" i="6"/>
  <c r="DT137" i="4"/>
  <c r="DT207" i="10" s="1"/>
  <c r="AT68" i="4"/>
  <c r="AT138" i="10" s="1"/>
  <c r="AJ156" i="4"/>
  <c r="AJ226" i="10" s="1"/>
  <c r="AO88" i="4"/>
  <c r="AO158" i="10" s="1"/>
  <c r="AY88" i="4"/>
  <c r="AY158" i="10" s="1"/>
  <c r="O211" i="4"/>
  <c r="O281" i="10" s="1"/>
  <c r="C112" i="4"/>
  <c r="C182" i="10" s="1"/>
  <c r="DT191" i="4"/>
  <c r="DT261" i="10" s="1"/>
  <c r="AY58" i="4"/>
  <c r="AY128" i="10" s="1"/>
  <c r="M57" i="4"/>
  <c r="M127" i="10" s="1"/>
  <c r="P57" i="4"/>
  <c r="P127" i="10" s="1"/>
  <c r="O57" i="4"/>
  <c r="O127" i="10" s="1"/>
  <c r="CJ120" i="4"/>
  <c r="CJ190" i="10" s="1"/>
  <c r="DE120" i="4"/>
  <c r="DE190" i="10" s="1"/>
  <c r="CP120" i="4"/>
  <c r="CP190" i="10" s="1"/>
  <c r="CS120" i="4"/>
  <c r="CS190" i="10" s="1"/>
  <c r="CI120" i="4"/>
  <c r="CI190" i="10" s="1"/>
  <c r="CZ120" i="4"/>
  <c r="CZ190" i="10" s="1"/>
  <c r="CQ120" i="4"/>
  <c r="CQ190" i="10" s="1"/>
  <c r="DC120" i="4"/>
  <c r="DC190" i="10" s="1"/>
  <c r="CR120" i="4"/>
  <c r="CR190" i="10" s="1"/>
  <c r="CY120" i="4"/>
  <c r="CY190" i="10" s="1"/>
  <c r="CK120" i="4"/>
  <c r="CK190" i="10" s="1"/>
  <c r="DB120" i="4"/>
  <c r="DB190" i="10" s="1"/>
  <c r="CV120" i="4"/>
  <c r="CV190" i="10" s="1"/>
  <c r="DG120" i="4"/>
  <c r="DG190" i="10" s="1"/>
  <c r="DF120" i="4"/>
  <c r="DF190" i="10" s="1"/>
  <c r="CL120" i="4"/>
  <c r="CL190" i="10" s="1"/>
  <c r="CO120" i="4"/>
  <c r="CO190" i="10" s="1"/>
  <c r="CT120" i="4"/>
  <c r="CT190" i="10" s="1"/>
  <c r="CW120" i="4"/>
  <c r="CW190" i="10" s="1"/>
  <c r="CX120" i="4"/>
  <c r="CX190" i="10" s="1"/>
  <c r="CU120" i="4"/>
  <c r="CU190" i="10" s="1"/>
  <c r="DD120" i="4"/>
  <c r="DD190" i="10" s="1"/>
  <c r="CM120" i="4"/>
  <c r="CM190" i="10" s="1"/>
  <c r="DA120" i="4"/>
  <c r="DA190" i="10" s="1"/>
  <c r="CN120" i="4"/>
  <c r="CN190" i="10" s="1"/>
  <c r="AJ120" i="4"/>
  <c r="AJ190" i="10" s="1"/>
  <c r="CL43" i="4"/>
  <c r="CL113" i="10" s="1"/>
  <c r="CR43" i="4"/>
  <c r="CR113" i="10" s="1"/>
  <c r="DG43" i="4"/>
  <c r="DG113" i="10" s="1"/>
  <c r="DF43" i="4"/>
  <c r="DF113" i="10" s="1"/>
  <c r="CT43" i="4"/>
  <c r="CT113" i="10" s="1"/>
  <c r="DC43" i="4"/>
  <c r="DC113" i="10" s="1"/>
  <c r="CM43" i="4"/>
  <c r="CM113" i="10" s="1"/>
  <c r="DB43" i="4"/>
  <c r="DB113" i="10" s="1"/>
  <c r="CI43" i="4"/>
  <c r="CI113" i="10" s="1"/>
  <c r="CN43" i="4"/>
  <c r="CN113" i="10" s="1"/>
  <c r="DE43" i="4"/>
  <c r="DE113" i="10" s="1"/>
  <c r="CP43" i="4"/>
  <c r="CP113" i="10" s="1"/>
  <c r="CX43" i="4"/>
  <c r="CX113" i="10" s="1"/>
  <c r="DA43" i="4"/>
  <c r="DA113" i="10" s="1"/>
  <c r="CJ43" i="4"/>
  <c r="CJ113" i="10" s="1"/>
  <c r="CS43" i="4"/>
  <c r="CS113" i="10" s="1"/>
  <c r="DD43" i="4"/>
  <c r="DD113" i="10" s="1"/>
  <c r="CW43" i="4"/>
  <c r="CW113" i="10" s="1"/>
  <c r="CV43" i="4"/>
  <c r="CV113" i="10" s="1"/>
  <c r="CU43" i="4"/>
  <c r="CU113" i="10" s="1"/>
  <c r="CY43" i="4"/>
  <c r="CY113" i="10" s="1"/>
  <c r="CO43" i="4"/>
  <c r="CO113" i="10" s="1"/>
  <c r="CQ43" i="4"/>
  <c r="CQ113" i="10" s="1"/>
  <c r="CZ43" i="4"/>
  <c r="CZ113" i="10" s="1"/>
  <c r="CK43" i="4"/>
  <c r="CK113" i="10" s="1"/>
  <c r="AJ43" i="4"/>
  <c r="AJ113" i="10" s="1"/>
  <c r="DT111" i="4"/>
  <c r="DT181" i="10" s="1"/>
  <c r="AO207" i="4"/>
  <c r="AO277" i="10" s="1"/>
  <c r="AJ140" i="4"/>
  <c r="AJ210" i="10" s="1"/>
  <c r="AJ122" i="4"/>
  <c r="AJ192" i="10" s="1"/>
  <c r="CL88" i="4"/>
  <c r="CL158" i="10" s="1"/>
  <c r="CQ88" i="4"/>
  <c r="CQ158" i="10" s="1"/>
  <c r="DC88" i="4"/>
  <c r="DC158" i="10" s="1"/>
  <c r="CV88" i="4"/>
  <c r="CV158" i="10" s="1"/>
  <c r="CO88" i="4"/>
  <c r="CO158" i="10" s="1"/>
  <c r="CT88" i="4"/>
  <c r="CT158" i="10" s="1"/>
  <c r="CZ88" i="4"/>
  <c r="CZ158" i="10" s="1"/>
  <c r="CK88" i="4"/>
  <c r="CK158" i="10" s="1"/>
  <c r="CW88" i="4"/>
  <c r="CW158" i="10" s="1"/>
  <c r="DB88" i="4"/>
  <c r="DB158" i="10" s="1"/>
  <c r="CN88" i="4"/>
  <c r="CN158" i="10" s="1"/>
  <c r="DD88" i="4"/>
  <c r="DD158" i="10" s="1"/>
  <c r="CY88" i="4"/>
  <c r="CY158" i="10" s="1"/>
  <c r="CJ88" i="4"/>
  <c r="CJ158" i="10" s="1"/>
  <c r="CU88" i="4"/>
  <c r="CU158" i="10" s="1"/>
  <c r="CM88" i="4"/>
  <c r="CM158" i="10" s="1"/>
  <c r="DE88" i="4"/>
  <c r="DE158" i="10" s="1"/>
  <c r="CR88" i="4"/>
  <c r="CR158" i="10" s="1"/>
  <c r="CX88" i="4"/>
  <c r="CX158" i="10" s="1"/>
  <c r="CS88" i="4"/>
  <c r="CS158" i="10" s="1"/>
  <c r="DG88" i="4"/>
  <c r="DG158" i="10" s="1"/>
  <c r="CP88" i="4"/>
  <c r="CP158" i="10" s="1"/>
  <c r="DF88" i="4"/>
  <c r="DF158" i="10" s="1"/>
  <c r="CI88" i="4"/>
  <c r="CI158" i="10" s="1"/>
  <c r="DA88" i="4"/>
  <c r="DA158" i="10" s="1"/>
  <c r="AJ88" i="4"/>
  <c r="AJ158" i="10" s="1"/>
  <c r="DT133" i="4"/>
  <c r="DT203" i="10" s="1"/>
  <c r="M192" i="6"/>
  <c r="B179" i="6"/>
  <c r="DY137" i="4"/>
  <c r="DY207" i="10" s="1"/>
  <c r="C158" i="4"/>
  <c r="C228" i="10" s="1"/>
  <c r="ED106" i="4"/>
  <c r="ED176" i="10" s="1"/>
  <c r="ED191" i="4"/>
  <c r="ED261" i="10" s="1"/>
  <c r="DJ191" i="4"/>
  <c r="DJ261" i="10" s="1"/>
  <c r="AY150" i="4"/>
  <c r="AY220" i="10" s="1"/>
  <c r="ED111" i="4"/>
  <c r="ED181" i="10" s="1"/>
  <c r="N186" i="4"/>
  <c r="N256" i="10" s="1"/>
  <c r="DJ175" i="4"/>
  <c r="DJ245" i="10" s="1"/>
  <c r="CY122" i="4"/>
  <c r="CY192" i="10" s="1"/>
  <c r="CU122" i="4"/>
  <c r="CU192" i="10" s="1"/>
  <c r="CI122" i="4"/>
  <c r="CI192" i="10" s="1"/>
  <c r="CJ122" i="4"/>
  <c r="CJ192" i="10" s="1"/>
  <c r="CQ122" i="4"/>
  <c r="CQ192" i="10" s="1"/>
  <c r="CM122" i="4"/>
  <c r="CM192" i="10" s="1"/>
  <c r="CK122" i="4"/>
  <c r="CK192" i="10" s="1"/>
  <c r="CR122" i="4"/>
  <c r="CR192" i="10" s="1"/>
  <c r="DA122" i="4"/>
  <c r="DA192" i="10" s="1"/>
  <c r="DE122" i="4"/>
  <c r="DE192" i="10" s="1"/>
  <c r="CP122" i="4"/>
  <c r="CP192" i="10" s="1"/>
  <c r="CT122" i="4"/>
  <c r="CT192" i="10" s="1"/>
  <c r="DD122" i="4"/>
  <c r="DD192" i="10" s="1"/>
  <c r="CX122" i="4"/>
  <c r="CX192" i="10" s="1"/>
  <c r="DB122" i="4"/>
  <c r="DB192" i="10" s="1"/>
  <c r="DG122" i="4"/>
  <c r="DG192" i="10" s="1"/>
  <c r="DC122" i="4"/>
  <c r="DC192" i="10" s="1"/>
  <c r="CN122" i="4"/>
  <c r="CN192" i="10" s="1"/>
  <c r="CW122" i="4"/>
  <c r="CW192" i="10" s="1"/>
  <c r="DF122" i="4"/>
  <c r="DF192" i="10" s="1"/>
  <c r="CS122" i="4"/>
  <c r="CS192" i="10" s="1"/>
  <c r="CZ122" i="4"/>
  <c r="CZ192" i="10" s="1"/>
  <c r="CL122" i="4"/>
  <c r="CL192" i="10" s="1"/>
  <c r="CO122" i="4"/>
  <c r="CO192" i="10" s="1"/>
  <c r="CV122" i="4"/>
  <c r="CV192" i="10" s="1"/>
  <c r="DO191" i="4"/>
  <c r="DO261" i="10" s="1"/>
  <c r="AO68" i="4"/>
  <c r="AO138" i="10" s="1"/>
  <c r="CK68" i="4"/>
  <c r="CK138" i="10" s="1"/>
  <c r="DE68" i="4"/>
  <c r="DE138" i="10" s="1"/>
  <c r="CQ68" i="4"/>
  <c r="CQ138" i="10" s="1"/>
  <c r="CI68" i="4"/>
  <c r="CI138" i="10" s="1"/>
  <c r="DF68" i="4"/>
  <c r="DF138" i="10" s="1"/>
  <c r="CS68" i="4"/>
  <c r="CS138" i="10" s="1"/>
  <c r="CN68" i="4"/>
  <c r="CN138" i="10" s="1"/>
  <c r="CR68" i="4"/>
  <c r="CR138" i="10" s="1"/>
  <c r="DA68" i="4"/>
  <c r="DA138" i="10" s="1"/>
  <c r="CW68" i="4"/>
  <c r="CW138" i="10" s="1"/>
  <c r="CO68" i="4"/>
  <c r="CO138" i="10" s="1"/>
  <c r="CL68" i="4"/>
  <c r="CL138" i="10" s="1"/>
  <c r="DG68" i="4"/>
  <c r="DG138" i="10" s="1"/>
  <c r="CU68" i="4"/>
  <c r="CU138" i="10" s="1"/>
  <c r="CJ68" i="4"/>
  <c r="CJ138" i="10" s="1"/>
  <c r="CX68" i="4"/>
  <c r="CX138" i="10" s="1"/>
  <c r="DD68" i="4"/>
  <c r="DD138" i="10" s="1"/>
  <c r="CT68" i="4"/>
  <c r="CT138" i="10" s="1"/>
  <c r="CY68" i="4"/>
  <c r="CY138" i="10" s="1"/>
  <c r="CM68" i="4"/>
  <c r="CM138" i="10" s="1"/>
  <c r="DC68" i="4"/>
  <c r="DC138" i="10" s="1"/>
  <c r="CZ68" i="4"/>
  <c r="CZ138" i="10" s="1"/>
  <c r="CV68" i="4"/>
  <c r="CV138" i="10" s="1"/>
  <c r="CP68" i="4"/>
  <c r="CP138" i="10" s="1"/>
  <c r="DB68" i="4"/>
  <c r="DB138" i="10" s="1"/>
  <c r="DY125" i="4"/>
  <c r="DY195" i="10" s="1"/>
  <c r="DO125" i="4"/>
  <c r="DO195" i="10" s="1"/>
  <c r="DY133" i="4"/>
  <c r="DY203" i="10" s="1"/>
  <c r="AY170" i="4"/>
  <c r="AY240" i="10" s="1"/>
  <c r="DT72" i="4"/>
  <c r="DT142" i="10" s="1"/>
  <c r="DY72" i="4"/>
  <c r="DY142" i="10" s="1"/>
  <c r="AO156" i="4"/>
  <c r="AO226" i="10" s="1"/>
  <c r="AT156" i="4"/>
  <c r="AT226" i="10" s="1"/>
  <c r="DJ133" i="4"/>
  <c r="DJ203" i="10" s="1"/>
  <c r="ED175" i="4"/>
  <c r="ED245" i="10" s="1"/>
  <c r="C99" i="4"/>
  <c r="C169" i="10" s="1"/>
  <c r="AO58" i="4"/>
  <c r="AO128" i="10" s="1"/>
  <c r="AJ58" i="4"/>
  <c r="AJ128" i="10" s="1"/>
  <c r="N57" i="4"/>
  <c r="N127" i="10" s="1"/>
  <c r="AJ42" i="4"/>
  <c r="AJ112" i="10" s="1"/>
  <c r="AT120" i="4"/>
  <c r="AT190" i="10" s="1"/>
  <c r="I161" i="7"/>
  <c r="C151" i="7"/>
  <c r="DJ111" i="4"/>
  <c r="DJ181" i="10" s="1"/>
  <c r="I152" i="7"/>
  <c r="C142" i="7"/>
  <c r="C199" i="4"/>
  <c r="C269" i="10" s="1"/>
  <c r="CQ140" i="4"/>
  <c r="CQ210" i="10" s="1"/>
  <c r="DA140" i="4"/>
  <c r="DA210" i="10" s="1"/>
  <c r="CN140" i="4"/>
  <c r="CN210" i="10" s="1"/>
  <c r="CY140" i="4"/>
  <c r="CY210" i="10" s="1"/>
  <c r="CP140" i="4"/>
  <c r="CP210" i="10" s="1"/>
  <c r="DD140" i="4"/>
  <c r="DD210" i="10" s="1"/>
  <c r="DG140" i="4"/>
  <c r="DG210" i="10" s="1"/>
  <c r="CX140" i="4"/>
  <c r="CX210" i="10" s="1"/>
  <c r="CW140" i="4"/>
  <c r="CW210" i="10" s="1"/>
  <c r="CJ140" i="4"/>
  <c r="CJ210" i="10" s="1"/>
  <c r="DF140" i="4"/>
  <c r="DF210" i="10" s="1"/>
  <c r="CO140" i="4"/>
  <c r="CO210" i="10" s="1"/>
  <c r="CL140" i="4"/>
  <c r="CL210" i="10" s="1"/>
  <c r="DB140" i="4"/>
  <c r="DB210" i="10" s="1"/>
  <c r="CM140" i="4"/>
  <c r="CM210" i="10" s="1"/>
  <c r="CI140" i="4"/>
  <c r="CI210" i="10" s="1"/>
  <c r="DC140" i="4"/>
  <c r="DC210" i="10" s="1"/>
  <c r="CR140" i="4"/>
  <c r="CR210" i="10" s="1"/>
  <c r="CT140" i="4"/>
  <c r="CT210" i="10" s="1"/>
  <c r="CZ140" i="4"/>
  <c r="CZ210" i="10" s="1"/>
  <c r="CU140" i="4"/>
  <c r="CU210" i="10" s="1"/>
  <c r="CK140" i="4"/>
  <c r="CK210" i="10" s="1"/>
  <c r="CV140" i="4"/>
  <c r="CV210" i="10" s="1"/>
  <c r="CS140" i="4"/>
  <c r="CS210" i="10" s="1"/>
  <c r="DE140" i="4"/>
  <c r="DE210" i="10" s="1"/>
  <c r="AT140" i="4"/>
  <c r="AT210" i="10" s="1"/>
  <c r="AJ92" i="4"/>
  <c r="AJ162" i="10" s="1"/>
  <c r="AT122" i="4"/>
  <c r="AT192" i="10" s="1"/>
  <c r="ED108" i="4"/>
  <c r="ED178" i="10" s="1"/>
  <c r="C69" i="4"/>
  <c r="C139" i="10" s="1"/>
  <c r="AJ170" i="4"/>
  <c r="AJ240" i="10" s="1"/>
  <c r="I165" i="7"/>
  <c r="C155" i="7"/>
  <c r="DO137" i="4"/>
  <c r="DO207" i="10" s="1"/>
  <c r="AT88" i="4"/>
  <c r="AT158" i="10" s="1"/>
  <c r="C197" i="4"/>
  <c r="C267" i="10" s="1"/>
  <c r="N211" i="4"/>
  <c r="N281" i="10" s="1"/>
  <c r="DT175" i="4"/>
  <c r="DT245" i="10" s="1"/>
  <c r="AT58" i="4"/>
  <c r="AT128" i="10" s="1"/>
  <c r="O78" i="4"/>
  <c r="O148" i="10" s="1"/>
  <c r="M78" i="4"/>
  <c r="M148" i="10" s="1"/>
  <c r="P211" i="4"/>
  <c r="P281" i="10" s="1"/>
  <c r="CU42" i="4"/>
  <c r="CU112" i="10" s="1"/>
  <c r="DE42" i="4"/>
  <c r="DE112" i="10" s="1"/>
  <c r="CO42" i="4"/>
  <c r="CO112" i="10" s="1"/>
  <c r="DG42" i="4"/>
  <c r="DG112" i="10" s="1"/>
  <c r="DC42" i="4"/>
  <c r="DC112" i="10" s="1"/>
  <c r="CJ42" i="4"/>
  <c r="CJ112" i="10" s="1"/>
  <c r="CQ42" i="4"/>
  <c r="CQ112" i="10" s="1"/>
  <c r="CN42" i="4"/>
  <c r="CN112" i="10" s="1"/>
  <c r="CV42" i="4"/>
  <c r="CV112" i="10" s="1"/>
  <c r="CR42" i="4"/>
  <c r="CR112" i="10" s="1"/>
  <c r="CY42" i="4"/>
  <c r="CY112" i="10" s="1"/>
  <c r="CM42" i="4"/>
  <c r="CM112" i="10" s="1"/>
  <c r="CT42" i="4"/>
  <c r="CT112" i="10" s="1"/>
  <c r="DD42" i="4"/>
  <c r="DD112" i="10" s="1"/>
  <c r="CL42" i="4"/>
  <c r="CL112" i="10" s="1"/>
  <c r="CP42" i="4"/>
  <c r="CP112" i="10" s="1"/>
  <c r="CZ42" i="4"/>
  <c r="CZ112" i="10" s="1"/>
  <c r="DA42" i="4"/>
  <c r="DA112" i="10" s="1"/>
  <c r="CX42" i="4"/>
  <c r="CX112" i="10" s="1"/>
  <c r="DB42" i="4"/>
  <c r="DB112" i="10" s="1"/>
  <c r="CI42" i="4"/>
  <c r="CI112" i="10" s="1"/>
  <c r="CK42" i="4"/>
  <c r="CK112" i="10" s="1"/>
  <c r="CW42" i="4"/>
  <c r="CW112" i="10" s="1"/>
  <c r="CS42" i="4"/>
  <c r="CS112" i="10" s="1"/>
  <c r="DF42" i="4"/>
  <c r="DF112" i="10" s="1"/>
  <c r="AY42" i="4"/>
  <c r="AY112" i="10" s="1"/>
  <c r="C138" i="4"/>
  <c r="C208" i="10" s="1"/>
  <c r="N78" i="4"/>
  <c r="N148" i="10" s="1"/>
  <c r="K186" i="4"/>
  <c r="K256" i="10" s="1"/>
  <c r="CS150" i="4"/>
  <c r="CS220" i="10" s="1"/>
  <c r="CI150" i="4"/>
  <c r="CI220" i="10" s="1"/>
  <c r="CM150" i="4"/>
  <c r="CM220" i="10" s="1"/>
  <c r="DB150" i="4"/>
  <c r="DB220" i="10" s="1"/>
  <c r="CR150" i="4"/>
  <c r="CR220" i="10" s="1"/>
  <c r="DE150" i="4"/>
  <c r="DE220" i="10" s="1"/>
  <c r="DG150" i="4"/>
  <c r="DG220" i="10" s="1"/>
  <c r="CK150" i="4"/>
  <c r="CK220" i="10" s="1"/>
  <c r="DA150" i="4"/>
  <c r="DA220" i="10" s="1"/>
  <c r="CN150" i="4"/>
  <c r="CN220" i="10" s="1"/>
  <c r="CT150" i="4"/>
  <c r="CT220" i="10" s="1"/>
  <c r="CP150" i="4"/>
  <c r="CP220" i="10" s="1"/>
  <c r="DC150" i="4"/>
  <c r="DC220" i="10" s="1"/>
  <c r="CV150" i="4"/>
  <c r="CV220" i="10" s="1"/>
  <c r="CO150" i="4"/>
  <c r="CO220" i="10" s="1"/>
  <c r="CX150" i="4"/>
  <c r="CX220" i="10" s="1"/>
  <c r="CL150" i="4"/>
  <c r="CL220" i="10" s="1"/>
  <c r="CW150" i="4"/>
  <c r="CW220" i="10" s="1"/>
  <c r="CJ150" i="4"/>
  <c r="CJ220" i="10" s="1"/>
  <c r="DD150" i="4"/>
  <c r="DD220" i="10" s="1"/>
  <c r="CZ150" i="4"/>
  <c r="CZ220" i="10" s="1"/>
  <c r="CQ150" i="4"/>
  <c r="CQ220" i="10" s="1"/>
  <c r="DF150" i="4"/>
  <c r="DF220" i="10" s="1"/>
  <c r="CU150" i="4"/>
  <c r="CU220" i="10" s="1"/>
  <c r="CY150" i="4"/>
  <c r="CY220" i="10" s="1"/>
  <c r="DT106" i="4"/>
  <c r="DT176" i="10" s="1"/>
  <c r="AJ207" i="4"/>
  <c r="AJ277" i="10" s="1"/>
  <c r="C24" i="4"/>
  <c r="C94" i="10" s="1"/>
  <c r="M191" i="6"/>
  <c r="B178" i="6"/>
  <c r="AY140" i="4"/>
  <c r="AY210" i="10" s="1"/>
  <c r="P78" i="4"/>
  <c r="P148" i="10" s="1"/>
  <c r="AY122" i="4"/>
  <c r="AY192" i="10" s="1"/>
  <c r="C189" i="4"/>
  <c r="C259" i="10" s="1"/>
  <c r="DY106" i="4"/>
  <c r="DY176" i="10" s="1"/>
  <c r="DY177" i="4"/>
  <c r="DY247" i="10" s="1"/>
  <c r="ED137" i="4"/>
  <c r="ED207" i="10" s="1"/>
  <c r="C21" i="4"/>
  <c r="C91" i="10" s="1"/>
  <c r="AO170" i="4"/>
  <c r="AO240" i="10" s="1"/>
  <c r="AY156" i="4"/>
  <c r="AY226" i="10" s="1"/>
  <c r="DG156" i="4"/>
  <c r="DG226" i="10" s="1"/>
  <c r="CM156" i="4"/>
  <c r="CM226" i="10" s="1"/>
  <c r="CK156" i="4"/>
  <c r="CK226" i="10" s="1"/>
  <c r="CP156" i="4"/>
  <c r="CP226" i="10" s="1"/>
  <c r="DE156" i="4"/>
  <c r="DE226" i="10" s="1"/>
  <c r="DC156" i="4"/>
  <c r="DC226" i="10" s="1"/>
  <c r="CY156" i="4"/>
  <c r="CY226" i="10" s="1"/>
  <c r="CS156" i="4"/>
  <c r="CS226" i="10" s="1"/>
  <c r="CL156" i="4"/>
  <c r="CL226" i="10" s="1"/>
  <c r="CJ156" i="4"/>
  <c r="CJ226" i="10" s="1"/>
  <c r="CQ156" i="4"/>
  <c r="CQ226" i="10" s="1"/>
  <c r="CT156" i="4"/>
  <c r="CT226" i="10" s="1"/>
  <c r="DD156" i="4"/>
  <c r="DD226" i="10" s="1"/>
  <c r="CO156" i="4"/>
  <c r="CO226" i="10" s="1"/>
  <c r="CI156" i="4"/>
  <c r="CI226" i="10" s="1"/>
  <c r="CX156" i="4"/>
  <c r="CX226" i="10" s="1"/>
  <c r="DB156" i="4"/>
  <c r="DB226" i="10" s="1"/>
  <c r="DA156" i="4"/>
  <c r="DA226" i="10" s="1"/>
  <c r="CN156" i="4"/>
  <c r="CN226" i="10" s="1"/>
  <c r="CW156" i="4"/>
  <c r="CW226" i="10" s="1"/>
  <c r="DF156" i="4"/>
  <c r="DF226" i="10" s="1"/>
  <c r="CR156" i="4"/>
  <c r="CR226" i="10" s="1"/>
  <c r="CU156" i="4"/>
  <c r="CU226" i="10" s="1"/>
  <c r="CZ156" i="4"/>
  <c r="CZ226" i="10" s="1"/>
  <c r="CV156" i="4"/>
  <c r="CV226" i="10" s="1"/>
  <c r="I166" i="7"/>
  <c r="C156" i="7"/>
  <c r="ED91" i="4"/>
  <c r="ED161" i="10" s="1"/>
  <c r="M201" i="6"/>
  <c r="B201" i="6" s="1"/>
  <c r="B188" i="6"/>
  <c r="DO106" i="4"/>
  <c r="DO176" i="10" s="1"/>
  <c r="DT91" i="4"/>
  <c r="DT161" i="10" s="1"/>
  <c r="C98" i="4"/>
  <c r="C168" i="10" s="1"/>
  <c r="CM58" i="4"/>
  <c r="CM128" i="10" s="1"/>
  <c r="CQ58" i="4"/>
  <c r="CQ128" i="10" s="1"/>
  <c r="DD58" i="4"/>
  <c r="DD128" i="10" s="1"/>
  <c r="CV58" i="4"/>
  <c r="CV128" i="10" s="1"/>
  <c r="CU58" i="4"/>
  <c r="CU128" i="10" s="1"/>
  <c r="CZ58" i="4"/>
  <c r="CZ128" i="10" s="1"/>
  <c r="CL58" i="4"/>
  <c r="CL128" i="10" s="1"/>
  <c r="DC58" i="4"/>
  <c r="DC128" i="10" s="1"/>
  <c r="CN58" i="4"/>
  <c r="CN128" i="10" s="1"/>
  <c r="DE58" i="4"/>
  <c r="DE128" i="10" s="1"/>
  <c r="CY58" i="4"/>
  <c r="CY128" i="10" s="1"/>
  <c r="CK58" i="4"/>
  <c r="CK128" i="10" s="1"/>
  <c r="CT58" i="4"/>
  <c r="CT128" i="10" s="1"/>
  <c r="CO58" i="4"/>
  <c r="CO128" i="10" s="1"/>
  <c r="CI58" i="4"/>
  <c r="CI128" i="10" s="1"/>
  <c r="CX58" i="4"/>
  <c r="CX128" i="10" s="1"/>
  <c r="DA58" i="4"/>
  <c r="DA128" i="10" s="1"/>
  <c r="DG58" i="4"/>
  <c r="DG128" i="10" s="1"/>
  <c r="CR58" i="4"/>
  <c r="CR128" i="10" s="1"/>
  <c r="CP58" i="4"/>
  <c r="CP128" i="10" s="1"/>
  <c r="CS58" i="4"/>
  <c r="CS128" i="10" s="1"/>
  <c r="CW58" i="4"/>
  <c r="CW128" i="10" s="1"/>
  <c r="DF58" i="4"/>
  <c r="DF128" i="10" s="1"/>
  <c r="CJ58" i="4"/>
  <c r="CJ128" i="10" s="1"/>
  <c r="DB58" i="4"/>
  <c r="DB128" i="10" s="1"/>
  <c r="I158" i="7"/>
  <c r="C148" i="7"/>
  <c r="AO42" i="4"/>
  <c r="AO112" i="10" s="1"/>
  <c r="AT42" i="4"/>
  <c r="AT112" i="10" s="1"/>
  <c r="AY120" i="4"/>
  <c r="AY190" i="10" s="1"/>
  <c r="AY43" i="4"/>
  <c r="AY113" i="10" s="1"/>
  <c r="DY111" i="4"/>
  <c r="DY181" i="10" s="1"/>
  <c r="M203" i="6"/>
  <c r="B203" i="6" s="1"/>
  <c r="B190" i="6"/>
  <c r="DJ108" i="4"/>
  <c r="DJ178" i="10" s="1"/>
  <c r="CT207" i="4"/>
  <c r="CT277" i="10" s="1"/>
  <c r="CI207" i="4"/>
  <c r="CI277" i="10" s="1"/>
  <c r="CQ207" i="4"/>
  <c r="CQ277" i="10" s="1"/>
  <c r="DB207" i="4"/>
  <c r="DB277" i="10" s="1"/>
  <c r="CY207" i="4"/>
  <c r="CY277" i="10" s="1"/>
  <c r="CV207" i="4"/>
  <c r="CV277" i="10" s="1"/>
  <c r="CM207" i="4"/>
  <c r="CM277" i="10" s="1"/>
  <c r="CN207" i="4"/>
  <c r="CN277" i="10" s="1"/>
  <c r="CW207" i="4"/>
  <c r="CW277" i="10" s="1"/>
  <c r="CU207" i="4"/>
  <c r="CU277" i="10" s="1"/>
  <c r="DD207" i="4"/>
  <c r="DD277" i="10" s="1"/>
  <c r="DF207" i="4"/>
  <c r="DF277" i="10" s="1"/>
  <c r="CK207" i="4"/>
  <c r="CK277" i="10" s="1"/>
  <c r="DC207" i="4"/>
  <c r="DC277" i="10" s="1"/>
  <c r="CO207" i="4"/>
  <c r="CO277" i="10" s="1"/>
  <c r="DG207" i="4"/>
  <c r="DG277" i="10" s="1"/>
  <c r="CS207" i="4"/>
  <c r="CS277" i="10" s="1"/>
  <c r="CJ207" i="4"/>
  <c r="CJ277" i="10" s="1"/>
  <c r="DE207" i="4"/>
  <c r="DE277" i="10" s="1"/>
  <c r="DA207" i="4"/>
  <c r="DA277" i="10" s="1"/>
  <c r="CL207" i="4"/>
  <c r="CL277" i="10" s="1"/>
  <c r="CZ207" i="4"/>
  <c r="CZ277" i="10" s="1"/>
  <c r="CP207" i="4"/>
  <c r="CP277" i="10" s="1"/>
  <c r="CR207" i="4"/>
  <c r="CR277" i="10" s="1"/>
  <c r="CX207" i="4"/>
  <c r="CX277" i="10" s="1"/>
  <c r="DT177" i="4"/>
  <c r="DT247" i="10" s="1"/>
  <c r="M200" i="6"/>
  <c r="B200" i="6" s="1"/>
  <c r="B187" i="6"/>
  <c r="DO108" i="4"/>
  <c r="DO178" i="10" s="1"/>
  <c r="AJ76" i="4"/>
  <c r="AJ146" i="10" s="1"/>
  <c r="AO140" i="4"/>
  <c r="AO210" i="10" s="1"/>
  <c r="AO92" i="4"/>
  <c r="AO162" i="10" s="1"/>
  <c r="AT92" i="4"/>
  <c r="AT162" i="10" s="1"/>
  <c r="M199" i="6"/>
  <c r="B199" i="6" s="1"/>
  <c r="B186" i="6"/>
  <c r="AB12" i="4"/>
  <c r="T104" i="4" l="1"/>
  <c r="T174" i="10" s="1"/>
  <c r="S34" i="4"/>
  <c r="S104" i="10" s="1"/>
  <c r="T86" i="4"/>
  <c r="T156" i="10" s="1"/>
  <c r="U193" i="4"/>
  <c r="U263" i="10" s="1"/>
  <c r="S135" i="4"/>
  <c r="S205" i="10" s="1"/>
  <c r="S64" i="4"/>
  <c r="S134" i="10" s="1"/>
  <c r="U32" i="4"/>
  <c r="U102" i="10" s="1"/>
  <c r="N65" i="4"/>
  <c r="N135" i="10" s="1"/>
  <c r="T59" i="4"/>
  <c r="T129" i="10" s="1"/>
  <c r="P184" i="4"/>
  <c r="P254" i="10" s="1"/>
  <c r="M132" i="4"/>
  <c r="M202" i="10" s="1"/>
  <c r="M135" i="4"/>
  <c r="M205" i="10" s="1"/>
  <c r="S147" i="4"/>
  <c r="S217" i="10" s="1"/>
  <c r="P32" i="4"/>
  <c r="P102" i="10" s="1"/>
  <c r="P119" i="4"/>
  <c r="P189" i="10" s="1"/>
  <c r="M182" i="4"/>
  <c r="M252" i="10" s="1"/>
  <c r="T64" i="4"/>
  <c r="T134" i="10" s="1"/>
  <c r="O45" i="4"/>
  <c r="O115" i="10" s="1"/>
  <c r="O32" i="4"/>
  <c r="O102" i="10" s="1"/>
  <c r="M34" i="4"/>
  <c r="M104" i="10" s="1"/>
  <c r="M131" i="4"/>
  <c r="M201" i="10" s="1"/>
  <c r="T65" i="4"/>
  <c r="T135" i="10" s="1"/>
  <c r="V104" i="4"/>
  <c r="V174" i="10" s="1"/>
  <c r="U30" i="4"/>
  <c r="U100" i="10" s="1"/>
  <c r="N167" i="4"/>
  <c r="N237" i="10" s="1"/>
  <c r="T32" i="4"/>
  <c r="T102" i="10" s="1"/>
  <c r="P193" i="4"/>
  <c r="P263" i="10" s="1"/>
  <c r="O210" i="4"/>
  <c r="O280" i="10" s="1"/>
  <c r="U45" i="4"/>
  <c r="U115" i="10" s="1"/>
  <c r="V64" i="4"/>
  <c r="V134" i="10" s="1"/>
  <c r="N104" i="4"/>
  <c r="N174" i="10" s="1"/>
  <c r="N86" i="4"/>
  <c r="N156" i="10" s="1"/>
  <c r="S155" i="4"/>
  <c r="S225" i="10" s="1"/>
  <c r="S31" i="4"/>
  <c r="S101" i="10" s="1"/>
  <c r="U155" i="4"/>
  <c r="U225" i="10" s="1"/>
  <c r="U147" i="4"/>
  <c r="U217" i="10" s="1"/>
  <c r="T31" i="4"/>
  <c r="T101" i="10" s="1"/>
  <c r="U205" i="4"/>
  <c r="U275" i="10" s="1"/>
  <c r="S45" i="4"/>
  <c r="S115" i="10" s="1"/>
  <c r="M119" i="4"/>
  <c r="M189" i="10" s="1"/>
  <c r="V131" i="4"/>
  <c r="V201" i="10" s="1"/>
  <c r="P135" i="4"/>
  <c r="P205" i="10" s="1"/>
  <c r="N213" i="4"/>
  <c r="N283" i="10" s="1"/>
  <c r="P164" i="4"/>
  <c r="P234" i="10" s="1"/>
  <c r="M164" i="4"/>
  <c r="M234" i="10" s="1"/>
  <c r="N164" i="4"/>
  <c r="N234" i="10" s="1"/>
  <c r="O164" i="4"/>
  <c r="O234" i="10" s="1"/>
  <c r="S30" i="4"/>
  <c r="S100" i="10" s="1"/>
  <c r="U151" i="4"/>
  <c r="U221" i="10" s="1"/>
  <c r="M31" i="4"/>
  <c r="M101" i="10" s="1"/>
  <c r="V59" i="4"/>
  <c r="V129" i="10" s="1"/>
  <c r="O147" i="4"/>
  <c r="O217" i="10" s="1"/>
  <c r="N31" i="4"/>
  <c r="N101" i="10" s="1"/>
  <c r="N168" i="4"/>
  <c r="N238" i="10" s="1"/>
  <c r="S33" i="4"/>
  <c r="S103" i="10" s="1"/>
  <c r="P131" i="4"/>
  <c r="P201" i="10" s="1"/>
  <c r="P86" i="4"/>
  <c r="P156" i="10" s="1"/>
  <c r="O119" i="4"/>
  <c r="O189" i="10" s="1"/>
  <c r="O184" i="4"/>
  <c r="O254" i="10" s="1"/>
  <c r="S32" i="4"/>
  <c r="S102" i="10" s="1"/>
  <c r="S193" i="4"/>
  <c r="S263" i="10" s="1"/>
  <c r="N183" i="4"/>
  <c r="N253" i="10" s="1"/>
  <c r="P183" i="4"/>
  <c r="P253" i="10" s="1"/>
  <c r="O183" i="4"/>
  <c r="O253" i="10" s="1"/>
  <c r="M183" i="4"/>
  <c r="M253" i="10" s="1"/>
  <c r="V30" i="4"/>
  <c r="V100" i="10" s="1"/>
  <c r="N135" i="4"/>
  <c r="N205" i="10" s="1"/>
  <c r="V205" i="4"/>
  <c r="V275" i="10" s="1"/>
  <c r="O167" i="4"/>
  <c r="O237" i="10" s="1"/>
  <c r="S151" i="4"/>
  <c r="S221" i="10" s="1"/>
  <c r="V45" i="4"/>
  <c r="V115" i="10" s="1"/>
  <c r="O135" i="4"/>
  <c r="O205" i="10" s="1"/>
  <c r="P213" i="4"/>
  <c r="P283" i="10" s="1"/>
  <c r="O132" i="4"/>
  <c r="O202" i="10" s="1"/>
  <c r="P182" i="4"/>
  <c r="P252" i="10" s="1"/>
  <c r="S59" i="4"/>
  <c r="S129" i="10" s="1"/>
  <c r="N193" i="4"/>
  <c r="N263" i="10" s="1"/>
  <c r="M65" i="4"/>
  <c r="M135" i="10" s="1"/>
  <c r="U86" i="4"/>
  <c r="U156" i="10" s="1"/>
  <c r="N184" i="4"/>
  <c r="N254" i="10" s="1"/>
  <c r="T33" i="4"/>
  <c r="T103" i="10" s="1"/>
  <c r="O193" i="4"/>
  <c r="O263" i="10" s="1"/>
  <c r="S205" i="4"/>
  <c r="S275" i="10" s="1"/>
  <c r="V155" i="4"/>
  <c r="V225" i="10" s="1"/>
  <c r="O131" i="4"/>
  <c r="O201" i="10" s="1"/>
  <c r="M32" i="4"/>
  <c r="M102" i="10" s="1"/>
  <c r="M213" i="4"/>
  <c r="M283" i="10" s="1"/>
  <c r="P34" i="4"/>
  <c r="P104" i="10" s="1"/>
  <c r="O86" i="4"/>
  <c r="O156" i="10" s="1"/>
  <c r="P31" i="4"/>
  <c r="P101" i="10" s="1"/>
  <c r="P167" i="4"/>
  <c r="P237" i="10" s="1"/>
  <c r="P151" i="4"/>
  <c r="P221" i="10" s="1"/>
  <c r="O168" i="4"/>
  <c r="O238" i="10" s="1"/>
  <c r="P210" i="4"/>
  <c r="P280" i="10" s="1"/>
  <c r="M64" i="4"/>
  <c r="M134" i="10" s="1"/>
  <c r="P155" i="4"/>
  <c r="P225" i="10" s="1"/>
  <c r="M188" i="4"/>
  <c r="M258" i="10" s="1"/>
  <c r="P188" i="4"/>
  <c r="P258" i="10" s="1"/>
  <c r="O188" i="4"/>
  <c r="O258" i="10" s="1"/>
  <c r="N188" i="4"/>
  <c r="N258" i="10" s="1"/>
  <c r="O104" i="4"/>
  <c r="O174" i="10" s="1"/>
  <c r="N210" i="4"/>
  <c r="N280" i="10" s="1"/>
  <c r="P65" i="4"/>
  <c r="P135" i="10" s="1"/>
  <c r="M167" i="4"/>
  <c r="M237" i="10" s="1"/>
  <c r="U64" i="4"/>
  <c r="U134" i="10" s="1"/>
  <c r="M104" i="4"/>
  <c r="M174" i="10" s="1"/>
  <c r="M168" i="4"/>
  <c r="M238" i="10" s="1"/>
  <c r="N132" i="4"/>
  <c r="N202" i="10" s="1"/>
  <c r="N45" i="4"/>
  <c r="N115" i="10" s="1"/>
  <c r="U33" i="4"/>
  <c r="U103" i="10" s="1"/>
  <c r="M210" i="4"/>
  <c r="M280" i="10" s="1"/>
  <c r="O182" i="4"/>
  <c r="O252" i="10" s="1"/>
  <c r="M86" i="4"/>
  <c r="M156" i="10" s="1"/>
  <c r="V33" i="4"/>
  <c r="V103" i="10" s="1"/>
  <c r="O31" i="4"/>
  <c r="O101" i="10" s="1"/>
  <c r="O186" i="4"/>
  <c r="O256" i="10" s="1"/>
  <c r="P186" i="4"/>
  <c r="P256" i="10" s="1"/>
  <c r="G29" i="4"/>
  <c r="BY44" i="4"/>
  <c r="BY114" i="10" s="1"/>
  <c r="BZ44" i="4"/>
  <c r="BZ114" i="10" s="1"/>
  <c r="BL44" i="4"/>
  <c r="BL114" i="10" s="1"/>
  <c r="BX44" i="4"/>
  <c r="BX114" i="10" s="1"/>
  <c r="AB44" i="4"/>
  <c r="AB114" i="10" s="1"/>
  <c r="AA44" i="4"/>
  <c r="AA114" i="10" s="1"/>
  <c r="Y44" i="4"/>
  <c r="Y114" i="10" s="1"/>
  <c r="BQ44" i="4"/>
  <c r="BQ114" i="10" s="1"/>
  <c r="CB44" i="4"/>
  <c r="CB114" i="10" s="1"/>
  <c r="BJ44" i="4"/>
  <c r="BJ114" i="10" s="1"/>
  <c r="BI44" i="4"/>
  <c r="BI114" i="10" s="1"/>
  <c r="CA44" i="4"/>
  <c r="CA114" i="10" s="1"/>
  <c r="BE44" i="4"/>
  <c r="BE114" i="10" s="1"/>
  <c r="BO44" i="4"/>
  <c r="BO114" i="10" s="1"/>
  <c r="BV44" i="4"/>
  <c r="BV114" i="10" s="1"/>
  <c r="BN44" i="4"/>
  <c r="BN114" i="10" s="1"/>
  <c r="BR44" i="4"/>
  <c r="BR114" i="10" s="1"/>
  <c r="Z44" i="4"/>
  <c r="Z114" i="10" s="1"/>
  <c r="BU44" i="4"/>
  <c r="BU114" i="10" s="1"/>
  <c r="CF44" i="4"/>
  <c r="CF114" i="10" s="1"/>
  <c r="BT44" i="4"/>
  <c r="BT114" i="10" s="1"/>
  <c r="CE44" i="4"/>
  <c r="CE114" i="10" s="1"/>
  <c r="BS44" i="4"/>
  <c r="BS114" i="10" s="1"/>
  <c r="BH44" i="4"/>
  <c r="BH114" i="10" s="1"/>
  <c r="CD44" i="4"/>
  <c r="CD114" i="10" s="1"/>
  <c r="BW44" i="4"/>
  <c r="BW114" i="10" s="1"/>
  <c r="BK44" i="4"/>
  <c r="BK114" i="10" s="1"/>
  <c r="BM44" i="4"/>
  <c r="BM114" i="10" s="1"/>
  <c r="CC44" i="4"/>
  <c r="CC114" i="10" s="1"/>
  <c r="BP44" i="4"/>
  <c r="BP114" i="10" s="1"/>
  <c r="C159" i="7"/>
  <c r="I169" i="7"/>
  <c r="DY100" i="4"/>
  <c r="DY170" i="10" s="1"/>
  <c r="CD185" i="4"/>
  <c r="CD255" i="10" s="1"/>
  <c r="BY185" i="4"/>
  <c r="BY255" i="10" s="1"/>
  <c r="BR185" i="4"/>
  <c r="BR255" i="10" s="1"/>
  <c r="BN185" i="4"/>
  <c r="BN255" i="10" s="1"/>
  <c r="CE185" i="4"/>
  <c r="CE255" i="10" s="1"/>
  <c r="BL185" i="4"/>
  <c r="BL255" i="10" s="1"/>
  <c r="BK185" i="4"/>
  <c r="BK255" i="10" s="1"/>
  <c r="BZ185" i="4"/>
  <c r="BZ255" i="10" s="1"/>
  <c r="AB185" i="4"/>
  <c r="AB255" i="10" s="1"/>
  <c r="BE185" i="4"/>
  <c r="BE255" i="10" s="1"/>
  <c r="Z185" i="4"/>
  <c r="Z255" i="10" s="1"/>
  <c r="BH185" i="4"/>
  <c r="BH255" i="10" s="1"/>
  <c r="CC185" i="4"/>
  <c r="CC255" i="10" s="1"/>
  <c r="BT185" i="4"/>
  <c r="BT255" i="10" s="1"/>
  <c r="BS185" i="4"/>
  <c r="BS255" i="10" s="1"/>
  <c r="BU185" i="4"/>
  <c r="BU255" i="10" s="1"/>
  <c r="BV185" i="4"/>
  <c r="BV255" i="10" s="1"/>
  <c r="BJ185" i="4"/>
  <c r="BJ255" i="10" s="1"/>
  <c r="BP185" i="4"/>
  <c r="BP255" i="10" s="1"/>
  <c r="Y185" i="4"/>
  <c r="Y255" i="10" s="1"/>
  <c r="BI185" i="4"/>
  <c r="BI255" i="10" s="1"/>
  <c r="BO185" i="4"/>
  <c r="BO255" i="10" s="1"/>
  <c r="BW185" i="4"/>
  <c r="BW255" i="10" s="1"/>
  <c r="CB185" i="4"/>
  <c r="CB255" i="10" s="1"/>
  <c r="AA185" i="4"/>
  <c r="AA255" i="10" s="1"/>
  <c r="BM185" i="4"/>
  <c r="BM255" i="10" s="1"/>
  <c r="CF185" i="4"/>
  <c r="CF255" i="10" s="1"/>
  <c r="BX185" i="4"/>
  <c r="BX255" i="10" s="1"/>
  <c r="CA185" i="4"/>
  <c r="CA255" i="10" s="1"/>
  <c r="BQ185" i="4"/>
  <c r="BQ255" i="10" s="1"/>
  <c r="DJ100" i="4"/>
  <c r="DJ170" i="10" s="1"/>
  <c r="DO100" i="4"/>
  <c r="DO170" i="10" s="1"/>
  <c r="DT100" i="4"/>
  <c r="DT170" i="10" s="1"/>
  <c r="ED100" i="4"/>
  <c r="ED170" i="10" s="1"/>
  <c r="F114" i="4"/>
  <c r="BK138" i="4"/>
  <c r="BK208" i="10" s="1"/>
  <c r="CC138" i="4"/>
  <c r="CC208" i="10" s="1"/>
  <c r="BW138" i="4"/>
  <c r="BW208" i="10" s="1"/>
  <c r="BO138" i="4"/>
  <c r="BO208" i="10" s="1"/>
  <c r="BS138" i="4"/>
  <c r="BS208" i="10" s="1"/>
  <c r="BJ138" i="4"/>
  <c r="BJ208" i="10" s="1"/>
  <c r="BE138" i="4"/>
  <c r="BE208" i="10" s="1"/>
  <c r="CE138" i="4"/>
  <c r="CE208" i="10" s="1"/>
  <c r="CA138" i="4"/>
  <c r="CA208" i="10" s="1"/>
  <c r="BR138" i="4"/>
  <c r="BR208" i="10" s="1"/>
  <c r="BH138" i="4"/>
  <c r="BH208" i="10" s="1"/>
  <c r="Y138" i="4"/>
  <c r="Y208" i="10" s="1"/>
  <c r="BU138" i="4"/>
  <c r="BU208" i="10" s="1"/>
  <c r="BV138" i="4"/>
  <c r="BV208" i="10" s="1"/>
  <c r="CD138" i="4"/>
  <c r="CD208" i="10" s="1"/>
  <c r="BM138" i="4"/>
  <c r="BM208" i="10" s="1"/>
  <c r="BN138" i="4"/>
  <c r="BN208" i="10" s="1"/>
  <c r="BZ138" i="4"/>
  <c r="BZ208" i="10" s="1"/>
  <c r="Z138" i="4"/>
  <c r="Z208" i="10" s="1"/>
  <c r="BP138" i="4"/>
  <c r="BP208" i="10" s="1"/>
  <c r="AA138" i="4"/>
  <c r="AA208" i="10" s="1"/>
  <c r="CB138" i="4"/>
  <c r="CB208" i="10" s="1"/>
  <c r="BY138" i="4"/>
  <c r="BY208" i="10" s="1"/>
  <c r="BQ138" i="4"/>
  <c r="BQ208" i="10" s="1"/>
  <c r="BX138" i="4"/>
  <c r="BX208" i="10" s="1"/>
  <c r="BI138" i="4"/>
  <c r="BI208" i="10" s="1"/>
  <c r="AB138" i="4"/>
  <c r="AB208" i="10" s="1"/>
  <c r="BL138" i="4"/>
  <c r="BL208" i="10" s="1"/>
  <c r="BT138" i="4"/>
  <c r="BT208" i="10" s="1"/>
  <c r="CF138" i="4"/>
  <c r="CF208" i="10" s="1"/>
  <c r="C93" i="4"/>
  <c r="C163" i="10" s="1"/>
  <c r="DT92" i="4"/>
  <c r="DT162" i="10" s="1"/>
  <c r="C89" i="4"/>
  <c r="C159" i="10" s="1"/>
  <c r="E114" i="4"/>
  <c r="E184" i="10" s="1"/>
  <c r="C17" i="4"/>
  <c r="C87" i="10" s="1"/>
  <c r="DO76" i="4"/>
  <c r="DO146" i="10" s="1"/>
  <c r="I168" i="7"/>
  <c r="C158" i="7"/>
  <c r="DT170" i="4"/>
  <c r="DT240" i="10" s="1"/>
  <c r="CF189" i="4"/>
  <c r="CF259" i="10" s="1"/>
  <c r="BW189" i="4"/>
  <c r="BW259" i="10" s="1"/>
  <c r="CB189" i="4"/>
  <c r="CB259" i="10" s="1"/>
  <c r="AB189" i="4"/>
  <c r="AB259" i="10" s="1"/>
  <c r="BH189" i="4"/>
  <c r="BH259" i="10" s="1"/>
  <c r="BZ189" i="4"/>
  <c r="BZ259" i="10" s="1"/>
  <c r="BL189" i="4"/>
  <c r="BL259" i="10" s="1"/>
  <c r="Z189" i="4"/>
  <c r="Z259" i="10" s="1"/>
  <c r="BP189" i="4"/>
  <c r="BP259" i="10" s="1"/>
  <c r="BO189" i="4"/>
  <c r="BO259" i="10" s="1"/>
  <c r="BM189" i="4"/>
  <c r="BM259" i="10" s="1"/>
  <c r="Y189" i="4"/>
  <c r="Y259" i="10" s="1"/>
  <c r="BX189" i="4"/>
  <c r="BX259" i="10" s="1"/>
  <c r="CE189" i="4"/>
  <c r="CE259" i="10" s="1"/>
  <c r="CC189" i="4"/>
  <c r="CC259" i="10" s="1"/>
  <c r="BR189" i="4"/>
  <c r="BR259" i="10" s="1"/>
  <c r="CA189" i="4"/>
  <c r="CA259" i="10" s="1"/>
  <c r="AA189" i="4"/>
  <c r="AA259" i="10" s="1"/>
  <c r="BY189" i="4"/>
  <c r="BY259" i="10" s="1"/>
  <c r="BS189" i="4"/>
  <c r="BS259" i="10" s="1"/>
  <c r="BJ189" i="4"/>
  <c r="BJ259" i="10" s="1"/>
  <c r="BT189" i="4"/>
  <c r="BT259" i="10" s="1"/>
  <c r="BE189" i="4"/>
  <c r="BE259" i="10" s="1"/>
  <c r="BU189" i="4"/>
  <c r="BU259" i="10" s="1"/>
  <c r="BV189" i="4"/>
  <c r="BV259" i="10" s="1"/>
  <c r="BK189" i="4"/>
  <c r="BK259" i="10" s="1"/>
  <c r="BI189" i="4"/>
  <c r="BI259" i="10" s="1"/>
  <c r="BN189" i="4"/>
  <c r="BN259" i="10" s="1"/>
  <c r="BQ189" i="4"/>
  <c r="BQ259" i="10" s="1"/>
  <c r="CD189" i="4"/>
  <c r="CD259" i="10" s="1"/>
  <c r="CA24" i="4"/>
  <c r="CA94" i="10" s="1"/>
  <c r="BL24" i="4"/>
  <c r="BL94" i="10" s="1"/>
  <c r="BU24" i="4"/>
  <c r="BU94" i="10" s="1"/>
  <c r="BJ24" i="4"/>
  <c r="BJ94" i="10" s="1"/>
  <c r="BI24" i="4"/>
  <c r="BI94" i="10" s="1"/>
  <c r="CD24" i="4"/>
  <c r="CD94" i="10" s="1"/>
  <c r="BV24" i="4"/>
  <c r="BV94" i="10" s="1"/>
  <c r="BR24" i="4"/>
  <c r="BR94" i="10" s="1"/>
  <c r="BS24" i="4"/>
  <c r="BS94" i="10" s="1"/>
  <c r="BM24" i="4"/>
  <c r="BM94" i="10" s="1"/>
  <c r="BW24" i="4"/>
  <c r="BW94" i="10" s="1"/>
  <c r="BQ24" i="4"/>
  <c r="BQ94" i="10" s="1"/>
  <c r="CC24" i="4"/>
  <c r="CC94" i="10" s="1"/>
  <c r="BT24" i="4"/>
  <c r="BT94" i="10" s="1"/>
  <c r="BH24" i="4"/>
  <c r="BH94" i="10" s="1"/>
  <c r="CF24" i="4"/>
  <c r="CF94" i="10" s="1"/>
  <c r="BX24" i="4"/>
  <c r="BX94" i="10" s="1"/>
  <c r="BK24" i="4"/>
  <c r="BK94" i="10" s="1"/>
  <c r="CE24" i="4"/>
  <c r="CE94" i="10" s="1"/>
  <c r="CB24" i="4"/>
  <c r="CB94" i="10" s="1"/>
  <c r="Y24" i="4"/>
  <c r="Y94" i="10" s="1"/>
  <c r="Z24" i="4"/>
  <c r="Z94" i="10" s="1"/>
  <c r="BP24" i="4"/>
  <c r="BP94" i="10" s="1"/>
  <c r="BO24" i="4"/>
  <c r="BO94" i="10" s="1"/>
  <c r="AB24" i="4"/>
  <c r="AB94" i="10" s="1"/>
  <c r="BE24" i="4"/>
  <c r="BE94" i="10" s="1"/>
  <c r="BY24" i="4"/>
  <c r="BY94" i="10" s="1"/>
  <c r="BN24" i="4"/>
  <c r="BN94" i="10" s="1"/>
  <c r="AA24" i="4"/>
  <c r="AA94" i="10" s="1"/>
  <c r="BZ24" i="4"/>
  <c r="BZ94" i="10" s="1"/>
  <c r="DJ42" i="4"/>
  <c r="DJ112" i="10" s="1"/>
  <c r="T211" i="4"/>
  <c r="T281" i="10" s="1"/>
  <c r="DT156" i="4"/>
  <c r="DT226" i="10" s="1"/>
  <c r="C121" i="4"/>
  <c r="C191" i="10" s="1"/>
  <c r="DO122" i="4"/>
  <c r="DO192" i="10" s="1"/>
  <c r="DO120" i="4"/>
  <c r="DO190" i="10" s="1"/>
  <c r="I164" i="7"/>
  <c r="C154" i="7"/>
  <c r="H29" i="4"/>
  <c r="V186" i="4"/>
  <c r="V256" i="10" s="1"/>
  <c r="DJ170" i="4"/>
  <c r="DJ240" i="10" s="1"/>
  <c r="ED68" i="4"/>
  <c r="ED138" i="10" s="1"/>
  <c r="S186" i="4"/>
  <c r="S256" i="10" s="1"/>
  <c r="S78" i="4"/>
  <c r="S148" i="10" s="1"/>
  <c r="DY122" i="4"/>
  <c r="DY192" i="10" s="1"/>
  <c r="H74" i="4"/>
  <c r="M205" i="6"/>
  <c r="B205" i="6" s="1"/>
  <c r="B192" i="6"/>
  <c r="DO88" i="4"/>
  <c r="DO158" i="10" s="1"/>
  <c r="DO140" i="4"/>
  <c r="DO210" i="10" s="1"/>
  <c r="S57" i="4"/>
  <c r="S127" i="10" s="1"/>
  <c r="I170" i="7"/>
  <c r="C160" i="7"/>
  <c r="DT150" i="4"/>
  <c r="DT220" i="10" s="1"/>
  <c r="I162" i="7"/>
  <c r="C152" i="7"/>
  <c r="BL99" i="4"/>
  <c r="BL169" i="10" s="1"/>
  <c r="BH99" i="4"/>
  <c r="BH169" i="10" s="1"/>
  <c r="BX99" i="4"/>
  <c r="BX169" i="10" s="1"/>
  <c r="BU99" i="4"/>
  <c r="BU169" i="10" s="1"/>
  <c r="BQ99" i="4"/>
  <c r="BQ169" i="10" s="1"/>
  <c r="CA99" i="4"/>
  <c r="CA169" i="10" s="1"/>
  <c r="BO99" i="4"/>
  <c r="BO169" i="10" s="1"/>
  <c r="CD99" i="4"/>
  <c r="CD169" i="10" s="1"/>
  <c r="BZ99" i="4"/>
  <c r="BZ169" i="10" s="1"/>
  <c r="BI99" i="4"/>
  <c r="BI169" i="10" s="1"/>
  <c r="CC99" i="4"/>
  <c r="CC169" i="10" s="1"/>
  <c r="BY99" i="4"/>
  <c r="BY169" i="10" s="1"/>
  <c r="BE99" i="4"/>
  <c r="BE169" i="10" s="1"/>
  <c r="AB99" i="4"/>
  <c r="AB169" i="10" s="1"/>
  <c r="CF99" i="4"/>
  <c r="CF169" i="10" s="1"/>
  <c r="Y99" i="4"/>
  <c r="Y169" i="10" s="1"/>
  <c r="BP99" i="4"/>
  <c r="BP169" i="10" s="1"/>
  <c r="AA99" i="4"/>
  <c r="AA169" i="10" s="1"/>
  <c r="BW99" i="4"/>
  <c r="BW169" i="10" s="1"/>
  <c r="BJ99" i="4"/>
  <c r="BJ169" i="10" s="1"/>
  <c r="BV99" i="4"/>
  <c r="BV169" i="10" s="1"/>
  <c r="Z99" i="4"/>
  <c r="Z169" i="10" s="1"/>
  <c r="BK99" i="4"/>
  <c r="BK169" i="10" s="1"/>
  <c r="BT99" i="4"/>
  <c r="BT169" i="10" s="1"/>
  <c r="BM99" i="4"/>
  <c r="BM169" i="10" s="1"/>
  <c r="BS99" i="4"/>
  <c r="BS169" i="10" s="1"/>
  <c r="CB99" i="4"/>
  <c r="CB169" i="10" s="1"/>
  <c r="BR99" i="4"/>
  <c r="BR169" i="10" s="1"/>
  <c r="BN99" i="4"/>
  <c r="BN169" i="10" s="1"/>
  <c r="CE99" i="4"/>
  <c r="CE169" i="10" s="1"/>
  <c r="DJ68" i="4"/>
  <c r="DJ138" i="10" s="1"/>
  <c r="DT68" i="4"/>
  <c r="DT138" i="10" s="1"/>
  <c r="DJ43" i="4"/>
  <c r="DJ113" i="10" s="1"/>
  <c r="ED58" i="4"/>
  <c r="ED128" i="10" s="1"/>
  <c r="DJ76" i="4"/>
  <c r="DJ146" i="10" s="1"/>
  <c r="DT76" i="4"/>
  <c r="DT146" i="10" s="1"/>
  <c r="E162" i="4"/>
  <c r="E232" i="10" s="1"/>
  <c r="DJ207" i="4"/>
  <c r="DJ277" i="10" s="1"/>
  <c r="BN38" i="4"/>
  <c r="BN108" i="10" s="1"/>
  <c r="BH38" i="4"/>
  <c r="BH108" i="10" s="1"/>
  <c r="BP38" i="4"/>
  <c r="BP108" i="10" s="1"/>
  <c r="BV38" i="4"/>
  <c r="BV108" i="10" s="1"/>
  <c r="BX38" i="4"/>
  <c r="BX108" i="10" s="1"/>
  <c r="CF38" i="4"/>
  <c r="CF108" i="10" s="1"/>
  <c r="BL38" i="4"/>
  <c r="BL108" i="10" s="1"/>
  <c r="CD38" i="4"/>
  <c r="CD108" i="10" s="1"/>
  <c r="BI38" i="4"/>
  <c r="BI108" i="10" s="1"/>
  <c r="BQ38" i="4"/>
  <c r="BQ108" i="10" s="1"/>
  <c r="CC38" i="4"/>
  <c r="CC108" i="10" s="1"/>
  <c r="BE38" i="4"/>
  <c r="BE108" i="10" s="1"/>
  <c r="CE38" i="4"/>
  <c r="CE108" i="10" s="1"/>
  <c r="AB38" i="4"/>
  <c r="AB108" i="10" s="1"/>
  <c r="BW38" i="4"/>
  <c r="BW108" i="10" s="1"/>
  <c r="AA38" i="4"/>
  <c r="AA108" i="10" s="1"/>
  <c r="BT38" i="4"/>
  <c r="BT108" i="10" s="1"/>
  <c r="BY38" i="4"/>
  <c r="BY108" i="10" s="1"/>
  <c r="CB38" i="4"/>
  <c r="CB108" i="10" s="1"/>
  <c r="BJ38" i="4"/>
  <c r="BJ108" i="10" s="1"/>
  <c r="CA38" i="4"/>
  <c r="CA108" i="10" s="1"/>
  <c r="Z38" i="4"/>
  <c r="Z108" i="10" s="1"/>
  <c r="BO38" i="4"/>
  <c r="BO108" i="10" s="1"/>
  <c r="BR38" i="4"/>
  <c r="BR108" i="10" s="1"/>
  <c r="Y38" i="4"/>
  <c r="Y108" i="10" s="1"/>
  <c r="BM38" i="4"/>
  <c r="BM108" i="10" s="1"/>
  <c r="BU38" i="4"/>
  <c r="BU108" i="10" s="1"/>
  <c r="BK38" i="4"/>
  <c r="BK108" i="10" s="1"/>
  <c r="BS38" i="4"/>
  <c r="BS108" i="10" s="1"/>
  <c r="BZ38" i="4"/>
  <c r="BZ108" i="10" s="1"/>
  <c r="DY92" i="4"/>
  <c r="DY162" i="10" s="1"/>
  <c r="DY207" i="4"/>
  <c r="DY277" i="10" s="1"/>
  <c r="I183" i="7"/>
  <c r="C173" i="7"/>
  <c r="C195" i="4"/>
  <c r="C265" i="10" s="1"/>
  <c r="U186" i="4"/>
  <c r="U256" i="10" s="1"/>
  <c r="ED43" i="4"/>
  <c r="ED113" i="10" s="1"/>
  <c r="BW158" i="4"/>
  <c r="BW228" i="10" s="1"/>
  <c r="BQ158" i="4"/>
  <c r="BQ228" i="10" s="1"/>
  <c r="CC158" i="4"/>
  <c r="CC228" i="10" s="1"/>
  <c r="CA158" i="4"/>
  <c r="CA228" i="10" s="1"/>
  <c r="CE158" i="4"/>
  <c r="CE228" i="10" s="1"/>
  <c r="BY158" i="4"/>
  <c r="BY228" i="10" s="1"/>
  <c r="BR158" i="4"/>
  <c r="BR228" i="10" s="1"/>
  <c r="AA158" i="4"/>
  <c r="AA228" i="10" s="1"/>
  <c r="BE158" i="4"/>
  <c r="BE228" i="10" s="1"/>
  <c r="BN158" i="4"/>
  <c r="BN228" i="10" s="1"/>
  <c r="BS158" i="4"/>
  <c r="BS228" i="10" s="1"/>
  <c r="Y158" i="4"/>
  <c r="Y228" i="10" s="1"/>
  <c r="BO158" i="4"/>
  <c r="BO228" i="10" s="1"/>
  <c r="BI158" i="4"/>
  <c r="BI228" i="10" s="1"/>
  <c r="BM158" i="4"/>
  <c r="BM228" i="10" s="1"/>
  <c r="BK158" i="4"/>
  <c r="BK228" i="10" s="1"/>
  <c r="CD158" i="4"/>
  <c r="CD228" i="10" s="1"/>
  <c r="AB158" i="4"/>
  <c r="AB228" i="10" s="1"/>
  <c r="BL158" i="4"/>
  <c r="BL228" i="10" s="1"/>
  <c r="CB158" i="4"/>
  <c r="CB228" i="10" s="1"/>
  <c r="BH158" i="4"/>
  <c r="BH228" i="10" s="1"/>
  <c r="BT158" i="4"/>
  <c r="BT228" i="10" s="1"/>
  <c r="BP158" i="4"/>
  <c r="BP228" i="10" s="1"/>
  <c r="BU158" i="4"/>
  <c r="BU228" i="10" s="1"/>
  <c r="BX158" i="4"/>
  <c r="BX228" i="10" s="1"/>
  <c r="BJ158" i="4"/>
  <c r="BJ228" i="10" s="1"/>
  <c r="BV158" i="4"/>
  <c r="BV228" i="10" s="1"/>
  <c r="Z158" i="4"/>
  <c r="Z228" i="10" s="1"/>
  <c r="CF158" i="4"/>
  <c r="CF228" i="10" s="1"/>
  <c r="BZ158" i="4"/>
  <c r="BZ228" i="10" s="1"/>
  <c r="U57" i="4"/>
  <c r="U127" i="10" s="1"/>
  <c r="ED88" i="4"/>
  <c r="ED158" i="10" s="1"/>
  <c r="DO150" i="4"/>
  <c r="DO220" i="10" s="1"/>
  <c r="G114" i="4"/>
  <c r="C23" i="4"/>
  <c r="C93" i="10" s="1"/>
  <c r="U211" i="4"/>
  <c r="U281" i="10" s="1"/>
  <c r="BR98" i="4"/>
  <c r="BR168" i="10" s="1"/>
  <c r="BL98" i="4"/>
  <c r="BL168" i="10" s="1"/>
  <c r="BO98" i="4"/>
  <c r="BO168" i="10" s="1"/>
  <c r="Y98" i="4"/>
  <c r="Y168" i="10" s="1"/>
  <c r="CA98" i="4"/>
  <c r="CA168" i="10" s="1"/>
  <c r="BM98" i="4"/>
  <c r="BM168" i="10" s="1"/>
  <c r="BU98" i="4"/>
  <c r="BU168" i="10" s="1"/>
  <c r="BJ98" i="4"/>
  <c r="BJ168" i="10" s="1"/>
  <c r="BV98" i="4"/>
  <c r="BV168" i="10" s="1"/>
  <c r="BY98" i="4"/>
  <c r="BY168" i="10" s="1"/>
  <c r="BI98" i="4"/>
  <c r="BI168" i="10" s="1"/>
  <c r="CC98" i="4"/>
  <c r="CC168" i="10" s="1"/>
  <c r="BZ98" i="4"/>
  <c r="BZ168" i="10" s="1"/>
  <c r="AA98" i="4"/>
  <c r="AA168" i="10" s="1"/>
  <c r="BP98" i="4"/>
  <c r="BP168" i="10" s="1"/>
  <c r="BN98" i="4"/>
  <c r="BN168" i="10" s="1"/>
  <c r="BX98" i="4"/>
  <c r="BX168" i="10" s="1"/>
  <c r="BW98" i="4"/>
  <c r="BW168" i="10" s="1"/>
  <c r="CF98" i="4"/>
  <c r="CF168" i="10" s="1"/>
  <c r="BQ98" i="4"/>
  <c r="BQ168" i="10" s="1"/>
  <c r="BS98" i="4"/>
  <c r="BS168" i="10" s="1"/>
  <c r="CD98" i="4"/>
  <c r="CD168" i="10" s="1"/>
  <c r="CB98" i="4"/>
  <c r="CB168" i="10" s="1"/>
  <c r="BE98" i="4"/>
  <c r="BE168" i="10" s="1"/>
  <c r="BK98" i="4"/>
  <c r="BK168" i="10" s="1"/>
  <c r="AB98" i="4"/>
  <c r="AB168" i="10" s="1"/>
  <c r="BH98" i="4"/>
  <c r="BH168" i="10" s="1"/>
  <c r="CE98" i="4"/>
  <c r="CE168" i="10" s="1"/>
  <c r="BT98" i="4"/>
  <c r="BT168" i="10" s="1"/>
  <c r="Z98" i="4"/>
  <c r="Z168" i="10" s="1"/>
  <c r="DJ156" i="4"/>
  <c r="DJ226" i="10" s="1"/>
  <c r="DY140" i="4"/>
  <c r="DY210" i="10" s="1"/>
  <c r="ED140" i="4"/>
  <c r="ED210" i="10" s="1"/>
  <c r="DT207" i="4"/>
  <c r="DT277" i="10" s="1"/>
  <c r="C187" i="4"/>
  <c r="C257" i="10" s="1"/>
  <c r="ED120" i="4"/>
  <c r="ED190" i="10" s="1"/>
  <c r="C145" i="4"/>
  <c r="C215" i="10" s="1"/>
  <c r="M204" i="6"/>
  <c r="B204" i="6" s="1"/>
  <c r="B191" i="6"/>
  <c r="ED150" i="4"/>
  <c r="ED220" i="10" s="1"/>
  <c r="V211" i="4"/>
  <c r="V281" i="10" s="1"/>
  <c r="I175" i="7"/>
  <c r="C165" i="7"/>
  <c r="BW199" i="4"/>
  <c r="BW269" i="10" s="1"/>
  <c r="BU199" i="4"/>
  <c r="BU269" i="10" s="1"/>
  <c r="BS199" i="4"/>
  <c r="BS269" i="10" s="1"/>
  <c r="Z199" i="4"/>
  <c r="Z269" i="10" s="1"/>
  <c r="CE199" i="4"/>
  <c r="CE269" i="10" s="1"/>
  <c r="CC199" i="4"/>
  <c r="CC269" i="10" s="1"/>
  <c r="BT199" i="4"/>
  <c r="BT269" i="10" s="1"/>
  <c r="AA199" i="4"/>
  <c r="AA269" i="10" s="1"/>
  <c r="BE199" i="4"/>
  <c r="BE269" i="10" s="1"/>
  <c r="BK199" i="4"/>
  <c r="BK269" i="10" s="1"/>
  <c r="BI199" i="4"/>
  <c r="BI269" i="10" s="1"/>
  <c r="BO199" i="4"/>
  <c r="BO269" i="10" s="1"/>
  <c r="BM199" i="4"/>
  <c r="BM269" i="10" s="1"/>
  <c r="BR199" i="4"/>
  <c r="BR269" i="10" s="1"/>
  <c r="Y199" i="4"/>
  <c r="Y269" i="10" s="1"/>
  <c r="CF199" i="4"/>
  <c r="CF269" i="10" s="1"/>
  <c r="AB199" i="4"/>
  <c r="AB269" i="10" s="1"/>
  <c r="CA199" i="4"/>
  <c r="CA269" i="10" s="1"/>
  <c r="BN199" i="4"/>
  <c r="BN269" i="10" s="1"/>
  <c r="BL199" i="4"/>
  <c r="BL269" i="10" s="1"/>
  <c r="BV199" i="4"/>
  <c r="BV269" i="10" s="1"/>
  <c r="CB199" i="4"/>
  <c r="CB269" i="10" s="1"/>
  <c r="CD199" i="4"/>
  <c r="CD269" i="10" s="1"/>
  <c r="BQ199" i="4"/>
  <c r="BQ269" i="10" s="1"/>
  <c r="BH199" i="4"/>
  <c r="BH269" i="10" s="1"/>
  <c r="BY199" i="4"/>
  <c r="BY269" i="10" s="1"/>
  <c r="BX199" i="4"/>
  <c r="BX269" i="10" s="1"/>
  <c r="BZ199" i="4"/>
  <c r="BZ269" i="10" s="1"/>
  <c r="BP199" i="4"/>
  <c r="BP269" i="10" s="1"/>
  <c r="BJ199" i="4"/>
  <c r="BJ269" i="10" s="1"/>
  <c r="I171" i="7"/>
  <c r="C161" i="7"/>
  <c r="DO43" i="4"/>
  <c r="DO113" i="10" s="1"/>
  <c r="C73" i="4"/>
  <c r="C143" i="10" s="1"/>
  <c r="ED76" i="4"/>
  <c r="ED146" i="10" s="1"/>
  <c r="DY150" i="4"/>
  <c r="DY220" i="10" s="1"/>
  <c r="DT120" i="4"/>
  <c r="DT190" i="10" s="1"/>
  <c r="I177" i="7"/>
  <c r="C167" i="7"/>
  <c r="DT43" i="4"/>
  <c r="DT113" i="10" s="1"/>
  <c r="DY170" i="4"/>
  <c r="DY240" i="10" s="1"/>
  <c r="DY156" i="4"/>
  <c r="DY226" i="10" s="1"/>
  <c r="DJ150" i="4"/>
  <c r="DJ220" i="10" s="1"/>
  <c r="I176" i="7"/>
  <c r="C166" i="7"/>
  <c r="BP197" i="4"/>
  <c r="BP267" i="10" s="1"/>
  <c r="BZ197" i="4"/>
  <c r="BZ267" i="10" s="1"/>
  <c r="CD197" i="4"/>
  <c r="CD267" i="10" s="1"/>
  <c r="CB197" i="4"/>
  <c r="CB267" i="10" s="1"/>
  <c r="CF197" i="4"/>
  <c r="CF267" i="10" s="1"/>
  <c r="CE197" i="4"/>
  <c r="CE267" i="10" s="1"/>
  <c r="BV197" i="4"/>
  <c r="BV267" i="10" s="1"/>
  <c r="BI197" i="4"/>
  <c r="BI267" i="10" s="1"/>
  <c r="BE197" i="4"/>
  <c r="BE267" i="10" s="1"/>
  <c r="BK197" i="4"/>
  <c r="BK267" i="10" s="1"/>
  <c r="BQ197" i="4"/>
  <c r="BQ267" i="10" s="1"/>
  <c r="BM197" i="4"/>
  <c r="BM267" i="10" s="1"/>
  <c r="CA197" i="4"/>
  <c r="CA267" i="10" s="1"/>
  <c r="BX197" i="4"/>
  <c r="BX267" i="10" s="1"/>
  <c r="BW197" i="4"/>
  <c r="BW267" i="10" s="1"/>
  <c r="BU197" i="4"/>
  <c r="BU267" i="10" s="1"/>
  <c r="AB197" i="4"/>
  <c r="AB267" i="10" s="1"/>
  <c r="BN197" i="4"/>
  <c r="BN267" i="10" s="1"/>
  <c r="BS197" i="4"/>
  <c r="BS267" i="10" s="1"/>
  <c r="BH197" i="4"/>
  <c r="BH267" i="10" s="1"/>
  <c r="BT197" i="4"/>
  <c r="BT267" i="10" s="1"/>
  <c r="BY197" i="4"/>
  <c r="BY267" i="10" s="1"/>
  <c r="BL197" i="4"/>
  <c r="BL267" i="10" s="1"/>
  <c r="BJ197" i="4"/>
  <c r="BJ267" i="10" s="1"/>
  <c r="Y197" i="4"/>
  <c r="Y267" i="10" s="1"/>
  <c r="BR197" i="4"/>
  <c r="BR267" i="10" s="1"/>
  <c r="Z197" i="4"/>
  <c r="Z267" i="10" s="1"/>
  <c r="BO197" i="4"/>
  <c r="BO267" i="10" s="1"/>
  <c r="AA197" i="4"/>
  <c r="AA267" i="10" s="1"/>
  <c r="CC197" i="4"/>
  <c r="CC267" i="10" s="1"/>
  <c r="C130" i="4"/>
  <c r="C200" i="10" s="1"/>
  <c r="DO170" i="4"/>
  <c r="DO240" i="10" s="1"/>
  <c r="DO58" i="4"/>
  <c r="DO128" i="10" s="1"/>
  <c r="V78" i="4"/>
  <c r="V148" i="10" s="1"/>
  <c r="C126" i="4"/>
  <c r="C196" i="10" s="1"/>
  <c r="DY88" i="4"/>
  <c r="DY158" i="10" s="1"/>
  <c r="DJ140" i="4"/>
  <c r="DJ210" i="10" s="1"/>
  <c r="DT58" i="4"/>
  <c r="DT128" i="10" s="1"/>
  <c r="ED170" i="4"/>
  <c r="ED240" i="10" s="1"/>
  <c r="DY68" i="4"/>
  <c r="DY138" i="10" s="1"/>
  <c r="DJ122" i="4"/>
  <c r="DJ192" i="10" s="1"/>
  <c r="T57" i="4"/>
  <c r="T127" i="10" s="1"/>
  <c r="DJ88" i="4"/>
  <c r="DJ158" i="10" s="1"/>
  <c r="V57" i="4"/>
  <c r="V127" i="10" s="1"/>
  <c r="DO156" i="4"/>
  <c r="DO226" i="10" s="1"/>
  <c r="C204" i="4"/>
  <c r="C274" i="10" s="1"/>
  <c r="ED92" i="4"/>
  <c r="ED162" i="10" s="1"/>
  <c r="DY43" i="4"/>
  <c r="DY113" i="10" s="1"/>
  <c r="AZ211" i="4"/>
  <c r="AZ281" i="10" s="1"/>
  <c r="AK211" i="4"/>
  <c r="AK281" i="10" s="1"/>
  <c r="AU211" i="4"/>
  <c r="AU281" i="10" s="1"/>
  <c r="AP211" i="4"/>
  <c r="AP281" i="10" s="1"/>
  <c r="AF211" i="4"/>
  <c r="AF281" i="10" s="1"/>
  <c r="DT42" i="4"/>
  <c r="DT112" i="10" s="1"/>
  <c r="ED122" i="4"/>
  <c r="ED192" i="10" s="1"/>
  <c r="C206" i="4"/>
  <c r="C276" i="10" s="1"/>
  <c r="DY58" i="4"/>
  <c r="DY128" i="10" s="1"/>
  <c r="DO207" i="4"/>
  <c r="DO277" i="10" s="1"/>
  <c r="U78" i="4"/>
  <c r="U148" i="10" s="1"/>
  <c r="DT140" i="4"/>
  <c r="DT210" i="10" s="1"/>
  <c r="BU21" i="4"/>
  <c r="BU91" i="10" s="1"/>
  <c r="BQ21" i="4"/>
  <c r="BQ91" i="10" s="1"/>
  <c r="BT21" i="4"/>
  <c r="BT91" i="10" s="1"/>
  <c r="BE21" i="4"/>
  <c r="BE91" i="10" s="1"/>
  <c r="BO21" i="4"/>
  <c r="BO91" i="10" s="1"/>
  <c r="BP21" i="4"/>
  <c r="BP91" i="10" s="1"/>
  <c r="BL21" i="4"/>
  <c r="BL91" i="10" s="1"/>
  <c r="BW21" i="4"/>
  <c r="BW91" i="10" s="1"/>
  <c r="CA21" i="4"/>
  <c r="CA91" i="10" s="1"/>
  <c r="Y21" i="4"/>
  <c r="Y91" i="10" s="1"/>
  <c r="CE21" i="4"/>
  <c r="CE91" i="10" s="1"/>
  <c r="BX21" i="4"/>
  <c r="BX91" i="10" s="1"/>
  <c r="Z21" i="4"/>
  <c r="Z91" i="10" s="1"/>
  <c r="CD21" i="4"/>
  <c r="CD91" i="10" s="1"/>
  <c r="BS21" i="4"/>
  <c r="BS91" i="10" s="1"/>
  <c r="BK21" i="4"/>
  <c r="BK91" i="10" s="1"/>
  <c r="BM21" i="4"/>
  <c r="BM91" i="10" s="1"/>
  <c r="BY21" i="4"/>
  <c r="BY91" i="10" s="1"/>
  <c r="CC21" i="4"/>
  <c r="CC91" i="10" s="1"/>
  <c r="BZ21" i="4"/>
  <c r="BZ91" i="10" s="1"/>
  <c r="BN21" i="4"/>
  <c r="BN91" i="10" s="1"/>
  <c r="BI21" i="4"/>
  <c r="BI91" i="10" s="1"/>
  <c r="BV21" i="4"/>
  <c r="BV91" i="10" s="1"/>
  <c r="BJ21" i="4"/>
  <c r="BJ91" i="10" s="1"/>
  <c r="CB21" i="4"/>
  <c r="CB91" i="10" s="1"/>
  <c r="AA21" i="4"/>
  <c r="AA91" i="10" s="1"/>
  <c r="BR21" i="4"/>
  <c r="BR91" i="10" s="1"/>
  <c r="AB21" i="4"/>
  <c r="AB91" i="10" s="1"/>
  <c r="CF21" i="4"/>
  <c r="CF91" i="10" s="1"/>
  <c r="BH21" i="4"/>
  <c r="BH91" i="10" s="1"/>
  <c r="E208" i="4"/>
  <c r="E278" i="10" s="1"/>
  <c r="C67" i="4"/>
  <c r="C137" i="10" s="1"/>
  <c r="DY42" i="4"/>
  <c r="DY112" i="10" s="1"/>
  <c r="F29" i="4"/>
  <c r="DJ58" i="4"/>
  <c r="DJ128" i="10" s="1"/>
  <c r="ED156" i="4"/>
  <c r="ED226" i="10" s="1"/>
  <c r="ED42" i="4"/>
  <c r="ED112" i="10" s="1"/>
  <c r="BM69" i="4"/>
  <c r="BM139" i="10" s="1"/>
  <c r="CD69" i="4"/>
  <c r="CD139" i="10" s="1"/>
  <c r="CF69" i="4"/>
  <c r="CF139" i="10" s="1"/>
  <c r="BJ69" i="4"/>
  <c r="BJ139" i="10" s="1"/>
  <c r="AA69" i="4"/>
  <c r="AA139" i="10" s="1"/>
  <c r="BN69" i="4"/>
  <c r="BN139" i="10" s="1"/>
  <c r="BP69" i="4"/>
  <c r="BP139" i="10" s="1"/>
  <c r="BZ69" i="4"/>
  <c r="BZ139" i="10" s="1"/>
  <c r="BV69" i="4"/>
  <c r="BV139" i="10" s="1"/>
  <c r="BQ69" i="4"/>
  <c r="BQ139" i="10" s="1"/>
  <c r="BK69" i="4"/>
  <c r="BK139" i="10" s="1"/>
  <c r="BO69" i="4"/>
  <c r="BO139" i="10" s="1"/>
  <c r="BR69" i="4"/>
  <c r="BR139" i="10" s="1"/>
  <c r="CA69" i="4"/>
  <c r="CA139" i="10" s="1"/>
  <c r="CC69" i="4"/>
  <c r="CC139" i="10" s="1"/>
  <c r="CB69" i="4"/>
  <c r="CB139" i="10" s="1"/>
  <c r="BY69" i="4"/>
  <c r="BY139" i="10" s="1"/>
  <c r="BH69" i="4"/>
  <c r="BH139" i="10" s="1"/>
  <c r="BX69" i="4"/>
  <c r="BX139" i="10" s="1"/>
  <c r="BU69" i="4"/>
  <c r="BU139" i="10" s="1"/>
  <c r="BI69" i="4"/>
  <c r="BI139" i="10" s="1"/>
  <c r="BW69" i="4"/>
  <c r="BW139" i="10" s="1"/>
  <c r="BE69" i="4"/>
  <c r="BE139" i="10" s="1"/>
  <c r="CE69" i="4"/>
  <c r="CE139" i="10" s="1"/>
  <c r="AB69" i="4"/>
  <c r="AB139" i="10" s="1"/>
  <c r="BL69" i="4"/>
  <c r="BL139" i="10" s="1"/>
  <c r="Y69" i="4"/>
  <c r="Y139" i="10" s="1"/>
  <c r="BT69" i="4"/>
  <c r="BT139" i="10" s="1"/>
  <c r="Z69" i="4"/>
  <c r="Z139" i="10" s="1"/>
  <c r="BS69" i="4"/>
  <c r="BS139" i="10" s="1"/>
  <c r="DO92" i="4"/>
  <c r="DO162" i="10" s="1"/>
  <c r="DO42" i="4"/>
  <c r="DO112" i="10" s="1"/>
  <c r="T186" i="4"/>
  <c r="T256" i="10" s="1"/>
  <c r="DY120" i="4"/>
  <c r="DY190" i="10" s="1"/>
  <c r="DJ120" i="4"/>
  <c r="DJ190" i="10" s="1"/>
  <c r="BU112" i="4"/>
  <c r="BU182" i="10" s="1"/>
  <c r="BE112" i="4"/>
  <c r="BE182" i="10" s="1"/>
  <c r="BP112" i="4"/>
  <c r="BP182" i="10" s="1"/>
  <c r="BY112" i="4"/>
  <c r="BY182" i="10" s="1"/>
  <c r="CC112" i="4"/>
  <c r="CC182" i="10" s="1"/>
  <c r="BL112" i="4"/>
  <c r="BL182" i="10" s="1"/>
  <c r="CF112" i="4"/>
  <c r="CF182" i="10" s="1"/>
  <c r="Y112" i="4"/>
  <c r="Y182" i="10" s="1"/>
  <c r="BN112" i="4"/>
  <c r="BN182" i="10" s="1"/>
  <c r="BT112" i="4"/>
  <c r="BT182" i="10" s="1"/>
  <c r="BQ112" i="4"/>
  <c r="BQ182" i="10" s="1"/>
  <c r="AB112" i="4"/>
  <c r="AB182" i="10" s="1"/>
  <c r="BM112" i="4"/>
  <c r="BM182" i="10" s="1"/>
  <c r="CE112" i="4"/>
  <c r="CE182" i="10" s="1"/>
  <c r="CA112" i="4"/>
  <c r="CA182" i="10" s="1"/>
  <c r="BI112" i="4"/>
  <c r="BI182" i="10" s="1"/>
  <c r="CB112" i="4"/>
  <c r="CB182" i="10" s="1"/>
  <c r="Z112" i="4"/>
  <c r="Z182" i="10" s="1"/>
  <c r="BK112" i="4"/>
  <c r="BK182" i="10" s="1"/>
  <c r="BJ112" i="4"/>
  <c r="BJ182" i="10" s="1"/>
  <c r="AA112" i="4"/>
  <c r="AA182" i="10" s="1"/>
  <c r="BO112" i="4"/>
  <c r="BO182" i="10" s="1"/>
  <c r="BZ112" i="4"/>
  <c r="BZ182" i="10" s="1"/>
  <c r="BV112" i="4"/>
  <c r="BV182" i="10" s="1"/>
  <c r="BR112" i="4"/>
  <c r="BR182" i="10" s="1"/>
  <c r="CD112" i="4"/>
  <c r="CD182" i="10" s="1"/>
  <c r="BS112" i="4"/>
  <c r="BS182" i="10" s="1"/>
  <c r="BH112" i="4"/>
  <c r="BH182" i="10" s="1"/>
  <c r="BW112" i="4"/>
  <c r="BW182" i="10" s="1"/>
  <c r="BX112" i="4"/>
  <c r="BX182" i="10" s="1"/>
  <c r="DT88" i="4"/>
  <c r="DT158" i="10" s="1"/>
  <c r="F80" i="4"/>
  <c r="DJ92" i="4"/>
  <c r="DJ162" i="10" s="1"/>
  <c r="DY76" i="4"/>
  <c r="DY146" i="10" s="1"/>
  <c r="DO68" i="4"/>
  <c r="DO138" i="10" s="1"/>
  <c r="DT122" i="4"/>
  <c r="DT192" i="10" s="1"/>
  <c r="ED207" i="4"/>
  <c r="ED277" i="10" s="1"/>
  <c r="AV78" i="4"/>
  <c r="AV148" i="10" s="1"/>
  <c r="AG78" i="4"/>
  <c r="AG148" i="10" s="1"/>
  <c r="AQ78" i="4"/>
  <c r="AQ148" i="10" s="1"/>
  <c r="BA78" i="4"/>
  <c r="BA148" i="10" s="1"/>
  <c r="AL78" i="4"/>
  <c r="AL148" i="10" s="1"/>
  <c r="ET10" i="4"/>
  <c r="ES10" i="4"/>
  <c r="ER10" i="4"/>
  <c r="EQ10" i="4"/>
  <c r="EP10" i="4"/>
  <c r="AH33" i="4" l="1"/>
  <c r="AH103" i="10" s="1"/>
  <c r="BB33" i="4"/>
  <c r="BB103" i="10" s="1"/>
  <c r="AW33" i="4"/>
  <c r="AW103" i="10" s="1"/>
  <c r="AM33" i="4"/>
  <c r="AM103" i="10" s="1"/>
  <c r="AR33" i="4"/>
  <c r="AR103" i="10" s="1"/>
  <c r="V119" i="4"/>
  <c r="V189" i="10" s="1"/>
  <c r="V34" i="4"/>
  <c r="V104" i="10" s="1"/>
  <c r="V188" i="4"/>
  <c r="V258" i="10" s="1"/>
  <c r="U59" i="4"/>
  <c r="U129" i="10" s="1"/>
  <c r="U132" i="4"/>
  <c r="U202" i="10" s="1"/>
  <c r="T168" i="4"/>
  <c r="T238" i="10" s="1"/>
  <c r="AI205" i="4"/>
  <c r="AI275" i="10" s="1"/>
  <c r="AS205" i="4"/>
  <c r="AS275" i="10" s="1"/>
  <c r="BC205" i="4"/>
  <c r="BC275" i="10" s="1"/>
  <c r="AN205" i="4"/>
  <c r="AN275" i="10" s="1"/>
  <c r="AX205" i="4"/>
  <c r="AX275" i="10" s="1"/>
  <c r="S183" i="4"/>
  <c r="S253" i="10" s="1"/>
  <c r="AZ193" i="4"/>
  <c r="AZ263" i="10" s="1"/>
  <c r="AF193" i="4"/>
  <c r="AF263" i="10" s="1"/>
  <c r="AK193" i="4"/>
  <c r="AK263" i="10" s="1"/>
  <c r="AP193" i="4"/>
  <c r="AP263" i="10" s="1"/>
  <c r="AU193" i="4"/>
  <c r="AU263" i="10" s="1"/>
  <c r="BC59" i="4"/>
  <c r="BC129" i="10" s="1"/>
  <c r="AN59" i="4"/>
  <c r="AN129" i="10" s="1"/>
  <c r="AI59" i="4"/>
  <c r="AI129" i="10" s="1"/>
  <c r="AS59" i="4"/>
  <c r="AS129" i="10" s="1"/>
  <c r="AX59" i="4"/>
  <c r="AX129" i="10" s="1"/>
  <c r="U119" i="4"/>
  <c r="U189" i="10" s="1"/>
  <c r="AU31" i="4"/>
  <c r="AU101" i="10" s="1"/>
  <c r="AK31" i="4"/>
  <c r="AK101" i="10" s="1"/>
  <c r="AF31" i="4"/>
  <c r="AF101" i="10" s="1"/>
  <c r="AZ31" i="4"/>
  <c r="AZ101" i="10" s="1"/>
  <c r="AP31" i="4"/>
  <c r="AP101" i="10" s="1"/>
  <c r="AH45" i="4"/>
  <c r="AH115" i="10" s="1"/>
  <c r="BB45" i="4"/>
  <c r="BB115" i="10" s="1"/>
  <c r="AM45" i="4"/>
  <c r="AM115" i="10" s="1"/>
  <c r="AW45" i="4"/>
  <c r="AW115" i="10" s="1"/>
  <c r="AR45" i="4"/>
  <c r="AR115" i="10" s="1"/>
  <c r="V184" i="4"/>
  <c r="V254" i="10" s="1"/>
  <c r="AL59" i="4"/>
  <c r="AL129" i="10" s="1"/>
  <c r="AV59" i="4"/>
  <c r="AV129" i="10" s="1"/>
  <c r="AG59" i="4"/>
  <c r="AG129" i="10" s="1"/>
  <c r="BA59" i="4"/>
  <c r="BA129" i="10" s="1"/>
  <c r="AQ59" i="4"/>
  <c r="AQ129" i="10" s="1"/>
  <c r="AK64" i="4"/>
  <c r="AK134" i="10" s="1"/>
  <c r="AU64" i="4"/>
  <c r="AU134" i="10" s="1"/>
  <c r="AP64" i="4"/>
  <c r="AP134" i="10" s="1"/>
  <c r="AZ64" i="4"/>
  <c r="AZ134" i="10" s="1"/>
  <c r="AF64" i="4"/>
  <c r="AF134" i="10" s="1"/>
  <c r="AG86" i="4"/>
  <c r="AG156" i="10" s="1"/>
  <c r="AV86" i="4"/>
  <c r="AV156" i="10" s="1"/>
  <c r="AQ86" i="4"/>
  <c r="AQ156" i="10" s="1"/>
  <c r="BA86" i="4"/>
  <c r="BA156" i="10" s="1"/>
  <c r="AL86" i="4"/>
  <c r="AL156" i="10" s="1"/>
  <c r="V151" i="4"/>
  <c r="V221" i="10" s="1"/>
  <c r="AW64" i="4"/>
  <c r="AW134" i="10" s="1"/>
  <c r="AH64" i="4"/>
  <c r="AH134" i="10" s="1"/>
  <c r="BB64" i="4"/>
  <c r="BB134" i="10" s="1"/>
  <c r="AM64" i="4"/>
  <c r="AM134" i="10" s="1"/>
  <c r="AR64" i="4"/>
  <c r="AR134" i="10" s="1"/>
  <c r="S104" i="4"/>
  <c r="S174" i="10" s="1"/>
  <c r="V132" i="4"/>
  <c r="V202" i="10" s="1"/>
  <c r="AG33" i="4"/>
  <c r="AG103" i="10" s="1"/>
  <c r="AQ33" i="4"/>
  <c r="AQ103" i="10" s="1"/>
  <c r="AV33" i="4"/>
  <c r="AV103" i="10" s="1"/>
  <c r="AL33" i="4"/>
  <c r="AL103" i="10" s="1"/>
  <c r="BA33" i="4"/>
  <c r="BA103" i="10" s="1"/>
  <c r="AX45" i="4"/>
  <c r="AX115" i="10" s="1"/>
  <c r="BC45" i="4"/>
  <c r="BC115" i="10" s="1"/>
  <c r="AI45" i="4"/>
  <c r="AI115" i="10" s="1"/>
  <c r="AN45" i="4"/>
  <c r="AN115" i="10" s="1"/>
  <c r="AS45" i="4"/>
  <c r="AS115" i="10" s="1"/>
  <c r="V183" i="4"/>
  <c r="V253" i="10" s="1"/>
  <c r="T213" i="4"/>
  <c r="T283" i="10" s="1"/>
  <c r="AZ33" i="4"/>
  <c r="AZ103" i="10" s="1"/>
  <c r="AF33" i="4"/>
  <c r="AF103" i="10" s="1"/>
  <c r="AU33" i="4"/>
  <c r="AU103" i="10" s="1"/>
  <c r="AP33" i="4"/>
  <c r="AP103" i="10" s="1"/>
  <c r="AK33" i="4"/>
  <c r="AK103" i="10" s="1"/>
  <c r="AW151" i="4"/>
  <c r="AW221" i="10" s="1"/>
  <c r="AR151" i="4"/>
  <c r="AR221" i="10" s="1"/>
  <c r="AH151" i="4"/>
  <c r="AH221" i="10" s="1"/>
  <c r="AM151" i="4"/>
  <c r="AM221" i="10" s="1"/>
  <c r="BB151" i="4"/>
  <c r="BB221" i="10" s="1"/>
  <c r="V164" i="4"/>
  <c r="V234" i="10" s="1"/>
  <c r="T131" i="4"/>
  <c r="T201" i="10" s="1"/>
  <c r="BC131" i="4"/>
  <c r="BC201" i="10" s="1"/>
  <c r="AN131" i="4"/>
  <c r="AN201" i="10" s="1"/>
  <c r="AX131" i="4"/>
  <c r="AX201" i="10" s="1"/>
  <c r="AI131" i="4"/>
  <c r="AI201" i="10" s="1"/>
  <c r="AS131" i="4"/>
  <c r="AS201" i="10" s="1"/>
  <c r="S167" i="4"/>
  <c r="S237" i="10" s="1"/>
  <c r="T45" i="4"/>
  <c r="T115" i="10" s="1"/>
  <c r="BC33" i="4"/>
  <c r="BC103" i="10" s="1"/>
  <c r="AN33" i="4"/>
  <c r="AN103" i="10" s="1"/>
  <c r="AS33" i="4"/>
  <c r="AS103" i="10" s="1"/>
  <c r="AI33" i="4"/>
  <c r="AI103" i="10" s="1"/>
  <c r="AX33" i="4"/>
  <c r="AX103" i="10" s="1"/>
  <c r="S213" i="4"/>
  <c r="S283" i="10" s="1"/>
  <c r="U188" i="4"/>
  <c r="U258" i="10" s="1"/>
  <c r="S86" i="4"/>
  <c r="S156" i="10" s="1"/>
  <c r="S182" i="4"/>
  <c r="S252" i="10" s="1"/>
  <c r="S184" i="4"/>
  <c r="S254" i="10" s="1"/>
  <c r="AP205" i="4"/>
  <c r="AP275" i="10" s="1"/>
  <c r="AF205" i="4"/>
  <c r="AF275" i="10" s="1"/>
  <c r="AZ205" i="4"/>
  <c r="AZ275" i="10" s="1"/>
  <c r="AK205" i="4"/>
  <c r="AK275" i="10" s="1"/>
  <c r="AU205" i="4"/>
  <c r="AU275" i="10" s="1"/>
  <c r="BB86" i="4"/>
  <c r="BB156" i="10" s="1"/>
  <c r="AH86" i="4"/>
  <c r="AH156" i="10" s="1"/>
  <c r="AM86" i="4"/>
  <c r="AM156" i="10" s="1"/>
  <c r="AR86" i="4"/>
  <c r="AR156" i="10" s="1"/>
  <c r="AW86" i="4"/>
  <c r="AW156" i="10" s="1"/>
  <c r="T164" i="4"/>
  <c r="T234" i="10" s="1"/>
  <c r="U184" i="4"/>
  <c r="U254" i="10" s="1"/>
  <c r="V168" i="4"/>
  <c r="V238" i="10" s="1"/>
  <c r="AR147" i="4"/>
  <c r="AR217" i="10" s="1"/>
  <c r="AW147" i="4"/>
  <c r="AW217" i="10" s="1"/>
  <c r="BB147" i="4"/>
  <c r="BB217" i="10" s="1"/>
  <c r="AH147" i="4"/>
  <c r="AH217" i="10" s="1"/>
  <c r="AM147" i="4"/>
  <c r="AM217" i="10" s="1"/>
  <c r="AN64" i="4"/>
  <c r="AN134" i="10" s="1"/>
  <c r="BC64" i="4"/>
  <c r="BC134" i="10" s="1"/>
  <c r="AI64" i="4"/>
  <c r="AI134" i="10" s="1"/>
  <c r="AX64" i="4"/>
  <c r="AX134" i="10" s="1"/>
  <c r="AS64" i="4"/>
  <c r="AS134" i="10" s="1"/>
  <c r="T132" i="4"/>
  <c r="T202" i="10" s="1"/>
  <c r="V65" i="4"/>
  <c r="V135" i="10" s="1"/>
  <c r="AZ34" i="4"/>
  <c r="AZ104" i="10" s="1"/>
  <c r="AP34" i="4"/>
  <c r="AP104" i="10" s="1"/>
  <c r="AU34" i="4"/>
  <c r="AU104" i="10" s="1"/>
  <c r="AF34" i="4"/>
  <c r="AF104" i="10" s="1"/>
  <c r="AK34" i="4"/>
  <c r="AK104" i="10" s="1"/>
  <c r="T183" i="4"/>
  <c r="T253" i="10" s="1"/>
  <c r="U182" i="4"/>
  <c r="U252" i="10" s="1"/>
  <c r="U167" i="4"/>
  <c r="U237" i="10" s="1"/>
  <c r="V182" i="4"/>
  <c r="V252" i="10" s="1"/>
  <c r="S65" i="4"/>
  <c r="S135" i="10" s="1"/>
  <c r="T34" i="4"/>
  <c r="T104" i="10" s="1"/>
  <c r="V135" i="4"/>
  <c r="V205" i="10" s="1"/>
  <c r="AS104" i="4"/>
  <c r="AS174" i="10" s="1"/>
  <c r="AN104" i="4"/>
  <c r="AN174" i="10" s="1"/>
  <c r="BC104" i="4"/>
  <c r="BC174" i="10" s="1"/>
  <c r="AX104" i="4"/>
  <c r="AX174" i="10" s="1"/>
  <c r="AI104" i="4"/>
  <c r="AI174" i="10" s="1"/>
  <c r="T147" i="4"/>
  <c r="T217" i="10" s="1"/>
  <c r="S168" i="4"/>
  <c r="S238" i="10" s="1"/>
  <c r="AZ135" i="4"/>
  <c r="AZ205" i="10" s="1"/>
  <c r="AK135" i="4"/>
  <c r="AK205" i="10" s="1"/>
  <c r="AU135" i="4"/>
  <c r="AU205" i="10" s="1"/>
  <c r="AF135" i="4"/>
  <c r="AF205" i="10" s="1"/>
  <c r="AP135" i="4"/>
  <c r="AP205" i="10" s="1"/>
  <c r="S131" i="4"/>
  <c r="S201" i="10" s="1"/>
  <c r="S132" i="4"/>
  <c r="S202" i="10" s="1"/>
  <c r="U31" i="4"/>
  <c r="U101" i="10" s="1"/>
  <c r="S210" i="4"/>
  <c r="S280" i="10" s="1"/>
  <c r="T151" i="4"/>
  <c r="T221" i="10" s="1"/>
  <c r="T30" i="4"/>
  <c r="T100" i="10" s="1"/>
  <c r="V213" i="4"/>
  <c r="V283" i="10" s="1"/>
  <c r="U131" i="4"/>
  <c r="U201" i="10" s="1"/>
  <c r="S119" i="4"/>
  <c r="S189" i="10" s="1"/>
  <c r="U183" i="4"/>
  <c r="U253" i="10" s="1"/>
  <c r="AU32" i="4"/>
  <c r="AU102" i="10" s="1"/>
  <c r="AP32" i="4"/>
  <c r="AP102" i="10" s="1"/>
  <c r="AF32" i="4"/>
  <c r="AF102" i="10" s="1"/>
  <c r="AZ32" i="4"/>
  <c r="AZ102" i="10" s="1"/>
  <c r="AK32" i="4"/>
  <c r="AK102" i="10" s="1"/>
  <c r="T182" i="4"/>
  <c r="T252" i="10" s="1"/>
  <c r="AK30" i="4"/>
  <c r="AK100" i="10" s="1"/>
  <c r="AP30" i="4"/>
  <c r="AP100" i="10" s="1"/>
  <c r="AU30" i="4"/>
  <c r="AU100" i="10" s="1"/>
  <c r="AZ30" i="4"/>
  <c r="AZ100" i="10" s="1"/>
  <c r="AF30" i="4"/>
  <c r="AF100" i="10" s="1"/>
  <c r="AM205" i="4"/>
  <c r="AM275" i="10" s="1"/>
  <c r="AR205" i="4"/>
  <c r="AR275" i="10" s="1"/>
  <c r="BB205" i="4"/>
  <c r="BB275" i="10" s="1"/>
  <c r="AW205" i="4"/>
  <c r="AW275" i="10" s="1"/>
  <c r="AH205" i="4"/>
  <c r="AH275" i="10" s="1"/>
  <c r="AW155" i="4"/>
  <c r="AW225" i="10" s="1"/>
  <c r="AR155" i="4"/>
  <c r="AR225" i="10" s="1"/>
  <c r="BB155" i="4"/>
  <c r="BB225" i="10" s="1"/>
  <c r="AH155" i="4"/>
  <c r="AH225" i="10" s="1"/>
  <c r="AM155" i="4"/>
  <c r="AM225" i="10" s="1"/>
  <c r="AG32" i="4"/>
  <c r="AG102" i="10" s="1"/>
  <c r="AV32" i="4"/>
  <c r="AV102" i="10" s="1"/>
  <c r="AL32" i="4"/>
  <c r="AL102" i="10" s="1"/>
  <c r="AQ32" i="4"/>
  <c r="AQ102" i="10" s="1"/>
  <c r="BA32" i="4"/>
  <c r="BA102" i="10" s="1"/>
  <c r="AG65" i="4"/>
  <c r="AG135" i="10" s="1"/>
  <c r="AQ65" i="4"/>
  <c r="AQ135" i="10" s="1"/>
  <c r="BA65" i="4"/>
  <c r="BA135" i="10" s="1"/>
  <c r="AV65" i="4"/>
  <c r="AV135" i="10" s="1"/>
  <c r="AL65" i="4"/>
  <c r="AL135" i="10" s="1"/>
  <c r="AF147" i="4"/>
  <c r="AF217" i="10" s="1"/>
  <c r="AZ147" i="4"/>
  <c r="AZ217" i="10" s="1"/>
  <c r="AK147" i="4"/>
  <c r="AK217" i="10" s="1"/>
  <c r="AP147" i="4"/>
  <c r="AP217" i="10" s="1"/>
  <c r="AU147" i="4"/>
  <c r="AU217" i="10" s="1"/>
  <c r="V32" i="4"/>
  <c r="V102" i="10" s="1"/>
  <c r="U65" i="4"/>
  <c r="U135" i="10" s="1"/>
  <c r="U135" i="4"/>
  <c r="U205" i="10" s="1"/>
  <c r="U210" i="4"/>
  <c r="U280" i="10" s="1"/>
  <c r="T184" i="4"/>
  <c r="T254" i="10" s="1"/>
  <c r="AZ151" i="4"/>
  <c r="AZ221" i="10" s="1"/>
  <c r="AF151" i="4"/>
  <c r="AF221" i="10" s="1"/>
  <c r="AK151" i="4"/>
  <c r="AK221" i="10" s="1"/>
  <c r="AP151" i="4"/>
  <c r="AP221" i="10" s="1"/>
  <c r="AU151" i="4"/>
  <c r="AU221" i="10" s="1"/>
  <c r="AX30" i="4"/>
  <c r="AX100" i="10" s="1"/>
  <c r="AI30" i="4"/>
  <c r="AI100" i="10" s="1"/>
  <c r="AS30" i="4"/>
  <c r="AS100" i="10" s="1"/>
  <c r="AN30" i="4"/>
  <c r="AN100" i="10" s="1"/>
  <c r="BC30" i="4"/>
  <c r="BC100" i="10" s="1"/>
  <c r="V147" i="4"/>
  <c r="V217" i="10" s="1"/>
  <c r="S164" i="4"/>
  <c r="S234" i="10" s="1"/>
  <c r="AZ45" i="4"/>
  <c r="AZ115" i="10" s="1"/>
  <c r="AU45" i="4"/>
  <c r="AU115" i="10" s="1"/>
  <c r="AP45" i="4"/>
  <c r="AP115" i="10" s="1"/>
  <c r="AK45" i="4"/>
  <c r="AK115" i="10" s="1"/>
  <c r="AF45" i="4"/>
  <c r="AF115" i="10" s="1"/>
  <c r="AW32" i="4"/>
  <c r="AW102" i="10" s="1"/>
  <c r="BB32" i="4"/>
  <c r="BB102" i="10" s="1"/>
  <c r="AR32" i="4"/>
  <c r="AR102" i="10" s="1"/>
  <c r="AH32" i="4"/>
  <c r="AH102" i="10" s="1"/>
  <c r="AM32" i="4"/>
  <c r="AM102" i="10" s="1"/>
  <c r="S188" i="4"/>
  <c r="S258" i="10" s="1"/>
  <c r="T210" i="4"/>
  <c r="T280" i="10" s="1"/>
  <c r="V210" i="4"/>
  <c r="V280" i="10" s="1"/>
  <c r="T135" i="4"/>
  <c r="T205" i="10" s="1"/>
  <c r="U213" i="4"/>
  <c r="U283" i="10" s="1"/>
  <c r="U34" i="4"/>
  <c r="U104" i="10" s="1"/>
  <c r="AF155" i="4"/>
  <c r="AF225" i="10" s="1"/>
  <c r="AP155" i="4"/>
  <c r="AP225" i="10" s="1"/>
  <c r="AU155" i="4"/>
  <c r="AU225" i="10" s="1"/>
  <c r="AZ155" i="4"/>
  <c r="AZ225" i="10" s="1"/>
  <c r="AK155" i="4"/>
  <c r="AK225" i="10" s="1"/>
  <c r="V86" i="4"/>
  <c r="V156" i="10" s="1"/>
  <c r="T167" i="4"/>
  <c r="T237" i="10" s="1"/>
  <c r="AM193" i="4"/>
  <c r="AM263" i="10" s="1"/>
  <c r="AW193" i="4"/>
  <c r="AW263" i="10" s="1"/>
  <c r="AR193" i="4"/>
  <c r="AR263" i="10" s="1"/>
  <c r="BB193" i="4"/>
  <c r="BB263" i="10" s="1"/>
  <c r="AH193" i="4"/>
  <c r="AH263" i="10" s="1"/>
  <c r="U168" i="4"/>
  <c r="U238" i="10" s="1"/>
  <c r="V167" i="4"/>
  <c r="V237" i="10" s="1"/>
  <c r="T188" i="4"/>
  <c r="T258" i="10" s="1"/>
  <c r="T205" i="4"/>
  <c r="T275" i="10" s="1"/>
  <c r="T193" i="4"/>
  <c r="T263" i="10" s="1"/>
  <c r="AN155" i="4"/>
  <c r="AN225" i="10" s="1"/>
  <c r="AX155" i="4"/>
  <c r="AX225" i="10" s="1"/>
  <c r="BC155" i="4"/>
  <c r="BC225" i="10" s="1"/>
  <c r="AI155" i="4"/>
  <c r="AI225" i="10" s="1"/>
  <c r="AS155" i="4"/>
  <c r="AS225" i="10" s="1"/>
  <c r="V31" i="4"/>
  <c r="V101" i="10" s="1"/>
  <c r="T119" i="4"/>
  <c r="T189" i="10" s="1"/>
  <c r="AK59" i="4"/>
  <c r="AK129" i="10" s="1"/>
  <c r="AU59" i="4"/>
  <c r="AU129" i="10" s="1"/>
  <c r="AF59" i="4"/>
  <c r="AF129" i="10" s="1"/>
  <c r="AZ59" i="4"/>
  <c r="AZ129" i="10" s="1"/>
  <c r="AP59" i="4"/>
  <c r="AP129" i="10" s="1"/>
  <c r="T155" i="4"/>
  <c r="T225" i="10" s="1"/>
  <c r="U164" i="4"/>
  <c r="U234" i="10" s="1"/>
  <c r="AV31" i="4"/>
  <c r="AV101" i="10" s="1"/>
  <c r="AG31" i="4"/>
  <c r="AG101" i="10" s="1"/>
  <c r="BA31" i="4"/>
  <c r="BA101" i="10" s="1"/>
  <c r="AQ31" i="4"/>
  <c r="AQ101" i="10" s="1"/>
  <c r="AL31" i="4"/>
  <c r="AL101" i="10" s="1"/>
  <c r="AW30" i="4"/>
  <c r="AW100" i="10" s="1"/>
  <c r="AH30" i="4"/>
  <c r="AH100" i="10" s="1"/>
  <c r="BB30" i="4"/>
  <c r="BB100" i="10" s="1"/>
  <c r="AM30" i="4"/>
  <c r="AM100" i="10" s="1"/>
  <c r="AR30" i="4"/>
  <c r="AR100" i="10" s="1"/>
  <c r="AV64" i="4"/>
  <c r="AV134" i="10" s="1"/>
  <c r="AG64" i="4"/>
  <c r="AG134" i="10" s="1"/>
  <c r="AQ64" i="4"/>
  <c r="AQ134" i="10" s="1"/>
  <c r="BA64" i="4"/>
  <c r="BA134" i="10" s="1"/>
  <c r="AL64" i="4"/>
  <c r="AL134" i="10" s="1"/>
  <c r="V193" i="4"/>
  <c r="V263" i="10" s="1"/>
  <c r="U104" i="4"/>
  <c r="U174" i="10" s="1"/>
  <c r="AL104" i="4"/>
  <c r="AL174" i="10" s="1"/>
  <c r="AV104" i="4"/>
  <c r="AV174" i="10" s="1"/>
  <c r="AG104" i="4"/>
  <c r="AG174" i="10" s="1"/>
  <c r="AQ104" i="4"/>
  <c r="AQ174" i="10" s="1"/>
  <c r="BA104" i="4"/>
  <c r="BA174" i="10" s="1"/>
  <c r="CZ44" i="4"/>
  <c r="CZ114" i="10" s="1"/>
  <c r="CX44" i="4"/>
  <c r="CX114" i="10" s="1"/>
  <c r="CM44" i="4"/>
  <c r="CM114" i="10" s="1"/>
  <c r="DF44" i="4"/>
  <c r="DF114" i="10" s="1"/>
  <c r="CS44" i="4"/>
  <c r="CS114" i="10" s="1"/>
  <c r="CU44" i="4"/>
  <c r="CU114" i="10" s="1"/>
  <c r="CP44" i="4"/>
  <c r="CP114" i="10" s="1"/>
  <c r="DG44" i="4"/>
  <c r="DG114" i="10" s="1"/>
  <c r="DE44" i="4"/>
  <c r="DE114" i="10" s="1"/>
  <c r="DD44" i="4"/>
  <c r="DD114" i="10" s="1"/>
  <c r="CT44" i="4"/>
  <c r="CT114" i="10" s="1"/>
  <c r="CO44" i="4"/>
  <c r="CO114" i="10" s="1"/>
  <c r="CW44" i="4"/>
  <c r="CW114" i="10" s="1"/>
  <c r="DB44" i="4"/>
  <c r="DB114" i="10" s="1"/>
  <c r="DC44" i="4"/>
  <c r="DC114" i="10" s="1"/>
  <c r="CV44" i="4"/>
  <c r="CV114" i="10" s="1"/>
  <c r="CR44" i="4"/>
  <c r="CR114" i="10" s="1"/>
  <c r="CK44" i="4"/>
  <c r="CK114" i="10" s="1"/>
  <c r="DA44" i="4"/>
  <c r="DA114" i="10" s="1"/>
  <c r="CL44" i="4"/>
  <c r="CL114" i="10" s="1"/>
  <c r="CI44" i="4"/>
  <c r="CI114" i="10" s="1"/>
  <c r="CJ44" i="4"/>
  <c r="CJ114" i="10" s="1"/>
  <c r="CY44" i="4"/>
  <c r="CY114" i="10" s="1"/>
  <c r="CQ44" i="4"/>
  <c r="CQ114" i="10" s="1"/>
  <c r="CN44" i="4"/>
  <c r="CN114" i="10" s="1"/>
  <c r="DE185" i="4"/>
  <c r="DE255" i="10" s="1"/>
  <c r="CV185" i="4"/>
  <c r="CV255" i="10" s="1"/>
  <c r="CY185" i="4"/>
  <c r="CY255" i="10" s="1"/>
  <c r="CR185" i="4"/>
  <c r="CR255" i="10" s="1"/>
  <c r="DC185" i="4"/>
  <c r="DC255" i="10" s="1"/>
  <c r="DD185" i="4"/>
  <c r="DD255" i="10" s="1"/>
  <c r="DA185" i="4"/>
  <c r="DA255" i="10" s="1"/>
  <c r="CO185" i="4"/>
  <c r="CO255" i="10" s="1"/>
  <c r="CI185" i="4"/>
  <c r="CI255" i="10" s="1"/>
  <c r="CJ185" i="4"/>
  <c r="CJ255" i="10" s="1"/>
  <c r="DB185" i="4"/>
  <c r="DB255" i="10" s="1"/>
  <c r="CK185" i="4"/>
  <c r="CK255" i="10" s="1"/>
  <c r="CU185" i="4"/>
  <c r="CU255" i="10" s="1"/>
  <c r="DF185" i="4"/>
  <c r="DF255" i="10" s="1"/>
  <c r="CQ185" i="4"/>
  <c r="CQ255" i="10" s="1"/>
  <c r="CL185" i="4"/>
  <c r="CL255" i="10" s="1"/>
  <c r="CP185" i="4"/>
  <c r="CP255" i="10" s="1"/>
  <c r="CW185" i="4"/>
  <c r="CW255" i="10" s="1"/>
  <c r="CN185" i="4"/>
  <c r="CN255" i="10" s="1"/>
  <c r="DG185" i="4"/>
  <c r="DG255" i="10" s="1"/>
  <c r="CS185" i="4"/>
  <c r="CS255" i="10" s="1"/>
  <c r="CZ185" i="4"/>
  <c r="CZ255" i="10" s="1"/>
  <c r="CX185" i="4"/>
  <c r="CX255" i="10" s="1"/>
  <c r="CM185" i="4"/>
  <c r="CM255" i="10" s="1"/>
  <c r="CT185" i="4"/>
  <c r="CT255" i="10" s="1"/>
  <c r="AT185" i="4"/>
  <c r="AT255" i="10" s="1"/>
  <c r="I179" i="7"/>
  <c r="C169" i="7"/>
  <c r="AY44" i="4"/>
  <c r="AY114" i="10" s="1"/>
  <c r="AY185" i="4"/>
  <c r="AY255" i="10" s="1"/>
  <c r="AO185" i="4"/>
  <c r="AO255" i="10" s="1"/>
  <c r="E214" i="4"/>
  <c r="E284" i="10" s="1"/>
  <c r="AJ44" i="4"/>
  <c r="AJ114" i="10" s="1"/>
  <c r="AT44" i="4"/>
  <c r="AT114" i="10" s="1"/>
  <c r="AO44" i="4"/>
  <c r="AO114" i="10" s="1"/>
  <c r="AJ185" i="4"/>
  <c r="AJ255" i="10" s="1"/>
  <c r="BJ187" i="4"/>
  <c r="BJ257" i="10" s="1"/>
  <c r="CB187" i="4"/>
  <c r="CB257" i="10" s="1"/>
  <c r="CC187" i="4"/>
  <c r="CC257" i="10" s="1"/>
  <c r="BU187" i="4"/>
  <c r="BU257" i="10" s="1"/>
  <c r="BR187" i="4"/>
  <c r="BR257" i="10" s="1"/>
  <c r="BI187" i="4"/>
  <c r="BI257" i="10" s="1"/>
  <c r="BN187" i="4"/>
  <c r="BN257" i="10" s="1"/>
  <c r="BV187" i="4"/>
  <c r="BV257" i="10" s="1"/>
  <c r="BZ187" i="4"/>
  <c r="BZ257" i="10" s="1"/>
  <c r="BQ187" i="4"/>
  <c r="BQ257" i="10" s="1"/>
  <c r="CD187" i="4"/>
  <c r="CD257" i="10" s="1"/>
  <c r="Z187" i="4"/>
  <c r="Z257" i="10" s="1"/>
  <c r="BT187" i="4"/>
  <c r="BT257" i="10" s="1"/>
  <c r="BM187" i="4"/>
  <c r="BM257" i="10" s="1"/>
  <c r="CF187" i="4"/>
  <c r="CF257" i="10" s="1"/>
  <c r="BS187" i="4"/>
  <c r="BS257" i="10" s="1"/>
  <c r="CE187" i="4"/>
  <c r="CE257" i="10" s="1"/>
  <c r="CA187" i="4"/>
  <c r="CA257" i="10" s="1"/>
  <c r="BE187" i="4"/>
  <c r="BE257" i="10" s="1"/>
  <c r="BL187" i="4"/>
  <c r="BL257" i="10" s="1"/>
  <c r="BP187" i="4"/>
  <c r="BP257" i="10" s="1"/>
  <c r="BK187" i="4"/>
  <c r="BK257" i="10" s="1"/>
  <c r="BO187" i="4"/>
  <c r="BO257" i="10" s="1"/>
  <c r="AB187" i="4"/>
  <c r="AB257" i="10" s="1"/>
  <c r="Y187" i="4"/>
  <c r="Y257" i="10" s="1"/>
  <c r="AA187" i="4"/>
  <c r="AA257" i="10" s="1"/>
  <c r="BY187" i="4"/>
  <c r="BY257" i="10" s="1"/>
  <c r="BW187" i="4"/>
  <c r="BW257" i="10" s="1"/>
  <c r="BH187" i="4"/>
  <c r="BH257" i="10" s="1"/>
  <c r="BX187" i="4"/>
  <c r="BX257" i="10" s="1"/>
  <c r="BY204" i="4"/>
  <c r="BY274" i="10" s="1"/>
  <c r="BP204" i="4"/>
  <c r="BP274" i="10" s="1"/>
  <c r="BU204" i="4"/>
  <c r="BU274" i="10" s="1"/>
  <c r="AB204" i="4"/>
  <c r="AB274" i="10" s="1"/>
  <c r="BJ204" i="4"/>
  <c r="BJ274" i="10" s="1"/>
  <c r="BX204" i="4"/>
  <c r="BX274" i="10" s="1"/>
  <c r="BV204" i="4"/>
  <c r="BV274" i="10" s="1"/>
  <c r="Y204" i="4"/>
  <c r="Y274" i="10" s="1"/>
  <c r="BR204" i="4"/>
  <c r="BR274" i="10" s="1"/>
  <c r="CF204" i="4"/>
  <c r="CF274" i="10" s="1"/>
  <c r="BW204" i="4"/>
  <c r="BW274" i="10" s="1"/>
  <c r="Z204" i="4"/>
  <c r="Z274" i="10" s="1"/>
  <c r="BQ204" i="4"/>
  <c r="BQ274" i="10" s="1"/>
  <c r="BH204" i="4"/>
  <c r="BH274" i="10" s="1"/>
  <c r="BT204" i="4"/>
  <c r="BT274" i="10" s="1"/>
  <c r="CC204" i="4"/>
  <c r="CC274" i="10" s="1"/>
  <c r="BI204" i="4"/>
  <c r="BI274" i="10" s="1"/>
  <c r="CE204" i="4"/>
  <c r="CE274" i="10" s="1"/>
  <c r="BZ204" i="4"/>
  <c r="BZ274" i="10" s="1"/>
  <c r="BE204" i="4"/>
  <c r="BE274" i="10" s="1"/>
  <c r="BK204" i="4"/>
  <c r="BK274" i="10" s="1"/>
  <c r="BL204" i="4"/>
  <c r="BL274" i="10" s="1"/>
  <c r="BS204" i="4"/>
  <c r="BS274" i="10" s="1"/>
  <c r="CB204" i="4"/>
  <c r="CB274" i="10" s="1"/>
  <c r="CA204" i="4"/>
  <c r="CA274" i="10" s="1"/>
  <c r="BM204" i="4"/>
  <c r="BM274" i="10" s="1"/>
  <c r="BN204" i="4"/>
  <c r="BN274" i="10" s="1"/>
  <c r="AA204" i="4"/>
  <c r="AA274" i="10" s="1"/>
  <c r="CD204" i="4"/>
  <c r="CD274" i="10" s="1"/>
  <c r="BO204" i="4"/>
  <c r="BO274" i="10" s="1"/>
  <c r="G214" i="4"/>
  <c r="DL78" i="4"/>
  <c r="DL148" i="10" s="1"/>
  <c r="AY112" i="4"/>
  <c r="AY182" i="10" s="1"/>
  <c r="CN69" i="4"/>
  <c r="CN139" i="10" s="1"/>
  <c r="DG69" i="4"/>
  <c r="DG139" i="10" s="1"/>
  <c r="CL69" i="4"/>
  <c r="CL139" i="10" s="1"/>
  <c r="CW69" i="4"/>
  <c r="CW139" i="10" s="1"/>
  <c r="CM69" i="4"/>
  <c r="CM139" i="10" s="1"/>
  <c r="DC69" i="4"/>
  <c r="DC139" i="10" s="1"/>
  <c r="DE69" i="4"/>
  <c r="DE139" i="10" s="1"/>
  <c r="CV69" i="4"/>
  <c r="CV139" i="10" s="1"/>
  <c r="CZ69" i="4"/>
  <c r="CZ139" i="10" s="1"/>
  <c r="CR69" i="4"/>
  <c r="CR139" i="10" s="1"/>
  <c r="CY69" i="4"/>
  <c r="CY139" i="10" s="1"/>
  <c r="DB69" i="4"/>
  <c r="DB139" i="10" s="1"/>
  <c r="CI69" i="4"/>
  <c r="CI139" i="10" s="1"/>
  <c r="DA69" i="4"/>
  <c r="DA139" i="10" s="1"/>
  <c r="CJ69" i="4"/>
  <c r="CJ139" i="10" s="1"/>
  <c r="CK69" i="4"/>
  <c r="CK139" i="10" s="1"/>
  <c r="DF69" i="4"/>
  <c r="DF139" i="10" s="1"/>
  <c r="CT69" i="4"/>
  <c r="CT139" i="10" s="1"/>
  <c r="CS69" i="4"/>
  <c r="CS139" i="10" s="1"/>
  <c r="CU69" i="4"/>
  <c r="CU139" i="10" s="1"/>
  <c r="CO69" i="4"/>
  <c r="CO139" i="10" s="1"/>
  <c r="CX69" i="4"/>
  <c r="CX139" i="10" s="1"/>
  <c r="CP69" i="4"/>
  <c r="CP139" i="10" s="1"/>
  <c r="DD69" i="4"/>
  <c r="DD139" i="10" s="1"/>
  <c r="CQ69" i="4"/>
  <c r="CQ139" i="10" s="1"/>
  <c r="DZ211" i="4"/>
  <c r="DZ281" i="10" s="1"/>
  <c r="AJ199" i="4"/>
  <c r="AJ269" i="10" s="1"/>
  <c r="C141" i="4"/>
  <c r="C211" i="10" s="1"/>
  <c r="AT158" i="4"/>
  <c r="AT228" i="10" s="1"/>
  <c r="CY99" i="4"/>
  <c r="CY169" i="10" s="1"/>
  <c r="CZ99" i="4"/>
  <c r="CZ169" i="10" s="1"/>
  <c r="DC99" i="4"/>
  <c r="DC169" i="10" s="1"/>
  <c r="DG99" i="4"/>
  <c r="DG169" i="10" s="1"/>
  <c r="CM99" i="4"/>
  <c r="CM169" i="10" s="1"/>
  <c r="CL99" i="4"/>
  <c r="CL169" i="10" s="1"/>
  <c r="CN99" i="4"/>
  <c r="CN169" i="10" s="1"/>
  <c r="CV99" i="4"/>
  <c r="CV169" i="10" s="1"/>
  <c r="DD99" i="4"/>
  <c r="DD169" i="10" s="1"/>
  <c r="CW99" i="4"/>
  <c r="CW169" i="10" s="1"/>
  <c r="DE99" i="4"/>
  <c r="DE169" i="10" s="1"/>
  <c r="CR99" i="4"/>
  <c r="CR169" i="10" s="1"/>
  <c r="DF99" i="4"/>
  <c r="DF169" i="10" s="1"/>
  <c r="DA99" i="4"/>
  <c r="DA169" i="10" s="1"/>
  <c r="CS99" i="4"/>
  <c r="CS169" i="10" s="1"/>
  <c r="CO99" i="4"/>
  <c r="CO169" i="10" s="1"/>
  <c r="CJ99" i="4"/>
  <c r="CJ169" i="10" s="1"/>
  <c r="CT99" i="4"/>
  <c r="CT169" i="10" s="1"/>
  <c r="CI99" i="4"/>
  <c r="CI169" i="10" s="1"/>
  <c r="CX99" i="4"/>
  <c r="CX169" i="10" s="1"/>
  <c r="DB99" i="4"/>
  <c r="DB169" i="10" s="1"/>
  <c r="CU99" i="4"/>
  <c r="CU169" i="10" s="1"/>
  <c r="CQ99" i="4"/>
  <c r="CQ169" i="10" s="1"/>
  <c r="CP99" i="4"/>
  <c r="CP169" i="10" s="1"/>
  <c r="CK99" i="4"/>
  <c r="CK169" i="10" s="1"/>
  <c r="F208" i="4"/>
  <c r="CX24" i="4"/>
  <c r="CX94" i="10" s="1"/>
  <c r="CQ24" i="4"/>
  <c r="CQ94" i="10" s="1"/>
  <c r="CL24" i="4"/>
  <c r="CL94" i="10" s="1"/>
  <c r="CT24" i="4"/>
  <c r="CT94" i="10" s="1"/>
  <c r="DF24" i="4"/>
  <c r="DF94" i="10" s="1"/>
  <c r="DG24" i="4"/>
  <c r="DG94" i="10" s="1"/>
  <c r="CU24" i="4"/>
  <c r="CU94" i="10" s="1"/>
  <c r="DA24" i="4"/>
  <c r="DA94" i="10" s="1"/>
  <c r="CJ24" i="4"/>
  <c r="CJ94" i="10" s="1"/>
  <c r="CS24" i="4"/>
  <c r="CS94" i="10" s="1"/>
  <c r="CY24" i="4"/>
  <c r="CY94" i="10" s="1"/>
  <c r="CP24" i="4"/>
  <c r="CP94" i="10" s="1"/>
  <c r="DD24" i="4"/>
  <c r="DD94" i="10" s="1"/>
  <c r="CK24" i="4"/>
  <c r="CK94" i="10" s="1"/>
  <c r="CR24" i="4"/>
  <c r="CR94" i="10" s="1"/>
  <c r="DC24" i="4"/>
  <c r="DC94" i="10" s="1"/>
  <c r="CO24" i="4"/>
  <c r="CO94" i="10" s="1"/>
  <c r="CI24" i="4"/>
  <c r="CI94" i="10" s="1"/>
  <c r="CW24" i="4"/>
  <c r="CW94" i="10" s="1"/>
  <c r="DB24" i="4"/>
  <c r="DB94" i="10" s="1"/>
  <c r="DE24" i="4"/>
  <c r="DE94" i="10" s="1"/>
  <c r="CZ24" i="4"/>
  <c r="CZ94" i="10" s="1"/>
  <c r="CN24" i="4"/>
  <c r="CN94" i="10" s="1"/>
  <c r="CV24" i="4"/>
  <c r="CV94" i="10" s="1"/>
  <c r="CM24" i="4"/>
  <c r="CM94" i="10" s="1"/>
  <c r="AJ24" i="4"/>
  <c r="AJ94" i="10" s="1"/>
  <c r="AY189" i="4"/>
  <c r="AY259" i="10" s="1"/>
  <c r="BY17" i="4"/>
  <c r="BY87" i="10" s="1"/>
  <c r="CB17" i="4"/>
  <c r="CB87" i="10" s="1"/>
  <c r="BU17" i="4"/>
  <c r="BU87" i="10" s="1"/>
  <c r="Y17" i="4"/>
  <c r="Y87" i="10" s="1"/>
  <c r="BJ17" i="4"/>
  <c r="BJ87" i="10" s="1"/>
  <c r="CC17" i="4"/>
  <c r="CC87" i="10" s="1"/>
  <c r="CE17" i="4"/>
  <c r="CE87" i="10" s="1"/>
  <c r="BR17" i="4"/>
  <c r="BR87" i="10" s="1"/>
  <c r="BP17" i="4"/>
  <c r="BP87" i="10" s="1"/>
  <c r="CF17" i="4"/>
  <c r="CF87" i="10" s="1"/>
  <c r="BZ17" i="4"/>
  <c r="BZ87" i="10" s="1"/>
  <c r="CD17" i="4"/>
  <c r="CD87" i="10" s="1"/>
  <c r="BH17" i="4"/>
  <c r="BH87" i="10" s="1"/>
  <c r="BQ17" i="4"/>
  <c r="BQ87" i="10" s="1"/>
  <c r="BO17" i="4"/>
  <c r="BO87" i="10" s="1"/>
  <c r="BW17" i="4"/>
  <c r="BW87" i="10" s="1"/>
  <c r="AB17" i="4"/>
  <c r="AB87" i="10" s="1"/>
  <c r="BK17" i="4"/>
  <c r="BK87" i="10" s="1"/>
  <c r="BL17" i="4"/>
  <c r="BL87" i="10" s="1"/>
  <c r="BS17" i="4"/>
  <c r="BS87" i="10" s="1"/>
  <c r="BE17" i="4"/>
  <c r="BE87" i="10" s="1"/>
  <c r="CA17" i="4"/>
  <c r="CA87" i="10" s="1"/>
  <c r="Z17" i="4"/>
  <c r="Z87" i="10" s="1"/>
  <c r="BN17" i="4"/>
  <c r="BN87" i="10" s="1"/>
  <c r="AA17" i="4"/>
  <c r="AA87" i="10" s="1"/>
  <c r="BM17" i="4"/>
  <c r="BM87" i="10" s="1"/>
  <c r="BX17" i="4"/>
  <c r="BX87" i="10" s="1"/>
  <c r="BT17" i="4"/>
  <c r="BT87" i="10" s="1"/>
  <c r="BI17" i="4"/>
  <c r="BI87" i="10" s="1"/>
  <c r="BV17" i="4"/>
  <c r="BV87" i="10" s="1"/>
  <c r="CM138" i="4"/>
  <c r="CM208" i="10" s="1"/>
  <c r="CO138" i="4"/>
  <c r="CO208" i="10" s="1"/>
  <c r="CQ138" i="4"/>
  <c r="CQ208" i="10" s="1"/>
  <c r="CU138" i="4"/>
  <c r="CU208" i="10" s="1"/>
  <c r="DE138" i="4"/>
  <c r="DE208" i="10" s="1"/>
  <c r="CV138" i="4"/>
  <c r="CV208" i="10" s="1"/>
  <c r="CK138" i="4"/>
  <c r="CK208" i="10" s="1"/>
  <c r="DC138" i="4"/>
  <c r="DC208" i="10" s="1"/>
  <c r="CP138" i="4"/>
  <c r="CP208" i="10" s="1"/>
  <c r="CW138" i="4"/>
  <c r="CW208" i="10" s="1"/>
  <c r="DB138" i="4"/>
  <c r="DB208" i="10" s="1"/>
  <c r="DD138" i="4"/>
  <c r="DD208" i="10" s="1"/>
  <c r="DG138" i="4"/>
  <c r="DG208" i="10" s="1"/>
  <c r="DA138" i="4"/>
  <c r="DA208" i="10" s="1"/>
  <c r="CI138" i="4"/>
  <c r="CI208" i="10" s="1"/>
  <c r="CL138" i="4"/>
  <c r="CL208" i="10" s="1"/>
  <c r="CY138" i="4"/>
  <c r="CY208" i="10" s="1"/>
  <c r="CT138" i="4"/>
  <c r="CT208" i="10" s="1"/>
  <c r="CX138" i="4"/>
  <c r="CX208" i="10" s="1"/>
  <c r="CJ138" i="4"/>
  <c r="CJ208" i="10" s="1"/>
  <c r="CZ138" i="4"/>
  <c r="CZ208" i="10" s="1"/>
  <c r="DF138" i="4"/>
  <c r="DF208" i="10" s="1"/>
  <c r="CS138" i="4"/>
  <c r="CS208" i="10" s="1"/>
  <c r="CR138" i="4"/>
  <c r="CR208" i="10" s="1"/>
  <c r="CN138" i="4"/>
  <c r="CN208" i="10" s="1"/>
  <c r="CJ98" i="4"/>
  <c r="CJ168" i="10" s="1"/>
  <c r="DE98" i="4"/>
  <c r="DE168" i="10" s="1"/>
  <c r="DG98" i="4"/>
  <c r="DG168" i="10" s="1"/>
  <c r="DB98" i="4"/>
  <c r="DB168" i="10" s="1"/>
  <c r="CR98" i="4"/>
  <c r="CR168" i="10" s="1"/>
  <c r="CN98" i="4"/>
  <c r="CN168" i="10" s="1"/>
  <c r="CP98" i="4"/>
  <c r="CP168" i="10" s="1"/>
  <c r="CZ98" i="4"/>
  <c r="CZ168" i="10" s="1"/>
  <c r="CW98" i="4"/>
  <c r="CW168" i="10" s="1"/>
  <c r="CQ98" i="4"/>
  <c r="CQ168" i="10" s="1"/>
  <c r="CV98" i="4"/>
  <c r="CV168" i="10" s="1"/>
  <c r="CO98" i="4"/>
  <c r="CO168" i="10" s="1"/>
  <c r="CI98" i="4"/>
  <c r="CI168" i="10" s="1"/>
  <c r="CK98" i="4"/>
  <c r="CK168" i="10" s="1"/>
  <c r="CT98" i="4"/>
  <c r="CT168" i="10" s="1"/>
  <c r="DC98" i="4"/>
  <c r="DC168" i="10" s="1"/>
  <c r="CL98" i="4"/>
  <c r="CL168" i="10" s="1"/>
  <c r="CS98" i="4"/>
  <c r="CS168" i="10" s="1"/>
  <c r="DD98" i="4"/>
  <c r="DD168" i="10" s="1"/>
  <c r="CY98" i="4"/>
  <c r="CY168" i="10" s="1"/>
  <c r="CX98" i="4"/>
  <c r="CX168" i="10" s="1"/>
  <c r="DA98" i="4"/>
  <c r="DA168" i="10" s="1"/>
  <c r="CU98" i="4"/>
  <c r="CU168" i="10" s="1"/>
  <c r="CM98" i="4"/>
  <c r="CM168" i="10" s="1"/>
  <c r="DF98" i="4"/>
  <c r="DF168" i="10" s="1"/>
  <c r="AY158" i="4"/>
  <c r="AY228" i="10" s="1"/>
  <c r="AJ158" i="4"/>
  <c r="AJ228" i="10" s="1"/>
  <c r="I172" i="7"/>
  <c r="C162" i="7"/>
  <c r="AJ197" i="4"/>
  <c r="AJ267" i="10" s="1"/>
  <c r="AI57" i="4"/>
  <c r="AI127" i="10" s="1"/>
  <c r="AX57" i="4"/>
  <c r="AX127" i="10" s="1"/>
  <c r="AS57" i="4"/>
  <c r="AS127" i="10" s="1"/>
  <c r="BC57" i="4"/>
  <c r="BC127" i="10" s="1"/>
  <c r="AN57" i="4"/>
  <c r="AN127" i="10" s="1"/>
  <c r="F214" i="4"/>
  <c r="AT24" i="4"/>
  <c r="AT94" i="10" s="1"/>
  <c r="AT189" i="4"/>
  <c r="AT259" i="10" s="1"/>
  <c r="AO138" i="4"/>
  <c r="AO208" i="10" s="1"/>
  <c r="AY69" i="4"/>
  <c r="AY139" i="10" s="1"/>
  <c r="H162" i="4"/>
  <c r="I186" i="7"/>
  <c r="C176" i="7"/>
  <c r="I180" i="7"/>
  <c r="C170" i="7"/>
  <c r="AF78" i="4"/>
  <c r="AF148" i="10" s="1"/>
  <c r="AP78" i="4"/>
  <c r="AP148" i="10" s="1"/>
  <c r="AU78" i="4"/>
  <c r="AU148" i="10" s="1"/>
  <c r="AZ78" i="4"/>
  <c r="AZ148" i="10" s="1"/>
  <c r="AK78" i="4"/>
  <c r="AK148" i="10" s="1"/>
  <c r="H208" i="4"/>
  <c r="AQ211" i="4"/>
  <c r="AQ281" i="10" s="1"/>
  <c r="BA211" i="4"/>
  <c r="BA281" i="10" s="1"/>
  <c r="AL211" i="4"/>
  <c r="AL281" i="10" s="1"/>
  <c r="AG211" i="4"/>
  <c r="AG281" i="10" s="1"/>
  <c r="AV211" i="4"/>
  <c r="AV281" i="10" s="1"/>
  <c r="CO189" i="4"/>
  <c r="CO259" i="10" s="1"/>
  <c r="CP189" i="4"/>
  <c r="CP259" i="10" s="1"/>
  <c r="CX189" i="4"/>
  <c r="CX259" i="10" s="1"/>
  <c r="CW189" i="4"/>
  <c r="CW259" i="10" s="1"/>
  <c r="DF189" i="4"/>
  <c r="DF259" i="10" s="1"/>
  <c r="CY189" i="4"/>
  <c r="CY259" i="10" s="1"/>
  <c r="CU189" i="4"/>
  <c r="CU259" i="10" s="1"/>
  <c r="CL189" i="4"/>
  <c r="CL259" i="10" s="1"/>
  <c r="CM189" i="4"/>
  <c r="CM259" i="10" s="1"/>
  <c r="DE189" i="4"/>
  <c r="DE259" i="10" s="1"/>
  <c r="CQ189" i="4"/>
  <c r="CQ259" i="10" s="1"/>
  <c r="CI189" i="4"/>
  <c r="CI259" i="10" s="1"/>
  <c r="DD189" i="4"/>
  <c r="DD259" i="10" s="1"/>
  <c r="DA189" i="4"/>
  <c r="DA259" i="10" s="1"/>
  <c r="CS189" i="4"/>
  <c r="CS259" i="10" s="1"/>
  <c r="DG189" i="4"/>
  <c r="DG259" i="10" s="1"/>
  <c r="CJ189" i="4"/>
  <c r="CJ259" i="10" s="1"/>
  <c r="CV189" i="4"/>
  <c r="CV259" i="10" s="1"/>
  <c r="CT189" i="4"/>
  <c r="CT259" i="10" s="1"/>
  <c r="CZ189" i="4"/>
  <c r="CZ259" i="10" s="1"/>
  <c r="DC189" i="4"/>
  <c r="DC259" i="10" s="1"/>
  <c r="CR189" i="4"/>
  <c r="CR259" i="10" s="1"/>
  <c r="CN189" i="4"/>
  <c r="CN259" i="10" s="1"/>
  <c r="DB189" i="4"/>
  <c r="DB259" i="10" s="1"/>
  <c r="CK189" i="4"/>
  <c r="CK259" i="10" s="1"/>
  <c r="AY138" i="4"/>
  <c r="AY208" i="10" s="1"/>
  <c r="CA23" i="4"/>
  <c r="CA93" i="10" s="1"/>
  <c r="BM23" i="4"/>
  <c r="BM93" i="10" s="1"/>
  <c r="BH23" i="4"/>
  <c r="BH93" i="10" s="1"/>
  <c r="AB23" i="4"/>
  <c r="AB93" i="10" s="1"/>
  <c r="BN23" i="4"/>
  <c r="BN93" i="10" s="1"/>
  <c r="BV23" i="4"/>
  <c r="BV93" i="10" s="1"/>
  <c r="BZ23" i="4"/>
  <c r="BZ93" i="10" s="1"/>
  <c r="Y23" i="4"/>
  <c r="Y93" i="10" s="1"/>
  <c r="BW23" i="4"/>
  <c r="BW93" i="10" s="1"/>
  <c r="CE23" i="4"/>
  <c r="CE93" i="10" s="1"/>
  <c r="BI23" i="4"/>
  <c r="BI93" i="10" s="1"/>
  <c r="AA23" i="4"/>
  <c r="AA93" i="10" s="1"/>
  <c r="BS23" i="4"/>
  <c r="BS93" i="10" s="1"/>
  <c r="BY23" i="4"/>
  <c r="BY93" i="10" s="1"/>
  <c r="BU23" i="4"/>
  <c r="BU93" i="10" s="1"/>
  <c r="CD23" i="4"/>
  <c r="CD93" i="10" s="1"/>
  <c r="BE23" i="4"/>
  <c r="BE93" i="10" s="1"/>
  <c r="BK23" i="4"/>
  <c r="BK93" i="10" s="1"/>
  <c r="BT23" i="4"/>
  <c r="BT93" i="10" s="1"/>
  <c r="CF23" i="4"/>
  <c r="CF93" i="10" s="1"/>
  <c r="CB23" i="4"/>
  <c r="CB93" i="10" s="1"/>
  <c r="BR23" i="4"/>
  <c r="BR93" i="10" s="1"/>
  <c r="BX23" i="4"/>
  <c r="BX93" i="10" s="1"/>
  <c r="BP23" i="4"/>
  <c r="BP93" i="10" s="1"/>
  <c r="BQ23" i="4"/>
  <c r="BQ93" i="10" s="1"/>
  <c r="BJ23" i="4"/>
  <c r="BJ93" i="10" s="1"/>
  <c r="CC23" i="4"/>
  <c r="CC93" i="10" s="1"/>
  <c r="BL23" i="4"/>
  <c r="BL93" i="10" s="1"/>
  <c r="Z23" i="4"/>
  <c r="Z93" i="10" s="1"/>
  <c r="BO23" i="4"/>
  <c r="BO93" i="10" s="1"/>
  <c r="AT99" i="4"/>
  <c r="AT169" i="10" s="1"/>
  <c r="AY99" i="4"/>
  <c r="AY169" i="10" s="1"/>
  <c r="I174" i="7"/>
  <c r="C164" i="7"/>
  <c r="AO24" i="4"/>
  <c r="AO94" i="10" s="1"/>
  <c r="AT138" i="4"/>
  <c r="AT208" i="10" s="1"/>
  <c r="DQ78" i="4"/>
  <c r="DQ148" i="10" s="1"/>
  <c r="E148" i="4"/>
  <c r="E218" i="10" s="1"/>
  <c r="C123" i="4"/>
  <c r="C193" i="10" s="1"/>
  <c r="AW78" i="4"/>
  <c r="AW148" i="10" s="1"/>
  <c r="AH78" i="4"/>
  <c r="AH148" i="10" s="1"/>
  <c r="AR78" i="4"/>
  <c r="AR148" i="10" s="1"/>
  <c r="BB78" i="4"/>
  <c r="BB148" i="10" s="1"/>
  <c r="AM78" i="4"/>
  <c r="AM148" i="10" s="1"/>
  <c r="AO69" i="4"/>
  <c r="AO139" i="10" s="1"/>
  <c r="AO21" i="4"/>
  <c r="AO91" i="10" s="1"/>
  <c r="CL199" i="4"/>
  <c r="CL269" i="10" s="1"/>
  <c r="CZ199" i="4"/>
  <c r="CZ269" i="10" s="1"/>
  <c r="CY199" i="4"/>
  <c r="CY269" i="10" s="1"/>
  <c r="CT199" i="4"/>
  <c r="CT269" i="10" s="1"/>
  <c r="CQ199" i="4"/>
  <c r="CQ269" i="10" s="1"/>
  <c r="DD199" i="4"/>
  <c r="DD269" i="10" s="1"/>
  <c r="DB199" i="4"/>
  <c r="DB269" i="10" s="1"/>
  <c r="DG199" i="4"/>
  <c r="DG269" i="10" s="1"/>
  <c r="DE199" i="4"/>
  <c r="DE269" i="10" s="1"/>
  <c r="DA199" i="4"/>
  <c r="DA269" i="10" s="1"/>
  <c r="CR199" i="4"/>
  <c r="CR269" i="10" s="1"/>
  <c r="CX199" i="4"/>
  <c r="CX269" i="10" s="1"/>
  <c r="CS199" i="4"/>
  <c r="CS269" i="10" s="1"/>
  <c r="DF199" i="4"/>
  <c r="DF269" i="10" s="1"/>
  <c r="CM199" i="4"/>
  <c r="CM269" i="10" s="1"/>
  <c r="CI199" i="4"/>
  <c r="CI269" i="10" s="1"/>
  <c r="DC199" i="4"/>
  <c r="DC269" i="10" s="1"/>
  <c r="CU199" i="4"/>
  <c r="CU269" i="10" s="1"/>
  <c r="CN199" i="4"/>
  <c r="CN269" i="10" s="1"/>
  <c r="CJ199" i="4"/>
  <c r="CJ269" i="10" s="1"/>
  <c r="CV199" i="4"/>
  <c r="CV269" i="10" s="1"/>
  <c r="CW199" i="4"/>
  <c r="CW269" i="10" s="1"/>
  <c r="CK199" i="4"/>
  <c r="CK269" i="10" s="1"/>
  <c r="CP199" i="4"/>
  <c r="CP269" i="10" s="1"/>
  <c r="CO199" i="4"/>
  <c r="CO269" i="10" s="1"/>
  <c r="AO112" i="4"/>
  <c r="AO182" i="10" s="1"/>
  <c r="AT69" i="4"/>
  <c r="AT139" i="10" s="1"/>
  <c r="AJ21" i="4"/>
  <c r="AJ91" i="10" s="1"/>
  <c r="AT21" i="4"/>
  <c r="AT91" i="10" s="1"/>
  <c r="EE211" i="4"/>
  <c r="EE281" i="10" s="1"/>
  <c r="BE126" i="4"/>
  <c r="BE196" i="10" s="1"/>
  <c r="BN126" i="4"/>
  <c r="BN196" i="10" s="1"/>
  <c r="BS126" i="4"/>
  <c r="BS196" i="10" s="1"/>
  <c r="Y126" i="4"/>
  <c r="Y196" i="10" s="1"/>
  <c r="BH126" i="4"/>
  <c r="BH196" i="10" s="1"/>
  <c r="BV126" i="4"/>
  <c r="BV196" i="10" s="1"/>
  <c r="BT126" i="4"/>
  <c r="BT196" i="10" s="1"/>
  <c r="Z126" i="4"/>
  <c r="Z196" i="10" s="1"/>
  <c r="BP126" i="4"/>
  <c r="BP196" i="10" s="1"/>
  <c r="CD126" i="4"/>
  <c r="CD196" i="10" s="1"/>
  <c r="BU126" i="4"/>
  <c r="BU196" i="10" s="1"/>
  <c r="AB126" i="4"/>
  <c r="AB196" i="10" s="1"/>
  <c r="CE126" i="4"/>
  <c r="CE196" i="10" s="1"/>
  <c r="BY126" i="4"/>
  <c r="BY196" i="10" s="1"/>
  <c r="BR126" i="4"/>
  <c r="BR196" i="10" s="1"/>
  <c r="AA126" i="4"/>
  <c r="AA196" i="10" s="1"/>
  <c r="CB126" i="4"/>
  <c r="CB196" i="10" s="1"/>
  <c r="BO126" i="4"/>
  <c r="BO196" i="10" s="1"/>
  <c r="BM126" i="4"/>
  <c r="BM196" i="10" s="1"/>
  <c r="BW126" i="4"/>
  <c r="BW196" i="10" s="1"/>
  <c r="CC126" i="4"/>
  <c r="CC196" i="10" s="1"/>
  <c r="BX126" i="4"/>
  <c r="BX196" i="10" s="1"/>
  <c r="BJ126" i="4"/>
  <c r="BJ196" i="10" s="1"/>
  <c r="CF126" i="4"/>
  <c r="CF196" i="10" s="1"/>
  <c r="BZ126" i="4"/>
  <c r="BZ196" i="10" s="1"/>
  <c r="BI126" i="4"/>
  <c r="BI196" i="10" s="1"/>
  <c r="BK126" i="4"/>
  <c r="BK196" i="10" s="1"/>
  <c r="BL126" i="4"/>
  <c r="BL196" i="10" s="1"/>
  <c r="BQ126" i="4"/>
  <c r="BQ196" i="10" s="1"/>
  <c r="CA126" i="4"/>
  <c r="CA196" i="10" s="1"/>
  <c r="DC197" i="4"/>
  <c r="DC267" i="10" s="1"/>
  <c r="CT197" i="4"/>
  <c r="CT267" i="10" s="1"/>
  <c r="CK197" i="4"/>
  <c r="CK267" i="10" s="1"/>
  <c r="CN197" i="4"/>
  <c r="CN267" i="10" s="1"/>
  <c r="DB197" i="4"/>
  <c r="DB267" i="10" s="1"/>
  <c r="CP197" i="4"/>
  <c r="CP267" i="10" s="1"/>
  <c r="CV197" i="4"/>
  <c r="CV267" i="10" s="1"/>
  <c r="CS197" i="4"/>
  <c r="CS267" i="10" s="1"/>
  <c r="CQ197" i="4"/>
  <c r="CQ267" i="10" s="1"/>
  <c r="CU197" i="4"/>
  <c r="CU267" i="10" s="1"/>
  <c r="CL197" i="4"/>
  <c r="CL267" i="10" s="1"/>
  <c r="CJ197" i="4"/>
  <c r="CJ267" i="10" s="1"/>
  <c r="CO197" i="4"/>
  <c r="CO267" i="10" s="1"/>
  <c r="DA197" i="4"/>
  <c r="DA267" i="10" s="1"/>
  <c r="CW197" i="4"/>
  <c r="CW267" i="10" s="1"/>
  <c r="DF197" i="4"/>
  <c r="DF267" i="10" s="1"/>
  <c r="DE197" i="4"/>
  <c r="DE267" i="10" s="1"/>
  <c r="DG197" i="4"/>
  <c r="DG267" i="10" s="1"/>
  <c r="CX197" i="4"/>
  <c r="CX267" i="10" s="1"/>
  <c r="CI197" i="4"/>
  <c r="CI267" i="10" s="1"/>
  <c r="CY197" i="4"/>
  <c r="CY267" i="10" s="1"/>
  <c r="CM197" i="4"/>
  <c r="CM267" i="10" s="1"/>
  <c r="CR197" i="4"/>
  <c r="CR267" i="10" s="1"/>
  <c r="DD197" i="4"/>
  <c r="DD267" i="10" s="1"/>
  <c r="CZ197" i="4"/>
  <c r="CZ267" i="10" s="1"/>
  <c r="AO197" i="4"/>
  <c r="AO267" i="10" s="1"/>
  <c r="I181" i="7"/>
  <c r="C171" i="7"/>
  <c r="AJ98" i="4"/>
  <c r="AJ168" i="10" s="1"/>
  <c r="BB57" i="4"/>
  <c r="BB127" i="10" s="1"/>
  <c r="AW57" i="4"/>
  <c r="AW127" i="10" s="1"/>
  <c r="AH57" i="4"/>
  <c r="AH127" i="10" s="1"/>
  <c r="AR57" i="4"/>
  <c r="AR127" i="10" s="1"/>
  <c r="AM57" i="4"/>
  <c r="AM127" i="10" s="1"/>
  <c r="DC158" i="4"/>
  <c r="DC228" i="10" s="1"/>
  <c r="CS158" i="4"/>
  <c r="CS228" i="10" s="1"/>
  <c r="CN158" i="4"/>
  <c r="CN228" i="10" s="1"/>
  <c r="CL158" i="4"/>
  <c r="CL228" i="10" s="1"/>
  <c r="DB158" i="4"/>
  <c r="DB228" i="10" s="1"/>
  <c r="DG158" i="4"/>
  <c r="DG228" i="10" s="1"/>
  <c r="CU158" i="4"/>
  <c r="CU228" i="10" s="1"/>
  <c r="CR158" i="4"/>
  <c r="CR228" i="10" s="1"/>
  <c r="CO158" i="4"/>
  <c r="CO228" i="10" s="1"/>
  <c r="CT158" i="4"/>
  <c r="CT228" i="10" s="1"/>
  <c r="CJ158" i="4"/>
  <c r="CJ228" i="10" s="1"/>
  <c r="DA158" i="4"/>
  <c r="DA228" i="10" s="1"/>
  <c r="CM158" i="4"/>
  <c r="CM228" i="10" s="1"/>
  <c r="CV158" i="4"/>
  <c r="CV228" i="10" s="1"/>
  <c r="CX158" i="4"/>
  <c r="CX228" i="10" s="1"/>
  <c r="CP158" i="4"/>
  <c r="CP228" i="10" s="1"/>
  <c r="CI158" i="4"/>
  <c r="CI228" i="10" s="1"/>
  <c r="DE158" i="4"/>
  <c r="DE228" i="10" s="1"/>
  <c r="CW158" i="4"/>
  <c r="CW228" i="10" s="1"/>
  <c r="CY158" i="4"/>
  <c r="CY228" i="10" s="1"/>
  <c r="CZ158" i="4"/>
  <c r="CZ228" i="10" s="1"/>
  <c r="CK158" i="4"/>
  <c r="CK228" i="10" s="1"/>
  <c r="DD158" i="4"/>
  <c r="DD228" i="10" s="1"/>
  <c r="CQ158" i="4"/>
  <c r="CQ228" i="10" s="1"/>
  <c r="DF158" i="4"/>
  <c r="DF228" i="10" s="1"/>
  <c r="BR195" i="4"/>
  <c r="BR265" i="10" s="1"/>
  <c r="BI195" i="4"/>
  <c r="BI265" i="10" s="1"/>
  <c r="BU195" i="4"/>
  <c r="BU265" i="10" s="1"/>
  <c r="CD195" i="4"/>
  <c r="CD265" i="10" s="1"/>
  <c r="BZ195" i="4"/>
  <c r="BZ265" i="10" s="1"/>
  <c r="BQ195" i="4"/>
  <c r="BQ265" i="10" s="1"/>
  <c r="BV195" i="4"/>
  <c r="BV265" i="10" s="1"/>
  <c r="Z195" i="4"/>
  <c r="Z265" i="10" s="1"/>
  <c r="BK195" i="4"/>
  <c r="BK265" i="10" s="1"/>
  <c r="BY195" i="4"/>
  <c r="BY265" i="10" s="1"/>
  <c r="BW195" i="4"/>
  <c r="BW265" i="10" s="1"/>
  <c r="Y195" i="4"/>
  <c r="Y265" i="10" s="1"/>
  <c r="BJ195" i="4"/>
  <c r="BJ265" i="10" s="1"/>
  <c r="CB195" i="4"/>
  <c r="CB265" i="10" s="1"/>
  <c r="CF195" i="4"/>
  <c r="CF265" i="10" s="1"/>
  <c r="BN195" i="4"/>
  <c r="BN265" i="10" s="1"/>
  <c r="CA195" i="4"/>
  <c r="CA265" i="10" s="1"/>
  <c r="BX195" i="4"/>
  <c r="BX265" i="10" s="1"/>
  <c r="BL195" i="4"/>
  <c r="BL265" i="10" s="1"/>
  <c r="BM195" i="4"/>
  <c r="BM265" i="10" s="1"/>
  <c r="BT195" i="4"/>
  <c r="BT265" i="10" s="1"/>
  <c r="CC195" i="4"/>
  <c r="CC265" i="10" s="1"/>
  <c r="BO195" i="4"/>
  <c r="BO265" i="10" s="1"/>
  <c r="AA195" i="4"/>
  <c r="AA265" i="10" s="1"/>
  <c r="CE195" i="4"/>
  <c r="CE265" i="10" s="1"/>
  <c r="AB195" i="4"/>
  <c r="AB265" i="10" s="1"/>
  <c r="BE195" i="4"/>
  <c r="BE265" i="10" s="1"/>
  <c r="BS195" i="4"/>
  <c r="BS265" i="10" s="1"/>
  <c r="BH195" i="4"/>
  <c r="BH265" i="10" s="1"/>
  <c r="BP195" i="4"/>
  <c r="BP265" i="10" s="1"/>
  <c r="AT38" i="4"/>
  <c r="AT108" i="10" s="1"/>
  <c r="C60" i="4"/>
  <c r="C130" i="10" s="1"/>
  <c r="AP186" i="4"/>
  <c r="AP256" i="10" s="1"/>
  <c r="AU186" i="4"/>
  <c r="AU256" i="10" s="1"/>
  <c r="AZ186" i="4"/>
  <c r="AZ256" i="10" s="1"/>
  <c r="AK186" i="4"/>
  <c r="AK256" i="10" s="1"/>
  <c r="AF186" i="4"/>
  <c r="AF256" i="10" s="1"/>
  <c r="BQ89" i="4"/>
  <c r="BQ159" i="10" s="1"/>
  <c r="BU89" i="4"/>
  <c r="BU159" i="10" s="1"/>
  <c r="BN89" i="4"/>
  <c r="BN159" i="10" s="1"/>
  <c r="CD89" i="4"/>
  <c r="CD159" i="10" s="1"/>
  <c r="BY89" i="4"/>
  <c r="BY159" i="10" s="1"/>
  <c r="CF89" i="4"/>
  <c r="CF159" i="10" s="1"/>
  <c r="CB89" i="4"/>
  <c r="CB159" i="10" s="1"/>
  <c r="AB89" i="4"/>
  <c r="AB159" i="10" s="1"/>
  <c r="BJ89" i="4"/>
  <c r="BJ159" i="10" s="1"/>
  <c r="BH89" i="4"/>
  <c r="BH159" i="10" s="1"/>
  <c r="BO89" i="4"/>
  <c r="BO159" i="10" s="1"/>
  <c r="Z89" i="4"/>
  <c r="Z159" i="10" s="1"/>
  <c r="BI89" i="4"/>
  <c r="BI159" i="10" s="1"/>
  <c r="CA89" i="4"/>
  <c r="CA159" i="10" s="1"/>
  <c r="BX89" i="4"/>
  <c r="BX159" i="10" s="1"/>
  <c r="BP89" i="4"/>
  <c r="BP159" i="10" s="1"/>
  <c r="BK89" i="4"/>
  <c r="BK159" i="10" s="1"/>
  <c r="CE89" i="4"/>
  <c r="CE159" i="10" s="1"/>
  <c r="BS89" i="4"/>
  <c r="BS159" i="10" s="1"/>
  <c r="BE89" i="4"/>
  <c r="BE159" i="10" s="1"/>
  <c r="BV89" i="4"/>
  <c r="BV159" i="10" s="1"/>
  <c r="AA89" i="4"/>
  <c r="AA159" i="10" s="1"/>
  <c r="BL89" i="4"/>
  <c r="BL159" i="10" s="1"/>
  <c r="BW89" i="4"/>
  <c r="BW159" i="10" s="1"/>
  <c r="BM89" i="4"/>
  <c r="BM159" i="10" s="1"/>
  <c r="BR89" i="4"/>
  <c r="BR159" i="10" s="1"/>
  <c r="CC89" i="4"/>
  <c r="CC159" i="10" s="1"/>
  <c r="BZ89" i="4"/>
  <c r="BZ159" i="10" s="1"/>
  <c r="BT89" i="4"/>
  <c r="BT159" i="10" s="1"/>
  <c r="Y89" i="4"/>
  <c r="Y159" i="10" s="1"/>
  <c r="BM93" i="4"/>
  <c r="BM163" i="10" s="1"/>
  <c r="CE93" i="4"/>
  <c r="CE163" i="10" s="1"/>
  <c r="CA93" i="4"/>
  <c r="CA163" i="10" s="1"/>
  <c r="BH93" i="4"/>
  <c r="BH163" i="10" s="1"/>
  <c r="BU93" i="4"/>
  <c r="BU163" i="10" s="1"/>
  <c r="BJ93" i="4"/>
  <c r="BJ163" i="10" s="1"/>
  <c r="BQ93" i="4"/>
  <c r="BQ163" i="10" s="1"/>
  <c r="BS93" i="4"/>
  <c r="BS163" i="10" s="1"/>
  <c r="CC93" i="4"/>
  <c r="CC163" i="10" s="1"/>
  <c r="BX93" i="4"/>
  <c r="BX163" i="10" s="1"/>
  <c r="CB93" i="4"/>
  <c r="CB163" i="10" s="1"/>
  <c r="AA93" i="4"/>
  <c r="AA163" i="10" s="1"/>
  <c r="BW93" i="4"/>
  <c r="BW163" i="10" s="1"/>
  <c r="BP93" i="4"/>
  <c r="BP163" i="10" s="1"/>
  <c r="BE93" i="4"/>
  <c r="BE163" i="10" s="1"/>
  <c r="CD93" i="4"/>
  <c r="CD163" i="10" s="1"/>
  <c r="BI93" i="4"/>
  <c r="BI163" i="10" s="1"/>
  <c r="BO93" i="4"/>
  <c r="BO163" i="10" s="1"/>
  <c r="BT93" i="4"/>
  <c r="BT163" i="10" s="1"/>
  <c r="BK93" i="4"/>
  <c r="BK163" i="10" s="1"/>
  <c r="AB93" i="4"/>
  <c r="AB163" i="10" s="1"/>
  <c r="BY93" i="4"/>
  <c r="BY163" i="10" s="1"/>
  <c r="Z93" i="4"/>
  <c r="Z163" i="10" s="1"/>
  <c r="BL93" i="4"/>
  <c r="BL163" i="10" s="1"/>
  <c r="Y93" i="4"/>
  <c r="Y163" i="10" s="1"/>
  <c r="BZ93" i="4"/>
  <c r="BZ163" i="10" s="1"/>
  <c r="BN93" i="4"/>
  <c r="BN163" i="10" s="1"/>
  <c r="BR93" i="4"/>
  <c r="BR163" i="10" s="1"/>
  <c r="BV93" i="4"/>
  <c r="BV163" i="10" s="1"/>
  <c r="CF93" i="4"/>
  <c r="CF163" i="10" s="1"/>
  <c r="AJ138" i="4"/>
  <c r="AJ208" i="10" s="1"/>
  <c r="DU211" i="4"/>
  <c r="DU281" i="10" s="1"/>
  <c r="AT199" i="4"/>
  <c r="AT269" i="10" s="1"/>
  <c r="K208" i="4"/>
  <c r="K278" i="10" s="1"/>
  <c r="AG57" i="4"/>
  <c r="AG127" i="10" s="1"/>
  <c r="AQ57" i="4"/>
  <c r="AQ127" i="10" s="1"/>
  <c r="AV57" i="4"/>
  <c r="AV127" i="10" s="1"/>
  <c r="AL57" i="4"/>
  <c r="AL127" i="10" s="1"/>
  <c r="BA57" i="4"/>
  <c r="BA127" i="10" s="1"/>
  <c r="I187" i="7"/>
  <c r="C177" i="7"/>
  <c r="AY98" i="4"/>
  <c r="AY168" i="10" s="1"/>
  <c r="DV78" i="4"/>
  <c r="DV148" i="10" s="1"/>
  <c r="AV186" i="4"/>
  <c r="AV256" i="10" s="1"/>
  <c r="BA186" i="4"/>
  <c r="BA256" i="10" s="1"/>
  <c r="AL186" i="4"/>
  <c r="AL256" i="10" s="1"/>
  <c r="AQ186" i="4"/>
  <c r="AQ256" i="10" s="1"/>
  <c r="AG186" i="4"/>
  <c r="AG256" i="10" s="1"/>
  <c r="DP211" i="4"/>
  <c r="DP281" i="10" s="1"/>
  <c r="DA112" i="4"/>
  <c r="DA182" i="10" s="1"/>
  <c r="CZ112" i="4"/>
  <c r="CZ182" i="10" s="1"/>
  <c r="CP112" i="4"/>
  <c r="CP182" i="10" s="1"/>
  <c r="CJ112" i="4"/>
  <c r="CJ182" i="10" s="1"/>
  <c r="CM112" i="4"/>
  <c r="CM182" i="10" s="1"/>
  <c r="CV112" i="4"/>
  <c r="CV182" i="10" s="1"/>
  <c r="CS112" i="4"/>
  <c r="CS182" i="10" s="1"/>
  <c r="DE112" i="4"/>
  <c r="DE182" i="10" s="1"/>
  <c r="CW112" i="4"/>
  <c r="CW182" i="10" s="1"/>
  <c r="CR112" i="4"/>
  <c r="CR182" i="10" s="1"/>
  <c r="CQ112" i="4"/>
  <c r="CQ182" i="10" s="1"/>
  <c r="CY112" i="4"/>
  <c r="CY182" i="10" s="1"/>
  <c r="DD112" i="4"/>
  <c r="DD182" i="10" s="1"/>
  <c r="CL112" i="4"/>
  <c r="CL182" i="10" s="1"/>
  <c r="CN112" i="4"/>
  <c r="CN182" i="10" s="1"/>
  <c r="CT112" i="4"/>
  <c r="CT182" i="10" s="1"/>
  <c r="DF112" i="4"/>
  <c r="DF182" i="10" s="1"/>
  <c r="DB112" i="4"/>
  <c r="DB182" i="10" s="1"/>
  <c r="CO112" i="4"/>
  <c r="CO182" i="10" s="1"/>
  <c r="CI112" i="4"/>
  <c r="CI182" i="10" s="1"/>
  <c r="DG112" i="4"/>
  <c r="DG182" i="10" s="1"/>
  <c r="DC112" i="4"/>
  <c r="DC182" i="10" s="1"/>
  <c r="CX112" i="4"/>
  <c r="CX182" i="10" s="1"/>
  <c r="CK112" i="4"/>
  <c r="CK182" i="10" s="1"/>
  <c r="CU112" i="4"/>
  <c r="CU182" i="10" s="1"/>
  <c r="CR21" i="4"/>
  <c r="CR91" i="10" s="1"/>
  <c r="CI21" i="4"/>
  <c r="CI91" i="10" s="1"/>
  <c r="CO21" i="4"/>
  <c r="CO91" i="10" s="1"/>
  <c r="CZ21" i="4"/>
  <c r="CZ91" i="10" s="1"/>
  <c r="CQ21" i="4"/>
  <c r="CQ91" i="10" s="1"/>
  <c r="DE21" i="4"/>
  <c r="DE91" i="10" s="1"/>
  <c r="CK21" i="4"/>
  <c r="CK91" i="10" s="1"/>
  <c r="CY21" i="4"/>
  <c r="CY91" i="10" s="1"/>
  <c r="CX21" i="4"/>
  <c r="CX91" i="10" s="1"/>
  <c r="CM21" i="4"/>
  <c r="CM91" i="10" s="1"/>
  <c r="DB21" i="4"/>
  <c r="DB91" i="10" s="1"/>
  <c r="CW21" i="4"/>
  <c r="CW91" i="10" s="1"/>
  <c r="CL21" i="4"/>
  <c r="CL91" i="10" s="1"/>
  <c r="CN21" i="4"/>
  <c r="CN91" i="10" s="1"/>
  <c r="CJ21" i="4"/>
  <c r="CJ91" i="10" s="1"/>
  <c r="DD21" i="4"/>
  <c r="DD91" i="10" s="1"/>
  <c r="DC21" i="4"/>
  <c r="DC91" i="10" s="1"/>
  <c r="CP21" i="4"/>
  <c r="CP91" i="10" s="1"/>
  <c r="CS21" i="4"/>
  <c r="CS91" i="10" s="1"/>
  <c r="DA21" i="4"/>
  <c r="DA91" i="10" s="1"/>
  <c r="CU21" i="4"/>
  <c r="CU91" i="10" s="1"/>
  <c r="DG21" i="4"/>
  <c r="DG91" i="10" s="1"/>
  <c r="CT21" i="4"/>
  <c r="CT91" i="10" s="1"/>
  <c r="CV21" i="4"/>
  <c r="CV91" i="10" s="1"/>
  <c r="DF21" i="4"/>
  <c r="DF91" i="10" s="1"/>
  <c r="I185" i="7"/>
  <c r="C175" i="7"/>
  <c r="EA78" i="4"/>
  <c r="EA148" i="10" s="1"/>
  <c r="N80" i="4"/>
  <c r="N150" i="10" s="1"/>
  <c r="K80" i="4"/>
  <c r="K150" i="10" s="1"/>
  <c r="AJ69" i="4"/>
  <c r="AJ139" i="10" s="1"/>
  <c r="K29" i="4"/>
  <c r="K99" i="10" s="1"/>
  <c r="P29" i="4"/>
  <c r="P99" i="10" s="1"/>
  <c r="BO206" i="4"/>
  <c r="BO276" i="10" s="1"/>
  <c r="BI206" i="4"/>
  <c r="BI276" i="10" s="1"/>
  <c r="BX206" i="4"/>
  <c r="BX276" i="10" s="1"/>
  <c r="BL206" i="4"/>
  <c r="BL276" i="10" s="1"/>
  <c r="BK206" i="4"/>
  <c r="BK276" i="10" s="1"/>
  <c r="BQ206" i="4"/>
  <c r="BQ276" i="10" s="1"/>
  <c r="BR206" i="4"/>
  <c r="BR276" i="10" s="1"/>
  <c r="AB206" i="4"/>
  <c r="AB276" i="10" s="1"/>
  <c r="BY206" i="4"/>
  <c r="BY276" i="10" s="1"/>
  <c r="BS206" i="4"/>
  <c r="BS276" i="10" s="1"/>
  <c r="Z206" i="4"/>
  <c r="Z276" i="10" s="1"/>
  <c r="BW206" i="4"/>
  <c r="BW276" i="10" s="1"/>
  <c r="BN206" i="4"/>
  <c r="BN276" i="10" s="1"/>
  <c r="BT206" i="4"/>
  <c r="BT276" i="10" s="1"/>
  <c r="Y206" i="4"/>
  <c r="Y276" i="10" s="1"/>
  <c r="BE206" i="4"/>
  <c r="BE276" i="10" s="1"/>
  <c r="BH206" i="4"/>
  <c r="BH276" i="10" s="1"/>
  <c r="BP206" i="4"/>
  <c r="BP276" i="10" s="1"/>
  <c r="CF206" i="4"/>
  <c r="CF276" i="10" s="1"/>
  <c r="CC206" i="4"/>
  <c r="CC276" i="10" s="1"/>
  <c r="AA206" i="4"/>
  <c r="AA276" i="10" s="1"/>
  <c r="BJ206" i="4"/>
  <c r="BJ276" i="10" s="1"/>
  <c r="CE206" i="4"/>
  <c r="CE276" i="10" s="1"/>
  <c r="BZ206" i="4"/>
  <c r="BZ276" i="10" s="1"/>
  <c r="BV206" i="4"/>
  <c r="BV276" i="10" s="1"/>
  <c r="CD206" i="4"/>
  <c r="CD276" i="10" s="1"/>
  <c r="CB206" i="4"/>
  <c r="CB276" i="10" s="1"/>
  <c r="BM206" i="4"/>
  <c r="BM276" i="10" s="1"/>
  <c r="BU206" i="4"/>
  <c r="BU276" i="10" s="1"/>
  <c r="CA206" i="4"/>
  <c r="CA276" i="10" s="1"/>
  <c r="DK211" i="4"/>
  <c r="DK281" i="10" s="1"/>
  <c r="BT130" i="4"/>
  <c r="BT200" i="10" s="1"/>
  <c r="BH130" i="4"/>
  <c r="BH200" i="10" s="1"/>
  <c r="BP130" i="4"/>
  <c r="BP200" i="10" s="1"/>
  <c r="AA130" i="4"/>
  <c r="AA200" i="10" s="1"/>
  <c r="CB130" i="4"/>
  <c r="CB200" i="10" s="1"/>
  <c r="BX130" i="4"/>
  <c r="BX200" i="10" s="1"/>
  <c r="CF130" i="4"/>
  <c r="CF200" i="10" s="1"/>
  <c r="Y130" i="4"/>
  <c r="Y200" i="10" s="1"/>
  <c r="BM130" i="4"/>
  <c r="BM200" i="10" s="1"/>
  <c r="BI130" i="4"/>
  <c r="BI200" i="10" s="1"/>
  <c r="BQ130" i="4"/>
  <c r="BQ200" i="10" s="1"/>
  <c r="BL130" i="4"/>
  <c r="BL200" i="10" s="1"/>
  <c r="BZ130" i="4"/>
  <c r="BZ200" i="10" s="1"/>
  <c r="CE130" i="4"/>
  <c r="CE200" i="10" s="1"/>
  <c r="Z130" i="4"/>
  <c r="Z200" i="10" s="1"/>
  <c r="BR130" i="4"/>
  <c r="BR200" i="10" s="1"/>
  <c r="AB130" i="4"/>
  <c r="AB200" i="10" s="1"/>
  <c r="BY130" i="4"/>
  <c r="BY200" i="10" s="1"/>
  <c r="BK130" i="4"/>
  <c r="BK200" i="10" s="1"/>
  <c r="BN130" i="4"/>
  <c r="BN200" i="10" s="1"/>
  <c r="BS130" i="4"/>
  <c r="BS200" i="10" s="1"/>
  <c r="CD130" i="4"/>
  <c r="CD200" i="10" s="1"/>
  <c r="CA130" i="4"/>
  <c r="CA200" i="10" s="1"/>
  <c r="BO130" i="4"/>
  <c r="BO200" i="10" s="1"/>
  <c r="BU130" i="4"/>
  <c r="BU200" i="10" s="1"/>
  <c r="BV130" i="4"/>
  <c r="BV200" i="10" s="1"/>
  <c r="CC130" i="4"/>
  <c r="CC200" i="10" s="1"/>
  <c r="BW130" i="4"/>
  <c r="BW200" i="10" s="1"/>
  <c r="BJ130" i="4"/>
  <c r="BJ200" i="10" s="1"/>
  <c r="BE130" i="4"/>
  <c r="BE200" i="10" s="1"/>
  <c r="AT197" i="4"/>
  <c r="AT267" i="10" s="1"/>
  <c r="AO98" i="4"/>
  <c r="AO168" i="10" s="1"/>
  <c r="AH186" i="4"/>
  <c r="AH256" i="10" s="1"/>
  <c r="AW186" i="4"/>
  <c r="AW256" i="10" s="1"/>
  <c r="AM186" i="4"/>
  <c r="AM256" i="10" s="1"/>
  <c r="AR186" i="4"/>
  <c r="AR256" i="10" s="1"/>
  <c r="BB186" i="4"/>
  <c r="BB256" i="10" s="1"/>
  <c r="G180" i="4"/>
  <c r="AY38" i="4"/>
  <c r="AY108" i="10" s="1"/>
  <c r="AJ38" i="4"/>
  <c r="AJ108" i="10" s="1"/>
  <c r="DG38" i="4"/>
  <c r="DG108" i="10" s="1"/>
  <c r="CS38" i="4"/>
  <c r="CS108" i="10" s="1"/>
  <c r="CM38" i="4"/>
  <c r="CM108" i="10" s="1"/>
  <c r="CJ38" i="4"/>
  <c r="CJ108" i="10" s="1"/>
  <c r="DE38" i="4"/>
  <c r="DE108" i="10" s="1"/>
  <c r="CN38" i="4"/>
  <c r="CN108" i="10" s="1"/>
  <c r="CR38" i="4"/>
  <c r="CR108" i="10" s="1"/>
  <c r="CU38" i="4"/>
  <c r="CU108" i="10" s="1"/>
  <c r="CW38" i="4"/>
  <c r="CW108" i="10" s="1"/>
  <c r="CI38" i="4"/>
  <c r="CI108" i="10" s="1"/>
  <c r="CT38" i="4"/>
  <c r="CT108" i="10" s="1"/>
  <c r="CO38" i="4"/>
  <c r="CO108" i="10" s="1"/>
  <c r="DC38" i="4"/>
  <c r="DC108" i="10" s="1"/>
  <c r="CY38" i="4"/>
  <c r="CY108" i="10" s="1"/>
  <c r="CK38" i="4"/>
  <c r="CK108" i="10" s="1"/>
  <c r="CZ38" i="4"/>
  <c r="CZ108" i="10" s="1"/>
  <c r="CX38" i="4"/>
  <c r="CX108" i="10" s="1"/>
  <c r="CL38" i="4"/>
  <c r="CL108" i="10" s="1"/>
  <c r="DA38" i="4"/>
  <c r="DA108" i="10" s="1"/>
  <c r="CV38" i="4"/>
  <c r="CV108" i="10" s="1"/>
  <c r="DF38" i="4"/>
  <c r="DF108" i="10" s="1"/>
  <c r="DD38" i="4"/>
  <c r="DD108" i="10" s="1"/>
  <c r="CQ38" i="4"/>
  <c r="CQ108" i="10" s="1"/>
  <c r="DB38" i="4"/>
  <c r="DB108" i="10" s="1"/>
  <c r="CP38" i="4"/>
  <c r="CP108" i="10" s="1"/>
  <c r="AJ99" i="4"/>
  <c r="AJ169" i="10" s="1"/>
  <c r="C71" i="4"/>
  <c r="C141" i="10" s="1"/>
  <c r="AS186" i="4"/>
  <c r="AS256" i="10" s="1"/>
  <c r="AI186" i="4"/>
  <c r="AI256" i="10" s="1"/>
  <c r="BC186" i="4"/>
  <c r="BC256" i="10" s="1"/>
  <c r="AN186" i="4"/>
  <c r="AN256" i="10" s="1"/>
  <c r="AX186" i="4"/>
  <c r="AX256" i="10" s="1"/>
  <c r="AJ189" i="4"/>
  <c r="AJ259" i="10" s="1"/>
  <c r="K114" i="4"/>
  <c r="K184" i="10" s="1"/>
  <c r="H114" i="4"/>
  <c r="AY21" i="4"/>
  <c r="AY91" i="10" s="1"/>
  <c r="AY199" i="4"/>
  <c r="AY269" i="10" s="1"/>
  <c r="AI211" i="4"/>
  <c r="AI281" i="10" s="1"/>
  <c r="AX211" i="4"/>
  <c r="AX281" i="10" s="1"/>
  <c r="AS211" i="4"/>
  <c r="AS281" i="10" s="1"/>
  <c r="BC211" i="4"/>
  <c r="BC281" i="10" s="1"/>
  <c r="AN211" i="4"/>
  <c r="AN281" i="10" s="1"/>
  <c r="EF78" i="4"/>
  <c r="EF148" i="10" s="1"/>
  <c r="G162" i="4"/>
  <c r="AJ112" i="4"/>
  <c r="AJ182" i="10" s="1"/>
  <c r="AT112" i="4"/>
  <c r="AT182" i="10" s="1"/>
  <c r="BX67" i="4"/>
  <c r="BX137" i="10" s="1"/>
  <c r="BR67" i="4"/>
  <c r="BR137" i="10" s="1"/>
  <c r="BL67" i="4"/>
  <c r="BL137" i="10" s="1"/>
  <c r="AB67" i="4"/>
  <c r="AB137" i="10" s="1"/>
  <c r="CF67" i="4"/>
  <c r="CF137" i="10" s="1"/>
  <c r="BS67" i="4"/>
  <c r="BS137" i="10" s="1"/>
  <c r="CB67" i="4"/>
  <c r="CB137" i="10" s="1"/>
  <c r="BI67" i="4"/>
  <c r="BI137" i="10" s="1"/>
  <c r="BT67" i="4"/>
  <c r="BT137" i="10" s="1"/>
  <c r="BM67" i="4"/>
  <c r="BM137" i="10" s="1"/>
  <c r="BP67" i="4"/>
  <c r="BP137" i="10" s="1"/>
  <c r="CD67" i="4"/>
  <c r="CD137" i="10" s="1"/>
  <c r="CA67" i="4"/>
  <c r="CA137" i="10" s="1"/>
  <c r="AA67" i="4"/>
  <c r="AA137" i="10" s="1"/>
  <c r="BV67" i="4"/>
  <c r="BV137" i="10" s="1"/>
  <c r="Z67" i="4"/>
  <c r="Z137" i="10" s="1"/>
  <c r="BO67" i="4"/>
  <c r="BO137" i="10" s="1"/>
  <c r="BU67" i="4"/>
  <c r="BU137" i="10" s="1"/>
  <c r="BW67" i="4"/>
  <c r="BW137" i="10" s="1"/>
  <c r="BJ67" i="4"/>
  <c r="BJ137" i="10" s="1"/>
  <c r="CE67" i="4"/>
  <c r="CE137" i="10" s="1"/>
  <c r="BZ67" i="4"/>
  <c r="BZ137" i="10" s="1"/>
  <c r="BH67" i="4"/>
  <c r="BH137" i="10" s="1"/>
  <c r="BK67" i="4"/>
  <c r="BK137" i="10" s="1"/>
  <c r="BQ67" i="4"/>
  <c r="BQ137" i="10" s="1"/>
  <c r="CC67" i="4"/>
  <c r="CC137" i="10" s="1"/>
  <c r="BN67" i="4"/>
  <c r="BN137" i="10" s="1"/>
  <c r="Y67" i="4"/>
  <c r="Y137" i="10" s="1"/>
  <c r="BE67" i="4"/>
  <c r="BE137" i="10" s="1"/>
  <c r="BY67" i="4"/>
  <c r="BY137" i="10" s="1"/>
  <c r="AN78" i="4"/>
  <c r="AN148" i="10" s="1"/>
  <c r="BC78" i="4"/>
  <c r="BC148" i="10" s="1"/>
  <c r="AS78" i="4"/>
  <c r="AS148" i="10" s="1"/>
  <c r="AX78" i="4"/>
  <c r="AX148" i="10" s="1"/>
  <c r="AI78" i="4"/>
  <c r="AI148" i="10" s="1"/>
  <c r="AY197" i="4"/>
  <c r="AY267" i="10" s="1"/>
  <c r="BZ73" i="4"/>
  <c r="BZ143" i="10" s="1"/>
  <c r="BL73" i="4"/>
  <c r="BL143" i="10" s="1"/>
  <c r="BK73" i="4"/>
  <c r="BK143" i="10" s="1"/>
  <c r="CB73" i="4"/>
  <c r="CB143" i="10" s="1"/>
  <c r="BS73" i="4"/>
  <c r="BS143" i="10" s="1"/>
  <c r="BM73" i="4"/>
  <c r="BM143" i="10" s="1"/>
  <c r="BV73" i="4"/>
  <c r="BV143" i="10" s="1"/>
  <c r="BR73" i="4"/>
  <c r="BR143" i="10" s="1"/>
  <c r="CF73" i="4"/>
  <c r="CF143" i="10" s="1"/>
  <c r="CE73" i="4"/>
  <c r="CE143" i="10" s="1"/>
  <c r="AB73" i="4"/>
  <c r="AB143" i="10" s="1"/>
  <c r="BP73" i="4"/>
  <c r="BP143" i="10" s="1"/>
  <c r="BW73" i="4"/>
  <c r="BW143" i="10" s="1"/>
  <c r="BX73" i="4"/>
  <c r="BX143" i="10" s="1"/>
  <c r="BE73" i="4"/>
  <c r="BE143" i="10" s="1"/>
  <c r="BI73" i="4"/>
  <c r="BI143" i="10" s="1"/>
  <c r="CC73" i="4"/>
  <c r="CC143" i="10" s="1"/>
  <c r="Z73" i="4"/>
  <c r="Z143" i="10" s="1"/>
  <c r="BH73" i="4"/>
  <c r="BH143" i="10" s="1"/>
  <c r="BU73" i="4"/>
  <c r="BU143" i="10" s="1"/>
  <c r="BY73" i="4"/>
  <c r="BY143" i="10" s="1"/>
  <c r="Y73" i="4"/>
  <c r="Y143" i="10" s="1"/>
  <c r="BJ73" i="4"/>
  <c r="BJ143" i="10" s="1"/>
  <c r="CA73" i="4"/>
  <c r="CA143" i="10" s="1"/>
  <c r="BN73" i="4"/>
  <c r="BN143" i="10" s="1"/>
  <c r="CD73" i="4"/>
  <c r="CD143" i="10" s="1"/>
  <c r="BO73" i="4"/>
  <c r="BO143" i="10" s="1"/>
  <c r="BT73" i="4"/>
  <c r="BT143" i="10" s="1"/>
  <c r="BQ73" i="4"/>
  <c r="BQ143" i="10" s="1"/>
  <c r="AA73" i="4"/>
  <c r="AA143" i="10" s="1"/>
  <c r="AO199" i="4"/>
  <c r="AO269" i="10" s="1"/>
  <c r="BM145" i="4"/>
  <c r="BM215" i="10" s="1"/>
  <c r="CA145" i="4"/>
  <c r="CA215" i="10" s="1"/>
  <c r="BJ145" i="4"/>
  <c r="BJ215" i="10" s="1"/>
  <c r="Y145" i="4"/>
  <c r="Y215" i="10" s="1"/>
  <c r="BU145" i="4"/>
  <c r="BU215" i="10" s="1"/>
  <c r="BQ145" i="4"/>
  <c r="BQ215" i="10" s="1"/>
  <c r="BZ145" i="4"/>
  <c r="BZ215" i="10" s="1"/>
  <c r="Z145" i="4"/>
  <c r="Z215" i="10" s="1"/>
  <c r="CC145" i="4"/>
  <c r="CC215" i="10" s="1"/>
  <c r="BR145" i="4"/>
  <c r="BR215" i="10" s="1"/>
  <c r="BO145" i="4"/>
  <c r="BO215" i="10" s="1"/>
  <c r="AA145" i="4"/>
  <c r="AA215" i="10" s="1"/>
  <c r="CB145" i="4"/>
  <c r="CB215" i="10" s="1"/>
  <c r="BS145" i="4"/>
  <c r="BS215" i="10" s="1"/>
  <c r="BY145" i="4"/>
  <c r="BY215" i="10" s="1"/>
  <c r="BE145" i="4"/>
  <c r="BE215" i="10" s="1"/>
  <c r="CD145" i="4"/>
  <c r="CD215" i="10" s="1"/>
  <c r="CF145" i="4"/>
  <c r="CF215" i="10" s="1"/>
  <c r="BK145" i="4"/>
  <c r="BK215" i="10" s="1"/>
  <c r="AB145" i="4"/>
  <c r="AB215" i="10" s="1"/>
  <c r="BW145" i="4"/>
  <c r="BW215" i="10" s="1"/>
  <c r="BH145" i="4"/>
  <c r="BH215" i="10" s="1"/>
  <c r="BL145" i="4"/>
  <c r="BL215" i="10" s="1"/>
  <c r="BX145" i="4"/>
  <c r="BX215" i="10" s="1"/>
  <c r="BT145" i="4"/>
  <c r="BT215" i="10" s="1"/>
  <c r="BI145" i="4"/>
  <c r="BI215" i="10" s="1"/>
  <c r="BN145" i="4"/>
  <c r="BN215" i="10" s="1"/>
  <c r="CE145" i="4"/>
  <c r="CE215" i="10" s="1"/>
  <c r="BV145" i="4"/>
  <c r="BV215" i="10" s="1"/>
  <c r="BP145" i="4"/>
  <c r="BP215" i="10" s="1"/>
  <c r="AT98" i="4"/>
  <c r="AT168" i="10" s="1"/>
  <c r="AR211" i="4"/>
  <c r="AR281" i="10" s="1"/>
  <c r="AH211" i="4"/>
  <c r="AH281" i="10" s="1"/>
  <c r="AW211" i="4"/>
  <c r="AW281" i="10" s="1"/>
  <c r="BB211" i="4"/>
  <c r="BB281" i="10" s="1"/>
  <c r="AM211" i="4"/>
  <c r="AM281" i="10" s="1"/>
  <c r="AO158" i="4"/>
  <c r="AO228" i="10" s="1"/>
  <c r="I193" i="7"/>
  <c r="C183" i="7"/>
  <c r="AO38" i="4"/>
  <c r="AO108" i="10" s="1"/>
  <c r="AO99" i="4"/>
  <c r="AO169" i="10" s="1"/>
  <c r="AK57" i="4"/>
  <c r="AK127" i="10" s="1"/>
  <c r="AU57" i="4"/>
  <c r="AU127" i="10" s="1"/>
  <c r="AF57" i="4"/>
  <c r="AF127" i="10" s="1"/>
  <c r="AZ57" i="4"/>
  <c r="AZ127" i="10" s="1"/>
  <c r="AP57" i="4"/>
  <c r="AP127" i="10" s="1"/>
  <c r="K74" i="4"/>
  <c r="K144" i="10" s="1"/>
  <c r="P74" i="4"/>
  <c r="P144" i="10" s="1"/>
  <c r="BT121" i="4"/>
  <c r="BT191" i="10" s="1"/>
  <c r="BK121" i="4"/>
  <c r="BK191" i="10" s="1"/>
  <c r="CE121" i="4"/>
  <c r="CE191" i="10" s="1"/>
  <c r="BX121" i="4"/>
  <c r="BX191" i="10" s="1"/>
  <c r="CB121" i="4"/>
  <c r="CB191" i="10" s="1"/>
  <c r="BS121" i="4"/>
  <c r="BS191" i="10" s="1"/>
  <c r="BE121" i="4"/>
  <c r="BE191" i="10" s="1"/>
  <c r="AB121" i="4"/>
  <c r="AB191" i="10" s="1"/>
  <c r="BM121" i="4"/>
  <c r="BM191" i="10" s="1"/>
  <c r="CA121" i="4"/>
  <c r="CA191" i="10" s="1"/>
  <c r="BP121" i="4"/>
  <c r="BP191" i="10" s="1"/>
  <c r="Z121" i="4"/>
  <c r="Z191" i="10" s="1"/>
  <c r="BL121" i="4"/>
  <c r="BL191" i="10" s="1"/>
  <c r="CD121" i="4"/>
  <c r="CD191" i="10" s="1"/>
  <c r="BO121" i="4"/>
  <c r="BO191" i="10" s="1"/>
  <c r="BH121" i="4"/>
  <c r="BH191" i="10" s="1"/>
  <c r="BJ121" i="4"/>
  <c r="BJ191" i="10" s="1"/>
  <c r="BZ121" i="4"/>
  <c r="BZ191" i="10" s="1"/>
  <c r="BU121" i="4"/>
  <c r="BU191" i="10" s="1"/>
  <c r="CF121" i="4"/>
  <c r="CF191" i="10" s="1"/>
  <c r="CC121" i="4"/>
  <c r="CC191" i="10" s="1"/>
  <c r="BQ121" i="4"/>
  <c r="BQ191" i="10" s="1"/>
  <c r="BN121" i="4"/>
  <c r="BN191" i="10" s="1"/>
  <c r="BR121" i="4"/>
  <c r="BR191" i="10" s="1"/>
  <c r="BV121" i="4"/>
  <c r="BV191" i="10" s="1"/>
  <c r="BW121" i="4"/>
  <c r="BW191" i="10" s="1"/>
  <c r="BI121" i="4"/>
  <c r="BI191" i="10" s="1"/>
  <c r="AA121" i="4"/>
  <c r="AA191" i="10" s="1"/>
  <c r="BY121" i="4"/>
  <c r="BY191" i="10" s="1"/>
  <c r="Y121" i="4"/>
  <c r="Y191" i="10" s="1"/>
  <c r="AY24" i="4"/>
  <c r="AY94" i="10" s="1"/>
  <c r="AO189" i="4"/>
  <c r="AO259" i="10" s="1"/>
  <c r="I178" i="7"/>
  <c r="C168" i="7"/>
  <c r="EW10" i="4"/>
  <c r="EV10" i="4"/>
  <c r="EX10" i="4"/>
  <c r="EU10" i="4"/>
  <c r="EY10" i="4"/>
  <c r="FB10" i="4"/>
  <c r="FA10" i="4"/>
  <c r="I44" i="5"/>
  <c r="FD10" i="4" l="1"/>
  <c r="I301" i="10"/>
  <c r="E49" i="10" s="1"/>
  <c r="B49" i="10" s="1"/>
  <c r="DL104" i="4"/>
  <c r="DL174" i="10" s="1"/>
  <c r="DR30" i="4"/>
  <c r="DR100" i="10" s="1"/>
  <c r="AI31" i="4"/>
  <c r="AI101" i="10" s="1"/>
  <c r="AS31" i="4"/>
  <c r="AS101" i="10" s="1"/>
  <c r="BC31" i="4"/>
  <c r="BC101" i="10" s="1"/>
  <c r="AN31" i="4"/>
  <c r="AN101" i="10" s="1"/>
  <c r="AX31" i="4"/>
  <c r="AX101" i="10" s="1"/>
  <c r="EC155" i="4"/>
  <c r="EC225" i="10" s="1"/>
  <c r="EG193" i="4"/>
  <c r="EG263" i="10" s="1"/>
  <c r="EE155" i="4"/>
  <c r="EE225" i="10" s="1"/>
  <c r="DW32" i="4"/>
  <c r="DW102" i="10" s="1"/>
  <c r="EF65" i="4"/>
  <c r="EF135" i="10" s="1"/>
  <c r="DR155" i="4"/>
  <c r="DR225" i="10" s="1"/>
  <c r="EB205" i="4"/>
  <c r="EB275" i="10" s="1"/>
  <c r="DK30" i="4"/>
  <c r="DK100" i="10" s="1"/>
  <c r="DK32" i="4"/>
  <c r="DK102" i="10" s="1"/>
  <c r="BA30" i="4"/>
  <c r="BA100" i="10" s="1"/>
  <c r="AV30" i="4"/>
  <c r="AV100" i="10" s="1"/>
  <c r="AL30" i="4"/>
  <c r="AL100" i="10" s="1"/>
  <c r="AG30" i="4"/>
  <c r="AG100" i="10" s="1"/>
  <c r="AQ30" i="4"/>
  <c r="AQ100" i="10" s="1"/>
  <c r="AH31" i="4"/>
  <c r="AH101" i="10" s="1"/>
  <c r="AR31" i="4"/>
  <c r="AR101" i="10" s="1"/>
  <c r="BB31" i="4"/>
  <c r="BB101" i="10" s="1"/>
  <c r="AW31" i="4"/>
  <c r="AW101" i="10" s="1"/>
  <c r="AM31" i="4"/>
  <c r="AM101" i="10" s="1"/>
  <c r="DZ135" i="4"/>
  <c r="DZ205" i="10" s="1"/>
  <c r="EH104" i="4"/>
  <c r="EH174" i="10" s="1"/>
  <c r="AM167" i="4"/>
  <c r="AM237" i="10" s="1"/>
  <c r="AH167" i="4"/>
  <c r="AH237" i="10" s="1"/>
  <c r="AW167" i="4"/>
  <c r="AW237" i="10" s="1"/>
  <c r="BB167" i="4"/>
  <c r="BB237" i="10" s="1"/>
  <c r="AR167" i="4"/>
  <c r="AR237" i="10" s="1"/>
  <c r="EE34" i="4"/>
  <c r="EE104" i="10" s="1"/>
  <c r="DN64" i="4"/>
  <c r="DN134" i="10" s="1"/>
  <c r="EC64" i="4"/>
  <c r="EC134" i="10" s="1"/>
  <c r="BB184" i="4"/>
  <c r="BB254" i="10" s="1"/>
  <c r="AM184" i="4"/>
  <c r="AM254" i="10" s="1"/>
  <c r="AW184" i="4"/>
  <c r="AW254" i="10" s="1"/>
  <c r="AH184" i="4"/>
  <c r="AH254" i="10" s="1"/>
  <c r="AR184" i="4"/>
  <c r="AR254" i="10" s="1"/>
  <c r="DM86" i="4"/>
  <c r="DM156" i="10" s="1"/>
  <c r="DZ205" i="4"/>
  <c r="DZ275" i="10" s="1"/>
  <c r="EC33" i="4"/>
  <c r="EC103" i="10" s="1"/>
  <c r="EH131" i="4"/>
  <c r="EH201" i="10" s="1"/>
  <c r="AL131" i="4"/>
  <c r="AL201" i="10" s="1"/>
  <c r="AG131" i="4"/>
  <c r="AG201" i="10" s="1"/>
  <c r="AV131" i="4"/>
  <c r="AV201" i="10" s="1"/>
  <c r="AQ131" i="4"/>
  <c r="AQ201" i="10" s="1"/>
  <c r="BA131" i="4"/>
  <c r="BA201" i="10" s="1"/>
  <c r="EE33" i="4"/>
  <c r="EE103" i="10" s="1"/>
  <c r="DZ33" i="4"/>
  <c r="DZ103" i="10" s="1"/>
  <c r="DX45" i="4"/>
  <c r="DX115" i="10" s="1"/>
  <c r="DS45" i="4"/>
  <c r="DS115" i="10" s="1"/>
  <c r="AX132" i="4"/>
  <c r="AX202" i="10" s="1"/>
  <c r="BC132" i="4"/>
  <c r="BC202" i="10" s="1"/>
  <c r="AN132" i="4"/>
  <c r="AN202" i="10" s="1"/>
  <c r="AI132" i="4"/>
  <c r="AI202" i="10" s="1"/>
  <c r="AS132" i="4"/>
  <c r="AS202" i="10" s="1"/>
  <c r="EG64" i="4"/>
  <c r="EG134" i="10" s="1"/>
  <c r="EF86" i="4"/>
  <c r="EF156" i="10" s="1"/>
  <c r="DP64" i="4"/>
  <c r="DP134" i="10" s="1"/>
  <c r="DM45" i="4"/>
  <c r="DM115" i="10" s="1"/>
  <c r="EH59" i="4"/>
  <c r="EH129" i="10" s="1"/>
  <c r="DS59" i="4"/>
  <c r="DS129" i="10" s="1"/>
  <c r="DN205" i="4"/>
  <c r="DN275" i="10" s="1"/>
  <c r="AR132" i="4"/>
  <c r="AR202" i="10" s="1"/>
  <c r="AW132" i="4"/>
  <c r="AW202" i="10" s="1"/>
  <c r="BB132" i="4"/>
  <c r="BB202" i="10" s="1"/>
  <c r="AH132" i="4"/>
  <c r="AH202" i="10" s="1"/>
  <c r="AM132" i="4"/>
  <c r="AM202" i="10" s="1"/>
  <c r="AI34" i="4"/>
  <c r="AI104" i="10" s="1"/>
  <c r="AN34" i="4"/>
  <c r="AN104" i="10" s="1"/>
  <c r="BC34" i="4"/>
  <c r="BC104" i="10" s="1"/>
  <c r="AS34" i="4"/>
  <c r="AS104" i="10" s="1"/>
  <c r="AX34" i="4"/>
  <c r="AX104" i="10" s="1"/>
  <c r="EB33" i="4"/>
  <c r="EB103" i="10" s="1"/>
  <c r="EA64" i="4"/>
  <c r="EA134" i="10" s="1"/>
  <c r="EA31" i="4"/>
  <c r="EA101" i="10" s="1"/>
  <c r="EE59" i="4"/>
  <c r="EE129" i="10" s="1"/>
  <c r="DZ59" i="4"/>
  <c r="DZ129" i="10" s="1"/>
  <c r="DX155" i="4"/>
  <c r="DX225" i="10" s="1"/>
  <c r="AM168" i="4"/>
  <c r="AM238" i="10" s="1"/>
  <c r="AH168" i="4"/>
  <c r="AH238" i="10" s="1"/>
  <c r="AW168" i="4"/>
  <c r="AW238" i="10" s="1"/>
  <c r="BB168" i="4"/>
  <c r="BB238" i="10" s="1"/>
  <c r="AR168" i="4"/>
  <c r="AR238" i="10" s="1"/>
  <c r="DW193" i="4"/>
  <c r="DW263" i="10" s="1"/>
  <c r="DM32" i="4"/>
  <c r="DM102" i="10" s="1"/>
  <c r="EE45" i="4"/>
  <c r="EE115" i="10" s="1"/>
  <c r="AI147" i="4"/>
  <c r="AI217" i="10" s="1"/>
  <c r="AS147" i="4"/>
  <c r="AS217" i="10" s="1"/>
  <c r="BC147" i="4"/>
  <c r="BC217" i="10" s="1"/>
  <c r="AN147" i="4"/>
  <c r="AN217" i="10" s="1"/>
  <c r="AX147" i="4"/>
  <c r="AX217" i="10" s="1"/>
  <c r="DX30" i="4"/>
  <c r="DX100" i="10" s="1"/>
  <c r="DK151" i="4"/>
  <c r="DK221" i="10" s="1"/>
  <c r="AQ184" i="4"/>
  <c r="AQ254" i="10" s="1"/>
  <c r="AV184" i="4"/>
  <c r="AV254" i="10" s="1"/>
  <c r="AL184" i="4"/>
  <c r="AL254" i="10" s="1"/>
  <c r="BA184" i="4"/>
  <c r="BA254" i="10" s="1"/>
  <c r="AG184" i="4"/>
  <c r="AG254" i="10" s="1"/>
  <c r="BB135" i="4"/>
  <c r="BB205" i="10" s="1"/>
  <c r="AR135" i="4"/>
  <c r="AR205" i="10" s="1"/>
  <c r="AM135" i="4"/>
  <c r="AM205" i="10" s="1"/>
  <c r="AW135" i="4"/>
  <c r="AW205" i="10" s="1"/>
  <c r="AH135" i="4"/>
  <c r="AH205" i="10" s="1"/>
  <c r="EE147" i="4"/>
  <c r="EE217" i="10" s="1"/>
  <c r="EA32" i="4"/>
  <c r="EA102" i="10" s="1"/>
  <c r="DR205" i="4"/>
  <c r="DR275" i="10" s="1"/>
  <c r="DU30" i="4"/>
  <c r="DU100" i="10" s="1"/>
  <c r="EE135" i="4"/>
  <c r="EE205" i="10" s="1"/>
  <c r="DP135" i="4"/>
  <c r="DP205" i="10" s="1"/>
  <c r="EC104" i="4"/>
  <c r="EC174" i="10" s="1"/>
  <c r="DX104" i="4"/>
  <c r="DX174" i="10" s="1"/>
  <c r="DX64" i="4"/>
  <c r="DX134" i="10" s="1"/>
  <c r="DW147" i="4"/>
  <c r="DW217" i="10" s="1"/>
  <c r="EG86" i="4"/>
  <c r="EG156" i="10" s="1"/>
  <c r="DP205" i="4"/>
  <c r="DP275" i="10" s="1"/>
  <c r="AU182" i="4"/>
  <c r="AU252" i="10" s="1"/>
  <c r="AF182" i="4"/>
  <c r="AF252" i="10" s="1"/>
  <c r="AK182" i="4"/>
  <c r="AK252" i="10" s="1"/>
  <c r="AP182" i="4"/>
  <c r="AP252" i="10" s="1"/>
  <c r="AZ182" i="4"/>
  <c r="AZ252" i="10" s="1"/>
  <c r="DS33" i="4"/>
  <c r="DS103" i="10" s="1"/>
  <c r="AF167" i="4"/>
  <c r="AF237" i="10" s="1"/>
  <c r="AU167" i="4"/>
  <c r="AU237" i="10" s="1"/>
  <c r="AZ167" i="4"/>
  <c r="AZ237" i="10" s="1"/>
  <c r="AK167" i="4"/>
  <c r="AK237" i="10" s="1"/>
  <c r="AP167" i="4"/>
  <c r="AP237" i="10" s="1"/>
  <c r="DV33" i="4"/>
  <c r="DV103" i="10" s="1"/>
  <c r="DQ86" i="4"/>
  <c r="DQ156" i="10" s="1"/>
  <c r="DV59" i="4"/>
  <c r="DV129" i="10" s="1"/>
  <c r="DQ59" i="4"/>
  <c r="DQ129" i="10" s="1"/>
  <c r="DU31" i="4"/>
  <c r="DU101" i="10" s="1"/>
  <c r="DK31" i="4"/>
  <c r="DK101" i="10" s="1"/>
  <c r="DN59" i="4"/>
  <c r="DN129" i="10" s="1"/>
  <c r="DK193" i="4"/>
  <c r="DK263" i="10" s="1"/>
  <c r="DM33" i="4"/>
  <c r="DM103" i="10" s="1"/>
  <c r="EA104" i="4"/>
  <c r="EA174" i="10" s="1"/>
  <c r="DV64" i="4"/>
  <c r="DV134" i="10" s="1"/>
  <c r="EB30" i="4"/>
  <c r="EB100" i="10" s="1"/>
  <c r="AV188" i="4"/>
  <c r="AV258" i="10" s="1"/>
  <c r="AQ188" i="4"/>
  <c r="AQ258" i="10" s="1"/>
  <c r="AG188" i="4"/>
  <c r="AG258" i="10" s="1"/>
  <c r="BA188" i="4"/>
  <c r="BA258" i="10" s="1"/>
  <c r="AL188" i="4"/>
  <c r="AL258" i="10" s="1"/>
  <c r="AX86" i="4"/>
  <c r="AX156" i="10" s="1"/>
  <c r="AN86" i="4"/>
  <c r="AN156" i="10" s="1"/>
  <c r="BC86" i="4"/>
  <c r="BC156" i="10" s="1"/>
  <c r="AI86" i="4"/>
  <c r="AI156" i="10" s="1"/>
  <c r="AS86" i="4"/>
  <c r="AS156" i="10" s="1"/>
  <c r="DU155" i="4"/>
  <c r="DU225" i="10" s="1"/>
  <c r="AR213" i="4"/>
  <c r="AR283" i="10" s="1"/>
  <c r="AW213" i="4"/>
  <c r="AW283" i="10" s="1"/>
  <c r="AH213" i="4"/>
  <c r="AH283" i="10" s="1"/>
  <c r="AM213" i="4"/>
  <c r="AM283" i="10" s="1"/>
  <c r="BB213" i="4"/>
  <c r="BB283" i="10" s="1"/>
  <c r="DR32" i="4"/>
  <c r="DR102" i="10" s="1"/>
  <c r="DP45" i="4"/>
  <c r="DP115" i="10" s="1"/>
  <c r="DZ151" i="4"/>
  <c r="DZ221" i="10" s="1"/>
  <c r="AH65" i="4"/>
  <c r="AH135" i="10" s="1"/>
  <c r="AR65" i="4"/>
  <c r="AR135" i="10" s="1"/>
  <c r="AM65" i="4"/>
  <c r="AM135" i="10" s="1"/>
  <c r="BB65" i="4"/>
  <c r="BB135" i="10" s="1"/>
  <c r="AW65" i="4"/>
  <c r="AW135" i="10" s="1"/>
  <c r="DL65" i="4"/>
  <c r="DL135" i="10" s="1"/>
  <c r="EF32" i="4"/>
  <c r="EF102" i="10" s="1"/>
  <c r="EG155" i="4"/>
  <c r="EG225" i="10" s="1"/>
  <c r="DW205" i="4"/>
  <c r="DW275" i="10" s="1"/>
  <c r="DZ32" i="4"/>
  <c r="DZ102" i="10" s="1"/>
  <c r="AH131" i="4"/>
  <c r="AH201" i="10" s="1"/>
  <c r="AW131" i="4"/>
  <c r="AW201" i="10" s="1"/>
  <c r="BB131" i="4"/>
  <c r="BB201" i="10" s="1"/>
  <c r="AM131" i="4"/>
  <c r="AM201" i="10" s="1"/>
  <c r="AR131" i="4"/>
  <c r="AR201" i="10" s="1"/>
  <c r="AL151" i="4"/>
  <c r="AL221" i="10" s="1"/>
  <c r="AG151" i="4"/>
  <c r="AG221" i="10" s="1"/>
  <c r="AV151" i="4"/>
  <c r="AV221" i="10" s="1"/>
  <c r="BA151" i="4"/>
  <c r="BA221" i="10" s="1"/>
  <c r="AQ151" i="4"/>
  <c r="AQ221" i="10" s="1"/>
  <c r="DK135" i="4"/>
  <c r="DK205" i="10" s="1"/>
  <c r="DU135" i="4"/>
  <c r="DU205" i="10" s="1"/>
  <c r="AK65" i="4"/>
  <c r="AK135" i="10" s="1"/>
  <c r="AU65" i="4"/>
  <c r="AU135" i="10" s="1"/>
  <c r="AF65" i="4"/>
  <c r="AF135" i="10" s="1"/>
  <c r="AZ65" i="4"/>
  <c r="AZ135" i="10" s="1"/>
  <c r="AP65" i="4"/>
  <c r="AP135" i="10" s="1"/>
  <c r="AM182" i="4"/>
  <c r="AM252" i="10" s="1"/>
  <c r="AR182" i="4"/>
  <c r="AR252" i="10" s="1"/>
  <c r="BB182" i="4"/>
  <c r="BB252" i="10" s="1"/>
  <c r="AW182" i="4"/>
  <c r="AW252" i="10" s="1"/>
  <c r="AH182" i="4"/>
  <c r="AH252" i="10" s="1"/>
  <c r="DZ34" i="4"/>
  <c r="DZ104" i="10" s="1"/>
  <c r="DS64" i="4"/>
  <c r="DS134" i="10" s="1"/>
  <c r="DR86" i="4"/>
  <c r="DR156" i="10" s="1"/>
  <c r="AF213" i="4"/>
  <c r="AF283" i="10" s="1"/>
  <c r="AZ213" i="4"/>
  <c r="AZ283" i="10" s="1"/>
  <c r="AP213" i="4"/>
  <c r="AP283" i="10" s="1"/>
  <c r="AK213" i="4"/>
  <c r="AK283" i="10" s="1"/>
  <c r="AU213" i="4"/>
  <c r="AU283" i="10" s="1"/>
  <c r="EH33" i="4"/>
  <c r="EH103" i="10" s="1"/>
  <c r="AX164" i="4"/>
  <c r="AX234" i="10" s="1"/>
  <c r="AI164" i="4"/>
  <c r="AI234" i="10" s="1"/>
  <c r="AS164" i="4"/>
  <c r="AS234" i="10" s="1"/>
  <c r="BC164" i="4"/>
  <c r="BC234" i="10" s="1"/>
  <c r="AN164" i="4"/>
  <c r="AN234" i="10" s="1"/>
  <c r="EB151" i="4"/>
  <c r="EB221" i="10" s="1"/>
  <c r="AG213" i="4"/>
  <c r="AG283" i="10" s="1"/>
  <c r="AV213" i="4"/>
  <c r="AV283" i="10" s="1"/>
  <c r="AL213" i="4"/>
  <c r="AL283" i="10" s="1"/>
  <c r="BA213" i="4"/>
  <c r="BA283" i="10" s="1"/>
  <c r="AQ213" i="4"/>
  <c r="AQ283" i="10" s="1"/>
  <c r="EH45" i="4"/>
  <c r="EH115" i="10" s="1"/>
  <c r="EA86" i="4"/>
  <c r="EA156" i="10" s="1"/>
  <c r="EF59" i="4"/>
  <c r="EF129" i="10" s="1"/>
  <c r="EG45" i="4"/>
  <c r="EG115" i="10" s="1"/>
  <c r="DP31" i="4"/>
  <c r="DP101" i="10" s="1"/>
  <c r="DP193" i="4"/>
  <c r="DP263" i="10" s="1"/>
  <c r="EC205" i="4"/>
  <c r="EC275" i="10" s="1"/>
  <c r="AM59" i="4"/>
  <c r="AM129" i="10" s="1"/>
  <c r="AW59" i="4"/>
  <c r="AW129" i="10" s="1"/>
  <c r="AH59" i="4"/>
  <c r="AH129" i="10" s="1"/>
  <c r="AR59" i="4"/>
  <c r="AR129" i="10" s="1"/>
  <c r="BB59" i="4"/>
  <c r="BB129" i="10" s="1"/>
  <c r="AN119" i="4"/>
  <c r="AN189" i="10" s="1"/>
  <c r="AS119" i="4"/>
  <c r="AS189" i="10" s="1"/>
  <c r="AX119" i="4"/>
  <c r="AX189" i="10" s="1"/>
  <c r="BC119" i="4"/>
  <c r="BC189" i="10" s="1"/>
  <c r="AI119" i="4"/>
  <c r="AI189" i="10" s="1"/>
  <c r="EF64" i="4"/>
  <c r="EF134" i="10" s="1"/>
  <c r="EG30" i="4"/>
  <c r="EG100" i="10" s="1"/>
  <c r="DQ31" i="4"/>
  <c r="DQ101" i="10" s="1"/>
  <c r="DP59" i="4"/>
  <c r="DP129" i="10" s="1"/>
  <c r="DN155" i="4"/>
  <c r="DN225" i="10" s="1"/>
  <c r="DS155" i="4"/>
  <c r="DS225" i="10" s="1"/>
  <c r="DM193" i="4"/>
  <c r="DM263" i="10" s="1"/>
  <c r="AV210" i="4"/>
  <c r="AV280" i="10" s="1"/>
  <c r="BA210" i="4"/>
  <c r="BA280" i="10" s="1"/>
  <c r="AL210" i="4"/>
  <c r="AL280" i="10" s="1"/>
  <c r="AQ210" i="4"/>
  <c r="AQ280" i="10" s="1"/>
  <c r="AG210" i="4"/>
  <c r="AG280" i="10" s="1"/>
  <c r="EG32" i="4"/>
  <c r="EG102" i="10" s="1"/>
  <c r="DZ45" i="4"/>
  <c r="DZ115" i="10" s="1"/>
  <c r="DP151" i="4"/>
  <c r="DP221" i="10" s="1"/>
  <c r="DK147" i="4"/>
  <c r="DK217" i="10" s="1"/>
  <c r="DZ147" i="4"/>
  <c r="DZ217" i="10" s="1"/>
  <c r="DV65" i="4"/>
  <c r="DV135" i="10" s="1"/>
  <c r="DV32" i="4"/>
  <c r="DV102" i="10" s="1"/>
  <c r="EG205" i="4"/>
  <c r="EG275" i="10" s="1"/>
  <c r="EE32" i="4"/>
  <c r="EE102" i="10" s="1"/>
  <c r="DU32" i="4"/>
  <c r="DU102" i="10" s="1"/>
  <c r="AZ132" i="4"/>
  <c r="AZ202" i="10" s="1"/>
  <c r="AF132" i="4"/>
  <c r="AF202" i="10" s="1"/>
  <c r="AP132" i="4"/>
  <c r="AP202" i="10" s="1"/>
  <c r="AK132" i="4"/>
  <c r="AK202" i="10" s="1"/>
  <c r="AU132" i="4"/>
  <c r="AU202" i="10" s="1"/>
  <c r="DS104" i="4"/>
  <c r="DS174" i="10" s="1"/>
  <c r="AQ164" i="4"/>
  <c r="AQ234" i="10" s="1"/>
  <c r="AG164" i="4"/>
  <c r="AG234" i="10" s="1"/>
  <c r="AL164" i="4"/>
  <c r="AL234" i="10" s="1"/>
  <c r="AV164" i="4"/>
  <c r="AV234" i="10" s="1"/>
  <c r="BA164" i="4"/>
  <c r="BA234" i="10" s="1"/>
  <c r="EE205" i="4"/>
  <c r="EE275" i="10" s="1"/>
  <c r="AZ86" i="4"/>
  <c r="AZ156" i="10" s="1"/>
  <c r="AP86" i="4"/>
  <c r="AP156" i="10" s="1"/>
  <c r="AK86" i="4"/>
  <c r="AK156" i="10" s="1"/>
  <c r="AF86" i="4"/>
  <c r="AF156" i="10" s="1"/>
  <c r="AU86" i="4"/>
  <c r="AU156" i="10" s="1"/>
  <c r="EC131" i="4"/>
  <c r="EC201" i="10" s="1"/>
  <c r="EC45" i="4"/>
  <c r="EC115" i="10" s="1"/>
  <c r="DL33" i="4"/>
  <c r="DL103" i="10" s="1"/>
  <c r="AU104" i="4"/>
  <c r="AU174" i="10" s="1"/>
  <c r="AF104" i="4"/>
  <c r="AF174" i="10" s="1"/>
  <c r="AK104" i="4"/>
  <c r="AK174" i="10" s="1"/>
  <c r="AP104" i="4"/>
  <c r="AP174" i="10" s="1"/>
  <c r="AZ104" i="4"/>
  <c r="AZ174" i="10" s="1"/>
  <c r="DV86" i="4"/>
  <c r="DV156" i="10" s="1"/>
  <c r="AI184" i="4"/>
  <c r="AI254" i="10" s="1"/>
  <c r="AX184" i="4"/>
  <c r="AX254" i="10" s="1"/>
  <c r="BC184" i="4"/>
  <c r="BC254" i="10" s="1"/>
  <c r="AS184" i="4"/>
  <c r="AS254" i="10" s="1"/>
  <c r="AN184" i="4"/>
  <c r="AN254" i="10" s="1"/>
  <c r="EB45" i="4"/>
  <c r="EB115" i="10" s="1"/>
  <c r="DZ193" i="4"/>
  <c r="DZ263" i="10" s="1"/>
  <c r="EH205" i="4"/>
  <c r="EH275" i="10" s="1"/>
  <c r="DV104" i="4"/>
  <c r="DV174" i="10" s="1"/>
  <c r="AR104" i="4"/>
  <c r="AR174" i="10" s="1"/>
  <c r="BB104" i="4"/>
  <c r="BB174" i="10" s="1"/>
  <c r="AH104" i="4"/>
  <c r="AH174" i="10" s="1"/>
  <c r="AM104" i="4"/>
  <c r="AM174" i="10" s="1"/>
  <c r="AW104" i="4"/>
  <c r="AW174" i="10" s="1"/>
  <c r="DL64" i="4"/>
  <c r="DL134" i="10" s="1"/>
  <c r="DQ64" i="4"/>
  <c r="DQ134" i="10" s="1"/>
  <c r="DV31" i="4"/>
  <c r="DV101" i="10" s="1"/>
  <c r="BB164" i="4"/>
  <c r="BB234" i="10" s="1"/>
  <c r="AR164" i="4"/>
  <c r="AR234" i="10" s="1"/>
  <c r="AW164" i="4"/>
  <c r="AW234" i="10" s="1"/>
  <c r="AM164" i="4"/>
  <c r="AM234" i="10" s="1"/>
  <c r="AH164" i="4"/>
  <c r="AH234" i="10" s="1"/>
  <c r="DU59" i="4"/>
  <c r="DU129" i="10" s="1"/>
  <c r="EH155" i="4"/>
  <c r="EH225" i="10" s="1"/>
  <c r="EB32" i="4"/>
  <c r="EB102" i="10" s="1"/>
  <c r="EC30" i="4"/>
  <c r="EC100" i="10" s="1"/>
  <c r="DN30" i="4"/>
  <c r="DN100" i="10" s="1"/>
  <c r="DP147" i="4"/>
  <c r="DP217" i="10" s="1"/>
  <c r="EA65" i="4"/>
  <c r="EA135" i="10" s="1"/>
  <c r="EB155" i="4"/>
  <c r="EB225" i="10" s="1"/>
  <c r="DZ30" i="4"/>
  <c r="DZ100" i="10" s="1"/>
  <c r="AH183" i="4"/>
  <c r="AH253" i="10" s="1"/>
  <c r="AW183" i="4"/>
  <c r="AW253" i="10" s="1"/>
  <c r="AR183" i="4"/>
  <c r="AR253" i="10" s="1"/>
  <c r="AM183" i="4"/>
  <c r="AM253" i="10" s="1"/>
  <c r="BB183" i="4"/>
  <c r="BB253" i="10" s="1"/>
  <c r="AS135" i="4"/>
  <c r="AS205" i="10" s="1"/>
  <c r="BC135" i="4"/>
  <c r="BC205" i="10" s="1"/>
  <c r="AN135" i="4"/>
  <c r="AN205" i="10" s="1"/>
  <c r="AX135" i="4"/>
  <c r="AX205" i="10" s="1"/>
  <c r="AI135" i="4"/>
  <c r="AI205" i="10" s="1"/>
  <c r="BC65" i="4"/>
  <c r="BC135" i="10" s="1"/>
  <c r="AN65" i="4"/>
  <c r="AN135" i="10" s="1"/>
  <c r="AI65" i="4"/>
  <c r="AI135" i="10" s="1"/>
  <c r="AS65" i="4"/>
  <c r="AS135" i="10" s="1"/>
  <c r="AX65" i="4"/>
  <c r="AX135" i="10" s="1"/>
  <c r="EG147" i="4"/>
  <c r="EG217" i="10" s="1"/>
  <c r="DU205" i="4"/>
  <c r="DU275" i="10" s="1"/>
  <c r="AF184" i="4"/>
  <c r="AF254" i="10" s="1"/>
  <c r="AU184" i="4"/>
  <c r="AU254" i="10" s="1"/>
  <c r="AK184" i="4"/>
  <c r="AK254" i="10" s="1"/>
  <c r="AP184" i="4"/>
  <c r="AP254" i="10" s="1"/>
  <c r="AZ184" i="4"/>
  <c r="AZ254" i="10" s="1"/>
  <c r="DR151" i="4"/>
  <c r="DR221" i="10" s="1"/>
  <c r="DU33" i="4"/>
  <c r="DU103" i="10" s="1"/>
  <c r="EF33" i="4"/>
  <c r="EF103" i="10" s="1"/>
  <c r="EB64" i="4"/>
  <c r="EB134" i="10" s="1"/>
  <c r="DW64" i="4"/>
  <c r="DW134" i="10" s="1"/>
  <c r="DL86" i="4"/>
  <c r="DL156" i="10" s="1"/>
  <c r="DK64" i="4"/>
  <c r="DK134" i="10" s="1"/>
  <c r="EE31" i="4"/>
  <c r="EE101" i="10" s="1"/>
  <c r="EC59" i="4"/>
  <c r="EC129" i="10" s="1"/>
  <c r="DU193" i="4"/>
  <c r="DU263" i="10" s="1"/>
  <c r="DS205" i="4"/>
  <c r="DS275" i="10" s="1"/>
  <c r="AI188" i="4"/>
  <c r="AI258" i="10" s="1"/>
  <c r="BC188" i="4"/>
  <c r="BC258" i="10" s="1"/>
  <c r="AN188" i="4"/>
  <c r="AN258" i="10" s="1"/>
  <c r="AS188" i="4"/>
  <c r="AS258" i="10" s="1"/>
  <c r="AX188" i="4"/>
  <c r="AX258" i="10" s="1"/>
  <c r="DM30" i="4"/>
  <c r="DM100" i="10" s="1"/>
  <c r="DL31" i="4"/>
  <c r="DL101" i="10" s="1"/>
  <c r="AG119" i="4"/>
  <c r="AG189" i="10" s="1"/>
  <c r="BA119" i="4"/>
  <c r="BA189" i="10" s="1"/>
  <c r="AQ119" i="4"/>
  <c r="AQ189" i="10" s="1"/>
  <c r="AL119" i="4"/>
  <c r="AL189" i="10" s="1"/>
  <c r="AV119" i="4"/>
  <c r="AV189" i="10" s="1"/>
  <c r="AL193" i="4"/>
  <c r="AL263" i="10" s="1"/>
  <c r="AV193" i="4"/>
  <c r="AV263" i="10" s="1"/>
  <c r="BA193" i="4"/>
  <c r="BA263" i="10" s="1"/>
  <c r="AG193" i="4"/>
  <c r="AG263" i="10" s="1"/>
  <c r="AQ193" i="4"/>
  <c r="AQ263" i="10" s="1"/>
  <c r="DR193" i="4"/>
  <c r="DR263" i="10" s="1"/>
  <c r="DZ155" i="4"/>
  <c r="DZ225" i="10" s="1"/>
  <c r="DK155" i="4"/>
  <c r="DK225" i="10" s="1"/>
  <c r="DK45" i="4"/>
  <c r="DK115" i="10" s="1"/>
  <c r="EH30" i="4"/>
  <c r="EH100" i="10" s="1"/>
  <c r="DS30" i="4"/>
  <c r="DS100" i="10" s="1"/>
  <c r="EE151" i="4"/>
  <c r="EE221" i="10" s="1"/>
  <c r="AR210" i="4"/>
  <c r="AR280" i="10" s="1"/>
  <c r="BB210" i="4"/>
  <c r="BB280" i="10" s="1"/>
  <c r="AW210" i="4"/>
  <c r="AW280" i="10" s="1"/>
  <c r="AH210" i="4"/>
  <c r="AH280" i="10" s="1"/>
  <c r="AM210" i="4"/>
  <c r="AM280" i="10" s="1"/>
  <c r="DQ32" i="4"/>
  <c r="DQ102" i="10" s="1"/>
  <c r="EE30" i="4"/>
  <c r="EE100" i="10" s="1"/>
  <c r="AK210" i="4"/>
  <c r="AK280" i="10" s="1"/>
  <c r="AP210" i="4"/>
  <c r="AP280" i="10" s="1"/>
  <c r="AU210" i="4"/>
  <c r="AU280" i="10" s="1"/>
  <c r="AZ210" i="4"/>
  <c r="AZ280" i="10" s="1"/>
  <c r="AF210" i="4"/>
  <c r="AF280" i="10" s="1"/>
  <c r="AZ131" i="4"/>
  <c r="AZ201" i="10" s="1"/>
  <c r="AK131" i="4"/>
  <c r="AK201" i="10" s="1"/>
  <c r="AP131" i="4"/>
  <c r="AP201" i="10" s="1"/>
  <c r="AU131" i="4"/>
  <c r="AU201" i="10" s="1"/>
  <c r="AF131" i="4"/>
  <c r="AF201" i="10" s="1"/>
  <c r="AZ168" i="4"/>
  <c r="AZ238" i="10" s="1"/>
  <c r="AF168" i="4"/>
  <c r="AF238" i="10" s="1"/>
  <c r="AK168" i="4"/>
  <c r="AK238" i="10" s="1"/>
  <c r="AP168" i="4"/>
  <c r="AP238" i="10" s="1"/>
  <c r="AU168" i="4"/>
  <c r="AU238" i="10" s="1"/>
  <c r="BA183" i="4"/>
  <c r="BA253" i="10" s="1"/>
  <c r="AV183" i="4"/>
  <c r="AV253" i="10" s="1"/>
  <c r="AQ183" i="4"/>
  <c r="AQ253" i="10" s="1"/>
  <c r="AG183" i="4"/>
  <c r="AG253" i="10" s="1"/>
  <c r="AL183" i="4"/>
  <c r="AL253" i="10" s="1"/>
  <c r="AG132" i="4"/>
  <c r="AG202" i="10" s="1"/>
  <c r="AL132" i="4"/>
  <c r="AL202" i="10" s="1"/>
  <c r="BA132" i="4"/>
  <c r="BA202" i="10" s="1"/>
  <c r="AV132" i="4"/>
  <c r="AV202" i="10" s="1"/>
  <c r="AQ132" i="4"/>
  <c r="AQ202" i="10" s="1"/>
  <c r="EB147" i="4"/>
  <c r="EB217" i="10" s="1"/>
  <c r="DR147" i="4"/>
  <c r="DR217" i="10" s="1"/>
  <c r="DW86" i="4"/>
  <c r="DW156" i="10" s="1"/>
  <c r="DN33" i="4"/>
  <c r="DN103" i="10" s="1"/>
  <c r="DN131" i="4"/>
  <c r="DN201" i="10" s="1"/>
  <c r="DW151" i="4"/>
  <c r="DW221" i="10" s="1"/>
  <c r="DN45" i="4"/>
  <c r="DN115" i="10" s="1"/>
  <c r="EA33" i="4"/>
  <c r="EA103" i="10" s="1"/>
  <c r="DZ64" i="4"/>
  <c r="DZ134" i="10" s="1"/>
  <c r="DL59" i="4"/>
  <c r="DL129" i="10" s="1"/>
  <c r="DW45" i="4"/>
  <c r="DW115" i="10" s="1"/>
  <c r="DZ31" i="4"/>
  <c r="DZ101" i="10" s="1"/>
  <c r="AM119" i="4"/>
  <c r="AM189" i="10" s="1"/>
  <c r="AW119" i="4"/>
  <c r="AW189" i="10" s="1"/>
  <c r="AH119" i="4"/>
  <c r="AH189" i="10" s="1"/>
  <c r="BB119" i="4"/>
  <c r="BB189" i="10" s="1"/>
  <c r="AR119" i="4"/>
  <c r="AR189" i="10" s="1"/>
  <c r="DX59" i="4"/>
  <c r="DX129" i="10" s="1"/>
  <c r="AV168" i="4"/>
  <c r="AV238" i="10" s="1"/>
  <c r="BA168" i="4"/>
  <c r="BA238" i="10" s="1"/>
  <c r="AQ168" i="4"/>
  <c r="AQ238" i="10" s="1"/>
  <c r="AG168" i="4"/>
  <c r="AG238" i="10" s="1"/>
  <c r="AL168" i="4"/>
  <c r="AL238" i="10" s="1"/>
  <c r="DW33" i="4"/>
  <c r="DW103" i="10" s="1"/>
  <c r="DR33" i="4"/>
  <c r="DR103" i="10" s="1"/>
  <c r="DQ104" i="4"/>
  <c r="DQ174" i="10" s="1"/>
  <c r="DW30" i="4"/>
  <c r="DW100" i="10" s="1"/>
  <c r="AS167" i="4"/>
  <c r="AS237" i="10" s="1"/>
  <c r="AX167" i="4"/>
  <c r="AX237" i="10" s="1"/>
  <c r="AI167" i="4"/>
  <c r="AI237" i="10" s="1"/>
  <c r="AN167" i="4"/>
  <c r="AN237" i="10" s="1"/>
  <c r="BC167" i="4"/>
  <c r="BC237" i="10" s="1"/>
  <c r="AQ135" i="4"/>
  <c r="AQ205" i="10" s="1"/>
  <c r="AV135" i="4"/>
  <c r="AV205" i="10" s="1"/>
  <c r="AG135" i="4"/>
  <c r="AG205" i="10" s="1"/>
  <c r="AL135" i="4"/>
  <c r="AL205" i="10" s="1"/>
  <c r="BA135" i="4"/>
  <c r="BA205" i="10" s="1"/>
  <c r="AZ188" i="4"/>
  <c r="AZ258" i="10" s="1"/>
  <c r="AK188" i="4"/>
  <c r="AK258" i="10" s="1"/>
  <c r="AF188" i="4"/>
  <c r="AF258" i="10" s="1"/>
  <c r="AU188" i="4"/>
  <c r="AU258" i="10" s="1"/>
  <c r="AP188" i="4"/>
  <c r="AP258" i="10" s="1"/>
  <c r="AZ164" i="4"/>
  <c r="AZ234" i="10" s="1"/>
  <c r="AF164" i="4"/>
  <c r="AF234" i="10" s="1"/>
  <c r="AK164" i="4"/>
  <c r="AK234" i="10" s="1"/>
  <c r="AU164" i="4"/>
  <c r="AU234" i="10" s="1"/>
  <c r="AP164" i="4"/>
  <c r="AP234" i="10" s="1"/>
  <c r="DU151" i="4"/>
  <c r="DU221" i="10" s="1"/>
  <c r="DU147" i="4"/>
  <c r="DU217" i="10" s="1"/>
  <c r="DW155" i="4"/>
  <c r="DW225" i="10" s="1"/>
  <c r="DM205" i="4"/>
  <c r="DM275" i="10" s="1"/>
  <c r="AX213" i="4"/>
  <c r="AX283" i="10" s="1"/>
  <c r="BC213" i="4"/>
  <c r="BC283" i="10" s="1"/>
  <c r="AI213" i="4"/>
  <c r="AI283" i="10" s="1"/>
  <c r="AN213" i="4"/>
  <c r="AN283" i="10" s="1"/>
  <c r="AS213" i="4"/>
  <c r="AS283" i="10" s="1"/>
  <c r="AV147" i="4"/>
  <c r="AV217" i="10" s="1"/>
  <c r="AQ147" i="4"/>
  <c r="AQ217" i="10" s="1"/>
  <c r="AL147" i="4"/>
  <c r="AL217" i="10" s="1"/>
  <c r="AG147" i="4"/>
  <c r="AG217" i="10" s="1"/>
  <c r="BA147" i="4"/>
  <c r="BA217" i="10" s="1"/>
  <c r="AQ34" i="4"/>
  <c r="AQ104" i="10" s="1"/>
  <c r="AL34" i="4"/>
  <c r="AL104" i="10" s="1"/>
  <c r="BA34" i="4"/>
  <c r="BA104" i="10" s="1"/>
  <c r="AG34" i="4"/>
  <c r="AG104" i="10" s="1"/>
  <c r="AV34" i="4"/>
  <c r="AV104" i="10" s="1"/>
  <c r="AN182" i="4"/>
  <c r="AN252" i="10" s="1"/>
  <c r="AX182" i="4"/>
  <c r="AX252" i="10" s="1"/>
  <c r="BC182" i="4"/>
  <c r="BC252" i="10" s="1"/>
  <c r="AI182" i="4"/>
  <c r="AI252" i="10" s="1"/>
  <c r="AS182" i="4"/>
  <c r="AS252" i="10" s="1"/>
  <c r="DK34" i="4"/>
  <c r="DK104" i="10" s="1"/>
  <c r="EH64" i="4"/>
  <c r="EH134" i="10" s="1"/>
  <c r="EB86" i="4"/>
  <c r="EB156" i="10" s="1"/>
  <c r="DK205" i="4"/>
  <c r="DK275" i="10" s="1"/>
  <c r="AG45" i="4"/>
  <c r="AG115" i="10" s="1"/>
  <c r="AV45" i="4"/>
  <c r="AV115" i="10" s="1"/>
  <c r="BA45" i="4"/>
  <c r="BA115" i="10" s="1"/>
  <c r="AQ45" i="4"/>
  <c r="AQ115" i="10" s="1"/>
  <c r="AL45" i="4"/>
  <c r="AL115" i="10" s="1"/>
  <c r="DS131" i="4"/>
  <c r="DS201" i="10" s="1"/>
  <c r="DM151" i="4"/>
  <c r="DM221" i="10" s="1"/>
  <c r="DK33" i="4"/>
  <c r="DK103" i="10" s="1"/>
  <c r="BC183" i="4"/>
  <c r="BC253" i="10" s="1"/>
  <c r="AN183" i="4"/>
  <c r="AN253" i="10" s="1"/>
  <c r="AX183" i="4"/>
  <c r="AX253" i="10" s="1"/>
  <c r="AI183" i="4"/>
  <c r="AI253" i="10" s="1"/>
  <c r="AS183" i="4"/>
  <c r="AS253" i="10" s="1"/>
  <c r="DR64" i="4"/>
  <c r="DR134" i="10" s="1"/>
  <c r="EE64" i="4"/>
  <c r="EE134" i="10" s="1"/>
  <c r="DR45" i="4"/>
  <c r="DR115" i="10" s="1"/>
  <c r="EE193" i="4"/>
  <c r="EE263" i="10" s="1"/>
  <c r="EG33" i="4"/>
  <c r="EG103" i="10" s="1"/>
  <c r="EF104" i="4"/>
  <c r="EF174" i="10" s="1"/>
  <c r="AN193" i="4"/>
  <c r="AN263" i="10" s="1"/>
  <c r="AX193" i="4"/>
  <c r="AX263" i="10" s="1"/>
  <c r="AI193" i="4"/>
  <c r="AI263" i="10" s="1"/>
  <c r="AS193" i="4"/>
  <c r="AS263" i="10" s="1"/>
  <c r="BC193" i="4"/>
  <c r="BC263" i="10" s="1"/>
  <c r="EF31" i="4"/>
  <c r="EF101" i="10" s="1"/>
  <c r="AG155" i="4"/>
  <c r="AG225" i="10" s="1"/>
  <c r="AQ155" i="4"/>
  <c r="AQ225" i="10" s="1"/>
  <c r="BA155" i="4"/>
  <c r="BA225" i="10" s="1"/>
  <c r="AL155" i="4"/>
  <c r="AL225" i="10" s="1"/>
  <c r="AV155" i="4"/>
  <c r="AV225" i="10" s="1"/>
  <c r="DK59" i="4"/>
  <c r="DK129" i="10" s="1"/>
  <c r="AL205" i="4"/>
  <c r="AL275" i="10" s="1"/>
  <c r="AV205" i="4"/>
  <c r="AV275" i="10" s="1"/>
  <c r="BA205" i="4"/>
  <c r="BA275" i="10" s="1"/>
  <c r="AG205" i="4"/>
  <c r="AG275" i="10" s="1"/>
  <c r="AQ205" i="4"/>
  <c r="AQ275" i="10" s="1"/>
  <c r="EB193" i="4"/>
  <c r="EB263" i="10" s="1"/>
  <c r="AQ167" i="4"/>
  <c r="AQ237" i="10" s="1"/>
  <c r="AG167" i="4"/>
  <c r="AG237" i="10" s="1"/>
  <c r="AL167" i="4"/>
  <c r="AL237" i="10" s="1"/>
  <c r="BA167" i="4"/>
  <c r="BA237" i="10" s="1"/>
  <c r="AV167" i="4"/>
  <c r="AV237" i="10" s="1"/>
  <c r="DP155" i="4"/>
  <c r="DP225" i="10" s="1"/>
  <c r="AH34" i="4"/>
  <c r="AH104" i="10" s="1"/>
  <c r="AR34" i="4"/>
  <c r="AR104" i="10" s="1"/>
  <c r="AM34" i="4"/>
  <c r="AM104" i="10" s="1"/>
  <c r="BB34" i="4"/>
  <c r="BB104" i="10" s="1"/>
  <c r="AW34" i="4"/>
  <c r="AW104" i="10" s="1"/>
  <c r="AX210" i="4"/>
  <c r="AX280" i="10" s="1"/>
  <c r="BC210" i="4"/>
  <c r="BC280" i="10" s="1"/>
  <c r="AN210" i="4"/>
  <c r="AN280" i="10" s="1"/>
  <c r="AS210" i="4"/>
  <c r="AS280" i="10" s="1"/>
  <c r="AI210" i="4"/>
  <c r="AI280" i="10" s="1"/>
  <c r="DU45" i="4"/>
  <c r="DU115" i="10" s="1"/>
  <c r="AI32" i="4"/>
  <c r="AI102" i="10" s="1"/>
  <c r="BC32" i="4"/>
  <c r="BC102" i="10" s="1"/>
  <c r="AS32" i="4"/>
  <c r="AS102" i="10" s="1"/>
  <c r="AX32" i="4"/>
  <c r="AX102" i="10" s="1"/>
  <c r="AN32" i="4"/>
  <c r="AN102" i="10" s="1"/>
  <c r="DQ65" i="4"/>
  <c r="DQ135" i="10" s="1"/>
  <c r="DL32" i="4"/>
  <c r="DL102" i="10" s="1"/>
  <c r="DM155" i="4"/>
  <c r="DM225" i="10" s="1"/>
  <c r="DP30" i="4"/>
  <c r="DP100" i="10" s="1"/>
  <c r="AQ182" i="4"/>
  <c r="AQ252" i="10" s="1"/>
  <c r="BA182" i="4"/>
  <c r="BA252" i="10" s="1"/>
  <c r="AV182" i="4"/>
  <c r="AV252" i="10" s="1"/>
  <c r="AG182" i="4"/>
  <c r="AG252" i="10" s="1"/>
  <c r="AL182" i="4"/>
  <c r="AL252" i="10" s="1"/>
  <c r="DP32" i="4"/>
  <c r="DP102" i="10" s="1"/>
  <c r="AU119" i="4"/>
  <c r="AU189" i="10" s="1"/>
  <c r="AF119" i="4"/>
  <c r="AF189" i="10" s="1"/>
  <c r="AZ119" i="4"/>
  <c r="AZ189" i="10" s="1"/>
  <c r="AK119" i="4"/>
  <c r="AK189" i="10" s="1"/>
  <c r="AP119" i="4"/>
  <c r="AP189" i="10" s="1"/>
  <c r="DN104" i="4"/>
  <c r="DN174" i="10" s="1"/>
  <c r="DP34" i="4"/>
  <c r="DP104" i="10" s="1"/>
  <c r="DU34" i="4"/>
  <c r="DU104" i="10" s="1"/>
  <c r="DM147" i="4"/>
  <c r="DM217" i="10" s="1"/>
  <c r="AX168" i="4"/>
  <c r="AX238" i="10" s="1"/>
  <c r="BC168" i="4"/>
  <c r="BC238" i="10" s="1"/>
  <c r="AI168" i="4"/>
  <c r="AI238" i="10" s="1"/>
  <c r="AS168" i="4"/>
  <c r="AS238" i="10" s="1"/>
  <c r="AN168" i="4"/>
  <c r="AN238" i="10" s="1"/>
  <c r="AR188" i="4"/>
  <c r="AR258" i="10" s="1"/>
  <c r="BB188" i="4"/>
  <c r="BB258" i="10" s="1"/>
  <c r="AW188" i="4"/>
  <c r="AW258" i="10" s="1"/>
  <c r="AM188" i="4"/>
  <c r="AM258" i="10" s="1"/>
  <c r="AH188" i="4"/>
  <c r="AH258" i="10" s="1"/>
  <c r="DX33" i="4"/>
  <c r="DX103" i="10" s="1"/>
  <c r="DX131" i="4"/>
  <c r="DX201" i="10" s="1"/>
  <c r="EG151" i="4"/>
  <c r="EG221" i="10" s="1"/>
  <c r="DP33" i="4"/>
  <c r="DP103" i="10" s="1"/>
  <c r="DQ33" i="4"/>
  <c r="DQ103" i="10" s="1"/>
  <c r="DM64" i="4"/>
  <c r="DM134" i="10" s="1"/>
  <c r="AI151" i="4"/>
  <c r="AI221" i="10" s="1"/>
  <c r="AS151" i="4"/>
  <c r="AS221" i="10" s="1"/>
  <c r="BC151" i="4"/>
  <c r="BC221" i="10" s="1"/>
  <c r="AX151" i="4"/>
  <c r="AX221" i="10" s="1"/>
  <c r="AN151" i="4"/>
  <c r="AN221" i="10" s="1"/>
  <c r="DU64" i="4"/>
  <c r="DU134" i="10" s="1"/>
  <c r="EA59" i="4"/>
  <c r="EA129" i="10" s="1"/>
  <c r="AU183" i="4"/>
  <c r="AU253" i="10" s="1"/>
  <c r="AZ183" i="4"/>
  <c r="AZ253" i="10" s="1"/>
  <c r="AK183" i="4"/>
  <c r="AK253" i="10" s="1"/>
  <c r="AP183" i="4"/>
  <c r="AP253" i="10" s="1"/>
  <c r="AF183" i="4"/>
  <c r="AF253" i="10" s="1"/>
  <c r="DX205" i="4"/>
  <c r="DX275" i="10" s="1"/>
  <c r="DT44" i="4"/>
  <c r="DT114" i="10" s="1"/>
  <c r="DO185" i="4"/>
  <c r="DO255" i="10" s="1"/>
  <c r="ED185" i="4"/>
  <c r="ED255" i="10" s="1"/>
  <c r="DJ185" i="4"/>
  <c r="DJ255" i="10" s="1"/>
  <c r="G148" i="4"/>
  <c r="DY44" i="4"/>
  <c r="DY114" i="10" s="1"/>
  <c r="I189" i="7"/>
  <c r="C179" i="7"/>
  <c r="N29" i="4"/>
  <c r="N99" i="10" s="1"/>
  <c r="DY185" i="4"/>
  <c r="DY255" i="10" s="1"/>
  <c r="DJ44" i="4"/>
  <c r="DJ114" i="10" s="1"/>
  <c r="DO44" i="4"/>
  <c r="DO114" i="10" s="1"/>
  <c r="DT185" i="4"/>
  <c r="DT255" i="10" s="1"/>
  <c r="ED44" i="4"/>
  <c r="ED114" i="10" s="1"/>
  <c r="DM186" i="4"/>
  <c r="DM256" i="10" s="1"/>
  <c r="EG211" i="4"/>
  <c r="EG281" i="10" s="1"/>
  <c r="DO112" i="4"/>
  <c r="DO182" i="10" s="1"/>
  <c r="DS186" i="4"/>
  <c r="DS256" i="10" s="1"/>
  <c r="DT98" i="4"/>
  <c r="DT168" i="10" s="1"/>
  <c r="AY93" i="4"/>
  <c r="AY163" i="10" s="1"/>
  <c r="DA73" i="4"/>
  <c r="DA143" i="10" s="1"/>
  <c r="CR73" i="4"/>
  <c r="CR143" i="10" s="1"/>
  <c r="DE73" i="4"/>
  <c r="DE143" i="10" s="1"/>
  <c r="CL73" i="4"/>
  <c r="CL143" i="10" s="1"/>
  <c r="CZ73" i="4"/>
  <c r="CZ143" i="10" s="1"/>
  <c r="DF73" i="4"/>
  <c r="DF143" i="10" s="1"/>
  <c r="CT73" i="4"/>
  <c r="CT143" i="10" s="1"/>
  <c r="CW73" i="4"/>
  <c r="CW143" i="10" s="1"/>
  <c r="DG73" i="4"/>
  <c r="DG143" i="10" s="1"/>
  <c r="CS73" i="4"/>
  <c r="CS143" i="10" s="1"/>
  <c r="CJ73" i="4"/>
  <c r="CJ143" i="10" s="1"/>
  <c r="DD73" i="4"/>
  <c r="DD143" i="10" s="1"/>
  <c r="CU73" i="4"/>
  <c r="CU143" i="10" s="1"/>
  <c r="CP73" i="4"/>
  <c r="CP143" i="10" s="1"/>
  <c r="DC73" i="4"/>
  <c r="DC143" i="10" s="1"/>
  <c r="CQ73" i="4"/>
  <c r="CQ143" i="10" s="1"/>
  <c r="CX73" i="4"/>
  <c r="CX143" i="10" s="1"/>
  <c r="CI73" i="4"/>
  <c r="CI143" i="10" s="1"/>
  <c r="CY73" i="4"/>
  <c r="CY143" i="10" s="1"/>
  <c r="CK73" i="4"/>
  <c r="CK143" i="10" s="1"/>
  <c r="CV73" i="4"/>
  <c r="CV143" i="10" s="1"/>
  <c r="DB73" i="4"/>
  <c r="DB143" i="10" s="1"/>
  <c r="CN73" i="4"/>
  <c r="CN143" i="10" s="1"/>
  <c r="CM73" i="4"/>
  <c r="CM143" i="10" s="1"/>
  <c r="CO73" i="4"/>
  <c r="CO143" i="10" s="1"/>
  <c r="EB211" i="4"/>
  <c r="EB281" i="10" s="1"/>
  <c r="AT73" i="4"/>
  <c r="AT143" i="10" s="1"/>
  <c r="DJ199" i="4"/>
  <c r="DJ269" i="10" s="1"/>
  <c r="DT189" i="4"/>
  <c r="DT259" i="10" s="1"/>
  <c r="CM121" i="4"/>
  <c r="CM191" i="10" s="1"/>
  <c r="DG121" i="4"/>
  <c r="DG191" i="10" s="1"/>
  <c r="CT121" i="4"/>
  <c r="CT191" i="10" s="1"/>
  <c r="CV121" i="4"/>
  <c r="CV191" i="10" s="1"/>
  <c r="CL121" i="4"/>
  <c r="CL191" i="10" s="1"/>
  <c r="CJ121" i="4"/>
  <c r="CJ191" i="10" s="1"/>
  <c r="DE121" i="4"/>
  <c r="DE191" i="10" s="1"/>
  <c r="CU121" i="4"/>
  <c r="CU191" i="10" s="1"/>
  <c r="CP121" i="4"/>
  <c r="CP191" i="10" s="1"/>
  <c r="DA121" i="4"/>
  <c r="DA191" i="10" s="1"/>
  <c r="CX121" i="4"/>
  <c r="CX191" i="10" s="1"/>
  <c r="DB121" i="4"/>
  <c r="DB191" i="10" s="1"/>
  <c r="DF121" i="4"/>
  <c r="DF191" i="10" s="1"/>
  <c r="DC121" i="4"/>
  <c r="DC191" i="10" s="1"/>
  <c r="CO121" i="4"/>
  <c r="CO191" i="10" s="1"/>
  <c r="DD121" i="4"/>
  <c r="DD191" i="10" s="1"/>
  <c r="CY121" i="4"/>
  <c r="CY191" i="10" s="1"/>
  <c r="CK121" i="4"/>
  <c r="CK191" i="10" s="1"/>
  <c r="CZ121" i="4"/>
  <c r="CZ191" i="10" s="1"/>
  <c r="CS121" i="4"/>
  <c r="CS191" i="10" s="1"/>
  <c r="CI121" i="4"/>
  <c r="CI191" i="10" s="1"/>
  <c r="CN121" i="4"/>
  <c r="CN191" i="10" s="1"/>
  <c r="CQ121" i="4"/>
  <c r="CQ191" i="10" s="1"/>
  <c r="CW121" i="4"/>
  <c r="CW191" i="10" s="1"/>
  <c r="CR121" i="4"/>
  <c r="CR191" i="10" s="1"/>
  <c r="DT38" i="4"/>
  <c r="DT108" i="10" s="1"/>
  <c r="DR211" i="4"/>
  <c r="DR281" i="10" s="1"/>
  <c r="DX78" i="4"/>
  <c r="DX148" i="10" s="1"/>
  <c r="AO67" i="4"/>
  <c r="AO137" i="10" s="1"/>
  <c r="AY67" i="4"/>
  <c r="AY137" i="10" s="1"/>
  <c r="EH211" i="4"/>
  <c r="EH281" i="10" s="1"/>
  <c r="ED199" i="4"/>
  <c r="ED269" i="10" s="1"/>
  <c r="DW186" i="4"/>
  <c r="DW256" i="10" s="1"/>
  <c r="AO130" i="4"/>
  <c r="AO200" i="10" s="1"/>
  <c r="AO206" i="4"/>
  <c r="AO276" i="10" s="1"/>
  <c r="M80" i="4"/>
  <c r="M150" i="10" s="1"/>
  <c r="O80" i="4"/>
  <c r="O150" i="10" s="1"/>
  <c r="P80" i="4"/>
  <c r="P150" i="10" s="1"/>
  <c r="I195" i="7"/>
  <c r="C185" i="7"/>
  <c r="DJ21" i="4"/>
  <c r="DJ91" i="10" s="1"/>
  <c r="DV186" i="4"/>
  <c r="DV256" i="10" s="1"/>
  <c r="G161" i="4"/>
  <c r="DL57" i="4"/>
  <c r="DL127" i="10" s="1"/>
  <c r="AY195" i="4"/>
  <c r="AY265" i="10" s="1"/>
  <c r="DW57" i="4"/>
  <c r="DW127" i="10" s="1"/>
  <c r="DO98" i="4"/>
  <c r="DO168" i="10" s="1"/>
  <c r="DT197" i="4"/>
  <c r="DT267" i="10" s="1"/>
  <c r="DW78" i="4"/>
  <c r="DW148" i="10" s="1"/>
  <c r="EG78" i="4"/>
  <c r="EG148" i="10" s="1"/>
  <c r="ED99" i="4"/>
  <c r="ED169" i="10" s="1"/>
  <c r="ED138" i="4"/>
  <c r="ED208" i="10" s="1"/>
  <c r="EF211" i="4"/>
  <c r="EF281" i="10" s="1"/>
  <c r="DJ24" i="4"/>
  <c r="DJ94" i="10" s="1"/>
  <c r="N208" i="4"/>
  <c r="N278" i="10" s="1"/>
  <c r="DQ57" i="4"/>
  <c r="DQ127" i="10" s="1"/>
  <c r="AT126" i="4"/>
  <c r="AT196" i="10" s="1"/>
  <c r="DM78" i="4"/>
  <c r="DM148" i="10" s="1"/>
  <c r="DY138" i="4"/>
  <c r="DY208" i="10" s="1"/>
  <c r="EA211" i="4"/>
  <c r="EA281" i="10" s="1"/>
  <c r="H148" i="4"/>
  <c r="ED158" i="4"/>
  <c r="ED228" i="10" s="1"/>
  <c r="DO99" i="4"/>
  <c r="DO169" i="10" s="1"/>
  <c r="BI141" i="4"/>
  <c r="BI211" i="10" s="1"/>
  <c r="CE141" i="4"/>
  <c r="CE211" i="10" s="1"/>
  <c r="BM141" i="4"/>
  <c r="BM211" i="10" s="1"/>
  <c r="Z141" i="4"/>
  <c r="Z211" i="10" s="1"/>
  <c r="BQ141" i="4"/>
  <c r="BQ211" i="10" s="1"/>
  <c r="BE141" i="4"/>
  <c r="BE211" i="10" s="1"/>
  <c r="CC141" i="4"/>
  <c r="CC211" i="10" s="1"/>
  <c r="Y141" i="4"/>
  <c r="Y211" i="10" s="1"/>
  <c r="BY141" i="4"/>
  <c r="BY211" i="10" s="1"/>
  <c r="BU141" i="4"/>
  <c r="BU211" i="10" s="1"/>
  <c r="BN141" i="4"/>
  <c r="BN211" i="10" s="1"/>
  <c r="CF141" i="4"/>
  <c r="CF211" i="10" s="1"/>
  <c r="BW141" i="4"/>
  <c r="BW211" i="10" s="1"/>
  <c r="CB141" i="4"/>
  <c r="CB211" i="10" s="1"/>
  <c r="AB141" i="4"/>
  <c r="AB211" i="10" s="1"/>
  <c r="BZ141" i="4"/>
  <c r="BZ211" i="10" s="1"/>
  <c r="BT141" i="4"/>
  <c r="BT211" i="10" s="1"/>
  <c r="BO141" i="4"/>
  <c r="BO211" i="10" s="1"/>
  <c r="AA141" i="4"/>
  <c r="AA211" i="10" s="1"/>
  <c r="BV141" i="4"/>
  <c r="BV211" i="10" s="1"/>
  <c r="BH141" i="4"/>
  <c r="BH211" i="10" s="1"/>
  <c r="BK141" i="4"/>
  <c r="BK211" i="10" s="1"/>
  <c r="BP141" i="4"/>
  <c r="BP211" i="10" s="1"/>
  <c r="CA141" i="4"/>
  <c r="CA211" i="10" s="1"/>
  <c r="BX141" i="4"/>
  <c r="BX211" i="10" s="1"/>
  <c r="BL141" i="4"/>
  <c r="BL211" i="10" s="1"/>
  <c r="BJ141" i="4"/>
  <c r="BJ211" i="10" s="1"/>
  <c r="CD141" i="4"/>
  <c r="CD211" i="10" s="1"/>
  <c r="BR141" i="4"/>
  <c r="BR211" i="10" s="1"/>
  <c r="BS141" i="4"/>
  <c r="BS211" i="10" s="1"/>
  <c r="ED112" i="4"/>
  <c r="ED182" i="10" s="1"/>
  <c r="AT187" i="4"/>
  <c r="AT257" i="10" s="1"/>
  <c r="BM71" i="4"/>
  <c r="BM141" i="10" s="1"/>
  <c r="BO71" i="4"/>
  <c r="BO141" i="10" s="1"/>
  <c r="BH71" i="4"/>
  <c r="BH141" i="10" s="1"/>
  <c r="BU71" i="4"/>
  <c r="BU141" i="10" s="1"/>
  <c r="CE71" i="4"/>
  <c r="CE141" i="10" s="1"/>
  <c r="BX71" i="4"/>
  <c r="BX141" i="10" s="1"/>
  <c r="BK71" i="4"/>
  <c r="BK141" i="10" s="1"/>
  <c r="CC71" i="4"/>
  <c r="CC141" i="10" s="1"/>
  <c r="BE71" i="4"/>
  <c r="BE141" i="10" s="1"/>
  <c r="BI71" i="4"/>
  <c r="BI141" i="10" s="1"/>
  <c r="CB71" i="4"/>
  <c r="CB141" i="10" s="1"/>
  <c r="CD71" i="4"/>
  <c r="CD141" i="10" s="1"/>
  <c r="BW71" i="4"/>
  <c r="BW141" i="10" s="1"/>
  <c r="AA71" i="4"/>
  <c r="AA141" i="10" s="1"/>
  <c r="BL71" i="4"/>
  <c r="BL141" i="10" s="1"/>
  <c r="BQ71" i="4"/>
  <c r="BQ141" i="10" s="1"/>
  <c r="BT71" i="4"/>
  <c r="BT141" i="10" s="1"/>
  <c r="BV71" i="4"/>
  <c r="BV141" i="10" s="1"/>
  <c r="BJ71" i="4"/>
  <c r="BJ141" i="10" s="1"/>
  <c r="BY71" i="4"/>
  <c r="BY141" i="10" s="1"/>
  <c r="BR71" i="4"/>
  <c r="BR141" i="10" s="1"/>
  <c r="AB71" i="4"/>
  <c r="AB141" i="10" s="1"/>
  <c r="BZ71" i="4"/>
  <c r="BZ141" i="10" s="1"/>
  <c r="Y71" i="4"/>
  <c r="Y141" i="10" s="1"/>
  <c r="BN71" i="4"/>
  <c r="BN141" i="10" s="1"/>
  <c r="Z71" i="4"/>
  <c r="Z141" i="10" s="1"/>
  <c r="BS71" i="4"/>
  <c r="BS141" i="10" s="1"/>
  <c r="BP71" i="4"/>
  <c r="BP141" i="10" s="1"/>
  <c r="CA71" i="4"/>
  <c r="CA141" i="10" s="1"/>
  <c r="CF71" i="4"/>
  <c r="CF141" i="10" s="1"/>
  <c r="CZ89" i="4"/>
  <c r="CZ159" i="10" s="1"/>
  <c r="CY89" i="4"/>
  <c r="CY159" i="10" s="1"/>
  <c r="DE89" i="4"/>
  <c r="DE159" i="10" s="1"/>
  <c r="CI89" i="4"/>
  <c r="CI159" i="10" s="1"/>
  <c r="CU89" i="4"/>
  <c r="CU159" i="10" s="1"/>
  <c r="CN89" i="4"/>
  <c r="CN159" i="10" s="1"/>
  <c r="CR89" i="4"/>
  <c r="CR159" i="10" s="1"/>
  <c r="CV89" i="4"/>
  <c r="CV159" i="10" s="1"/>
  <c r="DF89" i="4"/>
  <c r="DF159" i="10" s="1"/>
  <c r="CQ89" i="4"/>
  <c r="CQ159" i="10" s="1"/>
  <c r="CP89" i="4"/>
  <c r="CP159" i="10" s="1"/>
  <c r="CM89" i="4"/>
  <c r="CM159" i="10" s="1"/>
  <c r="CS89" i="4"/>
  <c r="CS159" i="10" s="1"/>
  <c r="CL89" i="4"/>
  <c r="CL159" i="10" s="1"/>
  <c r="DA89" i="4"/>
  <c r="DA159" i="10" s="1"/>
  <c r="DD89" i="4"/>
  <c r="DD159" i="10" s="1"/>
  <c r="DB89" i="4"/>
  <c r="DB159" i="10" s="1"/>
  <c r="CO89" i="4"/>
  <c r="CO159" i="10" s="1"/>
  <c r="CJ89" i="4"/>
  <c r="CJ159" i="10" s="1"/>
  <c r="DG89" i="4"/>
  <c r="DG159" i="10" s="1"/>
  <c r="CT89" i="4"/>
  <c r="CT159" i="10" s="1"/>
  <c r="DC89" i="4"/>
  <c r="DC159" i="10" s="1"/>
  <c r="CW89" i="4"/>
  <c r="CW159" i="10" s="1"/>
  <c r="CK89" i="4"/>
  <c r="CK159" i="10" s="1"/>
  <c r="CX89" i="4"/>
  <c r="CX159" i="10" s="1"/>
  <c r="AY126" i="4"/>
  <c r="AY196" i="10" s="1"/>
  <c r="DY21" i="4"/>
  <c r="DY91" i="10" s="1"/>
  <c r="DO21" i="4"/>
  <c r="DO91" i="10" s="1"/>
  <c r="CK23" i="4"/>
  <c r="CK93" i="10" s="1"/>
  <c r="CL23" i="4"/>
  <c r="CL93" i="10" s="1"/>
  <c r="CU23" i="4"/>
  <c r="CU93" i="10" s="1"/>
  <c r="CP23" i="4"/>
  <c r="CP93" i="10" s="1"/>
  <c r="CS23" i="4"/>
  <c r="CS93" i="10" s="1"/>
  <c r="DB23" i="4"/>
  <c r="DB93" i="10" s="1"/>
  <c r="DD23" i="4"/>
  <c r="DD93" i="10" s="1"/>
  <c r="CX23" i="4"/>
  <c r="CX93" i="10" s="1"/>
  <c r="DA23" i="4"/>
  <c r="DA93" i="10" s="1"/>
  <c r="CM23" i="4"/>
  <c r="CM93" i="10" s="1"/>
  <c r="DG23" i="4"/>
  <c r="DG93" i="10" s="1"/>
  <c r="CZ23" i="4"/>
  <c r="CZ93" i="10" s="1"/>
  <c r="CT23" i="4"/>
  <c r="CT93" i="10" s="1"/>
  <c r="CY23" i="4"/>
  <c r="CY93" i="10" s="1"/>
  <c r="CR23" i="4"/>
  <c r="CR93" i="10" s="1"/>
  <c r="CO23" i="4"/>
  <c r="CO93" i="10" s="1"/>
  <c r="CW23" i="4"/>
  <c r="CW93" i="10" s="1"/>
  <c r="DF23" i="4"/>
  <c r="DF93" i="10" s="1"/>
  <c r="DC23" i="4"/>
  <c r="DC93" i="10" s="1"/>
  <c r="CN23" i="4"/>
  <c r="CN93" i="10" s="1"/>
  <c r="CJ23" i="4"/>
  <c r="CJ93" i="10" s="1"/>
  <c r="CI23" i="4"/>
  <c r="CI93" i="10" s="1"/>
  <c r="CQ23" i="4"/>
  <c r="CQ93" i="10" s="1"/>
  <c r="DE23" i="4"/>
  <c r="DE93" i="10" s="1"/>
  <c r="CV23" i="4"/>
  <c r="CV93" i="10" s="1"/>
  <c r="DV211" i="4"/>
  <c r="DV281" i="10" s="1"/>
  <c r="I190" i="7"/>
  <c r="C180" i="7"/>
  <c r="ED69" i="4"/>
  <c r="ED139" i="10" s="1"/>
  <c r="CO17" i="4"/>
  <c r="CO87" i="10" s="1"/>
  <c r="CU17" i="4"/>
  <c r="CU87" i="10" s="1"/>
  <c r="CX17" i="4"/>
  <c r="CX87" i="10" s="1"/>
  <c r="CW17" i="4"/>
  <c r="CW87" i="10" s="1"/>
  <c r="DC17" i="4"/>
  <c r="DC87" i="10" s="1"/>
  <c r="CZ17" i="4"/>
  <c r="CZ87" i="10" s="1"/>
  <c r="DE17" i="4"/>
  <c r="DE87" i="10" s="1"/>
  <c r="CP17" i="4"/>
  <c r="CP87" i="10" s="1"/>
  <c r="DA17" i="4"/>
  <c r="DA87" i="10" s="1"/>
  <c r="CI17" i="4"/>
  <c r="CI87" i="10" s="1"/>
  <c r="DF17" i="4"/>
  <c r="DF87" i="10" s="1"/>
  <c r="CJ17" i="4"/>
  <c r="CJ87" i="10" s="1"/>
  <c r="CR17" i="4"/>
  <c r="CR87" i="10" s="1"/>
  <c r="CN17" i="4"/>
  <c r="CN87" i="10" s="1"/>
  <c r="CS17" i="4"/>
  <c r="CS87" i="10" s="1"/>
  <c r="CV17" i="4"/>
  <c r="CV87" i="10" s="1"/>
  <c r="CL17" i="4"/>
  <c r="CL87" i="10" s="1"/>
  <c r="DD17" i="4"/>
  <c r="DD87" i="10" s="1"/>
  <c r="DB17" i="4"/>
  <c r="DB87" i="10" s="1"/>
  <c r="CQ17" i="4"/>
  <c r="CQ87" i="10" s="1"/>
  <c r="CK17" i="4"/>
  <c r="CK87" i="10" s="1"/>
  <c r="CY17" i="4"/>
  <c r="CY87" i="10" s="1"/>
  <c r="CT17" i="4"/>
  <c r="CT87" i="10" s="1"/>
  <c r="DG17" i="4"/>
  <c r="DG87" i="10" s="1"/>
  <c r="CM17" i="4"/>
  <c r="CM87" i="10" s="1"/>
  <c r="AO17" i="4"/>
  <c r="AO87" i="10" s="1"/>
  <c r="DO24" i="4"/>
  <c r="DO94" i="10" s="1"/>
  <c r="DO69" i="4"/>
  <c r="DO139" i="10" s="1"/>
  <c r="AY204" i="4"/>
  <c r="AY274" i="10" s="1"/>
  <c r="AJ187" i="4"/>
  <c r="AJ257" i="10" s="1"/>
  <c r="DT199" i="4"/>
  <c r="DT269" i="10" s="1"/>
  <c r="DJ38" i="4"/>
  <c r="DJ108" i="10" s="1"/>
  <c r="BH60" i="4"/>
  <c r="BH130" i="10" s="1"/>
  <c r="BR60" i="4"/>
  <c r="BR130" i="10" s="1"/>
  <c r="CA60" i="4"/>
  <c r="CA130" i="10" s="1"/>
  <c r="BP60" i="4"/>
  <c r="BP130" i="10" s="1"/>
  <c r="BS60" i="4"/>
  <c r="BS130" i="10" s="1"/>
  <c r="BL60" i="4"/>
  <c r="BL130" i="10" s="1"/>
  <c r="BN60" i="4"/>
  <c r="BN130" i="10" s="1"/>
  <c r="BX60" i="4"/>
  <c r="BX130" i="10" s="1"/>
  <c r="BT60" i="4"/>
  <c r="BT130" i="10" s="1"/>
  <c r="CB60" i="4"/>
  <c r="CB130" i="10" s="1"/>
  <c r="CE60" i="4"/>
  <c r="CE130" i="10" s="1"/>
  <c r="BQ60" i="4"/>
  <c r="BQ130" i="10" s="1"/>
  <c r="BK60" i="4"/>
  <c r="BK130" i="10" s="1"/>
  <c r="Z60" i="4"/>
  <c r="Z130" i="10" s="1"/>
  <c r="BM60" i="4"/>
  <c r="BM130" i="10" s="1"/>
  <c r="AA60" i="4"/>
  <c r="AA130" i="10" s="1"/>
  <c r="BV60" i="4"/>
  <c r="BV130" i="10" s="1"/>
  <c r="CD60" i="4"/>
  <c r="CD130" i="10" s="1"/>
  <c r="BU60" i="4"/>
  <c r="BU130" i="10" s="1"/>
  <c r="AB60" i="4"/>
  <c r="AB130" i="10" s="1"/>
  <c r="BZ60" i="4"/>
  <c r="BZ130" i="10" s="1"/>
  <c r="CC60" i="4"/>
  <c r="CC130" i="10" s="1"/>
  <c r="Y60" i="4"/>
  <c r="Y130" i="10" s="1"/>
  <c r="BW60" i="4"/>
  <c r="BW130" i="10" s="1"/>
  <c r="BY60" i="4"/>
  <c r="BY130" i="10" s="1"/>
  <c r="BO60" i="4"/>
  <c r="BO130" i="10" s="1"/>
  <c r="BJ60" i="4"/>
  <c r="BJ130" i="10" s="1"/>
  <c r="CF60" i="4"/>
  <c r="CF130" i="10" s="1"/>
  <c r="BE60" i="4"/>
  <c r="BE130" i="10" s="1"/>
  <c r="BI60" i="4"/>
  <c r="BI130" i="10" s="1"/>
  <c r="DT21" i="4"/>
  <c r="DT91" i="10" s="1"/>
  <c r="DY99" i="4"/>
  <c r="DY169" i="10" s="1"/>
  <c r="DP78" i="4"/>
  <c r="DP148" i="10" s="1"/>
  <c r="DY189" i="4"/>
  <c r="DY259" i="10" s="1"/>
  <c r="EC57" i="4"/>
  <c r="EC127" i="10" s="1"/>
  <c r="DJ98" i="4"/>
  <c r="DJ168" i="10" s="1"/>
  <c r="DJ138" i="4"/>
  <c r="DJ208" i="10" s="1"/>
  <c r="AT17" i="4"/>
  <c r="AT87" i="10" s="1"/>
  <c r="ED189" i="4"/>
  <c r="ED259" i="10" s="1"/>
  <c r="AO204" i="4"/>
  <c r="AO274" i="10" s="1"/>
  <c r="AJ204" i="4"/>
  <c r="AJ274" i="10" s="1"/>
  <c r="CX187" i="4"/>
  <c r="CX257" i="10" s="1"/>
  <c r="DD187" i="4"/>
  <c r="DD257" i="10" s="1"/>
  <c r="CK187" i="4"/>
  <c r="CK257" i="10" s="1"/>
  <c r="DF187" i="4"/>
  <c r="DF257" i="10" s="1"/>
  <c r="CM187" i="4"/>
  <c r="CM257" i="10" s="1"/>
  <c r="CT187" i="4"/>
  <c r="CT257" i="10" s="1"/>
  <c r="CI187" i="4"/>
  <c r="CI257" i="10" s="1"/>
  <c r="DC187" i="4"/>
  <c r="DC257" i="10" s="1"/>
  <c r="CU187" i="4"/>
  <c r="CU257" i="10" s="1"/>
  <c r="CQ187" i="4"/>
  <c r="CQ257" i="10" s="1"/>
  <c r="CR187" i="4"/>
  <c r="CR257" i="10" s="1"/>
  <c r="CZ187" i="4"/>
  <c r="CZ257" i="10" s="1"/>
  <c r="CO187" i="4"/>
  <c r="CO257" i="10" s="1"/>
  <c r="CY187" i="4"/>
  <c r="CY257" i="10" s="1"/>
  <c r="CS187" i="4"/>
  <c r="CS257" i="10" s="1"/>
  <c r="DA187" i="4"/>
  <c r="DA257" i="10" s="1"/>
  <c r="CW187" i="4"/>
  <c r="CW257" i="10" s="1"/>
  <c r="DG187" i="4"/>
  <c r="DG257" i="10" s="1"/>
  <c r="CL187" i="4"/>
  <c r="CL257" i="10" s="1"/>
  <c r="DE187" i="4"/>
  <c r="DE257" i="10" s="1"/>
  <c r="CN187" i="4"/>
  <c r="CN257" i="10" s="1"/>
  <c r="DB187" i="4"/>
  <c r="DB257" i="10" s="1"/>
  <c r="CP187" i="4"/>
  <c r="CP257" i="10" s="1"/>
  <c r="CV187" i="4"/>
  <c r="CV257" i="10" s="1"/>
  <c r="CJ187" i="4"/>
  <c r="CJ257" i="10" s="1"/>
  <c r="I197" i="7"/>
  <c r="C187" i="7"/>
  <c r="AJ89" i="4"/>
  <c r="AJ159" i="10" s="1"/>
  <c r="EB78" i="4"/>
  <c r="EB148" i="10" s="1"/>
  <c r="AY23" i="4"/>
  <c r="AY93" i="10" s="1"/>
  <c r="V29" i="4"/>
  <c r="V99" i="10" s="1"/>
  <c r="EH57" i="4"/>
  <c r="EH127" i="10" s="1"/>
  <c r="AY17" i="4"/>
  <c r="AY87" i="10" s="1"/>
  <c r="CN204" i="4"/>
  <c r="CN274" i="10" s="1"/>
  <c r="DF204" i="4"/>
  <c r="DF274" i="10" s="1"/>
  <c r="CZ204" i="4"/>
  <c r="CZ274" i="10" s="1"/>
  <c r="CR204" i="4"/>
  <c r="CR274" i="10" s="1"/>
  <c r="CV204" i="4"/>
  <c r="CV274" i="10" s="1"/>
  <c r="CM204" i="4"/>
  <c r="CM274" i="10" s="1"/>
  <c r="CS204" i="4"/>
  <c r="CS274" i="10" s="1"/>
  <c r="DD204" i="4"/>
  <c r="DD274" i="10" s="1"/>
  <c r="CU204" i="4"/>
  <c r="CU274" i="10" s="1"/>
  <c r="DA204" i="4"/>
  <c r="DA274" i="10" s="1"/>
  <c r="CO204" i="4"/>
  <c r="CO274" i="10" s="1"/>
  <c r="DC204" i="4"/>
  <c r="DC274" i="10" s="1"/>
  <c r="DB204" i="4"/>
  <c r="DB274" i="10" s="1"/>
  <c r="CW204" i="4"/>
  <c r="CW274" i="10" s="1"/>
  <c r="CT204" i="4"/>
  <c r="CT274" i="10" s="1"/>
  <c r="DG204" i="4"/>
  <c r="DG274" i="10" s="1"/>
  <c r="DE204" i="4"/>
  <c r="DE274" i="10" s="1"/>
  <c r="CI204" i="4"/>
  <c r="CI274" i="10" s="1"/>
  <c r="CK204" i="4"/>
  <c r="CK274" i="10" s="1"/>
  <c r="CX204" i="4"/>
  <c r="CX274" i="10" s="1"/>
  <c r="CJ204" i="4"/>
  <c r="CJ274" i="10" s="1"/>
  <c r="CQ204" i="4"/>
  <c r="CQ274" i="10" s="1"/>
  <c r="CP204" i="4"/>
  <c r="CP274" i="10" s="1"/>
  <c r="CY204" i="4"/>
  <c r="CY274" i="10" s="1"/>
  <c r="CL204" i="4"/>
  <c r="CL274" i="10" s="1"/>
  <c r="AO187" i="4"/>
  <c r="AO257" i="10" s="1"/>
  <c r="V74" i="4"/>
  <c r="V144" i="10" s="1"/>
  <c r="DO38" i="4"/>
  <c r="DO108" i="10" s="1"/>
  <c r="AJ130" i="4"/>
  <c r="AJ200" i="10" s="1"/>
  <c r="AY206" i="4"/>
  <c r="AY276" i="10" s="1"/>
  <c r="AT93" i="4"/>
  <c r="AT163" i="10" s="1"/>
  <c r="DT99" i="4"/>
  <c r="DT169" i="10" s="1"/>
  <c r="EH78" i="4"/>
  <c r="EH148" i="10" s="1"/>
  <c r="AT121" i="4"/>
  <c r="AT191" i="10" s="1"/>
  <c r="DM211" i="4"/>
  <c r="DM281" i="10" s="1"/>
  <c r="ED197" i="4"/>
  <c r="ED267" i="10" s="1"/>
  <c r="ED21" i="4"/>
  <c r="ED91" i="10" s="1"/>
  <c r="AY130" i="4"/>
  <c r="AY200" i="10" s="1"/>
  <c r="DJ112" i="4"/>
  <c r="DJ182" i="10" s="1"/>
  <c r="CP126" i="4"/>
  <c r="CP196" i="10" s="1"/>
  <c r="CX126" i="4"/>
  <c r="CX196" i="10" s="1"/>
  <c r="CW126" i="4"/>
  <c r="CW196" i="10" s="1"/>
  <c r="CY126" i="4"/>
  <c r="CY196" i="10" s="1"/>
  <c r="DG126" i="4"/>
  <c r="DG196" i="10" s="1"/>
  <c r="CU126" i="4"/>
  <c r="CU196" i="10" s="1"/>
  <c r="CQ126" i="4"/>
  <c r="CQ196" i="10" s="1"/>
  <c r="CJ126" i="4"/>
  <c r="CJ196" i="10" s="1"/>
  <c r="DF126" i="4"/>
  <c r="DF196" i="10" s="1"/>
  <c r="DD126" i="4"/>
  <c r="DD196" i="10" s="1"/>
  <c r="CO126" i="4"/>
  <c r="CO196" i="10" s="1"/>
  <c r="DE126" i="4"/>
  <c r="DE196" i="10" s="1"/>
  <c r="CR126" i="4"/>
  <c r="CR196" i="10" s="1"/>
  <c r="CT126" i="4"/>
  <c r="CT196" i="10" s="1"/>
  <c r="DA126" i="4"/>
  <c r="DA196" i="10" s="1"/>
  <c r="DB126" i="4"/>
  <c r="DB196" i="10" s="1"/>
  <c r="CK126" i="4"/>
  <c r="CK196" i="10" s="1"/>
  <c r="CN126" i="4"/>
  <c r="CN196" i="10" s="1"/>
  <c r="CV126" i="4"/>
  <c r="CV196" i="10" s="1"/>
  <c r="CZ126" i="4"/>
  <c r="CZ196" i="10" s="1"/>
  <c r="CI126" i="4"/>
  <c r="CI196" i="10" s="1"/>
  <c r="DC126" i="4"/>
  <c r="DC196" i="10" s="1"/>
  <c r="CL126" i="4"/>
  <c r="CL196" i="10" s="1"/>
  <c r="CM126" i="4"/>
  <c r="CM196" i="10" s="1"/>
  <c r="CS126" i="4"/>
  <c r="CS196" i="10" s="1"/>
  <c r="I188" i="7"/>
  <c r="C178" i="7"/>
  <c r="AO121" i="4"/>
  <c r="AO191" i="10" s="1"/>
  <c r="AY73" i="4"/>
  <c r="AY143" i="10" s="1"/>
  <c r="DS78" i="4"/>
  <c r="DS148" i="10" s="1"/>
  <c r="DN211" i="4"/>
  <c r="DN281" i="10" s="1"/>
  <c r="AY89" i="4"/>
  <c r="AY159" i="10" s="1"/>
  <c r="DJ197" i="4"/>
  <c r="DJ267" i="10" s="1"/>
  <c r="DU57" i="4"/>
  <c r="DU127" i="10" s="1"/>
  <c r="EE57" i="4"/>
  <c r="EE127" i="10" s="1"/>
  <c r="CM145" i="4"/>
  <c r="CM215" i="10" s="1"/>
  <c r="CZ145" i="4"/>
  <c r="CZ215" i="10" s="1"/>
  <c r="CQ145" i="4"/>
  <c r="CQ215" i="10" s="1"/>
  <c r="CT145" i="4"/>
  <c r="CT215" i="10" s="1"/>
  <c r="CP145" i="4"/>
  <c r="CP215" i="10" s="1"/>
  <c r="CS145" i="4"/>
  <c r="CS215" i="10" s="1"/>
  <c r="CU145" i="4"/>
  <c r="CU215" i="10" s="1"/>
  <c r="DA145" i="4"/>
  <c r="DA215" i="10" s="1"/>
  <c r="CW145" i="4"/>
  <c r="CW215" i="10" s="1"/>
  <c r="DC145" i="4"/>
  <c r="DC215" i="10" s="1"/>
  <c r="CJ145" i="4"/>
  <c r="CJ215" i="10" s="1"/>
  <c r="DB145" i="4"/>
  <c r="DB215" i="10" s="1"/>
  <c r="CN145" i="4"/>
  <c r="CN215" i="10" s="1"/>
  <c r="CX145" i="4"/>
  <c r="CX215" i="10" s="1"/>
  <c r="DD145" i="4"/>
  <c r="DD215" i="10" s="1"/>
  <c r="CV145" i="4"/>
  <c r="CV215" i="10" s="1"/>
  <c r="DG145" i="4"/>
  <c r="DG215" i="10" s="1"/>
  <c r="DE145" i="4"/>
  <c r="DE215" i="10" s="1"/>
  <c r="CK145" i="4"/>
  <c r="CK215" i="10" s="1"/>
  <c r="CI145" i="4"/>
  <c r="CI215" i="10" s="1"/>
  <c r="CY145" i="4"/>
  <c r="CY215" i="10" s="1"/>
  <c r="DF145" i="4"/>
  <c r="DF215" i="10" s="1"/>
  <c r="CL145" i="4"/>
  <c r="CL215" i="10" s="1"/>
  <c r="CO145" i="4"/>
  <c r="CO215" i="10" s="1"/>
  <c r="CR145" i="4"/>
  <c r="CR215" i="10" s="1"/>
  <c r="AY145" i="4"/>
  <c r="AY215" i="10" s="1"/>
  <c r="AO73" i="4"/>
  <c r="AO143" i="10" s="1"/>
  <c r="DN78" i="4"/>
  <c r="DN148" i="10" s="1"/>
  <c r="EC211" i="4"/>
  <c r="EC281" i="10" s="1"/>
  <c r="P114" i="4"/>
  <c r="P184" i="10" s="1"/>
  <c r="DN186" i="4"/>
  <c r="DN256" i="10" s="1"/>
  <c r="DR186" i="4"/>
  <c r="DR256" i="10" s="1"/>
  <c r="DU186" i="4"/>
  <c r="DU256" i="10" s="1"/>
  <c r="AJ126" i="4"/>
  <c r="AJ196" i="10" s="1"/>
  <c r="DT69" i="4"/>
  <c r="DT139" i="10" s="1"/>
  <c r="I184" i="7"/>
  <c r="C174" i="7"/>
  <c r="AJ23" i="4"/>
  <c r="AJ93" i="10" s="1"/>
  <c r="DL211" i="4"/>
  <c r="DL281" i="10" s="1"/>
  <c r="P208" i="4"/>
  <c r="P278" i="10" s="1"/>
  <c r="DZ78" i="4"/>
  <c r="DZ148" i="10" s="1"/>
  <c r="F161" i="4"/>
  <c r="DT138" i="4"/>
  <c r="DT208" i="10" s="1"/>
  <c r="DY24" i="4"/>
  <c r="DY94" i="10" s="1"/>
  <c r="H214" i="4"/>
  <c r="DO158" i="4"/>
  <c r="DO228" i="10" s="1"/>
  <c r="AT204" i="4"/>
  <c r="AT274" i="10" s="1"/>
  <c r="DK57" i="4"/>
  <c r="DK127" i="10" s="1"/>
  <c r="AO145" i="4"/>
  <c r="AO215" i="10" s="1"/>
  <c r="DY112" i="4"/>
  <c r="DY182" i="10" s="1"/>
  <c r="O208" i="4"/>
  <c r="O278" i="10" s="1"/>
  <c r="DZ186" i="4"/>
  <c r="DZ256" i="10" s="1"/>
  <c r="EF57" i="4"/>
  <c r="EF127" i="10" s="1"/>
  <c r="AO89" i="4"/>
  <c r="AO159" i="10" s="1"/>
  <c r="C193" i="7"/>
  <c r="I203" i="7"/>
  <c r="DV57" i="4"/>
  <c r="DV127" i="10" s="1"/>
  <c r="AT195" i="4"/>
  <c r="AT265" i="10" s="1"/>
  <c r="DP57" i="4"/>
  <c r="DP127" i="10" s="1"/>
  <c r="AJ145" i="4"/>
  <c r="AJ215" i="10" s="1"/>
  <c r="AT130" i="4"/>
  <c r="AT200" i="10" s="1"/>
  <c r="DY38" i="4"/>
  <c r="DY108" i="10" s="1"/>
  <c r="DJ158" i="4"/>
  <c r="DJ228" i="10" s="1"/>
  <c r="DY69" i="4"/>
  <c r="DY139" i="10" s="1"/>
  <c r="F162" i="4"/>
  <c r="DW211" i="4"/>
  <c r="DW281" i="10" s="1"/>
  <c r="AT67" i="4"/>
  <c r="AT137" i="10" s="1"/>
  <c r="EC186" i="4"/>
  <c r="EC256" i="10" s="1"/>
  <c r="DX186" i="4"/>
  <c r="DX256" i="10" s="1"/>
  <c r="ED38" i="4"/>
  <c r="ED108" i="10" s="1"/>
  <c r="EG186" i="4"/>
  <c r="EG256" i="10" s="1"/>
  <c r="DY197" i="4"/>
  <c r="DY267" i="10" s="1"/>
  <c r="AJ206" i="4"/>
  <c r="AJ276" i="10" s="1"/>
  <c r="DL186" i="4"/>
  <c r="DL256" i="10" s="1"/>
  <c r="DQ186" i="4"/>
  <c r="DQ256" i="10" s="1"/>
  <c r="ED98" i="4"/>
  <c r="ED168" i="10" s="1"/>
  <c r="EA57" i="4"/>
  <c r="EA127" i="10" s="1"/>
  <c r="AJ195" i="4"/>
  <c r="AJ265" i="10" s="1"/>
  <c r="DR57" i="4"/>
  <c r="DR127" i="10" s="1"/>
  <c r="E180" i="4"/>
  <c r="E250" i="10" s="1"/>
  <c r="DO197" i="4"/>
  <c r="DO267" i="10" s="1"/>
  <c r="AO126" i="4"/>
  <c r="AO196" i="10" s="1"/>
  <c r="DR78" i="4"/>
  <c r="DR148" i="10" s="1"/>
  <c r="BK123" i="4"/>
  <c r="BK193" i="10" s="1"/>
  <c r="BY123" i="4"/>
  <c r="BY193" i="10" s="1"/>
  <c r="BO123" i="4"/>
  <c r="BO193" i="10" s="1"/>
  <c r="AB123" i="4"/>
  <c r="AB193" i="10" s="1"/>
  <c r="BS123" i="4"/>
  <c r="BS193" i="10" s="1"/>
  <c r="BW123" i="4"/>
  <c r="BW193" i="10" s="1"/>
  <c r="CE123" i="4"/>
  <c r="CE193" i="10" s="1"/>
  <c r="Y123" i="4"/>
  <c r="Y193" i="10" s="1"/>
  <c r="CA123" i="4"/>
  <c r="CA193" i="10" s="1"/>
  <c r="BH123" i="4"/>
  <c r="BH193" i="10" s="1"/>
  <c r="BE123" i="4"/>
  <c r="BE193" i="10" s="1"/>
  <c r="AA123" i="4"/>
  <c r="AA193" i="10" s="1"/>
  <c r="BZ123" i="4"/>
  <c r="BZ193" i="10" s="1"/>
  <c r="BQ123" i="4"/>
  <c r="BQ193" i="10" s="1"/>
  <c r="CD123" i="4"/>
  <c r="CD193" i="10" s="1"/>
  <c r="Z123" i="4"/>
  <c r="Z193" i="10" s="1"/>
  <c r="BJ123" i="4"/>
  <c r="BJ193" i="10" s="1"/>
  <c r="CC123" i="4"/>
  <c r="CC193" i="10" s="1"/>
  <c r="BR123" i="4"/>
  <c r="BR193" i="10" s="1"/>
  <c r="BN123" i="4"/>
  <c r="BN193" i="10" s="1"/>
  <c r="BL123" i="4"/>
  <c r="BL193" i="10" s="1"/>
  <c r="BP123" i="4"/>
  <c r="BP193" i="10" s="1"/>
  <c r="BT123" i="4"/>
  <c r="BT193" i="10" s="1"/>
  <c r="CF123" i="4"/>
  <c r="CF193" i="10" s="1"/>
  <c r="CB123" i="4"/>
  <c r="CB193" i="10" s="1"/>
  <c r="BU123" i="4"/>
  <c r="BU193" i="10" s="1"/>
  <c r="BI123" i="4"/>
  <c r="BI193" i="10" s="1"/>
  <c r="BV123" i="4"/>
  <c r="BV193" i="10" s="1"/>
  <c r="BX123" i="4"/>
  <c r="BX193" i="10" s="1"/>
  <c r="BM123" i="4"/>
  <c r="BM193" i="10" s="1"/>
  <c r="DT24" i="4"/>
  <c r="DT94" i="10" s="1"/>
  <c r="AT23" i="4"/>
  <c r="AT93" i="10" s="1"/>
  <c r="DJ189" i="4"/>
  <c r="DJ259" i="10" s="1"/>
  <c r="DQ211" i="4"/>
  <c r="DQ281" i="10" s="1"/>
  <c r="EE78" i="4"/>
  <c r="EE148" i="10" s="1"/>
  <c r="I196" i="7"/>
  <c r="C186" i="7"/>
  <c r="DN57" i="4"/>
  <c r="DN127" i="10" s="1"/>
  <c r="I182" i="7"/>
  <c r="C172" i="7"/>
  <c r="DO138" i="4"/>
  <c r="DO208" i="10" s="1"/>
  <c r="AJ17" i="4"/>
  <c r="AJ87" i="10" s="1"/>
  <c r="DJ99" i="4"/>
  <c r="DJ169" i="10" s="1"/>
  <c r="DJ69" i="4"/>
  <c r="DJ139" i="10" s="1"/>
  <c r="AY187" i="4"/>
  <c r="AY257" i="10" s="1"/>
  <c r="AO93" i="4"/>
  <c r="AO163" i="10" s="1"/>
  <c r="AT89" i="4"/>
  <c r="AT159" i="10" s="1"/>
  <c r="DM57" i="4"/>
  <c r="DM127" i="10" s="1"/>
  <c r="DZ57" i="4"/>
  <c r="DZ127" i="10" s="1"/>
  <c r="E48" i="4"/>
  <c r="E118" i="10" s="1"/>
  <c r="DC206" i="4"/>
  <c r="DC276" i="10" s="1"/>
  <c r="CW206" i="4"/>
  <c r="CW276" i="10" s="1"/>
  <c r="CY206" i="4"/>
  <c r="CY276" i="10" s="1"/>
  <c r="CN206" i="4"/>
  <c r="CN276" i="10" s="1"/>
  <c r="CX206" i="4"/>
  <c r="CX276" i="10" s="1"/>
  <c r="CZ206" i="4"/>
  <c r="CZ276" i="10" s="1"/>
  <c r="CV206" i="4"/>
  <c r="CV276" i="10" s="1"/>
  <c r="CQ206" i="4"/>
  <c r="CQ276" i="10" s="1"/>
  <c r="DE206" i="4"/>
  <c r="DE276" i="10" s="1"/>
  <c r="DB206" i="4"/>
  <c r="DB276" i="10" s="1"/>
  <c r="CS206" i="4"/>
  <c r="CS276" i="10" s="1"/>
  <c r="CJ206" i="4"/>
  <c r="CJ276" i="10" s="1"/>
  <c r="CR206" i="4"/>
  <c r="CR276" i="10" s="1"/>
  <c r="CL206" i="4"/>
  <c r="CL276" i="10" s="1"/>
  <c r="DG206" i="4"/>
  <c r="DG276" i="10" s="1"/>
  <c r="CT206" i="4"/>
  <c r="CT276" i="10" s="1"/>
  <c r="CI206" i="4"/>
  <c r="CI276" i="10" s="1"/>
  <c r="CK206" i="4"/>
  <c r="CK276" i="10" s="1"/>
  <c r="DD206" i="4"/>
  <c r="DD276" i="10" s="1"/>
  <c r="DA206" i="4"/>
  <c r="DA276" i="10" s="1"/>
  <c r="CO206" i="4"/>
  <c r="CO276" i="10" s="1"/>
  <c r="CP206" i="4"/>
  <c r="CP276" i="10" s="1"/>
  <c r="DF206" i="4"/>
  <c r="DF276" i="10" s="1"/>
  <c r="CM206" i="4"/>
  <c r="CM276" i="10" s="1"/>
  <c r="CU206" i="4"/>
  <c r="CU276" i="10" s="1"/>
  <c r="T29" i="4"/>
  <c r="T99" i="10" s="1"/>
  <c r="CR93" i="4"/>
  <c r="CR163" i="10" s="1"/>
  <c r="CQ93" i="4"/>
  <c r="CQ163" i="10" s="1"/>
  <c r="CP93" i="4"/>
  <c r="CP163" i="10" s="1"/>
  <c r="DE93" i="4"/>
  <c r="DE163" i="10" s="1"/>
  <c r="DC93" i="4"/>
  <c r="DC163" i="10" s="1"/>
  <c r="CU93" i="4"/>
  <c r="CU163" i="10" s="1"/>
  <c r="CI93" i="4"/>
  <c r="CI163" i="10" s="1"/>
  <c r="CZ93" i="4"/>
  <c r="CZ163" i="10" s="1"/>
  <c r="CV93" i="4"/>
  <c r="CV163" i="10" s="1"/>
  <c r="DA93" i="4"/>
  <c r="DA163" i="10" s="1"/>
  <c r="CL93" i="4"/>
  <c r="CL163" i="10" s="1"/>
  <c r="CX93" i="4"/>
  <c r="CX163" i="10" s="1"/>
  <c r="CJ93" i="4"/>
  <c r="CJ163" i="10" s="1"/>
  <c r="DD93" i="4"/>
  <c r="DD163" i="10" s="1"/>
  <c r="CY93" i="4"/>
  <c r="CY163" i="10" s="1"/>
  <c r="CS93" i="4"/>
  <c r="CS163" i="10" s="1"/>
  <c r="CM93" i="4"/>
  <c r="CM163" i="10" s="1"/>
  <c r="DB93" i="4"/>
  <c r="DB163" i="10" s="1"/>
  <c r="DF93" i="4"/>
  <c r="DF163" i="10" s="1"/>
  <c r="CO93" i="4"/>
  <c r="CO163" i="10" s="1"/>
  <c r="CK93" i="4"/>
  <c r="CK163" i="10" s="1"/>
  <c r="CN93" i="4"/>
  <c r="CN163" i="10" s="1"/>
  <c r="CW93" i="4"/>
  <c r="CW163" i="10" s="1"/>
  <c r="CT93" i="4"/>
  <c r="CT163" i="10" s="1"/>
  <c r="DG93" i="4"/>
  <c r="DG163" i="10" s="1"/>
  <c r="CP195" i="4"/>
  <c r="CP265" i="10" s="1"/>
  <c r="CV195" i="4"/>
  <c r="CV265" i="10" s="1"/>
  <c r="DB195" i="4"/>
  <c r="DB265" i="10" s="1"/>
  <c r="CX195" i="4"/>
  <c r="CX265" i="10" s="1"/>
  <c r="DD195" i="4"/>
  <c r="DD265" i="10" s="1"/>
  <c r="DC195" i="4"/>
  <c r="DC265" i="10" s="1"/>
  <c r="DF195" i="4"/>
  <c r="DF265" i="10" s="1"/>
  <c r="CU195" i="4"/>
  <c r="CU265" i="10" s="1"/>
  <c r="CL195" i="4"/>
  <c r="CL265" i="10" s="1"/>
  <c r="DE195" i="4"/>
  <c r="DE265" i="10" s="1"/>
  <c r="CN195" i="4"/>
  <c r="CN265" i="10" s="1"/>
  <c r="CT195" i="4"/>
  <c r="CT265" i="10" s="1"/>
  <c r="CY195" i="4"/>
  <c r="CY265" i="10" s="1"/>
  <c r="CS195" i="4"/>
  <c r="CS265" i="10" s="1"/>
  <c r="DG195" i="4"/>
  <c r="DG265" i="10" s="1"/>
  <c r="CJ195" i="4"/>
  <c r="CJ265" i="10" s="1"/>
  <c r="CZ195" i="4"/>
  <c r="CZ265" i="10" s="1"/>
  <c r="CK195" i="4"/>
  <c r="CK265" i="10" s="1"/>
  <c r="DA195" i="4"/>
  <c r="DA265" i="10" s="1"/>
  <c r="CM195" i="4"/>
  <c r="CM265" i="10" s="1"/>
  <c r="CR195" i="4"/>
  <c r="CR265" i="10" s="1"/>
  <c r="CO195" i="4"/>
  <c r="CO265" i="10" s="1"/>
  <c r="CW195" i="4"/>
  <c r="CW265" i="10" s="1"/>
  <c r="CI195" i="4"/>
  <c r="CI265" i="10" s="1"/>
  <c r="CQ195" i="4"/>
  <c r="CQ265" i="10" s="1"/>
  <c r="K148" i="4"/>
  <c r="K218" i="10" s="1"/>
  <c r="F148" i="4"/>
  <c r="AJ67" i="4"/>
  <c r="AJ137" i="10" s="1"/>
  <c r="DX211" i="4"/>
  <c r="DX281" i="10" s="1"/>
  <c r="AT206" i="4"/>
  <c r="AT276" i="10" s="1"/>
  <c r="DP186" i="4"/>
  <c r="DP256" i="10" s="1"/>
  <c r="EH186" i="4"/>
  <c r="EH256" i="10" s="1"/>
  <c r="EB186" i="4"/>
  <c r="EB256" i="10" s="1"/>
  <c r="CR130" i="4"/>
  <c r="CR200" i="10" s="1"/>
  <c r="DB130" i="4"/>
  <c r="DB200" i="10" s="1"/>
  <c r="DF130" i="4"/>
  <c r="DF200" i="10" s="1"/>
  <c r="CZ130" i="4"/>
  <c r="CZ200" i="10" s="1"/>
  <c r="CO130" i="4"/>
  <c r="CO200" i="10" s="1"/>
  <c r="DE130" i="4"/>
  <c r="DE200" i="10" s="1"/>
  <c r="CP130" i="4"/>
  <c r="CP200" i="10" s="1"/>
  <c r="CX130" i="4"/>
  <c r="CX200" i="10" s="1"/>
  <c r="CK130" i="4"/>
  <c r="CK200" i="10" s="1"/>
  <c r="CJ130" i="4"/>
  <c r="CJ200" i="10" s="1"/>
  <c r="CS130" i="4"/>
  <c r="CS200" i="10" s="1"/>
  <c r="CN130" i="4"/>
  <c r="CN200" i="10" s="1"/>
  <c r="DD130" i="4"/>
  <c r="DD200" i="10" s="1"/>
  <c r="DG130" i="4"/>
  <c r="DG200" i="10" s="1"/>
  <c r="CT130" i="4"/>
  <c r="CT200" i="10" s="1"/>
  <c r="CU130" i="4"/>
  <c r="CU200" i="10" s="1"/>
  <c r="CQ130" i="4"/>
  <c r="CQ200" i="10" s="1"/>
  <c r="CM130" i="4"/>
  <c r="CM200" i="10" s="1"/>
  <c r="CL130" i="4"/>
  <c r="CL200" i="10" s="1"/>
  <c r="CW130" i="4"/>
  <c r="CW200" i="10" s="1"/>
  <c r="DC130" i="4"/>
  <c r="DC200" i="10" s="1"/>
  <c r="CY130" i="4"/>
  <c r="CY200" i="10" s="1"/>
  <c r="DA130" i="4"/>
  <c r="DA200" i="10" s="1"/>
  <c r="CI130" i="4"/>
  <c r="CI200" i="10" s="1"/>
  <c r="CV130" i="4"/>
  <c r="CV200" i="10" s="1"/>
  <c r="EE186" i="4"/>
  <c r="EE256" i="10" s="1"/>
  <c r="EB57" i="4"/>
  <c r="EB127" i="10" s="1"/>
  <c r="ED24" i="4"/>
  <c r="ED94" i="10" s="1"/>
  <c r="AY121" i="4"/>
  <c r="AY191" i="10" s="1"/>
  <c r="AJ121" i="4"/>
  <c r="AJ191" i="10" s="1"/>
  <c r="DT158" i="4"/>
  <c r="DT228" i="10" s="1"/>
  <c r="M74" i="4"/>
  <c r="M144" i="10" s="1"/>
  <c r="N74" i="4"/>
  <c r="N144" i="10" s="1"/>
  <c r="O74" i="4"/>
  <c r="O144" i="10" s="1"/>
  <c r="DY98" i="4"/>
  <c r="DY168" i="10" s="1"/>
  <c r="AT145" i="4"/>
  <c r="AT215" i="10" s="1"/>
  <c r="AJ73" i="4"/>
  <c r="AJ143" i="10" s="1"/>
  <c r="EC78" i="4"/>
  <c r="EC148" i="10" s="1"/>
  <c r="CS67" i="4"/>
  <c r="CS137" i="10" s="1"/>
  <c r="CX67" i="4"/>
  <c r="CX137" i="10" s="1"/>
  <c r="DF67" i="4"/>
  <c r="DF137" i="10" s="1"/>
  <c r="CL67" i="4"/>
  <c r="CL137" i="10" s="1"/>
  <c r="DC67" i="4"/>
  <c r="DC137" i="10" s="1"/>
  <c r="CY67" i="4"/>
  <c r="CY137" i="10" s="1"/>
  <c r="DG67" i="4"/>
  <c r="DG137" i="10" s="1"/>
  <c r="CT67" i="4"/>
  <c r="CT137" i="10" s="1"/>
  <c r="CK67" i="4"/>
  <c r="CK137" i="10" s="1"/>
  <c r="CV67" i="4"/>
  <c r="CV137" i="10" s="1"/>
  <c r="DB67" i="4"/>
  <c r="DB137" i="10" s="1"/>
  <c r="CU67" i="4"/>
  <c r="CU137" i="10" s="1"/>
  <c r="CM67" i="4"/>
  <c r="CM137" i="10" s="1"/>
  <c r="CI67" i="4"/>
  <c r="CI137" i="10" s="1"/>
  <c r="DD67" i="4"/>
  <c r="DD137" i="10" s="1"/>
  <c r="CN67" i="4"/>
  <c r="CN137" i="10" s="1"/>
  <c r="CR67" i="4"/>
  <c r="CR137" i="10" s="1"/>
  <c r="CQ67" i="4"/>
  <c r="CQ137" i="10" s="1"/>
  <c r="CO67" i="4"/>
  <c r="CO137" i="10" s="1"/>
  <c r="DA67" i="4"/>
  <c r="DA137" i="10" s="1"/>
  <c r="CZ67" i="4"/>
  <c r="CZ137" i="10" s="1"/>
  <c r="CP67" i="4"/>
  <c r="CP137" i="10" s="1"/>
  <c r="CJ67" i="4"/>
  <c r="CJ137" i="10" s="1"/>
  <c r="CW67" i="4"/>
  <c r="CW137" i="10" s="1"/>
  <c r="DE67" i="4"/>
  <c r="DE137" i="10" s="1"/>
  <c r="DS211" i="4"/>
  <c r="DS281" i="10" s="1"/>
  <c r="O29" i="4"/>
  <c r="O99" i="10" s="1"/>
  <c r="M29" i="4"/>
  <c r="M99" i="10" s="1"/>
  <c r="E161" i="4"/>
  <c r="E231" i="10" s="1"/>
  <c r="EA186" i="4"/>
  <c r="EA256" i="10" s="1"/>
  <c r="EF186" i="4"/>
  <c r="EF256" i="10" s="1"/>
  <c r="M208" i="4"/>
  <c r="M278" i="10" s="1"/>
  <c r="AJ93" i="4"/>
  <c r="AJ163" i="10" s="1"/>
  <c r="DK186" i="4"/>
  <c r="DK256" i="10" s="1"/>
  <c r="AO195" i="4"/>
  <c r="AO265" i="10" s="1"/>
  <c r="EG57" i="4"/>
  <c r="EG127" i="10" s="1"/>
  <c r="I191" i="7"/>
  <c r="C181" i="7"/>
  <c r="DT112" i="4"/>
  <c r="DT182" i="10" s="1"/>
  <c r="DY199" i="4"/>
  <c r="DY269" i="10" s="1"/>
  <c r="AO23" i="4"/>
  <c r="AO93" i="10" s="1"/>
  <c r="M114" i="4"/>
  <c r="M184" i="10" s="1"/>
  <c r="DO189" i="4"/>
  <c r="DO259" i="10" s="1"/>
  <c r="DU78" i="4"/>
  <c r="DU148" i="10" s="1"/>
  <c r="DK78" i="4"/>
  <c r="DK148" i="10" s="1"/>
  <c r="DX57" i="4"/>
  <c r="DX127" i="10" s="1"/>
  <c r="DS57" i="4"/>
  <c r="DS127" i="10" s="1"/>
  <c r="DY158" i="4"/>
  <c r="DY228" i="10" s="1"/>
  <c r="DO199" i="4"/>
  <c r="DO269" i="10" s="1"/>
  <c r="FC10" i="4"/>
  <c r="EZ10" i="4"/>
  <c r="FG10" i="4"/>
  <c r="I55" i="5"/>
  <c r="FI10" i="4"/>
  <c r="FF10" i="4"/>
  <c r="FE10" i="4" l="1"/>
  <c r="BU10" i="12"/>
  <c r="EA182" i="4"/>
  <c r="EA252" i="10" s="1"/>
  <c r="DS210" i="4"/>
  <c r="DS280" i="10" s="1"/>
  <c r="EH210" i="4"/>
  <c r="EH280" i="10" s="1"/>
  <c r="DV205" i="4"/>
  <c r="DV275" i="10" s="1"/>
  <c r="DQ155" i="4"/>
  <c r="DQ225" i="10" s="1"/>
  <c r="EA147" i="4"/>
  <c r="EA217" i="10" s="1"/>
  <c r="DL147" i="4"/>
  <c r="DL217" i="10" s="1"/>
  <c r="DU164" i="4"/>
  <c r="DU234" i="10" s="1"/>
  <c r="DU188" i="4"/>
  <c r="DU258" i="10" s="1"/>
  <c r="EF135" i="4"/>
  <c r="EF205" i="10" s="1"/>
  <c r="EB119" i="4"/>
  <c r="EB189" i="10" s="1"/>
  <c r="DL132" i="4"/>
  <c r="DL202" i="10" s="1"/>
  <c r="DK168" i="4"/>
  <c r="DK238" i="10" s="1"/>
  <c r="DP131" i="4"/>
  <c r="DP201" i="10" s="1"/>
  <c r="DP210" i="4"/>
  <c r="DP280" i="10" s="1"/>
  <c r="DL119" i="4"/>
  <c r="DL189" i="10" s="1"/>
  <c r="EA119" i="4"/>
  <c r="EA189" i="10" s="1"/>
  <c r="EH65" i="4"/>
  <c r="EH135" i="10" s="1"/>
  <c r="EC135" i="4"/>
  <c r="EC205" i="10" s="1"/>
  <c r="EB183" i="4"/>
  <c r="EB253" i="10" s="1"/>
  <c r="DR164" i="4"/>
  <c r="DR234" i="10" s="1"/>
  <c r="DR104" i="4"/>
  <c r="DR174" i="10" s="1"/>
  <c r="EC119" i="4"/>
  <c r="EC189" i="10" s="1"/>
  <c r="DS119" i="4"/>
  <c r="DS189" i="10" s="1"/>
  <c r="DR59" i="4"/>
  <c r="DR129" i="10" s="1"/>
  <c r="EF213" i="4"/>
  <c r="EF283" i="10" s="1"/>
  <c r="DS164" i="4"/>
  <c r="DS234" i="10" s="1"/>
  <c r="EH164" i="4"/>
  <c r="EH234" i="10" s="1"/>
  <c r="DM182" i="4"/>
  <c r="DM252" i="10" s="1"/>
  <c r="EA151" i="4"/>
  <c r="EA221" i="10" s="1"/>
  <c r="DW131" i="4"/>
  <c r="DW201" i="10" s="1"/>
  <c r="EG65" i="4"/>
  <c r="EG135" i="10" s="1"/>
  <c r="DR213" i="4"/>
  <c r="DR283" i="10" s="1"/>
  <c r="EC86" i="4"/>
  <c r="EC156" i="10" s="1"/>
  <c r="DZ167" i="4"/>
  <c r="DZ237" i="10" s="1"/>
  <c r="DR135" i="4"/>
  <c r="DR205" i="10" s="1"/>
  <c r="DN147" i="4"/>
  <c r="DN217" i="10" s="1"/>
  <c r="EC147" i="4"/>
  <c r="EC217" i="10" s="1"/>
  <c r="EC34" i="4"/>
  <c r="EC104" i="10" s="1"/>
  <c r="EG132" i="4"/>
  <c r="EG202" i="10" s="1"/>
  <c r="DL131" i="4"/>
  <c r="DL201" i="10" s="1"/>
  <c r="EB184" i="4"/>
  <c r="EB254" i="10" s="1"/>
  <c r="DR167" i="4"/>
  <c r="DR237" i="10" s="1"/>
  <c r="DR31" i="4"/>
  <c r="DR101" i="10" s="1"/>
  <c r="DL30" i="4"/>
  <c r="DL100" i="10" s="1"/>
  <c r="DX210" i="4"/>
  <c r="DX280" i="10" s="1"/>
  <c r="DX193" i="4"/>
  <c r="DX263" i="10" s="1"/>
  <c r="DS183" i="4"/>
  <c r="DS253" i="10" s="1"/>
  <c r="DN213" i="4"/>
  <c r="DN283" i="10" s="1"/>
  <c r="DK188" i="4"/>
  <c r="DK258" i="10" s="1"/>
  <c r="DV183" i="4"/>
  <c r="DV253" i="10" s="1"/>
  <c r="DZ131" i="4"/>
  <c r="DZ201" i="10" s="1"/>
  <c r="DQ119" i="4"/>
  <c r="DQ189" i="10" s="1"/>
  <c r="DP184" i="4"/>
  <c r="DP254" i="10" s="1"/>
  <c r="DS135" i="4"/>
  <c r="DS205" i="10" s="1"/>
  <c r="EB164" i="4"/>
  <c r="EB234" i="10" s="1"/>
  <c r="EC184" i="4"/>
  <c r="EC254" i="10" s="1"/>
  <c r="DN184" i="4"/>
  <c r="DN254" i="10" s="1"/>
  <c r="DP104" i="4"/>
  <c r="DP174" i="10" s="1"/>
  <c r="DK86" i="4"/>
  <c r="DK156" i="10" s="1"/>
  <c r="DQ164" i="4"/>
  <c r="DQ234" i="10" s="1"/>
  <c r="DP132" i="4"/>
  <c r="DP202" i="10" s="1"/>
  <c r="DN119" i="4"/>
  <c r="DN189" i="10" s="1"/>
  <c r="DM59" i="4"/>
  <c r="DM129" i="10" s="1"/>
  <c r="EB182" i="4"/>
  <c r="EB252" i="10" s="1"/>
  <c r="EE65" i="4"/>
  <c r="EE135" i="10" s="1"/>
  <c r="DW65" i="4"/>
  <c r="DW135" i="10" s="1"/>
  <c r="DV188" i="4"/>
  <c r="DV258" i="10" s="1"/>
  <c r="DU182" i="4"/>
  <c r="DU252" i="10" s="1"/>
  <c r="DW135" i="4"/>
  <c r="DW205" i="10" s="1"/>
  <c r="DX147" i="4"/>
  <c r="DX217" i="10" s="1"/>
  <c r="DX34" i="4"/>
  <c r="DX104" i="10" s="1"/>
  <c r="DQ131" i="4"/>
  <c r="DQ201" i="10" s="1"/>
  <c r="DW184" i="4"/>
  <c r="DW254" i="10" s="1"/>
  <c r="DW167" i="4"/>
  <c r="DW237" i="10" s="1"/>
  <c r="EA30" i="4"/>
  <c r="EA100" i="10" s="1"/>
  <c r="DX31" i="4"/>
  <c r="DX101" i="10" s="1"/>
  <c r="EE183" i="4"/>
  <c r="EE253" i="10" s="1"/>
  <c r="DW188" i="4"/>
  <c r="DW258" i="10" s="1"/>
  <c r="EE119" i="4"/>
  <c r="EE189" i="10" s="1"/>
  <c r="DV182" i="4"/>
  <c r="DV252" i="10" s="1"/>
  <c r="DX32" i="4"/>
  <c r="DX102" i="10" s="1"/>
  <c r="DW34" i="4"/>
  <c r="DW104" i="10" s="1"/>
  <c r="EG34" i="4"/>
  <c r="EG104" i="10" s="1"/>
  <c r="DL167" i="4"/>
  <c r="DL237" i="10" s="1"/>
  <c r="EF147" i="4"/>
  <c r="EF217" i="10" s="1"/>
  <c r="DK183" i="4"/>
  <c r="DK253" i="10" s="1"/>
  <c r="DR188" i="4"/>
  <c r="DR258" i="10" s="1"/>
  <c r="EH32" i="4"/>
  <c r="EH102" i="10" s="1"/>
  <c r="DS32" i="4"/>
  <c r="DS102" i="10" s="1"/>
  <c r="DR34" i="4"/>
  <c r="DR104" i="10" s="1"/>
  <c r="DQ167" i="4"/>
  <c r="DQ237" i="10" s="1"/>
  <c r="DL205" i="4"/>
  <c r="DL275" i="10" s="1"/>
  <c r="DV155" i="4"/>
  <c r="DV225" i="10" s="1"/>
  <c r="DN183" i="4"/>
  <c r="DN253" i="10" s="1"/>
  <c r="DN182" i="4"/>
  <c r="DN252" i="10" s="1"/>
  <c r="DS182" i="4"/>
  <c r="DS252" i="10" s="1"/>
  <c r="EA34" i="4"/>
  <c r="EA104" i="10" s="1"/>
  <c r="EE164" i="4"/>
  <c r="EE234" i="10" s="1"/>
  <c r="DV135" i="4"/>
  <c r="DV205" i="10" s="1"/>
  <c r="DX167" i="4"/>
  <c r="DX237" i="10" s="1"/>
  <c r="EG119" i="4"/>
  <c r="EG189" i="10" s="1"/>
  <c r="DQ132" i="4"/>
  <c r="DQ202" i="10" s="1"/>
  <c r="DQ183" i="4"/>
  <c r="DQ253" i="10" s="1"/>
  <c r="EE131" i="4"/>
  <c r="EE201" i="10" s="1"/>
  <c r="DK131" i="4"/>
  <c r="DK201" i="10" s="1"/>
  <c r="EE210" i="4"/>
  <c r="EE280" i="10" s="1"/>
  <c r="EG210" i="4"/>
  <c r="EG280" i="10" s="1"/>
  <c r="EF119" i="4"/>
  <c r="EF189" i="10" s="1"/>
  <c r="EH188" i="4"/>
  <c r="EH258" i="10" s="1"/>
  <c r="DS188" i="4"/>
  <c r="DS258" i="10" s="1"/>
  <c r="DK184" i="4"/>
  <c r="DK254" i="10" s="1"/>
  <c r="DN135" i="4"/>
  <c r="DN205" i="10" s="1"/>
  <c r="DW183" i="4"/>
  <c r="DW253" i="10" s="1"/>
  <c r="DW164" i="4"/>
  <c r="DW234" i="10" s="1"/>
  <c r="EE86" i="4"/>
  <c r="EE156" i="10" s="1"/>
  <c r="EF210" i="4"/>
  <c r="EF280" i="10" s="1"/>
  <c r="EG59" i="4"/>
  <c r="EG129" i="10" s="1"/>
  <c r="EB59" i="4"/>
  <c r="EB129" i="10" s="1"/>
  <c r="DQ213" i="4"/>
  <c r="DQ283" i="10" s="1"/>
  <c r="EC164" i="4"/>
  <c r="EC234" i="10" s="1"/>
  <c r="DU213" i="4"/>
  <c r="DU283" i="10" s="1"/>
  <c r="DW182" i="4"/>
  <c r="DW252" i="10" s="1"/>
  <c r="EG182" i="4"/>
  <c r="EG252" i="10" s="1"/>
  <c r="DU65" i="4"/>
  <c r="DU135" i="10" s="1"/>
  <c r="DQ151" i="4"/>
  <c r="DQ221" i="10" s="1"/>
  <c r="DR131" i="4"/>
  <c r="DR201" i="10" s="1"/>
  <c r="DM131" i="4"/>
  <c r="DM201" i="10" s="1"/>
  <c r="DR65" i="4"/>
  <c r="DR135" i="10" s="1"/>
  <c r="DM65" i="4"/>
  <c r="DM135" i="10" s="1"/>
  <c r="DL184" i="4"/>
  <c r="DL254" i="10" s="1"/>
  <c r="EH34" i="4"/>
  <c r="EH104" i="10" s="1"/>
  <c r="DN132" i="4"/>
  <c r="DN202" i="10" s="1"/>
  <c r="EF131" i="4"/>
  <c r="EF201" i="10" s="1"/>
  <c r="EB31" i="4"/>
  <c r="EB101" i="10" s="1"/>
  <c r="EF30" i="4"/>
  <c r="EF100" i="10" s="1"/>
  <c r="EH31" i="4"/>
  <c r="EH101" i="10" s="1"/>
  <c r="DX168" i="4"/>
  <c r="DX238" i="10" s="1"/>
  <c r="DP183" i="4"/>
  <c r="DP253" i="10" s="1"/>
  <c r="DM188" i="4"/>
  <c r="DM258" i="10" s="1"/>
  <c r="DU119" i="4"/>
  <c r="DU189" i="10" s="1"/>
  <c r="DN32" i="4"/>
  <c r="DN102" i="10" s="1"/>
  <c r="DN210" i="4"/>
  <c r="DN280" i="10" s="1"/>
  <c r="EB34" i="4"/>
  <c r="EB104" i="10" s="1"/>
  <c r="DV167" i="4"/>
  <c r="DV237" i="10" s="1"/>
  <c r="EA205" i="4"/>
  <c r="EA275" i="10" s="1"/>
  <c r="EC193" i="4"/>
  <c r="EC263" i="10" s="1"/>
  <c r="EH183" i="4"/>
  <c r="EH253" i="10" s="1"/>
  <c r="DV45" i="4"/>
  <c r="DV115" i="10" s="1"/>
  <c r="DQ147" i="4"/>
  <c r="DQ217" i="10" s="1"/>
  <c r="EC213" i="4"/>
  <c r="EC283" i="10" s="1"/>
  <c r="EA135" i="4"/>
  <c r="EA205" i="10" s="1"/>
  <c r="EF168" i="4"/>
  <c r="EF238" i="10" s="1"/>
  <c r="DV168" i="4"/>
  <c r="DV238" i="10" s="1"/>
  <c r="DL183" i="4"/>
  <c r="DL253" i="10" s="1"/>
  <c r="DU168" i="4"/>
  <c r="DU238" i="10" s="1"/>
  <c r="DU210" i="4"/>
  <c r="DU280" i="10" s="1"/>
  <c r="EA193" i="4"/>
  <c r="EA263" i="10" s="1"/>
  <c r="EH135" i="4"/>
  <c r="EH205" i="10" s="1"/>
  <c r="EG164" i="4"/>
  <c r="EG234" i="10" s="1"/>
  <c r="DP86" i="4"/>
  <c r="DP156" i="10" s="1"/>
  <c r="DV164" i="4"/>
  <c r="DV234" i="10" s="1"/>
  <c r="DU132" i="4"/>
  <c r="DU202" i="10" s="1"/>
  <c r="DW59" i="4"/>
  <c r="DW129" i="10" s="1"/>
  <c r="DV213" i="4"/>
  <c r="DV283" i="10" s="1"/>
  <c r="DK65" i="4"/>
  <c r="DK135" i="10" s="1"/>
  <c r="DX86" i="4"/>
  <c r="DX156" i="10" s="1"/>
  <c r="EA188" i="4"/>
  <c r="EA258" i="10" s="1"/>
  <c r="DK167" i="4"/>
  <c r="DK237" i="10" s="1"/>
  <c r="DV184" i="4"/>
  <c r="DV254" i="10" s="1"/>
  <c r="DS147" i="4"/>
  <c r="DS217" i="10" s="1"/>
  <c r="EB168" i="4"/>
  <c r="EB238" i="10" s="1"/>
  <c r="DM168" i="4"/>
  <c r="DM238" i="10" s="1"/>
  <c r="EB132" i="4"/>
  <c r="EB202" i="10" s="1"/>
  <c r="DM132" i="4"/>
  <c r="DM202" i="10" s="1"/>
  <c r="DM184" i="4"/>
  <c r="DM254" i="10" s="1"/>
  <c r="DW31" i="4"/>
  <c r="DW101" i="10" s="1"/>
  <c r="DV30" i="4"/>
  <c r="DV100" i="10" s="1"/>
  <c r="EC31" i="4"/>
  <c r="EC101" i="10" s="1"/>
  <c r="DU183" i="4"/>
  <c r="DU253" i="10" s="1"/>
  <c r="EH151" i="4"/>
  <c r="EH221" i="10" s="1"/>
  <c r="DS151" i="4"/>
  <c r="DS221" i="10" s="1"/>
  <c r="EH168" i="4"/>
  <c r="EH238" i="10" s="1"/>
  <c r="DN168" i="4"/>
  <c r="DN238" i="10" s="1"/>
  <c r="DP119" i="4"/>
  <c r="DP189" i="10" s="1"/>
  <c r="DK119" i="4"/>
  <c r="DK189" i="10" s="1"/>
  <c r="EC32" i="4"/>
  <c r="EC102" i="10" s="1"/>
  <c r="EA155" i="4"/>
  <c r="EA225" i="10" s="1"/>
  <c r="DX183" i="4"/>
  <c r="DX253" i="10" s="1"/>
  <c r="DQ45" i="4"/>
  <c r="DQ115" i="10" s="1"/>
  <c r="EH182" i="4"/>
  <c r="EH252" i="10" s="1"/>
  <c r="DS213" i="4"/>
  <c r="DS283" i="10" s="1"/>
  <c r="DP164" i="4"/>
  <c r="DP234" i="10" s="1"/>
  <c r="EC167" i="4"/>
  <c r="EC237" i="10" s="1"/>
  <c r="EA168" i="4"/>
  <c r="EA238" i="10" s="1"/>
  <c r="DL168" i="4"/>
  <c r="DL238" i="10" s="1"/>
  <c r="DR119" i="4"/>
  <c r="DR189" i="10" s="1"/>
  <c r="EF132" i="4"/>
  <c r="EF202" i="10" s="1"/>
  <c r="EF183" i="4"/>
  <c r="EF253" i="10" s="1"/>
  <c r="EA183" i="4"/>
  <c r="EA253" i="10" s="1"/>
  <c r="DZ168" i="4"/>
  <c r="DZ238" i="10" s="1"/>
  <c r="DK210" i="4"/>
  <c r="DK280" i="10" s="1"/>
  <c r="DW210" i="4"/>
  <c r="DW280" i="10" s="1"/>
  <c r="DV193" i="4"/>
  <c r="DV263" i="10" s="1"/>
  <c r="DL193" i="4"/>
  <c r="DL263" i="10" s="1"/>
  <c r="DX188" i="4"/>
  <c r="DX258" i="10" s="1"/>
  <c r="DZ184" i="4"/>
  <c r="DZ254" i="10" s="1"/>
  <c r="DX65" i="4"/>
  <c r="DX135" i="10" s="1"/>
  <c r="DR183" i="4"/>
  <c r="DR253" i="10" s="1"/>
  <c r="DM164" i="4"/>
  <c r="DM234" i="10" s="1"/>
  <c r="EH184" i="4"/>
  <c r="EH254" i="10" s="1"/>
  <c r="EA164" i="4"/>
  <c r="EA234" i="10" s="1"/>
  <c r="DK132" i="4"/>
  <c r="DK202" i="10" s="1"/>
  <c r="DV210" i="4"/>
  <c r="DV280" i="10" s="1"/>
  <c r="DX119" i="4"/>
  <c r="DX189" i="10" s="1"/>
  <c r="DR182" i="4"/>
  <c r="DR252" i="10" s="1"/>
  <c r="EB131" i="4"/>
  <c r="EB201" i="10" s="1"/>
  <c r="EH86" i="4"/>
  <c r="EH156" i="10" s="1"/>
  <c r="EF188" i="4"/>
  <c r="EF258" i="10" s="1"/>
  <c r="DU167" i="4"/>
  <c r="DU237" i="10" s="1"/>
  <c r="DP182" i="4"/>
  <c r="DP252" i="10" s="1"/>
  <c r="EB135" i="4"/>
  <c r="EB205" i="10" s="1"/>
  <c r="DW168" i="4"/>
  <c r="DW238" i="10" s="1"/>
  <c r="DR132" i="4"/>
  <c r="DR202" i="10" s="1"/>
  <c r="DX132" i="4"/>
  <c r="DX202" i="10" s="1"/>
  <c r="EA131" i="4"/>
  <c r="EA201" i="10" s="1"/>
  <c r="DR184" i="4"/>
  <c r="DR254" i="10" s="1"/>
  <c r="DM31" i="4"/>
  <c r="DM101" i="10" s="1"/>
  <c r="DQ30" i="4"/>
  <c r="DQ100" i="10" s="1"/>
  <c r="DN31" i="4"/>
  <c r="DN101" i="10" s="1"/>
  <c r="DZ183" i="4"/>
  <c r="DZ253" i="10" s="1"/>
  <c r="DQ182" i="4"/>
  <c r="DQ252" i="10" s="1"/>
  <c r="DS193" i="4"/>
  <c r="DS263" i="10" s="1"/>
  <c r="DL45" i="4"/>
  <c r="DL115" i="10" s="1"/>
  <c r="EF45" i="4"/>
  <c r="EF115" i="10" s="1"/>
  <c r="DX182" i="4"/>
  <c r="DX252" i="10" s="1"/>
  <c r="EF34" i="4"/>
  <c r="EF104" i="10" s="1"/>
  <c r="DX213" i="4"/>
  <c r="DX283" i="10" s="1"/>
  <c r="EH213" i="4"/>
  <c r="EH283" i="10" s="1"/>
  <c r="DQ135" i="4"/>
  <c r="DQ205" i="10" s="1"/>
  <c r="DS167" i="4"/>
  <c r="DS237" i="10" s="1"/>
  <c r="DN167" i="4"/>
  <c r="DN237" i="10" s="1"/>
  <c r="EA132" i="4"/>
  <c r="EA202" i="10" s="1"/>
  <c r="DZ210" i="4"/>
  <c r="DZ280" i="10" s="1"/>
  <c r="EB210" i="4"/>
  <c r="EB280" i="10" s="1"/>
  <c r="DQ193" i="4"/>
  <c r="DQ263" i="10" s="1"/>
  <c r="DN188" i="4"/>
  <c r="DN258" i="10" s="1"/>
  <c r="EE184" i="4"/>
  <c r="EE254" i="10" s="1"/>
  <c r="DU184" i="4"/>
  <c r="DU254" i="10" s="1"/>
  <c r="DX135" i="4"/>
  <c r="DX205" i="10" s="1"/>
  <c r="DM104" i="4"/>
  <c r="DM174" i="10" s="1"/>
  <c r="EG104" i="4"/>
  <c r="EG174" i="10" s="1"/>
  <c r="DS184" i="4"/>
  <c r="DS254" i="10" s="1"/>
  <c r="DZ104" i="4"/>
  <c r="DZ174" i="10" s="1"/>
  <c r="EE104" i="4"/>
  <c r="EE174" i="10" s="1"/>
  <c r="DZ132" i="4"/>
  <c r="DZ202" i="10" s="1"/>
  <c r="EE213" i="4"/>
  <c r="EE283" i="10" s="1"/>
  <c r="DZ213" i="4"/>
  <c r="DZ283" i="10" s="1"/>
  <c r="DZ65" i="4"/>
  <c r="DZ135" i="10" s="1"/>
  <c r="EF151" i="4"/>
  <c r="EF221" i="10" s="1"/>
  <c r="EG213" i="4"/>
  <c r="EG283" i="10" s="1"/>
  <c r="DS86" i="4"/>
  <c r="DS156" i="10" s="1"/>
  <c r="DQ188" i="4"/>
  <c r="DQ258" i="10" s="1"/>
  <c r="DK182" i="4"/>
  <c r="DK252" i="10" s="1"/>
  <c r="EG135" i="4"/>
  <c r="EG205" i="10" s="1"/>
  <c r="EH147" i="4"/>
  <c r="EH217" i="10" s="1"/>
  <c r="DN34" i="4"/>
  <c r="DN104" i="10" s="1"/>
  <c r="DW132" i="4"/>
  <c r="DW202" i="10" s="1"/>
  <c r="EC132" i="4"/>
  <c r="EC202" i="10" s="1"/>
  <c r="DS132" i="4"/>
  <c r="DS202" i="10" s="1"/>
  <c r="EG184" i="4"/>
  <c r="EG254" i="10" s="1"/>
  <c r="EG167" i="4"/>
  <c r="EG237" i="10" s="1"/>
  <c r="EG31" i="4"/>
  <c r="EG101" i="10" s="1"/>
  <c r="DN151" i="4"/>
  <c r="DN221" i="10" s="1"/>
  <c r="EC210" i="4"/>
  <c r="EC280" i="10" s="1"/>
  <c r="T80" i="4"/>
  <c r="T150" i="10" s="1"/>
  <c r="DX151" i="4"/>
  <c r="DX221" i="10" s="1"/>
  <c r="EG188" i="4"/>
  <c r="EG258" i="10" s="1"/>
  <c r="DS168" i="4"/>
  <c r="DS238" i="10" s="1"/>
  <c r="DZ119" i="4"/>
  <c r="DZ189" i="10" s="1"/>
  <c r="EF182" i="4"/>
  <c r="EF252" i="10" s="1"/>
  <c r="DM34" i="4"/>
  <c r="DM104" i="10" s="1"/>
  <c r="EA167" i="4"/>
  <c r="EA237" i="10" s="1"/>
  <c r="DN193" i="4"/>
  <c r="DN263" i="10" s="1"/>
  <c r="EC182" i="4"/>
  <c r="EC252" i="10" s="1"/>
  <c r="DL34" i="4"/>
  <c r="DL104" i="10" s="1"/>
  <c r="DV147" i="4"/>
  <c r="DV217" i="10" s="1"/>
  <c r="DK164" i="4"/>
  <c r="DK234" i="10" s="1"/>
  <c r="EE188" i="4"/>
  <c r="EE258" i="10" s="1"/>
  <c r="DQ168" i="4"/>
  <c r="DQ238" i="10" s="1"/>
  <c r="DM119" i="4"/>
  <c r="DM189" i="10" s="1"/>
  <c r="DP168" i="4"/>
  <c r="DP238" i="10" s="1"/>
  <c r="EE168" i="4"/>
  <c r="EE238" i="10" s="1"/>
  <c r="DU131" i="4"/>
  <c r="DU201" i="10" s="1"/>
  <c r="DR210" i="4"/>
  <c r="DR280" i="10" s="1"/>
  <c r="DM210" i="4"/>
  <c r="DM280" i="10" s="1"/>
  <c r="EC65" i="4"/>
  <c r="EC135" i="10" s="1"/>
  <c r="EG183" i="4"/>
  <c r="EG253" i="10" s="1"/>
  <c r="EB104" i="4"/>
  <c r="EB174" i="10" s="1"/>
  <c r="DK104" i="4"/>
  <c r="DK174" i="10" s="1"/>
  <c r="DU104" i="4"/>
  <c r="DU174" i="10" s="1"/>
  <c r="DU86" i="4"/>
  <c r="DU156" i="10" s="1"/>
  <c r="DL210" i="4"/>
  <c r="DL280" i="10" s="1"/>
  <c r="DQ210" i="4"/>
  <c r="DQ280" i="10" s="1"/>
  <c r="DL213" i="4"/>
  <c r="DL283" i="10" s="1"/>
  <c r="DX164" i="4"/>
  <c r="DX234" i="10" s="1"/>
  <c r="DP213" i="4"/>
  <c r="DP283" i="10" s="1"/>
  <c r="DP65" i="4"/>
  <c r="DP135" i="10" s="1"/>
  <c r="DL151" i="4"/>
  <c r="DL221" i="10" s="1"/>
  <c r="DV151" i="4"/>
  <c r="DV221" i="10" s="1"/>
  <c r="EB65" i="4"/>
  <c r="EB135" i="10" s="1"/>
  <c r="DM213" i="4"/>
  <c r="DM283" i="10" s="1"/>
  <c r="EB213" i="4"/>
  <c r="EB283" i="10" s="1"/>
  <c r="DN86" i="4"/>
  <c r="DN156" i="10" s="1"/>
  <c r="EE167" i="4"/>
  <c r="EE237" i="10" s="1"/>
  <c r="EE182" i="4"/>
  <c r="EE252" i="10" s="1"/>
  <c r="DZ182" i="4"/>
  <c r="DZ252" i="10" s="1"/>
  <c r="DQ184" i="4"/>
  <c r="DQ254" i="10" s="1"/>
  <c r="EG168" i="4"/>
  <c r="EG238" i="10" s="1"/>
  <c r="DS34" i="4"/>
  <c r="DS104" i="10" s="1"/>
  <c r="DV131" i="4"/>
  <c r="DV201" i="10" s="1"/>
  <c r="EB167" i="4"/>
  <c r="EB237" i="10" s="1"/>
  <c r="DM167" i="4"/>
  <c r="DM237" i="10" s="1"/>
  <c r="AQ80" i="4"/>
  <c r="AQ150" i="10" s="1"/>
  <c r="EB188" i="4"/>
  <c r="EB258" i="10" s="1"/>
  <c r="EC168" i="4"/>
  <c r="EC238" i="10" s="1"/>
  <c r="DL155" i="4"/>
  <c r="DL225" i="10" s="1"/>
  <c r="DZ188" i="4"/>
  <c r="DZ258" i="10" s="1"/>
  <c r="EC151" i="4"/>
  <c r="EC221" i="10" s="1"/>
  <c r="DL182" i="4"/>
  <c r="DL252" i="10" s="1"/>
  <c r="EF167" i="4"/>
  <c r="EF237" i="10" s="1"/>
  <c r="DQ205" i="4"/>
  <c r="DQ275" i="10" s="1"/>
  <c r="EF205" i="4"/>
  <c r="EF275" i="10" s="1"/>
  <c r="EF155" i="4"/>
  <c r="EF225" i="10" s="1"/>
  <c r="EH193" i="4"/>
  <c r="EH263" i="10" s="1"/>
  <c r="EC183" i="4"/>
  <c r="EC253" i="10" s="1"/>
  <c r="EA45" i="4"/>
  <c r="EA115" i="10" s="1"/>
  <c r="DV34" i="4"/>
  <c r="DV104" i="10" s="1"/>
  <c r="DQ34" i="4"/>
  <c r="DQ104" i="10" s="1"/>
  <c r="DZ164" i="4"/>
  <c r="DZ234" i="10" s="1"/>
  <c r="DP188" i="4"/>
  <c r="DP258" i="10" s="1"/>
  <c r="DL135" i="4"/>
  <c r="DL205" i="10" s="1"/>
  <c r="EH167" i="4"/>
  <c r="EH237" i="10" s="1"/>
  <c r="DW119" i="4"/>
  <c r="DW189" i="10" s="1"/>
  <c r="DV132" i="4"/>
  <c r="DV202" i="10" s="1"/>
  <c r="EF193" i="4"/>
  <c r="EF263" i="10" s="1"/>
  <c r="DV119" i="4"/>
  <c r="DV189" i="10" s="1"/>
  <c r="EC188" i="4"/>
  <c r="EC258" i="10" s="1"/>
  <c r="DS65" i="4"/>
  <c r="DS135" i="10" s="1"/>
  <c r="DN65" i="4"/>
  <c r="DN135" i="10" s="1"/>
  <c r="DM183" i="4"/>
  <c r="DM253" i="10" s="1"/>
  <c r="DW104" i="4"/>
  <c r="DW174" i="10" s="1"/>
  <c r="DX184" i="4"/>
  <c r="DX254" i="10" s="1"/>
  <c r="DZ86" i="4"/>
  <c r="DZ156" i="10" s="1"/>
  <c r="DL164" i="4"/>
  <c r="DL234" i="10" s="1"/>
  <c r="EF164" i="4"/>
  <c r="EF234" i="10" s="1"/>
  <c r="EE132" i="4"/>
  <c r="EE202" i="10" s="1"/>
  <c r="EA210" i="4"/>
  <c r="EA280" i="10" s="1"/>
  <c r="EH119" i="4"/>
  <c r="EH189" i="10" s="1"/>
  <c r="EA213" i="4"/>
  <c r="EA283" i="10" s="1"/>
  <c r="DN164" i="4"/>
  <c r="DN234" i="10" s="1"/>
  <c r="DK213" i="4"/>
  <c r="DK283" i="10" s="1"/>
  <c r="EG131" i="4"/>
  <c r="EG201" i="10" s="1"/>
  <c r="DW213" i="4"/>
  <c r="DW283" i="10" s="1"/>
  <c r="DL188" i="4"/>
  <c r="DL258" i="10" s="1"/>
  <c r="DP167" i="4"/>
  <c r="DP237" i="10" s="1"/>
  <c r="DM135" i="4"/>
  <c r="DM205" i="10" s="1"/>
  <c r="EF184" i="4"/>
  <c r="EF254" i="10" s="1"/>
  <c r="EA184" i="4"/>
  <c r="EA254" i="10" s="1"/>
  <c r="DR168" i="4"/>
  <c r="DR238" i="10" s="1"/>
  <c r="EH132" i="4"/>
  <c r="EH202" i="10" s="1"/>
  <c r="DS31" i="4"/>
  <c r="DS101" i="10" s="1"/>
  <c r="E239" i="4"/>
  <c r="E304" i="10" s="1"/>
  <c r="BV10" i="12"/>
  <c r="BL10" i="12"/>
  <c r="BR10" i="12"/>
  <c r="BT10" i="12"/>
  <c r="CB10" i="12"/>
  <c r="BY10" i="12"/>
  <c r="CC10" i="12"/>
  <c r="BS10" i="12"/>
  <c r="E154" i="4"/>
  <c r="E224" i="10" s="1"/>
  <c r="O114" i="4"/>
  <c r="O184" i="10" s="1"/>
  <c r="C189" i="7"/>
  <c r="I199" i="7"/>
  <c r="N114" i="4"/>
  <c r="N184" i="10" s="1"/>
  <c r="E227" i="4"/>
  <c r="E292" i="10" s="1"/>
  <c r="T114" i="4"/>
  <c r="T184" i="10" s="1"/>
  <c r="U74" i="4"/>
  <c r="U144" i="10" s="1"/>
  <c r="DY130" i="4"/>
  <c r="DY200" i="10" s="1"/>
  <c r="H180" i="4"/>
  <c r="ED89" i="4"/>
  <c r="ED159" i="10" s="1"/>
  <c r="DT93" i="4"/>
  <c r="DT163" i="10" s="1"/>
  <c r="AJ123" i="4"/>
  <c r="AJ193" i="10" s="1"/>
  <c r="T74" i="4"/>
  <c r="T144" i="10" s="1"/>
  <c r="K161" i="4"/>
  <c r="K231" i="10" s="1"/>
  <c r="H161" i="4"/>
  <c r="G154" i="4"/>
  <c r="DJ130" i="4"/>
  <c r="DJ200" i="10" s="1"/>
  <c r="DJ93" i="4"/>
  <c r="DJ163" i="10" s="1"/>
  <c r="I206" i="7"/>
  <c r="C196" i="7"/>
  <c r="DG123" i="4"/>
  <c r="DG193" i="10" s="1"/>
  <c r="DC123" i="4"/>
  <c r="DC193" i="10" s="1"/>
  <c r="DF123" i="4"/>
  <c r="DF193" i="10" s="1"/>
  <c r="CJ123" i="4"/>
  <c r="CJ193" i="10" s="1"/>
  <c r="CR123" i="4"/>
  <c r="CR193" i="10" s="1"/>
  <c r="CP123" i="4"/>
  <c r="CP193" i="10" s="1"/>
  <c r="CX123" i="4"/>
  <c r="CX193" i="10" s="1"/>
  <c r="DA123" i="4"/>
  <c r="DA193" i="10" s="1"/>
  <c r="CZ123" i="4"/>
  <c r="CZ193" i="10" s="1"/>
  <c r="CW123" i="4"/>
  <c r="CW193" i="10" s="1"/>
  <c r="CO123" i="4"/>
  <c r="CO193" i="10" s="1"/>
  <c r="CY123" i="4"/>
  <c r="CY193" i="10" s="1"/>
  <c r="CT123" i="4"/>
  <c r="CT193" i="10" s="1"/>
  <c r="CN123" i="4"/>
  <c r="CN193" i="10" s="1"/>
  <c r="CL123" i="4"/>
  <c r="CL193" i="10" s="1"/>
  <c r="DD123" i="4"/>
  <c r="DD193" i="10" s="1"/>
  <c r="CM123" i="4"/>
  <c r="CM193" i="10" s="1"/>
  <c r="CU123" i="4"/>
  <c r="CU193" i="10" s="1"/>
  <c r="DE123" i="4"/>
  <c r="DE193" i="10" s="1"/>
  <c r="CQ123" i="4"/>
  <c r="CQ193" i="10" s="1"/>
  <c r="CV123" i="4"/>
  <c r="CV193" i="10" s="1"/>
  <c r="CS123" i="4"/>
  <c r="CS193" i="10" s="1"/>
  <c r="DB123" i="4"/>
  <c r="DB193" i="10" s="1"/>
  <c r="CK123" i="4"/>
  <c r="CK193" i="10" s="1"/>
  <c r="CI123" i="4"/>
  <c r="CI193" i="10" s="1"/>
  <c r="AO123" i="4"/>
  <c r="AO193" i="10" s="1"/>
  <c r="DT89" i="4"/>
  <c r="DT159" i="10" s="1"/>
  <c r="ED130" i="4"/>
  <c r="ED200" i="10" s="1"/>
  <c r="BZ10" i="12"/>
  <c r="ED23" i="4"/>
  <c r="ED93" i="10" s="1"/>
  <c r="E139" i="4"/>
  <c r="E209" i="10" s="1"/>
  <c r="DT204" i="4"/>
  <c r="DT274" i="10" s="1"/>
  <c r="AO60" i="4"/>
  <c r="AO130" i="10" s="1"/>
  <c r="DO17" i="4"/>
  <c r="DO87" i="10" s="1"/>
  <c r="AT71" i="4"/>
  <c r="AT141" i="10" s="1"/>
  <c r="CI141" i="4"/>
  <c r="CI211" i="10" s="1"/>
  <c r="CW141" i="4"/>
  <c r="CW211" i="10" s="1"/>
  <c r="CV141" i="4"/>
  <c r="CV211" i="10" s="1"/>
  <c r="CQ141" i="4"/>
  <c r="CQ211" i="10" s="1"/>
  <c r="DE141" i="4"/>
  <c r="DE211" i="10" s="1"/>
  <c r="DA141" i="4"/>
  <c r="DA211" i="10" s="1"/>
  <c r="CY141" i="4"/>
  <c r="CY211" i="10" s="1"/>
  <c r="CS141" i="4"/>
  <c r="CS211" i="10" s="1"/>
  <c r="DB141" i="4"/>
  <c r="DB211" i="10" s="1"/>
  <c r="CP141" i="4"/>
  <c r="CP211" i="10" s="1"/>
  <c r="CR141" i="4"/>
  <c r="CR211" i="10" s="1"/>
  <c r="CN141" i="4"/>
  <c r="CN211" i="10" s="1"/>
  <c r="CL141" i="4"/>
  <c r="CL211" i="10" s="1"/>
  <c r="DG141" i="4"/>
  <c r="DG211" i="10" s="1"/>
  <c r="DC141" i="4"/>
  <c r="DC211" i="10" s="1"/>
  <c r="CJ141" i="4"/>
  <c r="CJ211" i="10" s="1"/>
  <c r="CK141" i="4"/>
  <c r="CK211" i="10" s="1"/>
  <c r="CZ141" i="4"/>
  <c r="CZ211" i="10" s="1"/>
  <c r="CX141" i="4"/>
  <c r="CX211" i="10" s="1"/>
  <c r="DD141" i="4"/>
  <c r="DD211" i="10" s="1"/>
  <c r="CM141" i="4"/>
  <c r="CM211" i="10" s="1"/>
  <c r="DF141" i="4"/>
  <c r="DF211" i="10" s="1"/>
  <c r="CO141" i="4"/>
  <c r="CO211" i="10" s="1"/>
  <c r="CT141" i="4"/>
  <c r="CT211" i="10" s="1"/>
  <c r="CU141" i="4"/>
  <c r="CU211" i="10" s="1"/>
  <c r="BI10" i="12"/>
  <c r="T208" i="4"/>
  <c r="T278" i="10" s="1"/>
  <c r="V80" i="4"/>
  <c r="V150" i="10" s="1"/>
  <c r="DT206" i="4"/>
  <c r="DT276" i="10" s="1"/>
  <c r="DJ121" i="4"/>
  <c r="DJ191" i="10" s="1"/>
  <c r="DO145" i="4"/>
  <c r="DO215" i="10" s="1"/>
  <c r="DO130" i="4"/>
  <c r="DO200" i="10" s="1"/>
  <c r="DT187" i="4"/>
  <c r="DT257" i="10" s="1"/>
  <c r="I207" i="7"/>
  <c r="C197" i="7"/>
  <c r="DO187" i="4"/>
  <c r="DO257" i="10" s="1"/>
  <c r="DJ187" i="4"/>
  <c r="DJ257" i="10" s="1"/>
  <c r="DY17" i="4"/>
  <c r="DY87" i="10" s="1"/>
  <c r="AT60" i="4"/>
  <c r="AT130" i="10" s="1"/>
  <c r="CF10" i="12"/>
  <c r="ED126" i="4"/>
  <c r="ED196" i="10" s="1"/>
  <c r="CW71" i="4"/>
  <c r="CW141" i="10" s="1"/>
  <c r="CZ71" i="4"/>
  <c r="CZ141" i="10" s="1"/>
  <c r="DF71" i="4"/>
  <c r="DF141" i="10" s="1"/>
  <c r="CM71" i="4"/>
  <c r="CM141" i="10" s="1"/>
  <c r="DE71" i="4"/>
  <c r="DE141" i="10" s="1"/>
  <c r="CK71" i="4"/>
  <c r="CK141" i="10" s="1"/>
  <c r="DG71" i="4"/>
  <c r="DG141" i="10" s="1"/>
  <c r="CU71" i="4"/>
  <c r="CU141" i="10" s="1"/>
  <c r="CL71" i="4"/>
  <c r="CL141" i="10" s="1"/>
  <c r="DA71" i="4"/>
  <c r="DA141" i="10" s="1"/>
  <c r="CO71" i="4"/>
  <c r="CO141" i="10" s="1"/>
  <c r="CJ71" i="4"/>
  <c r="CJ141" i="10" s="1"/>
  <c r="CS71" i="4"/>
  <c r="CS141" i="10" s="1"/>
  <c r="CI71" i="4"/>
  <c r="CI141" i="10" s="1"/>
  <c r="CY71" i="4"/>
  <c r="CY141" i="10" s="1"/>
  <c r="DC71" i="4"/>
  <c r="DC141" i="10" s="1"/>
  <c r="CX71" i="4"/>
  <c r="CX141" i="10" s="1"/>
  <c r="CN71" i="4"/>
  <c r="CN141" i="10" s="1"/>
  <c r="CP71" i="4"/>
  <c r="CP141" i="10" s="1"/>
  <c r="DD71" i="4"/>
  <c r="DD141" i="10" s="1"/>
  <c r="CR71" i="4"/>
  <c r="CR141" i="10" s="1"/>
  <c r="CT71" i="4"/>
  <c r="CT141" i="10" s="1"/>
  <c r="DB71" i="4"/>
  <c r="DB141" i="10" s="1"/>
  <c r="CV71" i="4"/>
  <c r="CV141" i="10" s="1"/>
  <c r="CQ71" i="4"/>
  <c r="CQ141" i="10" s="1"/>
  <c r="U80" i="4"/>
  <c r="U150" i="10" s="1"/>
  <c r="E238" i="4"/>
  <c r="E303" i="10" s="1"/>
  <c r="BC29" i="4"/>
  <c r="BC99" i="10" s="1"/>
  <c r="AN29" i="4"/>
  <c r="AN99" i="10" s="1"/>
  <c r="AS29" i="4"/>
  <c r="AS99" i="10" s="1"/>
  <c r="AX29" i="4"/>
  <c r="AX99" i="10" s="1"/>
  <c r="AI29" i="4"/>
  <c r="AI99" i="10" s="1"/>
  <c r="CJ60" i="4"/>
  <c r="CJ130" i="10" s="1"/>
  <c r="DE60" i="4"/>
  <c r="DE130" i="10" s="1"/>
  <c r="CN60" i="4"/>
  <c r="CN130" i="10" s="1"/>
  <c r="CT60" i="4"/>
  <c r="CT130" i="10" s="1"/>
  <c r="CI60" i="4"/>
  <c r="CI130" i="10" s="1"/>
  <c r="DF60" i="4"/>
  <c r="DF130" i="10" s="1"/>
  <c r="DC60" i="4"/>
  <c r="DC130" i="10" s="1"/>
  <c r="CR60" i="4"/>
  <c r="CR130" i="10" s="1"/>
  <c r="CW60" i="4"/>
  <c r="CW130" i="10" s="1"/>
  <c r="DA60" i="4"/>
  <c r="DA130" i="10" s="1"/>
  <c r="CV60" i="4"/>
  <c r="CV130" i="10" s="1"/>
  <c r="CQ60" i="4"/>
  <c r="CQ130" i="10" s="1"/>
  <c r="CK60" i="4"/>
  <c r="CK130" i="10" s="1"/>
  <c r="DG60" i="4"/>
  <c r="DG130" i="10" s="1"/>
  <c r="CS60" i="4"/>
  <c r="CS130" i="10" s="1"/>
  <c r="CP60" i="4"/>
  <c r="CP130" i="10" s="1"/>
  <c r="CL60" i="4"/>
  <c r="CL130" i="10" s="1"/>
  <c r="CX60" i="4"/>
  <c r="CX130" i="10" s="1"/>
  <c r="CU60" i="4"/>
  <c r="CU130" i="10" s="1"/>
  <c r="CY60" i="4"/>
  <c r="CY130" i="10" s="1"/>
  <c r="DD60" i="4"/>
  <c r="DD130" i="10" s="1"/>
  <c r="CM60" i="4"/>
  <c r="CM130" i="10" s="1"/>
  <c r="DB60" i="4"/>
  <c r="DB130" i="10" s="1"/>
  <c r="CO60" i="4"/>
  <c r="CO130" i="10" s="1"/>
  <c r="CZ60" i="4"/>
  <c r="CZ130" i="10" s="1"/>
  <c r="DJ17" i="4"/>
  <c r="DJ87" i="10" s="1"/>
  <c r="CE10" i="12"/>
  <c r="K214" i="4"/>
  <c r="K284" i="10" s="1"/>
  <c r="DT67" i="4"/>
  <c r="DT137" i="10" s="1"/>
  <c r="DY23" i="4"/>
  <c r="DY93" i="10" s="1"/>
  <c r="E228" i="4"/>
  <c r="E293" i="10" s="1"/>
  <c r="BX10" i="12"/>
  <c r="BW10" i="12"/>
  <c r="BE10" i="12"/>
  <c r="S114" i="4"/>
  <c r="S184" i="10" s="1"/>
  <c r="DJ23" i="4"/>
  <c r="DJ93" i="10" s="1"/>
  <c r="CD10" i="12"/>
  <c r="DO73" i="4"/>
  <c r="DO143" i="10" s="1"/>
  <c r="ED93" i="4"/>
  <c r="ED163" i="10" s="1"/>
  <c r="DY204" i="4"/>
  <c r="DY274" i="10" s="1"/>
  <c r="BN10" i="12"/>
  <c r="DY126" i="4"/>
  <c r="DY196" i="10" s="1"/>
  <c r="DY73" i="4"/>
  <c r="DY143" i="10" s="1"/>
  <c r="ED121" i="4"/>
  <c r="ED191" i="10" s="1"/>
  <c r="AL29" i="4"/>
  <c r="AL99" i="10" s="1"/>
  <c r="AV29" i="4"/>
  <c r="AV99" i="10" s="1"/>
  <c r="BA29" i="4"/>
  <c r="BA99" i="10" s="1"/>
  <c r="AG29" i="4"/>
  <c r="AG99" i="10" s="1"/>
  <c r="AQ29" i="4"/>
  <c r="AQ99" i="10" s="1"/>
  <c r="DO195" i="4"/>
  <c r="DO265" i="10" s="1"/>
  <c r="CA10" i="12"/>
  <c r="ED145" i="4"/>
  <c r="ED215" i="10" s="1"/>
  <c r="DJ126" i="4"/>
  <c r="DJ196" i="10" s="1"/>
  <c r="DT195" i="4"/>
  <c r="DT265" i="10" s="1"/>
  <c r="DJ195" i="4"/>
  <c r="DJ265" i="10" s="1"/>
  <c r="DJ206" i="4"/>
  <c r="DJ276" i="10" s="1"/>
  <c r="DT126" i="4"/>
  <c r="DT196" i="10" s="1"/>
  <c r="N162" i="4"/>
  <c r="N232" i="10" s="1"/>
  <c r="K162" i="4"/>
  <c r="K232" i="10" s="1"/>
  <c r="I213" i="7"/>
  <c r="C203" i="7"/>
  <c r="ED73" i="4"/>
  <c r="ED143" i="10" s="1"/>
  <c r="I198" i="7"/>
  <c r="C188" i="7"/>
  <c r="DY121" i="4"/>
  <c r="DY191" i="10" s="1"/>
  <c r="DJ204" i="4"/>
  <c r="DJ274" i="10" s="1"/>
  <c r="BO10" i="12"/>
  <c r="BM10" i="12"/>
  <c r="AY71" i="4"/>
  <c r="AY141" i="10" s="1"/>
  <c r="AO141" i="4"/>
  <c r="AO211" i="10" s="1"/>
  <c r="AJ141" i="4"/>
  <c r="AJ211" i="10" s="1"/>
  <c r="E240" i="4"/>
  <c r="E305" i="10" s="1"/>
  <c r="S80" i="4"/>
  <c r="S150" i="10" s="1"/>
  <c r="DT130" i="4"/>
  <c r="DT200" i="10" s="1"/>
  <c r="C83" i="10"/>
  <c r="DT121" i="4"/>
  <c r="DT191" i="10" s="1"/>
  <c r="DO93" i="4"/>
  <c r="DO163" i="10" s="1"/>
  <c r="F180" i="4"/>
  <c r="DY195" i="4"/>
  <c r="DY265" i="10" s="1"/>
  <c r="I194" i="7"/>
  <c r="C184" i="7"/>
  <c r="DY145" i="4"/>
  <c r="DY215" i="10" s="1"/>
  <c r="DT23" i="4"/>
  <c r="DT93" i="10" s="1"/>
  <c r="AT123" i="4"/>
  <c r="AT193" i="10" s="1"/>
  <c r="G47" i="4"/>
  <c r="V208" i="4"/>
  <c r="V278" i="10" s="1"/>
  <c r="DO23" i="4"/>
  <c r="DO93" i="10" s="1"/>
  <c r="DO126" i="4"/>
  <c r="DO196" i="10" s="1"/>
  <c r="DT73" i="4"/>
  <c r="DT143" i="10" s="1"/>
  <c r="AI74" i="4"/>
  <c r="AI144" i="10" s="1"/>
  <c r="AX74" i="4"/>
  <c r="AX144" i="10" s="1"/>
  <c r="AS74" i="4"/>
  <c r="AS144" i="10" s="1"/>
  <c r="BC74" i="4"/>
  <c r="BC144" i="10" s="1"/>
  <c r="AN74" i="4"/>
  <c r="AN144" i="10" s="1"/>
  <c r="BP10" i="12"/>
  <c r="DO89" i="4"/>
  <c r="DO159" i="10" s="1"/>
  <c r="DO204" i="4"/>
  <c r="DO274" i="10" s="1"/>
  <c r="AY60" i="4"/>
  <c r="AY130" i="10" s="1"/>
  <c r="ED204" i="4"/>
  <c r="ED274" i="10" s="1"/>
  <c r="F154" i="4"/>
  <c r="DJ89" i="4"/>
  <c r="DJ159" i="10" s="1"/>
  <c r="AJ71" i="4"/>
  <c r="AJ141" i="10" s="1"/>
  <c r="DY187" i="4"/>
  <c r="DY257" i="10" s="1"/>
  <c r="AT141" i="4"/>
  <c r="AT211" i="10" s="1"/>
  <c r="AT10" i="12"/>
  <c r="ED195" i="4"/>
  <c r="ED265" i="10" s="1"/>
  <c r="S208" i="4"/>
  <c r="S278" i="10" s="1"/>
  <c r="G48" i="4"/>
  <c r="DJ73" i="4"/>
  <c r="DJ143" i="10" s="1"/>
  <c r="I201" i="7"/>
  <c r="C191" i="7"/>
  <c r="DJ67" i="4"/>
  <c r="DJ137" i="10" s="1"/>
  <c r="ED187" i="4"/>
  <c r="ED257" i="10" s="1"/>
  <c r="DJ145" i="4"/>
  <c r="DJ215" i="10" s="1"/>
  <c r="S29" i="4"/>
  <c r="S99" i="10" s="1"/>
  <c r="I192" i="7"/>
  <c r="C182" i="7"/>
  <c r="U208" i="4"/>
  <c r="U278" i="10" s="1"/>
  <c r="DO67" i="4"/>
  <c r="DO137" i="10" s="1"/>
  <c r="DO206" i="4"/>
  <c r="DO276" i="10" s="1"/>
  <c r="DY93" i="4"/>
  <c r="DY163" i="10" s="1"/>
  <c r="U29" i="4"/>
  <c r="U99" i="10" s="1"/>
  <c r="DY67" i="4"/>
  <c r="DY137" i="10" s="1"/>
  <c r="DY206" i="4"/>
  <c r="DY276" i="10" s="1"/>
  <c r="S74" i="4"/>
  <c r="S144" i="10" s="1"/>
  <c r="DO121" i="4"/>
  <c r="DO191" i="10" s="1"/>
  <c r="DY89" i="4"/>
  <c r="DY159" i="10" s="1"/>
  <c r="BJ10" i="12"/>
  <c r="H48" i="4"/>
  <c r="AY123" i="4"/>
  <c r="AY193" i="10" s="1"/>
  <c r="BA80" i="4"/>
  <c r="BA150" i="10" s="1"/>
  <c r="AL80" i="4"/>
  <c r="AL150" i="10" s="1"/>
  <c r="AV80" i="4"/>
  <c r="AV150" i="10" s="1"/>
  <c r="AG80" i="4"/>
  <c r="AG150" i="10" s="1"/>
  <c r="DT145" i="4"/>
  <c r="DT215" i="10" s="1"/>
  <c r="BH10" i="12"/>
  <c r="ED206" i="4"/>
  <c r="ED276" i="10" s="1"/>
  <c r="ED17" i="4"/>
  <c r="ED87" i="10" s="1"/>
  <c r="BK10" i="12"/>
  <c r="AJ60" i="4"/>
  <c r="AJ130" i="10" s="1"/>
  <c r="DT17" i="4"/>
  <c r="DT87" i="10" s="1"/>
  <c r="I200" i="7"/>
  <c r="C190" i="7"/>
  <c r="AO71" i="4"/>
  <c r="AO141" i="10" s="1"/>
  <c r="AY141" i="4"/>
  <c r="AY211" i="10" s="1"/>
  <c r="BQ10" i="12"/>
  <c r="I205" i="7"/>
  <c r="C195" i="7"/>
  <c r="ED67" i="4"/>
  <c r="ED137" i="10" s="1"/>
  <c r="FH10" i="4"/>
  <c r="BH10" i="4"/>
  <c r="BJ10" i="4"/>
  <c r="BN10" i="4"/>
  <c r="BR10" i="4"/>
  <c r="BV10" i="4"/>
  <c r="BZ10" i="4"/>
  <c r="CD10" i="4"/>
  <c r="BK10" i="4"/>
  <c r="BO10" i="4"/>
  <c r="BS10" i="4"/>
  <c r="BW10" i="4"/>
  <c r="CA10" i="4"/>
  <c r="CE10" i="4"/>
  <c r="BL10" i="4"/>
  <c r="BP10" i="4"/>
  <c r="BT10" i="4"/>
  <c r="BX10" i="4"/>
  <c r="CB10" i="4"/>
  <c r="CF10" i="4"/>
  <c r="BI10" i="4"/>
  <c r="BM10" i="4"/>
  <c r="BQ10" i="4"/>
  <c r="BU10" i="4"/>
  <c r="BY10" i="4"/>
  <c r="CC10" i="4"/>
  <c r="I193" i="4"/>
  <c r="I263" i="10" s="1"/>
  <c r="I188" i="4"/>
  <c r="I258" i="10" s="1"/>
  <c r="I114" i="4"/>
  <c r="I184" i="10" s="1"/>
  <c r="AB13" i="4"/>
  <c r="AA13" i="4"/>
  <c r="Z13" i="4"/>
  <c r="Z10" i="4" s="1"/>
  <c r="Y13" i="4"/>
  <c r="Y12" i="4"/>
  <c r="H7" i="4"/>
  <c r="E38" i="10" l="1"/>
  <c r="B38" i="10" s="1"/>
  <c r="AJ10" i="12"/>
  <c r="AY10" i="12"/>
  <c r="AO10" i="12"/>
  <c r="CA83" i="10"/>
  <c r="Y83" i="10"/>
  <c r="BX83" i="10"/>
  <c r="K239" i="4"/>
  <c r="K228" i="4"/>
  <c r="BP83" i="10"/>
  <c r="CD83" i="10"/>
  <c r="CF83" i="10"/>
  <c r="BT83" i="10"/>
  <c r="BK83" i="10"/>
  <c r="BR83" i="10"/>
  <c r="BL83" i="10"/>
  <c r="BI83" i="10"/>
  <c r="CE83" i="10"/>
  <c r="DF9" i="12"/>
  <c r="AA83" i="10"/>
  <c r="CQ9" i="12"/>
  <c r="BM83" i="10"/>
  <c r="Z83" i="10"/>
  <c r="BJ83" i="10"/>
  <c r="P214" i="4"/>
  <c r="P284" i="10" s="1"/>
  <c r="BE83" i="10"/>
  <c r="CZ9" i="12"/>
  <c r="E24" i="10"/>
  <c r="B24" i="10" s="1"/>
  <c r="I209" i="7"/>
  <c r="C199" i="7"/>
  <c r="G139" i="4"/>
  <c r="BV83" i="10"/>
  <c r="U114" i="4"/>
  <c r="U184" i="10" s="1"/>
  <c r="CV9" i="12"/>
  <c r="DC9" i="12"/>
  <c r="CB83" i="10"/>
  <c r="DD9" i="12"/>
  <c r="BW83" i="10"/>
  <c r="BO83" i="10"/>
  <c r="P148" i="4"/>
  <c r="P218" i="10" s="1"/>
  <c r="BZ83" i="10"/>
  <c r="V114" i="4"/>
  <c r="V184" i="10" s="1"/>
  <c r="AB83" i="10"/>
  <c r="BS83" i="10"/>
  <c r="CL9" i="12"/>
  <c r="CI9" i="12"/>
  <c r="BY83" i="10"/>
  <c r="CC83" i="10"/>
  <c r="BQ83" i="10"/>
  <c r="CT9" i="12"/>
  <c r="N148" i="4"/>
  <c r="N218" i="10" s="1"/>
  <c r="BH83" i="10"/>
  <c r="BU83" i="10"/>
  <c r="BN83" i="10"/>
  <c r="V148" i="4"/>
  <c r="V218" i="10" s="1"/>
  <c r="BB29" i="4"/>
  <c r="BB99" i="10" s="1"/>
  <c r="AM29" i="4"/>
  <c r="AM99" i="10" s="1"/>
  <c r="AR29" i="4"/>
  <c r="AR99" i="10" s="1"/>
  <c r="AW29" i="4"/>
  <c r="AW99" i="10" s="1"/>
  <c r="AH29" i="4"/>
  <c r="AH99" i="10" s="1"/>
  <c r="G28" i="4"/>
  <c r="EF80" i="4"/>
  <c r="EF150" i="10" s="1"/>
  <c r="I217" i="7"/>
  <c r="C207" i="7"/>
  <c r="EF29" i="4"/>
  <c r="EF99" i="10" s="1"/>
  <c r="E28" i="4"/>
  <c r="E98" i="10" s="1"/>
  <c r="DG9" i="12"/>
  <c r="K154" i="4"/>
  <c r="K224" i="10" s="1"/>
  <c r="H154" i="4"/>
  <c r="I211" i="7"/>
  <c r="C201" i="7"/>
  <c r="AU208" i="4"/>
  <c r="AU278" i="10" s="1"/>
  <c r="AP208" i="4"/>
  <c r="AP278" i="10" s="1"/>
  <c r="AF208" i="4"/>
  <c r="AF278" i="10" s="1"/>
  <c r="AK208" i="4"/>
  <c r="AK278" i="10" s="1"/>
  <c r="AZ208" i="4"/>
  <c r="AZ278" i="10" s="1"/>
  <c r="CK9" i="12"/>
  <c r="CW9" i="12"/>
  <c r="F139" i="4"/>
  <c r="E171" i="4"/>
  <c r="E241" i="10" s="1"/>
  <c r="DL29" i="4"/>
  <c r="DL99" i="10" s="1"/>
  <c r="AI80" i="4"/>
  <c r="AI150" i="10" s="1"/>
  <c r="AS80" i="4"/>
  <c r="AS150" i="10" s="1"/>
  <c r="AX80" i="4"/>
  <c r="AX150" i="10" s="1"/>
  <c r="BC80" i="4"/>
  <c r="BC150" i="10" s="1"/>
  <c r="AN80" i="4"/>
  <c r="AN150" i="10" s="1"/>
  <c r="F28" i="4"/>
  <c r="M161" i="4"/>
  <c r="M231" i="10" s="1"/>
  <c r="I216" i="7"/>
  <c r="C206" i="7"/>
  <c r="DN74" i="4"/>
  <c r="DN144" i="10" s="1"/>
  <c r="DJ71" i="4"/>
  <c r="DJ141" i="10" s="1"/>
  <c r="V214" i="4"/>
  <c r="V284" i="10" s="1"/>
  <c r="DO123" i="4"/>
  <c r="DO193" i="10" s="1"/>
  <c r="ED141" i="4"/>
  <c r="ED211" i="10" s="1"/>
  <c r="ED123" i="4"/>
  <c r="ED193" i="10" s="1"/>
  <c r="DY71" i="4"/>
  <c r="DY141" i="10" s="1"/>
  <c r="DJ123" i="4"/>
  <c r="DJ193" i="10" s="1"/>
  <c r="DV80" i="4"/>
  <c r="DV150" i="10" s="1"/>
  <c r="I202" i="7"/>
  <c r="C192" i="7"/>
  <c r="I208" i="7"/>
  <c r="C198" i="7"/>
  <c r="AF74" i="4"/>
  <c r="AF144" i="10" s="1"/>
  <c r="AP74" i="4"/>
  <c r="AP144" i="10" s="1"/>
  <c r="AU74" i="4"/>
  <c r="AU144" i="10" s="1"/>
  <c r="AZ74" i="4"/>
  <c r="AZ144" i="10" s="1"/>
  <c r="AK74" i="4"/>
  <c r="AK144" i="10" s="1"/>
  <c r="DN29" i="4"/>
  <c r="DN99" i="10" s="1"/>
  <c r="DT123" i="4"/>
  <c r="DT193" i="10" s="1"/>
  <c r="DY123" i="4"/>
  <c r="DY193" i="10" s="1"/>
  <c r="EH29" i="4"/>
  <c r="EH99" i="10" s="1"/>
  <c r="AW80" i="4"/>
  <c r="AW150" i="10" s="1"/>
  <c r="BB80" i="4"/>
  <c r="BB150" i="10" s="1"/>
  <c r="AM80" i="4"/>
  <c r="AM150" i="10" s="1"/>
  <c r="AH80" i="4"/>
  <c r="AH150" i="10" s="1"/>
  <c r="AR80" i="4"/>
  <c r="AR150" i="10" s="1"/>
  <c r="DL80" i="4"/>
  <c r="DL150" i="10" s="1"/>
  <c r="AF29" i="4"/>
  <c r="AF99" i="10" s="1"/>
  <c r="AK29" i="4"/>
  <c r="AK99" i="10" s="1"/>
  <c r="AP29" i="4"/>
  <c r="AP99" i="10" s="1"/>
  <c r="AU29" i="4"/>
  <c r="AU99" i="10" s="1"/>
  <c r="AZ29" i="4"/>
  <c r="AZ99" i="10" s="1"/>
  <c r="N180" i="4"/>
  <c r="N250" i="10" s="1"/>
  <c r="DS74" i="4"/>
  <c r="DS144" i="10" s="1"/>
  <c r="F48" i="4"/>
  <c r="AK80" i="4"/>
  <c r="AK150" i="10" s="1"/>
  <c r="AF80" i="4"/>
  <c r="AF150" i="10" s="1"/>
  <c r="AU80" i="4"/>
  <c r="AU150" i="10" s="1"/>
  <c r="AP80" i="4"/>
  <c r="AP150" i="10" s="1"/>
  <c r="AZ80" i="4"/>
  <c r="AZ150" i="10" s="1"/>
  <c r="EA29" i="4"/>
  <c r="EA99" i="10" s="1"/>
  <c r="CM9" i="12"/>
  <c r="CX9" i="12"/>
  <c r="CP9" i="12"/>
  <c r="DJ141" i="4"/>
  <c r="DJ211" i="10" s="1"/>
  <c r="CN9" i="12"/>
  <c r="DT60" i="4"/>
  <c r="DT130" i="10" s="1"/>
  <c r="AR74" i="4"/>
  <c r="AR144" i="10" s="1"/>
  <c r="BB74" i="4"/>
  <c r="BB144" i="10" s="1"/>
  <c r="AM74" i="4"/>
  <c r="AM144" i="10" s="1"/>
  <c r="AW74" i="4"/>
  <c r="AW144" i="10" s="1"/>
  <c r="AH74" i="4"/>
  <c r="AH144" i="10" s="1"/>
  <c r="I215" i="7"/>
  <c r="C205" i="7"/>
  <c r="DV29" i="4"/>
  <c r="DV99" i="10" s="1"/>
  <c r="CY9" i="12"/>
  <c r="DO71" i="4"/>
  <c r="DO141" i="10" s="1"/>
  <c r="CS9" i="12"/>
  <c r="CR9" i="12"/>
  <c r="BA114" i="4"/>
  <c r="BA184" i="10" s="1"/>
  <c r="AL114" i="4"/>
  <c r="AL184" i="10" s="1"/>
  <c r="AV114" i="4"/>
  <c r="AV184" i="10" s="1"/>
  <c r="AG114" i="4"/>
  <c r="AG184" i="10" s="1"/>
  <c r="AQ114" i="4"/>
  <c r="AQ184" i="10" s="1"/>
  <c r="ED71" i="4"/>
  <c r="ED141" i="10" s="1"/>
  <c r="H139" i="4"/>
  <c r="DO60" i="4"/>
  <c r="DO130" i="10" s="1"/>
  <c r="DQ80" i="4"/>
  <c r="DQ150" i="10" s="1"/>
  <c r="K180" i="4"/>
  <c r="K250" i="10" s="1"/>
  <c r="DY141" i="4"/>
  <c r="DY211" i="10" s="1"/>
  <c r="DB9" i="12"/>
  <c r="DX74" i="4"/>
  <c r="DX144" i="10" s="1"/>
  <c r="EH74" i="4"/>
  <c r="EH144" i="10" s="1"/>
  <c r="I204" i="7"/>
  <c r="C194" i="7"/>
  <c r="DE9" i="12"/>
  <c r="M162" i="4"/>
  <c r="M232" i="10" s="1"/>
  <c r="O162" i="4"/>
  <c r="O232" i="10" s="1"/>
  <c r="P162" i="4"/>
  <c r="P232" i="10" s="1"/>
  <c r="O161" i="4"/>
  <c r="O231" i="10" s="1"/>
  <c r="EC29" i="4"/>
  <c r="EC99" i="10" s="1"/>
  <c r="M214" i="4"/>
  <c r="M284" i="10" s="1"/>
  <c r="N214" i="4"/>
  <c r="N284" i="10" s="1"/>
  <c r="O214" i="4"/>
  <c r="O284" i="10" s="1"/>
  <c r="DY60" i="4"/>
  <c r="DY130" i="10" s="1"/>
  <c r="AG208" i="4"/>
  <c r="AG278" i="10" s="1"/>
  <c r="AL208" i="4"/>
  <c r="AL278" i="10" s="1"/>
  <c r="AV208" i="4"/>
  <c r="AV278" i="10" s="1"/>
  <c r="AQ208" i="4"/>
  <c r="AQ278" i="10" s="1"/>
  <c r="BA208" i="4"/>
  <c r="BA278" i="10" s="1"/>
  <c r="P161" i="4"/>
  <c r="P231" i="10" s="1"/>
  <c r="AQ74" i="4"/>
  <c r="AQ144" i="10" s="1"/>
  <c r="AL74" i="4"/>
  <c r="AL144" i="10" s="1"/>
  <c r="AV74" i="4"/>
  <c r="AV144" i="10" s="1"/>
  <c r="AG74" i="4"/>
  <c r="AG144" i="10" s="1"/>
  <c r="BA74" i="4"/>
  <c r="BA144" i="10" s="1"/>
  <c r="P180" i="4"/>
  <c r="P250" i="10" s="1"/>
  <c r="AM208" i="4"/>
  <c r="AM278" i="10" s="1"/>
  <c r="AW208" i="4"/>
  <c r="AW278" i="10" s="1"/>
  <c r="AH208" i="4"/>
  <c r="AH278" i="10" s="1"/>
  <c r="BB208" i="4"/>
  <c r="BB278" i="10" s="1"/>
  <c r="AR208" i="4"/>
  <c r="AR278" i="10" s="1"/>
  <c r="DO141" i="4"/>
  <c r="DO211" i="10" s="1"/>
  <c r="I223" i="7"/>
  <c r="C213" i="7"/>
  <c r="ED60" i="4"/>
  <c r="ED130" i="10" s="1"/>
  <c r="AZ114" i="4"/>
  <c r="AZ184" i="10" s="1"/>
  <c r="AU114" i="4"/>
  <c r="AU184" i="10" s="1"/>
  <c r="AK114" i="4"/>
  <c r="AK184" i="10" s="1"/>
  <c r="AF114" i="4"/>
  <c r="AF184" i="10" s="1"/>
  <c r="AP114" i="4"/>
  <c r="AP184" i="10" s="1"/>
  <c r="DX29" i="4"/>
  <c r="DX99" i="10" s="1"/>
  <c r="EC74" i="4"/>
  <c r="EC144" i="10" s="1"/>
  <c r="M148" i="4"/>
  <c r="M218" i="10" s="1"/>
  <c r="O148" i="4"/>
  <c r="O218" i="10" s="1"/>
  <c r="DT71" i="4"/>
  <c r="DT141" i="10" s="1"/>
  <c r="I210" i="7"/>
  <c r="C200" i="7"/>
  <c r="EA80" i="4"/>
  <c r="EA150" i="10" s="1"/>
  <c r="E47" i="4"/>
  <c r="E117" i="10" s="1"/>
  <c r="BC208" i="4"/>
  <c r="BC278" i="10" s="1"/>
  <c r="AN208" i="4"/>
  <c r="AN278" i="10" s="1"/>
  <c r="AX208" i="4"/>
  <c r="AX278" i="10" s="1"/>
  <c r="AS208" i="4"/>
  <c r="AS278" i="10" s="1"/>
  <c r="AI208" i="4"/>
  <c r="AI278" i="10" s="1"/>
  <c r="K240" i="4"/>
  <c r="DT141" i="4"/>
  <c r="DT211" i="10" s="1"/>
  <c r="DQ29" i="4"/>
  <c r="DQ99" i="10" s="1"/>
  <c r="CU9" i="12"/>
  <c r="DA9" i="12"/>
  <c r="CJ9" i="12"/>
  <c r="DJ60" i="4"/>
  <c r="DJ130" i="10" s="1"/>
  <c r="DS29" i="4"/>
  <c r="DS99" i="10" s="1"/>
  <c r="CO9" i="12"/>
  <c r="AB10" i="4"/>
  <c r="I33" i="4"/>
  <c r="I103" i="10" s="1"/>
  <c r="BE10" i="4"/>
  <c r="I132" i="4"/>
  <c r="I202" i="10" s="1"/>
  <c r="I148" i="4"/>
  <c r="I218" i="10" s="1"/>
  <c r="I78" i="4"/>
  <c r="I148" i="10" s="1"/>
  <c r="I80" i="4"/>
  <c r="I150" i="10" s="1"/>
  <c r="I205" i="4"/>
  <c r="I275" i="10" s="1"/>
  <c r="Y10" i="4"/>
  <c r="I34" i="4"/>
  <c r="I104" i="10" s="1"/>
  <c r="I182" i="4"/>
  <c r="I252" i="10" s="1"/>
  <c r="I31" i="4"/>
  <c r="I101" i="10" s="1"/>
  <c r="AA12" i="4"/>
  <c r="AA10" i="4" s="1"/>
  <c r="I184" i="4"/>
  <c r="I254" i="10" s="1"/>
  <c r="I186" i="4"/>
  <c r="I256" i="10" s="1"/>
  <c r="I104" i="4"/>
  <c r="I174" i="10" s="1"/>
  <c r="I30" i="4"/>
  <c r="I100" i="10" s="1"/>
  <c r="I32" i="4"/>
  <c r="I102" i="10" s="1"/>
  <c r="I29" i="4"/>
  <c r="I99" i="10" s="1"/>
  <c r="I65" i="4"/>
  <c r="I135" i="10" s="1"/>
  <c r="I57" i="4"/>
  <c r="I127" i="10" s="1"/>
  <c r="I59" i="4"/>
  <c r="I129" i="10" s="1"/>
  <c r="I45" i="4"/>
  <c r="I115" i="10" s="1"/>
  <c r="I74" i="4"/>
  <c r="I144" i="10" s="1"/>
  <c r="I64" i="4"/>
  <c r="I134" i="10" s="1"/>
  <c r="I86" i="4"/>
  <c r="I156" i="10" s="1"/>
  <c r="I119" i="4"/>
  <c r="I189" i="10" s="1"/>
  <c r="I135" i="4"/>
  <c r="I205" i="10" s="1"/>
  <c r="I131" i="4"/>
  <c r="I201" i="10" s="1"/>
  <c r="I147" i="4"/>
  <c r="I217" i="10" s="1"/>
  <c r="I162" i="4"/>
  <c r="I232" i="10" s="1"/>
  <c r="I164" i="4"/>
  <c r="I234" i="10" s="1"/>
  <c r="I151" i="4"/>
  <c r="I221" i="10" s="1"/>
  <c r="I155" i="4"/>
  <c r="I225" i="10" s="1"/>
  <c r="I161" i="4"/>
  <c r="I231" i="10" s="1"/>
  <c r="I167" i="4"/>
  <c r="I237" i="10" s="1"/>
  <c r="I168" i="4"/>
  <c r="I238" i="10" s="1"/>
  <c r="I183" i="4"/>
  <c r="I253" i="10" s="1"/>
  <c r="I210" i="4"/>
  <c r="I280" i="10" s="1"/>
  <c r="I208" i="4"/>
  <c r="I278" i="10" s="1"/>
  <c r="I211" i="4"/>
  <c r="I281" i="10" s="1"/>
  <c r="I213" i="4"/>
  <c r="I283" i="10" s="1"/>
  <c r="I214" i="4"/>
  <c r="I284" i="10" s="1"/>
  <c r="I180" i="4" l="1"/>
  <c r="I250" i="10" s="1"/>
  <c r="CR83" i="10"/>
  <c r="CM83" i="10"/>
  <c r="CT83" i="10"/>
  <c r="DA83" i="10"/>
  <c r="CK83" i="10"/>
  <c r="CN83" i="10"/>
  <c r="CZ83" i="10"/>
  <c r="CL83" i="10"/>
  <c r="CY83" i="10"/>
  <c r="CW83" i="10"/>
  <c r="E30" i="10"/>
  <c r="B30" i="10" s="1"/>
  <c r="DD83" i="10"/>
  <c r="DF83" i="10"/>
  <c r="DB83" i="10"/>
  <c r="DG83" i="10"/>
  <c r="E33" i="10"/>
  <c r="B33" i="10" s="1"/>
  <c r="CS83" i="10"/>
  <c r="N154" i="4"/>
  <c r="N224" i="10" s="1"/>
  <c r="E32" i="10"/>
  <c r="B32" i="10" s="1"/>
  <c r="DC83" i="10"/>
  <c r="CI83" i="10"/>
  <c r="CQ83" i="10"/>
  <c r="CJ83" i="10"/>
  <c r="CP83" i="10"/>
  <c r="CU83" i="10"/>
  <c r="N161" i="4"/>
  <c r="N231" i="10" s="1"/>
  <c r="AR114" i="4"/>
  <c r="AR184" i="10" s="1"/>
  <c r="AH114" i="4"/>
  <c r="AH184" i="10" s="1"/>
  <c r="BB114" i="4"/>
  <c r="BB184" i="10" s="1"/>
  <c r="AM114" i="4"/>
  <c r="AM184" i="10" s="1"/>
  <c r="AW114" i="4"/>
  <c r="AW184" i="10" s="1"/>
  <c r="E62" i="4"/>
  <c r="E132" i="10" s="1"/>
  <c r="AS114" i="4"/>
  <c r="AS184" i="10" s="1"/>
  <c r="BC114" i="4"/>
  <c r="BC184" i="10" s="1"/>
  <c r="AX114" i="4"/>
  <c r="AX184" i="10" s="1"/>
  <c r="AN114" i="4"/>
  <c r="AN184" i="10" s="1"/>
  <c r="AI114" i="4"/>
  <c r="AI184" i="10" s="1"/>
  <c r="C209" i="7"/>
  <c r="I219" i="7"/>
  <c r="AJ83" i="10"/>
  <c r="DE83" i="10"/>
  <c r="CV83" i="10"/>
  <c r="T148" i="4"/>
  <c r="T218" i="10" s="1"/>
  <c r="CO83" i="10"/>
  <c r="CX83" i="10"/>
  <c r="AO83" i="10"/>
  <c r="AY83" i="10"/>
  <c r="AT83" i="10"/>
  <c r="EC80" i="4"/>
  <c r="EC150" i="10" s="1"/>
  <c r="DU208" i="4"/>
  <c r="DU278" i="10" s="1"/>
  <c r="EA208" i="4"/>
  <c r="EA278" i="10" s="1"/>
  <c r="I225" i="7"/>
  <c r="C215" i="7"/>
  <c r="EG74" i="4"/>
  <c r="EG144" i="10" s="1"/>
  <c r="EE208" i="4"/>
  <c r="EE278" i="10" s="1"/>
  <c r="DZ208" i="4"/>
  <c r="DZ278" i="10" s="1"/>
  <c r="EB29" i="4"/>
  <c r="EB99" i="10" s="1"/>
  <c r="DR80" i="4"/>
  <c r="DR150" i="10" s="1"/>
  <c r="DL114" i="4"/>
  <c r="DL184" i="10" s="1"/>
  <c r="DU80" i="4"/>
  <c r="DU150" i="10" s="1"/>
  <c r="DU74" i="4"/>
  <c r="DU144" i="10" s="1"/>
  <c r="DV208" i="4"/>
  <c r="DV278" i="10" s="1"/>
  <c r="DW80" i="4"/>
  <c r="DW150" i="10" s="1"/>
  <c r="DU114" i="4"/>
  <c r="DU184" i="10" s="1"/>
  <c r="DL74" i="4"/>
  <c r="DL144" i="10" s="1"/>
  <c r="DL208" i="4"/>
  <c r="DL278" i="10" s="1"/>
  <c r="T214" i="4"/>
  <c r="T284" i="10" s="1"/>
  <c r="U162" i="4"/>
  <c r="U232" i="10" s="1"/>
  <c r="DV114" i="4"/>
  <c r="DV184" i="10" s="1"/>
  <c r="EE74" i="4"/>
  <c r="EE144" i="10" s="1"/>
  <c r="S161" i="4"/>
  <c r="S231" i="10" s="1"/>
  <c r="U161" i="4"/>
  <c r="U231" i="10" s="1"/>
  <c r="DX208" i="4"/>
  <c r="DX278" i="10" s="1"/>
  <c r="DS208" i="4"/>
  <c r="DS278" i="10" s="1"/>
  <c r="DV74" i="4"/>
  <c r="DV144" i="10" s="1"/>
  <c r="DQ74" i="4"/>
  <c r="DQ144" i="10" s="1"/>
  <c r="EF114" i="4"/>
  <c r="EF184" i="10" s="1"/>
  <c r="DW74" i="4"/>
  <c r="DW144" i="10" s="1"/>
  <c r="I226" i="7"/>
  <c r="C216" i="7"/>
  <c r="G62" i="4"/>
  <c r="AS148" i="4"/>
  <c r="AS218" i="10" s="1"/>
  <c r="AN148" i="4"/>
  <c r="AN218" i="10" s="1"/>
  <c r="AX148" i="4"/>
  <c r="AX218" i="10" s="1"/>
  <c r="AI148" i="4"/>
  <c r="AI218" i="10" s="1"/>
  <c r="BC148" i="4"/>
  <c r="BC218" i="10" s="1"/>
  <c r="F62" i="4"/>
  <c r="DR208" i="4"/>
  <c r="DR278" i="10" s="1"/>
  <c r="H47" i="4"/>
  <c r="DZ80" i="4"/>
  <c r="DZ150" i="10" s="1"/>
  <c r="EG80" i="4"/>
  <c r="EG150" i="10" s="1"/>
  <c r="I220" i="7"/>
  <c r="C210" i="7"/>
  <c r="DW208" i="4"/>
  <c r="DW278" i="10" s="1"/>
  <c r="DQ208" i="4"/>
  <c r="DQ278" i="10" s="1"/>
  <c r="I214" i="7"/>
  <c r="C204" i="7"/>
  <c r="DK80" i="4"/>
  <c r="DK150" i="10" s="1"/>
  <c r="DM80" i="4"/>
  <c r="DM150" i="10" s="1"/>
  <c r="DP74" i="4"/>
  <c r="DP144" i="10" s="1"/>
  <c r="F47" i="4"/>
  <c r="EF208" i="4"/>
  <c r="EF278" i="10" s="1"/>
  <c r="DP29" i="4"/>
  <c r="DP99" i="10" s="1"/>
  <c r="U148" i="4"/>
  <c r="U218" i="10" s="1"/>
  <c r="EE114" i="4"/>
  <c r="EE184" i="10" s="1"/>
  <c r="P139" i="4"/>
  <c r="P209" i="10" s="1"/>
  <c r="DO9" i="12"/>
  <c r="EP9" i="12" s="1"/>
  <c r="EP8" i="12" s="1"/>
  <c r="K48" i="4"/>
  <c r="K118" i="10" s="1"/>
  <c r="O180" i="4"/>
  <c r="O250" i="10" s="1"/>
  <c r="M180" i="4"/>
  <c r="M250" i="10" s="1"/>
  <c r="DY9" i="12"/>
  <c r="EZ9" i="12" s="1"/>
  <c r="EZ8" i="12" s="1"/>
  <c r="BA148" i="4"/>
  <c r="BA218" i="10" s="1"/>
  <c r="AL148" i="4"/>
  <c r="AL218" i="10" s="1"/>
  <c r="AV148" i="4"/>
  <c r="AV218" i="10" s="1"/>
  <c r="AG148" i="4"/>
  <c r="AG218" i="10" s="1"/>
  <c r="AQ148" i="4"/>
  <c r="AQ218" i="10" s="1"/>
  <c r="DS80" i="4"/>
  <c r="DS150" i="10" s="1"/>
  <c r="I221" i="7"/>
  <c r="C211" i="7"/>
  <c r="DR29" i="4"/>
  <c r="DR99" i="10" s="1"/>
  <c r="G50" i="4"/>
  <c r="DK74" i="4"/>
  <c r="DK144" i="10" s="1"/>
  <c r="EC208" i="4"/>
  <c r="EC278" i="10" s="1"/>
  <c r="S148" i="4"/>
  <c r="S218" i="10" s="1"/>
  <c r="EA74" i="4"/>
  <c r="EA144" i="10" s="1"/>
  <c r="EG208" i="4"/>
  <c r="EG278" i="10" s="1"/>
  <c r="EB80" i="4"/>
  <c r="EB150" i="10" s="1"/>
  <c r="T180" i="4"/>
  <c r="T250" i="10" s="1"/>
  <c r="I212" i="7"/>
  <c r="C202" i="7"/>
  <c r="H171" i="4"/>
  <c r="DP208" i="4"/>
  <c r="DP278" i="10" s="1"/>
  <c r="I154" i="4"/>
  <c r="I224" i="10" s="1"/>
  <c r="ED9" i="12"/>
  <c r="FE9" i="12" s="1"/>
  <c r="FE8" i="12" s="1"/>
  <c r="DM208" i="4"/>
  <c r="DM278" i="10" s="1"/>
  <c r="S162" i="4"/>
  <c r="S232" i="10" s="1"/>
  <c r="EA114" i="4"/>
  <c r="EA184" i="10" s="1"/>
  <c r="DR74" i="4"/>
  <c r="DR144" i="10" s="1"/>
  <c r="EE80" i="4"/>
  <c r="EE150" i="10" s="1"/>
  <c r="EE29" i="4"/>
  <c r="EE99" i="10" s="1"/>
  <c r="M139" i="4"/>
  <c r="M209" i="10" s="1"/>
  <c r="EH80" i="4"/>
  <c r="EH150" i="10" s="1"/>
  <c r="E134" i="4"/>
  <c r="E204" i="10" s="1"/>
  <c r="DW29" i="4"/>
  <c r="DW99" i="10" s="1"/>
  <c r="V162" i="4"/>
  <c r="V232" i="10" s="1"/>
  <c r="M154" i="4"/>
  <c r="M224" i="10" s="1"/>
  <c r="DZ74" i="4"/>
  <c r="DZ144" i="10" s="1"/>
  <c r="K28" i="4"/>
  <c r="K98" i="10" s="1"/>
  <c r="H28" i="4"/>
  <c r="AI214" i="4"/>
  <c r="AI284" i="10" s="1"/>
  <c r="AX214" i="4"/>
  <c r="AX284" i="10" s="1"/>
  <c r="AN214" i="4"/>
  <c r="AN284" i="10" s="1"/>
  <c r="AS214" i="4"/>
  <c r="AS284" i="10" s="1"/>
  <c r="BC214" i="4"/>
  <c r="BC284" i="10" s="1"/>
  <c r="DN80" i="4"/>
  <c r="DN150" i="10" s="1"/>
  <c r="P154" i="4"/>
  <c r="P224" i="10" s="1"/>
  <c r="I227" i="7"/>
  <c r="C217" i="7"/>
  <c r="DM29" i="4"/>
  <c r="DM99" i="10" s="1"/>
  <c r="EG29" i="4"/>
  <c r="EG99" i="10" s="1"/>
  <c r="T162" i="4"/>
  <c r="T232" i="10" s="1"/>
  <c r="DZ114" i="4"/>
  <c r="DZ184" i="10" s="1"/>
  <c r="EF74" i="4"/>
  <c r="EF144" i="10" s="1"/>
  <c r="U214" i="4"/>
  <c r="U284" i="10" s="1"/>
  <c r="EB74" i="4"/>
  <c r="EB144" i="10" s="1"/>
  <c r="I233" i="7"/>
  <c r="C223" i="7"/>
  <c r="EH208" i="4"/>
  <c r="EH278" i="10" s="1"/>
  <c r="DK114" i="4"/>
  <c r="DK184" i="10" s="1"/>
  <c r="S214" i="4"/>
  <c r="S284" i="10" s="1"/>
  <c r="DQ114" i="4"/>
  <c r="DQ184" i="10" s="1"/>
  <c r="DM74" i="4"/>
  <c r="DM144" i="10" s="1"/>
  <c r="DP80" i="4"/>
  <c r="DP150" i="10" s="1"/>
  <c r="DU29" i="4"/>
  <c r="DU99" i="10" s="1"/>
  <c r="DZ29" i="4"/>
  <c r="DZ99" i="10" s="1"/>
  <c r="DJ9" i="12"/>
  <c r="DN208" i="4"/>
  <c r="DN278" i="10" s="1"/>
  <c r="DP114" i="4"/>
  <c r="DP184" i="10" s="1"/>
  <c r="EB208" i="4"/>
  <c r="EB278" i="10" s="1"/>
  <c r="V161" i="4"/>
  <c r="V231" i="10" s="1"/>
  <c r="G171" i="4"/>
  <c r="DK29" i="4"/>
  <c r="DK99" i="10" s="1"/>
  <c r="I218" i="7"/>
  <c r="C208" i="7"/>
  <c r="K139" i="4"/>
  <c r="K209" i="10" s="1"/>
  <c r="DX80" i="4"/>
  <c r="DX150" i="10" s="1"/>
  <c r="N139" i="4"/>
  <c r="N209" i="10" s="1"/>
  <c r="DK208" i="4"/>
  <c r="DK278" i="10" s="1"/>
  <c r="DT9" i="12"/>
  <c r="EU9" i="12" s="1"/>
  <c r="EU8" i="12" s="1"/>
  <c r="DE9" i="4"/>
  <c r="AE10" i="4"/>
  <c r="CM9" i="4"/>
  <c r="CP9" i="4"/>
  <c r="CL9" i="4"/>
  <c r="CY9" i="4"/>
  <c r="CX9" i="4"/>
  <c r="CO9" i="4"/>
  <c r="DF9" i="4"/>
  <c r="CQ9" i="4"/>
  <c r="CZ9" i="4"/>
  <c r="CJ9" i="4"/>
  <c r="CU9" i="4"/>
  <c r="DD9" i="4"/>
  <c r="CS9" i="4"/>
  <c r="CT9" i="4"/>
  <c r="CN9" i="4"/>
  <c r="DA9" i="4"/>
  <c r="CR9" i="4"/>
  <c r="DC9" i="4"/>
  <c r="CW9" i="4"/>
  <c r="DG9" i="4"/>
  <c r="DB9" i="4"/>
  <c r="CK9" i="4"/>
  <c r="CI9" i="4"/>
  <c r="CV9" i="4"/>
  <c r="I28" i="4" l="1"/>
  <c r="I98" i="10" s="1"/>
  <c r="DT83" i="10"/>
  <c r="DO83" i="10"/>
  <c r="DY83" i="10"/>
  <c r="O139" i="4"/>
  <c r="O209" i="10" s="1"/>
  <c r="E34" i="10"/>
  <c r="B34" i="10" s="1"/>
  <c r="O154" i="4"/>
  <c r="O224" i="10" s="1"/>
  <c r="BB154" i="4"/>
  <c r="BB224" i="10" s="1"/>
  <c r="ED83" i="10"/>
  <c r="EB114" i="4"/>
  <c r="EB184" i="10" s="1"/>
  <c r="I229" i="7"/>
  <c r="C219" i="7"/>
  <c r="EH114" i="4"/>
  <c r="EH184" i="10" s="1"/>
  <c r="DW114" i="4"/>
  <c r="DW184" i="10" s="1"/>
  <c r="G134" i="4"/>
  <c r="DN114" i="4"/>
  <c r="DN184" i="10" s="1"/>
  <c r="DM114" i="4"/>
  <c r="DM184" i="10" s="1"/>
  <c r="EC114" i="4"/>
  <c r="EC184" i="10" s="1"/>
  <c r="DS114" i="4"/>
  <c r="DS184" i="10" s="1"/>
  <c r="DR114" i="4"/>
  <c r="DR184" i="10" s="1"/>
  <c r="U154" i="4"/>
  <c r="U224" i="10" s="1"/>
  <c r="T161" i="4"/>
  <c r="T231" i="10" s="1"/>
  <c r="DX114" i="4"/>
  <c r="DX184" i="10" s="1"/>
  <c r="DJ83" i="10"/>
  <c r="EG114" i="4"/>
  <c r="EG184" i="10" s="1"/>
  <c r="K40" i="5"/>
  <c r="O47" i="4"/>
  <c r="O117" i="10" s="1"/>
  <c r="K62" i="4"/>
  <c r="K132" i="10" s="1"/>
  <c r="H62" i="4"/>
  <c r="DV148" i="4"/>
  <c r="DV218" i="10" s="1"/>
  <c r="AH148" i="4"/>
  <c r="AH218" i="10" s="1"/>
  <c r="AR148" i="4"/>
  <c r="AR218" i="10" s="1"/>
  <c r="BB148" i="4"/>
  <c r="BB218" i="10" s="1"/>
  <c r="AM148" i="4"/>
  <c r="AM218" i="10" s="1"/>
  <c r="AW148" i="4"/>
  <c r="AW218" i="10" s="1"/>
  <c r="I228" i="7"/>
  <c r="C218" i="7"/>
  <c r="EC214" i="4"/>
  <c r="EC284" i="10" s="1"/>
  <c r="DL148" i="4"/>
  <c r="DL218" i="10" s="1"/>
  <c r="DX148" i="4"/>
  <c r="DX218" i="10" s="1"/>
  <c r="EK9" i="4"/>
  <c r="EK79" i="10" s="1"/>
  <c r="F171" i="4"/>
  <c r="T154" i="4"/>
  <c r="T224" i="10" s="1"/>
  <c r="G66" i="4"/>
  <c r="AP148" i="4"/>
  <c r="AP218" i="10" s="1"/>
  <c r="AZ148" i="4"/>
  <c r="AZ218" i="10" s="1"/>
  <c r="AK148" i="4"/>
  <c r="AK218" i="10" s="1"/>
  <c r="AU148" i="4"/>
  <c r="AU218" i="10" s="1"/>
  <c r="AF148" i="4"/>
  <c r="AF218" i="10" s="1"/>
  <c r="E50" i="4"/>
  <c r="E120" i="10" s="1"/>
  <c r="U180" i="4"/>
  <c r="U250" i="10" s="1"/>
  <c r="EP9" i="4"/>
  <c r="EP79" i="10" s="1"/>
  <c r="U139" i="4"/>
  <c r="U209" i="10" s="1"/>
  <c r="AV214" i="4"/>
  <c r="AV284" i="10" s="1"/>
  <c r="AG214" i="4"/>
  <c r="AG284" i="10" s="1"/>
  <c r="AL214" i="4"/>
  <c r="AL284" i="10" s="1"/>
  <c r="BA214" i="4"/>
  <c r="BA284" i="10" s="1"/>
  <c r="AQ214" i="4"/>
  <c r="AQ284" i="10" s="1"/>
  <c r="V139" i="4"/>
  <c r="V209" i="10" s="1"/>
  <c r="BB161" i="4"/>
  <c r="BB231" i="10" s="1"/>
  <c r="AM161" i="4"/>
  <c r="AM231" i="10" s="1"/>
  <c r="AR161" i="4"/>
  <c r="AR231" i="10" s="1"/>
  <c r="AW161" i="4"/>
  <c r="AW231" i="10" s="1"/>
  <c r="AH161" i="4"/>
  <c r="AH231" i="10" s="1"/>
  <c r="E66" i="4"/>
  <c r="E136" i="10" s="1"/>
  <c r="I235" i="7"/>
  <c r="C225" i="7"/>
  <c r="AM154" i="4"/>
  <c r="AM224" i="10" s="1"/>
  <c r="AW154" i="4"/>
  <c r="AW224" i="10" s="1"/>
  <c r="DS214" i="4"/>
  <c r="DS284" i="10" s="1"/>
  <c r="AP162" i="4"/>
  <c r="AP232" i="10" s="1"/>
  <c r="AU162" i="4"/>
  <c r="AU232" i="10" s="1"/>
  <c r="AF162" i="4"/>
  <c r="AF232" i="10" s="1"/>
  <c r="AK162" i="4"/>
  <c r="AK232" i="10" s="1"/>
  <c r="AZ162" i="4"/>
  <c r="AZ232" i="10" s="1"/>
  <c r="I222" i="7"/>
  <c r="C212" i="7"/>
  <c r="EZ9" i="4"/>
  <c r="EZ79" i="10" s="1"/>
  <c r="DN148" i="4"/>
  <c r="DN218" i="10" s="1"/>
  <c r="K51" i="5"/>
  <c r="EU9" i="4"/>
  <c r="EU79" i="10" s="1"/>
  <c r="AS161" i="4"/>
  <c r="AS231" i="10" s="1"/>
  <c r="BC161" i="4"/>
  <c r="BC231" i="10" s="1"/>
  <c r="AX161" i="4"/>
  <c r="AX231" i="10" s="1"/>
  <c r="AI161" i="4"/>
  <c r="AI231" i="10" s="1"/>
  <c r="AN161" i="4"/>
  <c r="AN231" i="10" s="1"/>
  <c r="P28" i="4"/>
  <c r="P98" i="10" s="1"/>
  <c r="S139" i="4"/>
  <c r="S209" i="10" s="1"/>
  <c r="EA148" i="4"/>
  <c r="EA218" i="10" s="1"/>
  <c r="S180" i="4"/>
  <c r="S250" i="10" s="1"/>
  <c r="I48" i="4"/>
  <c r="I118" i="10" s="1"/>
  <c r="I224" i="7"/>
  <c r="C214" i="7"/>
  <c r="I230" i="7"/>
  <c r="C220" i="7"/>
  <c r="P47" i="4"/>
  <c r="P117" i="10" s="1"/>
  <c r="AF161" i="4"/>
  <c r="AF231" i="10" s="1"/>
  <c r="AP161" i="4"/>
  <c r="AP231" i="10" s="1"/>
  <c r="AZ161" i="4"/>
  <c r="AZ231" i="10" s="1"/>
  <c r="AK161" i="4"/>
  <c r="AK231" i="10" s="1"/>
  <c r="AU161" i="4"/>
  <c r="AU231" i="10" s="1"/>
  <c r="I237" i="7"/>
  <c r="C227" i="7"/>
  <c r="I231" i="7"/>
  <c r="C221" i="7"/>
  <c r="EH214" i="4"/>
  <c r="EH284" i="10" s="1"/>
  <c r="K47" i="4"/>
  <c r="K117" i="10" s="1"/>
  <c r="V180" i="4"/>
  <c r="V250" i="10" s="1"/>
  <c r="M48" i="4"/>
  <c r="M118" i="10" s="1"/>
  <c r="O48" i="4"/>
  <c r="O118" i="10" s="1"/>
  <c r="P48" i="4"/>
  <c r="P118" i="10" s="1"/>
  <c r="DQ148" i="4"/>
  <c r="DQ218" i="10" s="1"/>
  <c r="M28" i="4"/>
  <c r="M98" i="10" s="1"/>
  <c r="F66" i="4"/>
  <c r="F134" i="4"/>
  <c r="DN214" i="4"/>
  <c r="DN284" i="10" s="1"/>
  <c r="EH148" i="4"/>
  <c r="EH218" i="10" s="1"/>
  <c r="AR162" i="4"/>
  <c r="AR232" i="10" s="1"/>
  <c r="BB162" i="4"/>
  <c r="BB232" i="10" s="1"/>
  <c r="AH162" i="4"/>
  <c r="AH232" i="10" s="1"/>
  <c r="AM162" i="4"/>
  <c r="AM232" i="10" s="1"/>
  <c r="AW162" i="4"/>
  <c r="AW232" i="10" s="1"/>
  <c r="T139" i="4"/>
  <c r="T209" i="10" s="1"/>
  <c r="E117" i="4"/>
  <c r="E187" i="10" s="1"/>
  <c r="N47" i="4"/>
  <c r="N117" i="10" s="1"/>
  <c r="C233" i="7"/>
  <c r="I243" i="7"/>
  <c r="S154" i="4"/>
  <c r="S224" i="10" s="1"/>
  <c r="EC148" i="4"/>
  <c r="EC218" i="10" s="1"/>
  <c r="AK214" i="4"/>
  <c r="AK284" i="10" s="1"/>
  <c r="AF214" i="4"/>
  <c r="AF284" i="10" s="1"/>
  <c r="AP214" i="4"/>
  <c r="AP284" i="10" s="1"/>
  <c r="AZ214" i="4"/>
  <c r="AZ284" i="10" s="1"/>
  <c r="AU214" i="4"/>
  <c r="AU284" i="10" s="1"/>
  <c r="V154" i="4"/>
  <c r="V224" i="10" s="1"/>
  <c r="AL180" i="4"/>
  <c r="AL250" i="10" s="1"/>
  <c r="AV180" i="4"/>
  <c r="AV250" i="10" s="1"/>
  <c r="AQ180" i="4"/>
  <c r="AQ250" i="10" s="1"/>
  <c r="AG180" i="4"/>
  <c r="AG250" i="10" s="1"/>
  <c r="BA180" i="4"/>
  <c r="BA250" i="10" s="1"/>
  <c r="EF148" i="4"/>
  <c r="EF218" i="10" s="1"/>
  <c r="H134" i="4"/>
  <c r="DS148" i="4"/>
  <c r="DS218" i="10" s="1"/>
  <c r="I139" i="4"/>
  <c r="I209" i="10" s="1"/>
  <c r="AW214" i="4"/>
  <c r="AW284" i="10" s="1"/>
  <c r="AH214" i="4"/>
  <c r="AH284" i="10" s="1"/>
  <c r="AM214" i="4"/>
  <c r="AM284" i="10" s="1"/>
  <c r="AR214" i="4"/>
  <c r="AR284" i="10" s="1"/>
  <c r="BB214" i="4"/>
  <c r="BB284" i="10" s="1"/>
  <c r="BA162" i="4"/>
  <c r="BA232" i="10" s="1"/>
  <c r="AL162" i="4"/>
  <c r="AL232" i="10" s="1"/>
  <c r="AQ162" i="4"/>
  <c r="AQ232" i="10" s="1"/>
  <c r="AV162" i="4"/>
  <c r="AV232" i="10" s="1"/>
  <c r="AG162" i="4"/>
  <c r="AG232" i="10" s="1"/>
  <c r="N28" i="4"/>
  <c r="N98" i="10" s="1"/>
  <c r="DX214" i="4"/>
  <c r="DX284" i="10" s="1"/>
  <c r="AX162" i="4"/>
  <c r="AX232" i="10" s="1"/>
  <c r="AS162" i="4"/>
  <c r="AS232" i="10" s="1"/>
  <c r="AI162" i="4"/>
  <c r="AI232" i="10" s="1"/>
  <c r="BC162" i="4"/>
  <c r="BC232" i="10" s="1"/>
  <c r="AN162" i="4"/>
  <c r="AN232" i="10" s="1"/>
  <c r="FE9" i="4"/>
  <c r="FE79" i="10" s="1"/>
  <c r="O28" i="4"/>
  <c r="O98" i="10" s="1"/>
  <c r="N48" i="4"/>
  <c r="N118" i="10" s="1"/>
  <c r="I236" i="7"/>
  <c r="C226" i="7"/>
  <c r="AO10" i="4"/>
  <c r="AY10" i="4"/>
  <c r="AJ10" i="4"/>
  <c r="AT10" i="4"/>
  <c r="DT9" i="4"/>
  <c r="DY9" i="4"/>
  <c r="ED9" i="4"/>
  <c r="DJ9" i="4"/>
  <c r="AR154" i="4" l="1"/>
  <c r="AR224" i="10" s="1"/>
  <c r="M47" i="4"/>
  <c r="M117" i="10" s="1"/>
  <c r="AH154" i="4"/>
  <c r="AH224" i="10" s="1"/>
  <c r="O62" i="4"/>
  <c r="O132" i="10" s="1"/>
  <c r="K134" i="4"/>
  <c r="K204" i="10" s="1"/>
  <c r="N62" i="4"/>
  <c r="N132" i="10" s="1"/>
  <c r="BA161" i="4"/>
  <c r="BA231" i="10" s="1"/>
  <c r="AQ161" i="4"/>
  <c r="AQ231" i="10" s="1"/>
  <c r="AL161" i="4"/>
  <c r="AL231" i="10" s="1"/>
  <c r="AV161" i="4"/>
  <c r="AV231" i="10" s="1"/>
  <c r="AG161" i="4"/>
  <c r="AG231" i="10" s="1"/>
  <c r="E201" i="4"/>
  <c r="E271" i="10" s="1"/>
  <c r="I239" i="7"/>
  <c r="C229" i="7"/>
  <c r="DR161" i="4"/>
  <c r="DR231" i="10" s="1"/>
  <c r="DZ148" i="4"/>
  <c r="DZ218" i="10" s="1"/>
  <c r="EK8" i="4"/>
  <c r="EK78" i="10" s="1"/>
  <c r="EG148" i="4"/>
  <c r="EG218" i="10" s="1"/>
  <c r="DL162" i="4"/>
  <c r="DL232" i="10" s="1"/>
  <c r="EB214" i="4"/>
  <c r="EB284" i="10" s="1"/>
  <c r="DL180" i="4"/>
  <c r="DL250" i="10" s="1"/>
  <c r="DK214" i="4"/>
  <c r="DK284" i="10" s="1"/>
  <c r="C243" i="7"/>
  <c r="I253" i="7"/>
  <c r="V47" i="4"/>
  <c r="V117" i="10" s="1"/>
  <c r="AU180" i="4"/>
  <c r="AU250" i="10" s="1"/>
  <c r="AF180" i="4"/>
  <c r="AF250" i="10" s="1"/>
  <c r="AK180" i="4"/>
  <c r="AK250" i="10" s="1"/>
  <c r="AP180" i="4"/>
  <c r="AP250" i="10" s="1"/>
  <c r="AZ180" i="4"/>
  <c r="AZ250" i="10" s="1"/>
  <c r="DS161" i="4"/>
  <c r="DS231" i="10" s="1"/>
  <c r="DU162" i="4"/>
  <c r="DU232" i="10" s="1"/>
  <c r="G117" i="4"/>
  <c r="AX139" i="4"/>
  <c r="AX209" i="10" s="1"/>
  <c r="BC139" i="4"/>
  <c r="BC209" i="10" s="1"/>
  <c r="AN139" i="4"/>
  <c r="AN209" i="10" s="1"/>
  <c r="AS139" i="4"/>
  <c r="AS209" i="10" s="1"/>
  <c r="AI139" i="4"/>
  <c r="AI209" i="10" s="1"/>
  <c r="EP8" i="4"/>
  <c r="EP78" i="10" s="1"/>
  <c r="DX162" i="4"/>
  <c r="DX232" i="10" s="1"/>
  <c r="DQ162" i="4"/>
  <c r="DQ232" i="10" s="1"/>
  <c r="EA180" i="4"/>
  <c r="EA250" i="10" s="1"/>
  <c r="DZ214" i="4"/>
  <c r="DZ284" i="10" s="1"/>
  <c r="G144" i="4"/>
  <c r="DW162" i="4"/>
  <c r="DW232" i="10" s="1"/>
  <c r="DR162" i="4"/>
  <c r="DR232" i="10" s="1"/>
  <c r="U28" i="4"/>
  <c r="U98" i="10" s="1"/>
  <c r="F50" i="4"/>
  <c r="DK162" i="4"/>
  <c r="DK232" i="10" s="1"/>
  <c r="V28" i="4"/>
  <c r="V98" i="10" s="1"/>
  <c r="DM154" i="4"/>
  <c r="DM224" i="10" s="1"/>
  <c r="I245" i="7"/>
  <c r="C235" i="7"/>
  <c r="DV214" i="4"/>
  <c r="DV284" i="10" s="1"/>
  <c r="EE148" i="4"/>
  <c r="EE218" i="10" s="1"/>
  <c r="BA154" i="4"/>
  <c r="BA224" i="10" s="1"/>
  <c r="AG154" i="4"/>
  <c r="AG224" i="10" s="1"/>
  <c r="AL154" i="4"/>
  <c r="AL224" i="10" s="1"/>
  <c r="AQ154" i="4"/>
  <c r="AQ224" i="10" s="1"/>
  <c r="AV154" i="4"/>
  <c r="AV224" i="10" s="1"/>
  <c r="EE161" i="4"/>
  <c r="EE231" i="10" s="1"/>
  <c r="F201" i="4"/>
  <c r="EH161" i="4"/>
  <c r="EH231" i="10" s="1"/>
  <c r="I232" i="7"/>
  <c r="C222" i="7"/>
  <c r="EA214" i="4"/>
  <c r="EA284" i="10" s="1"/>
  <c r="DU148" i="4"/>
  <c r="DU218" i="10" s="1"/>
  <c r="EB148" i="4"/>
  <c r="EB218" i="10" s="1"/>
  <c r="DW148" i="4"/>
  <c r="DW218" i="10" s="1"/>
  <c r="DS162" i="4"/>
  <c r="DS232" i="10" s="1"/>
  <c r="EG161" i="4"/>
  <c r="EG231" i="10" s="1"/>
  <c r="DQ214" i="4"/>
  <c r="DQ284" i="10" s="1"/>
  <c r="DL214" i="4"/>
  <c r="DL284" i="10" s="1"/>
  <c r="AR139" i="4"/>
  <c r="AR209" i="10" s="1"/>
  <c r="AH139" i="4"/>
  <c r="AH209" i="10" s="1"/>
  <c r="AW139" i="4"/>
  <c r="AW209" i="10" s="1"/>
  <c r="BB139" i="4"/>
  <c r="BB209" i="10" s="1"/>
  <c r="AM139" i="4"/>
  <c r="AM209" i="10" s="1"/>
  <c r="AW180" i="4"/>
  <c r="AW250" i="10" s="1"/>
  <c r="BB180" i="4"/>
  <c r="BB250" i="10" s="1"/>
  <c r="AM180" i="4"/>
  <c r="AM250" i="10" s="1"/>
  <c r="AH180" i="4"/>
  <c r="AH250" i="10" s="1"/>
  <c r="AR180" i="4"/>
  <c r="AR250" i="10" s="1"/>
  <c r="H66" i="4"/>
  <c r="S47" i="4"/>
  <c r="S117" i="10" s="1"/>
  <c r="U62" i="4"/>
  <c r="U132" i="10" s="1"/>
  <c r="EB154" i="4"/>
  <c r="EB224" i="10" s="1"/>
  <c r="I238" i="7"/>
  <c r="C228" i="7"/>
  <c r="S28" i="4"/>
  <c r="S98" i="10" s="1"/>
  <c r="DN162" i="4"/>
  <c r="DN232" i="10" s="1"/>
  <c r="DM162" i="4"/>
  <c r="DM232" i="10" s="1"/>
  <c r="AX180" i="4"/>
  <c r="AX250" i="10" s="1"/>
  <c r="AI180" i="4"/>
  <c r="AI250" i="10" s="1"/>
  <c r="BC180" i="4"/>
  <c r="BC250" i="10" s="1"/>
  <c r="AN180" i="4"/>
  <c r="AN250" i="10" s="1"/>
  <c r="AS180" i="4"/>
  <c r="AS250" i="10" s="1"/>
  <c r="DQ180" i="4"/>
  <c r="DQ250" i="10" s="1"/>
  <c r="I240" i="7"/>
  <c r="C230" i="7"/>
  <c r="DV162" i="4"/>
  <c r="DV232" i="10" s="1"/>
  <c r="G201" i="4"/>
  <c r="DZ162" i="4"/>
  <c r="DZ232" i="10" s="1"/>
  <c r="DR214" i="4"/>
  <c r="DR284" i="10" s="1"/>
  <c r="EF180" i="4"/>
  <c r="EF250" i="10" s="1"/>
  <c r="EE214" i="4"/>
  <c r="EE284" i="10" s="1"/>
  <c r="T48" i="4"/>
  <c r="T118" i="10" s="1"/>
  <c r="U48" i="4"/>
  <c r="U118" i="10" s="1"/>
  <c r="I241" i="7"/>
  <c r="C231" i="7"/>
  <c r="DP161" i="4"/>
  <c r="DP231" i="10" s="1"/>
  <c r="I234" i="7"/>
  <c r="C224" i="7"/>
  <c r="DP162" i="4"/>
  <c r="DP232" i="10" s="1"/>
  <c r="EG154" i="4"/>
  <c r="EG224" i="10" s="1"/>
  <c r="I62" i="4"/>
  <c r="I132" i="10" s="1"/>
  <c r="DM148" i="4"/>
  <c r="DM218" i="10" s="1"/>
  <c r="EF162" i="4"/>
  <c r="EF232" i="10" s="1"/>
  <c r="S48" i="4"/>
  <c r="S118" i="10" s="1"/>
  <c r="EH162" i="4"/>
  <c r="EH232" i="10" s="1"/>
  <c r="DU161" i="4"/>
  <c r="DU231" i="10" s="1"/>
  <c r="DX161" i="4"/>
  <c r="DX231" i="10" s="1"/>
  <c r="EC162" i="4"/>
  <c r="EC232" i="10" s="1"/>
  <c r="DM214" i="4"/>
  <c r="DM284" i="10" s="1"/>
  <c r="V48" i="4"/>
  <c r="V118" i="10" s="1"/>
  <c r="DN161" i="4"/>
  <c r="DN231" i="10" s="1"/>
  <c r="EA162" i="4"/>
  <c r="EA232" i="10" s="1"/>
  <c r="BC154" i="4"/>
  <c r="BC224" i="10" s="1"/>
  <c r="AN154" i="4"/>
  <c r="AN224" i="10" s="1"/>
  <c r="AX154" i="4"/>
  <c r="AX224" i="10" s="1"/>
  <c r="AS154" i="4"/>
  <c r="AS224" i="10" s="1"/>
  <c r="AI154" i="4"/>
  <c r="AI224" i="10" s="1"/>
  <c r="AF154" i="4"/>
  <c r="AF224" i="10" s="1"/>
  <c r="AK154" i="4"/>
  <c r="AK224" i="10" s="1"/>
  <c r="AZ154" i="4"/>
  <c r="AZ224" i="10" s="1"/>
  <c r="AP154" i="4"/>
  <c r="AP224" i="10" s="1"/>
  <c r="AU154" i="4"/>
  <c r="AU224" i="10" s="1"/>
  <c r="AQ139" i="4"/>
  <c r="AQ209" i="10" s="1"/>
  <c r="BA139" i="4"/>
  <c r="BA209" i="10" s="1"/>
  <c r="AV139" i="4"/>
  <c r="AV209" i="10" s="1"/>
  <c r="AG139" i="4"/>
  <c r="AG209" i="10" s="1"/>
  <c r="AL139" i="4"/>
  <c r="AL209" i="10" s="1"/>
  <c r="T28" i="4"/>
  <c r="T98" i="10" s="1"/>
  <c r="E115" i="4"/>
  <c r="E185" i="10" s="1"/>
  <c r="DK161" i="4"/>
  <c r="DK231" i="10" s="1"/>
  <c r="EC161" i="4"/>
  <c r="EC231" i="10" s="1"/>
  <c r="EZ8" i="4"/>
  <c r="EZ78" i="10" s="1"/>
  <c r="DW154" i="4"/>
  <c r="DW224" i="10" s="1"/>
  <c r="DW161" i="4"/>
  <c r="DW231" i="10" s="1"/>
  <c r="EB161" i="4"/>
  <c r="EB231" i="10" s="1"/>
  <c r="M62" i="4"/>
  <c r="M132" i="10" s="1"/>
  <c r="DK148" i="4"/>
  <c r="DK218" i="10" s="1"/>
  <c r="K171" i="4"/>
  <c r="K241" i="10" s="1"/>
  <c r="N171" i="4"/>
  <c r="N241" i="10" s="1"/>
  <c r="DR148" i="4"/>
  <c r="DR218" i="10" s="1"/>
  <c r="U47" i="4"/>
  <c r="U117" i="10" s="1"/>
  <c r="FE8" i="4"/>
  <c r="FE78" i="10" s="1"/>
  <c r="DW214" i="4"/>
  <c r="DW284" i="10" s="1"/>
  <c r="DP214" i="4"/>
  <c r="DP284" i="10" s="1"/>
  <c r="EG162" i="4"/>
  <c r="EG232" i="10" s="1"/>
  <c r="EG214" i="4"/>
  <c r="EG284" i="10" s="1"/>
  <c r="DZ161" i="4"/>
  <c r="DZ231" i="10" s="1"/>
  <c r="K50" i="4"/>
  <c r="K120" i="10" s="1"/>
  <c r="H50" i="4"/>
  <c r="DM161" i="4"/>
  <c r="DM231" i="10" s="1"/>
  <c r="H117" i="4"/>
  <c r="I246" i="7"/>
  <c r="C236" i="7"/>
  <c r="DV180" i="4"/>
  <c r="DV250" i="10" s="1"/>
  <c r="DU214" i="4"/>
  <c r="DU284" i="10" s="1"/>
  <c r="EB162" i="4"/>
  <c r="EB232" i="10" s="1"/>
  <c r="I47" i="4"/>
  <c r="I117" i="10" s="1"/>
  <c r="I247" i="7"/>
  <c r="C237" i="7"/>
  <c r="AP139" i="4"/>
  <c r="AP209" i="10" s="1"/>
  <c r="AU139" i="4"/>
  <c r="AU209" i="10" s="1"/>
  <c r="AF139" i="4"/>
  <c r="AF209" i="10" s="1"/>
  <c r="AK139" i="4"/>
  <c r="AK209" i="10" s="1"/>
  <c r="AZ139" i="4"/>
  <c r="AZ209" i="10" s="1"/>
  <c r="EU8" i="4"/>
  <c r="EU78" i="10" s="1"/>
  <c r="EE162" i="4"/>
  <c r="EE232" i="10" s="1"/>
  <c r="EF214" i="4"/>
  <c r="EF284" i="10" s="1"/>
  <c r="DP148" i="4"/>
  <c r="DP218" i="10" s="1"/>
  <c r="P62" i="4"/>
  <c r="P132" i="10" s="1"/>
  <c r="T47" i="4"/>
  <c r="T117" i="10" s="1"/>
  <c r="DO9" i="4"/>
  <c r="I171" i="4" l="1"/>
  <c r="I241" i="10" s="1"/>
  <c r="I134" i="4"/>
  <c r="I204" i="10" s="1"/>
  <c r="DR154" i="4"/>
  <c r="DR224" i="10" s="1"/>
  <c r="C239" i="7"/>
  <c r="I249" i="7"/>
  <c r="EF161" i="4"/>
  <c r="EF231" i="10" s="1"/>
  <c r="G115" i="4"/>
  <c r="DV161" i="4"/>
  <c r="DV231" i="10" s="1"/>
  <c r="EA161" i="4"/>
  <c r="EA231" i="10" s="1"/>
  <c r="DL161" i="4"/>
  <c r="DL231" i="10" s="1"/>
  <c r="N134" i="4"/>
  <c r="N204" i="10" s="1"/>
  <c r="DQ161" i="4"/>
  <c r="DQ231" i="10" s="1"/>
  <c r="DP139" i="4"/>
  <c r="DP209" i="10" s="1"/>
  <c r="DN180" i="4"/>
  <c r="DN250" i="10" s="1"/>
  <c r="T62" i="4"/>
  <c r="T132" i="10" s="1"/>
  <c r="BB48" i="4"/>
  <c r="BB118" i="10" s="1"/>
  <c r="AM48" i="4"/>
  <c r="AM118" i="10" s="1"/>
  <c r="AW48" i="4"/>
  <c r="AW118" i="10" s="1"/>
  <c r="AH48" i="4"/>
  <c r="AH118" i="10" s="1"/>
  <c r="AR48" i="4"/>
  <c r="AR118" i="10" s="1"/>
  <c r="EC180" i="4"/>
  <c r="EC250" i="10" s="1"/>
  <c r="V62" i="4"/>
  <c r="V132" i="10" s="1"/>
  <c r="DK139" i="4"/>
  <c r="DK209" i="10" s="1"/>
  <c r="F56" i="4"/>
  <c r="M171" i="4"/>
  <c r="M241" i="10" s="1"/>
  <c r="P171" i="4"/>
  <c r="P241" i="10" s="1"/>
  <c r="O171" i="4"/>
  <c r="O241" i="10" s="1"/>
  <c r="S62" i="4"/>
  <c r="S132" i="10" s="1"/>
  <c r="DP154" i="4"/>
  <c r="DP224" i="10" s="1"/>
  <c r="EE154" i="4"/>
  <c r="EE224" i="10" s="1"/>
  <c r="DN154" i="4"/>
  <c r="DN224" i="10" s="1"/>
  <c r="AL48" i="4"/>
  <c r="AL118" i="10" s="1"/>
  <c r="AV48" i="4"/>
  <c r="AV118" i="10" s="1"/>
  <c r="AG48" i="4"/>
  <c r="AG118" i="10" s="1"/>
  <c r="AQ48" i="4"/>
  <c r="AQ118" i="10" s="1"/>
  <c r="BA48" i="4"/>
  <c r="BA118" i="10" s="1"/>
  <c r="EB180" i="4"/>
  <c r="EB250" i="10" s="1"/>
  <c r="EF154" i="4"/>
  <c r="EF224" i="10" s="1"/>
  <c r="BC28" i="4"/>
  <c r="BC98" i="10" s="1"/>
  <c r="AN28" i="4"/>
  <c r="AN98" i="10" s="1"/>
  <c r="AI28" i="4"/>
  <c r="AI98" i="10" s="1"/>
  <c r="AS28" i="4"/>
  <c r="AS98" i="10" s="1"/>
  <c r="AX28" i="4"/>
  <c r="AX98" i="10" s="1"/>
  <c r="EC139" i="4"/>
  <c r="EC209" i="10" s="1"/>
  <c r="DK180" i="4"/>
  <c r="DK250" i="10" s="1"/>
  <c r="DV154" i="4"/>
  <c r="DV224" i="10" s="1"/>
  <c r="BB28" i="4"/>
  <c r="BB98" i="10" s="1"/>
  <c r="AM28" i="4"/>
  <c r="AM98" i="10" s="1"/>
  <c r="AW28" i="4"/>
  <c r="AW98" i="10" s="1"/>
  <c r="AR28" i="4"/>
  <c r="AR98" i="10" s="1"/>
  <c r="AH28" i="4"/>
  <c r="AH98" i="10" s="1"/>
  <c r="EH139" i="4"/>
  <c r="EH209" i="10" s="1"/>
  <c r="DP180" i="4"/>
  <c r="DP250" i="10" s="1"/>
  <c r="E56" i="4"/>
  <c r="E126" i="10" s="1"/>
  <c r="EE180" i="4"/>
  <c r="EE250" i="10" s="1"/>
  <c r="AX47" i="4"/>
  <c r="AX117" i="10" s="1"/>
  <c r="AI47" i="4"/>
  <c r="AI117" i="10" s="1"/>
  <c r="AS47" i="4"/>
  <c r="AS117" i="10" s="1"/>
  <c r="BC47" i="4"/>
  <c r="BC117" i="10" s="1"/>
  <c r="AN47" i="4"/>
  <c r="AN117" i="10" s="1"/>
  <c r="I255" i="7"/>
  <c r="C245" i="7"/>
  <c r="DZ180" i="4"/>
  <c r="DZ250" i="10" s="1"/>
  <c r="DX154" i="4"/>
  <c r="DX224" i="10" s="1"/>
  <c r="I257" i="7"/>
  <c r="C247" i="7"/>
  <c r="BA28" i="4"/>
  <c r="BA98" i="10" s="1"/>
  <c r="AQ28" i="4"/>
  <c r="AQ98" i="10" s="1"/>
  <c r="AL28" i="4"/>
  <c r="AL98" i="10" s="1"/>
  <c r="AV28" i="4"/>
  <c r="AV98" i="10" s="1"/>
  <c r="AG28" i="4"/>
  <c r="AG98" i="10" s="1"/>
  <c r="EB139" i="4"/>
  <c r="EB209" i="10" s="1"/>
  <c r="BB47" i="4"/>
  <c r="BB117" i="10" s="1"/>
  <c r="AW47" i="4"/>
  <c r="AW117" i="10" s="1"/>
  <c r="AR47" i="4"/>
  <c r="AR117" i="10" s="1"/>
  <c r="AM47" i="4"/>
  <c r="AM117" i="10" s="1"/>
  <c r="AH47" i="4"/>
  <c r="AH117" i="10" s="1"/>
  <c r="T134" i="4"/>
  <c r="T204" i="10" s="1"/>
  <c r="H115" i="4"/>
  <c r="DL154" i="4"/>
  <c r="DL224" i="10" s="1"/>
  <c r="DV139" i="4"/>
  <c r="DV209" i="10" s="1"/>
  <c r="F117" i="4"/>
  <c r="I250" i="7"/>
  <c r="C240" i="7"/>
  <c r="EG180" i="4"/>
  <c r="EG250" i="10" s="1"/>
  <c r="AG47" i="4"/>
  <c r="AG117" i="10" s="1"/>
  <c r="AQ47" i="4"/>
  <c r="AQ117" i="10" s="1"/>
  <c r="AV47" i="4"/>
  <c r="AV117" i="10" s="1"/>
  <c r="BA47" i="4"/>
  <c r="BA117" i="10" s="1"/>
  <c r="AL47" i="4"/>
  <c r="AL117" i="10" s="1"/>
  <c r="O134" i="4"/>
  <c r="O204" i="10" s="1"/>
  <c r="M134" i="4"/>
  <c r="M204" i="10" s="1"/>
  <c r="DQ139" i="4"/>
  <c r="DQ209" i="10" s="1"/>
  <c r="DZ154" i="4"/>
  <c r="DZ224" i="10" s="1"/>
  <c r="I244" i="7"/>
  <c r="C234" i="7"/>
  <c r="AW62" i="4"/>
  <c r="AW132" i="10" s="1"/>
  <c r="AH62" i="4"/>
  <c r="AH132" i="10" s="1"/>
  <c r="AM62" i="4"/>
  <c r="AM132" i="10" s="1"/>
  <c r="AR62" i="4"/>
  <c r="AR132" i="10" s="1"/>
  <c r="BB62" i="4"/>
  <c r="BB132" i="10" s="1"/>
  <c r="DR139" i="4"/>
  <c r="DR209" i="10" s="1"/>
  <c r="DW139" i="4"/>
  <c r="DW209" i="10" s="1"/>
  <c r="H201" i="4"/>
  <c r="EA154" i="4"/>
  <c r="EA224" i="10" s="1"/>
  <c r="DX139" i="4"/>
  <c r="DX209" i="10" s="1"/>
  <c r="I263" i="7"/>
  <c r="C253" i="7"/>
  <c r="DX180" i="4"/>
  <c r="DX250" i="10" s="1"/>
  <c r="I251" i="7"/>
  <c r="C241" i="7"/>
  <c r="DR180" i="4"/>
  <c r="DR250" i="10" s="1"/>
  <c r="O50" i="4"/>
  <c r="O120" i="10" s="1"/>
  <c r="EC154" i="4"/>
  <c r="EC224" i="10" s="1"/>
  <c r="AZ28" i="4"/>
  <c r="AZ98" i="10" s="1"/>
  <c r="AK28" i="4"/>
  <c r="AK98" i="10" s="1"/>
  <c r="AP28" i="4"/>
  <c r="AP98" i="10" s="1"/>
  <c r="AU28" i="4"/>
  <c r="AU98" i="10" s="1"/>
  <c r="AF28" i="4"/>
  <c r="AF98" i="10" s="1"/>
  <c r="DS139" i="4"/>
  <c r="DS209" i="10" s="1"/>
  <c r="EE139" i="4"/>
  <c r="EE209" i="10" s="1"/>
  <c r="I50" i="4"/>
  <c r="I120" i="10" s="1"/>
  <c r="DL139" i="4"/>
  <c r="DL209" i="10" s="1"/>
  <c r="DK154" i="4"/>
  <c r="DK224" i="10" s="1"/>
  <c r="DS154" i="4"/>
  <c r="DS224" i="10" s="1"/>
  <c r="P134" i="4"/>
  <c r="P204" i="10" s="1"/>
  <c r="K66" i="4"/>
  <c r="K136" i="10" s="1"/>
  <c r="F115" i="4"/>
  <c r="AF47" i="4"/>
  <c r="AF117" i="10" s="1"/>
  <c r="AK47" i="4"/>
  <c r="AK117" i="10" s="1"/>
  <c r="AP47" i="4"/>
  <c r="AP117" i="10" s="1"/>
  <c r="AZ47" i="4"/>
  <c r="AZ117" i="10" s="1"/>
  <c r="AU47" i="4"/>
  <c r="AU117" i="10" s="1"/>
  <c r="DW180" i="4"/>
  <c r="DW250" i="10" s="1"/>
  <c r="I242" i="7"/>
  <c r="C232" i="7"/>
  <c r="DQ154" i="4"/>
  <c r="DQ224" i="10" s="1"/>
  <c r="N50" i="4"/>
  <c r="N120" i="10" s="1"/>
  <c r="E178" i="4"/>
  <c r="E248" i="10" s="1"/>
  <c r="G56" i="4"/>
  <c r="I256" i="7"/>
  <c r="C246" i="7"/>
  <c r="DU154" i="4"/>
  <c r="DU224" i="10" s="1"/>
  <c r="E144" i="4"/>
  <c r="E214" i="10" s="1"/>
  <c r="EF139" i="4"/>
  <c r="EF209" i="10" s="1"/>
  <c r="DZ139" i="4"/>
  <c r="DZ209" i="10" s="1"/>
  <c r="DS180" i="4"/>
  <c r="DS250" i="10" s="1"/>
  <c r="EG139" i="4"/>
  <c r="EG209" i="10" s="1"/>
  <c r="BC48" i="4"/>
  <c r="BC118" i="10" s="1"/>
  <c r="AN48" i="4"/>
  <c r="AN118" i="10" s="1"/>
  <c r="AS48" i="4"/>
  <c r="AS118" i="10" s="1"/>
  <c r="AI48" i="4"/>
  <c r="AI118" i="10" s="1"/>
  <c r="AX48" i="4"/>
  <c r="AX118" i="10" s="1"/>
  <c r="DU139" i="4"/>
  <c r="DU209" i="10" s="1"/>
  <c r="EA139" i="4"/>
  <c r="EA209" i="10" s="1"/>
  <c r="EH154" i="4"/>
  <c r="EH224" i="10" s="1"/>
  <c r="AZ48" i="4"/>
  <c r="AZ118" i="10" s="1"/>
  <c r="AK48" i="4"/>
  <c r="AK118" i="10" s="1"/>
  <c r="AU48" i="4"/>
  <c r="AU118" i="10" s="1"/>
  <c r="AF48" i="4"/>
  <c r="AF118" i="10" s="1"/>
  <c r="AP48" i="4"/>
  <c r="AP118" i="10" s="1"/>
  <c r="EH180" i="4"/>
  <c r="EH250" i="10" s="1"/>
  <c r="I248" i="7"/>
  <c r="C238" i="7"/>
  <c r="DM180" i="4"/>
  <c r="DM250" i="10" s="1"/>
  <c r="DM139" i="4"/>
  <c r="DM209" i="10" s="1"/>
  <c r="DN139" i="4"/>
  <c r="DN209" i="10" s="1"/>
  <c r="DU180" i="4"/>
  <c r="DU250" i="10" s="1"/>
  <c r="K52" i="5"/>
  <c r="S50" i="4" l="1"/>
  <c r="S120" i="10" s="1"/>
  <c r="P50" i="4"/>
  <c r="P120" i="10" s="1"/>
  <c r="M50" i="4"/>
  <c r="M120" i="10" s="1"/>
  <c r="AZ50" i="4"/>
  <c r="AZ120" i="10" s="1"/>
  <c r="K115" i="4"/>
  <c r="K185" i="10" s="1"/>
  <c r="N201" i="4"/>
  <c r="N271" i="10" s="1"/>
  <c r="K201" i="4"/>
  <c r="K271" i="10" s="1"/>
  <c r="P66" i="4"/>
  <c r="P136" i="10" s="1"/>
  <c r="C249" i="7"/>
  <c r="I259" i="7"/>
  <c r="E54" i="4"/>
  <c r="E124" i="10" s="1"/>
  <c r="EH48" i="4"/>
  <c r="EH118" i="10" s="1"/>
  <c r="S171" i="4"/>
  <c r="S241" i="10" s="1"/>
  <c r="T50" i="4"/>
  <c r="T120" i="10" s="1"/>
  <c r="EH47" i="4"/>
  <c r="EH117" i="10" s="1"/>
  <c r="EF48" i="4"/>
  <c r="EF118" i="10" s="1"/>
  <c r="AU62" i="4"/>
  <c r="AU132" i="10" s="1"/>
  <c r="AF62" i="4"/>
  <c r="AF132" i="10" s="1"/>
  <c r="AP62" i="4"/>
  <c r="AP132" i="10" s="1"/>
  <c r="AZ62" i="4"/>
  <c r="AZ132" i="10" s="1"/>
  <c r="AK62" i="4"/>
  <c r="AK132" i="10" s="1"/>
  <c r="DX47" i="4"/>
  <c r="DX117" i="10" s="1"/>
  <c r="DL48" i="4"/>
  <c r="DL118" i="10" s="1"/>
  <c r="T171" i="4"/>
  <c r="T241" i="10" s="1"/>
  <c r="H56" i="4"/>
  <c r="O66" i="4"/>
  <c r="O136" i="10" s="1"/>
  <c r="N66" i="4"/>
  <c r="N136" i="10" s="1"/>
  <c r="M66" i="4"/>
  <c r="M136" i="10" s="1"/>
  <c r="DP47" i="4"/>
  <c r="DP117" i="10" s="1"/>
  <c r="I260" i="7"/>
  <c r="C250" i="7"/>
  <c r="I258" i="7"/>
  <c r="C248" i="7"/>
  <c r="DZ47" i="4"/>
  <c r="DZ117" i="10" s="1"/>
  <c r="DU48" i="4"/>
  <c r="DU118" i="10" s="1"/>
  <c r="I252" i="7"/>
  <c r="C242" i="7"/>
  <c r="I66" i="4"/>
  <c r="I136" i="10" s="1"/>
  <c r="DZ28" i="4"/>
  <c r="DZ98" i="10" s="1"/>
  <c r="G54" i="4"/>
  <c r="P201" i="4"/>
  <c r="P271" i="10" s="1"/>
  <c r="EG62" i="4"/>
  <c r="EG132" i="10" s="1"/>
  <c r="S134" i="4"/>
  <c r="S204" i="10" s="1"/>
  <c r="DL47" i="4"/>
  <c r="DL117" i="10" s="1"/>
  <c r="EG47" i="4"/>
  <c r="EG117" i="10" s="1"/>
  <c r="E173" i="4"/>
  <c r="E243" i="10" s="1"/>
  <c r="DN28" i="4"/>
  <c r="DN98" i="10" s="1"/>
  <c r="EC28" i="4"/>
  <c r="EC98" i="10" s="1"/>
  <c r="DV47" i="4"/>
  <c r="DV117" i="10" s="1"/>
  <c r="DM47" i="4"/>
  <c r="DM117" i="10" s="1"/>
  <c r="DM28" i="4"/>
  <c r="DM98" i="10" s="1"/>
  <c r="DR28" i="4"/>
  <c r="DR98" i="10" s="1"/>
  <c r="DS28" i="4"/>
  <c r="DS98" i="10" s="1"/>
  <c r="DQ48" i="4"/>
  <c r="DQ118" i="10" s="1"/>
  <c r="U171" i="4"/>
  <c r="U241" i="10" s="1"/>
  <c r="V50" i="4"/>
  <c r="V120" i="10" s="1"/>
  <c r="DM48" i="4"/>
  <c r="DM118" i="10" s="1"/>
  <c r="DW47" i="4"/>
  <c r="DW117" i="10" s="1"/>
  <c r="M201" i="4"/>
  <c r="M271" i="10" s="1"/>
  <c r="DS48" i="4"/>
  <c r="DS118" i="10" s="1"/>
  <c r="U50" i="4"/>
  <c r="U120" i="10" s="1"/>
  <c r="O201" i="4"/>
  <c r="O271" i="10" s="1"/>
  <c r="U134" i="4"/>
  <c r="U204" i="10" s="1"/>
  <c r="I266" i="7"/>
  <c r="C256" i="7"/>
  <c r="H144" i="4"/>
  <c r="EC48" i="4"/>
  <c r="EC118" i="10" s="1"/>
  <c r="DX48" i="4"/>
  <c r="DX118" i="10" s="1"/>
  <c r="DU47" i="4"/>
  <c r="DU117" i="10" s="1"/>
  <c r="G37" i="4"/>
  <c r="I254" i="7"/>
  <c r="C244" i="7"/>
  <c r="V134" i="4"/>
  <c r="V204" i="10" s="1"/>
  <c r="EF47" i="4"/>
  <c r="EF117" i="10" s="1"/>
  <c r="DR47" i="4"/>
  <c r="DR117" i="10" s="1"/>
  <c r="EF28" i="4"/>
  <c r="EF98" i="10" s="1"/>
  <c r="DS47" i="4"/>
  <c r="DS117" i="10" s="1"/>
  <c r="K56" i="4"/>
  <c r="K126" i="10" s="1"/>
  <c r="EB28" i="4"/>
  <c r="EB98" i="10" s="1"/>
  <c r="EG28" i="4"/>
  <c r="EG98" i="10" s="1"/>
  <c r="V171" i="4"/>
  <c r="V241" i="10" s="1"/>
  <c r="EB62" i="4"/>
  <c r="EB132" i="10" s="1"/>
  <c r="G178" i="4"/>
  <c r="EG48" i="4"/>
  <c r="EG118" i="10" s="1"/>
  <c r="EE48" i="4"/>
  <c r="EE118" i="10" s="1"/>
  <c r="U201" i="4"/>
  <c r="U271" i="10" s="1"/>
  <c r="H178" i="4"/>
  <c r="EA47" i="4"/>
  <c r="EA117" i="10" s="1"/>
  <c r="F54" i="4"/>
  <c r="DP48" i="4"/>
  <c r="DP118" i="10" s="1"/>
  <c r="EE47" i="4"/>
  <c r="EE117" i="10" s="1"/>
  <c r="DW62" i="4"/>
  <c r="DW132" i="10" s="1"/>
  <c r="DQ28" i="4"/>
  <c r="DQ98" i="10" s="1"/>
  <c r="DZ48" i="4"/>
  <c r="DZ118" i="10" s="1"/>
  <c r="DK47" i="4"/>
  <c r="DK117" i="10" s="1"/>
  <c r="DK28" i="4"/>
  <c r="DK98" i="10" s="1"/>
  <c r="I273" i="7"/>
  <c r="C263" i="7"/>
  <c r="DM62" i="4"/>
  <c r="DM132" i="10" s="1"/>
  <c r="N117" i="4"/>
  <c r="N187" i="10" s="1"/>
  <c r="K117" i="4"/>
  <c r="K187" i="10" s="1"/>
  <c r="EB47" i="4"/>
  <c r="EB117" i="10" s="1"/>
  <c r="DV28" i="4"/>
  <c r="DV98" i="10" s="1"/>
  <c r="DN47" i="4"/>
  <c r="DN117" i="10" s="1"/>
  <c r="DW28" i="4"/>
  <c r="DW98" i="10" s="1"/>
  <c r="EH28" i="4"/>
  <c r="EH98" i="10" s="1"/>
  <c r="EA48" i="4"/>
  <c r="EA118" i="10" s="1"/>
  <c r="AS62" i="4"/>
  <c r="AS132" i="10" s="1"/>
  <c r="BC62" i="4"/>
  <c r="BC132" i="10" s="1"/>
  <c r="AN62" i="4"/>
  <c r="AN132" i="10" s="1"/>
  <c r="AX62" i="4"/>
  <c r="AX132" i="10" s="1"/>
  <c r="AI62" i="4"/>
  <c r="AI132" i="10" s="1"/>
  <c r="DW48" i="4"/>
  <c r="DW118" i="10" s="1"/>
  <c r="AG62" i="4"/>
  <c r="AG132" i="10" s="1"/>
  <c r="AQ62" i="4"/>
  <c r="AQ132" i="10" s="1"/>
  <c r="BA62" i="4"/>
  <c r="BA132" i="10" s="1"/>
  <c r="AV62" i="4"/>
  <c r="AV132" i="10" s="1"/>
  <c r="AL62" i="4"/>
  <c r="AL132" i="10" s="1"/>
  <c r="EE28" i="4"/>
  <c r="EE98" i="10" s="1"/>
  <c r="I261" i="7"/>
  <c r="C251" i="7"/>
  <c r="AV134" i="4"/>
  <c r="AV204" i="10" s="1"/>
  <c r="AQ134" i="4"/>
  <c r="AQ204" i="10" s="1"/>
  <c r="AG134" i="4"/>
  <c r="AG204" i="10" s="1"/>
  <c r="BA134" i="4"/>
  <c r="BA204" i="10" s="1"/>
  <c r="AL134" i="4"/>
  <c r="AL204" i="10" s="1"/>
  <c r="I267" i="7"/>
  <c r="C257" i="7"/>
  <c r="DL28" i="4"/>
  <c r="DL98" i="10" s="1"/>
  <c r="I265" i="7"/>
  <c r="C255" i="7"/>
  <c r="V66" i="4"/>
  <c r="V136" i="10" s="1"/>
  <c r="DR48" i="4"/>
  <c r="DR118" i="10" s="1"/>
  <c r="DN48" i="4"/>
  <c r="DN118" i="10" s="1"/>
  <c r="DP28" i="4"/>
  <c r="DP98" i="10" s="1"/>
  <c r="DK48" i="4"/>
  <c r="DK118" i="10" s="1"/>
  <c r="F144" i="4"/>
  <c r="DU28" i="4"/>
  <c r="DU98" i="10" s="1"/>
  <c r="DR62" i="4"/>
  <c r="DR132" i="10" s="1"/>
  <c r="DQ47" i="4"/>
  <c r="DQ117" i="10" s="1"/>
  <c r="EA28" i="4"/>
  <c r="EA98" i="10" s="1"/>
  <c r="EC47" i="4"/>
  <c r="EC117" i="10" s="1"/>
  <c r="DX28" i="4"/>
  <c r="DX98" i="10" s="1"/>
  <c r="DV48" i="4"/>
  <c r="DV118" i="10" s="1"/>
  <c r="P115" i="4"/>
  <c r="P185" i="10" s="1"/>
  <c r="EB48" i="4"/>
  <c r="EB118" i="10" s="1"/>
  <c r="I115" i="4" l="1"/>
  <c r="I185" i="10" s="1"/>
  <c r="I117" i="4"/>
  <c r="I187" i="10" s="1"/>
  <c r="I201" i="4"/>
  <c r="I271" i="10" s="1"/>
  <c r="AP50" i="4"/>
  <c r="AP120" i="10" s="1"/>
  <c r="AF50" i="4"/>
  <c r="AF120" i="10" s="1"/>
  <c r="AU50" i="4"/>
  <c r="AU120" i="10" s="1"/>
  <c r="AK50" i="4"/>
  <c r="AK120" i="10" s="1"/>
  <c r="EE50" i="4"/>
  <c r="EE120" i="10" s="1"/>
  <c r="K144" i="4"/>
  <c r="K214" i="10" s="1"/>
  <c r="G173" i="4"/>
  <c r="I269" i="7"/>
  <c r="C259" i="7"/>
  <c r="M56" i="4"/>
  <c r="M126" i="10" s="1"/>
  <c r="AH201" i="4"/>
  <c r="AH271" i="10" s="1"/>
  <c r="BB201" i="4"/>
  <c r="BB271" i="10" s="1"/>
  <c r="AM201" i="4"/>
  <c r="AM271" i="10" s="1"/>
  <c r="AR201" i="4"/>
  <c r="AR271" i="10" s="1"/>
  <c r="AW201" i="4"/>
  <c r="AW271" i="10" s="1"/>
  <c r="EH62" i="4"/>
  <c r="EH132" i="10" s="1"/>
  <c r="AW134" i="4"/>
  <c r="AW204" i="10" s="1"/>
  <c r="AH134" i="4"/>
  <c r="AH204" i="10" s="1"/>
  <c r="AM134" i="4"/>
  <c r="AM204" i="10" s="1"/>
  <c r="BB134" i="4"/>
  <c r="BB204" i="10" s="1"/>
  <c r="AR134" i="4"/>
  <c r="AR204" i="10" s="1"/>
  <c r="I270" i="7"/>
  <c r="C260" i="7"/>
  <c r="G82" i="4"/>
  <c r="DN62" i="4"/>
  <c r="DN132" i="10" s="1"/>
  <c r="I283" i="7"/>
  <c r="C273" i="7"/>
  <c r="EA134" i="4"/>
  <c r="EA204" i="10" s="1"/>
  <c r="EA62" i="4"/>
  <c r="EA132" i="10" s="1"/>
  <c r="EF62" i="4"/>
  <c r="EF132" i="10" s="1"/>
  <c r="DS62" i="4"/>
  <c r="DS132" i="10" s="1"/>
  <c r="BC134" i="4"/>
  <c r="BC204" i="10" s="1"/>
  <c r="AI134" i="4"/>
  <c r="AI204" i="10" s="1"/>
  <c r="AS134" i="4"/>
  <c r="AS204" i="10" s="1"/>
  <c r="AN134" i="4"/>
  <c r="AN204" i="10" s="1"/>
  <c r="AX134" i="4"/>
  <c r="AX204" i="10" s="1"/>
  <c r="I56" i="4"/>
  <c r="I126" i="10" s="1"/>
  <c r="I268" i="7"/>
  <c r="C258" i="7"/>
  <c r="U66" i="4"/>
  <c r="U136" i="10" s="1"/>
  <c r="DK50" i="4"/>
  <c r="DK120" i="10" s="1"/>
  <c r="AF171" i="4"/>
  <c r="AF241" i="10" s="1"/>
  <c r="AZ171" i="4"/>
  <c r="AZ241" i="10" s="1"/>
  <c r="AK171" i="4"/>
  <c r="AK241" i="10" s="1"/>
  <c r="AU171" i="4"/>
  <c r="AU241" i="10" s="1"/>
  <c r="AP171" i="4"/>
  <c r="AP241" i="10" s="1"/>
  <c r="BA50" i="4"/>
  <c r="BA120" i="10" s="1"/>
  <c r="AG50" i="4"/>
  <c r="AG120" i="10" s="1"/>
  <c r="AL50" i="4"/>
  <c r="AL120" i="10" s="1"/>
  <c r="AV50" i="4"/>
  <c r="AV120" i="10" s="1"/>
  <c r="AQ50" i="4"/>
  <c r="AQ120" i="10" s="1"/>
  <c r="H173" i="4"/>
  <c r="DK62" i="4"/>
  <c r="DK132" i="10" s="1"/>
  <c r="DV62" i="4"/>
  <c r="DV132" i="10" s="1"/>
  <c r="F178" i="4"/>
  <c r="DU50" i="4"/>
  <c r="DU120" i="10" s="1"/>
  <c r="DX62" i="4"/>
  <c r="DX132" i="10" s="1"/>
  <c r="V201" i="4"/>
  <c r="V271" i="10" s="1"/>
  <c r="AQ171" i="4"/>
  <c r="AQ241" i="10" s="1"/>
  <c r="AL171" i="4"/>
  <c r="AL241" i="10" s="1"/>
  <c r="BA171" i="4"/>
  <c r="BA241" i="10" s="1"/>
  <c r="AV171" i="4"/>
  <c r="AV241" i="10" s="1"/>
  <c r="AG171" i="4"/>
  <c r="AG241" i="10" s="1"/>
  <c r="DL62" i="4"/>
  <c r="DL132" i="10" s="1"/>
  <c r="S201" i="4"/>
  <c r="S271" i="10" s="1"/>
  <c r="E82" i="4"/>
  <c r="E152" i="10" s="1"/>
  <c r="I277" i="7"/>
  <c r="C267" i="7"/>
  <c r="DV134" i="4"/>
  <c r="DV204" i="10" s="1"/>
  <c r="M117" i="4"/>
  <c r="M187" i="10" s="1"/>
  <c r="P117" i="4"/>
  <c r="P187" i="10" s="1"/>
  <c r="O117" i="4"/>
  <c r="O187" i="10" s="1"/>
  <c r="F82" i="4"/>
  <c r="AF134" i="4"/>
  <c r="AF204" i="10" s="1"/>
  <c r="AP134" i="4"/>
  <c r="AP204" i="10" s="1"/>
  <c r="AU134" i="4"/>
  <c r="AU204" i="10" s="1"/>
  <c r="AZ134" i="4"/>
  <c r="AZ204" i="10" s="1"/>
  <c r="AK134" i="4"/>
  <c r="AK204" i="10" s="1"/>
  <c r="H54" i="4"/>
  <c r="EE62" i="4"/>
  <c r="EE132" i="10" s="1"/>
  <c r="DQ62" i="4"/>
  <c r="DQ132" i="10" s="1"/>
  <c r="DZ50" i="4"/>
  <c r="DZ120" i="10" s="1"/>
  <c r="I271" i="7"/>
  <c r="C261" i="7"/>
  <c r="V115" i="4"/>
  <c r="V185" i="10" s="1"/>
  <c r="S56" i="4"/>
  <c r="S126" i="10" s="1"/>
  <c r="AR171" i="4"/>
  <c r="AR241" i="10" s="1"/>
  <c r="AH171" i="4"/>
  <c r="AH241" i="10" s="1"/>
  <c r="AW171" i="4"/>
  <c r="AW241" i="10" s="1"/>
  <c r="BB171" i="4"/>
  <c r="BB241" i="10" s="1"/>
  <c r="AM171" i="4"/>
  <c r="AM241" i="10" s="1"/>
  <c r="DZ62" i="4"/>
  <c r="DZ132" i="10" s="1"/>
  <c r="AS66" i="4"/>
  <c r="AS136" i="10" s="1"/>
  <c r="BC66" i="4"/>
  <c r="BC136" i="10" s="1"/>
  <c r="AN66" i="4"/>
  <c r="AN136" i="10" s="1"/>
  <c r="AX66" i="4"/>
  <c r="AX136" i="10" s="1"/>
  <c r="AI66" i="4"/>
  <c r="AI136" i="10" s="1"/>
  <c r="I264" i="7"/>
  <c r="C254" i="7"/>
  <c r="DQ134" i="4"/>
  <c r="DQ204" i="10" s="1"/>
  <c r="EC62" i="4"/>
  <c r="EC132" i="10" s="1"/>
  <c r="O56" i="4"/>
  <c r="O126" i="10" s="1"/>
  <c r="I276" i="7"/>
  <c r="C266" i="7"/>
  <c r="AR50" i="4"/>
  <c r="AR120" i="10" s="1"/>
  <c r="BB50" i="4"/>
  <c r="BB120" i="10" s="1"/>
  <c r="AM50" i="4"/>
  <c r="AM120" i="10" s="1"/>
  <c r="AH50" i="4"/>
  <c r="AH120" i="10" s="1"/>
  <c r="AW50" i="4"/>
  <c r="AW120" i="10" s="1"/>
  <c r="I262" i="7"/>
  <c r="C252" i="7"/>
  <c r="T66" i="4"/>
  <c r="T136" i="10" s="1"/>
  <c r="P56" i="4"/>
  <c r="P126" i="10" s="1"/>
  <c r="E37" i="4"/>
  <c r="E107" i="10" s="1"/>
  <c r="EF134" i="4"/>
  <c r="EF204" i="10" s="1"/>
  <c r="E198" i="4"/>
  <c r="E268" i="10" s="1"/>
  <c r="DP62" i="4"/>
  <c r="DP132" i="10" s="1"/>
  <c r="N56" i="4"/>
  <c r="N126" i="10" s="1"/>
  <c r="O115" i="4"/>
  <c r="O185" i="10" s="1"/>
  <c r="M115" i="4"/>
  <c r="M185" i="10" s="1"/>
  <c r="N144" i="4"/>
  <c r="N214" i="10" s="1"/>
  <c r="I275" i="7"/>
  <c r="C265" i="7"/>
  <c r="N115" i="4"/>
  <c r="N185" i="10" s="1"/>
  <c r="DL134" i="4"/>
  <c r="DL204" i="10" s="1"/>
  <c r="AI171" i="4"/>
  <c r="AI241" i="10" s="1"/>
  <c r="AS171" i="4"/>
  <c r="AS241" i="10" s="1"/>
  <c r="AX171" i="4"/>
  <c r="AX241" i="10" s="1"/>
  <c r="BC171" i="4"/>
  <c r="BC241" i="10" s="1"/>
  <c r="AN171" i="4"/>
  <c r="AN241" i="10" s="1"/>
  <c r="T201" i="4"/>
  <c r="T271" i="10" s="1"/>
  <c r="AX50" i="4"/>
  <c r="AX120" i="10" s="1"/>
  <c r="AI50" i="4"/>
  <c r="AI120" i="10" s="1"/>
  <c r="AN50" i="4"/>
  <c r="AN120" i="10" s="1"/>
  <c r="AS50" i="4"/>
  <c r="AS120" i="10" s="1"/>
  <c r="BC50" i="4"/>
  <c r="BC120" i="10" s="1"/>
  <c r="F173" i="4"/>
  <c r="S66" i="4"/>
  <c r="S136" i="10" s="1"/>
  <c r="DP50" i="4"/>
  <c r="DP120" i="10" s="1"/>
  <c r="DU62" i="4"/>
  <c r="DU132" i="10" s="1"/>
  <c r="I144" i="4" l="1"/>
  <c r="I214" i="10" s="1"/>
  <c r="O173" i="4"/>
  <c r="O243" i="10" s="1"/>
  <c r="C269" i="7"/>
  <c r="I279" i="7"/>
  <c r="K173" i="4"/>
  <c r="K243" i="10" s="1"/>
  <c r="E101" i="4"/>
  <c r="E171" i="10" s="1"/>
  <c r="DX171" i="4"/>
  <c r="DX241" i="10" s="1"/>
  <c r="I272" i="7"/>
  <c r="C262" i="7"/>
  <c r="O144" i="4"/>
  <c r="O214" i="10" s="1"/>
  <c r="M144" i="4"/>
  <c r="M214" i="10" s="1"/>
  <c r="H198" i="4"/>
  <c r="EG171" i="4"/>
  <c r="EG241" i="10" s="1"/>
  <c r="DU134" i="4"/>
  <c r="DU204" i="10" s="1"/>
  <c r="DN171" i="4"/>
  <c r="DN241" i="10" s="1"/>
  <c r="DW171" i="4"/>
  <c r="DW241" i="10" s="1"/>
  <c r="EC171" i="4"/>
  <c r="EC241" i="10" s="1"/>
  <c r="T117" i="4"/>
  <c r="T187" i="10" s="1"/>
  <c r="G198" i="4"/>
  <c r="U115" i="4"/>
  <c r="U185" i="10" s="1"/>
  <c r="F37" i="4"/>
  <c r="DM50" i="4"/>
  <c r="DM120" i="10" s="1"/>
  <c r="T56" i="4"/>
  <c r="T126" i="10" s="1"/>
  <c r="DR171" i="4"/>
  <c r="DR241" i="10" s="1"/>
  <c r="U56" i="4"/>
  <c r="U126" i="10" s="1"/>
  <c r="AZ201" i="4"/>
  <c r="AZ271" i="10" s="1"/>
  <c r="AK201" i="4"/>
  <c r="AK271" i="10" s="1"/>
  <c r="AU201" i="4"/>
  <c r="AU271" i="10" s="1"/>
  <c r="AF201" i="4"/>
  <c r="AF271" i="10" s="1"/>
  <c r="AP201" i="4"/>
  <c r="AP271" i="10" s="1"/>
  <c r="DU171" i="4"/>
  <c r="DU241" i="10" s="1"/>
  <c r="DX134" i="4"/>
  <c r="DX204" i="10" s="1"/>
  <c r="EG134" i="4"/>
  <c r="EG204" i="10" s="1"/>
  <c r="EB201" i="4"/>
  <c r="EB271" i="10" s="1"/>
  <c r="DZ134" i="4"/>
  <c r="DZ204" i="10" s="1"/>
  <c r="AN201" i="4"/>
  <c r="AN271" i="10" s="1"/>
  <c r="AI201" i="4"/>
  <c r="AI271" i="10" s="1"/>
  <c r="AS201" i="4"/>
  <c r="AS271" i="10" s="1"/>
  <c r="BC201" i="4"/>
  <c r="BC271" i="10" s="1"/>
  <c r="AX201" i="4"/>
  <c r="AX271" i="10" s="1"/>
  <c r="EF50" i="4"/>
  <c r="EF120" i="10" s="1"/>
  <c r="DP171" i="4"/>
  <c r="DP241" i="10" s="1"/>
  <c r="K82" i="4"/>
  <c r="K152" i="10" s="1"/>
  <c r="H82" i="4"/>
  <c r="DN134" i="4"/>
  <c r="DN204" i="10" s="1"/>
  <c r="DP134" i="4"/>
  <c r="DP204" i="10" s="1"/>
  <c r="V117" i="4"/>
  <c r="V187" i="10" s="1"/>
  <c r="DV50" i="4"/>
  <c r="DV120" i="10" s="1"/>
  <c r="I278" i="7"/>
  <c r="C268" i="7"/>
  <c r="EH134" i="4"/>
  <c r="EH204" i="10" s="1"/>
  <c r="DW134" i="4"/>
  <c r="DW204" i="10" s="1"/>
  <c r="DR201" i="4"/>
  <c r="DR271" i="10" s="1"/>
  <c r="EC66" i="4"/>
  <c r="EC136" i="10" s="1"/>
  <c r="U117" i="4"/>
  <c r="U187" i="10" s="1"/>
  <c r="DQ171" i="4"/>
  <c r="DQ241" i="10" s="1"/>
  <c r="EA50" i="4"/>
  <c r="EA120" i="10" s="1"/>
  <c r="DQ50" i="4"/>
  <c r="DQ120" i="10" s="1"/>
  <c r="DK171" i="4"/>
  <c r="DK241" i="10" s="1"/>
  <c r="DS134" i="4"/>
  <c r="DS204" i="10" s="1"/>
  <c r="EG201" i="4"/>
  <c r="EG271" i="10" s="1"/>
  <c r="DL50" i="4"/>
  <c r="DL120" i="10" s="1"/>
  <c r="DR134" i="4"/>
  <c r="DR204" i="10" s="1"/>
  <c r="K54" i="4"/>
  <c r="K124" i="10" s="1"/>
  <c r="DW201" i="4"/>
  <c r="DW271" i="10" s="1"/>
  <c r="EH50" i="4"/>
  <c r="EH120" i="10" s="1"/>
  <c r="I286" i="7"/>
  <c r="C276" i="7"/>
  <c r="S115" i="4"/>
  <c r="S185" i="10" s="1"/>
  <c r="E169" i="4"/>
  <c r="E239" i="10" s="1"/>
  <c r="DX50" i="4"/>
  <c r="DX120" i="10" s="1"/>
  <c r="DS171" i="4"/>
  <c r="DS241" i="10" s="1"/>
  <c r="I274" i="7"/>
  <c r="C264" i="7"/>
  <c r="DS66" i="4"/>
  <c r="DS136" i="10" s="1"/>
  <c r="DM171" i="4"/>
  <c r="DM241" i="10" s="1"/>
  <c r="I281" i="7"/>
  <c r="C271" i="7"/>
  <c r="EE134" i="4"/>
  <c r="EE204" i="10" s="1"/>
  <c r="S117" i="4"/>
  <c r="S187" i="10" s="1"/>
  <c r="I287" i="7"/>
  <c r="C277" i="7"/>
  <c r="K178" i="4"/>
  <c r="K248" i="10" s="1"/>
  <c r="DZ171" i="4"/>
  <c r="DZ241" i="10" s="1"/>
  <c r="EC134" i="4"/>
  <c r="EC204" i="10" s="1"/>
  <c r="G194" i="4"/>
  <c r="DM134" i="4"/>
  <c r="DM204" i="10" s="1"/>
  <c r="P54" i="4"/>
  <c r="P124" i="10" s="1"/>
  <c r="EB50" i="4"/>
  <c r="EB120" i="10" s="1"/>
  <c r="AX115" i="4"/>
  <c r="AX185" i="10" s="1"/>
  <c r="BC115" i="4"/>
  <c r="BC185" i="10" s="1"/>
  <c r="AN115" i="4"/>
  <c r="AN185" i="10" s="1"/>
  <c r="AI115" i="4"/>
  <c r="AI185" i="10" s="1"/>
  <c r="AS115" i="4"/>
  <c r="AS185" i="10" s="1"/>
  <c r="EC50" i="4"/>
  <c r="EC120" i="10" s="1"/>
  <c r="P144" i="4"/>
  <c r="P214" i="10" s="1"/>
  <c r="AU66" i="4"/>
  <c r="AU136" i="10" s="1"/>
  <c r="AF66" i="4"/>
  <c r="AF136" i="10" s="1"/>
  <c r="AP66" i="4"/>
  <c r="AP136" i="10" s="1"/>
  <c r="AZ66" i="4"/>
  <c r="AZ136" i="10" s="1"/>
  <c r="AK66" i="4"/>
  <c r="AK136" i="10" s="1"/>
  <c r="DW50" i="4"/>
  <c r="DW120" i="10" s="1"/>
  <c r="H37" i="4"/>
  <c r="EB171" i="4"/>
  <c r="EB241" i="10" s="1"/>
  <c r="G101" i="4"/>
  <c r="EF171" i="4"/>
  <c r="EF241" i="10" s="1"/>
  <c r="DS50" i="4"/>
  <c r="DS120" i="10" s="1"/>
  <c r="AV201" i="4"/>
  <c r="AV271" i="10" s="1"/>
  <c r="AG201" i="4"/>
  <c r="AG271" i="10" s="1"/>
  <c r="AQ201" i="4"/>
  <c r="AQ271" i="10" s="1"/>
  <c r="AL201" i="4"/>
  <c r="AL271" i="10" s="1"/>
  <c r="BA201" i="4"/>
  <c r="BA271" i="10" s="1"/>
  <c r="AV66" i="4"/>
  <c r="AV136" i="10" s="1"/>
  <c r="AG66" i="4"/>
  <c r="AG136" i="10" s="1"/>
  <c r="AQ66" i="4"/>
  <c r="AQ136" i="10" s="1"/>
  <c r="BA66" i="4"/>
  <c r="BA136" i="10" s="1"/>
  <c r="AL66" i="4"/>
  <c r="AL136" i="10" s="1"/>
  <c r="EG50" i="4"/>
  <c r="EG120" i="10" s="1"/>
  <c r="DN66" i="4"/>
  <c r="DN136" i="10" s="1"/>
  <c r="EA171" i="4"/>
  <c r="EA241" i="10" s="1"/>
  <c r="DV171" i="4"/>
  <c r="DV241" i="10" s="1"/>
  <c r="BB66" i="4"/>
  <c r="BB136" i="10" s="1"/>
  <c r="AM66" i="4"/>
  <c r="AM136" i="10" s="1"/>
  <c r="AW66" i="4"/>
  <c r="AW136" i="10" s="1"/>
  <c r="AR66" i="4"/>
  <c r="AR136" i="10" s="1"/>
  <c r="AH66" i="4"/>
  <c r="AH136" i="10" s="1"/>
  <c r="I293" i="7"/>
  <c r="C283" i="7"/>
  <c r="F101" i="4"/>
  <c r="EB134" i="4"/>
  <c r="EB204" i="10" s="1"/>
  <c r="I285" i="7"/>
  <c r="C275" i="7"/>
  <c r="DR50" i="4"/>
  <c r="DR120" i="10" s="1"/>
  <c r="T115" i="4"/>
  <c r="T185" i="10" s="1"/>
  <c r="V56" i="4"/>
  <c r="V126" i="10" s="1"/>
  <c r="DN50" i="4"/>
  <c r="DN120" i="10" s="1"/>
  <c r="N173" i="4"/>
  <c r="N243" i="10" s="1"/>
  <c r="EH171" i="4"/>
  <c r="EH241" i="10" s="1"/>
  <c r="EH66" i="4"/>
  <c r="EH136" i="10" s="1"/>
  <c r="DX66" i="4"/>
  <c r="DX136" i="10" s="1"/>
  <c r="AF56" i="4"/>
  <c r="AF126" i="10" s="1"/>
  <c r="AP56" i="4"/>
  <c r="AP126" i="10" s="1"/>
  <c r="AZ56" i="4"/>
  <c r="AZ126" i="10" s="1"/>
  <c r="AU56" i="4"/>
  <c r="AU126" i="10" s="1"/>
  <c r="AK56" i="4"/>
  <c r="AK126" i="10" s="1"/>
  <c r="DK134" i="4"/>
  <c r="DK204" i="10" s="1"/>
  <c r="DL171" i="4"/>
  <c r="DL241" i="10" s="1"/>
  <c r="P173" i="4"/>
  <c r="P243" i="10" s="1"/>
  <c r="EE171" i="4"/>
  <c r="EE241" i="10" s="1"/>
  <c r="I280" i="7"/>
  <c r="C270" i="7"/>
  <c r="DM201" i="4"/>
  <c r="DM271" i="10" s="1"/>
  <c r="I54" i="4" l="1"/>
  <c r="I124" i="10" s="1"/>
  <c r="I82" i="4"/>
  <c r="I152" i="10" s="1"/>
  <c r="I173" i="4"/>
  <c r="I243" i="10" s="1"/>
  <c r="M173" i="4"/>
  <c r="M243" i="10" s="1"/>
  <c r="N37" i="4"/>
  <c r="N107" i="10" s="1"/>
  <c r="K37" i="4"/>
  <c r="K107" i="10" s="1"/>
  <c r="I289" i="7"/>
  <c r="C279" i="7"/>
  <c r="G169" i="4"/>
  <c r="T178" i="4"/>
  <c r="T248" i="10" s="1"/>
  <c r="H169" i="4"/>
  <c r="DR66" i="4"/>
  <c r="DR136" i="10" s="1"/>
  <c r="DN115" i="4"/>
  <c r="DN185" i="10" s="1"/>
  <c r="EH201" i="4"/>
  <c r="EH271" i="10" s="1"/>
  <c r="V173" i="4"/>
  <c r="V243" i="10" s="1"/>
  <c r="DK56" i="4"/>
  <c r="DK126" i="10" s="1"/>
  <c r="I295" i="7"/>
  <c r="C285" i="7"/>
  <c r="I303" i="7"/>
  <c r="C293" i="7"/>
  <c r="DQ66" i="4"/>
  <c r="DQ136" i="10" s="1"/>
  <c r="DQ201" i="4"/>
  <c r="DQ271" i="10" s="1"/>
  <c r="DU66" i="4"/>
  <c r="DU136" i="10" s="1"/>
  <c r="I291" i="7"/>
  <c r="C281" i="7"/>
  <c r="I284" i="7"/>
  <c r="C274" i="7"/>
  <c r="F39" i="4"/>
  <c r="EE201" i="4"/>
  <c r="EE271" i="10" s="1"/>
  <c r="AG117" i="4"/>
  <c r="AG187" i="10" s="1"/>
  <c r="AQ117" i="4"/>
  <c r="AQ187" i="10" s="1"/>
  <c r="AL117" i="4"/>
  <c r="AL187" i="10" s="1"/>
  <c r="AV117" i="4"/>
  <c r="AV187" i="10" s="1"/>
  <c r="BA117" i="4"/>
  <c r="BA187" i="10" s="1"/>
  <c r="I296" i="7"/>
  <c r="C286" i="7"/>
  <c r="BC117" i="4"/>
  <c r="BC187" i="10" s="1"/>
  <c r="AI117" i="4"/>
  <c r="AI187" i="10" s="1"/>
  <c r="AN117" i="4"/>
  <c r="AN187" i="10" s="1"/>
  <c r="AS117" i="4"/>
  <c r="AS187" i="10" s="1"/>
  <c r="AX117" i="4"/>
  <c r="AX187" i="10" s="1"/>
  <c r="DX201" i="4"/>
  <c r="DX271" i="10" s="1"/>
  <c r="AV56" i="4"/>
  <c r="AV126" i="10" s="1"/>
  <c r="AG56" i="4"/>
  <c r="AG126" i="10" s="1"/>
  <c r="AQ56" i="4"/>
  <c r="AQ126" i="10" s="1"/>
  <c r="AL56" i="4"/>
  <c r="AL126" i="10" s="1"/>
  <c r="BA56" i="4"/>
  <c r="BA126" i="10" s="1"/>
  <c r="T144" i="4"/>
  <c r="T214" i="10" s="1"/>
  <c r="EG66" i="4"/>
  <c r="EG136" i="10" s="1"/>
  <c r="M178" i="4"/>
  <c r="M248" i="10" s="1"/>
  <c r="O178" i="4"/>
  <c r="O248" i="10" s="1"/>
  <c r="P178" i="4"/>
  <c r="P248" i="10" s="1"/>
  <c r="DS201" i="4"/>
  <c r="DS271" i="10" s="1"/>
  <c r="DN201" i="4"/>
  <c r="DN271" i="10" s="1"/>
  <c r="DU201" i="4"/>
  <c r="DU271" i="10" s="1"/>
  <c r="AM56" i="4"/>
  <c r="AM126" i="10" s="1"/>
  <c r="AW56" i="4"/>
  <c r="AW126" i="10" s="1"/>
  <c r="AH56" i="4"/>
  <c r="AH126" i="10" s="1"/>
  <c r="BB56" i="4"/>
  <c r="BB126" i="10" s="1"/>
  <c r="AR56" i="4"/>
  <c r="AR126" i="10" s="1"/>
  <c r="U144" i="4"/>
  <c r="U214" i="10" s="1"/>
  <c r="S173" i="4"/>
  <c r="S243" i="10" s="1"/>
  <c r="DK201" i="4"/>
  <c r="DK271" i="10" s="1"/>
  <c r="AR115" i="4"/>
  <c r="AR185" i="10" s="1"/>
  <c r="AH115" i="4"/>
  <c r="AH185" i="10" s="1"/>
  <c r="AW115" i="4"/>
  <c r="AW185" i="10" s="1"/>
  <c r="BB115" i="4"/>
  <c r="BB185" i="10" s="1"/>
  <c r="AM115" i="4"/>
  <c r="AM185" i="10" s="1"/>
  <c r="H101" i="4"/>
  <c r="DM66" i="4"/>
  <c r="DM136" i="10" s="1"/>
  <c r="I282" i="7"/>
  <c r="C272" i="7"/>
  <c r="U173" i="4"/>
  <c r="U243" i="10" s="1"/>
  <c r="EF201" i="4"/>
  <c r="EF271" i="10" s="1"/>
  <c r="I178" i="4"/>
  <c r="I248" i="10" s="1"/>
  <c r="I290" i="7"/>
  <c r="C280" i="7"/>
  <c r="AQ115" i="4"/>
  <c r="AQ185" i="10" s="1"/>
  <c r="BA115" i="4"/>
  <c r="BA185" i="10" s="1"/>
  <c r="AL115" i="4"/>
  <c r="AL185" i="10" s="1"/>
  <c r="AV115" i="4"/>
  <c r="AV185" i="10" s="1"/>
  <c r="AG115" i="4"/>
  <c r="AG185" i="10" s="1"/>
  <c r="EC115" i="4"/>
  <c r="EC185" i="10" s="1"/>
  <c r="DZ66" i="4"/>
  <c r="DZ136" i="10" s="1"/>
  <c r="N82" i="4"/>
  <c r="N152" i="10" s="1"/>
  <c r="P82" i="4"/>
  <c r="P152" i="10" s="1"/>
  <c r="M82" i="4"/>
  <c r="M152" i="10" s="1"/>
  <c r="EB66" i="4"/>
  <c r="EB136" i="10" s="1"/>
  <c r="DL66" i="4"/>
  <c r="DL136" i="10" s="1"/>
  <c r="M54" i="4"/>
  <c r="M124" i="10" s="1"/>
  <c r="N54" i="4"/>
  <c r="N124" i="10" s="1"/>
  <c r="O54" i="4"/>
  <c r="O124" i="10" s="1"/>
  <c r="G39" i="4"/>
  <c r="DZ201" i="4"/>
  <c r="DZ271" i="10" s="1"/>
  <c r="EF66" i="4"/>
  <c r="EF136" i="10" s="1"/>
  <c r="DS115" i="4"/>
  <c r="DS185" i="10" s="1"/>
  <c r="DV201" i="4"/>
  <c r="DV271" i="10" s="1"/>
  <c r="DP66" i="4"/>
  <c r="DP136" i="10" s="1"/>
  <c r="O37" i="4"/>
  <c r="O107" i="10" s="1"/>
  <c r="F169" i="4"/>
  <c r="N178" i="4"/>
  <c r="N248" i="10" s="1"/>
  <c r="I288" i="7"/>
  <c r="C278" i="7"/>
  <c r="EE56" i="4"/>
  <c r="EE126" i="10" s="1"/>
  <c r="DZ56" i="4"/>
  <c r="DZ126" i="10" s="1"/>
  <c r="DK66" i="4"/>
  <c r="DK136" i="10" s="1"/>
  <c r="V144" i="4"/>
  <c r="V214" i="10" s="1"/>
  <c r="DX115" i="4"/>
  <c r="DX185" i="10" s="1"/>
  <c r="I297" i="7"/>
  <c r="C287" i="7"/>
  <c r="AK115" i="4"/>
  <c r="AK185" i="10" s="1"/>
  <c r="AF115" i="4"/>
  <c r="AF185" i="10" s="1"/>
  <c r="AP115" i="4"/>
  <c r="AP185" i="10" s="1"/>
  <c r="AZ115" i="4"/>
  <c r="AZ185" i="10" s="1"/>
  <c r="AU115" i="4"/>
  <c r="AU185" i="10" s="1"/>
  <c r="T173" i="4"/>
  <c r="T243" i="10" s="1"/>
  <c r="DP56" i="4"/>
  <c r="DP126" i="10" s="1"/>
  <c r="O82" i="4"/>
  <c r="O152" i="10" s="1"/>
  <c r="DV66" i="4"/>
  <c r="DV136" i="10" s="1"/>
  <c r="AM117" i="4"/>
  <c r="AM187" i="10" s="1"/>
  <c r="AW117" i="4"/>
  <c r="AW187" i="10" s="1"/>
  <c r="AH117" i="4"/>
  <c r="AH187" i="10" s="1"/>
  <c r="AR117" i="4"/>
  <c r="AR187" i="10" s="1"/>
  <c r="BB117" i="4"/>
  <c r="BB187" i="10" s="1"/>
  <c r="DW66" i="4"/>
  <c r="DW136" i="10" s="1"/>
  <c r="DL201" i="4"/>
  <c r="DL271" i="10" s="1"/>
  <c r="EH115" i="4"/>
  <c r="EH185" i="10" s="1"/>
  <c r="DU56" i="4"/>
  <c r="DU126" i="10" s="1"/>
  <c r="AS56" i="4"/>
  <c r="AS126" i="10" s="1"/>
  <c r="AI56" i="4"/>
  <c r="AI126" i="10" s="1"/>
  <c r="BC56" i="4"/>
  <c r="BC126" i="10" s="1"/>
  <c r="AN56" i="4"/>
  <c r="AN126" i="10" s="1"/>
  <c r="AX56" i="4"/>
  <c r="AX126" i="10" s="1"/>
  <c r="E39" i="4"/>
  <c r="E109" i="10" s="1"/>
  <c r="E40" i="4"/>
  <c r="E110" i="10" s="1"/>
  <c r="EA66" i="4"/>
  <c r="EA136" i="10" s="1"/>
  <c r="EA201" i="4"/>
  <c r="EA271" i="10" s="1"/>
  <c r="P37" i="4"/>
  <c r="P107" i="10" s="1"/>
  <c r="EE66" i="4"/>
  <c r="EE136" i="10" s="1"/>
  <c r="AF117" i="4"/>
  <c r="AF187" i="10" s="1"/>
  <c r="AU117" i="4"/>
  <c r="AU187" i="10" s="1"/>
  <c r="AZ117" i="4"/>
  <c r="AZ187" i="10" s="1"/>
  <c r="AP117" i="4"/>
  <c r="AP187" i="10" s="1"/>
  <c r="AK117" i="4"/>
  <c r="AK187" i="10" s="1"/>
  <c r="E194" i="4"/>
  <c r="E264" i="10" s="1"/>
  <c r="F198" i="4"/>
  <c r="EC201" i="4"/>
  <c r="EC271" i="10" s="1"/>
  <c r="DP201" i="4"/>
  <c r="DP271" i="10" s="1"/>
  <c r="S144" i="4"/>
  <c r="S214" i="10" s="1"/>
  <c r="I37" i="4" l="1"/>
  <c r="I107" i="10" s="1"/>
  <c r="M169" i="4"/>
  <c r="M239" i="10" s="1"/>
  <c r="M37" i="4"/>
  <c r="M107" i="10" s="1"/>
  <c r="E79" i="4"/>
  <c r="E149" i="10" s="1"/>
  <c r="I299" i="7"/>
  <c r="C289" i="7"/>
  <c r="DW117" i="4"/>
  <c r="DW187" i="10" s="1"/>
  <c r="AP173" i="4"/>
  <c r="AP243" i="10" s="1"/>
  <c r="AF173" i="4"/>
  <c r="AF243" i="10" s="1"/>
  <c r="AU173" i="4"/>
  <c r="AU243" i="10" s="1"/>
  <c r="AZ173" i="4"/>
  <c r="AZ243" i="10" s="1"/>
  <c r="AK173" i="4"/>
  <c r="AK243" i="10" s="1"/>
  <c r="AW173" i="4"/>
  <c r="AW243" i="10" s="1"/>
  <c r="AH173" i="4"/>
  <c r="AH243" i="10" s="1"/>
  <c r="AR173" i="4"/>
  <c r="AR243" i="10" s="1"/>
  <c r="AM173" i="4"/>
  <c r="AM243" i="10" s="1"/>
  <c r="BB173" i="4"/>
  <c r="BB243" i="10" s="1"/>
  <c r="DN56" i="4"/>
  <c r="DN126" i="10" s="1"/>
  <c r="S82" i="4"/>
  <c r="S152" i="10" s="1"/>
  <c r="V37" i="4"/>
  <c r="V107" i="10" s="1"/>
  <c r="EE115" i="4"/>
  <c r="EE185" i="10" s="1"/>
  <c r="DR117" i="4"/>
  <c r="DR187" i="10" s="1"/>
  <c r="EB117" i="4"/>
  <c r="EB187" i="10" s="1"/>
  <c r="DK115" i="4"/>
  <c r="DK185" i="10" s="1"/>
  <c r="I307" i="7"/>
  <c r="C297" i="7"/>
  <c r="V82" i="4"/>
  <c r="V152" i="10" s="1"/>
  <c r="I300" i="7"/>
  <c r="C290" i="7"/>
  <c r="DM115" i="4"/>
  <c r="DM185" i="10" s="1"/>
  <c r="EB56" i="4"/>
  <c r="EB126" i="10" s="1"/>
  <c r="DS117" i="4"/>
  <c r="DS187" i="10" s="1"/>
  <c r="EA117" i="4"/>
  <c r="EA187" i="10" s="1"/>
  <c r="I294" i="7"/>
  <c r="C284" i="7"/>
  <c r="I305" i="7"/>
  <c r="C295" i="7"/>
  <c r="DX117" i="4"/>
  <c r="DX187" i="10" s="1"/>
  <c r="G79" i="4"/>
  <c r="EC56" i="4"/>
  <c r="EC126" i="10" s="1"/>
  <c r="DS56" i="4"/>
  <c r="DS126" i="10" s="1"/>
  <c r="EB115" i="4"/>
  <c r="EB185" i="10" s="1"/>
  <c r="EG56" i="4"/>
  <c r="EG126" i="10" s="1"/>
  <c r="V178" i="4"/>
  <c r="V248" i="10" s="1"/>
  <c r="DL56" i="4"/>
  <c r="DL126" i="10" s="1"/>
  <c r="EH117" i="4"/>
  <c r="EH187" i="10" s="1"/>
  <c r="DN117" i="4"/>
  <c r="DN187" i="10" s="1"/>
  <c r="EF117" i="4"/>
  <c r="EF187" i="10" s="1"/>
  <c r="T37" i="4"/>
  <c r="T107" i="10" s="1"/>
  <c r="I301" i="7"/>
  <c r="C291" i="7"/>
  <c r="P169" i="4"/>
  <c r="P239" i="10" s="1"/>
  <c r="U54" i="4"/>
  <c r="U124" i="10" s="1"/>
  <c r="F194" i="4"/>
  <c r="EA56" i="4"/>
  <c r="EA126" i="10" s="1"/>
  <c r="EC117" i="4"/>
  <c r="EC187" i="10" s="1"/>
  <c r="DV117" i="4"/>
  <c r="DV187" i="10" s="1"/>
  <c r="DZ117" i="4"/>
  <c r="DZ187" i="10" s="1"/>
  <c r="DL117" i="4"/>
  <c r="DL187" i="10" s="1"/>
  <c r="AX173" i="4"/>
  <c r="AX243" i="10" s="1"/>
  <c r="AI173" i="4"/>
  <c r="AI243" i="10" s="1"/>
  <c r="AN173" i="4"/>
  <c r="AN243" i="10" s="1"/>
  <c r="AS173" i="4"/>
  <c r="AS243" i="10" s="1"/>
  <c r="BC173" i="4"/>
  <c r="BC243" i="10" s="1"/>
  <c r="AQ178" i="4"/>
  <c r="AQ248" i="10" s="1"/>
  <c r="AV178" i="4"/>
  <c r="AV248" i="10" s="1"/>
  <c r="AG178" i="4"/>
  <c r="AG248" i="10" s="1"/>
  <c r="BA178" i="4"/>
  <c r="BA248" i="10" s="1"/>
  <c r="AL178" i="4"/>
  <c r="AL248" i="10" s="1"/>
  <c r="EG117" i="4"/>
  <c r="EG187" i="10" s="1"/>
  <c r="DX56" i="4"/>
  <c r="DX126" i="10" s="1"/>
  <c r="EG115" i="4"/>
  <c r="EG185" i="10" s="1"/>
  <c r="V54" i="4"/>
  <c r="V124" i="10" s="1"/>
  <c r="EA115" i="4"/>
  <c r="EA185" i="10" s="1"/>
  <c r="I292" i="7"/>
  <c r="C282" i="7"/>
  <c r="DU117" i="4"/>
  <c r="DU187" i="10" s="1"/>
  <c r="DZ115" i="4"/>
  <c r="DZ185" i="10" s="1"/>
  <c r="BC144" i="4"/>
  <c r="BC214" i="10" s="1"/>
  <c r="AX144" i="4"/>
  <c r="AX214" i="10" s="1"/>
  <c r="AI144" i="4"/>
  <c r="AI214" i="10" s="1"/>
  <c r="AN144" i="4"/>
  <c r="AN214" i="10" s="1"/>
  <c r="AS144" i="4"/>
  <c r="AS214" i="10" s="1"/>
  <c r="N169" i="4"/>
  <c r="N239" i="10" s="1"/>
  <c r="K169" i="4"/>
  <c r="K239" i="10" s="1"/>
  <c r="AH144" i="4"/>
  <c r="AH214" i="10" s="1"/>
  <c r="BB144" i="4"/>
  <c r="BB214" i="10" s="1"/>
  <c r="AM144" i="4"/>
  <c r="AM214" i="10" s="1"/>
  <c r="AR144" i="4"/>
  <c r="AR214" i="10" s="1"/>
  <c r="AW144" i="4"/>
  <c r="AW214" i="10" s="1"/>
  <c r="EF56" i="4"/>
  <c r="EF126" i="10" s="1"/>
  <c r="H40" i="4"/>
  <c r="G110" i="4"/>
  <c r="K198" i="4"/>
  <c r="K268" i="10" s="1"/>
  <c r="DR115" i="4"/>
  <c r="DR185" i="10" s="1"/>
  <c r="K101" i="4"/>
  <c r="K171" i="10" s="1"/>
  <c r="DP117" i="4"/>
  <c r="DP187" i="10" s="1"/>
  <c r="AL173" i="4"/>
  <c r="AL243" i="10" s="1"/>
  <c r="BA173" i="4"/>
  <c r="BA243" i="10" s="1"/>
  <c r="AQ173" i="4"/>
  <c r="AQ243" i="10" s="1"/>
  <c r="AG173" i="4"/>
  <c r="AG243" i="10" s="1"/>
  <c r="AV173" i="4"/>
  <c r="AV243" i="10" s="1"/>
  <c r="DP115" i="4"/>
  <c r="DP185" i="10" s="1"/>
  <c r="H39" i="4"/>
  <c r="T54" i="4"/>
  <c r="T124" i="10" s="1"/>
  <c r="T82" i="4"/>
  <c r="T152" i="10" s="1"/>
  <c r="DQ115" i="4"/>
  <c r="DQ185" i="10" s="1"/>
  <c r="DV115" i="4"/>
  <c r="DV185" i="10" s="1"/>
  <c r="DW56" i="4"/>
  <c r="DW126" i="10" s="1"/>
  <c r="DV56" i="4"/>
  <c r="DV126" i="10" s="1"/>
  <c r="I306" i="7"/>
  <c r="C296" i="7"/>
  <c r="DQ117" i="4"/>
  <c r="DQ187" i="10" s="1"/>
  <c r="I313" i="7"/>
  <c r="C303" i="7"/>
  <c r="EH56" i="4"/>
  <c r="EH126" i="10" s="1"/>
  <c r="DL115" i="4"/>
  <c r="DL185" i="10" s="1"/>
  <c r="DU115" i="4"/>
  <c r="DU185" i="10" s="1"/>
  <c r="O169" i="4"/>
  <c r="O239" i="10" s="1"/>
  <c r="DW115" i="4"/>
  <c r="DW185" i="10" s="1"/>
  <c r="U178" i="4"/>
  <c r="U248" i="10" s="1"/>
  <c r="AU144" i="4"/>
  <c r="AU214" i="10" s="1"/>
  <c r="AF144" i="4"/>
  <c r="AF214" i="10" s="1"/>
  <c r="AZ144" i="4"/>
  <c r="AZ214" i="10" s="1"/>
  <c r="AK144" i="4"/>
  <c r="AK214" i="10" s="1"/>
  <c r="AP144" i="4"/>
  <c r="AP214" i="10" s="1"/>
  <c r="DK117" i="4"/>
  <c r="DK187" i="10" s="1"/>
  <c r="EE117" i="4"/>
  <c r="EE187" i="10" s="1"/>
  <c r="DM117" i="4"/>
  <c r="DM187" i="10" s="1"/>
  <c r="E25" i="4"/>
  <c r="E95" i="10" s="1"/>
  <c r="I298" i="7"/>
  <c r="C288" i="7"/>
  <c r="U37" i="4"/>
  <c r="U107" i="10" s="1"/>
  <c r="S54" i="4"/>
  <c r="S124" i="10" s="1"/>
  <c r="EF115" i="4"/>
  <c r="EF185" i="10" s="1"/>
  <c r="F79" i="4"/>
  <c r="U82" i="4"/>
  <c r="U152" i="10" s="1"/>
  <c r="DM56" i="4"/>
  <c r="DM126" i="10" s="1"/>
  <c r="DR56" i="4"/>
  <c r="DR126" i="10" s="1"/>
  <c r="S178" i="4"/>
  <c r="S248" i="10" s="1"/>
  <c r="AL144" i="4"/>
  <c r="AL214" i="10" s="1"/>
  <c r="AV144" i="4"/>
  <c r="AV214" i="10" s="1"/>
  <c r="BA144" i="4"/>
  <c r="BA214" i="10" s="1"/>
  <c r="AQ144" i="4"/>
  <c r="AQ214" i="10" s="1"/>
  <c r="AG144" i="4"/>
  <c r="AG214" i="10" s="1"/>
  <c r="DQ56" i="4"/>
  <c r="DQ126" i="10" s="1"/>
  <c r="H194" i="4"/>
  <c r="G40" i="4"/>
  <c r="I169" i="4" l="1"/>
  <c r="I239" i="10" s="1"/>
  <c r="I101" i="4"/>
  <c r="I171" i="10" s="1"/>
  <c r="I198" i="4"/>
  <c r="I268" i="10" s="1"/>
  <c r="S37" i="4"/>
  <c r="S107" i="10" s="1"/>
  <c r="M194" i="4"/>
  <c r="M264" i="10" s="1"/>
  <c r="S194" i="4"/>
  <c r="S264" i="10" s="1"/>
  <c r="G25" i="4"/>
  <c r="I309" i="7"/>
  <c r="C299" i="7"/>
  <c r="V101" i="4"/>
  <c r="V171" i="10" s="1"/>
  <c r="DX173" i="4"/>
  <c r="DX243" i="10" s="1"/>
  <c r="EH144" i="4"/>
  <c r="EH214" i="10" s="1"/>
  <c r="DV178" i="4"/>
  <c r="DV248" i="10" s="1"/>
  <c r="DK144" i="4"/>
  <c r="DK214" i="10" s="1"/>
  <c r="AQ82" i="4"/>
  <c r="AQ152" i="10" s="1"/>
  <c r="AL82" i="4"/>
  <c r="AL152" i="10" s="1"/>
  <c r="BA82" i="4"/>
  <c r="BA152" i="10" s="1"/>
  <c r="AV82" i="4"/>
  <c r="AV152" i="10" s="1"/>
  <c r="AG82" i="4"/>
  <c r="AG152" i="10" s="1"/>
  <c r="AV37" i="4"/>
  <c r="AV107" i="10" s="1"/>
  <c r="AL37" i="4"/>
  <c r="AL107" i="10" s="1"/>
  <c r="AG37" i="4"/>
  <c r="AG107" i="10" s="1"/>
  <c r="AQ37" i="4"/>
  <c r="AQ107" i="10" s="1"/>
  <c r="BA37" i="4"/>
  <c r="BA107" i="10" s="1"/>
  <c r="EA144" i="4"/>
  <c r="EA214" i="10" s="1"/>
  <c r="P194" i="4"/>
  <c r="P264" i="10" s="1"/>
  <c r="AZ178" i="4"/>
  <c r="AZ248" i="10" s="1"/>
  <c r="AF178" i="4"/>
  <c r="AF248" i="10" s="1"/>
  <c r="AP178" i="4"/>
  <c r="AP248" i="10" s="1"/>
  <c r="AK178" i="4"/>
  <c r="AK248" i="10" s="1"/>
  <c r="AU178" i="4"/>
  <c r="AU248" i="10" s="1"/>
  <c r="I308" i="7"/>
  <c r="C298" i="7"/>
  <c r="EE144" i="4"/>
  <c r="EE214" i="10" s="1"/>
  <c r="U169" i="4"/>
  <c r="U239" i="10" s="1"/>
  <c r="E209" i="4"/>
  <c r="E279" i="10" s="1"/>
  <c r="EF173" i="4"/>
  <c r="EF243" i="10" s="1"/>
  <c r="DN144" i="4"/>
  <c r="DN214" i="10" s="1"/>
  <c r="H79" i="4"/>
  <c r="DL178" i="4"/>
  <c r="DL248" i="10" s="1"/>
  <c r="V169" i="4"/>
  <c r="V239" i="10" s="1"/>
  <c r="I304" i="7"/>
  <c r="C294" i="7"/>
  <c r="H25" i="4"/>
  <c r="K39" i="4"/>
  <c r="K109" i="10" s="1"/>
  <c r="DR173" i="4"/>
  <c r="DR243" i="10" s="1"/>
  <c r="DZ173" i="4"/>
  <c r="DZ243" i="10" s="1"/>
  <c r="I310" i="7"/>
  <c r="C300" i="7"/>
  <c r="AU82" i="4"/>
  <c r="AU152" i="10" s="1"/>
  <c r="AF82" i="4"/>
  <c r="AF152" i="10" s="1"/>
  <c r="AP82" i="4"/>
  <c r="AP152" i="10" s="1"/>
  <c r="AK82" i="4"/>
  <c r="AK152" i="10" s="1"/>
  <c r="AZ82" i="4"/>
  <c r="AZ152" i="10" s="1"/>
  <c r="EE173" i="4"/>
  <c r="EE243" i="10" s="1"/>
  <c r="I302" i="7"/>
  <c r="C292" i="7"/>
  <c r="S169" i="4"/>
  <c r="S239" i="10" s="1"/>
  <c r="BB178" i="4"/>
  <c r="BB248" i="10" s="1"/>
  <c r="AM178" i="4"/>
  <c r="AM248" i="10" s="1"/>
  <c r="AH178" i="4"/>
  <c r="AH248" i="10" s="1"/>
  <c r="AR178" i="4"/>
  <c r="AR248" i="10" s="1"/>
  <c r="AW178" i="4"/>
  <c r="AW248" i="10" s="1"/>
  <c r="EA178" i="4"/>
  <c r="EA248" i="10" s="1"/>
  <c r="DN173" i="4"/>
  <c r="DN243" i="10" s="1"/>
  <c r="DU173" i="4"/>
  <c r="DU243" i="10" s="1"/>
  <c r="DK173" i="4"/>
  <c r="DK243" i="10" s="1"/>
  <c r="I323" i="7"/>
  <c r="C313" i="7"/>
  <c r="DS144" i="4"/>
  <c r="DS214" i="10" s="1"/>
  <c r="AF54" i="4"/>
  <c r="AF124" i="10" s="1"/>
  <c r="AP54" i="4"/>
  <c r="AP124" i="10" s="1"/>
  <c r="AZ54" i="4"/>
  <c r="AZ124" i="10" s="1"/>
  <c r="AK54" i="4"/>
  <c r="AK124" i="10" s="1"/>
  <c r="AU54" i="4"/>
  <c r="AU124" i="10" s="1"/>
  <c r="M198" i="4"/>
  <c r="M268" i="10" s="1"/>
  <c r="O198" i="4"/>
  <c r="O268" i="10" s="1"/>
  <c r="P198" i="4"/>
  <c r="P268" i="10" s="1"/>
  <c r="EF178" i="4"/>
  <c r="EF248" i="10" s="1"/>
  <c r="DV173" i="4"/>
  <c r="DV243" i="10" s="1"/>
  <c r="DX144" i="4"/>
  <c r="DX214" i="10" s="1"/>
  <c r="N194" i="4"/>
  <c r="N264" i="10" s="1"/>
  <c r="AI82" i="4"/>
  <c r="AI152" i="10" s="1"/>
  <c r="AS82" i="4"/>
  <c r="AS152" i="10" s="1"/>
  <c r="BC82" i="4"/>
  <c r="BC152" i="10" s="1"/>
  <c r="AN82" i="4"/>
  <c r="AN152" i="10" s="1"/>
  <c r="AX82" i="4"/>
  <c r="AX152" i="10" s="1"/>
  <c r="N198" i="4"/>
  <c r="N268" i="10" s="1"/>
  <c r="T169" i="4"/>
  <c r="T239" i="10" s="1"/>
  <c r="EG173" i="4"/>
  <c r="EG243" i="10" s="1"/>
  <c r="EF144" i="4"/>
  <c r="EF214" i="10" s="1"/>
  <c r="AR37" i="4"/>
  <c r="AR107" i="10" s="1"/>
  <c r="BB37" i="4"/>
  <c r="BB107" i="10" s="1"/>
  <c r="AM37" i="4"/>
  <c r="AM107" i="10" s="1"/>
  <c r="AW37" i="4"/>
  <c r="AW107" i="10" s="1"/>
  <c r="AH37" i="4"/>
  <c r="AH107" i="10" s="1"/>
  <c r="DL173" i="4"/>
  <c r="DL243" i="10" s="1"/>
  <c r="DR144" i="4"/>
  <c r="DR214" i="10" s="1"/>
  <c r="AN54" i="4"/>
  <c r="AN124" i="10" s="1"/>
  <c r="BC54" i="4"/>
  <c r="BC124" i="10" s="1"/>
  <c r="AX54" i="4"/>
  <c r="AX124" i="10" s="1"/>
  <c r="AI54" i="4"/>
  <c r="AI124" i="10" s="1"/>
  <c r="AS54" i="4"/>
  <c r="AS124" i="10" s="1"/>
  <c r="E192" i="4"/>
  <c r="E262" i="10" s="1"/>
  <c r="G192" i="4"/>
  <c r="BC37" i="4"/>
  <c r="BC107" i="10" s="1"/>
  <c r="AX37" i="4"/>
  <c r="AX107" i="10" s="1"/>
  <c r="AI37" i="4"/>
  <c r="AI107" i="10" s="1"/>
  <c r="AN37" i="4"/>
  <c r="AN107" i="10" s="1"/>
  <c r="AS37" i="4"/>
  <c r="AS107" i="10" s="1"/>
  <c r="DM144" i="4"/>
  <c r="DM214" i="10" s="1"/>
  <c r="E110" i="4"/>
  <c r="E180" i="10" s="1"/>
  <c r="EH173" i="4"/>
  <c r="EH243" i="10" s="1"/>
  <c r="I311" i="7"/>
  <c r="C301" i="7"/>
  <c r="DQ144" i="4"/>
  <c r="DQ214" i="10" s="1"/>
  <c r="P39" i="4"/>
  <c r="P109" i="10" s="1"/>
  <c r="DZ144" i="4"/>
  <c r="DZ214" i="10" s="1"/>
  <c r="F192" i="4"/>
  <c r="EA173" i="4"/>
  <c r="EA243" i="10" s="1"/>
  <c r="EG144" i="4"/>
  <c r="EG214" i="10" s="1"/>
  <c r="DQ178" i="4"/>
  <c r="DQ248" i="10" s="1"/>
  <c r="EC173" i="4"/>
  <c r="EC243" i="10" s="1"/>
  <c r="I315" i="7"/>
  <c r="C305" i="7"/>
  <c r="I317" i="7"/>
  <c r="C307" i="7"/>
  <c r="DM173" i="4"/>
  <c r="DM243" i="10" s="1"/>
  <c r="DW173" i="4"/>
  <c r="DW243" i="10" s="1"/>
  <c r="AM82" i="4"/>
  <c r="AM152" i="10" s="1"/>
  <c r="BB82" i="4"/>
  <c r="BB152" i="10" s="1"/>
  <c r="AW82" i="4"/>
  <c r="AW152" i="10" s="1"/>
  <c r="AH82" i="4"/>
  <c r="AH152" i="10" s="1"/>
  <c r="AR82" i="4"/>
  <c r="AR152" i="10" s="1"/>
  <c r="DV144" i="4"/>
  <c r="DV214" i="10" s="1"/>
  <c r="DU144" i="4"/>
  <c r="DU214" i="10" s="1"/>
  <c r="O194" i="4"/>
  <c r="O264" i="10" s="1"/>
  <c r="DS173" i="4"/>
  <c r="DS243" i="10" s="1"/>
  <c r="K79" i="4"/>
  <c r="K149" i="10" s="1"/>
  <c r="O79" i="4"/>
  <c r="O149" i="10" s="1"/>
  <c r="EB144" i="4"/>
  <c r="EB214" i="10" s="1"/>
  <c r="AN178" i="4"/>
  <c r="AN248" i="10" s="1"/>
  <c r="AX178" i="4"/>
  <c r="AX248" i="10" s="1"/>
  <c r="BC178" i="4"/>
  <c r="BC248" i="10" s="1"/>
  <c r="AI178" i="4"/>
  <c r="AI248" i="10" s="1"/>
  <c r="AS178" i="4"/>
  <c r="AS248" i="10" s="1"/>
  <c r="DL144" i="4"/>
  <c r="DL214" i="10" s="1"/>
  <c r="M101" i="4"/>
  <c r="M171" i="10" s="1"/>
  <c r="N101" i="4"/>
  <c r="N171" i="10" s="1"/>
  <c r="O101" i="4"/>
  <c r="O171" i="10" s="1"/>
  <c r="BB54" i="4"/>
  <c r="BB124" i="10" s="1"/>
  <c r="AM54" i="4"/>
  <c r="AM124" i="10" s="1"/>
  <c r="AR54" i="4"/>
  <c r="AR124" i="10" s="1"/>
  <c r="AW54" i="4"/>
  <c r="AW124" i="10" s="1"/>
  <c r="AH54" i="4"/>
  <c r="AH124" i="10" s="1"/>
  <c r="F25" i="4"/>
  <c r="DP144" i="4"/>
  <c r="DP214" i="10" s="1"/>
  <c r="I316" i="7"/>
  <c r="C306" i="7"/>
  <c r="AQ54" i="4"/>
  <c r="AQ124" i="10" s="1"/>
  <c r="BA54" i="4"/>
  <c r="BA124" i="10" s="1"/>
  <c r="AL54" i="4"/>
  <c r="AL124" i="10" s="1"/>
  <c r="AG54" i="4"/>
  <c r="AG124" i="10" s="1"/>
  <c r="AV54" i="4"/>
  <c r="AV124" i="10" s="1"/>
  <c r="DQ173" i="4"/>
  <c r="DQ243" i="10" s="1"/>
  <c r="DW144" i="4"/>
  <c r="DW214" i="10" s="1"/>
  <c r="EC144" i="4"/>
  <c r="EC214" i="10" s="1"/>
  <c r="K194" i="4"/>
  <c r="K264" i="10" s="1"/>
  <c r="P101" i="4"/>
  <c r="P171" i="10" s="1"/>
  <c r="F40" i="4"/>
  <c r="EB173" i="4"/>
  <c r="EB243" i="10" s="1"/>
  <c r="DP173" i="4"/>
  <c r="DP243" i="10" s="1"/>
  <c r="I79" i="4" l="1"/>
  <c r="I149" i="10" s="1"/>
  <c r="AU37" i="4"/>
  <c r="AU107" i="10" s="1"/>
  <c r="AP37" i="4"/>
  <c r="AP107" i="10" s="1"/>
  <c r="AF37" i="4"/>
  <c r="AF107" i="10" s="1"/>
  <c r="AZ37" i="4"/>
  <c r="AZ107" i="10" s="1"/>
  <c r="AK37" i="4"/>
  <c r="AK107" i="10" s="1"/>
  <c r="E142" i="4"/>
  <c r="E212" i="10" s="1"/>
  <c r="C309" i="7"/>
  <c r="I319" i="7"/>
  <c r="EF54" i="4"/>
  <c r="EF124" i="10" s="1"/>
  <c r="U101" i="4"/>
  <c r="U171" i="10" s="1"/>
  <c r="U194" i="4"/>
  <c r="U264" i="10" s="1"/>
  <c r="I327" i="7"/>
  <c r="C317" i="7"/>
  <c r="DM37" i="4"/>
  <c r="DM107" i="10" s="1"/>
  <c r="DU54" i="4"/>
  <c r="DU124" i="10" s="1"/>
  <c r="DX178" i="4"/>
  <c r="DX248" i="10" s="1"/>
  <c r="DM82" i="4"/>
  <c r="DM152" i="10" s="1"/>
  <c r="EG82" i="4"/>
  <c r="EG152" i="10" s="1"/>
  <c r="I321" i="7"/>
  <c r="C311" i="7"/>
  <c r="EH54" i="4"/>
  <c r="EH124" i="10" s="1"/>
  <c r="EG37" i="4"/>
  <c r="EG107" i="10" s="1"/>
  <c r="DZ54" i="4"/>
  <c r="DZ124" i="10" s="1"/>
  <c r="AZ194" i="4"/>
  <c r="AZ264" i="10" s="1"/>
  <c r="AU194" i="4"/>
  <c r="AU264" i="10" s="1"/>
  <c r="AP194" i="4"/>
  <c r="AP264" i="10" s="1"/>
  <c r="AK194" i="4"/>
  <c r="AK264" i="10" s="1"/>
  <c r="AF194" i="4"/>
  <c r="AF264" i="10" s="1"/>
  <c r="EE82" i="4"/>
  <c r="EE152" i="10" s="1"/>
  <c r="I314" i="7"/>
  <c r="C304" i="7"/>
  <c r="EE178" i="4"/>
  <c r="EE248" i="10" s="1"/>
  <c r="EF37" i="4"/>
  <c r="EF107" i="10" s="1"/>
  <c r="EA82" i="4"/>
  <c r="EA152" i="10" s="1"/>
  <c r="DN82" i="4"/>
  <c r="DN152" i="10" s="1"/>
  <c r="DS82" i="4"/>
  <c r="DS152" i="10" s="1"/>
  <c r="DR178" i="4"/>
  <c r="DR248" i="10" s="1"/>
  <c r="F110" i="4"/>
  <c r="DK82" i="4"/>
  <c r="DK152" i="10" s="1"/>
  <c r="F142" i="4"/>
  <c r="DK178" i="4"/>
  <c r="DK248" i="10" s="1"/>
  <c r="V194" i="4"/>
  <c r="V264" i="10" s="1"/>
  <c r="DV82" i="4"/>
  <c r="DV152" i="10" s="1"/>
  <c r="DQ82" i="4"/>
  <c r="DQ152" i="10" s="1"/>
  <c r="M39" i="4"/>
  <c r="M109" i="10" s="1"/>
  <c r="O39" i="4"/>
  <c r="O109" i="10" s="1"/>
  <c r="N39" i="4"/>
  <c r="N109" i="10" s="1"/>
  <c r="EB37" i="4"/>
  <c r="EB107" i="10" s="1"/>
  <c r="EC82" i="4"/>
  <c r="EC152" i="10" s="1"/>
  <c r="EH82" i="4"/>
  <c r="EH152" i="10" s="1"/>
  <c r="DP54" i="4"/>
  <c r="DP124" i="10" s="1"/>
  <c r="EG178" i="4"/>
  <c r="EG248" i="10" s="1"/>
  <c r="EB178" i="4"/>
  <c r="EB248" i="10" s="1"/>
  <c r="I312" i="7"/>
  <c r="C302" i="7"/>
  <c r="DZ82" i="4"/>
  <c r="DZ152" i="10" s="1"/>
  <c r="I320" i="7"/>
  <c r="C310" i="7"/>
  <c r="EF82" i="4"/>
  <c r="EF152" i="10" s="1"/>
  <c r="EB82" i="4"/>
  <c r="EB152" i="10" s="1"/>
  <c r="S198" i="4"/>
  <c r="S268" i="10" s="1"/>
  <c r="DM178" i="4"/>
  <c r="DM248" i="10" s="1"/>
  <c r="DU82" i="4"/>
  <c r="DU152" i="10" s="1"/>
  <c r="P79" i="4"/>
  <c r="P149" i="10" s="1"/>
  <c r="DL37" i="4"/>
  <c r="DL107" i="10" s="1"/>
  <c r="G209" i="4"/>
  <c r="U198" i="4"/>
  <c r="U268" i="10" s="1"/>
  <c r="I39" i="4"/>
  <c r="I109" i="10" s="1"/>
  <c r="AX169" i="4"/>
  <c r="AX239" i="10" s="1"/>
  <c r="AI169" i="4"/>
  <c r="AI239" i="10" s="1"/>
  <c r="AN169" i="4"/>
  <c r="AN239" i="10" s="1"/>
  <c r="BC169" i="4"/>
  <c r="BC239" i="10" s="1"/>
  <c r="AS169" i="4"/>
  <c r="AS239" i="10" s="1"/>
  <c r="AH169" i="4"/>
  <c r="AH239" i="10" s="1"/>
  <c r="BB169" i="4"/>
  <c r="BB239" i="10" s="1"/>
  <c r="AM169" i="4"/>
  <c r="AM239" i="10" s="1"/>
  <c r="AR169" i="4"/>
  <c r="AR239" i="10" s="1"/>
  <c r="AW169" i="4"/>
  <c r="AW239" i="10" s="1"/>
  <c r="H192" i="4"/>
  <c r="DU178" i="4"/>
  <c r="DU248" i="10" s="1"/>
  <c r="DQ37" i="4"/>
  <c r="DQ107" i="10" s="1"/>
  <c r="DQ54" i="4"/>
  <c r="DQ124" i="10" s="1"/>
  <c r="DS37" i="4"/>
  <c r="DS107" i="10" s="1"/>
  <c r="DL54" i="4"/>
  <c r="DL124" i="10" s="1"/>
  <c r="EC37" i="4"/>
  <c r="EC107" i="10" s="1"/>
  <c r="DX37" i="4"/>
  <c r="DX107" i="10" s="1"/>
  <c r="T198" i="4"/>
  <c r="T268" i="10" s="1"/>
  <c r="EE54" i="4"/>
  <c r="EE124" i="10" s="1"/>
  <c r="I326" i="7"/>
  <c r="C316" i="7"/>
  <c r="EG54" i="4"/>
  <c r="EG124" i="10" s="1"/>
  <c r="T101" i="4"/>
  <c r="T171" i="10" s="1"/>
  <c r="EC178" i="4"/>
  <c r="EC248" i="10" s="1"/>
  <c r="I325" i="7"/>
  <c r="C315" i="7"/>
  <c r="DX54" i="4"/>
  <c r="DX124" i="10" s="1"/>
  <c r="DK54" i="4"/>
  <c r="DK124" i="10" s="1"/>
  <c r="I333" i="7"/>
  <c r="C323" i="7"/>
  <c r="I318" i="7"/>
  <c r="C308" i="7"/>
  <c r="DZ178" i="4"/>
  <c r="DZ248" i="10" s="1"/>
  <c r="DX82" i="4"/>
  <c r="DX152" i="10" s="1"/>
  <c r="M79" i="4"/>
  <c r="M149" i="10" s="1"/>
  <c r="G49" i="4"/>
  <c r="DV54" i="4"/>
  <c r="DV124" i="10" s="1"/>
  <c r="DW54" i="4"/>
  <c r="DW124" i="10" s="1"/>
  <c r="DS178" i="4"/>
  <c r="DS248" i="10" s="1"/>
  <c r="DW82" i="4"/>
  <c r="DW152" i="10" s="1"/>
  <c r="DN37" i="4"/>
  <c r="DN107" i="10" s="1"/>
  <c r="DN54" i="4"/>
  <c r="DN124" i="10" s="1"/>
  <c r="DR37" i="4"/>
  <c r="DR107" i="10" s="1"/>
  <c r="K25" i="4"/>
  <c r="K95" i="10" s="1"/>
  <c r="P25" i="4"/>
  <c r="P95" i="10" s="1"/>
  <c r="DV37" i="4"/>
  <c r="DV107" i="10" s="1"/>
  <c r="EA37" i="4"/>
  <c r="EA107" i="10" s="1"/>
  <c r="DL82" i="4"/>
  <c r="DL152" i="10" s="1"/>
  <c r="DN178" i="4"/>
  <c r="DN248" i="10" s="1"/>
  <c r="EB54" i="4"/>
  <c r="EB124" i="10" s="1"/>
  <c r="E83" i="4"/>
  <c r="E153" i="10" s="1"/>
  <c r="EC54" i="4"/>
  <c r="EC124" i="10" s="1"/>
  <c r="DR54" i="4"/>
  <c r="DR124" i="10" s="1"/>
  <c r="DW37" i="4"/>
  <c r="DW107" i="10" s="1"/>
  <c r="I194" i="4"/>
  <c r="I264" i="10" s="1"/>
  <c r="H209" i="4"/>
  <c r="DS54" i="4"/>
  <c r="DS124" i="10" s="1"/>
  <c r="T194" i="4"/>
  <c r="T264" i="10" s="1"/>
  <c r="EA54" i="4"/>
  <c r="EA124" i="10" s="1"/>
  <c r="K40" i="4"/>
  <c r="K110" i="10" s="1"/>
  <c r="DM54" i="4"/>
  <c r="DM124" i="10" s="1"/>
  <c r="S101" i="4"/>
  <c r="S171" i="10" s="1"/>
  <c r="EH178" i="4"/>
  <c r="EH248" i="10" s="1"/>
  <c r="N79" i="4"/>
  <c r="N149" i="10" s="1"/>
  <c r="DR82" i="4"/>
  <c r="DR152" i="10" s="1"/>
  <c r="G142" i="4"/>
  <c r="EH37" i="4"/>
  <c r="EH107" i="10" s="1"/>
  <c r="AQ169" i="4"/>
  <c r="AQ239" i="10" s="1"/>
  <c r="AG169" i="4"/>
  <c r="AG239" i="10" s="1"/>
  <c r="BA169" i="4"/>
  <c r="BA239" i="10" s="1"/>
  <c r="AL169" i="4"/>
  <c r="AL239" i="10" s="1"/>
  <c r="AV169" i="4"/>
  <c r="AV239" i="10" s="1"/>
  <c r="V198" i="4"/>
  <c r="V268" i="10" s="1"/>
  <c r="DW178" i="4"/>
  <c r="DW248" i="10" s="1"/>
  <c r="AF169" i="4"/>
  <c r="AF239" i="10" s="1"/>
  <c r="AP169" i="4"/>
  <c r="AP239" i="10" s="1"/>
  <c r="AZ169" i="4"/>
  <c r="AZ239" i="10" s="1"/>
  <c r="AK169" i="4"/>
  <c r="AK239" i="10" s="1"/>
  <c r="AU169" i="4"/>
  <c r="AU239" i="10" s="1"/>
  <c r="DP82" i="4"/>
  <c r="DP152" i="10" s="1"/>
  <c r="H110" i="4"/>
  <c r="DP178" i="4"/>
  <c r="DP248" i="10" s="1"/>
  <c r="AX101" i="4"/>
  <c r="AX171" i="10" s="1"/>
  <c r="BC101" i="4"/>
  <c r="BC171" i="10" s="1"/>
  <c r="AI101" i="4"/>
  <c r="AI171" i="10" s="1"/>
  <c r="AS101" i="4"/>
  <c r="AS171" i="10" s="1"/>
  <c r="AN101" i="4"/>
  <c r="AN171" i="10" s="1"/>
  <c r="I25" i="4" l="1"/>
  <c r="I95" i="10" s="1"/>
  <c r="EE37" i="4"/>
  <c r="EE107" i="10" s="1"/>
  <c r="DU37" i="4"/>
  <c r="DU107" i="10" s="1"/>
  <c r="DZ37" i="4"/>
  <c r="DZ107" i="10" s="1"/>
  <c r="DK37" i="4"/>
  <c r="DK107" i="10" s="1"/>
  <c r="DP37" i="4"/>
  <c r="DP107" i="10" s="1"/>
  <c r="N40" i="4"/>
  <c r="N110" i="10" s="1"/>
  <c r="K192" i="4"/>
  <c r="K262" i="10" s="1"/>
  <c r="U192" i="4"/>
  <c r="U262" i="10" s="1"/>
  <c r="N192" i="4"/>
  <c r="N262" i="10" s="1"/>
  <c r="O192" i="4"/>
  <c r="O262" i="10" s="1"/>
  <c r="M192" i="4"/>
  <c r="M262" i="10" s="1"/>
  <c r="C319" i="7"/>
  <c r="I329" i="7"/>
  <c r="G83" i="4"/>
  <c r="O110" i="4"/>
  <c r="O180" i="10" s="1"/>
  <c r="T25" i="4"/>
  <c r="T95" i="10" s="1"/>
  <c r="DP194" i="4"/>
  <c r="DP264" i="10" s="1"/>
  <c r="AW101" i="4"/>
  <c r="AW171" i="10" s="1"/>
  <c r="AH101" i="4"/>
  <c r="AH171" i="10" s="1"/>
  <c r="AR101" i="4"/>
  <c r="AR171" i="10" s="1"/>
  <c r="BB101" i="4"/>
  <c r="BB171" i="10" s="1"/>
  <c r="AM101" i="4"/>
  <c r="AM171" i="10" s="1"/>
  <c r="I324" i="7"/>
  <c r="C314" i="7"/>
  <c r="EE169" i="4"/>
  <c r="EE239" i="10" s="1"/>
  <c r="V39" i="4"/>
  <c r="V109" i="10" s="1"/>
  <c r="DZ194" i="4"/>
  <c r="DZ264" i="10" s="1"/>
  <c r="O25" i="4"/>
  <c r="O95" i="10" s="1"/>
  <c r="M25" i="4"/>
  <c r="M95" i="10" s="1"/>
  <c r="N25" i="4"/>
  <c r="N95" i="10" s="1"/>
  <c r="T40" i="4"/>
  <c r="T110" i="10" s="1"/>
  <c r="DW169" i="4"/>
  <c r="DW239" i="10" s="1"/>
  <c r="I330" i="7"/>
  <c r="C320" i="7"/>
  <c r="DX101" i="4"/>
  <c r="DX171" i="10" s="1"/>
  <c r="EH169" i="4"/>
  <c r="EH239" i="10" s="1"/>
  <c r="P110" i="4"/>
  <c r="P180" i="10" s="1"/>
  <c r="EF169" i="4"/>
  <c r="EF239" i="10" s="1"/>
  <c r="T79" i="4"/>
  <c r="T149" i="10" s="1"/>
  <c r="F83" i="4"/>
  <c r="E176" i="4"/>
  <c r="E246" i="10" s="1"/>
  <c r="AQ198" i="4"/>
  <c r="AQ268" i="10" s="1"/>
  <c r="BA198" i="4"/>
  <c r="BA268" i="10" s="1"/>
  <c r="AL198" i="4"/>
  <c r="AL268" i="10" s="1"/>
  <c r="AV198" i="4"/>
  <c r="AV268" i="10" s="1"/>
  <c r="AG198" i="4"/>
  <c r="AG268" i="10" s="1"/>
  <c r="EB169" i="4"/>
  <c r="EB239" i="10" s="1"/>
  <c r="K142" i="4"/>
  <c r="K212" i="10" s="1"/>
  <c r="H142" i="4"/>
  <c r="S39" i="4"/>
  <c r="S109" i="10" s="1"/>
  <c r="EE194" i="4"/>
  <c r="EE264" i="10" s="1"/>
  <c r="E49" i="4"/>
  <c r="E119" i="10" s="1"/>
  <c r="G176" i="4"/>
  <c r="DZ169" i="4"/>
  <c r="DZ239" i="10" s="1"/>
  <c r="I343" i="7"/>
  <c r="C333" i="7"/>
  <c r="DL169" i="4"/>
  <c r="DL239" i="10" s="1"/>
  <c r="DM169" i="4"/>
  <c r="DM239" i="10" s="1"/>
  <c r="AL101" i="4"/>
  <c r="AL171" i="10" s="1"/>
  <c r="AV101" i="4"/>
  <c r="AV171" i="10" s="1"/>
  <c r="AG101" i="4"/>
  <c r="AG171" i="10" s="1"/>
  <c r="AQ101" i="4"/>
  <c r="AQ171" i="10" s="1"/>
  <c r="BA101" i="4"/>
  <c r="BA171" i="10" s="1"/>
  <c r="EC101" i="4"/>
  <c r="EC171" i="10" s="1"/>
  <c r="DS101" i="4"/>
  <c r="DS171" i="10" s="1"/>
  <c r="I328" i="7"/>
  <c r="C318" i="7"/>
  <c r="DX169" i="4"/>
  <c r="DX239" i="10" s="1"/>
  <c r="V79" i="4"/>
  <c r="V149" i="10" s="1"/>
  <c r="I322" i="7"/>
  <c r="C312" i="7"/>
  <c r="U39" i="4"/>
  <c r="U109" i="10" s="1"/>
  <c r="DU194" i="4"/>
  <c r="DU264" i="10" s="1"/>
  <c r="I331" i="7"/>
  <c r="C321" i="7"/>
  <c r="I337" i="7"/>
  <c r="C327" i="7"/>
  <c r="E212" i="4"/>
  <c r="E282" i="10" s="1"/>
  <c r="EC169" i="4"/>
  <c r="EC239" i="10" s="1"/>
  <c r="AS198" i="4"/>
  <c r="AS268" i="10" s="1"/>
  <c r="AI198" i="4"/>
  <c r="AI268" i="10" s="1"/>
  <c r="BC198" i="4"/>
  <c r="BC268" i="10" s="1"/>
  <c r="AN198" i="4"/>
  <c r="AN268" i="10" s="1"/>
  <c r="AX198" i="4"/>
  <c r="AX268" i="10" s="1"/>
  <c r="AW198" i="4"/>
  <c r="AW268" i="10" s="1"/>
  <c r="AH198" i="4"/>
  <c r="AH268" i="10" s="1"/>
  <c r="AM198" i="4"/>
  <c r="AM268" i="10" s="1"/>
  <c r="AR198" i="4"/>
  <c r="AR268" i="10" s="1"/>
  <c r="BB198" i="4"/>
  <c r="BB268" i="10" s="1"/>
  <c r="DS169" i="4"/>
  <c r="DS239" i="10" s="1"/>
  <c r="U79" i="4"/>
  <c r="U149" i="10" s="1"/>
  <c r="S79" i="4"/>
  <c r="S149" i="10" s="1"/>
  <c r="DQ169" i="4"/>
  <c r="DQ239" i="10" s="1"/>
  <c r="I335" i="7"/>
  <c r="C325" i="7"/>
  <c r="AF198" i="4"/>
  <c r="AF268" i="10" s="1"/>
  <c r="AP198" i="4"/>
  <c r="AP268" i="10" s="1"/>
  <c r="AK198" i="4"/>
  <c r="AK268" i="10" s="1"/>
  <c r="AU198" i="4"/>
  <c r="AU268" i="10" s="1"/>
  <c r="AZ198" i="4"/>
  <c r="AZ268" i="10" s="1"/>
  <c r="DU169" i="4"/>
  <c r="DU239" i="10" s="1"/>
  <c r="AP101" i="4"/>
  <c r="AP171" i="10" s="1"/>
  <c r="AZ101" i="4"/>
  <c r="AZ171" i="10" s="1"/>
  <c r="AK101" i="4"/>
  <c r="AK171" i="10" s="1"/>
  <c r="AF101" i="4"/>
  <c r="AF171" i="10" s="1"/>
  <c r="AU101" i="4"/>
  <c r="AU171" i="10" s="1"/>
  <c r="M40" i="4"/>
  <c r="M110" i="10" s="1"/>
  <c r="P40" i="4"/>
  <c r="P110" i="10" s="1"/>
  <c r="O40" i="4"/>
  <c r="O110" i="10" s="1"/>
  <c r="AG194" i="4"/>
  <c r="AG264" i="10" s="1"/>
  <c r="AV194" i="4"/>
  <c r="AV264" i="10" s="1"/>
  <c r="BA194" i="4"/>
  <c r="BA264" i="10" s="1"/>
  <c r="AL194" i="4"/>
  <c r="AL264" i="10" s="1"/>
  <c r="AQ194" i="4"/>
  <c r="AQ264" i="10" s="1"/>
  <c r="P192" i="4"/>
  <c r="P262" i="10" s="1"/>
  <c r="DR169" i="4"/>
  <c r="DR239" i="10" s="1"/>
  <c r="T39" i="4"/>
  <c r="T109" i="10" s="1"/>
  <c r="AS194" i="4"/>
  <c r="AS264" i="10" s="1"/>
  <c r="AI194" i="4"/>
  <c r="AI264" i="10" s="1"/>
  <c r="BC194" i="4"/>
  <c r="BC264" i="10" s="1"/>
  <c r="AN194" i="4"/>
  <c r="AN264" i="10" s="1"/>
  <c r="AX194" i="4"/>
  <c r="AX264" i="10" s="1"/>
  <c r="DK194" i="4"/>
  <c r="DK264" i="10" s="1"/>
  <c r="AR194" i="4"/>
  <c r="AR264" i="10" s="1"/>
  <c r="BB194" i="4"/>
  <c r="BB264" i="10" s="1"/>
  <c r="AW194" i="4"/>
  <c r="AW264" i="10" s="1"/>
  <c r="AM194" i="4"/>
  <c r="AM264" i="10" s="1"/>
  <c r="AH194" i="4"/>
  <c r="AH264" i="10" s="1"/>
  <c r="DN101" i="4"/>
  <c r="DN171" i="10" s="1"/>
  <c r="I336" i="7"/>
  <c r="C326" i="7"/>
  <c r="N110" i="4"/>
  <c r="N180" i="10" s="1"/>
  <c r="DP169" i="4"/>
  <c r="DP239" i="10" s="1"/>
  <c r="K110" i="4"/>
  <c r="K180" i="10" s="1"/>
  <c r="EA169" i="4"/>
  <c r="EA239" i="10" s="1"/>
  <c r="DV169" i="4"/>
  <c r="DV239" i="10" s="1"/>
  <c r="EH101" i="4"/>
  <c r="EH171" i="10" s="1"/>
  <c r="DK169" i="4"/>
  <c r="DK239" i="10" s="1"/>
  <c r="I40" i="4"/>
  <c r="I110" i="10" s="1"/>
  <c r="F176" i="4"/>
  <c r="EG169" i="4"/>
  <c r="EG239" i="10" s="1"/>
  <c r="DN169" i="4"/>
  <c r="DN239" i="10" s="1"/>
  <c r="H83" i="4"/>
  <c r="F209" i="4"/>
  <c r="I142" i="4" l="1"/>
  <c r="I212" i="10" s="1"/>
  <c r="I110" i="4"/>
  <c r="I180" i="10" s="1"/>
  <c r="I192" i="4"/>
  <c r="I262" i="10" s="1"/>
  <c r="N142" i="4"/>
  <c r="N212" i="10" s="1"/>
  <c r="K83" i="4"/>
  <c r="K153" i="10" s="1"/>
  <c r="S192" i="4"/>
  <c r="S262" i="10" s="1"/>
  <c r="T192" i="4"/>
  <c r="T262" i="10" s="1"/>
  <c r="M110" i="4"/>
  <c r="M180" i="10" s="1"/>
  <c r="C329" i="7"/>
  <c r="I339" i="7"/>
  <c r="E159" i="4"/>
  <c r="E229" i="10" s="1"/>
  <c r="AU79" i="4"/>
  <c r="AU149" i="10" s="1"/>
  <c r="AF79" i="4"/>
  <c r="AF149" i="10" s="1"/>
  <c r="AP79" i="4"/>
  <c r="AP149" i="10" s="1"/>
  <c r="AZ79" i="4"/>
  <c r="AZ149" i="10" s="1"/>
  <c r="AK79" i="4"/>
  <c r="AK149" i="10" s="1"/>
  <c r="K209" i="4"/>
  <c r="K279" i="10" s="1"/>
  <c r="T110" i="4"/>
  <c r="T180" i="10" s="1"/>
  <c r="DX194" i="4"/>
  <c r="DX264" i="10" s="1"/>
  <c r="EG198" i="4"/>
  <c r="EG268" i="10" s="1"/>
  <c r="EC194" i="4"/>
  <c r="EC264" i="10" s="1"/>
  <c r="DR194" i="4"/>
  <c r="DR264" i="10" s="1"/>
  <c r="EH194" i="4"/>
  <c r="EH264" i="10" s="1"/>
  <c r="U40" i="4"/>
  <c r="U110" i="10" s="1"/>
  <c r="DP101" i="4"/>
  <c r="DP171" i="10" s="1"/>
  <c r="G212" i="4"/>
  <c r="DM198" i="4"/>
  <c r="DM268" i="10" s="1"/>
  <c r="DN198" i="4"/>
  <c r="DN268" i="10" s="1"/>
  <c r="EH198" i="4"/>
  <c r="EH268" i="10" s="1"/>
  <c r="I347" i="7"/>
  <c r="C337" i="7"/>
  <c r="AW39" i="4"/>
  <c r="AW109" i="10" s="1"/>
  <c r="AH39" i="4"/>
  <c r="AH109" i="10" s="1"/>
  <c r="AR39" i="4"/>
  <c r="AR109" i="10" s="1"/>
  <c r="AM39" i="4"/>
  <c r="AM109" i="10" s="1"/>
  <c r="BB39" i="4"/>
  <c r="BB109" i="10" s="1"/>
  <c r="EA101" i="4"/>
  <c r="EA171" i="10" s="1"/>
  <c r="O142" i="4"/>
  <c r="O212" i="10" s="1"/>
  <c r="I353" i="7"/>
  <c r="C343" i="7"/>
  <c r="V110" i="4"/>
  <c r="V180" i="10" s="1"/>
  <c r="F159" i="4"/>
  <c r="I345" i="7"/>
  <c r="C335" i="7"/>
  <c r="V25" i="4"/>
  <c r="V95" i="10" s="1"/>
  <c r="DK101" i="4"/>
  <c r="DK171" i="10" s="1"/>
  <c r="EB198" i="4"/>
  <c r="EB268" i="10" s="1"/>
  <c r="EC198" i="4"/>
  <c r="EC268" i="10" s="1"/>
  <c r="I341" i="7"/>
  <c r="C331" i="7"/>
  <c r="DL101" i="4"/>
  <c r="DL171" i="10" s="1"/>
  <c r="AG25" i="4"/>
  <c r="AG95" i="10" s="1"/>
  <c r="BA25" i="4"/>
  <c r="BA95" i="10" s="1"/>
  <c r="AL25" i="4"/>
  <c r="AL95" i="10" s="1"/>
  <c r="AV25" i="4"/>
  <c r="AV95" i="10" s="1"/>
  <c r="AQ25" i="4"/>
  <c r="AQ95" i="10" s="1"/>
  <c r="I340" i="7"/>
  <c r="C330" i="7"/>
  <c r="DN194" i="4"/>
  <c r="DN264" i="10" s="1"/>
  <c r="DR198" i="4"/>
  <c r="DR268" i="10" s="1"/>
  <c r="F49" i="4"/>
  <c r="K176" i="4"/>
  <c r="K246" i="10" s="1"/>
  <c r="H176" i="4"/>
  <c r="EF101" i="4"/>
  <c r="EF171" i="10" s="1"/>
  <c r="DQ198" i="4"/>
  <c r="DQ268" i="10" s="1"/>
  <c r="H49" i="4"/>
  <c r="DR101" i="4"/>
  <c r="DR171" i="10" s="1"/>
  <c r="I338" i="7"/>
  <c r="C328" i="7"/>
  <c r="AU39" i="4"/>
  <c r="AU109" i="10" s="1"/>
  <c r="AF39" i="4"/>
  <c r="AF109" i="10" s="1"/>
  <c r="AP39" i="4"/>
  <c r="AP109" i="10" s="1"/>
  <c r="AK39" i="4"/>
  <c r="AK109" i="10" s="1"/>
  <c r="AZ39" i="4"/>
  <c r="AZ109" i="10" s="1"/>
  <c r="EF198" i="4"/>
  <c r="EF268" i="10" s="1"/>
  <c r="AV79" i="4"/>
  <c r="AV149" i="10" s="1"/>
  <c r="AG79" i="4"/>
  <c r="AG149" i="10" s="1"/>
  <c r="AQ79" i="4"/>
  <c r="AQ149" i="10" s="1"/>
  <c r="AL79" i="4"/>
  <c r="AL149" i="10" s="1"/>
  <c r="BA79" i="4"/>
  <c r="BA149" i="10" s="1"/>
  <c r="S25" i="4"/>
  <c r="S95" i="10" s="1"/>
  <c r="I334" i="7"/>
  <c r="C324" i="7"/>
  <c r="DM194" i="4"/>
  <c r="DM264" i="10" s="1"/>
  <c r="DK198" i="4"/>
  <c r="DK268" i="10" s="1"/>
  <c r="DM101" i="4"/>
  <c r="DM171" i="10" s="1"/>
  <c r="DP198" i="4"/>
  <c r="DP268" i="10" s="1"/>
  <c r="DL194" i="4"/>
  <c r="DL264" i="10" s="1"/>
  <c r="I346" i="7"/>
  <c r="C336" i="7"/>
  <c r="AQ39" i="4"/>
  <c r="AQ109" i="10" s="1"/>
  <c r="BA39" i="4"/>
  <c r="BA109" i="10" s="1"/>
  <c r="AL39" i="4"/>
  <c r="AL109" i="10" s="1"/>
  <c r="AG39" i="4"/>
  <c r="AG109" i="10" s="1"/>
  <c r="AV39" i="4"/>
  <c r="AV109" i="10" s="1"/>
  <c r="DQ194" i="4"/>
  <c r="DQ264" i="10" s="1"/>
  <c r="S40" i="4"/>
  <c r="S110" i="10" s="1"/>
  <c r="DZ101" i="4"/>
  <c r="DZ171" i="10" s="1"/>
  <c r="AN79" i="4"/>
  <c r="AN149" i="10" s="1"/>
  <c r="AX79" i="4"/>
  <c r="AX149" i="10" s="1"/>
  <c r="AI79" i="4"/>
  <c r="AI149" i="10" s="1"/>
  <c r="BC79" i="4"/>
  <c r="BC149" i="10" s="1"/>
  <c r="AS79" i="4"/>
  <c r="AS149" i="10" s="1"/>
  <c r="DV198" i="4"/>
  <c r="DV268" i="10" s="1"/>
  <c r="EA198" i="4"/>
  <c r="EA268" i="10" s="1"/>
  <c r="BA40" i="4"/>
  <c r="BA110" i="10" s="1"/>
  <c r="AQ40" i="4"/>
  <c r="AQ110" i="10" s="1"/>
  <c r="AV40" i="4"/>
  <c r="AV110" i="10" s="1"/>
  <c r="AG40" i="4"/>
  <c r="AG110" i="10" s="1"/>
  <c r="AL40" i="4"/>
  <c r="AL110" i="10" s="1"/>
  <c r="AI39" i="4"/>
  <c r="AI109" i="10" s="1"/>
  <c r="AS39" i="4"/>
  <c r="AS109" i="10" s="1"/>
  <c r="BC39" i="4"/>
  <c r="BC109" i="10" s="1"/>
  <c r="AN39" i="4"/>
  <c r="AN109" i="10" s="1"/>
  <c r="AX39" i="4"/>
  <c r="AX109" i="10" s="1"/>
  <c r="EB101" i="4"/>
  <c r="EB171" i="10" s="1"/>
  <c r="EG101" i="4"/>
  <c r="EG171" i="10" s="1"/>
  <c r="BB192" i="4"/>
  <c r="BB262" i="10" s="1"/>
  <c r="AM192" i="4"/>
  <c r="AM262" i="10" s="1"/>
  <c r="AR192" i="4"/>
  <c r="AR262" i="10" s="1"/>
  <c r="AW192" i="4"/>
  <c r="AW262" i="10" s="1"/>
  <c r="AH192" i="4"/>
  <c r="AH262" i="10" s="1"/>
  <c r="G159" i="4"/>
  <c r="EA194" i="4"/>
  <c r="EA264" i="10" s="1"/>
  <c r="AP192" i="4"/>
  <c r="AP262" i="10" s="1"/>
  <c r="AZ192" i="4"/>
  <c r="AZ262" i="10" s="1"/>
  <c r="AK192" i="4"/>
  <c r="AK262" i="10" s="1"/>
  <c r="AU192" i="4"/>
  <c r="AU262" i="10" s="1"/>
  <c r="AF192" i="4"/>
  <c r="AF262" i="10" s="1"/>
  <c r="DS194" i="4"/>
  <c r="DS264" i="10" s="1"/>
  <c r="AR79" i="4"/>
  <c r="AR149" i="10" s="1"/>
  <c r="BB79" i="4"/>
  <c r="BB149" i="10" s="1"/>
  <c r="AH79" i="4"/>
  <c r="AH149" i="10" s="1"/>
  <c r="AM79" i="4"/>
  <c r="AM149" i="10" s="1"/>
  <c r="AW79" i="4"/>
  <c r="AW149" i="10" s="1"/>
  <c r="DW194" i="4"/>
  <c r="DW264" i="10" s="1"/>
  <c r="DV194" i="4"/>
  <c r="DV264" i="10" s="1"/>
  <c r="EE198" i="4"/>
  <c r="EE268" i="10" s="1"/>
  <c r="DV101" i="4"/>
  <c r="DV171" i="10" s="1"/>
  <c r="V192" i="4"/>
  <c r="V262" i="10" s="1"/>
  <c r="EF194" i="4"/>
  <c r="EF264" i="10" s="1"/>
  <c r="DU198" i="4"/>
  <c r="DU268" i="10" s="1"/>
  <c r="DW198" i="4"/>
  <c r="DW268" i="10" s="1"/>
  <c r="DQ101" i="4"/>
  <c r="DQ171" i="10" s="1"/>
  <c r="AG192" i="4"/>
  <c r="AG262" i="10" s="1"/>
  <c r="AL192" i="4"/>
  <c r="AL262" i="10" s="1"/>
  <c r="AV192" i="4"/>
  <c r="AV262" i="10" s="1"/>
  <c r="BA192" i="4"/>
  <c r="BA262" i="10" s="1"/>
  <c r="AQ192" i="4"/>
  <c r="AQ262" i="10" s="1"/>
  <c r="DL198" i="4"/>
  <c r="DL268" i="10" s="1"/>
  <c r="DW101" i="4"/>
  <c r="DW171" i="10" s="1"/>
  <c r="U110" i="4"/>
  <c r="U180" i="10" s="1"/>
  <c r="M142" i="4"/>
  <c r="M212" i="10" s="1"/>
  <c r="EG194" i="4"/>
  <c r="EG264" i="10" s="1"/>
  <c r="V40" i="4"/>
  <c r="V110" i="10" s="1"/>
  <c r="H212" i="4"/>
  <c r="EE101" i="4"/>
  <c r="EE171" i="10" s="1"/>
  <c r="I332" i="7"/>
  <c r="C322" i="7"/>
  <c r="EB194" i="4"/>
  <c r="EB264" i="10" s="1"/>
  <c r="DU101" i="4"/>
  <c r="DU171" i="10" s="1"/>
  <c r="DZ198" i="4"/>
  <c r="DZ268" i="10" s="1"/>
  <c r="DX198" i="4"/>
  <c r="DX268" i="10" s="1"/>
  <c r="DS198" i="4"/>
  <c r="DS268" i="10" s="1"/>
  <c r="E90" i="4"/>
  <c r="E160" i="10" s="1"/>
  <c r="G46" i="4"/>
  <c r="P142" i="4"/>
  <c r="P212" i="10" s="1"/>
  <c r="U25" i="4"/>
  <c r="U95" i="10" s="1"/>
  <c r="I176" i="4" l="1"/>
  <c r="I246" i="10" s="1"/>
  <c r="I83" i="4"/>
  <c r="I153" i="10" s="1"/>
  <c r="K49" i="4"/>
  <c r="K119" i="10" s="1"/>
  <c r="N209" i="4"/>
  <c r="N279" i="10" s="1"/>
  <c r="I349" i="7"/>
  <c r="C339" i="7"/>
  <c r="G90" i="4"/>
  <c r="N49" i="4"/>
  <c r="N119" i="10" s="1"/>
  <c r="S110" i="4"/>
  <c r="S180" i="10" s="1"/>
  <c r="V83" i="4"/>
  <c r="V153" i="10" s="1"/>
  <c r="AP25" i="4"/>
  <c r="AP95" i="10" s="1"/>
  <c r="AZ25" i="4"/>
  <c r="AZ95" i="10" s="1"/>
  <c r="AU25" i="4"/>
  <c r="AU95" i="10" s="1"/>
  <c r="AF25" i="4"/>
  <c r="AF95" i="10" s="1"/>
  <c r="AK25" i="4"/>
  <c r="AK95" i="10" s="1"/>
  <c r="DV25" i="4"/>
  <c r="DV95" i="10" s="1"/>
  <c r="DP192" i="4"/>
  <c r="DP262" i="10" s="1"/>
  <c r="DV39" i="4"/>
  <c r="DV109" i="10" s="1"/>
  <c r="EA79" i="4"/>
  <c r="EA149" i="10" s="1"/>
  <c r="EE39" i="4"/>
  <c r="EE109" i="10" s="1"/>
  <c r="F90" i="4"/>
  <c r="M83" i="4"/>
  <c r="M153" i="10" s="1"/>
  <c r="O83" i="4"/>
  <c r="O153" i="10" s="1"/>
  <c r="EF25" i="4"/>
  <c r="EF95" i="10" s="1"/>
  <c r="E46" i="4"/>
  <c r="E116" i="10" s="1"/>
  <c r="EB39" i="4"/>
  <c r="EB109" i="10" s="1"/>
  <c r="P83" i="4"/>
  <c r="P153" i="10" s="1"/>
  <c r="T209" i="4"/>
  <c r="T279" i="10" s="1"/>
  <c r="EE79" i="4"/>
  <c r="EE149" i="10" s="1"/>
  <c r="DU39" i="4"/>
  <c r="DU109" i="10" s="1"/>
  <c r="I348" i="7"/>
  <c r="C338" i="7"/>
  <c r="N83" i="4"/>
  <c r="N153" i="10" s="1"/>
  <c r="DQ25" i="4"/>
  <c r="DQ95" i="10" s="1"/>
  <c r="I351" i="7"/>
  <c r="C341" i="7"/>
  <c r="E203" i="4"/>
  <c r="E273" i="10" s="1"/>
  <c r="DW39" i="4"/>
  <c r="DW109" i="10" s="1"/>
  <c r="EG39" i="4"/>
  <c r="EG109" i="10" s="1"/>
  <c r="H159" i="4"/>
  <c r="DS39" i="4"/>
  <c r="DS109" i="10" s="1"/>
  <c r="DN79" i="4"/>
  <c r="DN149" i="10" s="1"/>
  <c r="DX79" i="4"/>
  <c r="DX149" i="10" s="1"/>
  <c r="AP40" i="4"/>
  <c r="AP110" i="10" s="1"/>
  <c r="AU40" i="4"/>
  <c r="AU110" i="10" s="1"/>
  <c r="AF40" i="4"/>
  <c r="AF110" i="10" s="1"/>
  <c r="AZ40" i="4"/>
  <c r="AZ110" i="10" s="1"/>
  <c r="AK40" i="4"/>
  <c r="AK110" i="10" s="1"/>
  <c r="AM25" i="4"/>
  <c r="AM95" i="10" s="1"/>
  <c r="BB25" i="4"/>
  <c r="BB95" i="10" s="1"/>
  <c r="AW25" i="4"/>
  <c r="AW95" i="10" s="1"/>
  <c r="AH25" i="4"/>
  <c r="AH95" i="10" s="1"/>
  <c r="AR25" i="4"/>
  <c r="AR95" i="10" s="1"/>
  <c r="N176" i="4"/>
  <c r="N246" i="10" s="1"/>
  <c r="DL192" i="4"/>
  <c r="DL262" i="10" s="1"/>
  <c r="DM79" i="4"/>
  <c r="DM149" i="10" s="1"/>
  <c r="DK192" i="4"/>
  <c r="DK262" i="10" s="1"/>
  <c r="DM192" i="4"/>
  <c r="DM262" i="10" s="1"/>
  <c r="DX39" i="4"/>
  <c r="DX109" i="10" s="1"/>
  <c r="DQ40" i="4"/>
  <c r="DQ110" i="10" s="1"/>
  <c r="EC79" i="4"/>
  <c r="EC149" i="10" s="1"/>
  <c r="DQ39" i="4"/>
  <c r="DQ109" i="10" s="1"/>
  <c r="DQ79" i="4"/>
  <c r="DQ149" i="10" s="1"/>
  <c r="EA25" i="4"/>
  <c r="EA95" i="10" s="1"/>
  <c r="T142" i="4"/>
  <c r="T212" i="10" s="1"/>
  <c r="I363" i="7"/>
  <c r="C353" i="7"/>
  <c r="DM39" i="4"/>
  <c r="DM109" i="10" s="1"/>
  <c r="AG110" i="4"/>
  <c r="AG180" i="10" s="1"/>
  <c r="AQ110" i="4"/>
  <c r="AQ180" i="10" s="1"/>
  <c r="BA110" i="4"/>
  <c r="BA180" i="10" s="1"/>
  <c r="AV110" i="4"/>
  <c r="AV180" i="10" s="1"/>
  <c r="AL110" i="4"/>
  <c r="AL180" i="10" s="1"/>
  <c r="DK79" i="4"/>
  <c r="DK149" i="10" s="1"/>
  <c r="DV192" i="4"/>
  <c r="DV262" i="10" s="1"/>
  <c r="DZ192" i="4"/>
  <c r="DZ262" i="10" s="1"/>
  <c r="DL40" i="4"/>
  <c r="DL110" i="10" s="1"/>
  <c r="EA40" i="4"/>
  <c r="EA110" i="10" s="1"/>
  <c r="O176" i="4"/>
  <c r="O246" i="10" s="1"/>
  <c r="EA192" i="4"/>
  <c r="EA262" i="10" s="1"/>
  <c r="AN192" i="4"/>
  <c r="AN262" i="10" s="1"/>
  <c r="AS192" i="4"/>
  <c r="AS262" i="10" s="1"/>
  <c r="AX192" i="4"/>
  <c r="AX262" i="10" s="1"/>
  <c r="AI192" i="4"/>
  <c r="AI262" i="10" s="1"/>
  <c r="BC192" i="4"/>
  <c r="BC262" i="10" s="1"/>
  <c r="DR192" i="4"/>
  <c r="DR262" i="10" s="1"/>
  <c r="EB192" i="4"/>
  <c r="EB262" i="10" s="1"/>
  <c r="DL39" i="4"/>
  <c r="DL109" i="10" s="1"/>
  <c r="I356" i="7"/>
  <c r="C346" i="7"/>
  <c r="DL79" i="4"/>
  <c r="DL149" i="10" s="1"/>
  <c r="P176" i="4"/>
  <c r="P246" i="10" s="1"/>
  <c r="AI110" i="4"/>
  <c r="AI180" i="10" s="1"/>
  <c r="AS110" i="4"/>
  <c r="AS180" i="10" s="1"/>
  <c r="BC110" i="4"/>
  <c r="BC180" i="10" s="1"/>
  <c r="AX110" i="4"/>
  <c r="AX180" i="10" s="1"/>
  <c r="AN110" i="4"/>
  <c r="AN180" i="10" s="1"/>
  <c r="DR39" i="4"/>
  <c r="DR109" i="10" s="1"/>
  <c r="I357" i="7"/>
  <c r="C347" i="7"/>
  <c r="DU79" i="4"/>
  <c r="DU149" i="10" s="1"/>
  <c r="V142" i="4"/>
  <c r="V212" i="10" s="1"/>
  <c r="BC40" i="4"/>
  <c r="BC110" i="10" s="1"/>
  <c r="AN40" i="4"/>
  <c r="AN110" i="10" s="1"/>
  <c r="AX40" i="4"/>
  <c r="AX110" i="10" s="1"/>
  <c r="AI40" i="4"/>
  <c r="AI110" i="10" s="1"/>
  <c r="AS40" i="4"/>
  <c r="AS110" i="10" s="1"/>
  <c r="DV40" i="4"/>
  <c r="DV110" i="10" s="1"/>
  <c r="EF40" i="4"/>
  <c r="EF110" i="10" s="1"/>
  <c r="DN39" i="4"/>
  <c r="DN109" i="10" s="1"/>
  <c r="EA39" i="4"/>
  <c r="EA109" i="10" s="1"/>
  <c r="DV79" i="4"/>
  <c r="DV149" i="10" s="1"/>
  <c r="DL25" i="4"/>
  <c r="DL95" i="10" s="1"/>
  <c r="AS25" i="4"/>
  <c r="AS95" i="10" s="1"/>
  <c r="BC25" i="4"/>
  <c r="BC95" i="10" s="1"/>
  <c r="AN25" i="4"/>
  <c r="AN95" i="10" s="1"/>
  <c r="AX25" i="4"/>
  <c r="AX95" i="10" s="1"/>
  <c r="AI25" i="4"/>
  <c r="AI95" i="10" s="1"/>
  <c r="DZ79" i="4"/>
  <c r="DZ149" i="10" s="1"/>
  <c r="DQ192" i="4"/>
  <c r="DQ262" i="10" s="1"/>
  <c r="EG192" i="4"/>
  <c r="EG262" i="10" s="1"/>
  <c r="EC39" i="4"/>
  <c r="EC109" i="10" s="1"/>
  <c r="DS79" i="4"/>
  <c r="DS149" i="10" s="1"/>
  <c r="EF39" i="4"/>
  <c r="EF109" i="10" s="1"/>
  <c r="F212" i="4"/>
  <c r="DK39" i="4"/>
  <c r="DK109" i="10" s="1"/>
  <c r="K90" i="4"/>
  <c r="K160" i="10" s="1"/>
  <c r="H90" i="4"/>
  <c r="E160" i="4"/>
  <c r="E230" i="10" s="1"/>
  <c r="BB40" i="4"/>
  <c r="BB110" i="10" s="1"/>
  <c r="AM40" i="4"/>
  <c r="AM110" i="10" s="1"/>
  <c r="AW40" i="4"/>
  <c r="AW110" i="10" s="1"/>
  <c r="AH40" i="4"/>
  <c r="AH110" i="10" s="1"/>
  <c r="AR40" i="4"/>
  <c r="AR110" i="10" s="1"/>
  <c r="I209" i="4"/>
  <c r="I279" i="10" s="1"/>
  <c r="DP79" i="4"/>
  <c r="DP149" i="10" s="1"/>
  <c r="DR79" i="4"/>
  <c r="DR149" i="10" s="1"/>
  <c r="S142" i="4"/>
  <c r="S212" i="10" s="1"/>
  <c r="DU192" i="4"/>
  <c r="DU262" i="10" s="1"/>
  <c r="I342" i="7"/>
  <c r="C332" i="7"/>
  <c r="EB79" i="4"/>
  <c r="EB149" i="10" s="1"/>
  <c r="U142" i="4"/>
  <c r="U212" i="10" s="1"/>
  <c r="F160" i="4"/>
  <c r="DP39" i="4"/>
  <c r="DP109" i="10" s="1"/>
  <c r="G160" i="4"/>
  <c r="AZ110" i="4"/>
  <c r="AZ180" i="10" s="1"/>
  <c r="AF110" i="4"/>
  <c r="AF180" i="10" s="1"/>
  <c r="AP110" i="4"/>
  <c r="AP180" i="10" s="1"/>
  <c r="AK110" i="4"/>
  <c r="AK180" i="10" s="1"/>
  <c r="AU110" i="4"/>
  <c r="AU180" i="10" s="1"/>
  <c r="DW79" i="4"/>
  <c r="DW149" i="10" s="1"/>
  <c r="AR110" i="4"/>
  <c r="AR180" i="10" s="1"/>
  <c r="BB110" i="4"/>
  <c r="BB180" i="10" s="1"/>
  <c r="AW110" i="4"/>
  <c r="AW180" i="10" s="1"/>
  <c r="AH110" i="4"/>
  <c r="AH180" i="10" s="1"/>
  <c r="AM110" i="4"/>
  <c r="AM180" i="10" s="1"/>
  <c r="EF192" i="4"/>
  <c r="EF262" i="10" s="1"/>
  <c r="EG79" i="4"/>
  <c r="EG149" i="10" s="1"/>
  <c r="EE192" i="4"/>
  <c r="EE262" i="10" s="1"/>
  <c r="DW192" i="4"/>
  <c r="DW262" i="10" s="1"/>
  <c r="EH39" i="4"/>
  <c r="EH109" i="10" s="1"/>
  <c r="EH79" i="4"/>
  <c r="EH149" i="10" s="1"/>
  <c r="I344" i="7"/>
  <c r="C334" i="7"/>
  <c r="EF79" i="4"/>
  <c r="EF149" i="10" s="1"/>
  <c r="DZ39" i="4"/>
  <c r="DZ109" i="10" s="1"/>
  <c r="I350" i="7"/>
  <c r="C340" i="7"/>
  <c r="I355" i="7"/>
  <c r="C345" i="7"/>
  <c r="M209" i="4"/>
  <c r="M279" i="10" s="1"/>
  <c r="P209" i="4"/>
  <c r="P279" i="10" s="1"/>
  <c r="O209" i="4"/>
  <c r="O279" i="10" s="1"/>
  <c r="I49" i="4" l="1"/>
  <c r="I119" i="10" s="1"/>
  <c r="O49" i="4"/>
  <c r="O119" i="10" s="1"/>
  <c r="P49" i="4"/>
  <c r="P119" i="10" s="1"/>
  <c r="E15" i="4"/>
  <c r="E85" i="10" s="1"/>
  <c r="M49" i="4"/>
  <c r="M119" i="10" s="1"/>
  <c r="C349" i="7"/>
  <c r="I359" i="7"/>
  <c r="K159" i="4"/>
  <c r="K229" i="10" s="1"/>
  <c r="M176" i="4"/>
  <c r="M246" i="10" s="1"/>
  <c r="U159" i="4"/>
  <c r="U229" i="10" s="1"/>
  <c r="I90" i="4"/>
  <c r="I160" i="10" s="1"/>
  <c r="DX110" i="4"/>
  <c r="DX180" i="10" s="1"/>
  <c r="S83" i="4"/>
  <c r="S153" i="10" s="1"/>
  <c r="DU25" i="4"/>
  <c r="DU95" i="10" s="1"/>
  <c r="DW110" i="4"/>
  <c r="DW180" i="10" s="1"/>
  <c r="DK110" i="4"/>
  <c r="DK180" i="10" s="1"/>
  <c r="DN25" i="4"/>
  <c r="DN95" i="10" s="1"/>
  <c r="EH40" i="4"/>
  <c r="EH110" i="10" s="1"/>
  <c r="DV110" i="4"/>
  <c r="DV180" i="10" s="1"/>
  <c r="G20" i="4"/>
  <c r="EG110" i="4"/>
  <c r="EG180" i="10" s="1"/>
  <c r="DP110" i="4"/>
  <c r="DP180" i="10" s="1"/>
  <c r="EB40" i="4"/>
  <c r="EB110" i="10" s="1"/>
  <c r="EC192" i="4"/>
  <c r="EC262" i="10" s="1"/>
  <c r="DN192" i="4"/>
  <c r="DN262" i="10" s="1"/>
  <c r="DQ110" i="4"/>
  <c r="DQ180" i="10" s="1"/>
  <c r="I373" i="7"/>
  <c r="C363" i="7"/>
  <c r="DW25" i="4"/>
  <c r="DW95" i="10" s="1"/>
  <c r="EE40" i="4"/>
  <c r="EE110" i="10" s="1"/>
  <c r="DZ40" i="4"/>
  <c r="DZ110" i="10" s="1"/>
  <c r="P159" i="4"/>
  <c r="P229" i="10" s="1"/>
  <c r="K160" i="4"/>
  <c r="K230" i="10" s="1"/>
  <c r="H160" i="4"/>
  <c r="U83" i="4"/>
  <c r="U153" i="10" s="1"/>
  <c r="DZ110" i="4"/>
  <c r="DZ180" i="10" s="1"/>
  <c r="DL110" i="4"/>
  <c r="DL180" i="10" s="1"/>
  <c r="T83" i="4"/>
  <c r="T153" i="10" s="1"/>
  <c r="EG25" i="4"/>
  <c r="EG95" i="10" s="1"/>
  <c r="DP40" i="4"/>
  <c r="DP110" i="10" s="1"/>
  <c r="DK40" i="4"/>
  <c r="DK110" i="10" s="1"/>
  <c r="I358" i="7"/>
  <c r="C348" i="7"/>
  <c r="AI83" i="4"/>
  <c r="AI153" i="10" s="1"/>
  <c r="AN83" i="4"/>
  <c r="AN153" i="10" s="1"/>
  <c r="AS83" i="4"/>
  <c r="AS153" i="10" s="1"/>
  <c r="BC83" i="4"/>
  <c r="BC153" i="10" s="1"/>
  <c r="AX83" i="4"/>
  <c r="AX153" i="10" s="1"/>
  <c r="EC40" i="4"/>
  <c r="EC110" i="10" s="1"/>
  <c r="DM25" i="4"/>
  <c r="DM95" i="10" s="1"/>
  <c r="DU40" i="4"/>
  <c r="DU110" i="10" s="1"/>
  <c r="G15" i="4"/>
  <c r="AQ209" i="4"/>
  <c r="AQ279" i="10" s="1"/>
  <c r="AG209" i="4"/>
  <c r="AG279" i="10" s="1"/>
  <c r="AV209" i="4"/>
  <c r="AV279" i="10" s="1"/>
  <c r="BA209" i="4"/>
  <c r="BA279" i="10" s="1"/>
  <c r="AL209" i="4"/>
  <c r="AL279" i="10" s="1"/>
  <c r="DP25" i="4"/>
  <c r="DP95" i="10" s="1"/>
  <c r="DM110" i="4"/>
  <c r="DM180" i="10" s="1"/>
  <c r="F46" i="4"/>
  <c r="EF110" i="4"/>
  <c r="EF180" i="10" s="1"/>
  <c r="I361" i="7"/>
  <c r="C351" i="7"/>
  <c r="DK25" i="4"/>
  <c r="DK95" i="10" s="1"/>
  <c r="G203" i="4"/>
  <c r="M159" i="4"/>
  <c r="M229" i="10" s="1"/>
  <c r="DW40" i="4"/>
  <c r="DW110" i="10" s="1"/>
  <c r="DS40" i="4"/>
  <c r="DS110" i="10" s="1"/>
  <c r="DS192" i="4"/>
  <c r="DS262" i="10" s="1"/>
  <c r="H46" i="4"/>
  <c r="DR40" i="4"/>
  <c r="DR110" i="10" s="1"/>
  <c r="DS25" i="4"/>
  <c r="DS95" i="10" s="1"/>
  <c r="EB110" i="4"/>
  <c r="EB180" i="10" s="1"/>
  <c r="BB142" i="4"/>
  <c r="BB212" i="10" s="1"/>
  <c r="AR142" i="4"/>
  <c r="AR212" i="10" s="1"/>
  <c r="AM142" i="4"/>
  <c r="AM212" i="10" s="1"/>
  <c r="AW142" i="4"/>
  <c r="AW212" i="10" s="1"/>
  <c r="AH142" i="4"/>
  <c r="AH212" i="10" s="1"/>
  <c r="DM40" i="4"/>
  <c r="DM110" i="10" s="1"/>
  <c r="EG40" i="4"/>
  <c r="EG110" i="10" s="1"/>
  <c r="EC25" i="4"/>
  <c r="EC95" i="10" s="1"/>
  <c r="DX40" i="4"/>
  <c r="DX110" i="10" s="1"/>
  <c r="DS110" i="4"/>
  <c r="DS180" i="10" s="1"/>
  <c r="H203" i="4"/>
  <c r="DX192" i="4"/>
  <c r="DX262" i="10" s="1"/>
  <c r="AQ142" i="4"/>
  <c r="AQ212" i="10" s="1"/>
  <c r="AV142" i="4"/>
  <c r="AV212" i="10" s="1"/>
  <c r="AG142" i="4"/>
  <c r="AG212" i="10" s="1"/>
  <c r="BA142" i="4"/>
  <c r="BA212" i="10" s="1"/>
  <c r="AL142" i="4"/>
  <c r="AL212" i="10" s="1"/>
  <c r="U49" i="4"/>
  <c r="U119" i="10" s="1"/>
  <c r="EE110" i="4"/>
  <c r="EE180" i="10" s="1"/>
  <c r="V176" i="4"/>
  <c r="V246" i="10" s="1"/>
  <c r="O159" i="4"/>
  <c r="O229" i="10" s="1"/>
  <c r="V209" i="4"/>
  <c r="V279" i="10" s="1"/>
  <c r="EA110" i="4"/>
  <c r="EA180" i="10" s="1"/>
  <c r="EH110" i="4"/>
  <c r="EH180" i="10" s="1"/>
  <c r="N159" i="4"/>
  <c r="N229" i="10" s="1"/>
  <c r="F15" i="4"/>
  <c r="I354" i="7"/>
  <c r="C344" i="7"/>
  <c r="T176" i="4"/>
  <c r="T246" i="10" s="1"/>
  <c r="EH25" i="4"/>
  <c r="EH95" i="10" s="1"/>
  <c r="AN142" i="4"/>
  <c r="AN212" i="10" s="1"/>
  <c r="AX142" i="4"/>
  <c r="AX212" i="10" s="1"/>
  <c r="BC142" i="4"/>
  <c r="BC212" i="10" s="1"/>
  <c r="AI142" i="4"/>
  <c r="AI212" i="10" s="1"/>
  <c r="AS142" i="4"/>
  <c r="AS212" i="10" s="1"/>
  <c r="E128" i="4"/>
  <c r="E198" i="10" s="1"/>
  <c r="DN110" i="4"/>
  <c r="DN180" i="10" s="1"/>
  <c r="I366" i="7"/>
  <c r="C356" i="7"/>
  <c r="EB25" i="4"/>
  <c r="EB95" i="10" s="1"/>
  <c r="N90" i="4"/>
  <c r="N160" i="10" s="1"/>
  <c r="EE25" i="4"/>
  <c r="EE95" i="10" s="1"/>
  <c r="U209" i="4"/>
  <c r="U279" i="10" s="1"/>
  <c r="I365" i="7"/>
  <c r="C355" i="7"/>
  <c r="DU110" i="4"/>
  <c r="DU180" i="10" s="1"/>
  <c r="I352" i="7"/>
  <c r="C342" i="7"/>
  <c r="EH192" i="4"/>
  <c r="EH262" i="10" s="1"/>
  <c r="V49" i="4"/>
  <c r="V119" i="10" s="1"/>
  <c r="I360" i="7"/>
  <c r="C350" i="7"/>
  <c r="S209" i="4"/>
  <c r="S279" i="10" s="1"/>
  <c r="T49" i="4"/>
  <c r="T119" i="10" s="1"/>
  <c r="S176" i="4"/>
  <c r="S246" i="10" s="1"/>
  <c r="DR110" i="4"/>
  <c r="DR180" i="10" s="1"/>
  <c r="AZ142" i="4"/>
  <c r="AZ212" i="10" s="1"/>
  <c r="AK142" i="4"/>
  <c r="AK212" i="10" s="1"/>
  <c r="AU142" i="4"/>
  <c r="AU212" i="10" s="1"/>
  <c r="AF142" i="4"/>
  <c r="AF212" i="10" s="1"/>
  <c r="AP142" i="4"/>
  <c r="AP212" i="10" s="1"/>
  <c r="K212" i="4"/>
  <c r="K282" i="10" s="1"/>
  <c r="DX25" i="4"/>
  <c r="DX95" i="10" s="1"/>
  <c r="DN40" i="4"/>
  <c r="DN110" i="10" s="1"/>
  <c r="I367" i="7"/>
  <c r="C357" i="7"/>
  <c r="EC110" i="4"/>
  <c r="EC180" i="10" s="1"/>
  <c r="DR25" i="4"/>
  <c r="DR95" i="10" s="1"/>
  <c r="DZ25" i="4"/>
  <c r="DZ95" i="10" s="1"/>
  <c r="I212" i="4" l="1"/>
  <c r="I282" i="10" s="1"/>
  <c r="I159" i="4"/>
  <c r="I229" i="10" s="1"/>
  <c r="I160" i="4"/>
  <c r="I230" i="10" s="1"/>
  <c r="P90" i="4"/>
  <c r="P160" i="10" s="1"/>
  <c r="U176" i="4"/>
  <c r="U246" i="10" s="1"/>
  <c r="G128" i="4"/>
  <c r="S49" i="4"/>
  <c r="S119" i="10" s="1"/>
  <c r="K10" i="4"/>
  <c r="I369" i="7"/>
  <c r="C359" i="7"/>
  <c r="T212" i="4"/>
  <c r="T282" i="10" s="1"/>
  <c r="EA142" i="4"/>
  <c r="EA212" i="10" s="1"/>
  <c r="DQ142" i="4"/>
  <c r="DQ212" i="10" s="1"/>
  <c r="DN83" i="4"/>
  <c r="DN153" i="10" s="1"/>
  <c r="F84" i="4"/>
  <c r="I370" i="7"/>
  <c r="C360" i="7"/>
  <c r="DX142" i="4"/>
  <c r="DX212" i="10" s="1"/>
  <c r="BC176" i="4"/>
  <c r="BC246" i="10" s="1"/>
  <c r="AN176" i="4"/>
  <c r="AN246" i="10" s="1"/>
  <c r="AS176" i="4"/>
  <c r="AS246" i="10" s="1"/>
  <c r="AI176" i="4"/>
  <c r="AI246" i="10" s="1"/>
  <c r="AX176" i="4"/>
  <c r="AX246" i="10" s="1"/>
  <c r="O90" i="4"/>
  <c r="O160" i="10" s="1"/>
  <c r="M90" i="4"/>
  <c r="M160" i="10" s="1"/>
  <c r="I368" i="7"/>
  <c r="C358" i="7"/>
  <c r="AV83" i="4"/>
  <c r="AV153" i="10" s="1"/>
  <c r="AG83" i="4"/>
  <c r="AG153" i="10" s="1"/>
  <c r="AQ83" i="4"/>
  <c r="AQ153" i="10" s="1"/>
  <c r="BA83" i="4"/>
  <c r="BA153" i="10" s="1"/>
  <c r="AL83" i="4"/>
  <c r="AL153" i="10" s="1"/>
  <c r="BB83" i="4"/>
  <c r="BB153" i="10" s="1"/>
  <c r="AM83" i="4"/>
  <c r="AM153" i="10" s="1"/>
  <c r="AW83" i="4"/>
  <c r="AW153" i="10" s="1"/>
  <c r="AR83" i="4"/>
  <c r="AR153" i="10" s="1"/>
  <c r="AH83" i="4"/>
  <c r="AH153" i="10" s="1"/>
  <c r="EH83" i="4"/>
  <c r="EH153" i="10" s="1"/>
  <c r="EC83" i="4"/>
  <c r="EC153" i="10" s="1"/>
  <c r="E179" i="4"/>
  <c r="E249" i="10" s="1"/>
  <c r="T159" i="4"/>
  <c r="T229" i="10" s="1"/>
  <c r="DL142" i="4"/>
  <c r="DL212" i="10" s="1"/>
  <c r="M212" i="4"/>
  <c r="M282" i="10" s="1"/>
  <c r="O212" i="4"/>
  <c r="O282" i="10" s="1"/>
  <c r="P212" i="4"/>
  <c r="P282" i="10" s="1"/>
  <c r="AS49" i="4"/>
  <c r="AS119" i="10" s="1"/>
  <c r="BC49" i="4"/>
  <c r="BC119" i="10" s="1"/>
  <c r="AN49" i="4"/>
  <c r="AN119" i="10" s="1"/>
  <c r="AX49" i="4"/>
  <c r="AX119" i="10" s="1"/>
  <c r="AI49" i="4"/>
  <c r="AI119" i="10" s="1"/>
  <c r="DP142" i="4"/>
  <c r="DP212" i="10" s="1"/>
  <c r="DV209" i="4"/>
  <c r="DV279" i="10" s="1"/>
  <c r="N212" i="4"/>
  <c r="N282" i="10" s="1"/>
  <c r="DS142" i="4"/>
  <c r="DS212" i="10" s="1"/>
  <c r="BC209" i="4"/>
  <c r="BC279" i="10" s="1"/>
  <c r="AI209" i="4"/>
  <c r="AI279" i="10" s="1"/>
  <c r="AX209" i="4"/>
  <c r="AX279" i="10" s="1"/>
  <c r="AS209" i="4"/>
  <c r="AS279" i="10" s="1"/>
  <c r="AN209" i="4"/>
  <c r="AN279" i="10" s="1"/>
  <c r="EB142" i="4"/>
  <c r="EB212" i="10" s="1"/>
  <c r="DL209" i="4"/>
  <c r="DL279" i="10" s="1"/>
  <c r="I375" i="7"/>
  <c r="C365" i="7"/>
  <c r="AF209" i="4"/>
  <c r="AF279" i="10" s="1"/>
  <c r="AZ209" i="4"/>
  <c r="AZ279" i="10" s="1"/>
  <c r="AK209" i="4"/>
  <c r="AK279" i="10" s="1"/>
  <c r="AU209" i="4"/>
  <c r="AU279" i="10" s="1"/>
  <c r="AP209" i="4"/>
  <c r="AP279" i="10" s="1"/>
  <c r="I376" i="7"/>
  <c r="C366" i="7"/>
  <c r="BA176" i="4"/>
  <c r="BA246" i="10" s="1"/>
  <c r="AQ176" i="4"/>
  <c r="AQ246" i="10" s="1"/>
  <c r="AG176" i="4"/>
  <c r="AG246" i="10" s="1"/>
  <c r="AV176" i="4"/>
  <c r="AV246" i="10" s="1"/>
  <c r="AL176" i="4"/>
  <c r="AL246" i="10" s="1"/>
  <c r="BB49" i="4"/>
  <c r="BB119" i="10" s="1"/>
  <c r="AM49" i="4"/>
  <c r="AM119" i="10" s="1"/>
  <c r="AW49" i="4"/>
  <c r="AW119" i="10" s="1"/>
  <c r="AH49" i="4"/>
  <c r="AH119" i="10" s="1"/>
  <c r="AR49" i="4"/>
  <c r="AR119" i="10" s="1"/>
  <c r="DQ209" i="4"/>
  <c r="DQ279" i="10" s="1"/>
  <c r="AH159" i="4"/>
  <c r="AH229" i="10" s="1"/>
  <c r="AR159" i="4"/>
  <c r="AR229" i="10" s="1"/>
  <c r="BB159" i="4"/>
  <c r="BB229" i="10" s="1"/>
  <c r="AM159" i="4"/>
  <c r="AM229" i="10" s="1"/>
  <c r="AW159" i="4"/>
  <c r="AW229" i="10" s="1"/>
  <c r="DM142" i="4"/>
  <c r="DM212" i="10" s="1"/>
  <c r="EF209" i="4"/>
  <c r="EF279" i="10" s="1"/>
  <c r="DN142" i="4"/>
  <c r="DN212" i="10" s="1"/>
  <c r="E84" i="4"/>
  <c r="E154" i="10" s="1"/>
  <c r="EC142" i="4"/>
  <c r="EC212" i="10" s="1"/>
  <c r="DX83" i="4"/>
  <c r="DX153" i="10" s="1"/>
  <c r="AU83" i="4"/>
  <c r="AU153" i="10" s="1"/>
  <c r="AF83" i="4"/>
  <c r="AF153" i="10" s="1"/>
  <c r="AP83" i="4"/>
  <c r="AP153" i="10" s="1"/>
  <c r="AK83" i="4"/>
  <c r="AK153" i="10" s="1"/>
  <c r="AZ83" i="4"/>
  <c r="AZ153" i="10" s="1"/>
  <c r="G84" i="4"/>
  <c r="EE142" i="4"/>
  <c r="EE212" i="10" s="1"/>
  <c r="DU142" i="4"/>
  <c r="DU212" i="10" s="1"/>
  <c r="K15" i="4"/>
  <c r="K85" i="10" s="1"/>
  <c r="H15" i="4"/>
  <c r="BB209" i="4"/>
  <c r="BB279" i="10" s="1"/>
  <c r="AM209" i="4"/>
  <c r="AM279" i="10" s="1"/>
  <c r="AH209" i="4"/>
  <c r="AH279" i="10" s="1"/>
  <c r="AW209" i="4"/>
  <c r="AW279" i="10" s="1"/>
  <c r="AR209" i="4"/>
  <c r="AR279" i="10" s="1"/>
  <c r="T90" i="4"/>
  <c r="T160" i="10" s="1"/>
  <c r="F203" i="4"/>
  <c r="EF142" i="4"/>
  <c r="EF212" i="10" s="1"/>
  <c r="E20" i="4"/>
  <c r="E90" i="10" s="1"/>
  <c r="K46" i="4"/>
  <c r="K116" i="10" s="1"/>
  <c r="DZ142" i="4"/>
  <c r="DZ212" i="10" s="1"/>
  <c r="BA49" i="4"/>
  <c r="BA119" i="10" s="1"/>
  <c r="AL49" i="4"/>
  <c r="AL119" i="10" s="1"/>
  <c r="AV49" i="4"/>
  <c r="AV119" i="10" s="1"/>
  <c r="AG49" i="4"/>
  <c r="AG119" i="10" s="1"/>
  <c r="AQ49" i="4"/>
  <c r="AQ119" i="10" s="1"/>
  <c r="EG142" i="4"/>
  <c r="EG212" i="10" s="1"/>
  <c r="I383" i="7"/>
  <c r="C373" i="7"/>
  <c r="EH142" i="4"/>
  <c r="EH212" i="10" s="1"/>
  <c r="DR142" i="4"/>
  <c r="DR212" i="10" s="1"/>
  <c r="EA209" i="4"/>
  <c r="EA279" i="10" s="1"/>
  <c r="I377" i="7"/>
  <c r="C367" i="7"/>
  <c r="DK142" i="4"/>
  <c r="DK212" i="10" s="1"/>
  <c r="AP176" i="4"/>
  <c r="AP246" i="10" s="1"/>
  <c r="AZ176" i="4"/>
  <c r="AZ246" i="10" s="1"/>
  <c r="AU176" i="4"/>
  <c r="AU246" i="10" s="1"/>
  <c r="AF176" i="4"/>
  <c r="AF246" i="10" s="1"/>
  <c r="AK176" i="4"/>
  <c r="AK246" i="10" s="1"/>
  <c r="H128" i="4"/>
  <c r="I362" i="7"/>
  <c r="C352" i="7"/>
  <c r="I364" i="7"/>
  <c r="C354" i="7"/>
  <c r="DV142" i="4"/>
  <c r="DV212" i="10" s="1"/>
  <c r="DW142" i="4"/>
  <c r="DW212" i="10" s="1"/>
  <c r="S159" i="4"/>
  <c r="S229" i="10" s="1"/>
  <c r="I371" i="7"/>
  <c r="C361" i="7"/>
  <c r="DS83" i="4"/>
  <c r="DS153" i="10" s="1"/>
  <c r="F128" i="4"/>
  <c r="V159" i="4"/>
  <c r="V229" i="10" s="1"/>
  <c r="K128" i="4" l="1"/>
  <c r="K198" i="10" s="1"/>
  <c r="M160" i="4"/>
  <c r="M230" i="10" s="1"/>
  <c r="P160" i="4"/>
  <c r="P230" i="10" s="1"/>
  <c r="AM176" i="4"/>
  <c r="AM246" i="10" s="1"/>
  <c r="AR176" i="4"/>
  <c r="AR246" i="10" s="1"/>
  <c r="AH176" i="4"/>
  <c r="AH246" i="10" s="1"/>
  <c r="AW176" i="4"/>
  <c r="AW246" i="10" s="1"/>
  <c r="BB176" i="4"/>
  <c r="BB246" i="10" s="1"/>
  <c r="O160" i="4"/>
  <c r="O230" i="10" s="1"/>
  <c r="E143" i="4"/>
  <c r="E213" i="10" s="1"/>
  <c r="C369" i="7"/>
  <c r="I379" i="7"/>
  <c r="N160" i="4"/>
  <c r="N230" i="10" s="1"/>
  <c r="AF49" i="4"/>
  <c r="AF119" i="10" s="1"/>
  <c r="AP49" i="4"/>
  <c r="AP119" i="10" s="1"/>
  <c r="AK49" i="4"/>
  <c r="AK119" i="10" s="1"/>
  <c r="AZ49" i="4"/>
  <c r="AZ119" i="10" s="1"/>
  <c r="AU49" i="4"/>
  <c r="AU119" i="10" s="1"/>
  <c r="E109" i="4"/>
  <c r="E179" i="10" s="1"/>
  <c r="H20" i="4"/>
  <c r="I387" i="7"/>
  <c r="C377" i="7"/>
  <c r="DW209" i="4"/>
  <c r="DW279" i="10" s="1"/>
  <c r="EA176" i="4"/>
  <c r="EA246" i="10" s="1"/>
  <c r="O46" i="4"/>
  <c r="O116" i="10" s="1"/>
  <c r="M46" i="4"/>
  <c r="M116" i="10" s="1"/>
  <c r="DQ49" i="4"/>
  <c r="DQ119" i="10" s="1"/>
  <c r="DZ83" i="4"/>
  <c r="DZ153" i="10" s="1"/>
  <c r="EF176" i="4"/>
  <c r="EF246" i="10" s="1"/>
  <c r="H179" i="4"/>
  <c r="I381" i="7"/>
  <c r="C371" i="7"/>
  <c r="AU159" i="4"/>
  <c r="AU229" i="10" s="1"/>
  <c r="AF159" i="4"/>
  <c r="AF229" i="10" s="1"/>
  <c r="AP159" i="4"/>
  <c r="AP229" i="10" s="1"/>
  <c r="AZ159" i="4"/>
  <c r="AZ229" i="10" s="1"/>
  <c r="AK159" i="4"/>
  <c r="AK229" i="10" s="1"/>
  <c r="I372" i="7"/>
  <c r="C362" i="7"/>
  <c r="EF49" i="4"/>
  <c r="EF119" i="10" s="1"/>
  <c r="N203" i="4"/>
  <c r="N273" i="10" s="1"/>
  <c r="K203" i="4"/>
  <c r="K273" i="10" s="1"/>
  <c r="G179" i="4"/>
  <c r="DS209" i="4"/>
  <c r="DS279" i="10" s="1"/>
  <c r="U212" i="4"/>
  <c r="U282" i="10" s="1"/>
  <c r="EB83" i="4"/>
  <c r="EB153" i="10" s="1"/>
  <c r="DV83" i="4"/>
  <c r="DV153" i="10" s="1"/>
  <c r="U90" i="4"/>
  <c r="U160" i="10" s="1"/>
  <c r="DK83" i="4"/>
  <c r="DK153" i="10" s="1"/>
  <c r="DP209" i="4"/>
  <c r="DP279" i="10" s="1"/>
  <c r="DQ83" i="4"/>
  <c r="DQ153" i="10" s="1"/>
  <c r="K84" i="4"/>
  <c r="K154" i="10" s="1"/>
  <c r="H84" i="4"/>
  <c r="EH49" i="4"/>
  <c r="EH119" i="10" s="1"/>
  <c r="AS159" i="4"/>
  <c r="AS229" i="10" s="1"/>
  <c r="BC159" i="4"/>
  <c r="BC229" i="10" s="1"/>
  <c r="AN159" i="4"/>
  <c r="AN229" i="10" s="1"/>
  <c r="AX159" i="4"/>
  <c r="AX229" i="10" s="1"/>
  <c r="AI159" i="4"/>
  <c r="AI229" i="10" s="1"/>
  <c r="EB159" i="4"/>
  <c r="EB229" i="10" s="1"/>
  <c r="EE209" i="4"/>
  <c r="EE279" i="10" s="1"/>
  <c r="N128" i="4"/>
  <c r="N198" i="10" s="1"/>
  <c r="DN49" i="4"/>
  <c r="DN119" i="10" s="1"/>
  <c r="I378" i="7"/>
  <c r="C368" i="7"/>
  <c r="DN176" i="4"/>
  <c r="DN246" i="10" s="1"/>
  <c r="DZ176" i="4"/>
  <c r="DZ246" i="10" s="1"/>
  <c r="DR49" i="4"/>
  <c r="DR119" i="10" s="1"/>
  <c r="I15" i="4"/>
  <c r="I85" i="10" s="1"/>
  <c r="DS49" i="4"/>
  <c r="DS119" i="10" s="1"/>
  <c r="S212" i="4"/>
  <c r="S282" i="10" s="1"/>
  <c r="AG159" i="4"/>
  <c r="AG229" i="10" s="1"/>
  <c r="AL159" i="4"/>
  <c r="AL229" i="10" s="1"/>
  <c r="BA159" i="4"/>
  <c r="BA229" i="10" s="1"/>
  <c r="AV159" i="4"/>
  <c r="AV229" i="10" s="1"/>
  <c r="AQ159" i="4"/>
  <c r="AQ229" i="10" s="1"/>
  <c r="DW83" i="4"/>
  <c r="DW153" i="10" s="1"/>
  <c r="V90" i="4"/>
  <c r="V160" i="10" s="1"/>
  <c r="DL176" i="4"/>
  <c r="DL246" i="10" s="1"/>
  <c r="DP176" i="4"/>
  <c r="DP246" i="10" s="1"/>
  <c r="AQ90" i="4"/>
  <c r="AQ160" i="10" s="1"/>
  <c r="AG90" i="4"/>
  <c r="AG160" i="10" s="1"/>
  <c r="BA90" i="4"/>
  <c r="BA160" i="10" s="1"/>
  <c r="AL90" i="4"/>
  <c r="AL160" i="10" s="1"/>
  <c r="AV90" i="4"/>
  <c r="AV160" i="10" s="1"/>
  <c r="DR159" i="4"/>
  <c r="DR229" i="10" s="1"/>
  <c r="EB209" i="4"/>
  <c r="EB279" i="10" s="1"/>
  <c r="DW49" i="4"/>
  <c r="DW119" i="10" s="1"/>
  <c r="DM159" i="4"/>
  <c r="DM229" i="10" s="1"/>
  <c r="DL49" i="4"/>
  <c r="DL119" i="10" s="1"/>
  <c r="DR209" i="4"/>
  <c r="DR279" i="10" s="1"/>
  <c r="DM49" i="4"/>
  <c r="DM119" i="10" s="1"/>
  <c r="EG49" i="4"/>
  <c r="EG119" i="10" s="1"/>
  <c r="I386" i="7"/>
  <c r="C376" i="7"/>
  <c r="DU209" i="4"/>
  <c r="DU279" i="10" s="1"/>
  <c r="DX209" i="4"/>
  <c r="DX279" i="10" s="1"/>
  <c r="EC49" i="4"/>
  <c r="EC119" i="10" s="1"/>
  <c r="DX49" i="4"/>
  <c r="DX119" i="10" s="1"/>
  <c r="DR83" i="4"/>
  <c r="DR153" i="10" s="1"/>
  <c r="DM83" i="4"/>
  <c r="DM153" i="10" s="1"/>
  <c r="EA83" i="4"/>
  <c r="EA153" i="10" s="1"/>
  <c r="EH176" i="4"/>
  <c r="EH246" i="10" s="1"/>
  <c r="EC176" i="4"/>
  <c r="EC246" i="10" s="1"/>
  <c r="F143" i="4"/>
  <c r="DM209" i="4"/>
  <c r="DM279" i="10" s="1"/>
  <c r="I385" i="7"/>
  <c r="C375" i="7"/>
  <c r="I374" i="7"/>
  <c r="C364" i="7"/>
  <c r="I46" i="4"/>
  <c r="I116" i="10" s="1"/>
  <c r="DQ176" i="4"/>
  <c r="DQ246" i="10" s="1"/>
  <c r="DP83" i="4"/>
  <c r="DP153" i="10" s="1"/>
  <c r="EC209" i="4"/>
  <c r="EC279" i="10" s="1"/>
  <c r="G22" i="4"/>
  <c r="I393" i="7"/>
  <c r="C383" i="7"/>
  <c r="DV49" i="4"/>
  <c r="DV119" i="10" s="1"/>
  <c r="EG209" i="4"/>
  <c r="EG279" i="10" s="1"/>
  <c r="EE83" i="4"/>
  <c r="EE153" i="10" s="1"/>
  <c r="EB49" i="4"/>
  <c r="EB119" i="10" s="1"/>
  <c r="DV176" i="4"/>
  <c r="DV246" i="10" s="1"/>
  <c r="DK209" i="4"/>
  <c r="DK279" i="10" s="1"/>
  <c r="V160" i="4"/>
  <c r="V230" i="10" s="1"/>
  <c r="DN209" i="4"/>
  <c r="DN279" i="10" s="1"/>
  <c r="V212" i="4"/>
  <c r="V282" i="10" s="1"/>
  <c r="EG83" i="4"/>
  <c r="EG153" i="10" s="1"/>
  <c r="I380" i="7"/>
  <c r="C370" i="7"/>
  <c r="EA49" i="4"/>
  <c r="EA119" i="10" s="1"/>
  <c r="U160" i="4"/>
  <c r="U230" i="10" s="1"/>
  <c r="DZ209" i="4"/>
  <c r="DZ279" i="10" s="1"/>
  <c r="DS176" i="4"/>
  <c r="DS246" i="10" s="1"/>
  <c r="DU83" i="4"/>
  <c r="DU153" i="10" s="1"/>
  <c r="EE176" i="4"/>
  <c r="EE246" i="10" s="1"/>
  <c r="P46" i="4"/>
  <c r="P116" i="10" s="1"/>
  <c r="G143" i="4"/>
  <c r="EG159" i="4"/>
  <c r="EG229" i="10" s="1"/>
  <c r="N46" i="4"/>
  <c r="N116" i="10" s="1"/>
  <c r="EH209" i="4"/>
  <c r="EH279" i="10" s="1"/>
  <c r="S160" i="4"/>
  <c r="S230" i="10" s="1"/>
  <c r="DU176" i="4"/>
  <c r="DU246" i="10" s="1"/>
  <c r="K20" i="4"/>
  <c r="K90" i="10" s="1"/>
  <c r="F20" i="4"/>
  <c r="DK176" i="4"/>
  <c r="DK246" i="10" s="1"/>
  <c r="DW159" i="4"/>
  <c r="DW229" i="10" s="1"/>
  <c r="DL83" i="4"/>
  <c r="DL153" i="10" s="1"/>
  <c r="EF83" i="4"/>
  <c r="EF153" i="10" s="1"/>
  <c r="S90" i="4"/>
  <c r="S160" i="10" s="1"/>
  <c r="DX176" i="4"/>
  <c r="DX246" i="10" s="1"/>
  <c r="AG212" i="4"/>
  <c r="AG282" i="10" s="1"/>
  <c r="BA212" i="4"/>
  <c r="BA282" i="10" s="1"/>
  <c r="AQ212" i="4"/>
  <c r="AQ282" i="10" s="1"/>
  <c r="AV212" i="4"/>
  <c r="AV282" i="10" s="1"/>
  <c r="AL212" i="4"/>
  <c r="AL282" i="10" s="1"/>
  <c r="I128" i="4" l="1"/>
  <c r="I198" i="10" s="1"/>
  <c r="I20" i="4"/>
  <c r="I90" i="10" s="1"/>
  <c r="T160" i="4"/>
  <c r="T230" i="10" s="1"/>
  <c r="DK49" i="4"/>
  <c r="DK119" i="10" s="1"/>
  <c r="G109" i="4"/>
  <c r="EB176" i="4"/>
  <c r="EB246" i="10" s="1"/>
  <c r="DU49" i="4"/>
  <c r="DU119" i="10" s="1"/>
  <c r="EG176" i="4"/>
  <c r="EG246" i="10" s="1"/>
  <c r="DZ49" i="4"/>
  <c r="DZ119" i="10" s="1"/>
  <c r="EE49" i="4"/>
  <c r="EE119" i="10" s="1"/>
  <c r="P128" i="4"/>
  <c r="P198" i="10" s="1"/>
  <c r="T203" i="4"/>
  <c r="T273" i="10" s="1"/>
  <c r="DP49" i="4"/>
  <c r="DP119" i="10" s="1"/>
  <c r="DM176" i="4"/>
  <c r="DM246" i="10" s="1"/>
  <c r="T128" i="4"/>
  <c r="T198" i="10" s="1"/>
  <c r="DW176" i="4"/>
  <c r="DW246" i="10" s="1"/>
  <c r="C379" i="7"/>
  <c r="I389" i="7"/>
  <c r="DR176" i="4"/>
  <c r="DR246" i="10" s="1"/>
  <c r="I84" i="4"/>
  <c r="I154" i="10" s="1"/>
  <c r="AP160" i="4"/>
  <c r="AP230" i="10" s="1"/>
  <c r="AZ160" i="4"/>
  <c r="AZ230" i="10" s="1"/>
  <c r="AK160" i="4"/>
  <c r="AK230" i="10" s="1"/>
  <c r="AU160" i="4"/>
  <c r="AU230" i="10" s="1"/>
  <c r="AF160" i="4"/>
  <c r="AF230" i="10" s="1"/>
  <c r="DZ159" i="4"/>
  <c r="DZ229" i="10" s="1"/>
  <c r="G127" i="4"/>
  <c r="AX212" i="4"/>
  <c r="AX282" i="10" s="1"/>
  <c r="AI212" i="4"/>
  <c r="AI282" i="10" s="1"/>
  <c r="AS212" i="4"/>
  <c r="AS282" i="10" s="1"/>
  <c r="BC212" i="4"/>
  <c r="BC282" i="10" s="1"/>
  <c r="AN212" i="4"/>
  <c r="AN282" i="10" s="1"/>
  <c r="I395" i="7"/>
  <c r="C385" i="7"/>
  <c r="N84" i="4"/>
  <c r="N154" i="10" s="1"/>
  <c r="U46" i="4"/>
  <c r="U116" i="10" s="1"/>
  <c r="EA90" i="4"/>
  <c r="EA160" i="10" s="1"/>
  <c r="DP159" i="4"/>
  <c r="DP229" i="10" s="1"/>
  <c r="E95" i="4"/>
  <c r="E165" i="10" s="1"/>
  <c r="DQ90" i="4"/>
  <c r="DQ160" i="10" s="1"/>
  <c r="O128" i="4"/>
  <c r="O198" i="10" s="1"/>
  <c r="M128" i="4"/>
  <c r="M198" i="10" s="1"/>
  <c r="DL212" i="4"/>
  <c r="DL282" i="10" s="1"/>
  <c r="DV90" i="4"/>
  <c r="DV160" i="10" s="1"/>
  <c r="I388" i="7"/>
  <c r="C378" i="7"/>
  <c r="M15" i="4"/>
  <c r="M85" i="10" s="1"/>
  <c r="O15" i="4"/>
  <c r="O85" i="10" s="1"/>
  <c r="N15" i="4"/>
  <c r="N85" i="10" s="1"/>
  <c r="AL160" i="4"/>
  <c r="AL230" i="10" s="1"/>
  <c r="AV160" i="4"/>
  <c r="AV230" i="10" s="1"/>
  <c r="BA160" i="4"/>
  <c r="BA230" i="10" s="1"/>
  <c r="AQ160" i="4"/>
  <c r="AQ230" i="10" s="1"/>
  <c r="AG160" i="4"/>
  <c r="AG230" i="10" s="1"/>
  <c r="T84" i="4"/>
  <c r="T154" i="10" s="1"/>
  <c r="DV212" i="4"/>
  <c r="DV282" i="10" s="1"/>
  <c r="BB160" i="4"/>
  <c r="BB230" i="10" s="1"/>
  <c r="AM160" i="4"/>
  <c r="AM230" i="10" s="1"/>
  <c r="AH160" i="4"/>
  <c r="AH230" i="10" s="1"/>
  <c r="AR160" i="4"/>
  <c r="AR230" i="10" s="1"/>
  <c r="AW160" i="4"/>
  <c r="AW230" i="10" s="1"/>
  <c r="I397" i="7"/>
  <c r="C387" i="7"/>
  <c r="DV159" i="4"/>
  <c r="DV229" i="10" s="1"/>
  <c r="O84" i="4"/>
  <c r="O154" i="10" s="1"/>
  <c r="F179" i="4"/>
  <c r="DN159" i="4"/>
  <c r="DN229" i="10" s="1"/>
  <c r="AH90" i="4"/>
  <c r="AH160" i="10" s="1"/>
  <c r="AW90" i="4"/>
  <c r="AW160" i="10" s="1"/>
  <c r="AR90" i="4"/>
  <c r="AR160" i="10" s="1"/>
  <c r="BB90" i="4"/>
  <c r="BB160" i="10" s="1"/>
  <c r="AM90" i="4"/>
  <c r="AM160" i="10" s="1"/>
  <c r="H109" i="4"/>
  <c r="I403" i="7"/>
  <c r="C393" i="7"/>
  <c r="I384" i="7"/>
  <c r="C374" i="7"/>
  <c r="AS90" i="4"/>
  <c r="AS160" i="10" s="1"/>
  <c r="BC90" i="4"/>
  <c r="BC160" i="10" s="1"/>
  <c r="AN90" i="4"/>
  <c r="AN160" i="10" s="1"/>
  <c r="AX90" i="4"/>
  <c r="AX160" i="10" s="1"/>
  <c r="AI90" i="4"/>
  <c r="AI160" i="10" s="1"/>
  <c r="EF159" i="4"/>
  <c r="EF229" i="10" s="1"/>
  <c r="EC159" i="4"/>
  <c r="EC229" i="10" s="1"/>
  <c r="DX159" i="4"/>
  <c r="DX229" i="10" s="1"/>
  <c r="P15" i="4"/>
  <c r="P85" i="10" s="1"/>
  <c r="I391" i="7"/>
  <c r="C381" i="7"/>
  <c r="EA212" i="4"/>
  <c r="EA282" i="10" s="1"/>
  <c r="E127" i="4"/>
  <c r="E197" i="10" s="1"/>
  <c r="V46" i="4"/>
  <c r="V116" i="10" s="1"/>
  <c r="EF212" i="4"/>
  <c r="EF282" i="10" s="1"/>
  <c r="EF90" i="4"/>
  <c r="EF160" i="10" s="1"/>
  <c r="P84" i="4"/>
  <c r="P154" i="10" s="1"/>
  <c r="E22" i="4"/>
  <c r="E92" i="10" s="1"/>
  <c r="F127" i="4"/>
  <c r="DL159" i="4"/>
  <c r="DL229" i="10" s="1"/>
  <c r="AP212" i="4"/>
  <c r="AP282" i="10" s="1"/>
  <c r="AK212" i="4"/>
  <c r="AK282" i="10" s="1"/>
  <c r="AZ212" i="4"/>
  <c r="AZ282" i="10" s="1"/>
  <c r="AF212" i="4"/>
  <c r="AF282" i="10" s="1"/>
  <c r="AU212" i="4"/>
  <c r="AU282" i="10" s="1"/>
  <c r="I203" i="4"/>
  <c r="I273" i="10" s="1"/>
  <c r="H143" i="4"/>
  <c r="S46" i="4"/>
  <c r="S116" i="10" s="1"/>
  <c r="DU159" i="4"/>
  <c r="DU229" i="10" s="1"/>
  <c r="DQ212" i="4"/>
  <c r="DQ282" i="10" s="1"/>
  <c r="AK90" i="4"/>
  <c r="AK160" i="10" s="1"/>
  <c r="AU90" i="4"/>
  <c r="AU160" i="10" s="1"/>
  <c r="AF90" i="4"/>
  <c r="AF160" i="10" s="1"/>
  <c r="AP90" i="4"/>
  <c r="AP160" i="10" s="1"/>
  <c r="AZ90" i="4"/>
  <c r="AZ160" i="10" s="1"/>
  <c r="EA159" i="4"/>
  <c r="EA229" i="10" s="1"/>
  <c r="DS159" i="4"/>
  <c r="DS229" i="10" s="1"/>
  <c r="DK159" i="4"/>
  <c r="DK229" i="10" s="1"/>
  <c r="DQ159" i="4"/>
  <c r="DQ229" i="10" s="1"/>
  <c r="EH159" i="4"/>
  <c r="EH229" i="10" s="1"/>
  <c r="I390" i="7"/>
  <c r="C380" i="7"/>
  <c r="AI160" i="4"/>
  <c r="AI230" i="10" s="1"/>
  <c r="BC160" i="4"/>
  <c r="BC230" i="10" s="1"/>
  <c r="AN160" i="4"/>
  <c r="AN230" i="10" s="1"/>
  <c r="AS160" i="4"/>
  <c r="AS230" i="10" s="1"/>
  <c r="AX160" i="4"/>
  <c r="AX230" i="10" s="1"/>
  <c r="I396" i="7"/>
  <c r="C386" i="7"/>
  <c r="DL90" i="4"/>
  <c r="DL160" i="10" s="1"/>
  <c r="K109" i="4"/>
  <c r="K179" i="10" s="1"/>
  <c r="F109" i="4"/>
  <c r="AH212" i="4"/>
  <c r="AH282" i="10" s="1"/>
  <c r="AM212" i="4"/>
  <c r="AM282" i="10" s="1"/>
  <c r="AR212" i="4"/>
  <c r="AR282" i="10" s="1"/>
  <c r="AW212" i="4"/>
  <c r="AW282" i="10" s="1"/>
  <c r="BB212" i="4"/>
  <c r="BB282" i="10" s="1"/>
  <c r="P203" i="4"/>
  <c r="P273" i="10" s="1"/>
  <c r="M203" i="4"/>
  <c r="M273" i="10" s="1"/>
  <c r="O203" i="4"/>
  <c r="O273" i="10" s="1"/>
  <c r="I382" i="7"/>
  <c r="C372" i="7"/>
  <c r="EE159" i="4"/>
  <c r="EE229" i="10" s="1"/>
  <c r="T46" i="4"/>
  <c r="T116" i="10" s="1"/>
  <c r="I109" i="4" l="1"/>
  <c r="I179" i="10" s="1"/>
  <c r="M84" i="4"/>
  <c r="M154" i="10" s="1"/>
  <c r="O20" i="4"/>
  <c r="O90" i="10" s="1"/>
  <c r="E53" i="4"/>
  <c r="E123" i="10" s="1"/>
  <c r="C389" i="7"/>
  <c r="I399" i="7"/>
  <c r="S20" i="4"/>
  <c r="S90" i="10" s="1"/>
  <c r="N20" i="4"/>
  <c r="N90" i="10" s="1"/>
  <c r="M20" i="4"/>
  <c r="M90" i="10" s="1"/>
  <c r="P20" i="4"/>
  <c r="P90" i="10" s="1"/>
  <c r="DR212" i="4"/>
  <c r="DR282" i="10" s="1"/>
  <c r="AQ84" i="4"/>
  <c r="AQ154" i="10" s="1"/>
  <c r="BA84" i="4"/>
  <c r="BA154" i="10" s="1"/>
  <c r="AL84" i="4"/>
  <c r="AL154" i="10" s="1"/>
  <c r="AV84" i="4"/>
  <c r="AV154" i="10" s="1"/>
  <c r="AG84" i="4"/>
  <c r="AG154" i="10" s="1"/>
  <c r="EC160" i="4"/>
  <c r="EC230" i="10" s="1"/>
  <c r="EE212" i="4"/>
  <c r="EE282" i="10" s="1"/>
  <c r="AP46" i="4"/>
  <c r="AP116" i="10" s="1"/>
  <c r="AZ46" i="4"/>
  <c r="AZ116" i="10" s="1"/>
  <c r="AU46" i="4"/>
  <c r="AU116" i="10" s="1"/>
  <c r="AK46" i="4"/>
  <c r="AK116" i="10" s="1"/>
  <c r="AF46" i="4"/>
  <c r="AF116" i="10" s="1"/>
  <c r="T20" i="4"/>
  <c r="T90" i="10" s="1"/>
  <c r="I407" i="7"/>
  <c r="C397" i="7"/>
  <c r="S203" i="4"/>
  <c r="S273" i="10" s="1"/>
  <c r="DS160" i="4"/>
  <c r="DS230" i="10" s="1"/>
  <c r="AV46" i="4"/>
  <c r="AV116" i="10" s="1"/>
  <c r="AG46" i="4"/>
  <c r="AG116" i="10" s="1"/>
  <c r="AQ46" i="4"/>
  <c r="AQ116" i="10" s="1"/>
  <c r="BA46" i="4"/>
  <c r="BA116" i="10" s="1"/>
  <c r="AL46" i="4"/>
  <c r="AL116" i="10" s="1"/>
  <c r="H95" i="4"/>
  <c r="I392" i="7"/>
  <c r="C382" i="7"/>
  <c r="V203" i="4"/>
  <c r="V273" i="10" s="1"/>
  <c r="DZ90" i="4"/>
  <c r="DZ160" i="10" s="1"/>
  <c r="P109" i="4"/>
  <c r="P179" i="10" s="1"/>
  <c r="DP212" i="4"/>
  <c r="DP282" i="10" s="1"/>
  <c r="S84" i="4"/>
  <c r="S154" i="10" s="1"/>
  <c r="I413" i="7"/>
  <c r="C403" i="7"/>
  <c r="EF160" i="4"/>
  <c r="EF230" i="10" s="1"/>
  <c r="T15" i="4"/>
  <c r="T85" i="10" s="1"/>
  <c r="G95" i="4"/>
  <c r="EH212" i="4"/>
  <c r="EH282" i="10" s="1"/>
  <c r="DQ160" i="4"/>
  <c r="DQ230" i="10" s="1"/>
  <c r="S15" i="4"/>
  <c r="S85" i="10" s="1"/>
  <c r="V128" i="4"/>
  <c r="V198" i="10" s="1"/>
  <c r="EC212" i="4"/>
  <c r="EC282" i="10" s="1"/>
  <c r="DN160" i="4"/>
  <c r="DN230" i="10" s="1"/>
  <c r="AN46" i="4"/>
  <c r="AN116" i="10" s="1"/>
  <c r="AX46" i="4"/>
  <c r="AX116" i="10" s="1"/>
  <c r="AI46" i="4"/>
  <c r="AI116" i="10" s="1"/>
  <c r="AS46" i="4"/>
  <c r="AS116" i="10" s="1"/>
  <c r="BC46" i="4"/>
  <c r="BC116" i="10" s="1"/>
  <c r="EC90" i="4"/>
  <c r="EC160" i="10" s="1"/>
  <c r="DR160" i="4"/>
  <c r="DR230" i="10" s="1"/>
  <c r="I405" i="7"/>
  <c r="C395" i="7"/>
  <c r="EB212" i="4"/>
  <c r="EB282" i="10" s="1"/>
  <c r="F53" i="4"/>
  <c r="U15" i="4"/>
  <c r="U85" i="10" s="1"/>
  <c r="DZ160" i="4"/>
  <c r="DZ230" i="10" s="1"/>
  <c r="EH90" i="4"/>
  <c r="EH160" i="10" s="1"/>
  <c r="U20" i="4"/>
  <c r="U90" i="10" s="1"/>
  <c r="DP160" i="4"/>
  <c r="DP230" i="10" s="1"/>
  <c r="DU90" i="4"/>
  <c r="DU160" i="10" s="1"/>
  <c r="I401" i="7"/>
  <c r="C391" i="7"/>
  <c r="H22" i="4"/>
  <c r="DM90" i="4"/>
  <c r="DM160" i="10" s="1"/>
  <c r="DR90" i="4"/>
  <c r="DR160" i="10" s="1"/>
  <c r="K179" i="4"/>
  <c r="K249" i="10" s="1"/>
  <c r="DM160" i="4"/>
  <c r="DM230" i="10" s="1"/>
  <c r="DS212" i="4"/>
  <c r="DS282" i="10" s="1"/>
  <c r="DW212" i="4"/>
  <c r="DW282" i="10" s="1"/>
  <c r="DZ212" i="4"/>
  <c r="DZ282" i="10" s="1"/>
  <c r="DL160" i="4"/>
  <c r="DL230" i="10" s="1"/>
  <c r="EE160" i="4"/>
  <c r="EE230" i="10" s="1"/>
  <c r="DS90" i="4"/>
  <c r="DS160" i="10" s="1"/>
  <c r="DW160" i="4"/>
  <c r="DW230" i="10" s="1"/>
  <c r="I400" i="7"/>
  <c r="C390" i="7"/>
  <c r="DU212" i="4"/>
  <c r="DU282" i="10" s="1"/>
  <c r="EA160" i="4"/>
  <c r="EA230" i="10" s="1"/>
  <c r="I398" i="7"/>
  <c r="C388" i="7"/>
  <c r="DX212" i="4"/>
  <c r="DX282" i="10" s="1"/>
  <c r="EH160" i="4"/>
  <c r="EH230" i="10" s="1"/>
  <c r="F22" i="4"/>
  <c r="EE90" i="4"/>
  <c r="EE160" i="10" s="1"/>
  <c r="I394" i="7"/>
  <c r="C384" i="7"/>
  <c r="EB90" i="4"/>
  <c r="EB160" i="10" s="1"/>
  <c r="EG90" i="4"/>
  <c r="EG160" i="10" s="1"/>
  <c r="K143" i="4"/>
  <c r="K213" i="10" s="1"/>
  <c r="S128" i="4"/>
  <c r="S198" i="10" s="1"/>
  <c r="DN212" i="4"/>
  <c r="DN282" i="10" s="1"/>
  <c r="DU160" i="4"/>
  <c r="DU230" i="10" s="1"/>
  <c r="U203" i="4"/>
  <c r="U273" i="10" s="1"/>
  <c r="DX90" i="4"/>
  <c r="DX160" i="10" s="1"/>
  <c r="EG160" i="4"/>
  <c r="EG230" i="10" s="1"/>
  <c r="DM212" i="4"/>
  <c r="DM282" i="10" s="1"/>
  <c r="E105" i="4"/>
  <c r="E175" i="10" s="1"/>
  <c r="K127" i="4"/>
  <c r="K197" i="10" s="1"/>
  <c r="H127" i="4"/>
  <c r="U128" i="4"/>
  <c r="U198" i="10" s="1"/>
  <c r="AW46" i="4"/>
  <c r="AW116" i="10" s="1"/>
  <c r="AM46" i="4"/>
  <c r="AM116" i="10" s="1"/>
  <c r="AH46" i="4"/>
  <c r="AH116" i="10" s="1"/>
  <c r="AR46" i="4"/>
  <c r="AR116" i="10" s="1"/>
  <c r="BB46" i="4"/>
  <c r="BB116" i="10" s="1"/>
  <c r="DV160" i="4"/>
  <c r="DV230" i="10" s="1"/>
  <c r="DP90" i="4"/>
  <c r="DP160" i="10" s="1"/>
  <c r="G53" i="4"/>
  <c r="DX160" i="4"/>
  <c r="DX230" i="10" s="1"/>
  <c r="EG212" i="4"/>
  <c r="EG282" i="10" s="1"/>
  <c r="I406" i="7"/>
  <c r="C396" i="7"/>
  <c r="BA128" i="4"/>
  <c r="BA198" i="10" s="1"/>
  <c r="AQ128" i="4"/>
  <c r="AQ198" i="10" s="1"/>
  <c r="AG128" i="4"/>
  <c r="AG198" i="10" s="1"/>
  <c r="AL128" i="4"/>
  <c r="AL198" i="10" s="1"/>
  <c r="AV128" i="4"/>
  <c r="AV198" i="10" s="1"/>
  <c r="DK90" i="4"/>
  <c r="DK160" i="10" s="1"/>
  <c r="DK212" i="4"/>
  <c r="DK282" i="10" s="1"/>
  <c r="U84" i="4"/>
  <c r="U154" i="10" s="1"/>
  <c r="AQ203" i="4"/>
  <c r="AQ273" i="10" s="1"/>
  <c r="AG203" i="4"/>
  <c r="AG273" i="10" s="1"/>
  <c r="BA203" i="4"/>
  <c r="BA273" i="10" s="1"/>
  <c r="AV203" i="4"/>
  <c r="AV273" i="10" s="1"/>
  <c r="AL203" i="4"/>
  <c r="AL273" i="10" s="1"/>
  <c r="DN90" i="4"/>
  <c r="DN160" i="10" s="1"/>
  <c r="G113" i="4"/>
  <c r="DW90" i="4"/>
  <c r="DW160" i="10" s="1"/>
  <c r="EB160" i="4"/>
  <c r="EB230" i="10" s="1"/>
  <c r="V15" i="4"/>
  <c r="V85" i="10" s="1"/>
  <c r="DK160" i="4"/>
  <c r="DK230" i="10" s="1"/>
  <c r="I179" i="4" l="1"/>
  <c r="I249" i="10" s="1"/>
  <c r="I127" i="4"/>
  <c r="I197" i="10" s="1"/>
  <c r="V84" i="4"/>
  <c r="V154" i="10" s="1"/>
  <c r="K22" i="4"/>
  <c r="K92" i="10" s="1"/>
  <c r="V20" i="4"/>
  <c r="V90" i="10" s="1"/>
  <c r="I409" i="7"/>
  <c r="C399" i="7"/>
  <c r="G105" i="4"/>
  <c r="DR46" i="4"/>
  <c r="DR116" i="10" s="1"/>
  <c r="DV46" i="4"/>
  <c r="DV116" i="10" s="1"/>
  <c r="DL203" i="4"/>
  <c r="DL273" i="10" s="1"/>
  <c r="I416" i="7"/>
  <c r="C406" i="7"/>
  <c r="H105" i="4"/>
  <c r="AK128" i="4"/>
  <c r="AK198" i="10" s="1"/>
  <c r="AU128" i="4"/>
  <c r="AU198" i="10" s="1"/>
  <c r="AF128" i="4"/>
  <c r="AF198" i="10" s="1"/>
  <c r="AP128" i="4"/>
  <c r="AP198" i="10" s="1"/>
  <c r="AZ128" i="4"/>
  <c r="AZ198" i="10" s="1"/>
  <c r="F105" i="4"/>
  <c r="V143" i="4"/>
  <c r="V213" i="10" s="1"/>
  <c r="DQ203" i="4"/>
  <c r="DQ273" i="10" s="1"/>
  <c r="EF128" i="4"/>
  <c r="EF198" i="10" s="1"/>
  <c r="DW46" i="4"/>
  <c r="DW116" i="10" s="1"/>
  <c r="I143" i="4"/>
  <c r="I213" i="10" s="1"/>
  <c r="N22" i="4"/>
  <c r="N92" i="10" s="1"/>
  <c r="I408" i="7"/>
  <c r="C398" i="7"/>
  <c r="BB20" i="4"/>
  <c r="BB90" i="10" s="1"/>
  <c r="AR20" i="4"/>
  <c r="AR90" i="10" s="1"/>
  <c r="AM20" i="4"/>
  <c r="AM90" i="10" s="1"/>
  <c r="AW20" i="4"/>
  <c r="AW90" i="10" s="1"/>
  <c r="AH20" i="4"/>
  <c r="AH90" i="10" s="1"/>
  <c r="E70" i="4"/>
  <c r="E140" i="10" s="1"/>
  <c r="DX46" i="4"/>
  <c r="DX116" i="10" s="1"/>
  <c r="E26" i="4"/>
  <c r="E96" i="10" s="1"/>
  <c r="AI203" i="4"/>
  <c r="AI273" i="10" s="1"/>
  <c r="AS203" i="4"/>
  <c r="AS273" i="10" s="1"/>
  <c r="AX203" i="4"/>
  <c r="AX273" i="10" s="1"/>
  <c r="BC203" i="4"/>
  <c r="BC273" i="10" s="1"/>
  <c r="AN203" i="4"/>
  <c r="AN273" i="10" s="1"/>
  <c r="EF46" i="4"/>
  <c r="EF116" i="10" s="1"/>
  <c r="BB203" i="4"/>
  <c r="BB273" i="10" s="1"/>
  <c r="AR203" i="4"/>
  <c r="AR273" i="10" s="1"/>
  <c r="AH203" i="4"/>
  <c r="AH273" i="10" s="1"/>
  <c r="AM203" i="4"/>
  <c r="AM273" i="10" s="1"/>
  <c r="AW203" i="4"/>
  <c r="AW273" i="10" s="1"/>
  <c r="M179" i="4"/>
  <c r="M249" i="10" s="1"/>
  <c r="O179" i="4"/>
  <c r="O249" i="10" s="1"/>
  <c r="P179" i="4"/>
  <c r="P249" i="10" s="1"/>
  <c r="DN46" i="4"/>
  <c r="DN116" i="10" s="1"/>
  <c r="DV84" i="4"/>
  <c r="DV154" i="10" s="1"/>
  <c r="N109" i="4"/>
  <c r="N179" i="10" s="1"/>
  <c r="AL20" i="4"/>
  <c r="AL90" i="10" s="1"/>
  <c r="AV20" i="4"/>
  <c r="AV90" i="10" s="1"/>
  <c r="AG20" i="4"/>
  <c r="AG90" i="10" s="1"/>
  <c r="BA20" i="4"/>
  <c r="BA90" i="10" s="1"/>
  <c r="AQ20" i="4"/>
  <c r="AQ90" i="10" s="1"/>
  <c r="DV203" i="4"/>
  <c r="DV273" i="10" s="1"/>
  <c r="EH46" i="4"/>
  <c r="EH116" i="10" s="1"/>
  <c r="DU46" i="4"/>
  <c r="DU116" i="10" s="1"/>
  <c r="DM46" i="4"/>
  <c r="DM116" i="10" s="1"/>
  <c r="I404" i="7"/>
  <c r="C394" i="7"/>
  <c r="I402" i="7"/>
  <c r="C392" i="7"/>
  <c r="AZ203" i="4"/>
  <c r="AZ273" i="10" s="1"/>
  <c r="AK203" i="4"/>
  <c r="AK273" i="10" s="1"/>
  <c r="AP203" i="4"/>
  <c r="AP273" i="10" s="1"/>
  <c r="AU203" i="4"/>
  <c r="AU273" i="10" s="1"/>
  <c r="AF203" i="4"/>
  <c r="AF273" i="10" s="1"/>
  <c r="DK46" i="4"/>
  <c r="DK116" i="10" s="1"/>
  <c r="DL84" i="4"/>
  <c r="DL154" i="10" s="1"/>
  <c r="F70" i="4"/>
  <c r="O109" i="4"/>
  <c r="O179" i="10" s="1"/>
  <c r="M109" i="4"/>
  <c r="M179" i="10" s="1"/>
  <c r="EF203" i="4"/>
  <c r="EF273" i="10" s="1"/>
  <c r="AQ15" i="4"/>
  <c r="AQ85" i="10" s="1"/>
  <c r="BA15" i="4"/>
  <c r="BA85" i="10" s="1"/>
  <c r="AL15" i="4"/>
  <c r="AL85" i="10" s="1"/>
  <c r="AG15" i="4"/>
  <c r="AG85" i="10" s="1"/>
  <c r="AV15" i="4"/>
  <c r="AV85" i="10" s="1"/>
  <c r="F95" i="4"/>
  <c r="I410" i="7"/>
  <c r="C400" i="7"/>
  <c r="N179" i="4"/>
  <c r="N249" i="10" s="1"/>
  <c r="AN128" i="4"/>
  <c r="AN198" i="10" s="1"/>
  <c r="AS128" i="4"/>
  <c r="AS198" i="10" s="1"/>
  <c r="AX128" i="4"/>
  <c r="AX198" i="10" s="1"/>
  <c r="BC128" i="4"/>
  <c r="BC198" i="10" s="1"/>
  <c r="AI128" i="4"/>
  <c r="AI198" i="10" s="1"/>
  <c r="AZ84" i="4"/>
  <c r="AZ154" i="10" s="1"/>
  <c r="AP84" i="4"/>
  <c r="AP154" i="10" s="1"/>
  <c r="AK84" i="4"/>
  <c r="AK154" i="10" s="1"/>
  <c r="AU84" i="4"/>
  <c r="AU154" i="10" s="1"/>
  <c r="AF84" i="4"/>
  <c r="AF154" i="10" s="1"/>
  <c r="DZ46" i="4"/>
  <c r="DZ116" i="10" s="1"/>
  <c r="M143" i="4"/>
  <c r="M213" i="10" s="1"/>
  <c r="O143" i="4"/>
  <c r="O213" i="10" s="1"/>
  <c r="N143" i="4"/>
  <c r="N213" i="10" s="1"/>
  <c r="AN20" i="4"/>
  <c r="AN90" i="10" s="1"/>
  <c r="E113" i="4"/>
  <c r="E183" i="10" s="1"/>
  <c r="DS46" i="4"/>
  <c r="DS116" i="10" s="1"/>
  <c r="DQ46" i="4"/>
  <c r="DQ116" i="10" s="1"/>
  <c r="I415" i="7"/>
  <c r="C405" i="7"/>
  <c r="I423" i="7"/>
  <c r="C413" i="7"/>
  <c r="DQ84" i="4"/>
  <c r="DQ154" i="10" s="1"/>
  <c r="DQ128" i="4"/>
  <c r="DQ198" i="10" s="1"/>
  <c r="BB15" i="4"/>
  <c r="BB85" i="10" s="1"/>
  <c r="AR15" i="4"/>
  <c r="AR85" i="10" s="1"/>
  <c r="AW15" i="4"/>
  <c r="AW85" i="10" s="1"/>
  <c r="AM15" i="4"/>
  <c r="AM85" i="10" s="1"/>
  <c r="AH15" i="4"/>
  <c r="AH85" i="10" s="1"/>
  <c r="EF84" i="4"/>
  <c r="EF154" i="10" s="1"/>
  <c r="DL128" i="4"/>
  <c r="DL198" i="10" s="1"/>
  <c r="EB46" i="4"/>
  <c r="EB116" i="10" s="1"/>
  <c r="H53" i="4"/>
  <c r="AN15" i="4"/>
  <c r="AN85" i="10" s="1"/>
  <c r="AI15" i="4"/>
  <c r="AI85" i="10" s="1"/>
  <c r="AX15" i="4"/>
  <c r="AX85" i="10" s="1"/>
  <c r="BC15" i="4"/>
  <c r="BC85" i="10" s="1"/>
  <c r="AS15" i="4"/>
  <c r="AS85" i="10" s="1"/>
  <c r="EA128" i="4"/>
  <c r="EA198" i="10" s="1"/>
  <c r="EA203" i="4"/>
  <c r="EA273" i="10" s="1"/>
  <c r="AH84" i="4"/>
  <c r="AH154" i="10" s="1"/>
  <c r="AR84" i="4"/>
  <c r="AR154" i="10" s="1"/>
  <c r="BB84" i="4"/>
  <c r="BB154" i="10" s="1"/>
  <c r="AW84" i="4"/>
  <c r="AW154" i="10" s="1"/>
  <c r="AM84" i="4"/>
  <c r="AM154" i="10" s="1"/>
  <c r="DV128" i="4"/>
  <c r="DV198" i="10" s="1"/>
  <c r="EG46" i="4"/>
  <c r="EG116" i="10" s="1"/>
  <c r="BB128" i="4"/>
  <c r="BB198" i="10" s="1"/>
  <c r="AW128" i="4"/>
  <c r="AW198" i="10" s="1"/>
  <c r="AM128" i="4"/>
  <c r="AM198" i="10" s="1"/>
  <c r="AR128" i="4"/>
  <c r="AR198" i="10" s="1"/>
  <c r="AH128" i="4"/>
  <c r="AH198" i="10" s="1"/>
  <c r="M22" i="4"/>
  <c r="M92" i="10" s="1"/>
  <c r="I411" i="7"/>
  <c r="C401" i="7"/>
  <c r="P143" i="4"/>
  <c r="P213" i="10" s="1"/>
  <c r="AU15" i="4"/>
  <c r="AU85" i="10" s="1"/>
  <c r="AP15" i="4"/>
  <c r="AP85" i="10" s="1"/>
  <c r="AZ15" i="4"/>
  <c r="AZ85" i="10" s="1"/>
  <c r="AK15" i="4"/>
  <c r="AK85" i="10" s="1"/>
  <c r="AF15" i="4"/>
  <c r="AF85" i="10" s="1"/>
  <c r="G70" i="4"/>
  <c r="DP46" i="4"/>
  <c r="DP116" i="10" s="1"/>
  <c r="EC46" i="4"/>
  <c r="EC116" i="10" s="1"/>
  <c r="DL46" i="4"/>
  <c r="DL116" i="10" s="1"/>
  <c r="EA46" i="4"/>
  <c r="EA116" i="10" s="1"/>
  <c r="I417" i="7"/>
  <c r="C407" i="7"/>
  <c r="EE46" i="4"/>
  <c r="EE116" i="10" s="1"/>
  <c r="EA84" i="4"/>
  <c r="EA154" i="10" s="1"/>
  <c r="I22" i="4" l="1"/>
  <c r="I92" i="10" s="1"/>
  <c r="AF20" i="4"/>
  <c r="AF90" i="10" s="1"/>
  <c r="P22" i="4"/>
  <c r="P92" i="10" s="1"/>
  <c r="O22" i="4"/>
  <c r="O92" i="10" s="1"/>
  <c r="AS84" i="4"/>
  <c r="AS154" i="10" s="1"/>
  <c r="AX84" i="4"/>
  <c r="AX154" i="10" s="1"/>
  <c r="AN84" i="4"/>
  <c r="AN154" i="10" s="1"/>
  <c r="BC84" i="4"/>
  <c r="BC154" i="10" s="1"/>
  <c r="AI84" i="4"/>
  <c r="AI154" i="10" s="1"/>
  <c r="DU20" i="4"/>
  <c r="DU90" i="10" s="1"/>
  <c r="AU20" i="4"/>
  <c r="AU90" i="10" s="1"/>
  <c r="AK20" i="4"/>
  <c r="AK90" i="10" s="1"/>
  <c r="AP20" i="4"/>
  <c r="AP90" i="10" s="1"/>
  <c r="AZ20" i="4"/>
  <c r="AZ90" i="10" s="1"/>
  <c r="K105" i="4"/>
  <c r="K175" i="10" s="1"/>
  <c r="E18" i="4"/>
  <c r="E88" i="10" s="1"/>
  <c r="I419" i="7"/>
  <c r="C409" i="7"/>
  <c r="BC20" i="4"/>
  <c r="BC90" i="10" s="1"/>
  <c r="AI20" i="4"/>
  <c r="AI90" i="10" s="1"/>
  <c r="AX20" i="4"/>
  <c r="AX90" i="10" s="1"/>
  <c r="AS20" i="4"/>
  <c r="AS90" i="10" s="1"/>
  <c r="EH15" i="4"/>
  <c r="EH85" i="10" s="1"/>
  <c r="U143" i="4"/>
  <c r="U213" i="10" s="1"/>
  <c r="DN128" i="4"/>
  <c r="DN198" i="10" s="1"/>
  <c r="E196" i="4"/>
  <c r="E266" i="10" s="1"/>
  <c r="I427" i="7"/>
  <c r="C417" i="7"/>
  <c r="EE15" i="4"/>
  <c r="EE85" i="10" s="1"/>
  <c r="G18" i="4"/>
  <c r="DN15" i="4"/>
  <c r="DN85" i="10" s="1"/>
  <c r="V109" i="4"/>
  <c r="V179" i="10" s="1"/>
  <c r="S143" i="4"/>
  <c r="S213" i="10" s="1"/>
  <c r="DX128" i="4"/>
  <c r="DX198" i="10" s="1"/>
  <c r="EH128" i="4"/>
  <c r="EH198" i="10" s="1"/>
  <c r="DQ15" i="4"/>
  <c r="DQ85" i="10" s="1"/>
  <c r="DK203" i="4"/>
  <c r="DK273" i="10" s="1"/>
  <c r="DL20" i="4"/>
  <c r="DL90" i="10" s="1"/>
  <c r="V179" i="4"/>
  <c r="V249" i="10" s="1"/>
  <c r="EB203" i="4"/>
  <c r="EB273" i="10" s="1"/>
  <c r="DR20" i="4"/>
  <c r="DR90" i="10" s="1"/>
  <c r="DZ20" i="4"/>
  <c r="DZ90" i="10" s="1"/>
  <c r="U22" i="4"/>
  <c r="U92" i="10" s="1"/>
  <c r="DR128" i="4"/>
  <c r="DR198" i="10" s="1"/>
  <c r="DL15" i="4"/>
  <c r="DL85" i="10" s="1"/>
  <c r="EA15" i="4"/>
  <c r="EA85" i="10" s="1"/>
  <c r="DQ20" i="4"/>
  <c r="DQ90" i="10" s="1"/>
  <c r="DS203" i="4"/>
  <c r="DS273" i="10" s="1"/>
  <c r="DP128" i="4"/>
  <c r="DP198" i="10" s="1"/>
  <c r="EE20" i="4"/>
  <c r="EE90" i="10" s="1"/>
  <c r="EB15" i="4"/>
  <c r="EB85" i="10" s="1"/>
  <c r="O127" i="4"/>
  <c r="O197" i="10" s="1"/>
  <c r="N127" i="4"/>
  <c r="N197" i="10" s="1"/>
  <c r="M127" i="4"/>
  <c r="M197" i="10" s="1"/>
  <c r="DV15" i="4"/>
  <c r="DV85" i="10" s="1"/>
  <c r="U109" i="4"/>
  <c r="U179" i="10" s="1"/>
  <c r="DZ203" i="4"/>
  <c r="DZ273" i="10" s="1"/>
  <c r="V22" i="4"/>
  <c r="V92" i="10" s="1"/>
  <c r="EF20" i="4"/>
  <c r="EF90" i="10" s="1"/>
  <c r="U179" i="4"/>
  <c r="U249" i="10" s="1"/>
  <c r="DR203" i="4"/>
  <c r="DR273" i="10" s="1"/>
  <c r="EB20" i="4"/>
  <c r="EB90" i="10" s="1"/>
  <c r="H70" i="4"/>
  <c r="F113" i="4"/>
  <c r="T179" i="4"/>
  <c r="T249" i="10" s="1"/>
  <c r="DN203" i="4"/>
  <c r="DN273" i="10" s="1"/>
  <c r="EH203" i="4"/>
  <c r="EH273" i="10" s="1"/>
  <c r="I418" i="7"/>
  <c r="C408" i="7"/>
  <c r="S22" i="4"/>
  <c r="S92" i="10" s="1"/>
  <c r="DZ84" i="4"/>
  <c r="DZ154" i="10" s="1"/>
  <c r="DP203" i="4"/>
  <c r="DP273" i="10" s="1"/>
  <c r="S179" i="4"/>
  <c r="S249" i="10" s="1"/>
  <c r="EG203" i="4"/>
  <c r="EG273" i="10" s="1"/>
  <c r="P127" i="4"/>
  <c r="P197" i="10" s="1"/>
  <c r="EC203" i="4"/>
  <c r="EC273" i="10" s="1"/>
  <c r="EE128" i="4"/>
  <c r="EE198" i="10" s="1"/>
  <c r="DZ128" i="4"/>
  <c r="DZ198" i="10" s="1"/>
  <c r="DP20" i="4"/>
  <c r="DP90" i="10" s="1"/>
  <c r="I421" i="7"/>
  <c r="C411" i="7"/>
  <c r="DK15" i="4"/>
  <c r="DK85" i="10" s="1"/>
  <c r="DM84" i="4"/>
  <c r="DM154" i="10" s="1"/>
  <c r="EG15" i="4"/>
  <c r="EG85" i="10" s="1"/>
  <c r="DU84" i="4"/>
  <c r="DU154" i="10" s="1"/>
  <c r="DM128" i="4"/>
  <c r="DM198" i="10" s="1"/>
  <c r="I412" i="7"/>
  <c r="C402" i="7"/>
  <c r="EG84" i="4"/>
  <c r="EG154" i="10" s="1"/>
  <c r="DM15" i="4"/>
  <c r="DM85" i="10" s="1"/>
  <c r="I433" i="7"/>
  <c r="C423" i="7"/>
  <c r="T143" i="4"/>
  <c r="T213" i="10" s="1"/>
  <c r="DP84" i="4"/>
  <c r="DP154" i="10" s="1"/>
  <c r="I420" i="7"/>
  <c r="C410" i="7"/>
  <c r="EE203" i="4"/>
  <c r="EE273" i="10" s="1"/>
  <c r="I414" i="7"/>
  <c r="C404" i="7"/>
  <c r="DV20" i="4"/>
  <c r="DV90" i="10" s="1"/>
  <c r="EG20" i="4"/>
  <c r="EG90" i="10" s="1"/>
  <c r="T22" i="4"/>
  <c r="T92" i="10" s="1"/>
  <c r="DU128" i="4"/>
  <c r="DU198" i="10" s="1"/>
  <c r="DR84" i="4"/>
  <c r="DR154" i="10" s="1"/>
  <c r="EC128" i="4"/>
  <c r="EC198" i="10" s="1"/>
  <c r="DS128" i="4"/>
  <c r="DS198" i="10" s="1"/>
  <c r="DS15" i="4"/>
  <c r="DS85" i="10" s="1"/>
  <c r="EF15" i="4"/>
  <c r="EF85" i="10" s="1"/>
  <c r="DP15" i="4"/>
  <c r="DP85" i="10" s="1"/>
  <c r="EC15" i="4"/>
  <c r="EC85" i="10" s="1"/>
  <c r="K113" i="4"/>
  <c r="K183" i="10" s="1"/>
  <c r="H113" i="4"/>
  <c r="EB84" i="4"/>
  <c r="EB154" i="10" s="1"/>
  <c r="DW84" i="4"/>
  <c r="DW154" i="10" s="1"/>
  <c r="DR15" i="4"/>
  <c r="DR85" i="10" s="1"/>
  <c r="G26" i="4"/>
  <c r="DK84" i="4"/>
  <c r="DK154" i="10" s="1"/>
  <c r="DU203" i="4"/>
  <c r="DU273" i="10" s="1"/>
  <c r="K53" i="4"/>
  <c r="K123" i="10" s="1"/>
  <c r="EA20" i="4"/>
  <c r="EA90" i="10" s="1"/>
  <c r="DW203" i="4"/>
  <c r="DW273" i="10" s="1"/>
  <c r="DM20" i="4"/>
  <c r="DM90" i="10" s="1"/>
  <c r="DW20" i="4"/>
  <c r="DW90" i="10" s="1"/>
  <c r="BC143" i="4"/>
  <c r="BC213" i="10" s="1"/>
  <c r="AX143" i="4"/>
  <c r="AX213" i="10" s="1"/>
  <c r="AN143" i="4"/>
  <c r="AN213" i="10" s="1"/>
  <c r="AS143" i="4"/>
  <c r="AS213" i="10" s="1"/>
  <c r="AI143" i="4"/>
  <c r="AI213" i="10" s="1"/>
  <c r="DK128" i="4"/>
  <c r="DK198" i="10" s="1"/>
  <c r="H26" i="4"/>
  <c r="DZ15" i="4"/>
  <c r="DZ85" i="10" s="1"/>
  <c r="DX20" i="4"/>
  <c r="DX90" i="10" s="1"/>
  <c r="DU15" i="4"/>
  <c r="DU85" i="10" s="1"/>
  <c r="DS20" i="4"/>
  <c r="DS90" i="10" s="1"/>
  <c r="DW128" i="4"/>
  <c r="DW198" i="10" s="1"/>
  <c r="DW15" i="4"/>
  <c r="DW85" i="10" s="1"/>
  <c r="G27" i="4"/>
  <c r="F18" i="4"/>
  <c r="T109" i="4"/>
  <c r="T179" i="10" s="1"/>
  <c r="EB128" i="4"/>
  <c r="EB198" i="10" s="1"/>
  <c r="EG128" i="4"/>
  <c r="EG198" i="10" s="1"/>
  <c r="DX15" i="4"/>
  <c r="DX85" i="10" s="1"/>
  <c r="I425" i="7"/>
  <c r="C415" i="7"/>
  <c r="EC20" i="4"/>
  <c r="EC90" i="10" s="1"/>
  <c r="EE84" i="4"/>
  <c r="EE154" i="10" s="1"/>
  <c r="K95" i="4"/>
  <c r="K165" i="10" s="1"/>
  <c r="S109" i="4"/>
  <c r="S179" i="10" s="1"/>
  <c r="DM203" i="4"/>
  <c r="DM273" i="10" s="1"/>
  <c r="DX203" i="4"/>
  <c r="DX273" i="10" s="1"/>
  <c r="DK20" i="4"/>
  <c r="DK90" i="10" s="1"/>
  <c r="I426" i="7"/>
  <c r="C416" i="7"/>
  <c r="I53" i="4" l="1"/>
  <c r="I123" i="10" s="1"/>
  <c r="I95" i="4"/>
  <c r="I165" i="10" s="1"/>
  <c r="I105" i="4"/>
  <c r="I175" i="10" s="1"/>
  <c r="I113" i="4"/>
  <c r="I183" i="10" s="1"/>
  <c r="DS84" i="4"/>
  <c r="DS154" i="10" s="1"/>
  <c r="DN84" i="4"/>
  <c r="DN154" i="10" s="1"/>
  <c r="DX84" i="4"/>
  <c r="DX154" i="10" s="1"/>
  <c r="EC84" i="4"/>
  <c r="EC154" i="10" s="1"/>
  <c r="EH84" i="4"/>
  <c r="EH154" i="10" s="1"/>
  <c r="DN20" i="4"/>
  <c r="DN90" i="10" s="1"/>
  <c r="P53" i="4"/>
  <c r="P123" i="10" s="1"/>
  <c r="EH20" i="4"/>
  <c r="EH90" i="10" s="1"/>
  <c r="G196" i="4"/>
  <c r="I429" i="7"/>
  <c r="C419" i="7"/>
  <c r="V53" i="4"/>
  <c r="V123" i="10" s="1"/>
  <c r="O105" i="4"/>
  <c r="O175" i="10" s="1"/>
  <c r="M105" i="4"/>
  <c r="M175" i="10" s="1"/>
  <c r="E27" i="4"/>
  <c r="E97" i="10" s="1"/>
  <c r="O95" i="4"/>
  <c r="O165" i="10" s="1"/>
  <c r="M95" i="4"/>
  <c r="M165" i="10" s="1"/>
  <c r="P95" i="4"/>
  <c r="P165" i="10" s="1"/>
  <c r="DX143" i="4"/>
  <c r="DX213" i="10" s="1"/>
  <c r="H196" i="4"/>
  <c r="P105" i="4"/>
  <c r="P175" i="10" s="1"/>
  <c r="V127" i="4"/>
  <c r="V197" i="10" s="1"/>
  <c r="BC109" i="4"/>
  <c r="BC179" i="10" s="1"/>
  <c r="AX109" i="4"/>
  <c r="AX179" i="10" s="1"/>
  <c r="AI109" i="4"/>
  <c r="AI179" i="10" s="1"/>
  <c r="AS109" i="4"/>
  <c r="AS179" i="10" s="1"/>
  <c r="AN109" i="4"/>
  <c r="AN179" i="10" s="1"/>
  <c r="AH109" i="4"/>
  <c r="AH179" i="10" s="1"/>
  <c r="AR109" i="4"/>
  <c r="AR179" i="10" s="1"/>
  <c r="BB109" i="4"/>
  <c r="BB179" i="10" s="1"/>
  <c r="AW109" i="4"/>
  <c r="AW179" i="10" s="1"/>
  <c r="AM109" i="4"/>
  <c r="AM179" i="10" s="1"/>
  <c r="U127" i="4"/>
  <c r="U197" i="10" s="1"/>
  <c r="G75" i="4"/>
  <c r="EH143" i="4"/>
  <c r="EH213" i="10" s="1"/>
  <c r="I424" i="7"/>
  <c r="C414" i="7"/>
  <c r="EC143" i="4"/>
  <c r="EC213" i="10" s="1"/>
  <c r="AQ143" i="4"/>
  <c r="AQ213" i="10" s="1"/>
  <c r="AG143" i="4"/>
  <c r="AG213" i="10" s="1"/>
  <c r="AV143" i="4"/>
  <c r="AV213" i="10" s="1"/>
  <c r="AL143" i="4"/>
  <c r="AL213" i="10" s="1"/>
  <c r="BA143" i="4"/>
  <c r="BA213" i="10" s="1"/>
  <c r="I422" i="7"/>
  <c r="C412" i="7"/>
  <c r="I431" i="7"/>
  <c r="C421" i="7"/>
  <c r="P70" i="4"/>
  <c r="P140" i="10" s="1"/>
  <c r="AN179" i="4"/>
  <c r="AN249" i="10" s="1"/>
  <c r="AI179" i="4"/>
  <c r="AI249" i="10" s="1"/>
  <c r="AS179" i="4"/>
  <c r="AS249" i="10" s="1"/>
  <c r="AX179" i="4"/>
  <c r="AX249" i="10" s="1"/>
  <c r="BC179" i="4"/>
  <c r="BC249" i="10" s="1"/>
  <c r="AK143" i="4"/>
  <c r="AK213" i="10" s="1"/>
  <c r="AP143" i="4"/>
  <c r="AP213" i="10" s="1"/>
  <c r="AU143" i="4"/>
  <c r="AU213" i="10" s="1"/>
  <c r="AF143" i="4"/>
  <c r="AF213" i="10" s="1"/>
  <c r="AZ143" i="4"/>
  <c r="AZ213" i="10" s="1"/>
  <c r="I437" i="7"/>
  <c r="C427" i="7"/>
  <c r="AK109" i="4"/>
  <c r="AK179" i="10" s="1"/>
  <c r="AF109" i="4"/>
  <c r="AF179" i="10" s="1"/>
  <c r="AU109" i="4"/>
  <c r="AU179" i="10" s="1"/>
  <c r="AZ109" i="4"/>
  <c r="AZ179" i="10" s="1"/>
  <c r="AP109" i="4"/>
  <c r="AP179" i="10" s="1"/>
  <c r="F26" i="4"/>
  <c r="BA179" i="4"/>
  <c r="BA249" i="10" s="1"/>
  <c r="AV179" i="4"/>
  <c r="AV249" i="10" s="1"/>
  <c r="AL179" i="4"/>
  <c r="AL249" i="10" s="1"/>
  <c r="AQ179" i="4"/>
  <c r="AQ249" i="10" s="1"/>
  <c r="AG179" i="4"/>
  <c r="AG249" i="10" s="1"/>
  <c r="I436" i="7"/>
  <c r="C426" i="7"/>
  <c r="K70" i="4"/>
  <c r="K140" i="10" s="1"/>
  <c r="AF179" i="4"/>
  <c r="AF249" i="10" s="1"/>
  <c r="AK179" i="4"/>
  <c r="AK249" i="10" s="1"/>
  <c r="AP179" i="4"/>
  <c r="AP249" i="10" s="1"/>
  <c r="AU179" i="4"/>
  <c r="AU249" i="10" s="1"/>
  <c r="AZ179" i="4"/>
  <c r="AZ249" i="10" s="1"/>
  <c r="F196" i="4"/>
  <c r="AR22" i="4"/>
  <c r="AR92" i="10" s="1"/>
  <c r="BB22" i="4"/>
  <c r="BB92" i="10" s="1"/>
  <c r="AH22" i="4"/>
  <c r="AH92" i="10" s="1"/>
  <c r="AW22" i="4"/>
  <c r="AW92" i="10" s="1"/>
  <c r="AM22" i="4"/>
  <c r="AM92" i="10" s="1"/>
  <c r="BB143" i="4"/>
  <c r="BB213" i="10" s="1"/>
  <c r="AR143" i="4"/>
  <c r="AR213" i="10" s="1"/>
  <c r="AH143" i="4"/>
  <c r="AH213" i="10" s="1"/>
  <c r="AM143" i="4"/>
  <c r="AM213" i="10" s="1"/>
  <c r="AW143" i="4"/>
  <c r="AW213" i="10" s="1"/>
  <c r="AL22" i="4"/>
  <c r="AL92" i="10" s="1"/>
  <c r="BA22" i="4"/>
  <c r="BA92" i="10" s="1"/>
  <c r="AV22" i="4"/>
  <c r="AV92" i="10" s="1"/>
  <c r="AQ22" i="4"/>
  <c r="AQ92" i="10" s="1"/>
  <c r="AG22" i="4"/>
  <c r="AG92" i="10" s="1"/>
  <c r="I430" i="7"/>
  <c r="C420" i="7"/>
  <c r="AH179" i="4"/>
  <c r="AH249" i="10" s="1"/>
  <c r="AM179" i="4"/>
  <c r="AM249" i="10" s="1"/>
  <c r="AW179" i="4"/>
  <c r="AW249" i="10" s="1"/>
  <c r="AR179" i="4"/>
  <c r="AR249" i="10" s="1"/>
  <c r="BB179" i="4"/>
  <c r="BB249" i="10" s="1"/>
  <c r="T127" i="4"/>
  <c r="T197" i="10" s="1"/>
  <c r="E19" i="4"/>
  <c r="E89" i="10" s="1"/>
  <c r="AV109" i="4"/>
  <c r="AV179" i="10" s="1"/>
  <c r="AG109" i="4"/>
  <c r="AG179" i="10" s="1"/>
  <c r="AQ109" i="4"/>
  <c r="AQ179" i="10" s="1"/>
  <c r="BA109" i="4"/>
  <c r="BA179" i="10" s="1"/>
  <c r="AL109" i="4"/>
  <c r="AL179" i="10" s="1"/>
  <c r="I443" i="7"/>
  <c r="C433" i="7"/>
  <c r="AF22" i="4"/>
  <c r="AF92" i="10" s="1"/>
  <c r="AK22" i="4"/>
  <c r="AK92" i="10" s="1"/>
  <c r="AZ22" i="4"/>
  <c r="AZ92" i="10" s="1"/>
  <c r="AU22" i="4"/>
  <c r="AU92" i="10" s="1"/>
  <c r="AP22" i="4"/>
  <c r="AP92" i="10" s="1"/>
  <c r="H18" i="4"/>
  <c r="F75" i="4"/>
  <c r="E75" i="4"/>
  <c r="E145" i="10" s="1"/>
  <c r="M53" i="4"/>
  <c r="M123" i="10" s="1"/>
  <c r="O53" i="4"/>
  <c r="O123" i="10" s="1"/>
  <c r="N53" i="4"/>
  <c r="N123" i="10" s="1"/>
  <c r="N95" i="4"/>
  <c r="N165" i="10" s="1"/>
  <c r="I435" i="7"/>
  <c r="C425" i="7"/>
  <c r="DN143" i="4"/>
  <c r="DN213" i="10" s="1"/>
  <c r="DS143" i="4"/>
  <c r="DS213" i="10" s="1"/>
  <c r="I428" i="7"/>
  <c r="C418" i="7"/>
  <c r="N105" i="4"/>
  <c r="N175" i="10" s="1"/>
  <c r="AN22" i="4"/>
  <c r="AN92" i="10" s="1"/>
  <c r="AI22" i="4"/>
  <c r="AI92" i="10" s="1"/>
  <c r="AS22" i="4"/>
  <c r="AS92" i="10" s="1"/>
  <c r="AX22" i="4"/>
  <c r="AX92" i="10" s="1"/>
  <c r="BC22" i="4"/>
  <c r="BC92" i="10" s="1"/>
  <c r="S127" i="4"/>
  <c r="S197" i="10" s="1"/>
  <c r="I70" i="4" l="1"/>
  <c r="I140" i="10" s="1"/>
  <c r="K196" i="4"/>
  <c r="K266" i="10" s="1"/>
  <c r="O113" i="4"/>
  <c r="O183" i="10" s="1"/>
  <c r="P113" i="4"/>
  <c r="P183" i="10" s="1"/>
  <c r="N113" i="4"/>
  <c r="N183" i="10" s="1"/>
  <c r="M113" i="4"/>
  <c r="M183" i="10" s="1"/>
  <c r="M196" i="4"/>
  <c r="M266" i="10" s="1"/>
  <c r="E118" i="4"/>
  <c r="E188" i="10" s="1"/>
  <c r="C429" i="7"/>
  <c r="I439" i="7"/>
  <c r="AU127" i="4"/>
  <c r="AU197" i="10" s="1"/>
  <c r="AK127" i="4"/>
  <c r="AK197" i="10" s="1"/>
  <c r="AZ127" i="4"/>
  <c r="AZ197" i="10" s="1"/>
  <c r="AP127" i="4"/>
  <c r="AP197" i="10" s="1"/>
  <c r="AF127" i="4"/>
  <c r="AF197" i="10" s="1"/>
  <c r="G19" i="4"/>
  <c r="DU22" i="4"/>
  <c r="DU92" i="10" s="1"/>
  <c r="EA22" i="4"/>
  <c r="EA92" i="10" s="1"/>
  <c r="EE143" i="4"/>
  <c r="EE213" i="10" s="1"/>
  <c r="I445" i="7"/>
  <c r="C435" i="7"/>
  <c r="DV109" i="4"/>
  <c r="DV179" i="10" s="1"/>
  <c r="DR143" i="4"/>
  <c r="DR213" i="10" s="1"/>
  <c r="DQ179" i="4"/>
  <c r="DQ249" i="10" s="1"/>
  <c r="U53" i="4"/>
  <c r="U123" i="10" s="1"/>
  <c r="DU143" i="4"/>
  <c r="DU213" i="10" s="1"/>
  <c r="S53" i="4"/>
  <c r="S123" i="10" s="1"/>
  <c r="EE22" i="4"/>
  <c r="EE92" i="10" s="1"/>
  <c r="DK22" i="4"/>
  <c r="DK92" i="10" s="1"/>
  <c r="DQ109" i="4"/>
  <c r="DQ179" i="10" s="1"/>
  <c r="EF109" i="4"/>
  <c r="EF179" i="10" s="1"/>
  <c r="BA127" i="4"/>
  <c r="BA197" i="10" s="1"/>
  <c r="AQ127" i="4"/>
  <c r="AQ197" i="10" s="1"/>
  <c r="AV127" i="4"/>
  <c r="AV197" i="10" s="1"/>
  <c r="AG127" i="4"/>
  <c r="AG197" i="10" s="1"/>
  <c r="AL127" i="4"/>
  <c r="AL197" i="10" s="1"/>
  <c r="DM179" i="4"/>
  <c r="DM249" i="10" s="1"/>
  <c r="DL22" i="4"/>
  <c r="DL92" i="10" s="1"/>
  <c r="EF22" i="4"/>
  <c r="EF92" i="10" s="1"/>
  <c r="EG22" i="4"/>
  <c r="EG92" i="10" s="1"/>
  <c r="N196" i="4"/>
  <c r="N266" i="10" s="1"/>
  <c r="DL179" i="4"/>
  <c r="DL249" i="10" s="1"/>
  <c r="DP109" i="4"/>
  <c r="DP179" i="10" s="1"/>
  <c r="G118" i="4"/>
  <c r="DW109" i="4"/>
  <c r="DW179" i="10" s="1"/>
  <c r="EH109" i="4"/>
  <c r="EH179" i="10" s="1"/>
  <c r="S105" i="4"/>
  <c r="S175" i="10" s="1"/>
  <c r="EA109" i="4"/>
  <c r="EA179" i="10" s="1"/>
  <c r="I441" i="7"/>
  <c r="C431" i="7"/>
  <c r="U95" i="4"/>
  <c r="U165" i="10" s="1"/>
  <c r="EB143" i="4"/>
  <c r="EB213" i="10" s="1"/>
  <c r="F27" i="4"/>
  <c r="EG109" i="4"/>
  <c r="EG179" i="10" s="1"/>
  <c r="T113" i="4"/>
  <c r="T183" i="10" s="1"/>
  <c r="EC109" i="4"/>
  <c r="EC179" i="10" s="1"/>
  <c r="U105" i="4"/>
  <c r="U175" i="10" s="1"/>
  <c r="H27" i="4"/>
  <c r="V95" i="4"/>
  <c r="V165" i="10" s="1"/>
  <c r="S113" i="4"/>
  <c r="S183" i="10" s="1"/>
  <c r="DP179" i="4"/>
  <c r="DP249" i="10" s="1"/>
  <c r="EB179" i="4"/>
  <c r="EB249" i="10" s="1"/>
  <c r="S95" i="4"/>
  <c r="S165" i="10" s="1"/>
  <c r="AX53" i="4"/>
  <c r="AX123" i="10" s="1"/>
  <c r="AN53" i="4"/>
  <c r="AN123" i="10" s="1"/>
  <c r="AI53" i="4"/>
  <c r="AI123" i="10" s="1"/>
  <c r="AS53" i="4"/>
  <c r="AS123" i="10" s="1"/>
  <c r="BC53" i="4"/>
  <c r="BC123" i="10" s="1"/>
  <c r="DW179" i="4"/>
  <c r="DW249" i="10" s="1"/>
  <c r="DW22" i="4"/>
  <c r="DW92" i="10" s="1"/>
  <c r="EE179" i="4"/>
  <c r="EE249" i="10" s="1"/>
  <c r="EG143" i="4"/>
  <c r="EG213" i="10" s="1"/>
  <c r="DU179" i="4"/>
  <c r="DU249" i="10" s="1"/>
  <c r="EE109" i="4"/>
  <c r="EE179" i="10" s="1"/>
  <c r="I432" i="7"/>
  <c r="C422" i="7"/>
  <c r="DS22" i="4"/>
  <c r="DS92" i="10" s="1"/>
  <c r="T53" i="4"/>
  <c r="T123" i="10" s="1"/>
  <c r="DZ179" i="4"/>
  <c r="DZ249" i="10" s="1"/>
  <c r="DS179" i="4"/>
  <c r="DS249" i="10" s="1"/>
  <c r="AM127" i="4"/>
  <c r="AM197" i="10" s="1"/>
  <c r="AW127" i="4"/>
  <c r="AW197" i="10" s="1"/>
  <c r="BB127" i="4"/>
  <c r="BB197" i="10" s="1"/>
  <c r="AR127" i="4"/>
  <c r="AR197" i="10" s="1"/>
  <c r="AH127" i="4"/>
  <c r="AH197" i="10" s="1"/>
  <c r="AS127" i="4"/>
  <c r="AS197" i="10" s="1"/>
  <c r="AX127" i="4"/>
  <c r="AX197" i="10" s="1"/>
  <c r="AI127" i="4"/>
  <c r="AI197" i="10" s="1"/>
  <c r="AN127" i="4"/>
  <c r="AN197" i="10" s="1"/>
  <c r="BC127" i="4"/>
  <c r="BC197" i="10" s="1"/>
  <c r="O196" i="4"/>
  <c r="O266" i="10" s="1"/>
  <c r="EC22" i="4"/>
  <c r="EC92" i="10" s="1"/>
  <c r="DN22" i="4"/>
  <c r="DN92" i="10" s="1"/>
  <c r="P18" i="4"/>
  <c r="P88" i="10" s="1"/>
  <c r="G124" i="4"/>
  <c r="EG179" i="4"/>
  <c r="EG249" i="10" s="1"/>
  <c r="F118" i="4"/>
  <c r="DV22" i="4"/>
  <c r="DV92" i="10" s="1"/>
  <c r="DW143" i="4"/>
  <c r="DW213" i="10" s="1"/>
  <c r="DK109" i="4"/>
  <c r="DK179" i="10" s="1"/>
  <c r="E36" i="4"/>
  <c r="E106" i="10" s="1"/>
  <c r="DK143" i="4"/>
  <c r="DK213" i="10" s="1"/>
  <c r="EH179" i="4"/>
  <c r="EH249" i="10" s="1"/>
  <c r="DN179" i="4"/>
  <c r="DN249" i="10" s="1"/>
  <c r="DX109" i="4"/>
  <c r="DX179" i="10" s="1"/>
  <c r="P196" i="4"/>
  <c r="P266" i="10" s="1"/>
  <c r="H75" i="4"/>
  <c r="V113" i="4"/>
  <c r="V183" i="10" s="1"/>
  <c r="DX22" i="4"/>
  <c r="DX92" i="10" s="1"/>
  <c r="DK179" i="4"/>
  <c r="DK249" i="10" s="1"/>
  <c r="V105" i="4"/>
  <c r="V175" i="10" s="1"/>
  <c r="DZ22" i="4"/>
  <c r="DZ92" i="10" s="1"/>
  <c r="DV143" i="4"/>
  <c r="DV213" i="10" s="1"/>
  <c r="I434" i="7"/>
  <c r="C424" i="7"/>
  <c r="DP22" i="4"/>
  <c r="DP92" i="10" s="1"/>
  <c r="I453" i="7"/>
  <c r="C443" i="7"/>
  <c r="I440" i="7"/>
  <c r="C430" i="7"/>
  <c r="DR22" i="4"/>
  <c r="DR92" i="10" s="1"/>
  <c r="T105" i="4"/>
  <c r="T175" i="10" s="1"/>
  <c r="H19" i="4"/>
  <c r="EF179" i="4"/>
  <c r="EF249" i="10" s="1"/>
  <c r="I447" i="7"/>
  <c r="C437" i="7"/>
  <c r="DZ143" i="4"/>
  <c r="DZ213" i="10" s="1"/>
  <c r="EC179" i="4"/>
  <c r="EC249" i="10" s="1"/>
  <c r="N70" i="4"/>
  <c r="N140" i="10" s="1"/>
  <c r="O70" i="4"/>
  <c r="O140" i="10" s="1"/>
  <c r="M70" i="4"/>
  <c r="M140" i="10" s="1"/>
  <c r="DL143" i="4"/>
  <c r="DL213" i="10" s="1"/>
  <c r="DQ143" i="4"/>
  <c r="DQ213" i="10" s="1"/>
  <c r="DM109" i="4"/>
  <c r="DM179" i="10" s="1"/>
  <c r="DR109" i="4"/>
  <c r="DR179" i="10" s="1"/>
  <c r="DN109" i="4"/>
  <c r="DN179" i="10" s="1"/>
  <c r="EH22" i="4"/>
  <c r="EH92" i="10" s="1"/>
  <c r="I438" i="7"/>
  <c r="C428" i="7"/>
  <c r="EB22" i="4"/>
  <c r="EB92" i="10" s="1"/>
  <c r="DZ109" i="4"/>
  <c r="DZ179" i="10" s="1"/>
  <c r="DM22" i="4"/>
  <c r="DM92" i="10" s="1"/>
  <c r="K26" i="4"/>
  <c r="K96" i="10" s="1"/>
  <c r="K18" i="4"/>
  <c r="K88" i="10" s="1"/>
  <c r="DR179" i="4"/>
  <c r="DR249" i="10" s="1"/>
  <c r="DU109" i="4"/>
  <c r="DU179" i="10" s="1"/>
  <c r="DX179" i="4"/>
  <c r="DX249" i="10" s="1"/>
  <c r="DS109" i="4"/>
  <c r="DS179" i="10" s="1"/>
  <c r="DL109" i="4"/>
  <c r="DL179" i="10" s="1"/>
  <c r="DQ22" i="4"/>
  <c r="DQ92" i="10" s="1"/>
  <c r="DM143" i="4"/>
  <c r="DM213" i="10" s="1"/>
  <c r="I446" i="7"/>
  <c r="C436" i="7"/>
  <c r="DV179" i="4"/>
  <c r="DV249" i="10" s="1"/>
  <c r="EA179" i="4"/>
  <c r="EA249" i="10" s="1"/>
  <c r="DP143" i="4"/>
  <c r="DP213" i="10" s="1"/>
  <c r="EA143" i="4"/>
  <c r="EA213" i="10" s="1"/>
  <c r="EF143" i="4"/>
  <c r="EF213" i="10" s="1"/>
  <c r="EB109" i="4"/>
  <c r="EB179" i="10" s="1"/>
  <c r="T95" i="4"/>
  <c r="T165" i="10" s="1"/>
  <c r="I196" i="4" l="1"/>
  <c r="I266" i="10" s="1"/>
  <c r="I18" i="4"/>
  <c r="I88" i="10" s="1"/>
  <c r="I26" i="4"/>
  <c r="I96" i="10" s="1"/>
  <c r="U113" i="4"/>
  <c r="U183" i="10" s="1"/>
  <c r="M75" i="4"/>
  <c r="M145" i="10" s="1"/>
  <c r="N75" i="4"/>
  <c r="N145" i="10" s="1"/>
  <c r="K75" i="4"/>
  <c r="K145" i="10" s="1"/>
  <c r="I449" i="7"/>
  <c r="C439" i="7"/>
  <c r="G36" i="4"/>
  <c r="M26" i="4"/>
  <c r="M96" i="10" s="1"/>
  <c r="O26" i="4"/>
  <c r="O96" i="10" s="1"/>
  <c r="P26" i="4"/>
  <c r="P96" i="10" s="1"/>
  <c r="DX53" i="4"/>
  <c r="DX123" i="10" s="1"/>
  <c r="V75" i="4"/>
  <c r="V145" i="10" s="1"/>
  <c r="H36" i="4"/>
  <c r="DX127" i="4"/>
  <c r="DX197" i="10" s="1"/>
  <c r="K118" i="4"/>
  <c r="K188" i="10" s="1"/>
  <c r="H118" i="4"/>
  <c r="F190" i="4"/>
  <c r="I444" i="7"/>
  <c r="C434" i="7"/>
  <c r="V196" i="4"/>
  <c r="V266" i="10" s="1"/>
  <c r="DN127" i="4"/>
  <c r="DN197" i="10" s="1"/>
  <c r="EG127" i="4"/>
  <c r="EG197" i="10" s="1"/>
  <c r="EC53" i="4"/>
  <c r="EC123" i="10" s="1"/>
  <c r="AR105" i="4"/>
  <c r="AR175" i="10" s="1"/>
  <c r="AH105" i="4"/>
  <c r="AH175" i="10" s="1"/>
  <c r="BB105" i="4"/>
  <c r="BB175" i="10" s="1"/>
  <c r="AM105" i="4"/>
  <c r="AM175" i="10" s="1"/>
  <c r="AW105" i="4"/>
  <c r="AW175" i="10" s="1"/>
  <c r="E124" i="4"/>
  <c r="E194" i="10" s="1"/>
  <c r="T196" i="4"/>
  <c r="T266" i="10" s="1"/>
  <c r="I455" i="7"/>
  <c r="C445" i="7"/>
  <c r="I451" i="7"/>
  <c r="C441" i="7"/>
  <c r="EB127" i="4"/>
  <c r="EB197" i="10" s="1"/>
  <c r="AQ113" i="4"/>
  <c r="AQ183" i="10" s="1"/>
  <c r="BA113" i="4"/>
  <c r="BA183" i="10" s="1"/>
  <c r="AL113" i="4"/>
  <c r="AL183" i="10" s="1"/>
  <c r="AG113" i="4"/>
  <c r="AG183" i="10" s="1"/>
  <c r="AV113" i="4"/>
  <c r="AV183" i="10" s="1"/>
  <c r="EF127" i="4"/>
  <c r="EF197" i="10" s="1"/>
  <c r="DK127" i="4"/>
  <c r="DK197" i="10" s="1"/>
  <c r="K27" i="4"/>
  <c r="K97" i="10" s="1"/>
  <c r="DQ127" i="4"/>
  <c r="DQ197" i="10" s="1"/>
  <c r="AW53" i="4"/>
  <c r="AW123" i="10" s="1"/>
  <c r="AH53" i="4"/>
  <c r="AH123" i="10" s="1"/>
  <c r="BB53" i="4"/>
  <c r="BB123" i="10" s="1"/>
  <c r="AR53" i="4"/>
  <c r="AR123" i="10" s="1"/>
  <c r="AM53" i="4"/>
  <c r="AM123" i="10" s="1"/>
  <c r="AK53" i="4"/>
  <c r="AK123" i="10" s="1"/>
  <c r="AU53" i="4"/>
  <c r="AU123" i="10" s="1"/>
  <c r="AP53" i="4"/>
  <c r="AP123" i="10" s="1"/>
  <c r="AF53" i="4"/>
  <c r="AF123" i="10" s="1"/>
  <c r="AZ53" i="4"/>
  <c r="AZ123" i="10" s="1"/>
  <c r="DP127" i="4"/>
  <c r="DP197" i="10" s="1"/>
  <c r="I456" i="7"/>
  <c r="C446" i="7"/>
  <c r="DM127" i="4"/>
  <c r="DM197" i="10" s="1"/>
  <c r="AK95" i="4"/>
  <c r="AK165" i="10" s="1"/>
  <c r="AU95" i="4"/>
  <c r="AU165" i="10" s="1"/>
  <c r="AZ95" i="4"/>
  <c r="AZ165" i="10" s="1"/>
  <c r="AF95" i="4"/>
  <c r="AF165" i="10" s="1"/>
  <c r="AP95" i="4"/>
  <c r="AP165" i="10" s="1"/>
  <c r="N26" i="4"/>
  <c r="N96" i="10" s="1"/>
  <c r="DS53" i="4"/>
  <c r="DS123" i="10" s="1"/>
  <c r="F36" i="4"/>
  <c r="S196" i="4"/>
  <c r="S266" i="10" s="1"/>
  <c r="BA53" i="4"/>
  <c r="BA123" i="10" s="1"/>
  <c r="AL53" i="4"/>
  <c r="AL123" i="10" s="1"/>
  <c r="AV53" i="4"/>
  <c r="AV123" i="10" s="1"/>
  <c r="AQ53" i="4"/>
  <c r="AQ123" i="10" s="1"/>
  <c r="AG53" i="4"/>
  <c r="AG123" i="10" s="1"/>
  <c r="AZ113" i="4"/>
  <c r="AZ183" i="10" s="1"/>
  <c r="AU113" i="4"/>
  <c r="AU183" i="10" s="1"/>
  <c r="AK113" i="4"/>
  <c r="AK183" i="10" s="1"/>
  <c r="AF113" i="4"/>
  <c r="AF183" i="10" s="1"/>
  <c r="AP113" i="4"/>
  <c r="AP183" i="10" s="1"/>
  <c r="AU105" i="4"/>
  <c r="AU175" i="10" s="1"/>
  <c r="AF105" i="4"/>
  <c r="AF175" i="10" s="1"/>
  <c r="AP105" i="4"/>
  <c r="AP175" i="10" s="1"/>
  <c r="AK105" i="4"/>
  <c r="AK175" i="10" s="1"/>
  <c r="AZ105" i="4"/>
  <c r="AZ175" i="10" s="1"/>
  <c r="EE127" i="4"/>
  <c r="EE197" i="10" s="1"/>
  <c r="DZ127" i="4"/>
  <c r="DZ197" i="10" s="1"/>
  <c r="U70" i="4"/>
  <c r="U140" i="10" s="1"/>
  <c r="EC127" i="4"/>
  <c r="EC197" i="10" s="1"/>
  <c r="EA127" i="4"/>
  <c r="EA197" i="10" s="1"/>
  <c r="AI105" i="4"/>
  <c r="AI175" i="10" s="1"/>
  <c r="AX105" i="4"/>
  <c r="AX175" i="10" s="1"/>
  <c r="AS105" i="4"/>
  <c r="AS175" i="10" s="1"/>
  <c r="BC105" i="4"/>
  <c r="BC175" i="10" s="1"/>
  <c r="AN105" i="4"/>
  <c r="AN175" i="10" s="1"/>
  <c r="DR127" i="4"/>
  <c r="DR197" i="10" s="1"/>
  <c r="S70" i="4"/>
  <c r="S140" i="10" s="1"/>
  <c r="M18" i="4"/>
  <c r="M88" i="10" s="1"/>
  <c r="O18" i="4"/>
  <c r="O88" i="10" s="1"/>
  <c r="N18" i="4"/>
  <c r="N88" i="10" s="1"/>
  <c r="I450" i="7"/>
  <c r="C440" i="7"/>
  <c r="O75" i="4"/>
  <c r="O145" i="10" s="1"/>
  <c r="I442" i="7"/>
  <c r="C432" i="7"/>
  <c r="I448" i="7"/>
  <c r="C438" i="7"/>
  <c r="G190" i="4"/>
  <c r="AL105" i="4"/>
  <c r="AL175" i="10" s="1"/>
  <c r="AV105" i="4"/>
  <c r="AV175" i="10" s="1"/>
  <c r="AG105" i="4"/>
  <c r="AG175" i="10" s="1"/>
  <c r="BA105" i="4"/>
  <c r="BA175" i="10" s="1"/>
  <c r="AQ105" i="4"/>
  <c r="AQ175" i="10" s="1"/>
  <c r="E153" i="4"/>
  <c r="E223" i="10" s="1"/>
  <c r="P75" i="4"/>
  <c r="P145" i="10" s="1"/>
  <c r="DS127" i="4"/>
  <c r="DS197" i="10" s="1"/>
  <c r="DW127" i="4"/>
  <c r="DW197" i="10" s="1"/>
  <c r="DN53" i="4"/>
  <c r="DN123" i="10" s="1"/>
  <c r="AS95" i="4"/>
  <c r="AS165" i="10" s="1"/>
  <c r="BC95" i="4"/>
  <c r="BC165" i="10" s="1"/>
  <c r="AN95" i="4"/>
  <c r="AN165" i="10" s="1"/>
  <c r="AX95" i="4"/>
  <c r="AX165" i="10" s="1"/>
  <c r="AI95" i="4"/>
  <c r="AI165" i="10" s="1"/>
  <c r="DV127" i="4"/>
  <c r="DV197" i="10" s="1"/>
  <c r="DL127" i="4"/>
  <c r="DL197" i="10" s="1"/>
  <c r="DU127" i="4"/>
  <c r="DU197" i="10" s="1"/>
  <c r="AX113" i="4"/>
  <c r="AX183" i="10" s="1"/>
  <c r="AI113" i="4"/>
  <c r="AI183" i="10" s="1"/>
  <c r="AN113" i="4"/>
  <c r="AN183" i="10" s="1"/>
  <c r="AS113" i="4"/>
  <c r="AS183" i="10" s="1"/>
  <c r="BC113" i="4"/>
  <c r="BC183" i="10" s="1"/>
  <c r="U196" i="4"/>
  <c r="U266" i="10" s="1"/>
  <c r="AV95" i="4"/>
  <c r="AV165" i="10" s="1"/>
  <c r="AG95" i="4"/>
  <c r="AG165" i="10" s="1"/>
  <c r="AQ95" i="4"/>
  <c r="AQ165" i="10" s="1"/>
  <c r="BA95" i="4"/>
  <c r="BA165" i="10" s="1"/>
  <c r="AL95" i="4"/>
  <c r="AL165" i="10" s="1"/>
  <c r="AH95" i="4"/>
  <c r="AH165" i="10" s="1"/>
  <c r="AR95" i="4"/>
  <c r="AR165" i="10" s="1"/>
  <c r="BB95" i="4"/>
  <c r="BB165" i="10" s="1"/>
  <c r="AW95" i="4"/>
  <c r="AW165" i="10" s="1"/>
  <c r="AM95" i="4"/>
  <c r="AM165" i="10" s="1"/>
  <c r="T70" i="4"/>
  <c r="T140" i="10" s="1"/>
  <c r="V70" i="4"/>
  <c r="V140" i="10" s="1"/>
  <c r="I457" i="7"/>
  <c r="C447" i="7"/>
  <c r="I463" i="7"/>
  <c r="C453" i="7"/>
  <c r="F19" i="4"/>
  <c r="EH127" i="4"/>
  <c r="EH197" i="10" s="1"/>
  <c r="EH53" i="4"/>
  <c r="EH123" i="10" s="1"/>
  <c r="AR113" i="4"/>
  <c r="AR183" i="10" s="1"/>
  <c r="BB113" i="4"/>
  <c r="BB183" i="10" s="1"/>
  <c r="AM113" i="4"/>
  <c r="AM183" i="10" s="1"/>
  <c r="AW113" i="4"/>
  <c r="AW183" i="10" s="1"/>
  <c r="AH113" i="4"/>
  <c r="AH183" i="10" s="1"/>
  <c r="E190" i="4"/>
  <c r="E260" i="10" s="1"/>
  <c r="I118" i="4" l="1"/>
  <c r="I188" i="10" s="1"/>
  <c r="I27" i="4"/>
  <c r="I97" i="10" s="1"/>
  <c r="T75" i="4"/>
  <c r="T145" i="10" s="1"/>
  <c r="V27" i="4"/>
  <c r="V97" i="10" s="1"/>
  <c r="E200" i="4"/>
  <c r="E270" i="10" s="1"/>
  <c r="P27" i="4"/>
  <c r="P97" i="10" s="1"/>
  <c r="C449" i="7"/>
  <c r="I459" i="7"/>
  <c r="I75" i="4"/>
  <c r="I145" i="10" s="1"/>
  <c r="T27" i="4"/>
  <c r="T97" i="10" s="1"/>
  <c r="DR113" i="4"/>
  <c r="DR183" i="10" s="1"/>
  <c r="M118" i="4"/>
  <c r="M188" i="10" s="1"/>
  <c r="AS196" i="4"/>
  <c r="AS266" i="10" s="1"/>
  <c r="AN196" i="4"/>
  <c r="AN266" i="10" s="1"/>
  <c r="AX196" i="4"/>
  <c r="AX266" i="10" s="1"/>
  <c r="AI196" i="4"/>
  <c r="AI266" i="10" s="1"/>
  <c r="BC196" i="4"/>
  <c r="BC266" i="10" s="1"/>
  <c r="EH113" i="4"/>
  <c r="EH183" i="10" s="1"/>
  <c r="EF105" i="4"/>
  <c r="EF175" i="10" s="1"/>
  <c r="U18" i="4"/>
  <c r="U88" i="10" s="1"/>
  <c r="EC95" i="4"/>
  <c r="EC165" i="10" s="1"/>
  <c r="F124" i="4"/>
  <c r="DZ105" i="4"/>
  <c r="DZ175" i="10" s="1"/>
  <c r="K19" i="4"/>
  <c r="K89" i="10" s="1"/>
  <c r="DR95" i="4"/>
  <c r="DR165" i="10" s="1"/>
  <c r="DV95" i="4"/>
  <c r="DV165" i="10" s="1"/>
  <c r="DS95" i="4"/>
  <c r="DS165" i="10" s="1"/>
  <c r="K190" i="4"/>
  <c r="K260" i="10" s="1"/>
  <c r="H190" i="4"/>
  <c r="I460" i="7"/>
  <c r="C450" i="7"/>
  <c r="S18" i="4"/>
  <c r="S88" i="10" s="1"/>
  <c r="DX105" i="4"/>
  <c r="DX175" i="10" s="1"/>
  <c r="EE105" i="4"/>
  <c r="EE175" i="10" s="1"/>
  <c r="DP113" i="4"/>
  <c r="DP183" i="10" s="1"/>
  <c r="DU95" i="4"/>
  <c r="DU165" i="10" s="1"/>
  <c r="EE53" i="4"/>
  <c r="EE123" i="10" s="1"/>
  <c r="EG53" i="4"/>
  <c r="EG123" i="10" s="1"/>
  <c r="S75" i="4"/>
  <c r="S145" i="10" s="1"/>
  <c r="P118" i="4"/>
  <c r="P188" i="10" s="1"/>
  <c r="G41" i="4"/>
  <c r="O118" i="4"/>
  <c r="O188" i="10" s="1"/>
  <c r="EB95" i="4"/>
  <c r="EB165" i="10" s="1"/>
  <c r="DV53" i="4"/>
  <c r="DV123" i="10" s="1"/>
  <c r="EB53" i="4"/>
  <c r="EB123" i="10" s="1"/>
  <c r="DW113" i="4"/>
  <c r="DW183" i="10" s="1"/>
  <c r="N118" i="4"/>
  <c r="N188" i="10" s="1"/>
  <c r="DK53" i="4"/>
  <c r="DK123" i="10" s="1"/>
  <c r="I467" i="7"/>
  <c r="C457" i="7"/>
  <c r="DL95" i="4"/>
  <c r="DL165" i="10" s="1"/>
  <c r="DL105" i="4"/>
  <c r="DL175" i="10" s="1"/>
  <c r="T18" i="4"/>
  <c r="T88" i="10" s="1"/>
  <c r="DU113" i="4"/>
  <c r="DU183" i="10" s="1"/>
  <c r="DZ53" i="4"/>
  <c r="DZ123" i="10" s="1"/>
  <c r="H124" i="4"/>
  <c r="BC70" i="4"/>
  <c r="BC140" i="10" s="1"/>
  <c r="AS70" i="4"/>
  <c r="AS140" i="10" s="1"/>
  <c r="AN70" i="4"/>
  <c r="AN140" i="10" s="1"/>
  <c r="AI70" i="4"/>
  <c r="AI140" i="10" s="1"/>
  <c r="AX70" i="4"/>
  <c r="AX140" i="10" s="1"/>
  <c r="DW95" i="4"/>
  <c r="DW165" i="10" s="1"/>
  <c r="DQ95" i="4"/>
  <c r="DQ165" i="10" s="1"/>
  <c r="EC113" i="4"/>
  <c r="EC183" i="10" s="1"/>
  <c r="I452" i="7"/>
  <c r="C442" i="7"/>
  <c r="DS105" i="4"/>
  <c r="DS175" i="10" s="1"/>
  <c r="U75" i="4"/>
  <c r="U145" i="10" s="1"/>
  <c r="V18" i="4"/>
  <c r="V88" i="10" s="1"/>
  <c r="EE95" i="4"/>
  <c r="EE165" i="10" s="1"/>
  <c r="DP53" i="4"/>
  <c r="DP123" i="10" s="1"/>
  <c r="DR53" i="4"/>
  <c r="DR123" i="10" s="1"/>
  <c r="DV113" i="4"/>
  <c r="DV183" i="10" s="1"/>
  <c r="N27" i="4"/>
  <c r="N97" i="10" s="1"/>
  <c r="I454" i="7"/>
  <c r="C444" i="7"/>
  <c r="S26" i="4"/>
  <c r="S96" i="10" s="1"/>
  <c r="AF70" i="4"/>
  <c r="AF140" i="10" s="1"/>
  <c r="AP70" i="4"/>
  <c r="AP140" i="10" s="1"/>
  <c r="AZ70" i="4"/>
  <c r="AZ140" i="10" s="1"/>
  <c r="AK70" i="4"/>
  <c r="AK140" i="10" s="1"/>
  <c r="AU70" i="4"/>
  <c r="AU140" i="10" s="1"/>
  <c r="DW53" i="4"/>
  <c r="DW123" i="10" s="1"/>
  <c r="DM105" i="4"/>
  <c r="DM175" i="10" s="1"/>
  <c r="AH196" i="4"/>
  <c r="AH266" i="10" s="1"/>
  <c r="AR196" i="4"/>
  <c r="AR266" i="10" s="1"/>
  <c r="AM196" i="4"/>
  <c r="AM266" i="10" s="1"/>
  <c r="AW196" i="4"/>
  <c r="AW266" i="10" s="1"/>
  <c r="BB196" i="4"/>
  <c r="BB266" i="10" s="1"/>
  <c r="EH95" i="4"/>
  <c r="EH165" i="10" s="1"/>
  <c r="DK95" i="4"/>
  <c r="DK165" i="10" s="1"/>
  <c r="I461" i="7"/>
  <c r="C451" i="7"/>
  <c r="E174" i="4"/>
  <c r="E244" i="10" s="1"/>
  <c r="DV105" i="4"/>
  <c r="DV175" i="10" s="1"/>
  <c r="G153" i="4"/>
  <c r="U26" i="4"/>
  <c r="U96" i="10" s="1"/>
  <c r="EF53" i="4"/>
  <c r="EF123" i="10" s="1"/>
  <c r="DM53" i="4"/>
  <c r="DM123" i="10" s="1"/>
  <c r="AG75" i="4"/>
  <c r="AG145" i="10" s="1"/>
  <c r="AV75" i="4"/>
  <c r="AV145" i="10" s="1"/>
  <c r="BA75" i="4"/>
  <c r="BA145" i="10" s="1"/>
  <c r="AL75" i="4"/>
  <c r="AL145" i="10" s="1"/>
  <c r="AQ75" i="4"/>
  <c r="AQ145" i="10" s="1"/>
  <c r="DX113" i="4"/>
  <c r="DX183" i="10" s="1"/>
  <c r="EA105" i="4"/>
  <c r="EA175" i="10" s="1"/>
  <c r="DN105" i="4"/>
  <c r="DN175" i="10" s="1"/>
  <c r="EH105" i="4"/>
  <c r="EH175" i="10" s="1"/>
  <c r="DK113" i="4"/>
  <c r="DK183" i="10" s="1"/>
  <c r="DL53" i="4"/>
  <c r="DL123" i="10" s="1"/>
  <c r="DP95" i="4"/>
  <c r="DP165" i="10" s="1"/>
  <c r="H153" i="4"/>
  <c r="DU53" i="4"/>
  <c r="DU123" i="10" s="1"/>
  <c r="DQ113" i="4"/>
  <c r="DQ183" i="10" s="1"/>
  <c r="AL196" i="4"/>
  <c r="AL266" i="10" s="1"/>
  <c r="AV196" i="4"/>
  <c r="AV266" i="10" s="1"/>
  <c r="BA196" i="4"/>
  <c r="BA266" i="10" s="1"/>
  <c r="AQ196" i="4"/>
  <c r="AQ266" i="10" s="1"/>
  <c r="AG196" i="4"/>
  <c r="AG266" i="10" s="1"/>
  <c r="DW105" i="4"/>
  <c r="DW175" i="10" s="1"/>
  <c r="EB105" i="4"/>
  <c r="EB175" i="10" s="1"/>
  <c r="DM95" i="4"/>
  <c r="DM165" i="10" s="1"/>
  <c r="I458" i="7"/>
  <c r="C448" i="7"/>
  <c r="EA113" i="4"/>
  <c r="EA183" i="10" s="1"/>
  <c r="G200" i="4"/>
  <c r="V26" i="4"/>
  <c r="V96" i="10" s="1"/>
  <c r="I473" i="7"/>
  <c r="C463" i="7"/>
  <c r="DN95" i="4"/>
  <c r="DN165" i="10" s="1"/>
  <c r="O27" i="4"/>
  <c r="O97" i="10" s="1"/>
  <c r="M27" i="4"/>
  <c r="M97" i="10" s="1"/>
  <c r="DK105" i="4"/>
  <c r="DK175" i="10" s="1"/>
  <c r="DQ53" i="4"/>
  <c r="DQ123" i="10" s="1"/>
  <c r="EG113" i="4"/>
  <c r="EG183" i="10" s="1"/>
  <c r="DN113" i="4"/>
  <c r="DN183" i="10" s="1"/>
  <c r="DU105" i="4"/>
  <c r="DU175" i="10" s="1"/>
  <c r="EF113" i="4"/>
  <c r="EF183" i="10" s="1"/>
  <c r="I465" i="7"/>
  <c r="C455" i="7"/>
  <c r="DM113" i="4"/>
  <c r="DM183" i="10" s="1"/>
  <c r="EB113" i="4"/>
  <c r="EB183" i="10" s="1"/>
  <c r="AV70" i="4"/>
  <c r="AV140" i="10" s="1"/>
  <c r="AG70" i="4"/>
  <c r="AG140" i="10" s="1"/>
  <c r="AQ70" i="4"/>
  <c r="AQ140" i="10" s="1"/>
  <c r="BA70" i="4"/>
  <c r="BA140" i="10" s="1"/>
  <c r="AL70" i="4"/>
  <c r="AL140" i="10" s="1"/>
  <c r="EG95" i="4"/>
  <c r="EG165" i="10" s="1"/>
  <c r="EA95" i="4"/>
  <c r="EA165" i="10" s="1"/>
  <c r="EF95" i="4"/>
  <c r="EF165" i="10" s="1"/>
  <c r="DS113" i="4"/>
  <c r="DS183" i="10" s="1"/>
  <c r="DX95" i="4"/>
  <c r="DX165" i="10" s="1"/>
  <c r="DQ105" i="4"/>
  <c r="DQ175" i="10" s="1"/>
  <c r="F200" i="4"/>
  <c r="EC105" i="4"/>
  <c r="EC175" i="10" s="1"/>
  <c r="AW70" i="4"/>
  <c r="AW140" i="10" s="1"/>
  <c r="AH70" i="4"/>
  <c r="AH140" i="10" s="1"/>
  <c r="AR70" i="4"/>
  <c r="AR140" i="10" s="1"/>
  <c r="BB70" i="4"/>
  <c r="BB140" i="10" s="1"/>
  <c r="AM70" i="4"/>
  <c r="AM140" i="10" s="1"/>
  <c r="DP105" i="4"/>
  <c r="DP175" i="10" s="1"/>
  <c r="EE113" i="4"/>
  <c r="EE183" i="10" s="1"/>
  <c r="DZ113" i="4"/>
  <c r="DZ183" i="10" s="1"/>
  <c r="EA53" i="4"/>
  <c r="EA123" i="10" s="1"/>
  <c r="AP196" i="4"/>
  <c r="AP266" i="10" s="1"/>
  <c r="AZ196" i="4"/>
  <c r="AZ266" i="10" s="1"/>
  <c r="AK196" i="4"/>
  <c r="AK266" i="10" s="1"/>
  <c r="AF196" i="4"/>
  <c r="AF266" i="10" s="1"/>
  <c r="AU196" i="4"/>
  <c r="AU266" i="10" s="1"/>
  <c r="DZ95" i="4"/>
  <c r="DZ165" i="10" s="1"/>
  <c r="I466" i="7"/>
  <c r="C456" i="7"/>
  <c r="DL113" i="4"/>
  <c r="DL183" i="10" s="1"/>
  <c r="EG105" i="4"/>
  <c r="EG175" i="10" s="1"/>
  <c r="DR105" i="4"/>
  <c r="DR175" i="10" s="1"/>
  <c r="K36" i="4"/>
  <c r="K106" i="10" s="1"/>
  <c r="AX75" i="4"/>
  <c r="AX145" i="10" s="1"/>
  <c r="AN75" i="4"/>
  <c r="AN145" i="10" s="1"/>
  <c r="AS75" i="4"/>
  <c r="AS145" i="10" s="1"/>
  <c r="BC75" i="4"/>
  <c r="BC145" i="10" s="1"/>
  <c r="AI75" i="4"/>
  <c r="AI145" i="10" s="1"/>
  <c r="T26" i="4"/>
  <c r="T96" i="10" s="1"/>
  <c r="I190" i="4" l="1"/>
  <c r="I260" i="10" s="1"/>
  <c r="I19" i="4"/>
  <c r="I89" i="10" s="1"/>
  <c r="I36" i="4"/>
  <c r="I106" i="10" s="1"/>
  <c r="P36" i="4"/>
  <c r="P106" i="10" s="1"/>
  <c r="N190" i="4"/>
  <c r="N260" i="10" s="1"/>
  <c r="O190" i="4"/>
  <c r="O260" i="10" s="1"/>
  <c r="AS27" i="4"/>
  <c r="AS97" i="10" s="1"/>
  <c r="C459" i="7"/>
  <c r="I469" i="7"/>
  <c r="G174" i="4"/>
  <c r="N36" i="4"/>
  <c r="N106" i="10" s="1"/>
  <c r="O124" i="4"/>
  <c r="O194" i="10" s="1"/>
  <c r="T36" i="4"/>
  <c r="T106" i="10" s="1"/>
  <c r="I483" i="7"/>
  <c r="C473" i="7"/>
  <c r="EF75" i="4"/>
  <c r="EF145" i="10" s="1"/>
  <c r="DP196" i="4"/>
  <c r="DP266" i="10" s="1"/>
  <c r="AN26" i="4"/>
  <c r="AN96" i="10" s="1"/>
  <c r="AS26" i="4"/>
  <c r="AS96" i="10" s="1"/>
  <c r="BC26" i="4"/>
  <c r="BC96" i="10" s="1"/>
  <c r="AX26" i="4"/>
  <c r="AX96" i="10" s="1"/>
  <c r="AI26" i="4"/>
  <c r="AI96" i="10" s="1"/>
  <c r="DZ70" i="4"/>
  <c r="DZ140" i="10" s="1"/>
  <c r="AR75" i="4"/>
  <c r="AR145" i="10" s="1"/>
  <c r="BB75" i="4"/>
  <c r="BB145" i="10" s="1"/>
  <c r="AM75" i="4"/>
  <c r="AM145" i="10" s="1"/>
  <c r="AW75" i="4"/>
  <c r="AW145" i="10" s="1"/>
  <c r="AH75" i="4"/>
  <c r="AH145" i="10" s="1"/>
  <c r="G146" i="4"/>
  <c r="DX75" i="4"/>
  <c r="DX145" i="10" s="1"/>
  <c r="I476" i="7"/>
  <c r="C466" i="7"/>
  <c r="EC75" i="4"/>
  <c r="EC145" i="10" s="1"/>
  <c r="DN75" i="4"/>
  <c r="DN145" i="10" s="1"/>
  <c r="DK196" i="4"/>
  <c r="DK266" i="10" s="1"/>
  <c r="EF70" i="4"/>
  <c r="EF140" i="10" s="1"/>
  <c r="E146" i="4"/>
  <c r="E216" i="10" s="1"/>
  <c r="U27" i="4"/>
  <c r="U97" i="10" s="1"/>
  <c r="T118" i="4"/>
  <c r="T188" i="10" s="1"/>
  <c r="BC18" i="4"/>
  <c r="BC88" i="10" s="1"/>
  <c r="AN18" i="4"/>
  <c r="AN88" i="10" s="1"/>
  <c r="AX18" i="4"/>
  <c r="AX88" i="10" s="1"/>
  <c r="AI18" i="4"/>
  <c r="AI88" i="10" s="1"/>
  <c r="AS18" i="4"/>
  <c r="AS88" i="10" s="1"/>
  <c r="EH70" i="4"/>
  <c r="EH140" i="10" s="1"/>
  <c r="P190" i="4"/>
  <c r="P260" i="10" s="1"/>
  <c r="DS196" i="4"/>
  <c r="DS266" i="10" s="1"/>
  <c r="DX196" i="4"/>
  <c r="DX266" i="10" s="1"/>
  <c r="U118" i="4"/>
  <c r="U188" i="10" s="1"/>
  <c r="DZ196" i="4"/>
  <c r="DZ266" i="10" s="1"/>
  <c r="V118" i="4"/>
  <c r="V188" i="10" s="1"/>
  <c r="K124" i="4"/>
  <c r="K194" i="10" s="1"/>
  <c r="DN196" i="4"/>
  <c r="DN266" i="10" s="1"/>
  <c r="DR70" i="4"/>
  <c r="DR140" i="10" s="1"/>
  <c r="P124" i="4"/>
  <c r="P194" i="10" s="1"/>
  <c r="DK70" i="4"/>
  <c r="DK140" i="10" s="1"/>
  <c r="DM70" i="4"/>
  <c r="DM140" i="10" s="1"/>
  <c r="EA196" i="4"/>
  <c r="EA266" i="10" s="1"/>
  <c r="AQ18" i="4"/>
  <c r="AQ88" i="10" s="1"/>
  <c r="AV18" i="4"/>
  <c r="AV88" i="10" s="1"/>
  <c r="BA18" i="4"/>
  <c r="BA88" i="10" s="1"/>
  <c r="AG18" i="4"/>
  <c r="AG88" i="10" s="1"/>
  <c r="AL18" i="4"/>
  <c r="AL88" i="10" s="1"/>
  <c r="AF18" i="4"/>
  <c r="AF88" i="10" s="1"/>
  <c r="AZ18" i="4"/>
  <c r="AZ88" i="10" s="1"/>
  <c r="AK18" i="4"/>
  <c r="AK88" i="10" s="1"/>
  <c r="AP18" i="4"/>
  <c r="AP88" i="10" s="1"/>
  <c r="AU18" i="4"/>
  <c r="AU88" i="10" s="1"/>
  <c r="DU196" i="4"/>
  <c r="DU266" i="10" s="1"/>
  <c r="EF196" i="4"/>
  <c r="EF266" i="10" s="1"/>
  <c r="EH75" i="4"/>
  <c r="EH145" i="10" s="1"/>
  <c r="F146" i="4"/>
  <c r="DL70" i="4"/>
  <c r="DL140" i="10" s="1"/>
  <c r="I468" i="7"/>
  <c r="C458" i="7"/>
  <c r="DV196" i="4"/>
  <c r="DV266" i="10" s="1"/>
  <c r="E41" i="4"/>
  <c r="E111" i="10" s="1"/>
  <c r="EG196" i="4"/>
  <c r="EG266" i="10" s="1"/>
  <c r="F153" i="4"/>
  <c r="DS70" i="4"/>
  <c r="DS140" i="10" s="1"/>
  <c r="EC70" i="4"/>
  <c r="EC140" i="10" s="1"/>
  <c r="I477" i="7"/>
  <c r="C467" i="7"/>
  <c r="H174" i="4"/>
  <c r="M19" i="4"/>
  <c r="M89" i="10" s="1"/>
  <c r="O19" i="4"/>
  <c r="O89" i="10" s="1"/>
  <c r="P19" i="4"/>
  <c r="P89" i="10" s="1"/>
  <c r="DQ196" i="4"/>
  <c r="DQ266" i="10" s="1"/>
  <c r="AF26" i="4"/>
  <c r="AF96" i="10" s="1"/>
  <c r="AU26" i="4"/>
  <c r="AU96" i="10" s="1"/>
  <c r="AZ26" i="4"/>
  <c r="AZ96" i="10" s="1"/>
  <c r="AK26" i="4"/>
  <c r="AK96" i="10" s="1"/>
  <c r="AP26" i="4"/>
  <c r="AP96" i="10" s="1"/>
  <c r="K200" i="4"/>
  <c r="K270" i="10" s="1"/>
  <c r="H200" i="4"/>
  <c r="DW70" i="4"/>
  <c r="DW140" i="10" s="1"/>
  <c r="S27" i="4"/>
  <c r="S97" i="10" s="1"/>
  <c r="DQ75" i="4"/>
  <c r="DQ145" i="10" s="1"/>
  <c r="EE196" i="4"/>
  <c r="EE266" i="10" s="1"/>
  <c r="EG70" i="4"/>
  <c r="EG140" i="10" s="1"/>
  <c r="DL75" i="4"/>
  <c r="DL145" i="10" s="1"/>
  <c r="DR196" i="4"/>
  <c r="DR266" i="10" s="1"/>
  <c r="K174" i="4"/>
  <c r="K244" i="10" s="1"/>
  <c r="F174" i="4"/>
  <c r="EA75" i="4"/>
  <c r="EA145" i="10" s="1"/>
  <c r="DN70" i="4"/>
  <c r="DN140" i="10" s="1"/>
  <c r="DQ70" i="4"/>
  <c r="DQ140" i="10" s="1"/>
  <c r="DL196" i="4"/>
  <c r="DL266" i="10" s="1"/>
  <c r="DV75" i="4"/>
  <c r="DV145" i="10" s="1"/>
  <c r="I471" i="7"/>
  <c r="C461" i="7"/>
  <c r="DM196" i="4"/>
  <c r="DM266" i="10" s="1"/>
  <c r="DU70" i="4"/>
  <c r="DU140" i="10" s="1"/>
  <c r="DP70" i="4"/>
  <c r="DP140" i="10" s="1"/>
  <c r="I464" i="7"/>
  <c r="C454" i="7"/>
  <c r="O36" i="4"/>
  <c r="O106" i="10" s="1"/>
  <c r="M36" i="4"/>
  <c r="M106" i="10" s="1"/>
  <c r="I470" i="7"/>
  <c r="C460" i="7"/>
  <c r="N19" i="4"/>
  <c r="N89" i="10" s="1"/>
  <c r="AW18" i="4"/>
  <c r="AW88" i="10" s="1"/>
  <c r="AM18" i="4"/>
  <c r="AM88" i="10" s="1"/>
  <c r="AR18" i="4"/>
  <c r="AR88" i="10" s="1"/>
  <c r="BB18" i="4"/>
  <c r="BB88" i="10" s="1"/>
  <c r="AH18" i="4"/>
  <c r="AH88" i="10" s="1"/>
  <c r="S118" i="4"/>
  <c r="S188" i="10" s="1"/>
  <c r="AV27" i="4"/>
  <c r="AV97" i="10" s="1"/>
  <c r="AG27" i="4"/>
  <c r="AG97" i="10" s="1"/>
  <c r="BA27" i="4"/>
  <c r="BA97" i="10" s="1"/>
  <c r="AQ27" i="4"/>
  <c r="AQ97" i="10" s="1"/>
  <c r="AL27" i="4"/>
  <c r="AL97" i="10" s="1"/>
  <c r="DV70" i="4"/>
  <c r="DV140" i="10" s="1"/>
  <c r="I475" i="7"/>
  <c r="C465" i="7"/>
  <c r="E152" i="4"/>
  <c r="E222" i="10" s="1"/>
  <c r="I462" i="7"/>
  <c r="C452" i="7"/>
  <c r="AG26" i="4"/>
  <c r="AG96" i="10" s="1"/>
  <c r="AQ26" i="4"/>
  <c r="AQ96" i="10" s="1"/>
  <c r="AV26" i="4"/>
  <c r="AV96" i="10" s="1"/>
  <c r="BA26" i="4"/>
  <c r="BA96" i="10" s="1"/>
  <c r="AL26" i="4"/>
  <c r="AL96" i="10" s="1"/>
  <c r="DX70" i="4"/>
  <c r="DX140" i="10" s="1"/>
  <c r="AM26" i="4"/>
  <c r="AM96" i="10" s="1"/>
  <c r="AH26" i="4"/>
  <c r="AH96" i="10" s="1"/>
  <c r="AW26" i="4"/>
  <c r="AW96" i="10" s="1"/>
  <c r="AR26" i="4"/>
  <c r="AR96" i="10" s="1"/>
  <c r="BB26" i="4"/>
  <c r="BB96" i="10" s="1"/>
  <c r="AP75" i="4"/>
  <c r="AP145" i="10" s="1"/>
  <c r="AZ75" i="4"/>
  <c r="AZ145" i="10" s="1"/>
  <c r="AK75" i="4"/>
  <c r="AK145" i="10" s="1"/>
  <c r="AU75" i="4"/>
  <c r="AU145" i="10" s="1"/>
  <c r="AF75" i="4"/>
  <c r="AF145" i="10" s="1"/>
  <c r="DS75" i="4"/>
  <c r="DS145" i="10" s="1"/>
  <c r="EB70" i="4"/>
  <c r="EB140" i="10" s="1"/>
  <c r="EA70" i="4"/>
  <c r="EA140" i="10" s="1"/>
  <c r="EB196" i="4"/>
  <c r="EB266" i="10" s="1"/>
  <c r="DW196" i="4"/>
  <c r="DW266" i="10" s="1"/>
  <c r="EE70" i="4"/>
  <c r="EE140" i="10" s="1"/>
  <c r="M190" i="4"/>
  <c r="M260" i="10" s="1"/>
  <c r="EH196" i="4"/>
  <c r="EH266" i="10" s="1"/>
  <c r="EC196" i="4"/>
  <c r="EC266" i="10" s="1"/>
  <c r="I124" i="4" l="1"/>
  <c r="I194" i="10" s="1"/>
  <c r="I174" i="4"/>
  <c r="I244" i="10" s="1"/>
  <c r="BC27" i="4"/>
  <c r="BC97" i="10" s="1"/>
  <c r="AX27" i="4"/>
  <c r="AX97" i="10" s="1"/>
  <c r="AN27" i="4"/>
  <c r="AN97" i="10" s="1"/>
  <c r="AI27" i="4"/>
  <c r="AI97" i="10" s="1"/>
  <c r="EH27" i="4"/>
  <c r="EH97" i="10" s="1"/>
  <c r="N124" i="4"/>
  <c r="N194" i="10" s="1"/>
  <c r="O200" i="4"/>
  <c r="O270" i="10" s="1"/>
  <c r="I479" i="7"/>
  <c r="C469" i="7"/>
  <c r="E181" i="4"/>
  <c r="E251" i="10" s="1"/>
  <c r="M124" i="4"/>
  <c r="M194" i="10" s="1"/>
  <c r="S174" i="4"/>
  <c r="S244" i="10" s="1"/>
  <c r="F181" i="4"/>
  <c r="DM26" i="4"/>
  <c r="DM96" i="10" s="1"/>
  <c r="DW18" i="4"/>
  <c r="DW88" i="10" s="1"/>
  <c r="I200" i="4"/>
  <c r="I270" i="10" s="1"/>
  <c r="AV118" i="4"/>
  <c r="AV188" i="10" s="1"/>
  <c r="AG118" i="4"/>
  <c r="AG188" i="10" s="1"/>
  <c r="BA118" i="4"/>
  <c r="BA188" i="10" s="1"/>
  <c r="AL118" i="4"/>
  <c r="AL188" i="10" s="1"/>
  <c r="AQ118" i="4"/>
  <c r="AQ188" i="10" s="1"/>
  <c r="EC26" i="4"/>
  <c r="EC96" i="10" s="1"/>
  <c r="EA26" i="4"/>
  <c r="EA96" i="10" s="1"/>
  <c r="I485" i="7"/>
  <c r="C475" i="7"/>
  <c r="S36" i="4"/>
  <c r="S106" i="10" s="1"/>
  <c r="I472" i="7"/>
  <c r="C462" i="7"/>
  <c r="U36" i="4"/>
  <c r="U106" i="10" s="1"/>
  <c r="I481" i="7"/>
  <c r="C471" i="7"/>
  <c r="AF27" i="4"/>
  <c r="AF97" i="10" s="1"/>
  <c r="AP27" i="4"/>
  <c r="AP97" i="10" s="1"/>
  <c r="AU27" i="4"/>
  <c r="AU97" i="10" s="1"/>
  <c r="AZ27" i="4"/>
  <c r="AZ97" i="10" s="1"/>
  <c r="AK27" i="4"/>
  <c r="AK97" i="10" s="1"/>
  <c r="EE18" i="4"/>
  <c r="EE88" i="10" s="1"/>
  <c r="DN27" i="4"/>
  <c r="DN97" i="10" s="1"/>
  <c r="DN18" i="4"/>
  <c r="DN88" i="10" s="1"/>
  <c r="AW27" i="4"/>
  <c r="AW97" i="10" s="1"/>
  <c r="AH27" i="4"/>
  <c r="AH97" i="10" s="1"/>
  <c r="AM27" i="4"/>
  <c r="AM97" i="10" s="1"/>
  <c r="BB27" i="4"/>
  <c r="BB97" i="10" s="1"/>
  <c r="AR27" i="4"/>
  <c r="AR97" i="10" s="1"/>
  <c r="DM75" i="4"/>
  <c r="DM145" i="10" s="1"/>
  <c r="AG36" i="4"/>
  <c r="AG106" i="10" s="1"/>
  <c r="BA36" i="4"/>
  <c r="BA106" i="10" s="1"/>
  <c r="AQ36" i="4"/>
  <c r="AQ106" i="10" s="1"/>
  <c r="AV36" i="4"/>
  <c r="AV106" i="10" s="1"/>
  <c r="AL36" i="4"/>
  <c r="AL106" i="10" s="1"/>
  <c r="EE75" i="4"/>
  <c r="EE145" i="10" s="1"/>
  <c r="EB75" i="4"/>
  <c r="EB145" i="10" s="1"/>
  <c r="EC18" i="4"/>
  <c r="EC88" i="10" s="1"/>
  <c r="H152" i="4"/>
  <c r="EG75" i="4"/>
  <c r="EG145" i="10" s="1"/>
  <c r="DW75" i="4"/>
  <c r="DW145" i="10" s="1"/>
  <c r="EH26" i="4"/>
  <c r="EH96" i="10" s="1"/>
  <c r="EB26" i="4"/>
  <c r="EB96" i="10" s="1"/>
  <c r="DQ27" i="4"/>
  <c r="DQ97" i="10" s="1"/>
  <c r="DK26" i="4"/>
  <c r="DK96" i="10" s="1"/>
  <c r="E157" i="4"/>
  <c r="E227" i="10" s="1"/>
  <c r="DZ18" i="4"/>
  <c r="DZ88" i="10" s="1"/>
  <c r="AW118" i="4"/>
  <c r="AW188" i="10" s="1"/>
  <c r="AH118" i="4"/>
  <c r="AH188" i="10" s="1"/>
  <c r="AM118" i="4"/>
  <c r="AM188" i="10" s="1"/>
  <c r="BB118" i="4"/>
  <c r="BB188" i="10" s="1"/>
  <c r="AR118" i="4"/>
  <c r="AR188" i="10" s="1"/>
  <c r="DK18" i="4"/>
  <c r="DK88" i="10" s="1"/>
  <c r="DR26" i="4"/>
  <c r="DR96" i="10" s="1"/>
  <c r="M174" i="4"/>
  <c r="M244" i="10" s="1"/>
  <c r="O174" i="4"/>
  <c r="O244" i="10" s="1"/>
  <c r="DW26" i="4"/>
  <c r="DW96" i="10" s="1"/>
  <c r="EA27" i="4"/>
  <c r="EA97" i="10" s="1"/>
  <c r="AF118" i="4"/>
  <c r="AF188" i="10" s="1"/>
  <c r="AP118" i="4"/>
  <c r="AP188" i="10" s="1"/>
  <c r="AU118" i="4"/>
  <c r="AU188" i="10" s="1"/>
  <c r="AZ118" i="4"/>
  <c r="AZ188" i="10" s="1"/>
  <c r="AK118" i="4"/>
  <c r="AK188" i="10" s="1"/>
  <c r="H41" i="4"/>
  <c r="K153" i="4"/>
  <c r="K223" i="10" s="1"/>
  <c r="DV18" i="4"/>
  <c r="DV88" i="10" s="1"/>
  <c r="DU75" i="4"/>
  <c r="DU145" i="10" s="1"/>
  <c r="DQ26" i="4"/>
  <c r="DQ96" i="10" s="1"/>
  <c r="EG18" i="4"/>
  <c r="EG88" i="10" s="1"/>
  <c r="I474" i="7"/>
  <c r="C464" i="7"/>
  <c r="EE26" i="4"/>
  <c r="EE96" i="10" s="1"/>
  <c r="T19" i="4"/>
  <c r="T89" i="10" s="1"/>
  <c r="DQ18" i="4"/>
  <c r="DQ88" i="10" s="1"/>
  <c r="N200" i="4"/>
  <c r="N270" i="10" s="1"/>
  <c r="T190" i="4"/>
  <c r="T260" i="10" s="1"/>
  <c r="I486" i="7"/>
  <c r="C476" i="7"/>
  <c r="DR75" i="4"/>
  <c r="DR145" i="10" s="1"/>
  <c r="DX26" i="4"/>
  <c r="DX96" i="10" s="1"/>
  <c r="G129" i="4"/>
  <c r="U124" i="4"/>
  <c r="U194" i="10" s="1"/>
  <c r="DL27" i="4"/>
  <c r="DL97" i="10" s="1"/>
  <c r="EF18" i="4"/>
  <c r="EF88" i="10" s="1"/>
  <c r="EH18" i="4"/>
  <c r="EH88" i="10" s="1"/>
  <c r="I487" i="7"/>
  <c r="C477" i="7"/>
  <c r="DS27" i="4"/>
  <c r="DS97" i="10" s="1"/>
  <c r="EG26" i="4"/>
  <c r="EG96" i="10" s="1"/>
  <c r="DM18" i="4"/>
  <c r="DM88" i="10" s="1"/>
  <c r="DZ75" i="4"/>
  <c r="DZ145" i="10" s="1"/>
  <c r="EB18" i="4"/>
  <c r="EB88" i="10" s="1"/>
  <c r="P200" i="4"/>
  <c r="P270" i="10" s="1"/>
  <c r="DZ26" i="4"/>
  <c r="DZ96" i="10" s="1"/>
  <c r="V19" i="4"/>
  <c r="V89" i="10" s="1"/>
  <c r="H146" i="4"/>
  <c r="T124" i="4"/>
  <c r="T194" i="10" s="1"/>
  <c r="DP18" i="4"/>
  <c r="DP88" i="10" s="1"/>
  <c r="DL18" i="4"/>
  <c r="DL88" i="10" s="1"/>
  <c r="DX18" i="4"/>
  <c r="DX88" i="10" s="1"/>
  <c r="U190" i="4"/>
  <c r="U260" i="10" s="1"/>
  <c r="DN26" i="4"/>
  <c r="DN96" i="10" s="1"/>
  <c r="I493" i="7"/>
  <c r="C483" i="7"/>
  <c r="DV26" i="4"/>
  <c r="DV96" i="10" s="1"/>
  <c r="DR18" i="4"/>
  <c r="DR88" i="10" s="1"/>
  <c r="EF27" i="4"/>
  <c r="EF97" i="10" s="1"/>
  <c r="V36" i="4"/>
  <c r="V106" i="10" s="1"/>
  <c r="S19" i="4"/>
  <c r="S89" i="10" s="1"/>
  <c r="DS18" i="4"/>
  <c r="DS88" i="10" s="1"/>
  <c r="DK75" i="4"/>
  <c r="DK145" i="10" s="1"/>
  <c r="DL26" i="4"/>
  <c r="DL96" i="10" s="1"/>
  <c r="G152" i="4"/>
  <c r="I480" i="7"/>
  <c r="C470" i="7"/>
  <c r="BC118" i="4"/>
  <c r="BC188" i="10" s="1"/>
  <c r="AI118" i="4"/>
  <c r="AI188" i="10" s="1"/>
  <c r="AS118" i="4"/>
  <c r="AS188" i="10" s="1"/>
  <c r="AX118" i="4"/>
  <c r="AX188" i="10" s="1"/>
  <c r="AN118" i="4"/>
  <c r="AN188" i="10" s="1"/>
  <c r="N174" i="4"/>
  <c r="N244" i="10" s="1"/>
  <c r="DU18" i="4"/>
  <c r="DU88" i="10" s="1"/>
  <c r="DP75" i="4"/>
  <c r="DP145" i="10" s="1"/>
  <c r="EF26" i="4"/>
  <c r="EF96" i="10" s="1"/>
  <c r="K41" i="4"/>
  <c r="K111" i="10" s="1"/>
  <c r="F41" i="4"/>
  <c r="DV27" i="4"/>
  <c r="DV97" i="10" s="1"/>
  <c r="G181" i="4"/>
  <c r="DP26" i="4"/>
  <c r="DP96" i="10" s="1"/>
  <c r="DU26" i="4"/>
  <c r="DU96" i="10" s="1"/>
  <c r="U19" i="4"/>
  <c r="U89" i="10" s="1"/>
  <c r="P174" i="4"/>
  <c r="P244" i="10" s="1"/>
  <c r="I478" i="7"/>
  <c r="C468" i="7"/>
  <c r="EA18" i="4"/>
  <c r="EA88" i="10" s="1"/>
  <c r="S190" i="4"/>
  <c r="S260" i="10" s="1"/>
  <c r="V190" i="4"/>
  <c r="V260" i="10" s="1"/>
  <c r="DS26" i="4"/>
  <c r="DS96" i="10" s="1"/>
  <c r="I41" i="4" l="1"/>
  <c r="I111" i="10" s="1"/>
  <c r="DX27" i="4"/>
  <c r="DX97" i="10" s="1"/>
  <c r="EC27" i="4"/>
  <c r="EC97" i="10" s="1"/>
  <c r="S124" i="4"/>
  <c r="S194" i="10" s="1"/>
  <c r="V124" i="4"/>
  <c r="V194" i="10" s="1"/>
  <c r="AI124" i="4"/>
  <c r="AI194" i="10" s="1"/>
  <c r="G157" i="4"/>
  <c r="I489" i="7"/>
  <c r="C479" i="7"/>
  <c r="M200" i="4"/>
  <c r="M270" i="10" s="1"/>
  <c r="AV19" i="4"/>
  <c r="AV89" i="10" s="1"/>
  <c r="AG19" i="4"/>
  <c r="AG89" i="10" s="1"/>
  <c r="BA19" i="4"/>
  <c r="BA89" i="10" s="1"/>
  <c r="AQ19" i="4"/>
  <c r="AQ89" i="10" s="1"/>
  <c r="AL19" i="4"/>
  <c r="AL89" i="10" s="1"/>
  <c r="DX118" i="4"/>
  <c r="DX188" i="10" s="1"/>
  <c r="AM19" i="4"/>
  <c r="AM89" i="10" s="1"/>
  <c r="BB19" i="4"/>
  <c r="BB89" i="10" s="1"/>
  <c r="AH19" i="4"/>
  <c r="AH89" i="10" s="1"/>
  <c r="AR19" i="4"/>
  <c r="AR89" i="10" s="1"/>
  <c r="AW19" i="4"/>
  <c r="AW89" i="10" s="1"/>
  <c r="DP118" i="4"/>
  <c r="DP188" i="10" s="1"/>
  <c r="AS190" i="4"/>
  <c r="AS260" i="10" s="1"/>
  <c r="AI190" i="4"/>
  <c r="AI260" i="10" s="1"/>
  <c r="BC190" i="4"/>
  <c r="BC260" i="10" s="1"/>
  <c r="AN190" i="4"/>
  <c r="AN260" i="10" s="1"/>
  <c r="AX190" i="4"/>
  <c r="AX260" i="10" s="1"/>
  <c r="U200" i="4"/>
  <c r="U270" i="10" s="1"/>
  <c r="E85" i="4"/>
  <c r="E155" i="10" s="1"/>
  <c r="EC118" i="4"/>
  <c r="EC188" i="10" s="1"/>
  <c r="AX124" i="4"/>
  <c r="AX194" i="10" s="1"/>
  <c r="AN124" i="4"/>
  <c r="AN194" i="10" s="1"/>
  <c r="AQ124" i="4"/>
  <c r="AQ194" i="10" s="1"/>
  <c r="BA124" i="4"/>
  <c r="BA194" i="10" s="1"/>
  <c r="AL124" i="4"/>
  <c r="AL194" i="10" s="1"/>
  <c r="AV124" i="4"/>
  <c r="AV194" i="10" s="1"/>
  <c r="AG124" i="4"/>
  <c r="AG194" i="10" s="1"/>
  <c r="I153" i="4"/>
  <c r="I223" i="10" s="1"/>
  <c r="EA36" i="4"/>
  <c r="EA106" i="10" s="1"/>
  <c r="EF36" i="4"/>
  <c r="EF106" i="10" s="1"/>
  <c r="DW27" i="4"/>
  <c r="DW97" i="10" s="1"/>
  <c r="DK27" i="4"/>
  <c r="DK97" i="10" s="1"/>
  <c r="AR36" i="4"/>
  <c r="AR106" i="10" s="1"/>
  <c r="BB36" i="4"/>
  <c r="BB106" i="10" s="1"/>
  <c r="AM36" i="4"/>
  <c r="AM106" i="10" s="1"/>
  <c r="AW36" i="4"/>
  <c r="AW106" i="10" s="1"/>
  <c r="AH36" i="4"/>
  <c r="AH106" i="10" s="1"/>
  <c r="E77" i="4"/>
  <c r="E147" i="10" s="1"/>
  <c r="DL118" i="4"/>
  <c r="DL188" i="10" s="1"/>
  <c r="N153" i="4"/>
  <c r="N223" i="10" s="1"/>
  <c r="M153" i="4"/>
  <c r="M223" i="10" s="1"/>
  <c r="O153" i="4"/>
  <c r="O223" i="10" s="1"/>
  <c r="P153" i="4"/>
  <c r="P223" i="10" s="1"/>
  <c r="EB118" i="4"/>
  <c r="EB188" i="10" s="1"/>
  <c r="DR27" i="4"/>
  <c r="DR97" i="10" s="1"/>
  <c r="DZ27" i="4"/>
  <c r="DZ97" i="10" s="1"/>
  <c r="DU27" i="4"/>
  <c r="DU97" i="10" s="1"/>
  <c r="I495" i="7"/>
  <c r="C485" i="7"/>
  <c r="EA118" i="4"/>
  <c r="EA188" i="10" s="1"/>
  <c r="EF118" i="4"/>
  <c r="EF188" i="10" s="1"/>
  <c r="EE118" i="4"/>
  <c r="EE188" i="10" s="1"/>
  <c r="DP27" i="4"/>
  <c r="DP97" i="10" s="1"/>
  <c r="H181" i="4"/>
  <c r="V174" i="4"/>
  <c r="V244" i="10" s="1"/>
  <c r="DR118" i="4"/>
  <c r="DR188" i="10" s="1"/>
  <c r="DM27" i="4"/>
  <c r="DM97" i="10" s="1"/>
  <c r="I482" i="7"/>
  <c r="C472" i="7"/>
  <c r="H157" i="4"/>
  <c r="DW118" i="4"/>
  <c r="DW188" i="10" s="1"/>
  <c r="DL36" i="4"/>
  <c r="DL106" i="10" s="1"/>
  <c r="F152" i="4"/>
  <c r="V200" i="4"/>
  <c r="V270" i="10" s="1"/>
  <c r="I497" i="7"/>
  <c r="C487" i="7"/>
  <c r="T200" i="4"/>
  <c r="T270" i="10" s="1"/>
  <c r="AF190" i="4"/>
  <c r="AF260" i="10" s="1"/>
  <c r="AP190" i="4"/>
  <c r="AP260" i="10" s="1"/>
  <c r="AK190" i="4"/>
  <c r="AK260" i="10" s="1"/>
  <c r="AU190" i="4"/>
  <c r="AU260" i="10" s="1"/>
  <c r="AZ190" i="4"/>
  <c r="AZ260" i="10" s="1"/>
  <c r="EH118" i="4"/>
  <c r="EH188" i="10" s="1"/>
  <c r="I503" i="7"/>
  <c r="C493" i="7"/>
  <c r="DZ118" i="4"/>
  <c r="DZ188" i="10" s="1"/>
  <c r="DM118" i="4"/>
  <c r="DM188" i="10" s="1"/>
  <c r="EG118" i="4"/>
  <c r="EG188" i="10" s="1"/>
  <c r="EB27" i="4"/>
  <c r="EB97" i="10" s="1"/>
  <c r="EG27" i="4"/>
  <c r="EG97" i="10" s="1"/>
  <c r="E129" i="4"/>
  <c r="E199" i="10" s="1"/>
  <c r="AF36" i="4"/>
  <c r="AF106" i="10" s="1"/>
  <c r="AP36" i="4"/>
  <c r="AP106" i="10" s="1"/>
  <c r="AZ36" i="4"/>
  <c r="AZ106" i="10" s="1"/>
  <c r="AU36" i="4"/>
  <c r="AU106" i="10" s="1"/>
  <c r="AK36" i="4"/>
  <c r="AK106" i="10" s="1"/>
  <c r="DV118" i="4"/>
  <c r="DV188" i="10" s="1"/>
  <c r="AQ190" i="4"/>
  <c r="AQ260" i="10" s="1"/>
  <c r="BA190" i="4"/>
  <c r="BA260" i="10" s="1"/>
  <c r="AV190" i="4"/>
  <c r="AV260" i="10" s="1"/>
  <c r="AL190" i="4"/>
  <c r="AL260" i="10" s="1"/>
  <c r="AG190" i="4"/>
  <c r="AG260" i="10" s="1"/>
  <c r="I484" i="7"/>
  <c r="C474" i="7"/>
  <c r="G77" i="4"/>
  <c r="AM124" i="4"/>
  <c r="AM194" i="10" s="1"/>
  <c r="AR124" i="4"/>
  <c r="AR194" i="10" s="1"/>
  <c r="AH124" i="4"/>
  <c r="AH194" i="10" s="1"/>
  <c r="AW124" i="4"/>
  <c r="AW194" i="10" s="1"/>
  <c r="BB124" i="4"/>
  <c r="BB194" i="10" s="1"/>
  <c r="AK124" i="4"/>
  <c r="AK194" i="10" s="1"/>
  <c r="AU124" i="4"/>
  <c r="AU194" i="10" s="1"/>
  <c r="AF124" i="4"/>
  <c r="AF194" i="10" s="1"/>
  <c r="AP124" i="4"/>
  <c r="AP194" i="10" s="1"/>
  <c r="AZ124" i="4"/>
  <c r="AZ194" i="10" s="1"/>
  <c r="F157" i="4"/>
  <c r="S200" i="4"/>
  <c r="S270" i="10" s="1"/>
  <c r="K146" i="4"/>
  <c r="K216" i="10" s="1"/>
  <c r="DV36" i="4"/>
  <c r="DV106" i="10" s="1"/>
  <c r="I491" i="7"/>
  <c r="C481" i="7"/>
  <c r="AZ174" i="4"/>
  <c r="AZ244" i="10" s="1"/>
  <c r="AK174" i="4"/>
  <c r="AK244" i="10" s="1"/>
  <c r="AF174" i="4"/>
  <c r="AF244" i="10" s="1"/>
  <c r="AP174" i="4"/>
  <c r="AP244" i="10" s="1"/>
  <c r="AU174" i="4"/>
  <c r="AU244" i="10" s="1"/>
  <c r="T174" i="4"/>
  <c r="T244" i="10" s="1"/>
  <c r="I490" i="7"/>
  <c r="C480" i="7"/>
  <c r="AN36" i="4"/>
  <c r="AN106" i="10" s="1"/>
  <c r="AX36" i="4"/>
  <c r="AX106" i="10" s="1"/>
  <c r="AI36" i="4"/>
  <c r="AI106" i="10" s="1"/>
  <c r="AS36" i="4"/>
  <c r="AS106" i="10" s="1"/>
  <c r="BC36" i="4"/>
  <c r="BC106" i="10" s="1"/>
  <c r="AM190" i="4"/>
  <c r="AM260" i="10" s="1"/>
  <c r="AR190" i="4"/>
  <c r="AR260" i="10" s="1"/>
  <c r="BB190" i="4"/>
  <c r="BB260" i="10" s="1"/>
  <c r="AH190" i="4"/>
  <c r="AH260" i="10" s="1"/>
  <c r="AW190" i="4"/>
  <c r="AW260" i="10" s="1"/>
  <c r="DS118" i="4"/>
  <c r="DS188" i="10" s="1"/>
  <c r="AP19" i="4"/>
  <c r="AP89" i="10" s="1"/>
  <c r="AF19" i="4"/>
  <c r="AF89" i="10" s="1"/>
  <c r="AK19" i="4"/>
  <c r="AK89" i="10" s="1"/>
  <c r="AZ19" i="4"/>
  <c r="AZ89" i="10" s="1"/>
  <c r="AU19" i="4"/>
  <c r="AU89" i="10" s="1"/>
  <c r="AI19" i="4"/>
  <c r="AI89" i="10" s="1"/>
  <c r="AX19" i="4"/>
  <c r="AX89" i="10" s="1"/>
  <c r="BC19" i="4"/>
  <c r="BC89" i="10" s="1"/>
  <c r="AS19" i="4"/>
  <c r="AS89" i="10" s="1"/>
  <c r="AN19" i="4"/>
  <c r="AN89" i="10" s="1"/>
  <c r="F77" i="4"/>
  <c r="DU118" i="4"/>
  <c r="DU188" i="10" s="1"/>
  <c r="I488" i="7"/>
  <c r="C478" i="7"/>
  <c r="DN118" i="4"/>
  <c r="DN188" i="10" s="1"/>
  <c r="I496" i="7"/>
  <c r="C486" i="7"/>
  <c r="DK118" i="4"/>
  <c r="DK188" i="10" s="1"/>
  <c r="U174" i="4"/>
  <c r="U244" i="10" s="1"/>
  <c r="DQ36" i="4"/>
  <c r="DQ106" i="10" s="1"/>
  <c r="EE27" i="4"/>
  <c r="EE97" i="10" s="1"/>
  <c r="DQ118" i="4"/>
  <c r="DQ188" i="10" s="1"/>
  <c r="I146" i="4" l="1"/>
  <c r="I216" i="10" s="1"/>
  <c r="AS124" i="4"/>
  <c r="AS194" i="10" s="1"/>
  <c r="EC124" i="4"/>
  <c r="EC194" i="10" s="1"/>
  <c r="BC124" i="4"/>
  <c r="BC194" i="10" s="1"/>
  <c r="DX124" i="4"/>
  <c r="DX194" i="10" s="1"/>
  <c r="P157" i="4"/>
  <c r="P227" i="10" s="1"/>
  <c r="K157" i="4"/>
  <c r="K227" i="10" s="1"/>
  <c r="E63" i="4"/>
  <c r="E133" i="10" s="1"/>
  <c r="I499" i="7"/>
  <c r="C489" i="7"/>
  <c r="M181" i="4"/>
  <c r="M251" i="10" s="1"/>
  <c r="N181" i="4"/>
  <c r="N251" i="10" s="1"/>
  <c r="O181" i="4"/>
  <c r="O251" i="10" s="1"/>
  <c r="T41" i="4"/>
  <c r="T111" i="10" s="1"/>
  <c r="F63" i="4"/>
  <c r="O41" i="4"/>
  <c r="O111" i="10" s="1"/>
  <c r="M41" i="4"/>
  <c r="M111" i="10" s="1"/>
  <c r="I506" i="7"/>
  <c r="C496" i="7"/>
  <c r="DV190" i="4"/>
  <c r="DV260" i="10" s="1"/>
  <c r="DR190" i="4"/>
  <c r="DR260" i="10" s="1"/>
  <c r="I494" i="7"/>
  <c r="C484" i="7"/>
  <c r="DW36" i="4"/>
  <c r="DW106" i="10" s="1"/>
  <c r="V146" i="4"/>
  <c r="V216" i="10" s="1"/>
  <c r="O146" i="4"/>
  <c r="O216" i="10" s="1"/>
  <c r="N146" i="4"/>
  <c r="N216" i="10" s="1"/>
  <c r="M146" i="4"/>
  <c r="M216" i="10" s="1"/>
  <c r="DX19" i="4"/>
  <c r="DX89" i="10" s="1"/>
  <c r="DP19" i="4"/>
  <c r="DP89" i="10" s="1"/>
  <c r="N41" i="4"/>
  <c r="N111" i="10" s="1"/>
  <c r="DM190" i="4"/>
  <c r="DM260" i="10" s="1"/>
  <c r="EC36" i="4"/>
  <c r="EC106" i="10" s="1"/>
  <c r="DK174" i="4"/>
  <c r="DK244" i="10" s="1"/>
  <c r="N157" i="4"/>
  <c r="N227" i="10" s="1"/>
  <c r="I513" i="7"/>
  <c r="C503" i="7"/>
  <c r="DU190" i="4"/>
  <c r="DU260" i="10" s="1"/>
  <c r="AI200" i="4"/>
  <c r="AI270" i="10" s="1"/>
  <c r="BC200" i="4"/>
  <c r="BC270" i="10" s="1"/>
  <c r="AN200" i="4"/>
  <c r="AN270" i="10" s="1"/>
  <c r="AS200" i="4"/>
  <c r="AS270" i="10" s="1"/>
  <c r="AX200" i="4"/>
  <c r="AX270" i="10" s="1"/>
  <c r="DM36" i="4"/>
  <c r="DM106" i="10" s="1"/>
  <c r="EF124" i="4"/>
  <c r="EF194" i="10" s="1"/>
  <c r="DR36" i="4"/>
  <c r="DR106" i="10" s="1"/>
  <c r="DV124" i="4"/>
  <c r="DV194" i="10" s="1"/>
  <c r="DX190" i="4"/>
  <c r="DX260" i="10" s="1"/>
  <c r="EE19" i="4"/>
  <c r="EE89" i="10" s="1"/>
  <c r="DU36" i="4"/>
  <c r="DU106" i="10" s="1"/>
  <c r="EF190" i="4"/>
  <c r="EF260" i="10" s="1"/>
  <c r="DN190" i="4"/>
  <c r="DN260" i="10" s="1"/>
  <c r="DW19" i="4"/>
  <c r="DW89" i="10" s="1"/>
  <c r="EA19" i="4"/>
  <c r="EA89" i="10" s="1"/>
  <c r="DN19" i="4"/>
  <c r="DN89" i="10" s="1"/>
  <c r="G63" i="4"/>
  <c r="AN174" i="4"/>
  <c r="AN244" i="10" s="1"/>
  <c r="AX174" i="4"/>
  <c r="AX244" i="10" s="1"/>
  <c r="BC174" i="4"/>
  <c r="BC244" i="10" s="1"/>
  <c r="AI174" i="4"/>
  <c r="AI244" i="10" s="1"/>
  <c r="AS174" i="4"/>
  <c r="AS244" i="10" s="1"/>
  <c r="EC190" i="4"/>
  <c r="EC260" i="10" s="1"/>
  <c r="DK124" i="4"/>
  <c r="DK194" i="10" s="1"/>
  <c r="P41" i="4"/>
  <c r="P111" i="10" s="1"/>
  <c r="DS124" i="4"/>
  <c r="DS194" i="10" s="1"/>
  <c r="DM19" i="4"/>
  <c r="DM89" i="10" s="1"/>
  <c r="DV19" i="4"/>
  <c r="DV89" i="10" s="1"/>
  <c r="AL200" i="4"/>
  <c r="AL270" i="10" s="1"/>
  <c r="AV200" i="4"/>
  <c r="AV270" i="10" s="1"/>
  <c r="BA200" i="4"/>
  <c r="BA270" i="10" s="1"/>
  <c r="AQ200" i="4"/>
  <c r="AQ270" i="10" s="1"/>
  <c r="AG200" i="4"/>
  <c r="AG270" i="10" s="1"/>
  <c r="I501" i="7"/>
  <c r="C491" i="7"/>
  <c r="EB36" i="4"/>
  <c r="EB106" i="10" s="1"/>
  <c r="DZ19" i="4"/>
  <c r="DZ89" i="10" s="1"/>
  <c r="EH36" i="4"/>
  <c r="EH106" i="10" s="1"/>
  <c r="DR124" i="4"/>
  <c r="DR194" i="10" s="1"/>
  <c r="K152" i="4"/>
  <c r="K222" i="10" s="1"/>
  <c r="N152" i="4"/>
  <c r="N222" i="10" s="1"/>
  <c r="EG36" i="4"/>
  <c r="EG106" i="10" s="1"/>
  <c r="DL124" i="4"/>
  <c r="DL194" i="10" s="1"/>
  <c r="EG190" i="4"/>
  <c r="EG260" i="10" s="1"/>
  <c r="DP174" i="4"/>
  <c r="DP244" i="10" s="1"/>
  <c r="DZ174" i="4"/>
  <c r="DZ244" i="10" s="1"/>
  <c r="DU124" i="4"/>
  <c r="DU194" i="10" s="1"/>
  <c r="DL190" i="4"/>
  <c r="DL260" i="10" s="1"/>
  <c r="DZ36" i="4"/>
  <c r="DZ106" i="10" s="1"/>
  <c r="I507" i="7"/>
  <c r="C497" i="7"/>
  <c r="DQ124" i="4"/>
  <c r="DQ194" i="10" s="1"/>
  <c r="P146" i="4"/>
  <c r="P216" i="10" s="1"/>
  <c r="DL19" i="4"/>
  <c r="DL89" i="10" s="1"/>
  <c r="H85" i="4"/>
  <c r="DW190" i="4"/>
  <c r="DW260" i="10" s="1"/>
  <c r="T153" i="4"/>
  <c r="T223" i="10" s="1"/>
  <c r="I500" i="7"/>
  <c r="C490" i="7"/>
  <c r="DK19" i="4"/>
  <c r="DK89" i="10" s="1"/>
  <c r="H77" i="4"/>
  <c r="DQ190" i="4"/>
  <c r="DQ260" i="10" s="1"/>
  <c r="P181" i="4"/>
  <c r="P251" i="10" s="1"/>
  <c r="EA124" i="4"/>
  <c r="EA194" i="10" s="1"/>
  <c r="AH200" i="4"/>
  <c r="AH270" i="10" s="1"/>
  <c r="AW200" i="4"/>
  <c r="AW270" i="10" s="1"/>
  <c r="BB200" i="4"/>
  <c r="BB270" i="10" s="1"/>
  <c r="AM200" i="4"/>
  <c r="AM270" i="10" s="1"/>
  <c r="AR200" i="4"/>
  <c r="AR270" i="10" s="1"/>
  <c r="DS19" i="4"/>
  <c r="DS89" i="10" s="1"/>
  <c r="DX36" i="4"/>
  <c r="DX106" i="10" s="1"/>
  <c r="DS36" i="4"/>
  <c r="DS106" i="10" s="1"/>
  <c r="EE174" i="4"/>
  <c r="EE244" i="10" s="1"/>
  <c r="DP124" i="4"/>
  <c r="DP194" i="10" s="1"/>
  <c r="EB124" i="4"/>
  <c r="EB194" i="10" s="1"/>
  <c r="EG124" i="4"/>
  <c r="EG194" i="10" s="1"/>
  <c r="DK36" i="4"/>
  <c r="DK106" i="10" s="1"/>
  <c r="DK190" i="4"/>
  <c r="DK260" i="10" s="1"/>
  <c r="EE190" i="4"/>
  <c r="EE260" i="10" s="1"/>
  <c r="F129" i="4"/>
  <c r="K181" i="4"/>
  <c r="K251" i="10" s="1"/>
  <c r="G85" i="4"/>
  <c r="U153" i="4"/>
  <c r="U223" i="10" s="1"/>
  <c r="EH124" i="4"/>
  <c r="EH194" i="10" s="1"/>
  <c r="DN124" i="4"/>
  <c r="DN194" i="10" s="1"/>
  <c r="DS190" i="4"/>
  <c r="DS260" i="10" s="1"/>
  <c r="EB19" i="4"/>
  <c r="EB89" i="10" s="1"/>
  <c r="EG19" i="4"/>
  <c r="EG89" i="10" s="1"/>
  <c r="DQ19" i="4"/>
  <c r="DQ89" i="10" s="1"/>
  <c r="S153" i="4"/>
  <c r="S223" i="10" s="1"/>
  <c r="AR174" i="4"/>
  <c r="AR244" i="10" s="1"/>
  <c r="AW174" i="4"/>
  <c r="AW244" i="10" s="1"/>
  <c r="AH174" i="4"/>
  <c r="AH244" i="10" s="1"/>
  <c r="AM174" i="4"/>
  <c r="AM244" i="10" s="1"/>
  <c r="BB174" i="4"/>
  <c r="BB244" i="10" s="1"/>
  <c r="EB190" i="4"/>
  <c r="EB260" i="10" s="1"/>
  <c r="BA174" i="4"/>
  <c r="BA244" i="10" s="1"/>
  <c r="AV174" i="4"/>
  <c r="AV244" i="10" s="1"/>
  <c r="AG174" i="4"/>
  <c r="AG244" i="10" s="1"/>
  <c r="AL174" i="4"/>
  <c r="AL244" i="10" s="1"/>
  <c r="AQ174" i="4"/>
  <c r="AQ244" i="10" s="1"/>
  <c r="DZ124" i="4"/>
  <c r="DZ194" i="10" s="1"/>
  <c r="H129" i="4"/>
  <c r="EC19" i="4"/>
  <c r="EC89" i="10" s="1"/>
  <c r="AU200" i="4"/>
  <c r="AU270" i="10" s="1"/>
  <c r="AF200" i="4"/>
  <c r="AF270" i="10" s="1"/>
  <c r="AK200" i="4"/>
  <c r="AK270" i="10" s="1"/>
  <c r="AP200" i="4"/>
  <c r="AP270" i="10" s="1"/>
  <c r="AZ200" i="4"/>
  <c r="AZ270" i="10" s="1"/>
  <c r="DP36" i="4"/>
  <c r="DP106" i="10" s="1"/>
  <c r="DP190" i="4"/>
  <c r="DP260" i="10" s="1"/>
  <c r="E149" i="4"/>
  <c r="E219" i="10" s="1"/>
  <c r="I498" i="7"/>
  <c r="C488" i="7"/>
  <c r="DU19" i="4"/>
  <c r="DU89" i="10" s="1"/>
  <c r="EH19" i="4"/>
  <c r="EH89" i="10" s="1"/>
  <c r="DN36" i="4"/>
  <c r="DN106" i="10" s="1"/>
  <c r="DU174" i="4"/>
  <c r="DU244" i="10" s="1"/>
  <c r="EE124" i="4"/>
  <c r="EE194" i="10" s="1"/>
  <c r="DM124" i="4"/>
  <c r="DM194" i="10" s="1"/>
  <c r="DW124" i="4"/>
  <c r="DW194" i="10" s="1"/>
  <c r="EA190" i="4"/>
  <c r="EA260" i="10" s="1"/>
  <c r="EE36" i="4"/>
  <c r="EE106" i="10" s="1"/>
  <c r="G165" i="4"/>
  <c r="DZ190" i="4"/>
  <c r="DZ260" i="10" s="1"/>
  <c r="I492" i="7"/>
  <c r="C482" i="7"/>
  <c r="I505" i="7"/>
  <c r="C495" i="7"/>
  <c r="V153" i="4"/>
  <c r="V223" i="10" s="1"/>
  <c r="EH190" i="4"/>
  <c r="EH260" i="10" s="1"/>
  <c r="DR19" i="4"/>
  <c r="DR89" i="10" s="1"/>
  <c r="EF19" i="4"/>
  <c r="EF89" i="10" s="1"/>
  <c r="I157" i="4" l="1"/>
  <c r="I227" i="10" s="1"/>
  <c r="I181" i="4"/>
  <c r="I251" i="10" s="1"/>
  <c r="O157" i="4"/>
  <c r="O227" i="10" s="1"/>
  <c r="M157" i="4"/>
  <c r="M227" i="10" s="1"/>
  <c r="M129" i="4"/>
  <c r="M199" i="10" s="1"/>
  <c r="AZ157" i="4"/>
  <c r="AZ227" i="10" s="1"/>
  <c r="K129" i="4"/>
  <c r="K199" i="10" s="1"/>
  <c r="G149" i="4"/>
  <c r="C499" i="7"/>
  <c r="I509" i="7"/>
  <c r="DV200" i="4"/>
  <c r="DV270" i="10" s="1"/>
  <c r="T157" i="4"/>
  <c r="T227" i="10" s="1"/>
  <c r="I511" i="7"/>
  <c r="C501" i="7"/>
  <c r="H149" i="4"/>
  <c r="DL200" i="4"/>
  <c r="DL270" i="10" s="1"/>
  <c r="E172" i="4"/>
  <c r="E242" i="10" s="1"/>
  <c r="F149" i="4"/>
  <c r="DK200" i="4"/>
  <c r="DK270" i="10" s="1"/>
  <c r="EF174" i="4"/>
  <c r="EF244" i="10" s="1"/>
  <c r="G172" i="4"/>
  <c r="EH174" i="4"/>
  <c r="EH244" i="10" s="1"/>
  <c r="DN174" i="4"/>
  <c r="DN244" i="10" s="1"/>
  <c r="DS200" i="4"/>
  <c r="DS270" i="10" s="1"/>
  <c r="DX200" i="4"/>
  <c r="DX270" i="10" s="1"/>
  <c r="U181" i="4"/>
  <c r="U251" i="10" s="1"/>
  <c r="S146" i="4"/>
  <c r="S216" i="10" s="1"/>
  <c r="AI146" i="4"/>
  <c r="AI216" i="10" s="1"/>
  <c r="BC146" i="4"/>
  <c r="BC216" i="10" s="1"/>
  <c r="AN146" i="4"/>
  <c r="AN216" i="10" s="1"/>
  <c r="AX146" i="4"/>
  <c r="AX216" i="10" s="1"/>
  <c r="AS146" i="4"/>
  <c r="AS216" i="10" s="1"/>
  <c r="AQ41" i="4"/>
  <c r="AQ111" i="10" s="1"/>
  <c r="AV41" i="4"/>
  <c r="AV111" i="10" s="1"/>
  <c r="AG41" i="4"/>
  <c r="AG111" i="10" s="1"/>
  <c r="BA41" i="4"/>
  <c r="BA111" i="10" s="1"/>
  <c r="AL41" i="4"/>
  <c r="AL111" i="10" s="1"/>
  <c r="S41" i="4"/>
  <c r="S111" i="10" s="1"/>
  <c r="T146" i="4"/>
  <c r="T216" i="10" s="1"/>
  <c r="O129" i="4"/>
  <c r="O199" i="10" s="1"/>
  <c r="U41" i="4"/>
  <c r="U111" i="10" s="1"/>
  <c r="AK157" i="4"/>
  <c r="AK227" i="10" s="1"/>
  <c r="AU157" i="4"/>
  <c r="AU227" i="10" s="1"/>
  <c r="AP157" i="4"/>
  <c r="AP227" i="10" s="1"/>
  <c r="AF157" i="4"/>
  <c r="AF227" i="10" s="1"/>
  <c r="S181" i="4"/>
  <c r="S251" i="10" s="1"/>
  <c r="BC153" i="4"/>
  <c r="BC223" i="10" s="1"/>
  <c r="AX153" i="4"/>
  <c r="AX223" i="10" s="1"/>
  <c r="AI153" i="4"/>
  <c r="AI223" i="10" s="1"/>
  <c r="AS153" i="4"/>
  <c r="AS223" i="10" s="1"/>
  <c r="AN153" i="4"/>
  <c r="AN223" i="10" s="1"/>
  <c r="DV174" i="4"/>
  <c r="DV244" i="10" s="1"/>
  <c r="K77" i="4"/>
  <c r="K147" i="10" s="1"/>
  <c r="I510" i="7"/>
  <c r="C500" i="7"/>
  <c r="EC174" i="4"/>
  <c r="EC244" i="10" s="1"/>
  <c r="I515" i="7"/>
  <c r="C505" i="7"/>
  <c r="DU200" i="4"/>
  <c r="DU270" i="10" s="1"/>
  <c r="DW174" i="4"/>
  <c r="DW244" i="10" s="1"/>
  <c r="DR174" i="4"/>
  <c r="DR244" i="10" s="1"/>
  <c r="DW200" i="4"/>
  <c r="DW270" i="10" s="1"/>
  <c r="BA153" i="4"/>
  <c r="BA223" i="10" s="1"/>
  <c r="AL153" i="4"/>
  <c r="AL223" i="10" s="1"/>
  <c r="AV153" i="4"/>
  <c r="AV223" i="10" s="1"/>
  <c r="AG153" i="4"/>
  <c r="AG223" i="10" s="1"/>
  <c r="AQ153" i="4"/>
  <c r="AQ223" i="10" s="1"/>
  <c r="M152" i="4"/>
  <c r="M222" i="10" s="1"/>
  <c r="O152" i="4"/>
  <c r="O222" i="10" s="1"/>
  <c r="P152" i="4"/>
  <c r="P222" i="10" s="1"/>
  <c r="EA200" i="4"/>
  <c r="EA270" i="10" s="1"/>
  <c r="E94" i="4"/>
  <c r="E164" i="10" s="1"/>
  <c r="DP200" i="4"/>
  <c r="DP270" i="10" s="1"/>
  <c r="AP153" i="4"/>
  <c r="AP223" i="10" s="1"/>
  <c r="AU153" i="4"/>
  <c r="AU223" i="10" s="1"/>
  <c r="AZ153" i="4"/>
  <c r="AZ223" i="10" s="1"/>
  <c r="AK153" i="4"/>
  <c r="AK223" i="10" s="1"/>
  <c r="AF153" i="4"/>
  <c r="AF223" i="10" s="1"/>
  <c r="DL174" i="4"/>
  <c r="DL244" i="10" s="1"/>
  <c r="EB200" i="4"/>
  <c r="EB270" i="10" s="1"/>
  <c r="EA174" i="4"/>
  <c r="EA244" i="10" s="1"/>
  <c r="V181" i="4"/>
  <c r="V251" i="10" s="1"/>
  <c r="EB174" i="4"/>
  <c r="EB244" i="10" s="1"/>
  <c r="EG200" i="4"/>
  <c r="EG270" i="10" s="1"/>
  <c r="I508" i="7"/>
  <c r="C498" i="7"/>
  <c r="H63" i="4"/>
  <c r="P129" i="4"/>
  <c r="P199" i="10" s="1"/>
  <c r="DM174" i="4"/>
  <c r="DM244" i="10" s="1"/>
  <c r="EG174" i="4"/>
  <c r="EG244" i="10" s="1"/>
  <c r="BB153" i="4"/>
  <c r="BB223" i="10" s="1"/>
  <c r="AM153" i="4"/>
  <c r="AM223" i="10" s="1"/>
  <c r="AR153" i="4"/>
  <c r="AR223" i="10" s="1"/>
  <c r="AW153" i="4"/>
  <c r="AW223" i="10" s="1"/>
  <c r="AH153" i="4"/>
  <c r="AH223" i="10" s="1"/>
  <c r="V157" i="4"/>
  <c r="V227" i="10" s="1"/>
  <c r="I152" i="4"/>
  <c r="I222" i="10" s="1"/>
  <c r="DQ200" i="4"/>
  <c r="DQ270" i="10" s="1"/>
  <c r="DX174" i="4"/>
  <c r="DX244" i="10" s="1"/>
  <c r="DN200" i="4"/>
  <c r="DN270" i="10" s="1"/>
  <c r="I523" i="7"/>
  <c r="C513" i="7"/>
  <c r="F85" i="4"/>
  <c r="F172" i="4"/>
  <c r="V41" i="4"/>
  <c r="V111" i="10" s="1"/>
  <c r="T181" i="4"/>
  <c r="T251" i="10" s="1"/>
  <c r="DM200" i="4"/>
  <c r="DM270" i="10" s="1"/>
  <c r="I517" i="7"/>
  <c r="C507" i="7"/>
  <c r="E165" i="4"/>
  <c r="E235" i="10" s="1"/>
  <c r="EE200" i="4"/>
  <c r="EE270" i="10" s="1"/>
  <c r="EF200" i="4"/>
  <c r="EF270" i="10" s="1"/>
  <c r="DZ200" i="4"/>
  <c r="DZ270" i="10" s="1"/>
  <c r="DQ174" i="4"/>
  <c r="DQ244" i="10" s="1"/>
  <c r="DR200" i="4"/>
  <c r="DR270" i="10" s="1"/>
  <c r="I502" i="7"/>
  <c r="C492" i="7"/>
  <c r="U157" i="4"/>
  <c r="U227" i="10" s="1"/>
  <c r="DS174" i="4"/>
  <c r="DS244" i="10" s="1"/>
  <c r="EC200" i="4"/>
  <c r="EC270" i="10" s="1"/>
  <c r="EH200" i="4"/>
  <c r="EH270" i="10" s="1"/>
  <c r="U146" i="4"/>
  <c r="U216" i="10" s="1"/>
  <c r="I504" i="7"/>
  <c r="C494" i="7"/>
  <c r="I516" i="7"/>
  <c r="C506" i="7"/>
  <c r="I77" i="4" l="1"/>
  <c r="I147" i="10" s="1"/>
  <c r="I129" i="4"/>
  <c r="I199" i="10" s="1"/>
  <c r="DP157" i="4"/>
  <c r="DP227" i="10" s="1"/>
  <c r="S157" i="4"/>
  <c r="S227" i="10" s="1"/>
  <c r="N129" i="4"/>
  <c r="N199" i="10" s="1"/>
  <c r="K149" i="4"/>
  <c r="K219" i="10" s="1"/>
  <c r="C509" i="7"/>
  <c r="I519" i="7"/>
  <c r="E163" i="4"/>
  <c r="E233" i="10" s="1"/>
  <c r="I512" i="7"/>
  <c r="C502" i="7"/>
  <c r="I520" i="7"/>
  <c r="C510" i="7"/>
  <c r="EH146" i="4"/>
  <c r="EH216" i="10" s="1"/>
  <c r="DR153" i="4"/>
  <c r="DR223" i="10" s="1"/>
  <c r="DZ153" i="4"/>
  <c r="DZ223" i="10" s="1"/>
  <c r="EC153" i="4"/>
  <c r="EC223" i="10" s="1"/>
  <c r="H94" i="4"/>
  <c r="F165" i="4"/>
  <c r="O77" i="4"/>
  <c r="O147" i="10" s="1"/>
  <c r="N77" i="4"/>
  <c r="N147" i="10" s="1"/>
  <c r="M77" i="4"/>
  <c r="M147" i="10" s="1"/>
  <c r="I527" i="7"/>
  <c r="C517" i="7"/>
  <c r="EF153" i="4"/>
  <c r="EF223" i="10" s="1"/>
  <c r="DK157" i="4"/>
  <c r="DK227" i="10" s="1"/>
  <c r="AK41" i="4"/>
  <c r="AK111" i="10" s="1"/>
  <c r="AU41" i="4"/>
  <c r="AU111" i="10" s="1"/>
  <c r="AF41" i="4"/>
  <c r="AF111" i="10" s="1"/>
  <c r="AP41" i="4"/>
  <c r="AP111" i="10" s="1"/>
  <c r="AZ41" i="4"/>
  <c r="AZ111" i="10" s="1"/>
  <c r="EF41" i="4"/>
  <c r="EF111" i="10" s="1"/>
  <c r="DX146" i="4"/>
  <c r="DX216" i="10" s="1"/>
  <c r="O149" i="4"/>
  <c r="O219" i="10" s="1"/>
  <c r="I521" i="7"/>
  <c r="C511" i="7"/>
  <c r="AR157" i="4"/>
  <c r="AR227" i="10" s="1"/>
  <c r="BB157" i="4"/>
  <c r="BB227" i="10" s="1"/>
  <c r="AM157" i="4"/>
  <c r="AM227" i="10" s="1"/>
  <c r="AH157" i="4"/>
  <c r="AH227" i="10" s="1"/>
  <c r="AW157" i="4"/>
  <c r="AW227" i="10" s="1"/>
  <c r="AV146" i="4"/>
  <c r="AV216" i="10" s="1"/>
  <c r="AG146" i="4"/>
  <c r="AG216" i="10" s="1"/>
  <c r="BA146" i="4"/>
  <c r="BA216" i="10" s="1"/>
  <c r="AL146" i="4"/>
  <c r="AL216" i="10" s="1"/>
  <c r="AQ146" i="4"/>
  <c r="AQ216" i="10" s="1"/>
  <c r="AW181" i="4"/>
  <c r="AW251" i="10" s="1"/>
  <c r="AH181" i="4"/>
  <c r="AH251" i="10" s="1"/>
  <c r="AR181" i="4"/>
  <c r="AR251" i="10" s="1"/>
  <c r="AM181" i="4"/>
  <c r="AM251" i="10" s="1"/>
  <c r="BB181" i="4"/>
  <c r="BB251" i="10" s="1"/>
  <c r="DK153" i="4"/>
  <c r="DK223" i="10" s="1"/>
  <c r="H165" i="4"/>
  <c r="EC146" i="4"/>
  <c r="EC216" i="10" s="1"/>
  <c r="AG157" i="4"/>
  <c r="AG227" i="10" s="1"/>
  <c r="AQ157" i="4"/>
  <c r="AQ227" i="10" s="1"/>
  <c r="AV157" i="4"/>
  <c r="AV227" i="10" s="1"/>
  <c r="BA157" i="4"/>
  <c r="BA227" i="10" s="1"/>
  <c r="AL157" i="4"/>
  <c r="AL227" i="10" s="1"/>
  <c r="DV153" i="4"/>
  <c r="DV223" i="10" s="1"/>
  <c r="V77" i="4"/>
  <c r="V147" i="10" s="1"/>
  <c r="DL153" i="4"/>
  <c r="DL223" i="10" s="1"/>
  <c r="F163" i="4"/>
  <c r="DN146" i="4"/>
  <c r="DN216" i="10" s="1"/>
  <c r="T129" i="4"/>
  <c r="T199" i="10" s="1"/>
  <c r="I514" i="7"/>
  <c r="C504" i="7"/>
  <c r="N85" i="4"/>
  <c r="N155" i="10" s="1"/>
  <c r="K85" i="4"/>
  <c r="K155" i="10" s="1"/>
  <c r="EA153" i="4"/>
  <c r="EA223" i="10" s="1"/>
  <c r="AK146" i="4"/>
  <c r="AK216" i="10" s="1"/>
  <c r="AP146" i="4"/>
  <c r="AP216" i="10" s="1"/>
  <c r="AU146" i="4"/>
  <c r="AU216" i="10" s="1"/>
  <c r="AZ146" i="4"/>
  <c r="AZ216" i="10" s="1"/>
  <c r="AF146" i="4"/>
  <c r="AF216" i="10" s="1"/>
  <c r="DP153" i="4"/>
  <c r="DP223" i="10" s="1"/>
  <c r="G94" i="4"/>
  <c r="DQ41" i="4"/>
  <c r="DQ111" i="10" s="1"/>
  <c r="T152" i="4"/>
  <c r="T222" i="10" s="1"/>
  <c r="AL181" i="4"/>
  <c r="AL251" i="10" s="1"/>
  <c r="BA181" i="4"/>
  <c r="BA251" i="10" s="1"/>
  <c r="AG181" i="4"/>
  <c r="AG251" i="10" s="1"/>
  <c r="AQ181" i="4"/>
  <c r="AQ251" i="10" s="1"/>
  <c r="AV181" i="4"/>
  <c r="AV251" i="10" s="1"/>
  <c r="G103" i="4"/>
  <c r="DW153" i="4"/>
  <c r="DW223" i="10" s="1"/>
  <c r="I518" i="7"/>
  <c r="C508" i="7"/>
  <c r="EE153" i="4"/>
  <c r="EE223" i="10" s="1"/>
  <c r="DQ153" i="4"/>
  <c r="DQ223" i="10" s="1"/>
  <c r="I525" i="7"/>
  <c r="C515" i="7"/>
  <c r="EH153" i="4"/>
  <c r="EH223" i="10" s="1"/>
  <c r="AP181" i="4"/>
  <c r="AP251" i="10" s="1"/>
  <c r="AZ181" i="4"/>
  <c r="AZ251" i="10" s="1"/>
  <c r="AF181" i="4"/>
  <c r="AF251" i="10" s="1"/>
  <c r="AK181" i="4"/>
  <c r="AK251" i="10" s="1"/>
  <c r="AU181" i="4"/>
  <c r="AU251" i="10" s="1"/>
  <c r="DL41" i="4"/>
  <c r="DL111" i="10" s="1"/>
  <c r="EB153" i="4"/>
  <c r="EB223" i="10" s="1"/>
  <c r="V152" i="4"/>
  <c r="V222" i="10" s="1"/>
  <c r="BB41" i="4"/>
  <c r="BB111" i="10" s="1"/>
  <c r="AM41" i="4"/>
  <c r="AM111" i="10" s="1"/>
  <c r="AW41" i="4"/>
  <c r="AW111" i="10" s="1"/>
  <c r="AH41" i="4"/>
  <c r="AH111" i="10" s="1"/>
  <c r="AR41" i="4"/>
  <c r="AR111" i="10" s="1"/>
  <c r="P77" i="4"/>
  <c r="P147" i="10" s="1"/>
  <c r="AM146" i="4"/>
  <c r="AM216" i="10" s="1"/>
  <c r="BB146" i="4"/>
  <c r="BB216" i="10" s="1"/>
  <c r="AW146" i="4"/>
  <c r="AW216" i="10" s="1"/>
  <c r="AH146" i="4"/>
  <c r="AH216" i="10" s="1"/>
  <c r="AR146" i="4"/>
  <c r="AR216" i="10" s="1"/>
  <c r="EG153" i="4"/>
  <c r="EG223" i="10" s="1"/>
  <c r="DU153" i="4"/>
  <c r="DU223" i="10" s="1"/>
  <c r="U152" i="4"/>
  <c r="U222" i="10" s="1"/>
  <c r="DX153" i="4"/>
  <c r="DX223" i="10" s="1"/>
  <c r="U129" i="4"/>
  <c r="U199" i="10" s="1"/>
  <c r="P149" i="4"/>
  <c r="P219" i="10" s="1"/>
  <c r="I526" i="7"/>
  <c r="C516" i="7"/>
  <c r="DS146" i="4"/>
  <c r="DS216" i="10" s="1"/>
  <c r="DN153" i="4"/>
  <c r="DN223" i="10" s="1"/>
  <c r="V129" i="4"/>
  <c r="V199" i="10" s="1"/>
  <c r="K172" i="4"/>
  <c r="K242" i="10" s="1"/>
  <c r="H172" i="4"/>
  <c r="K63" i="4"/>
  <c r="K133" i="10" s="1"/>
  <c r="BC41" i="4"/>
  <c r="BC111" i="10" s="1"/>
  <c r="AN41" i="4"/>
  <c r="AN111" i="10" s="1"/>
  <c r="AX41" i="4"/>
  <c r="AX111" i="10" s="1"/>
  <c r="AI41" i="4"/>
  <c r="AI111" i="10" s="1"/>
  <c r="AS41" i="4"/>
  <c r="AS111" i="10" s="1"/>
  <c r="I533" i="7"/>
  <c r="C523" i="7"/>
  <c r="AX157" i="4"/>
  <c r="AX227" i="10" s="1"/>
  <c r="AI157" i="4"/>
  <c r="AI227" i="10" s="1"/>
  <c r="AN157" i="4"/>
  <c r="AN227" i="10" s="1"/>
  <c r="AS157" i="4"/>
  <c r="AS227" i="10" s="1"/>
  <c r="BC157" i="4"/>
  <c r="BC227" i="10" s="1"/>
  <c r="E102" i="4"/>
  <c r="E172" i="10" s="1"/>
  <c r="DM153" i="4"/>
  <c r="DM223" i="10" s="1"/>
  <c r="AS181" i="4"/>
  <c r="AS251" i="10" s="1"/>
  <c r="BC181" i="4"/>
  <c r="BC251" i="10" s="1"/>
  <c r="AX181" i="4"/>
  <c r="AX251" i="10" s="1"/>
  <c r="AI181" i="4"/>
  <c r="AI251" i="10" s="1"/>
  <c r="AN181" i="4"/>
  <c r="AN251" i="10" s="1"/>
  <c r="S152" i="4"/>
  <c r="S222" i="10" s="1"/>
  <c r="DS153" i="4"/>
  <c r="DS223" i="10" s="1"/>
  <c r="DU157" i="4"/>
  <c r="DU227" i="10" s="1"/>
  <c r="DV41" i="4"/>
  <c r="DV111" i="10" s="1"/>
  <c r="EA41" i="4"/>
  <c r="EA111" i="10" s="1"/>
  <c r="N149" i="4"/>
  <c r="N219" i="10" s="1"/>
  <c r="G163" i="4"/>
  <c r="I85" i="4" l="1"/>
  <c r="I155" i="10" s="1"/>
  <c r="I149" i="4"/>
  <c r="I219" i="10" s="1"/>
  <c r="I63" i="4"/>
  <c r="I133" i="10" s="1"/>
  <c r="EE157" i="4"/>
  <c r="EE227" i="10" s="1"/>
  <c r="DZ157" i="4"/>
  <c r="DZ227" i="10" s="1"/>
  <c r="M149" i="4"/>
  <c r="M219" i="10" s="1"/>
  <c r="K165" i="4"/>
  <c r="K235" i="10" s="1"/>
  <c r="S129" i="4"/>
  <c r="S199" i="10" s="1"/>
  <c r="I529" i="7"/>
  <c r="C519" i="7"/>
  <c r="G102" i="4"/>
  <c r="EH157" i="4"/>
  <c r="EH227" i="10" s="1"/>
  <c r="DR146" i="4"/>
  <c r="DR216" i="10" s="1"/>
  <c r="T149" i="4"/>
  <c r="T219" i="10" s="1"/>
  <c r="AM152" i="4"/>
  <c r="AM222" i="10" s="1"/>
  <c r="AR152" i="4"/>
  <c r="AR222" i="10" s="1"/>
  <c r="AW152" i="4"/>
  <c r="AW222" i="10" s="1"/>
  <c r="BB152" i="4"/>
  <c r="BB222" i="10" s="1"/>
  <c r="AH152" i="4"/>
  <c r="AH222" i="10" s="1"/>
  <c r="E103" i="4"/>
  <c r="E173" i="10" s="1"/>
  <c r="DW41" i="4"/>
  <c r="DW111" i="10" s="1"/>
  <c r="F202" i="4"/>
  <c r="EG146" i="4"/>
  <c r="EG216" i="10" s="1"/>
  <c r="DZ181" i="4"/>
  <c r="DZ251" i="10" s="1"/>
  <c r="DL181" i="4"/>
  <c r="DL251" i="10" s="1"/>
  <c r="M85" i="4"/>
  <c r="M155" i="10" s="1"/>
  <c r="P85" i="4"/>
  <c r="P155" i="10" s="1"/>
  <c r="O85" i="4"/>
  <c r="O155" i="10" s="1"/>
  <c r="DV157" i="4"/>
  <c r="DV227" i="10" s="1"/>
  <c r="EB181" i="4"/>
  <c r="EB251" i="10" s="1"/>
  <c r="DW181" i="4"/>
  <c r="DW251" i="10" s="1"/>
  <c r="DM157" i="4"/>
  <c r="DM227" i="10" s="1"/>
  <c r="U149" i="4"/>
  <c r="U219" i="10" s="1"/>
  <c r="EE41" i="4"/>
  <c r="EE111" i="10" s="1"/>
  <c r="I537" i="7"/>
  <c r="C527" i="7"/>
  <c r="T77" i="4"/>
  <c r="T147" i="10" s="1"/>
  <c r="EA181" i="4"/>
  <c r="EA251" i="10" s="1"/>
  <c r="DM181" i="4"/>
  <c r="DM251" i="10" s="1"/>
  <c r="DL146" i="4"/>
  <c r="DL216" i="10" s="1"/>
  <c r="I531" i="7"/>
  <c r="C521" i="7"/>
  <c r="DK41" i="4"/>
  <c r="DK111" i="10" s="1"/>
  <c r="DZ41" i="4"/>
  <c r="DZ111" i="10" s="1"/>
  <c r="DX181" i="4"/>
  <c r="DX251" i="10" s="1"/>
  <c r="DX41" i="4"/>
  <c r="DX111" i="10" s="1"/>
  <c r="I536" i="7"/>
  <c r="C526" i="7"/>
  <c r="DW146" i="4"/>
  <c r="DW216" i="10" s="1"/>
  <c r="E202" i="4"/>
  <c r="E272" i="10" s="1"/>
  <c r="DR181" i="4"/>
  <c r="DR251" i="10" s="1"/>
  <c r="EC41" i="4"/>
  <c r="EC111" i="10" s="1"/>
  <c r="V149" i="4"/>
  <c r="V219" i="10" s="1"/>
  <c r="DQ157" i="4"/>
  <c r="DQ227" i="10" s="1"/>
  <c r="I530" i="7"/>
  <c r="C520" i="7"/>
  <c r="DQ181" i="4"/>
  <c r="DQ251" i="10" s="1"/>
  <c r="EA157" i="4"/>
  <c r="EA227" i="10" s="1"/>
  <c r="DU41" i="4"/>
  <c r="DU111" i="10" s="1"/>
  <c r="S77" i="4"/>
  <c r="S147" i="10" s="1"/>
  <c r="AF152" i="4"/>
  <c r="AF222" i="10" s="1"/>
  <c r="AK152" i="4"/>
  <c r="AK222" i="10" s="1"/>
  <c r="AP152" i="4"/>
  <c r="AP222" i="10" s="1"/>
  <c r="AU152" i="4"/>
  <c r="AU222" i="10" s="1"/>
  <c r="AZ152" i="4"/>
  <c r="AZ222" i="10" s="1"/>
  <c r="DU181" i="4"/>
  <c r="DU251" i="10" s="1"/>
  <c r="DP146" i="4"/>
  <c r="DP216" i="10" s="1"/>
  <c r="EF157" i="4"/>
  <c r="EF227" i="10" s="1"/>
  <c r="EC181" i="4"/>
  <c r="EC251" i="10" s="1"/>
  <c r="EC157" i="4"/>
  <c r="EC227" i="10" s="1"/>
  <c r="I543" i="7"/>
  <c r="C533" i="7"/>
  <c r="AS129" i="4"/>
  <c r="AS199" i="10" s="1"/>
  <c r="BC129" i="4"/>
  <c r="BC199" i="10" s="1"/>
  <c r="AX129" i="4"/>
  <c r="AX199" i="10" s="1"/>
  <c r="AI129" i="4"/>
  <c r="AI199" i="10" s="1"/>
  <c r="AN129" i="4"/>
  <c r="AN199" i="10" s="1"/>
  <c r="DR41" i="4"/>
  <c r="DR111" i="10" s="1"/>
  <c r="DK181" i="4"/>
  <c r="DK251" i="10" s="1"/>
  <c r="DV181" i="4"/>
  <c r="DV251" i="10" s="1"/>
  <c r="DU146" i="4"/>
  <c r="DU216" i="10" s="1"/>
  <c r="AX77" i="4"/>
  <c r="AX147" i="10" s="1"/>
  <c r="AI77" i="4"/>
  <c r="AI147" i="10" s="1"/>
  <c r="AS77" i="4"/>
  <c r="AS147" i="10" s="1"/>
  <c r="AN77" i="4"/>
  <c r="AN147" i="10" s="1"/>
  <c r="BC77" i="4"/>
  <c r="BC147" i="10" s="1"/>
  <c r="DQ146" i="4"/>
  <c r="DQ216" i="10" s="1"/>
  <c r="DW157" i="4"/>
  <c r="DW227" i="10" s="1"/>
  <c r="I172" i="4"/>
  <c r="I242" i="10" s="1"/>
  <c r="DS157" i="4"/>
  <c r="DS227" i="10" s="1"/>
  <c r="M63" i="4"/>
  <c r="M133" i="10" s="1"/>
  <c r="O63" i="4"/>
  <c r="O133" i="10" s="1"/>
  <c r="N63" i="4"/>
  <c r="N133" i="10" s="1"/>
  <c r="EB41" i="4"/>
  <c r="EB111" i="10" s="1"/>
  <c r="DM146" i="4"/>
  <c r="DM216" i="10" s="1"/>
  <c r="DP41" i="4"/>
  <c r="DP111" i="10" s="1"/>
  <c r="U77" i="4"/>
  <c r="U147" i="10" s="1"/>
  <c r="DS41" i="4"/>
  <c r="DS111" i="10" s="1"/>
  <c r="DZ146" i="4"/>
  <c r="DZ216" i="10" s="1"/>
  <c r="I524" i="7"/>
  <c r="C514" i="7"/>
  <c r="E116" i="4"/>
  <c r="E186" i="10" s="1"/>
  <c r="P172" i="4"/>
  <c r="P242" i="10" s="1"/>
  <c r="DS181" i="4"/>
  <c r="DS251" i="10" s="1"/>
  <c r="P63" i="4"/>
  <c r="P133" i="10" s="1"/>
  <c r="DM41" i="4"/>
  <c r="DM111" i="10" s="1"/>
  <c r="DP181" i="4"/>
  <c r="DP251" i="10" s="1"/>
  <c r="AQ152" i="4"/>
  <c r="AQ222" i="10" s="1"/>
  <c r="AG152" i="4"/>
  <c r="AG222" i="10" s="1"/>
  <c r="BA152" i="4"/>
  <c r="BA222" i="10" s="1"/>
  <c r="AV152" i="4"/>
  <c r="AV222" i="10" s="1"/>
  <c r="AL152" i="4"/>
  <c r="AL222" i="10" s="1"/>
  <c r="EE146" i="4"/>
  <c r="EE216" i="10" s="1"/>
  <c r="EG181" i="4"/>
  <c r="EG251" i="10" s="1"/>
  <c r="EF146" i="4"/>
  <c r="EF216" i="10" s="1"/>
  <c r="EG157" i="4"/>
  <c r="EG227" i="10" s="1"/>
  <c r="O163" i="4"/>
  <c r="O233" i="10" s="1"/>
  <c r="H163" i="4"/>
  <c r="DN157" i="4"/>
  <c r="DN227" i="10" s="1"/>
  <c r="EB146" i="4"/>
  <c r="EB216" i="10" s="1"/>
  <c r="F102" i="4"/>
  <c r="DV146" i="4"/>
  <c r="DV216" i="10" s="1"/>
  <c r="EB157" i="4"/>
  <c r="EB227" i="10" s="1"/>
  <c r="H102" i="4"/>
  <c r="EE181" i="4"/>
  <c r="EE251" i="10" s="1"/>
  <c r="I535" i="7"/>
  <c r="C525" i="7"/>
  <c r="I528" i="7"/>
  <c r="C518" i="7"/>
  <c r="DK146" i="4"/>
  <c r="DK216" i="10" s="1"/>
  <c r="F94" i="4"/>
  <c r="DR157" i="4"/>
  <c r="DR227" i="10" s="1"/>
  <c r="DN181" i="4"/>
  <c r="DN251" i="10" s="1"/>
  <c r="EG41" i="4"/>
  <c r="EG111" i="10" s="1"/>
  <c r="S149" i="4"/>
  <c r="S219" i="10" s="1"/>
  <c r="AW129" i="4"/>
  <c r="AW199" i="10" s="1"/>
  <c r="AH129" i="4"/>
  <c r="AH199" i="10" s="1"/>
  <c r="AR129" i="4"/>
  <c r="AR199" i="10" s="1"/>
  <c r="BB129" i="4"/>
  <c r="BB199" i="10" s="1"/>
  <c r="AM129" i="4"/>
  <c r="AM199" i="10" s="1"/>
  <c r="EF181" i="4"/>
  <c r="EF251" i="10" s="1"/>
  <c r="EH181" i="4"/>
  <c r="EH251" i="10" s="1"/>
  <c r="DX157" i="4"/>
  <c r="DX227" i="10" s="1"/>
  <c r="DN41" i="4"/>
  <c r="DN111" i="10" s="1"/>
  <c r="EH41" i="4"/>
  <c r="EH111" i="10" s="1"/>
  <c r="N165" i="4"/>
  <c r="N235" i="10" s="1"/>
  <c r="AS152" i="4"/>
  <c r="AS222" i="10" s="1"/>
  <c r="AX152" i="4"/>
  <c r="AX222" i="10" s="1"/>
  <c r="AI152" i="4"/>
  <c r="AI222" i="10" s="1"/>
  <c r="BC152" i="4"/>
  <c r="BC222" i="10" s="1"/>
  <c r="AN152" i="4"/>
  <c r="AN222" i="10" s="1"/>
  <c r="AV129" i="4"/>
  <c r="AV199" i="10" s="1"/>
  <c r="AG129" i="4"/>
  <c r="AG199" i="10" s="1"/>
  <c r="AQ129" i="4"/>
  <c r="AQ199" i="10" s="1"/>
  <c r="AL129" i="4"/>
  <c r="AL199" i="10" s="1"/>
  <c r="BA129" i="4"/>
  <c r="BA199" i="10" s="1"/>
  <c r="DL157" i="4"/>
  <c r="DL227" i="10" s="1"/>
  <c r="EA146" i="4"/>
  <c r="EA216" i="10" s="1"/>
  <c r="G202" i="4"/>
  <c r="I522" i="7"/>
  <c r="C512" i="7"/>
  <c r="I165" i="4" l="1"/>
  <c r="I235" i="10" s="1"/>
  <c r="P165" i="4"/>
  <c r="P235" i="10" s="1"/>
  <c r="V165" i="4"/>
  <c r="V235" i="10" s="1"/>
  <c r="AF129" i="4"/>
  <c r="AF199" i="10" s="1"/>
  <c r="AU129" i="4"/>
  <c r="AU199" i="10" s="1"/>
  <c r="AZ129" i="4"/>
  <c r="AZ199" i="10" s="1"/>
  <c r="AP129" i="4"/>
  <c r="AP199" i="10" s="1"/>
  <c r="AK129" i="4"/>
  <c r="AK199" i="10" s="1"/>
  <c r="K102" i="4"/>
  <c r="K172" i="10" s="1"/>
  <c r="K163" i="4"/>
  <c r="K233" i="10" s="1"/>
  <c r="E16" i="4"/>
  <c r="E86" i="10" s="1"/>
  <c r="C529" i="7"/>
  <c r="I539" i="7"/>
  <c r="P102" i="4"/>
  <c r="P172" i="10" s="1"/>
  <c r="EC129" i="4"/>
  <c r="EC199" i="10" s="1"/>
  <c r="DL152" i="4"/>
  <c r="DL222" i="10" s="1"/>
  <c r="EE152" i="4"/>
  <c r="EE222" i="10" s="1"/>
  <c r="DN77" i="4"/>
  <c r="DN147" i="10" s="1"/>
  <c r="N163" i="4"/>
  <c r="N233" i="10" s="1"/>
  <c r="DS129" i="4"/>
  <c r="DS199" i="10" s="1"/>
  <c r="I532" i="7"/>
  <c r="C522" i="7"/>
  <c r="DX152" i="4"/>
  <c r="DX222" i="10" s="1"/>
  <c r="DM129" i="4"/>
  <c r="DM199" i="10" s="1"/>
  <c r="DR129" i="4"/>
  <c r="DR199" i="10" s="1"/>
  <c r="G116" i="4"/>
  <c r="DV152" i="4"/>
  <c r="DV222" i="10" s="1"/>
  <c r="EH77" i="4"/>
  <c r="EH147" i="10" s="1"/>
  <c r="EH129" i="4"/>
  <c r="EH199" i="10" s="1"/>
  <c r="DZ152" i="4"/>
  <c r="DZ222" i="10" s="1"/>
  <c r="E52" i="4"/>
  <c r="E122" i="10" s="1"/>
  <c r="DW152" i="4"/>
  <c r="DW222" i="10" s="1"/>
  <c r="DP152" i="4"/>
  <c r="DP222" i="10" s="1"/>
  <c r="DU152" i="4"/>
  <c r="DU222" i="10" s="1"/>
  <c r="H116" i="4"/>
  <c r="G16" i="4"/>
  <c r="I547" i="7"/>
  <c r="C537" i="7"/>
  <c r="V85" i="4"/>
  <c r="V155" i="10" s="1"/>
  <c r="EC77" i="4"/>
  <c r="EC147" i="10" s="1"/>
  <c r="I546" i="7"/>
  <c r="C536" i="7"/>
  <c r="I541" i="7"/>
  <c r="C531" i="7"/>
  <c r="EB152" i="4"/>
  <c r="EB222" i="10" s="1"/>
  <c r="AV149" i="4"/>
  <c r="AV219" i="10" s="1"/>
  <c r="BA149" i="4"/>
  <c r="BA219" i="10" s="1"/>
  <c r="AL149" i="4"/>
  <c r="AL219" i="10" s="1"/>
  <c r="AQ149" i="4"/>
  <c r="AQ219" i="10" s="1"/>
  <c r="AG149" i="4"/>
  <c r="AG219" i="10" s="1"/>
  <c r="EB129" i="4"/>
  <c r="EB199" i="10" s="1"/>
  <c r="O102" i="4"/>
  <c r="O172" i="10" s="1"/>
  <c r="I545" i="7"/>
  <c r="C535" i="7"/>
  <c r="M163" i="4"/>
  <c r="M233" i="10" s="1"/>
  <c r="O172" i="4"/>
  <c r="O242" i="10" s="1"/>
  <c r="M172" i="4"/>
  <c r="M242" i="10" s="1"/>
  <c r="N172" i="4"/>
  <c r="N242" i="10" s="1"/>
  <c r="AP149" i="4"/>
  <c r="AP219" i="10" s="1"/>
  <c r="AF149" i="4"/>
  <c r="AF219" i="10" s="1"/>
  <c r="AZ149" i="4"/>
  <c r="AZ219" i="10" s="1"/>
  <c r="AK149" i="4"/>
  <c r="AK219" i="10" s="1"/>
  <c r="AU149" i="4"/>
  <c r="AU219" i="10" s="1"/>
  <c r="DX129" i="4"/>
  <c r="DX199" i="10" s="1"/>
  <c r="AP77" i="4"/>
  <c r="AP147" i="10" s="1"/>
  <c r="AZ77" i="4"/>
  <c r="AZ147" i="10" s="1"/>
  <c r="AF77" i="4"/>
  <c r="AF147" i="10" s="1"/>
  <c r="AK77" i="4"/>
  <c r="AK147" i="10" s="1"/>
  <c r="AU77" i="4"/>
  <c r="AU147" i="10" s="1"/>
  <c r="DW129" i="4"/>
  <c r="DW199" i="10" s="1"/>
  <c r="DL129" i="4"/>
  <c r="DL199" i="10" s="1"/>
  <c r="O165" i="4"/>
  <c r="O235" i="10" s="1"/>
  <c r="M165" i="4"/>
  <c r="M235" i="10" s="1"/>
  <c r="EG129" i="4"/>
  <c r="EG199" i="10" s="1"/>
  <c r="G175" i="4"/>
  <c r="DK152" i="4"/>
  <c r="DK222" i="10" s="1"/>
  <c r="AX149" i="4"/>
  <c r="AX219" i="10" s="1"/>
  <c r="AI149" i="4"/>
  <c r="AI219" i="10" s="1"/>
  <c r="AN149" i="4"/>
  <c r="AN219" i="10" s="1"/>
  <c r="AS149" i="4"/>
  <c r="AS219" i="10" s="1"/>
  <c r="BC149" i="4"/>
  <c r="BC219" i="10" s="1"/>
  <c r="EA129" i="4"/>
  <c r="EA199" i="10" s="1"/>
  <c r="EA152" i="4"/>
  <c r="EA222" i="10" s="1"/>
  <c r="EF129" i="4"/>
  <c r="EF199" i="10" s="1"/>
  <c r="S85" i="4"/>
  <c r="S155" i="10" s="1"/>
  <c r="F103" i="4"/>
  <c r="DS152" i="4"/>
  <c r="DS222" i="10" s="1"/>
  <c r="K202" i="4"/>
  <c r="K272" i="10" s="1"/>
  <c r="H202" i="4"/>
  <c r="P163" i="4"/>
  <c r="P233" i="10" s="1"/>
  <c r="DQ152" i="4"/>
  <c r="DQ222" i="10" s="1"/>
  <c r="H103" i="4"/>
  <c r="AR77" i="4"/>
  <c r="AR147" i="10" s="1"/>
  <c r="BB77" i="4"/>
  <c r="BB147" i="10" s="1"/>
  <c r="AM77" i="4"/>
  <c r="AM147" i="10" s="1"/>
  <c r="AW77" i="4"/>
  <c r="AW147" i="10" s="1"/>
  <c r="AH77" i="4"/>
  <c r="AH147" i="10" s="1"/>
  <c r="DS77" i="4"/>
  <c r="DS147" i="10" s="1"/>
  <c r="I553" i="7"/>
  <c r="C543" i="7"/>
  <c r="F16" i="4"/>
  <c r="BA77" i="4"/>
  <c r="BA147" i="10" s="1"/>
  <c r="AL77" i="4"/>
  <c r="AL147" i="10" s="1"/>
  <c r="AV77" i="4"/>
  <c r="AV147" i="10" s="1"/>
  <c r="AQ77" i="4"/>
  <c r="AQ147" i="10" s="1"/>
  <c r="AG77" i="4"/>
  <c r="AG147" i="10" s="1"/>
  <c r="U85" i="4"/>
  <c r="U155" i="10" s="1"/>
  <c r="T85" i="4"/>
  <c r="T155" i="10" s="1"/>
  <c r="DR152" i="4"/>
  <c r="DR222" i="10" s="1"/>
  <c r="DM152" i="4"/>
  <c r="DM222" i="10" s="1"/>
  <c r="S63" i="4"/>
  <c r="S133" i="10" s="1"/>
  <c r="DN152" i="4"/>
  <c r="DN222" i="10" s="1"/>
  <c r="K94" i="4"/>
  <c r="K164" i="10" s="1"/>
  <c r="DX77" i="4"/>
  <c r="DX147" i="10" s="1"/>
  <c r="DQ129" i="4"/>
  <c r="DQ199" i="10" s="1"/>
  <c r="EC152" i="4"/>
  <c r="EC222" i="10" s="1"/>
  <c r="U63" i="4"/>
  <c r="U133" i="10" s="1"/>
  <c r="V63" i="4"/>
  <c r="V133" i="10" s="1"/>
  <c r="DV129" i="4"/>
  <c r="DV199" i="10" s="1"/>
  <c r="EH152" i="4"/>
  <c r="EH222" i="10" s="1"/>
  <c r="I538" i="7"/>
  <c r="C528" i="7"/>
  <c r="EF152" i="4"/>
  <c r="EF222" i="10" s="1"/>
  <c r="I534" i="7"/>
  <c r="C524" i="7"/>
  <c r="T63" i="4"/>
  <c r="T133" i="10" s="1"/>
  <c r="DN129" i="4"/>
  <c r="DN199" i="10" s="1"/>
  <c r="I540" i="7"/>
  <c r="C530" i="7"/>
  <c r="AW149" i="4"/>
  <c r="AW219" i="10" s="1"/>
  <c r="BB149" i="4"/>
  <c r="BB219" i="10" s="1"/>
  <c r="AH149" i="4"/>
  <c r="AH219" i="10" s="1"/>
  <c r="AR149" i="4"/>
  <c r="AR219" i="10" s="1"/>
  <c r="AM149" i="4"/>
  <c r="AM219" i="10" s="1"/>
  <c r="EG152" i="4"/>
  <c r="EG222" i="10" s="1"/>
  <c r="I163" i="4" l="1"/>
  <c r="I233" i="10" s="1"/>
  <c r="I102" i="4"/>
  <c r="I172" i="10" s="1"/>
  <c r="I94" i="4"/>
  <c r="I164" i="10" s="1"/>
  <c r="EE129" i="4"/>
  <c r="EE199" i="10" s="1"/>
  <c r="DK129" i="4"/>
  <c r="DK199" i="10" s="1"/>
  <c r="DP129" i="4"/>
  <c r="DP199" i="10" s="1"/>
  <c r="DZ129" i="4"/>
  <c r="DZ199" i="10" s="1"/>
  <c r="DU129" i="4"/>
  <c r="DU199" i="10" s="1"/>
  <c r="M102" i="4"/>
  <c r="M172" i="10" s="1"/>
  <c r="C539" i="7"/>
  <c r="I549" i="7"/>
  <c r="G52" i="4"/>
  <c r="N102" i="4"/>
  <c r="N172" i="10" s="1"/>
  <c r="I202" i="4"/>
  <c r="I272" i="10" s="1"/>
  <c r="I563" i="7"/>
  <c r="C553" i="7"/>
  <c r="U165" i="4"/>
  <c r="U235" i="10" s="1"/>
  <c r="AX85" i="4"/>
  <c r="AX155" i="10" s="1"/>
  <c r="AI85" i="4"/>
  <c r="AI155" i="10" s="1"/>
  <c r="AN85" i="4"/>
  <c r="AN155" i="10" s="1"/>
  <c r="AS85" i="4"/>
  <c r="AS155" i="10" s="1"/>
  <c r="BC85" i="4"/>
  <c r="BC155" i="10" s="1"/>
  <c r="EB149" i="4"/>
  <c r="EB219" i="10" s="1"/>
  <c r="DS149" i="4"/>
  <c r="DS219" i="10" s="1"/>
  <c r="S163" i="4"/>
  <c r="S233" i="10" s="1"/>
  <c r="EH149" i="4"/>
  <c r="EH219" i="10" s="1"/>
  <c r="I544" i="7"/>
  <c r="C534" i="7"/>
  <c r="E97" i="4"/>
  <c r="E167" i="10" s="1"/>
  <c r="T102" i="4"/>
  <c r="T172" i="10" s="1"/>
  <c r="N103" i="4"/>
  <c r="N173" i="10" s="1"/>
  <c r="P202" i="4"/>
  <c r="P272" i="10" s="1"/>
  <c r="DX149" i="4"/>
  <c r="DX219" i="10" s="1"/>
  <c r="T165" i="4"/>
  <c r="T235" i="10" s="1"/>
  <c r="DU149" i="4"/>
  <c r="DU219" i="10" s="1"/>
  <c r="T172" i="4"/>
  <c r="T242" i="10" s="1"/>
  <c r="DL149" i="4"/>
  <c r="DL219" i="10" s="1"/>
  <c r="I556" i="7"/>
  <c r="C546" i="7"/>
  <c r="DP149" i="4"/>
  <c r="DP219" i="10" s="1"/>
  <c r="AF85" i="4"/>
  <c r="AF155" i="10" s="1"/>
  <c r="AZ85" i="4"/>
  <c r="AZ155" i="10" s="1"/>
  <c r="AK85" i="4"/>
  <c r="AK155" i="10" s="1"/>
  <c r="AU85" i="4"/>
  <c r="AU155" i="10" s="1"/>
  <c r="AP85" i="4"/>
  <c r="AP155" i="10" s="1"/>
  <c r="AH63" i="4"/>
  <c r="AH133" i="10" s="1"/>
  <c r="AR63" i="4"/>
  <c r="AR133" i="10" s="1"/>
  <c r="BB63" i="4"/>
  <c r="BB133" i="10" s="1"/>
  <c r="AW63" i="4"/>
  <c r="AW133" i="10" s="1"/>
  <c r="AM63" i="4"/>
  <c r="AM133" i="10" s="1"/>
  <c r="DK77" i="4"/>
  <c r="DK147" i="10" s="1"/>
  <c r="V102" i="4"/>
  <c r="V172" i="10" s="1"/>
  <c r="DR149" i="4"/>
  <c r="DR219" i="10" s="1"/>
  <c r="DV77" i="4"/>
  <c r="DV147" i="10" s="1"/>
  <c r="I542" i="7"/>
  <c r="C532" i="7"/>
  <c r="AL63" i="4"/>
  <c r="AL133" i="10" s="1"/>
  <c r="AV63" i="4"/>
  <c r="AV133" i="10" s="1"/>
  <c r="AG63" i="4"/>
  <c r="AG133" i="10" s="1"/>
  <c r="AQ63" i="4"/>
  <c r="AQ133" i="10" s="1"/>
  <c r="BA63" i="4"/>
  <c r="BA133" i="10" s="1"/>
  <c r="M94" i="4"/>
  <c r="M164" i="10" s="1"/>
  <c r="O94" i="4"/>
  <c r="O164" i="10" s="1"/>
  <c r="P94" i="4"/>
  <c r="P164" i="10" s="1"/>
  <c r="EF77" i="4"/>
  <c r="EF147" i="10" s="1"/>
  <c r="DR77" i="4"/>
  <c r="DR147" i="10" s="1"/>
  <c r="EB77" i="4"/>
  <c r="EB147" i="10" s="1"/>
  <c r="V163" i="4"/>
  <c r="V233" i="10" s="1"/>
  <c r="S172" i="4"/>
  <c r="S242" i="10" s="1"/>
  <c r="E133" i="4"/>
  <c r="E203" i="10" s="1"/>
  <c r="E175" i="4"/>
  <c r="E245" i="10" s="1"/>
  <c r="EC149" i="4"/>
  <c r="EC219" i="10" s="1"/>
  <c r="DM149" i="4"/>
  <c r="DM219" i="10" s="1"/>
  <c r="DN149" i="4"/>
  <c r="DN219" i="10" s="1"/>
  <c r="DQ149" i="4"/>
  <c r="DQ219" i="10" s="1"/>
  <c r="G133" i="4"/>
  <c r="DL77" i="4"/>
  <c r="DL147" i="10" s="1"/>
  <c r="DZ77" i="4"/>
  <c r="DZ147" i="10" s="1"/>
  <c r="T163" i="4"/>
  <c r="T233" i="10" s="1"/>
  <c r="H52" i="4"/>
  <c r="F52" i="4"/>
  <c r="I548" i="7"/>
  <c r="C538" i="7"/>
  <c r="EA77" i="4"/>
  <c r="EA147" i="10" s="1"/>
  <c r="K103" i="4"/>
  <c r="K173" i="10" s="1"/>
  <c r="DU77" i="4"/>
  <c r="DU147" i="10" s="1"/>
  <c r="EE149" i="4"/>
  <c r="EE219" i="10" s="1"/>
  <c r="I555" i="7"/>
  <c r="C545" i="7"/>
  <c r="EF149" i="4"/>
  <c r="EF219" i="10" s="1"/>
  <c r="EA149" i="4"/>
  <c r="EA219" i="10" s="1"/>
  <c r="I551" i="7"/>
  <c r="C541" i="7"/>
  <c r="AW85" i="4"/>
  <c r="AW155" i="10" s="1"/>
  <c r="AH85" i="4"/>
  <c r="AH155" i="10" s="1"/>
  <c r="AR85" i="4"/>
  <c r="AR155" i="10" s="1"/>
  <c r="BB85" i="4"/>
  <c r="BB155" i="10" s="1"/>
  <c r="AM85" i="4"/>
  <c r="AM155" i="10" s="1"/>
  <c r="P103" i="4"/>
  <c r="P173" i="10" s="1"/>
  <c r="DP77" i="4"/>
  <c r="DP147" i="10" s="1"/>
  <c r="V172" i="4"/>
  <c r="V242" i="10" s="1"/>
  <c r="DW77" i="4"/>
  <c r="DW147" i="10" s="1"/>
  <c r="O16" i="4"/>
  <c r="O86" i="10" s="1"/>
  <c r="H16" i="4"/>
  <c r="AZ63" i="4"/>
  <c r="AZ133" i="10" s="1"/>
  <c r="AK63" i="4"/>
  <c r="AK133" i="10" s="1"/>
  <c r="AP63" i="4"/>
  <c r="AP133" i="10" s="1"/>
  <c r="AU63" i="4"/>
  <c r="AU133" i="10" s="1"/>
  <c r="AF63" i="4"/>
  <c r="AF133" i="10" s="1"/>
  <c r="DK149" i="4"/>
  <c r="DK219" i="10" s="1"/>
  <c r="I557" i="7"/>
  <c r="C547" i="7"/>
  <c r="AX165" i="4"/>
  <c r="AX235" i="10" s="1"/>
  <c r="AI165" i="4"/>
  <c r="AI235" i="10" s="1"/>
  <c r="BC165" i="4"/>
  <c r="BC235" i="10" s="1"/>
  <c r="AN165" i="4"/>
  <c r="AN235" i="10" s="1"/>
  <c r="AS165" i="4"/>
  <c r="AS235" i="10" s="1"/>
  <c r="EG77" i="4"/>
  <c r="EG147" i="10" s="1"/>
  <c r="U172" i="4"/>
  <c r="U242" i="10" s="1"/>
  <c r="EG149" i="4"/>
  <c r="EG219" i="10" s="1"/>
  <c r="I550" i="7"/>
  <c r="C540" i="7"/>
  <c r="U163" i="4"/>
  <c r="U233" i="10" s="1"/>
  <c r="BC63" i="4"/>
  <c r="BC133" i="10" s="1"/>
  <c r="AN63" i="4"/>
  <c r="AN133" i="10" s="1"/>
  <c r="AX63" i="4"/>
  <c r="AX133" i="10" s="1"/>
  <c r="AI63" i="4"/>
  <c r="AI133" i="10" s="1"/>
  <c r="AS63" i="4"/>
  <c r="AS133" i="10" s="1"/>
  <c r="AV85" i="4"/>
  <c r="AV155" i="10" s="1"/>
  <c r="AL85" i="4"/>
  <c r="AL155" i="10" s="1"/>
  <c r="AG85" i="4"/>
  <c r="AG155" i="10" s="1"/>
  <c r="BA85" i="4"/>
  <c r="BA155" i="10" s="1"/>
  <c r="AQ85" i="4"/>
  <c r="AQ155" i="10" s="1"/>
  <c r="DW149" i="4"/>
  <c r="DW219" i="10" s="1"/>
  <c r="F116" i="4"/>
  <c r="N94" i="4"/>
  <c r="N164" i="10" s="1"/>
  <c r="DQ77" i="4"/>
  <c r="DQ147" i="10" s="1"/>
  <c r="DM77" i="4"/>
  <c r="DM147" i="10" s="1"/>
  <c r="S165" i="4"/>
  <c r="S235" i="10" s="1"/>
  <c r="EE77" i="4"/>
  <c r="EE147" i="10" s="1"/>
  <c r="DZ149" i="4"/>
  <c r="DZ219" i="10" s="1"/>
  <c r="U102" i="4"/>
  <c r="U172" i="10" s="1"/>
  <c r="DV149" i="4"/>
  <c r="DV219" i="10" s="1"/>
  <c r="F133" i="4"/>
  <c r="K16" i="4" l="1"/>
  <c r="O52" i="4"/>
  <c r="O122" i="10" s="1"/>
  <c r="I559" i="7"/>
  <c r="C549" i="7"/>
  <c r="E107" i="4"/>
  <c r="E177" i="10" s="1"/>
  <c r="S102" i="4"/>
  <c r="S172" i="10" s="1"/>
  <c r="DV85" i="4"/>
  <c r="DV155" i="10" s="1"/>
  <c r="AR163" i="4"/>
  <c r="AR233" i="10" s="1"/>
  <c r="AH163" i="4"/>
  <c r="AH233" i="10" s="1"/>
  <c r="AW163" i="4"/>
  <c r="AW233" i="10" s="1"/>
  <c r="BB163" i="4"/>
  <c r="BB233" i="10" s="1"/>
  <c r="AM163" i="4"/>
  <c r="AM233" i="10" s="1"/>
  <c r="AH172" i="4"/>
  <c r="AH242" i="10" s="1"/>
  <c r="AM172" i="4"/>
  <c r="AM242" i="10" s="1"/>
  <c r="AR172" i="4"/>
  <c r="AR242" i="10" s="1"/>
  <c r="AW172" i="4"/>
  <c r="AW242" i="10" s="1"/>
  <c r="BB172" i="4"/>
  <c r="BB242" i="10" s="1"/>
  <c r="EH165" i="4"/>
  <c r="EH235" i="10" s="1"/>
  <c r="I558" i="7"/>
  <c r="C548" i="7"/>
  <c r="U94" i="4"/>
  <c r="U164" i="10" s="1"/>
  <c r="EA63" i="4"/>
  <c r="EA133" i="10" s="1"/>
  <c r="AV172" i="4"/>
  <c r="AV242" i="10" s="1"/>
  <c r="AQ172" i="4"/>
  <c r="AQ242" i="10" s="1"/>
  <c r="AG172" i="4"/>
  <c r="AG242" i="10" s="1"/>
  <c r="BA172" i="4"/>
  <c r="BA242" i="10" s="1"/>
  <c r="AL172" i="4"/>
  <c r="AL242" i="10" s="1"/>
  <c r="AL165" i="4"/>
  <c r="AL235" i="10" s="1"/>
  <c r="AG165" i="4"/>
  <c r="AG235" i="10" s="1"/>
  <c r="AQ165" i="4"/>
  <c r="AQ235" i="10" s="1"/>
  <c r="AV165" i="4"/>
  <c r="AV235" i="10" s="1"/>
  <c r="BA165" i="4"/>
  <c r="BA235" i="10" s="1"/>
  <c r="AV102" i="4"/>
  <c r="AV172" i="10" s="1"/>
  <c r="AL102" i="4"/>
  <c r="AL172" i="10" s="1"/>
  <c r="AQ102" i="4"/>
  <c r="AQ172" i="10" s="1"/>
  <c r="BA102" i="4"/>
  <c r="BA172" i="10" s="1"/>
  <c r="AG102" i="4"/>
  <c r="AG172" i="10" s="1"/>
  <c r="DN85" i="4"/>
  <c r="DN155" i="10" s="1"/>
  <c r="DS85" i="4"/>
  <c r="DS155" i="10" s="1"/>
  <c r="EF85" i="4"/>
  <c r="EF155" i="10" s="1"/>
  <c r="E35" i="4"/>
  <c r="E105" i="10" s="1"/>
  <c r="DU63" i="4"/>
  <c r="DU133" i="10" s="1"/>
  <c r="DW85" i="4"/>
  <c r="DW155" i="10" s="1"/>
  <c r="AX163" i="4"/>
  <c r="AX233" i="10" s="1"/>
  <c r="BC163" i="4"/>
  <c r="BC233" i="10" s="1"/>
  <c r="AN163" i="4"/>
  <c r="AN233" i="10" s="1"/>
  <c r="AI163" i="4"/>
  <c r="AI233" i="10" s="1"/>
  <c r="AS163" i="4"/>
  <c r="AS233" i="10" s="1"/>
  <c r="V94" i="4"/>
  <c r="V164" i="10" s="1"/>
  <c r="DQ63" i="4"/>
  <c r="DQ133" i="10" s="1"/>
  <c r="DW63" i="4"/>
  <c r="DW133" i="10" s="1"/>
  <c r="AW165" i="4"/>
  <c r="AW235" i="10" s="1"/>
  <c r="AH165" i="4"/>
  <c r="AH235" i="10" s="1"/>
  <c r="AR165" i="4"/>
  <c r="AR235" i="10" s="1"/>
  <c r="BB165" i="4"/>
  <c r="BB235" i="10" s="1"/>
  <c r="AM165" i="4"/>
  <c r="AM235" i="10" s="1"/>
  <c r="EC63" i="4"/>
  <c r="EC133" i="10" s="1"/>
  <c r="I567" i="7"/>
  <c r="C557" i="7"/>
  <c r="G97" i="4"/>
  <c r="DM63" i="4"/>
  <c r="DM133" i="10" s="1"/>
  <c r="DU85" i="4"/>
  <c r="DU155" i="10" s="1"/>
  <c r="I566" i="7"/>
  <c r="C556" i="7"/>
  <c r="M202" i="4"/>
  <c r="M272" i="10" s="1"/>
  <c r="N202" i="4"/>
  <c r="N272" i="10" s="1"/>
  <c r="O202" i="4"/>
  <c r="O272" i="10" s="1"/>
  <c r="G61" i="4"/>
  <c r="AH102" i="4"/>
  <c r="AH172" i="10" s="1"/>
  <c r="AR102" i="4"/>
  <c r="AR172" i="10" s="1"/>
  <c r="AM102" i="4"/>
  <c r="AM172" i="10" s="1"/>
  <c r="AW102" i="4"/>
  <c r="AW172" i="10" s="1"/>
  <c r="BB102" i="4"/>
  <c r="BB172" i="10" s="1"/>
  <c r="M16" i="4"/>
  <c r="M86" i="10" s="1"/>
  <c r="DS165" i="4"/>
  <c r="DS235" i="10" s="1"/>
  <c r="EG85" i="4"/>
  <c r="EG155" i="10" s="1"/>
  <c r="I103" i="4"/>
  <c r="I173" i="10" s="1"/>
  <c r="EB63" i="4"/>
  <c r="EB133" i="10" s="1"/>
  <c r="F107" i="4"/>
  <c r="I565" i="7"/>
  <c r="C555" i="7"/>
  <c r="EF63" i="4"/>
  <c r="EF133" i="10" s="1"/>
  <c r="F175" i="4"/>
  <c r="DR85" i="4"/>
  <c r="DR155" i="10" s="1"/>
  <c r="K52" i="4"/>
  <c r="K122" i="10" s="1"/>
  <c r="I552" i="7"/>
  <c r="C542" i="7"/>
  <c r="EH63" i="4"/>
  <c r="EH133" i="10" s="1"/>
  <c r="DN165" i="4"/>
  <c r="DN235" i="10" s="1"/>
  <c r="DZ63" i="4"/>
  <c r="DZ133" i="10" s="1"/>
  <c r="BC172" i="4"/>
  <c r="BC242" i="10" s="1"/>
  <c r="AN172" i="4"/>
  <c r="AN242" i="10" s="1"/>
  <c r="AS172" i="4"/>
  <c r="AS242" i="10" s="1"/>
  <c r="AX172" i="4"/>
  <c r="AX242" i="10" s="1"/>
  <c r="AI172" i="4"/>
  <c r="AI242" i="10" s="1"/>
  <c r="EB85" i="4"/>
  <c r="EB155" i="10" s="1"/>
  <c r="AL163" i="4"/>
  <c r="AL233" i="10" s="1"/>
  <c r="AG163" i="4"/>
  <c r="AG233" i="10" s="1"/>
  <c r="BA163" i="4"/>
  <c r="BA233" i="10" s="1"/>
  <c r="AQ163" i="4"/>
  <c r="AQ233" i="10" s="1"/>
  <c r="AV163" i="4"/>
  <c r="AV233" i="10" s="1"/>
  <c r="S94" i="4"/>
  <c r="S164" i="10" s="1"/>
  <c r="DV63" i="4"/>
  <c r="DV133" i="10" s="1"/>
  <c r="AS102" i="4"/>
  <c r="AS172" i="10" s="1"/>
  <c r="BC102" i="4"/>
  <c r="BC172" i="10" s="1"/>
  <c r="AN102" i="4"/>
  <c r="AN172" i="10" s="1"/>
  <c r="AX102" i="4"/>
  <c r="AX172" i="10" s="1"/>
  <c r="AI102" i="4"/>
  <c r="AI172" i="10" s="1"/>
  <c r="DK85" i="4"/>
  <c r="DK155" i="10" s="1"/>
  <c r="DP85" i="4"/>
  <c r="DP155" i="10" s="1"/>
  <c r="O103" i="4"/>
  <c r="O173" i="10" s="1"/>
  <c r="M103" i="4"/>
  <c r="M173" i="10" s="1"/>
  <c r="H175" i="4"/>
  <c r="EC85" i="4"/>
  <c r="EC155" i="10" s="1"/>
  <c r="I573" i="7"/>
  <c r="C563" i="7"/>
  <c r="V103" i="4"/>
  <c r="V173" i="10" s="1"/>
  <c r="G107" i="4"/>
  <c r="N16" i="4"/>
  <c r="N86" i="10" s="1"/>
  <c r="EA85" i="4"/>
  <c r="EA155" i="10" s="1"/>
  <c r="EE63" i="4"/>
  <c r="EE133" i="10" s="1"/>
  <c r="DR63" i="4"/>
  <c r="DR133" i="10" s="1"/>
  <c r="H97" i="4"/>
  <c r="AK165" i="4"/>
  <c r="AK235" i="10" s="1"/>
  <c r="AP165" i="4"/>
  <c r="AP235" i="10" s="1"/>
  <c r="AU165" i="4"/>
  <c r="AU235" i="10" s="1"/>
  <c r="AF165" i="4"/>
  <c r="AF235" i="10" s="1"/>
  <c r="AZ165" i="4"/>
  <c r="AZ235" i="10" s="1"/>
  <c r="DX63" i="4"/>
  <c r="DX133" i="10" s="1"/>
  <c r="DK63" i="4"/>
  <c r="DK133" i="10" s="1"/>
  <c r="DM85" i="4"/>
  <c r="DM155" i="10" s="1"/>
  <c r="DN63" i="4"/>
  <c r="DN133" i="10" s="1"/>
  <c r="P16" i="4"/>
  <c r="P86" i="10" s="1"/>
  <c r="T94" i="4"/>
  <c r="T164" i="10" s="1"/>
  <c r="AP172" i="4"/>
  <c r="AP242" i="10" s="1"/>
  <c r="AF172" i="4"/>
  <c r="AF242" i="10" s="1"/>
  <c r="AU172" i="4"/>
  <c r="AU242" i="10" s="1"/>
  <c r="AZ172" i="4"/>
  <c r="AZ242" i="10" s="1"/>
  <c r="AK172" i="4"/>
  <c r="AK242" i="10" s="1"/>
  <c r="EG63" i="4"/>
  <c r="EG133" i="10" s="1"/>
  <c r="EE85" i="4"/>
  <c r="EE155" i="10" s="1"/>
  <c r="I554" i="7"/>
  <c r="C544" i="7"/>
  <c r="AP163" i="4"/>
  <c r="AP233" i="10" s="1"/>
  <c r="AU163" i="4"/>
  <c r="AU233" i="10" s="1"/>
  <c r="AF163" i="4"/>
  <c r="AF233" i="10" s="1"/>
  <c r="AK163" i="4"/>
  <c r="AK233" i="10" s="1"/>
  <c r="AZ163" i="4"/>
  <c r="AZ233" i="10" s="1"/>
  <c r="DQ85" i="4"/>
  <c r="DQ155" i="10" s="1"/>
  <c r="DP63" i="4"/>
  <c r="DP133" i="10" s="1"/>
  <c r="DX85" i="4"/>
  <c r="DX155" i="10" s="1"/>
  <c r="K116" i="4"/>
  <c r="K186" i="10" s="1"/>
  <c r="DX165" i="4"/>
  <c r="DX235" i="10" s="1"/>
  <c r="I561" i="7"/>
  <c r="C551" i="7"/>
  <c r="EH85" i="4"/>
  <c r="EH155" i="10" s="1"/>
  <c r="I560" i="7"/>
  <c r="C550" i="7"/>
  <c r="DL85" i="4"/>
  <c r="DL155" i="10" s="1"/>
  <c r="DS63" i="4"/>
  <c r="DS133" i="10" s="1"/>
  <c r="EC165" i="4"/>
  <c r="EC235" i="10" s="1"/>
  <c r="H133" i="4"/>
  <c r="DL63" i="4"/>
  <c r="DL133" i="10" s="1"/>
  <c r="DZ85" i="4"/>
  <c r="DZ155" i="10" s="1"/>
  <c r="I16" i="4" l="1"/>
  <c r="I86" i="10" s="1"/>
  <c r="K86" i="10"/>
  <c r="I116" i="4"/>
  <c r="I186" i="10" s="1"/>
  <c r="M52" i="4"/>
  <c r="M122" i="10" s="1"/>
  <c r="V52" i="4"/>
  <c r="V122" i="10" s="1"/>
  <c r="P52" i="4"/>
  <c r="P122" i="10" s="1"/>
  <c r="N52" i="4"/>
  <c r="N122" i="10" s="1"/>
  <c r="K175" i="4"/>
  <c r="K245" i="10" s="1"/>
  <c r="G35" i="4"/>
  <c r="I569" i="7"/>
  <c r="C559" i="7"/>
  <c r="AP102" i="4"/>
  <c r="AP172" i="10" s="1"/>
  <c r="AK102" i="4"/>
  <c r="AK172" i="10" s="1"/>
  <c r="AU102" i="4"/>
  <c r="AU172" i="10" s="1"/>
  <c r="AZ102" i="4"/>
  <c r="AZ172" i="10" s="1"/>
  <c r="AF102" i="4"/>
  <c r="AF172" i="10" s="1"/>
  <c r="T116" i="4"/>
  <c r="T186" i="10" s="1"/>
  <c r="H35" i="4"/>
  <c r="T52" i="4"/>
  <c r="T122" i="10" s="1"/>
  <c r="DK165" i="4"/>
  <c r="DK235" i="10" s="1"/>
  <c r="T103" i="4"/>
  <c r="T173" i="10" s="1"/>
  <c r="T202" i="4"/>
  <c r="T272" i="10" s="1"/>
  <c r="T16" i="4"/>
  <c r="T86" i="10" s="1"/>
  <c r="U202" i="4"/>
  <c r="U272" i="10" s="1"/>
  <c r="E61" i="4"/>
  <c r="E131" i="10" s="1"/>
  <c r="DK172" i="4"/>
  <c r="DK242" i="10" s="1"/>
  <c r="DU163" i="4"/>
  <c r="DU233" i="10" s="1"/>
  <c r="DZ172" i="4"/>
  <c r="DZ242" i="10" s="1"/>
  <c r="DU172" i="4"/>
  <c r="DU242" i="10" s="1"/>
  <c r="V16" i="4"/>
  <c r="V86" i="10" s="1"/>
  <c r="DP165" i="4"/>
  <c r="DP235" i="10" s="1"/>
  <c r="DU165" i="4"/>
  <c r="DU235" i="10" s="1"/>
  <c r="U103" i="4"/>
  <c r="U173" i="10" s="1"/>
  <c r="AF94" i="4"/>
  <c r="AF164" i="10" s="1"/>
  <c r="AP94" i="4"/>
  <c r="AP164" i="10" s="1"/>
  <c r="AZ94" i="4"/>
  <c r="AZ164" i="10" s="1"/>
  <c r="AK94" i="4"/>
  <c r="AK164" i="10" s="1"/>
  <c r="AU94" i="4"/>
  <c r="AU164" i="10" s="1"/>
  <c r="DL163" i="4"/>
  <c r="DL233" i="10" s="1"/>
  <c r="DX172" i="4"/>
  <c r="DX242" i="10" s="1"/>
  <c r="DW102" i="4"/>
  <c r="DW172" i="10" s="1"/>
  <c r="DW165" i="4"/>
  <c r="DW235" i="10" s="1"/>
  <c r="DV165" i="4"/>
  <c r="DV235" i="10" s="1"/>
  <c r="I568" i="7"/>
  <c r="C558" i="7"/>
  <c r="DR172" i="4"/>
  <c r="DR242" i="10" s="1"/>
  <c r="DR165" i="4"/>
  <c r="DR235" i="10" s="1"/>
  <c r="DS163" i="4"/>
  <c r="DS233" i="10" s="1"/>
  <c r="DQ165" i="4"/>
  <c r="DQ235" i="10" s="1"/>
  <c r="EF165" i="4"/>
  <c r="EF235" i="10" s="1"/>
  <c r="U16" i="4"/>
  <c r="U86" i="10" s="1"/>
  <c r="DW163" i="4"/>
  <c r="DW233" i="10" s="1"/>
  <c r="DN172" i="4"/>
  <c r="DN242" i="10" s="1"/>
  <c r="DM165" i="4"/>
  <c r="DM235" i="10" s="1"/>
  <c r="DL165" i="4"/>
  <c r="DL235" i="10" s="1"/>
  <c r="DQ172" i="4"/>
  <c r="DQ242" i="10" s="1"/>
  <c r="AW94" i="4"/>
  <c r="AW164" i="10" s="1"/>
  <c r="AH94" i="4"/>
  <c r="AH164" i="10" s="1"/>
  <c r="AM94" i="4"/>
  <c r="AM164" i="10" s="1"/>
  <c r="AR94" i="4"/>
  <c r="AR164" i="10" s="1"/>
  <c r="BB94" i="4"/>
  <c r="BB164" i="10" s="1"/>
  <c r="EB172" i="4"/>
  <c r="EB242" i="10" s="1"/>
  <c r="P175" i="4"/>
  <c r="P245" i="10" s="1"/>
  <c r="DV102" i="4"/>
  <c r="DV172" i="10" s="1"/>
  <c r="EA165" i="4"/>
  <c r="EA235" i="10" s="1"/>
  <c r="EB163" i="4"/>
  <c r="EB233" i="10" s="1"/>
  <c r="DP172" i="4"/>
  <c r="DP242" i="10" s="1"/>
  <c r="EF172" i="4"/>
  <c r="EF242" i="10" s="1"/>
  <c r="DV172" i="4"/>
  <c r="DV242" i="10" s="1"/>
  <c r="EG172" i="4"/>
  <c r="EG242" i="10" s="1"/>
  <c r="DM163" i="4"/>
  <c r="DM233" i="10" s="1"/>
  <c r="M175" i="4"/>
  <c r="M245" i="10" s="1"/>
  <c r="O175" i="4"/>
  <c r="O245" i="10" s="1"/>
  <c r="EE165" i="4"/>
  <c r="EE235" i="10" s="1"/>
  <c r="F166" i="4"/>
  <c r="BC103" i="4"/>
  <c r="BC173" i="10" s="1"/>
  <c r="AN103" i="4"/>
  <c r="AN173" i="10" s="1"/>
  <c r="AX103" i="4"/>
  <c r="AX173" i="10" s="1"/>
  <c r="AI103" i="4"/>
  <c r="AI173" i="10" s="1"/>
  <c r="AS103" i="4"/>
  <c r="AS173" i="10" s="1"/>
  <c r="EC172" i="4"/>
  <c r="EC242" i="10" s="1"/>
  <c r="G166" i="4"/>
  <c r="V202" i="4"/>
  <c r="V272" i="10" s="1"/>
  <c r="S103" i="4"/>
  <c r="S173" i="10" s="1"/>
  <c r="DS172" i="4"/>
  <c r="DS242" i="10" s="1"/>
  <c r="H107" i="4"/>
  <c r="BA94" i="4"/>
  <c r="BA164" i="10" s="1"/>
  <c r="AL94" i="4"/>
  <c r="AL164" i="10" s="1"/>
  <c r="AV94" i="4"/>
  <c r="AV164" i="10" s="1"/>
  <c r="AG94" i="4"/>
  <c r="AG164" i="10" s="1"/>
  <c r="AQ94" i="4"/>
  <c r="AQ164" i="10" s="1"/>
  <c r="E91" i="4"/>
  <c r="E161" i="10" s="1"/>
  <c r="DS102" i="4"/>
  <c r="DS172" i="10" s="1"/>
  <c r="I562" i="7"/>
  <c r="C552" i="7"/>
  <c r="E166" i="4"/>
  <c r="E236" i="10" s="1"/>
  <c r="S202" i="4"/>
  <c r="S272" i="10" s="1"/>
  <c r="EB165" i="4"/>
  <c r="EB235" i="10" s="1"/>
  <c r="DX163" i="4"/>
  <c r="DX233" i="10" s="1"/>
  <c r="DL172" i="4"/>
  <c r="DL242" i="10" s="1"/>
  <c r="DR163" i="4"/>
  <c r="DR233" i="10" s="1"/>
  <c r="M116" i="4"/>
  <c r="M186" i="10" s="1"/>
  <c r="O116" i="4"/>
  <c r="O186" i="10" s="1"/>
  <c r="P116" i="4"/>
  <c r="P186" i="10" s="1"/>
  <c r="I570" i="7"/>
  <c r="C560" i="7"/>
  <c r="DZ163" i="4"/>
  <c r="DZ233" i="10" s="1"/>
  <c r="EG102" i="4"/>
  <c r="EG172" i="10" s="1"/>
  <c r="EH163" i="4"/>
  <c r="EH233" i="10" s="1"/>
  <c r="I571" i="7"/>
  <c r="C561" i="7"/>
  <c r="DX102" i="4"/>
  <c r="DX172" i="10" s="1"/>
  <c r="I577" i="7"/>
  <c r="C567" i="7"/>
  <c r="I583" i="7"/>
  <c r="C573" i="7"/>
  <c r="DN102" i="4"/>
  <c r="DN172" i="10" s="1"/>
  <c r="K133" i="4"/>
  <c r="K203" i="10" s="1"/>
  <c r="EF163" i="4"/>
  <c r="EF233" i="10" s="1"/>
  <c r="EH172" i="4"/>
  <c r="EH242" i="10" s="1"/>
  <c r="I52" i="4"/>
  <c r="I122" i="10" s="1"/>
  <c r="N175" i="4"/>
  <c r="N245" i="10" s="1"/>
  <c r="I575" i="7"/>
  <c r="C565" i="7"/>
  <c r="EG165" i="4"/>
  <c r="EG235" i="10" s="1"/>
  <c r="DN163" i="4"/>
  <c r="DN233" i="10" s="1"/>
  <c r="DQ102" i="4"/>
  <c r="DQ172" i="10" s="1"/>
  <c r="DL102" i="4"/>
  <c r="DL172" i="10" s="1"/>
  <c r="EA172" i="4"/>
  <c r="EA242" i="10" s="1"/>
  <c r="DW172" i="4"/>
  <c r="DW242" i="10" s="1"/>
  <c r="U52" i="4"/>
  <c r="U122" i="10" s="1"/>
  <c r="EC102" i="4"/>
  <c r="EC172" i="10" s="1"/>
  <c r="DM102" i="4"/>
  <c r="DM172" i="10" s="1"/>
  <c r="DZ165" i="4"/>
  <c r="DZ235" i="10" s="1"/>
  <c r="DQ163" i="4"/>
  <c r="DQ233" i="10" s="1"/>
  <c r="I576" i="7"/>
  <c r="C566" i="7"/>
  <c r="N116" i="4"/>
  <c r="N186" i="10" s="1"/>
  <c r="DK163" i="4"/>
  <c r="DK233" i="10" s="1"/>
  <c r="S16" i="4"/>
  <c r="S86" i="10" s="1"/>
  <c r="EF102" i="4"/>
  <c r="EF172" i="10" s="1"/>
  <c r="F97" i="4"/>
  <c r="DP163" i="4"/>
  <c r="DP233" i="10" s="1"/>
  <c r="I564" i="7"/>
  <c r="C554" i="7"/>
  <c r="EE163" i="4"/>
  <c r="EE233" i="10" s="1"/>
  <c r="EE172" i="4"/>
  <c r="EE242" i="10" s="1"/>
  <c r="EH102" i="4"/>
  <c r="EH172" i="10" s="1"/>
  <c r="EA163" i="4"/>
  <c r="EA233" i="10" s="1"/>
  <c r="DV163" i="4"/>
  <c r="DV233" i="10" s="1"/>
  <c r="EB102" i="4"/>
  <c r="EB172" i="10" s="1"/>
  <c r="DR102" i="4"/>
  <c r="DR172" i="10" s="1"/>
  <c r="AX94" i="4"/>
  <c r="AX164" i="10" s="1"/>
  <c r="AI94" i="4"/>
  <c r="AI164" i="10" s="1"/>
  <c r="AS94" i="4"/>
  <c r="AS164" i="10" s="1"/>
  <c r="AN94" i="4"/>
  <c r="AN164" i="10" s="1"/>
  <c r="BC94" i="4"/>
  <c r="BC164" i="10" s="1"/>
  <c r="EC163" i="4"/>
  <c r="EC233" i="10" s="1"/>
  <c r="EA102" i="4"/>
  <c r="EA172" i="10" s="1"/>
  <c r="F35" i="4"/>
  <c r="DM172" i="4"/>
  <c r="DM242" i="10" s="1"/>
  <c r="EG163" i="4"/>
  <c r="EG233" i="10" s="1"/>
  <c r="S52" i="4"/>
  <c r="S122" i="10" s="1"/>
  <c r="I175" i="4" l="1"/>
  <c r="I245" i="10" s="1"/>
  <c r="I133" i="4"/>
  <c r="I203" i="10" s="1"/>
  <c r="P133" i="4"/>
  <c r="P203" i="10" s="1"/>
  <c r="DP102" i="4"/>
  <c r="DP172" i="10" s="1"/>
  <c r="C569" i="7"/>
  <c r="I579" i="7"/>
  <c r="DU102" i="4"/>
  <c r="DU172" i="10" s="1"/>
  <c r="EE102" i="4"/>
  <c r="EE172" i="10" s="1"/>
  <c r="DZ102" i="4"/>
  <c r="DZ172" i="10" s="1"/>
  <c r="DK102" i="4"/>
  <c r="DK172" i="10" s="1"/>
  <c r="E72" i="4"/>
  <c r="E142" i="10" s="1"/>
  <c r="V133" i="4"/>
  <c r="V203" i="10" s="1"/>
  <c r="T107" i="4"/>
  <c r="T177" i="10" s="1"/>
  <c r="DR94" i="4"/>
  <c r="DR164" i="10" s="1"/>
  <c r="H166" i="4"/>
  <c r="G72" i="4"/>
  <c r="U116" i="4"/>
  <c r="U186" i="10" s="1"/>
  <c r="DZ94" i="4"/>
  <c r="DZ164" i="10" s="1"/>
  <c r="EC94" i="4"/>
  <c r="EC164" i="10" s="1"/>
  <c r="AH52" i="4"/>
  <c r="AH122" i="10" s="1"/>
  <c r="AR52" i="4"/>
  <c r="AR122" i="10" s="1"/>
  <c r="BB52" i="4"/>
  <c r="BB122" i="10" s="1"/>
  <c r="AM52" i="4"/>
  <c r="AM122" i="10" s="1"/>
  <c r="AW52" i="4"/>
  <c r="AW122" i="10" s="1"/>
  <c r="S116" i="4"/>
  <c r="S186" i="10" s="1"/>
  <c r="P107" i="4"/>
  <c r="P177" i="10" s="1"/>
  <c r="K97" i="4"/>
  <c r="K167" i="10" s="1"/>
  <c r="H91" i="4"/>
  <c r="T175" i="4"/>
  <c r="T245" i="10" s="1"/>
  <c r="I593" i="7"/>
  <c r="C583" i="7"/>
  <c r="I580" i="7"/>
  <c r="C570" i="7"/>
  <c r="V116" i="4"/>
  <c r="V186" i="10" s="1"/>
  <c r="I572" i="7"/>
  <c r="C562" i="7"/>
  <c r="DL94" i="4"/>
  <c r="DL164" i="10" s="1"/>
  <c r="AZ103" i="4"/>
  <c r="AZ173" i="10" s="1"/>
  <c r="AK103" i="4"/>
  <c r="AK173" i="10" s="1"/>
  <c r="AU103" i="4"/>
  <c r="AU173" i="10" s="1"/>
  <c r="AF103" i="4"/>
  <c r="AF173" i="10" s="1"/>
  <c r="AP103" i="4"/>
  <c r="AP173" i="10" s="1"/>
  <c r="V175" i="4"/>
  <c r="V245" i="10" s="1"/>
  <c r="DM94" i="4"/>
  <c r="DM164" i="10" s="1"/>
  <c r="K107" i="4"/>
  <c r="K177" i="10" s="1"/>
  <c r="AV202" i="4"/>
  <c r="AV272" i="10" s="1"/>
  <c r="AG202" i="4"/>
  <c r="AG272" i="10" s="1"/>
  <c r="BA202" i="4"/>
  <c r="BA272" i="10" s="1"/>
  <c r="AL202" i="4"/>
  <c r="AL272" i="10" s="1"/>
  <c r="AQ202" i="4"/>
  <c r="AQ272" i="10" s="1"/>
  <c r="AQ52" i="4"/>
  <c r="AQ122" i="10" s="1"/>
  <c r="BA52" i="4"/>
  <c r="BA122" i="10" s="1"/>
  <c r="AL52" i="4"/>
  <c r="AL122" i="10" s="1"/>
  <c r="AV52" i="4"/>
  <c r="AV122" i="10" s="1"/>
  <c r="AG52" i="4"/>
  <c r="AG122" i="10" s="1"/>
  <c r="EA94" i="4"/>
  <c r="EA164" i="10" s="1"/>
  <c r="M107" i="4"/>
  <c r="M177" i="10" s="1"/>
  <c r="DP94" i="4"/>
  <c r="DP164" i="10" s="1"/>
  <c r="AI16" i="4"/>
  <c r="AI86" i="10" s="1"/>
  <c r="AX16" i="4"/>
  <c r="AX86" i="10" s="1"/>
  <c r="BC16" i="4"/>
  <c r="BC86" i="10" s="1"/>
  <c r="AN16" i="4"/>
  <c r="AN86" i="10" s="1"/>
  <c r="AS16" i="4"/>
  <c r="AS86" i="10" s="1"/>
  <c r="AM202" i="4"/>
  <c r="AM272" i="10" s="1"/>
  <c r="AH202" i="4"/>
  <c r="AH272" i="10" s="1"/>
  <c r="AW202" i="4"/>
  <c r="AW272" i="10" s="1"/>
  <c r="AR202" i="4"/>
  <c r="AR272" i="10" s="1"/>
  <c r="BB202" i="4"/>
  <c r="BB272" i="10" s="1"/>
  <c r="AG103" i="4"/>
  <c r="AG173" i="10" s="1"/>
  <c r="AQ103" i="4"/>
  <c r="AQ173" i="10" s="1"/>
  <c r="AL103" i="4"/>
  <c r="AL173" i="10" s="1"/>
  <c r="AV103" i="4"/>
  <c r="AV173" i="10" s="1"/>
  <c r="BA103" i="4"/>
  <c r="BA173" i="10" s="1"/>
  <c r="DN103" i="4"/>
  <c r="DN173" i="10" s="1"/>
  <c r="EH103" i="4"/>
  <c r="EH173" i="10" s="1"/>
  <c r="AH16" i="4"/>
  <c r="AH86" i="10" s="1"/>
  <c r="AW16" i="4"/>
  <c r="AW86" i="10" s="1"/>
  <c r="BB16" i="4"/>
  <c r="BB86" i="10" s="1"/>
  <c r="AM16" i="4"/>
  <c r="AM86" i="10" s="1"/>
  <c r="AR16" i="4"/>
  <c r="AR86" i="10" s="1"/>
  <c r="DS94" i="4"/>
  <c r="DS164" i="10" s="1"/>
  <c r="AS202" i="4"/>
  <c r="AS272" i="10" s="1"/>
  <c r="AI202" i="4"/>
  <c r="AI272" i="10" s="1"/>
  <c r="BC202" i="4"/>
  <c r="BC272" i="10" s="1"/>
  <c r="AN202" i="4"/>
  <c r="AN272" i="10" s="1"/>
  <c r="AX202" i="4"/>
  <c r="AX272" i="10" s="1"/>
  <c r="DX94" i="4"/>
  <c r="DX164" i="10" s="1"/>
  <c r="I581" i="7"/>
  <c r="C571" i="7"/>
  <c r="EF94" i="4"/>
  <c r="EF164" i="10" s="1"/>
  <c r="AP52" i="4"/>
  <c r="AP122" i="10" s="1"/>
  <c r="AZ52" i="4"/>
  <c r="AZ122" i="10" s="1"/>
  <c r="AF52" i="4"/>
  <c r="AF122" i="10" s="1"/>
  <c r="AK52" i="4"/>
  <c r="AK122" i="10" s="1"/>
  <c r="AU52" i="4"/>
  <c r="AU122" i="10" s="1"/>
  <c r="I587" i="7"/>
  <c r="C577" i="7"/>
  <c r="U175" i="4"/>
  <c r="U245" i="10" s="1"/>
  <c r="EE94" i="4"/>
  <c r="EE164" i="10" s="1"/>
  <c r="DX103" i="4"/>
  <c r="DX173" i="10" s="1"/>
  <c r="AK202" i="4"/>
  <c r="AK272" i="10" s="1"/>
  <c r="AU202" i="4"/>
  <c r="AU272" i="10" s="1"/>
  <c r="AF202" i="4"/>
  <c r="AF272" i="10" s="1"/>
  <c r="AP202" i="4"/>
  <c r="AP272" i="10" s="1"/>
  <c r="AZ202" i="4"/>
  <c r="AZ272" i="10" s="1"/>
  <c r="AX52" i="4"/>
  <c r="AX122" i="10" s="1"/>
  <c r="AI52" i="4"/>
  <c r="AI122" i="10" s="1"/>
  <c r="AS52" i="4"/>
  <c r="AS122" i="10" s="1"/>
  <c r="BC52" i="4"/>
  <c r="BC122" i="10" s="1"/>
  <c r="AN52" i="4"/>
  <c r="AN122" i="10" s="1"/>
  <c r="DS103" i="4"/>
  <c r="DS173" i="10" s="1"/>
  <c r="N107" i="4"/>
  <c r="N177" i="10" s="1"/>
  <c r="AU16" i="4"/>
  <c r="AU86" i="10" s="1"/>
  <c r="AF16" i="4"/>
  <c r="AF86" i="10" s="1"/>
  <c r="AK16" i="4"/>
  <c r="AK86" i="10" s="1"/>
  <c r="AP16" i="4"/>
  <c r="AP86" i="10" s="1"/>
  <c r="AZ16" i="4"/>
  <c r="AZ86" i="10" s="1"/>
  <c r="E177" i="4"/>
  <c r="E247" i="10" s="1"/>
  <c r="O107" i="4"/>
  <c r="O177" i="10" s="1"/>
  <c r="AG16" i="4"/>
  <c r="AG86" i="10" s="1"/>
  <c r="BA16" i="4"/>
  <c r="BA86" i="10" s="1"/>
  <c r="AL16" i="4"/>
  <c r="AL86" i="10" s="1"/>
  <c r="AV16" i="4"/>
  <c r="AV86" i="10" s="1"/>
  <c r="AQ16" i="4"/>
  <c r="AQ86" i="10" s="1"/>
  <c r="H61" i="4"/>
  <c r="K35" i="4"/>
  <c r="K105" i="10" s="1"/>
  <c r="I574" i="7"/>
  <c r="C564" i="7"/>
  <c r="I586" i="7"/>
  <c r="C576" i="7"/>
  <c r="G91" i="4"/>
  <c r="K166" i="4"/>
  <c r="K236" i="10" s="1"/>
  <c r="DQ94" i="4"/>
  <c r="DQ164" i="10" s="1"/>
  <c r="DV94" i="4"/>
  <c r="DV164" i="10" s="1"/>
  <c r="EB94" i="4"/>
  <c r="EB164" i="10" s="1"/>
  <c r="DU94" i="4"/>
  <c r="DU164" i="10" s="1"/>
  <c r="BB103" i="4"/>
  <c r="BB173" i="10" s="1"/>
  <c r="AM103" i="4"/>
  <c r="AM173" i="10" s="1"/>
  <c r="AW103" i="4"/>
  <c r="AW173" i="10" s="1"/>
  <c r="AH103" i="4"/>
  <c r="AH173" i="10" s="1"/>
  <c r="AR103" i="4"/>
  <c r="AR173" i="10" s="1"/>
  <c r="AG116" i="4"/>
  <c r="AG186" i="10" s="1"/>
  <c r="AV116" i="4"/>
  <c r="AV186" i="10" s="1"/>
  <c r="BA116" i="4"/>
  <c r="BA186" i="10" s="1"/>
  <c r="AL116" i="4"/>
  <c r="AL186" i="10" s="1"/>
  <c r="AQ116" i="4"/>
  <c r="AQ186" i="10" s="1"/>
  <c r="S175" i="4"/>
  <c r="S245" i="10" s="1"/>
  <c r="I578" i="7"/>
  <c r="C568" i="7"/>
  <c r="EG94" i="4"/>
  <c r="EG164" i="10" s="1"/>
  <c r="DN94" i="4"/>
  <c r="DN164" i="10" s="1"/>
  <c r="N35" i="4"/>
  <c r="N105" i="10" s="1"/>
  <c r="EH94" i="4"/>
  <c r="EH164" i="10" s="1"/>
  <c r="I585" i="7"/>
  <c r="C575" i="7"/>
  <c r="G108" i="4"/>
  <c r="M133" i="4"/>
  <c r="M203" i="10" s="1"/>
  <c r="O133" i="4"/>
  <c r="O203" i="10" s="1"/>
  <c r="N133" i="4"/>
  <c r="N203" i="10" s="1"/>
  <c r="F72" i="4"/>
  <c r="F61" i="4"/>
  <c r="EC103" i="4"/>
  <c r="EC173" i="10" s="1"/>
  <c r="DW94" i="4"/>
  <c r="DW164" i="10" s="1"/>
  <c r="DK94" i="4"/>
  <c r="DK164" i="10" s="1"/>
  <c r="I35" i="4" l="1"/>
  <c r="I105" i="10" s="1"/>
  <c r="I166" i="4"/>
  <c r="I236" i="10" s="1"/>
  <c r="I97" i="4"/>
  <c r="I167" i="10" s="1"/>
  <c r="M166" i="4"/>
  <c r="M236" i="10" s="1"/>
  <c r="I589" i="7"/>
  <c r="C579" i="7"/>
  <c r="G177" i="4"/>
  <c r="T35" i="4"/>
  <c r="T105" i="10" s="1"/>
  <c r="O166" i="4"/>
  <c r="O236" i="10" s="1"/>
  <c r="EB103" i="4"/>
  <c r="EB173" i="10" s="1"/>
  <c r="DV116" i="4"/>
  <c r="DV186" i="10" s="1"/>
  <c r="EA16" i="4"/>
  <c r="EA86" i="10" s="1"/>
  <c r="AR175" i="4"/>
  <c r="AR245" i="10" s="1"/>
  <c r="AH175" i="4"/>
  <c r="AH245" i="10" s="1"/>
  <c r="BB175" i="4"/>
  <c r="BB245" i="10" s="1"/>
  <c r="AM175" i="4"/>
  <c r="AM245" i="10" s="1"/>
  <c r="AW175" i="4"/>
  <c r="AW245" i="10" s="1"/>
  <c r="EB16" i="4"/>
  <c r="EB86" i="10" s="1"/>
  <c r="U133" i="4"/>
  <c r="U203" i="10" s="1"/>
  <c r="E136" i="4"/>
  <c r="E206" i="10" s="1"/>
  <c r="I588" i="7"/>
  <c r="C578" i="7"/>
  <c r="EG103" i="4"/>
  <c r="EG173" i="10" s="1"/>
  <c r="DM103" i="4"/>
  <c r="DM173" i="10" s="1"/>
  <c r="DU16" i="4"/>
  <c r="DU86" i="10" s="1"/>
  <c r="DN52" i="4"/>
  <c r="DN122" i="10" s="1"/>
  <c r="DU202" i="4"/>
  <c r="DU272" i="10" s="1"/>
  <c r="DP52" i="4"/>
  <c r="DP122" i="10" s="1"/>
  <c r="DW16" i="4"/>
  <c r="DW86" i="10" s="1"/>
  <c r="EF103" i="4"/>
  <c r="EF173" i="10" s="1"/>
  <c r="EA103" i="4"/>
  <c r="EA173" i="10" s="1"/>
  <c r="DW202" i="4"/>
  <c r="DW272" i="10" s="1"/>
  <c r="EE103" i="4"/>
  <c r="EE173" i="10" s="1"/>
  <c r="N97" i="4"/>
  <c r="N167" i="10" s="1"/>
  <c r="M97" i="4"/>
  <c r="M167" i="10" s="1"/>
  <c r="P97" i="4"/>
  <c r="P167" i="10" s="1"/>
  <c r="O97" i="4"/>
  <c r="O167" i="10" s="1"/>
  <c r="DR52" i="4"/>
  <c r="DR122" i="10" s="1"/>
  <c r="DU52" i="4"/>
  <c r="DU122" i="10" s="1"/>
  <c r="EH202" i="4"/>
  <c r="EH272" i="10" s="1"/>
  <c r="DR16" i="4"/>
  <c r="DR86" i="10" s="1"/>
  <c r="DV103" i="4"/>
  <c r="DV173" i="10" s="1"/>
  <c r="DM202" i="4"/>
  <c r="DM272" i="10" s="1"/>
  <c r="DV52" i="4"/>
  <c r="DV122" i="10" s="1"/>
  <c r="I107" i="4"/>
  <c r="I177" i="10" s="1"/>
  <c r="E92" i="4"/>
  <c r="E162" i="10" s="1"/>
  <c r="T97" i="4"/>
  <c r="T167" i="10" s="1"/>
  <c r="AH116" i="4"/>
  <c r="AH186" i="10" s="1"/>
  <c r="AR116" i="4"/>
  <c r="AR186" i="10" s="1"/>
  <c r="AM116" i="4"/>
  <c r="AM186" i="10" s="1"/>
  <c r="AW116" i="4"/>
  <c r="AW186" i="10" s="1"/>
  <c r="BB116" i="4"/>
  <c r="BB186" i="10" s="1"/>
  <c r="EG16" i="4"/>
  <c r="EG86" i="10" s="1"/>
  <c r="DL103" i="4"/>
  <c r="DL173" i="10" s="1"/>
  <c r="DL202" i="4"/>
  <c r="DL272" i="10" s="1"/>
  <c r="N166" i="4"/>
  <c r="N236" i="10" s="1"/>
  <c r="DK103" i="4"/>
  <c r="DK173" i="10" s="1"/>
  <c r="H72" i="4"/>
  <c r="I603" i="7"/>
  <c r="C593" i="7"/>
  <c r="V107" i="4"/>
  <c r="V177" i="10" s="1"/>
  <c r="F136" i="4"/>
  <c r="EB202" i="4"/>
  <c r="EB272" i="10" s="1"/>
  <c r="EH16" i="4"/>
  <c r="EH86" i="10" s="1"/>
  <c r="DL52" i="4"/>
  <c r="DL122" i="10" s="1"/>
  <c r="EA202" i="4"/>
  <c r="EA272" i="10" s="1"/>
  <c r="I582" i="7"/>
  <c r="C572" i="7"/>
  <c r="DW52" i="4"/>
  <c r="DW122" i="10" s="1"/>
  <c r="AV107" i="4"/>
  <c r="AV177" i="10" s="1"/>
  <c r="AQ107" i="4"/>
  <c r="AQ177" i="10" s="1"/>
  <c r="AG107" i="4"/>
  <c r="AG177" i="10" s="1"/>
  <c r="BA107" i="4"/>
  <c r="BA177" i="10" s="1"/>
  <c r="AL107" i="4"/>
  <c r="AL177" i="10" s="1"/>
  <c r="DN202" i="4"/>
  <c r="DN272" i="10" s="1"/>
  <c r="DX16" i="4"/>
  <c r="DX86" i="10" s="1"/>
  <c r="DQ52" i="4"/>
  <c r="DQ122" i="10" s="1"/>
  <c r="DP103" i="4"/>
  <c r="DP173" i="10" s="1"/>
  <c r="DU103" i="4"/>
  <c r="DU173" i="10" s="1"/>
  <c r="I595" i="7"/>
  <c r="C585" i="7"/>
  <c r="EH52" i="4"/>
  <c r="EH122" i="10" s="1"/>
  <c r="DQ103" i="4"/>
  <c r="DQ173" i="10" s="1"/>
  <c r="DL116" i="4"/>
  <c r="DL186" i="10" s="1"/>
  <c r="F91" i="4"/>
  <c r="DQ16" i="4"/>
  <c r="DQ86" i="10" s="1"/>
  <c r="EC52" i="4"/>
  <c r="EC122" i="10" s="1"/>
  <c r="G136" i="4"/>
  <c r="E108" i="4"/>
  <c r="E178" i="10" s="1"/>
  <c r="EC202" i="4"/>
  <c r="EC272" i="10" s="1"/>
  <c r="DM16" i="4"/>
  <c r="DM86" i="10" s="1"/>
  <c r="DR202" i="4"/>
  <c r="DR272" i="10" s="1"/>
  <c r="S107" i="4"/>
  <c r="S177" i="10" s="1"/>
  <c r="EF52" i="4"/>
  <c r="EF122" i="10" s="1"/>
  <c r="EA52" i="4"/>
  <c r="EA122" i="10" s="1"/>
  <c r="EF202" i="4"/>
  <c r="EF272" i="10" s="1"/>
  <c r="DZ103" i="4"/>
  <c r="DZ173" i="10" s="1"/>
  <c r="AI116" i="4"/>
  <c r="AI186" i="10" s="1"/>
  <c r="BC116" i="4"/>
  <c r="BC186" i="10" s="1"/>
  <c r="AN116" i="4"/>
  <c r="AN186" i="10" s="1"/>
  <c r="AS116" i="4"/>
  <c r="AS186" i="10" s="1"/>
  <c r="AX116" i="4"/>
  <c r="AX186" i="10" s="1"/>
  <c r="AQ175" i="4"/>
  <c r="AQ245" i="10" s="1"/>
  <c r="AV175" i="4"/>
  <c r="AV245" i="10" s="1"/>
  <c r="AG175" i="4"/>
  <c r="AG245" i="10" s="1"/>
  <c r="AL175" i="4"/>
  <c r="AL245" i="10" s="1"/>
  <c r="BA175" i="4"/>
  <c r="BA245" i="10" s="1"/>
  <c r="AK116" i="4"/>
  <c r="AK186" i="10" s="1"/>
  <c r="AZ116" i="4"/>
  <c r="AZ186" i="10" s="1"/>
  <c r="AP116" i="4"/>
  <c r="AP186" i="10" s="1"/>
  <c r="AU116" i="4"/>
  <c r="AU186" i="10" s="1"/>
  <c r="AF116" i="4"/>
  <c r="AF186" i="10" s="1"/>
  <c r="DM52" i="4"/>
  <c r="DM122" i="10" s="1"/>
  <c r="EF16" i="4"/>
  <c r="EF86" i="10" s="1"/>
  <c r="AF175" i="4"/>
  <c r="AF245" i="10" s="1"/>
  <c r="AZ175" i="4"/>
  <c r="AZ245" i="10" s="1"/>
  <c r="AK175" i="4"/>
  <c r="AK245" i="10" s="1"/>
  <c r="AU175" i="4"/>
  <c r="AU245" i="10" s="1"/>
  <c r="AP175" i="4"/>
  <c r="AP245" i="10" s="1"/>
  <c r="DZ16" i="4"/>
  <c r="DZ86" i="10" s="1"/>
  <c r="EA116" i="4"/>
  <c r="EA186" i="10" s="1"/>
  <c r="DX52" i="4"/>
  <c r="DX122" i="10" s="1"/>
  <c r="DX202" i="4"/>
  <c r="DX272" i="10" s="1"/>
  <c r="I596" i="7"/>
  <c r="C586" i="7"/>
  <c r="DZ52" i="4"/>
  <c r="DZ122" i="10" s="1"/>
  <c r="DQ116" i="4"/>
  <c r="DQ186" i="10" s="1"/>
  <c r="I584" i="7"/>
  <c r="C574" i="7"/>
  <c r="DL16" i="4"/>
  <c r="DL86" i="10" s="1"/>
  <c r="EE16" i="4"/>
  <c r="EE86" i="10" s="1"/>
  <c r="DP202" i="4"/>
  <c r="DP272" i="10" s="1"/>
  <c r="DK202" i="4"/>
  <c r="DK272" i="10" s="1"/>
  <c r="I597" i="7"/>
  <c r="C587" i="7"/>
  <c r="EE52" i="4"/>
  <c r="EE122" i="10" s="1"/>
  <c r="I591" i="7"/>
  <c r="C581" i="7"/>
  <c r="DN16" i="4"/>
  <c r="DN86" i="10" s="1"/>
  <c r="DS16" i="4"/>
  <c r="DS86" i="10" s="1"/>
  <c r="DV202" i="4"/>
  <c r="DV272" i="10" s="1"/>
  <c r="K61" i="4"/>
  <c r="K131" i="10" s="1"/>
  <c r="H177" i="4"/>
  <c r="P166" i="4"/>
  <c r="P236" i="10" s="1"/>
  <c r="AI133" i="4"/>
  <c r="AI203" i="10" s="1"/>
  <c r="AN133" i="4"/>
  <c r="AN203" i="10" s="1"/>
  <c r="AS133" i="4"/>
  <c r="AS203" i="10" s="1"/>
  <c r="AX133" i="4"/>
  <c r="AX203" i="10" s="1"/>
  <c r="BC133" i="4"/>
  <c r="BC203" i="10" s="1"/>
  <c r="DZ202" i="4"/>
  <c r="DZ272" i="10" s="1"/>
  <c r="U166" i="4"/>
  <c r="U236" i="10" s="1"/>
  <c r="S166" i="4"/>
  <c r="S236" i="10" s="1"/>
  <c r="U107" i="4"/>
  <c r="U177" i="10" s="1"/>
  <c r="DV16" i="4"/>
  <c r="DV86" i="10" s="1"/>
  <c r="DP16" i="4"/>
  <c r="DP86" i="10" s="1"/>
  <c r="T133" i="4"/>
  <c r="T203" i="10" s="1"/>
  <c r="O35" i="4"/>
  <c r="O105" i="10" s="1"/>
  <c r="M35" i="4"/>
  <c r="M105" i="10" s="1"/>
  <c r="S133" i="4"/>
  <c r="S203" i="10" s="1"/>
  <c r="F177" i="4"/>
  <c r="EF116" i="4"/>
  <c r="EF186" i="10" s="1"/>
  <c r="DW103" i="4"/>
  <c r="DW173" i="10" s="1"/>
  <c r="DR103" i="4"/>
  <c r="DR173" i="10" s="1"/>
  <c r="DK16" i="4"/>
  <c r="DK86" i="10" s="1"/>
  <c r="DS52" i="4"/>
  <c r="DS122" i="10" s="1"/>
  <c r="EE202" i="4"/>
  <c r="EE272" i="10" s="1"/>
  <c r="DK52" i="4"/>
  <c r="DK122" i="10" s="1"/>
  <c r="DS202" i="4"/>
  <c r="DS272" i="10" s="1"/>
  <c r="P35" i="4"/>
  <c r="P105" i="10" s="1"/>
  <c r="EG202" i="4"/>
  <c r="EG272" i="10" s="1"/>
  <c r="EC16" i="4"/>
  <c r="EC86" i="10" s="1"/>
  <c r="DQ202" i="4"/>
  <c r="DQ272" i="10" s="1"/>
  <c r="BC175" i="4"/>
  <c r="BC245" i="10" s="1"/>
  <c r="AN175" i="4"/>
  <c r="AN245" i="10" s="1"/>
  <c r="AS175" i="4"/>
  <c r="AS245" i="10" s="1"/>
  <c r="AI175" i="4"/>
  <c r="AI245" i="10" s="1"/>
  <c r="AX175" i="4"/>
  <c r="AX245" i="10" s="1"/>
  <c r="I590" i="7"/>
  <c r="C580" i="7"/>
  <c r="EG52" i="4"/>
  <c r="EG122" i="10" s="1"/>
  <c r="EB52" i="4"/>
  <c r="EB122" i="10" s="1"/>
  <c r="I61" i="4" l="1"/>
  <c r="I131" i="10" s="1"/>
  <c r="AQ35" i="4"/>
  <c r="AQ105" i="10" s="1"/>
  <c r="P61" i="4"/>
  <c r="P131" i="10" s="1"/>
  <c r="N61" i="4"/>
  <c r="N131" i="10" s="1"/>
  <c r="E125" i="4"/>
  <c r="E195" i="10" s="1"/>
  <c r="C589" i="7"/>
  <c r="I599" i="7"/>
  <c r="K177" i="4"/>
  <c r="K247" i="10" s="1"/>
  <c r="H108" i="4"/>
  <c r="DZ175" i="4"/>
  <c r="DZ245" i="10" s="1"/>
  <c r="EA107" i="4"/>
  <c r="EA177" i="10" s="1"/>
  <c r="V97" i="4"/>
  <c r="V167" i="10" s="1"/>
  <c r="DP175" i="4"/>
  <c r="DP245" i="10" s="1"/>
  <c r="DP116" i="4"/>
  <c r="DP186" i="10" s="1"/>
  <c r="DR116" i="4"/>
  <c r="DR186" i="10" s="1"/>
  <c r="EC116" i="4"/>
  <c r="EC186" i="10" s="1"/>
  <c r="EH133" i="4"/>
  <c r="EH203" i="10" s="1"/>
  <c r="DK175" i="4"/>
  <c r="DK245" i="10" s="1"/>
  <c r="DX116" i="4"/>
  <c r="DX186" i="10" s="1"/>
  <c r="F125" i="4"/>
  <c r="EC175" i="4"/>
  <c r="EC245" i="10" s="1"/>
  <c r="AG133" i="4"/>
  <c r="AG203" i="10" s="1"/>
  <c r="AQ133" i="4"/>
  <c r="AQ203" i="10" s="1"/>
  <c r="AV133" i="4"/>
  <c r="AV203" i="10" s="1"/>
  <c r="BA133" i="4"/>
  <c r="BA203" i="10" s="1"/>
  <c r="AL133" i="4"/>
  <c r="AL203" i="10" s="1"/>
  <c r="DS133" i="4"/>
  <c r="DS203" i="10" s="1"/>
  <c r="I607" i="7"/>
  <c r="C597" i="7"/>
  <c r="DK116" i="4"/>
  <c r="DK186" i="10" s="1"/>
  <c r="DV175" i="4"/>
  <c r="DV245" i="10" s="1"/>
  <c r="DN116" i="4"/>
  <c r="DN186" i="10" s="1"/>
  <c r="DS116" i="4"/>
  <c r="DS186" i="10" s="1"/>
  <c r="AK107" i="4"/>
  <c r="AK177" i="10" s="1"/>
  <c r="AU107" i="4"/>
  <c r="AU177" i="10" s="1"/>
  <c r="AF107" i="4"/>
  <c r="AF177" i="10" s="1"/>
  <c r="AZ107" i="4"/>
  <c r="AZ177" i="10" s="1"/>
  <c r="AP107" i="4"/>
  <c r="AP177" i="10" s="1"/>
  <c r="G92" i="4"/>
  <c r="BA97" i="4"/>
  <c r="BA167" i="10" s="1"/>
  <c r="AL97" i="4"/>
  <c r="AL167" i="10" s="1"/>
  <c r="AG97" i="4"/>
  <c r="AG167" i="10" s="1"/>
  <c r="AQ97" i="4"/>
  <c r="AQ167" i="10" s="1"/>
  <c r="AV97" i="4"/>
  <c r="AV167" i="10" s="1"/>
  <c r="U97" i="4"/>
  <c r="U167" i="10" s="1"/>
  <c r="I598" i="7"/>
  <c r="C588" i="7"/>
  <c r="DU116" i="4"/>
  <c r="DU186" i="10" s="1"/>
  <c r="I613" i="7"/>
  <c r="C603" i="7"/>
  <c r="EG116" i="4"/>
  <c r="EG186" i="10" s="1"/>
  <c r="S97" i="4"/>
  <c r="S167" i="10" s="1"/>
  <c r="AM133" i="4"/>
  <c r="AM203" i="10" s="1"/>
  <c r="BB133" i="4"/>
  <c r="BB203" i="10" s="1"/>
  <c r="AW133" i="4"/>
  <c r="AW203" i="10" s="1"/>
  <c r="AH133" i="4"/>
  <c r="AH203" i="10" s="1"/>
  <c r="AR133" i="4"/>
  <c r="AR203" i="10" s="1"/>
  <c r="DW175" i="4"/>
  <c r="DW245" i="10" s="1"/>
  <c r="EG175" i="4"/>
  <c r="EG245" i="10" s="1"/>
  <c r="BA35" i="4"/>
  <c r="BA105" i="10" s="1"/>
  <c r="AL35" i="4"/>
  <c r="AL105" i="10" s="1"/>
  <c r="AG35" i="4"/>
  <c r="AG105" i="10" s="1"/>
  <c r="AV35" i="4"/>
  <c r="AV105" i="10" s="1"/>
  <c r="DW116" i="4"/>
  <c r="DW186" i="10" s="1"/>
  <c r="EB116" i="4"/>
  <c r="EB186" i="10" s="1"/>
  <c r="DM175" i="4"/>
  <c r="DM245" i="10" s="1"/>
  <c r="S35" i="4"/>
  <c r="S105" i="10" s="1"/>
  <c r="AF166" i="4"/>
  <c r="AF236" i="10" s="1"/>
  <c r="AP166" i="4"/>
  <c r="AP236" i="10" s="1"/>
  <c r="AU166" i="4"/>
  <c r="AU236" i="10" s="1"/>
  <c r="AZ166" i="4"/>
  <c r="AZ236" i="10" s="1"/>
  <c r="AK166" i="4"/>
  <c r="AK236" i="10" s="1"/>
  <c r="G125" i="4"/>
  <c r="I594" i="7"/>
  <c r="C584" i="7"/>
  <c r="G87" i="4"/>
  <c r="DS175" i="4"/>
  <c r="DS245" i="10" s="1"/>
  <c r="I601" i="7"/>
  <c r="C591" i="7"/>
  <c r="EE116" i="4"/>
  <c r="EE186" i="10" s="1"/>
  <c r="AM107" i="4"/>
  <c r="AM177" i="10" s="1"/>
  <c r="AH107" i="4"/>
  <c r="AH177" i="10" s="1"/>
  <c r="AW107" i="4"/>
  <c r="AW177" i="10" s="1"/>
  <c r="BB107" i="4"/>
  <c r="BB177" i="10" s="1"/>
  <c r="AR107" i="4"/>
  <c r="AR177" i="10" s="1"/>
  <c r="AW166" i="4"/>
  <c r="AW236" i="10" s="1"/>
  <c r="AH166" i="4"/>
  <c r="AH236" i="10" s="1"/>
  <c r="AM166" i="4"/>
  <c r="AM236" i="10" s="1"/>
  <c r="BB166" i="4"/>
  <c r="BB236" i="10" s="1"/>
  <c r="AR166" i="4"/>
  <c r="AR236" i="10" s="1"/>
  <c r="DX133" i="4"/>
  <c r="DX203" i="10" s="1"/>
  <c r="I606" i="7"/>
  <c r="C596" i="7"/>
  <c r="V61" i="4"/>
  <c r="V131" i="10" s="1"/>
  <c r="DU175" i="4"/>
  <c r="DU245" i="10" s="1"/>
  <c r="DQ175" i="4"/>
  <c r="DQ245" i="10" s="1"/>
  <c r="DV107" i="4"/>
  <c r="DV177" i="10" s="1"/>
  <c r="I592" i="7"/>
  <c r="C582" i="7"/>
  <c r="EB175" i="4"/>
  <c r="EB245" i="10" s="1"/>
  <c r="I600" i="7"/>
  <c r="C590" i="7"/>
  <c r="EE175" i="4"/>
  <c r="EE245" i="10" s="1"/>
  <c r="EH116" i="4"/>
  <c r="EH186" i="10" s="1"/>
  <c r="I605" i="7"/>
  <c r="C595" i="7"/>
  <c r="AN107" i="4"/>
  <c r="AN177" i="10" s="1"/>
  <c r="AX107" i="4"/>
  <c r="AX177" i="10" s="1"/>
  <c r="BC107" i="4"/>
  <c r="BC177" i="10" s="1"/>
  <c r="AI107" i="4"/>
  <c r="AI177" i="10" s="1"/>
  <c r="AS107" i="4"/>
  <c r="AS177" i="10" s="1"/>
  <c r="H92" i="4"/>
  <c r="V166" i="4"/>
  <c r="V236" i="10" s="1"/>
  <c r="EF175" i="4"/>
  <c r="EF245" i="10" s="1"/>
  <c r="O61" i="4"/>
  <c r="O131" i="10" s="1"/>
  <c r="M61" i="4"/>
  <c r="M131" i="10" s="1"/>
  <c r="DQ107" i="4"/>
  <c r="DQ177" i="10" s="1"/>
  <c r="T166" i="4"/>
  <c r="T236" i="10" s="1"/>
  <c r="DR175" i="4"/>
  <c r="DR245" i="10" s="1"/>
  <c r="K72" i="4"/>
  <c r="K142" i="10" s="1"/>
  <c r="DN175" i="4"/>
  <c r="DN245" i="10" s="1"/>
  <c r="DZ116" i="4"/>
  <c r="DZ186" i="10" s="1"/>
  <c r="DL175" i="4"/>
  <c r="DL245" i="10" s="1"/>
  <c r="T61" i="4"/>
  <c r="T131" i="10" s="1"/>
  <c r="EH175" i="4"/>
  <c r="EH245" i="10" s="1"/>
  <c r="U35" i="4"/>
  <c r="U105" i="10" s="1"/>
  <c r="EC133" i="4"/>
  <c r="EC203" i="10" s="1"/>
  <c r="EA175" i="4"/>
  <c r="EA245" i="10" s="1"/>
  <c r="F108" i="4"/>
  <c r="DN133" i="4"/>
  <c r="DN203" i="10" s="1"/>
  <c r="DX175" i="4"/>
  <c r="DX245" i="10" s="1"/>
  <c r="AK133" i="4"/>
  <c r="AK203" i="10" s="1"/>
  <c r="AZ133" i="4"/>
  <c r="AZ203" i="10" s="1"/>
  <c r="AP133" i="4"/>
  <c r="AP203" i="10" s="1"/>
  <c r="AF133" i="4"/>
  <c r="AF203" i="10" s="1"/>
  <c r="AU133" i="4"/>
  <c r="AU203" i="10" s="1"/>
  <c r="V35" i="4"/>
  <c r="V105" i="10" s="1"/>
  <c r="E42" i="4"/>
  <c r="E112" i="10" s="1"/>
  <c r="N91" i="4"/>
  <c r="N161" i="10" s="1"/>
  <c r="K91" i="4"/>
  <c r="K161" i="10" s="1"/>
  <c r="P177" i="4"/>
  <c r="P247" i="10" s="1"/>
  <c r="DL107" i="4"/>
  <c r="DL177" i="10" s="1"/>
  <c r="EF107" i="4"/>
  <c r="EF177" i="10" s="1"/>
  <c r="DM116" i="4"/>
  <c r="DM186" i="10" s="1"/>
  <c r="H136" i="4"/>
  <c r="I177" i="4" l="1"/>
  <c r="I247" i="10" s="1"/>
  <c r="I91" i="4"/>
  <c r="I161" i="10" s="1"/>
  <c r="I609" i="7"/>
  <c r="C599" i="7"/>
  <c r="N177" i="4"/>
  <c r="N247" i="10" s="1"/>
  <c r="G42" i="4"/>
  <c r="T91" i="4"/>
  <c r="T161" i="10" s="1"/>
  <c r="N136" i="4"/>
  <c r="N206" i="10" s="1"/>
  <c r="M136" i="4"/>
  <c r="M206" i="10" s="1"/>
  <c r="O136" i="4"/>
  <c r="O206" i="10" s="1"/>
  <c r="O108" i="4"/>
  <c r="O178" i="10" s="1"/>
  <c r="M108" i="4"/>
  <c r="M178" i="10" s="1"/>
  <c r="EB166" i="4"/>
  <c r="EB236" i="10" s="1"/>
  <c r="EE166" i="4"/>
  <c r="EE236" i="10" s="1"/>
  <c r="EG133" i="4"/>
  <c r="EG203" i="10" s="1"/>
  <c r="EF133" i="4"/>
  <c r="EF203" i="10" s="1"/>
  <c r="AS97" i="4"/>
  <c r="AS167" i="10" s="1"/>
  <c r="BC97" i="4"/>
  <c r="BC167" i="10" s="1"/>
  <c r="AN97" i="4"/>
  <c r="AN167" i="10" s="1"/>
  <c r="AX97" i="4"/>
  <c r="AX167" i="10" s="1"/>
  <c r="AI97" i="4"/>
  <c r="AI167" i="10" s="1"/>
  <c r="AI166" i="4"/>
  <c r="AI236" i="10" s="1"/>
  <c r="AS166" i="4"/>
  <c r="AS236" i="10" s="1"/>
  <c r="BC166" i="4"/>
  <c r="BC236" i="10" s="1"/>
  <c r="AN166" i="4"/>
  <c r="AN236" i="10" s="1"/>
  <c r="AX166" i="4"/>
  <c r="AX236" i="10" s="1"/>
  <c r="H125" i="4"/>
  <c r="DR166" i="4"/>
  <c r="DR236" i="10" s="1"/>
  <c r="E87" i="4"/>
  <c r="E157" i="10" s="1"/>
  <c r="E55" i="4"/>
  <c r="E125" i="10" s="1"/>
  <c r="BB97" i="4"/>
  <c r="BB167" i="10" s="1"/>
  <c r="AM97" i="4"/>
  <c r="AM167" i="10" s="1"/>
  <c r="AW97" i="4"/>
  <c r="AW167" i="10" s="1"/>
  <c r="AH97" i="4"/>
  <c r="AH167" i="10" s="1"/>
  <c r="AR97" i="4"/>
  <c r="AR167" i="10" s="1"/>
  <c r="DL97" i="4"/>
  <c r="DL167" i="10" s="1"/>
  <c r="DV133" i="4"/>
  <c r="DV203" i="10" s="1"/>
  <c r="DU166" i="4"/>
  <c r="DU236" i="10" s="1"/>
  <c r="I623" i="7"/>
  <c r="C613" i="7"/>
  <c r="F42" i="4"/>
  <c r="DV97" i="4"/>
  <c r="DV167" i="10" s="1"/>
  <c r="DU107" i="4"/>
  <c r="DU177" i="10" s="1"/>
  <c r="EA35" i="4"/>
  <c r="EA105" i="10" s="1"/>
  <c r="AK97" i="4"/>
  <c r="AK167" i="10" s="1"/>
  <c r="AU97" i="4"/>
  <c r="AU167" i="10" s="1"/>
  <c r="AF97" i="4"/>
  <c r="AF167" i="10" s="1"/>
  <c r="AP97" i="4"/>
  <c r="AP167" i="10" s="1"/>
  <c r="AZ97" i="4"/>
  <c r="AZ167" i="10" s="1"/>
  <c r="I608" i="7"/>
  <c r="C598" i="7"/>
  <c r="DZ107" i="4"/>
  <c r="DZ177" i="10" s="1"/>
  <c r="EE107" i="4"/>
  <c r="EE177" i="10" s="1"/>
  <c r="G106" i="4"/>
  <c r="DL133" i="4"/>
  <c r="DL203" i="10" s="1"/>
  <c r="DK133" i="4"/>
  <c r="DK203" i="10" s="1"/>
  <c r="AH35" i="4"/>
  <c r="AH105" i="10" s="1"/>
  <c r="AR35" i="4"/>
  <c r="AR105" i="10" s="1"/>
  <c r="BB35" i="4"/>
  <c r="BB105" i="10" s="1"/>
  <c r="AM35" i="4"/>
  <c r="AM105" i="10" s="1"/>
  <c r="AW35" i="4"/>
  <c r="AW105" i="10" s="1"/>
  <c r="AV166" i="4"/>
  <c r="AV236" i="10" s="1"/>
  <c r="BA166" i="4"/>
  <c r="BA236" i="10" s="1"/>
  <c r="AL166" i="4"/>
  <c r="AL236" i="10" s="1"/>
  <c r="AQ166" i="4"/>
  <c r="AQ236" i="10" s="1"/>
  <c r="AG166" i="4"/>
  <c r="AG236" i="10" s="1"/>
  <c r="I611" i="7"/>
  <c r="C601" i="7"/>
  <c r="O177" i="4"/>
  <c r="O247" i="10" s="1"/>
  <c r="M177" i="4"/>
  <c r="M247" i="10" s="1"/>
  <c r="DP133" i="4"/>
  <c r="DP203" i="10" s="1"/>
  <c r="EG166" i="4"/>
  <c r="EG236" i="10" s="1"/>
  <c r="DW107" i="4"/>
  <c r="DW177" i="10" s="1"/>
  <c r="DK166" i="4"/>
  <c r="DK236" i="10" s="1"/>
  <c r="AU35" i="4"/>
  <c r="AU105" i="10" s="1"/>
  <c r="AF35" i="4"/>
  <c r="AF105" i="10" s="1"/>
  <c r="AP35" i="4"/>
  <c r="AP105" i="10" s="1"/>
  <c r="AZ35" i="4"/>
  <c r="AZ105" i="10" s="1"/>
  <c r="AK35" i="4"/>
  <c r="AK105" i="10" s="1"/>
  <c r="DQ35" i="4"/>
  <c r="DQ105" i="10" s="1"/>
  <c r="DL35" i="4"/>
  <c r="DL105" i="10" s="1"/>
  <c r="DQ97" i="4"/>
  <c r="DQ167" i="10" s="1"/>
  <c r="DP107" i="4"/>
  <c r="DP177" i="10" s="1"/>
  <c r="I617" i="7"/>
  <c r="C607" i="7"/>
  <c r="DM166" i="4"/>
  <c r="DM236" i="10" s="1"/>
  <c r="DV35" i="4"/>
  <c r="DV105" i="10" s="1"/>
  <c r="DX107" i="4"/>
  <c r="DX177" i="10" s="1"/>
  <c r="I602" i="7"/>
  <c r="C592" i="7"/>
  <c r="F106" i="4"/>
  <c r="M72" i="4"/>
  <c r="M142" i="10" s="1"/>
  <c r="N72" i="4"/>
  <c r="N142" i="10" s="1"/>
  <c r="O72" i="4"/>
  <c r="O142" i="10" s="1"/>
  <c r="DZ133" i="4"/>
  <c r="DZ203" i="10" s="1"/>
  <c r="I616" i="7"/>
  <c r="C606" i="7"/>
  <c r="EB107" i="4"/>
  <c r="EB177" i="10" s="1"/>
  <c r="I604" i="7"/>
  <c r="C594" i="7"/>
  <c r="P136" i="4"/>
  <c r="P206" i="10" s="1"/>
  <c r="DS107" i="4"/>
  <c r="DS177" i="10" s="1"/>
  <c r="H42" i="4"/>
  <c r="EA133" i="4"/>
  <c r="EA203" i="10" s="1"/>
  <c r="P108" i="4"/>
  <c r="P178" i="10" s="1"/>
  <c r="M91" i="4"/>
  <c r="M161" i="10" s="1"/>
  <c r="O91" i="4"/>
  <c r="O161" i="10" s="1"/>
  <c r="P91" i="4"/>
  <c r="P161" i="10" s="1"/>
  <c r="EE133" i="4"/>
  <c r="EE203" i="10" s="1"/>
  <c r="BA61" i="4"/>
  <c r="BA131" i="10" s="1"/>
  <c r="AL61" i="4"/>
  <c r="AL131" i="10" s="1"/>
  <c r="AV61" i="4"/>
  <c r="AV131" i="10" s="1"/>
  <c r="AQ61" i="4"/>
  <c r="AQ131" i="10" s="1"/>
  <c r="AG61" i="4"/>
  <c r="AG131" i="10" s="1"/>
  <c r="EC107" i="4"/>
  <c r="EC177" i="10" s="1"/>
  <c r="E106" i="4"/>
  <c r="E176" i="10" s="1"/>
  <c r="I610" i="7"/>
  <c r="C600" i="7"/>
  <c r="P72" i="4"/>
  <c r="P142" i="10" s="1"/>
  <c r="DW166" i="4"/>
  <c r="DW236" i="10" s="1"/>
  <c r="EG107" i="4"/>
  <c r="EG177" i="10" s="1"/>
  <c r="DP166" i="4"/>
  <c r="DP236" i="10" s="1"/>
  <c r="EF35" i="4"/>
  <c r="EF105" i="10" s="1"/>
  <c r="EB133" i="4"/>
  <c r="EB203" i="10" s="1"/>
  <c r="DW133" i="4"/>
  <c r="DW203" i="10" s="1"/>
  <c r="EF97" i="4"/>
  <c r="EF167" i="10" s="1"/>
  <c r="EH107" i="4"/>
  <c r="EH177" i="10" s="1"/>
  <c r="DM107" i="4"/>
  <c r="DM177" i="10" s="1"/>
  <c r="DZ166" i="4"/>
  <c r="DZ236" i="10" s="1"/>
  <c r="AX35" i="4"/>
  <c r="AX105" i="10" s="1"/>
  <c r="AI35" i="4"/>
  <c r="AI105" i="10" s="1"/>
  <c r="AS35" i="4"/>
  <c r="AS105" i="10" s="1"/>
  <c r="AN35" i="4"/>
  <c r="AN105" i="10" s="1"/>
  <c r="BC35" i="4"/>
  <c r="BC105" i="10" s="1"/>
  <c r="I72" i="4"/>
  <c r="I142" i="10" s="1"/>
  <c r="F92" i="4"/>
  <c r="N108" i="4"/>
  <c r="N178" i="10" s="1"/>
  <c r="S61" i="4"/>
  <c r="S131" i="10" s="1"/>
  <c r="K108" i="4"/>
  <c r="K178" i="10" s="1"/>
  <c r="U61" i="4"/>
  <c r="U131" i="10" s="1"/>
  <c r="DR107" i="4"/>
  <c r="DR177" i="10" s="1"/>
  <c r="K136" i="4"/>
  <c r="K206" i="10" s="1"/>
  <c r="EA97" i="4"/>
  <c r="EA167" i="10" s="1"/>
  <c r="DU133" i="4"/>
  <c r="DU203" i="10" s="1"/>
  <c r="DN107" i="4"/>
  <c r="DN177" i="10" s="1"/>
  <c r="I615" i="7"/>
  <c r="C605" i="7"/>
  <c r="AX61" i="4"/>
  <c r="AX131" i="10" s="1"/>
  <c r="AS61" i="4"/>
  <c r="AS131" i="10" s="1"/>
  <c r="BC61" i="4"/>
  <c r="BC131" i="10" s="1"/>
  <c r="AN61" i="4"/>
  <c r="AN131" i="10" s="1"/>
  <c r="AI61" i="4"/>
  <c r="AI131" i="10" s="1"/>
  <c r="DR133" i="4"/>
  <c r="DR203" i="10" s="1"/>
  <c r="DM133" i="4"/>
  <c r="DM203" i="10" s="1"/>
  <c r="DK107" i="4"/>
  <c r="DK177" i="10" s="1"/>
  <c r="DQ133" i="4"/>
  <c r="DQ203" i="10" s="1"/>
  <c r="I136" i="4" l="1"/>
  <c r="I206" i="10" s="1"/>
  <c r="I108" i="4"/>
  <c r="I178" i="10" s="1"/>
  <c r="C609" i="7"/>
  <c r="I619" i="7"/>
  <c r="K125" i="4"/>
  <c r="K195" i="10" s="1"/>
  <c r="E51" i="4"/>
  <c r="E121" i="10" s="1"/>
  <c r="M125" i="4"/>
  <c r="M195" i="10" s="1"/>
  <c r="O125" i="4"/>
  <c r="O195" i="10" s="1"/>
  <c r="N125" i="4"/>
  <c r="N195" i="10" s="1"/>
  <c r="I633" i="7"/>
  <c r="C623" i="7"/>
  <c r="DS97" i="4"/>
  <c r="DS167" i="10" s="1"/>
  <c r="I626" i="7"/>
  <c r="C616" i="7"/>
  <c r="DS61" i="4"/>
  <c r="DS131" i="10" s="1"/>
  <c r="BA91" i="4"/>
  <c r="BA161" i="10" s="1"/>
  <c r="AL91" i="4"/>
  <c r="AL161" i="10" s="1"/>
  <c r="AV91" i="4"/>
  <c r="AV161" i="10" s="1"/>
  <c r="AQ91" i="4"/>
  <c r="AQ161" i="10" s="1"/>
  <c r="AG91" i="4"/>
  <c r="AG161" i="10" s="1"/>
  <c r="EH35" i="4"/>
  <c r="EH105" i="10" s="1"/>
  <c r="EC35" i="4"/>
  <c r="EC105" i="10" s="1"/>
  <c r="I612" i="7"/>
  <c r="C602" i="7"/>
  <c r="DP35" i="4"/>
  <c r="DP105" i="10" s="1"/>
  <c r="I621" i="7"/>
  <c r="C611" i="7"/>
  <c r="I618" i="7"/>
  <c r="C608" i="7"/>
  <c r="G156" i="4"/>
  <c r="DR97" i="4"/>
  <c r="DR167" i="10" s="1"/>
  <c r="DN166" i="4"/>
  <c r="DN236" i="10" s="1"/>
  <c r="EE97" i="4"/>
  <c r="EE167" i="10" s="1"/>
  <c r="EF166" i="4"/>
  <c r="EF236" i="10" s="1"/>
  <c r="DL166" i="4"/>
  <c r="DL236" i="10" s="1"/>
  <c r="DM35" i="4"/>
  <c r="DM105" i="10" s="1"/>
  <c r="DK97" i="4"/>
  <c r="DK167" i="10" s="1"/>
  <c r="DS166" i="4"/>
  <c r="DS236" i="10" s="1"/>
  <c r="DX97" i="4"/>
  <c r="DX167" i="10" s="1"/>
  <c r="U136" i="4"/>
  <c r="U206" i="10" s="1"/>
  <c r="EA166" i="4"/>
  <c r="EA236" i="10" s="1"/>
  <c r="DZ97" i="4"/>
  <c r="DZ167" i="10" s="1"/>
  <c r="DP97" i="4"/>
  <c r="DP167" i="10" s="1"/>
  <c r="EG97" i="4"/>
  <c r="EG167" i="10" s="1"/>
  <c r="S108" i="4"/>
  <c r="S178" i="10" s="1"/>
  <c r="T136" i="4"/>
  <c r="T206" i="10" s="1"/>
  <c r="P125" i="4"/>
  <c r="P195" i="10" s="1"/>
  <c r="DN97" i="4"/>
  <c r="DN167" i="10" s="1"/>
  <c r="U108" i="4"/>
  <c r="U178" i="10" s="1"/>
  <c r="EF61" i="4"/>
  <c r="EF131" i="10" s="1"/>
  <c r="DW97" i="4"/>
  <c r="DW167" i="10" s="1"/>
  <c r="DN61" i="4"/>
  <c r="DN131" i="10" s="1"/>
  <c r="DV61" i="4"/>
  <c r="DV131" i="10" s="1"/>
  <c r="V136" i="4"/>
  <c r="V206" i="10" s="1"/>
  <c r="AU61" i="4"/>
  <c r="AU131" i="10" s="1"/>
  <c r="AF61" i="4"/>
  <c r="AF131" i="10" s="1"/>
  <c r="AK61" i="4"/>
  <c r="AK131" i="10" s="1"/>
  <c r="AP61" i="4"/>
  <c r="AP131" i="10" s="1"/>
  <c r="AZ61" i="4"/>
  <c r="AZ131" i="10" s="1"/>
  <c r="H87" i="4"/>
  <c r="U177" i="4"/>
  <c r="U247" i="10" s="1"/>
  <c r="EH61" i="4"/>
  <c r="EH131" i="10" s="1"/>
  <c r="EA61" i="4"/>
  <c r="EA131" i="10" s="1"/>
  <c r="I614" i="7"/>
  <c r="C604" i="7"/>
  <c r="E96" i="4"/>
  <c r="E166" i="10" s="1"/>
  <c r="T177" i="4"/>
  <c r="T247" i="10" s="1"/>
  <c r="DW35" i="4"/>
  <c r="DW105" i="10" s="1"/>
  <c r="DM97" i="4"/>
  <c r="DM167" i="10" s="1"/>
  <c r="V72" i="4"/>
  <c r="V142" i="10" s="1"/>
  <c r="S177" i="4"/>
  <c r="S247" i="10" s="1"/>
  <c r="EC166" i="4"/>
  <c r="EC236" i="10" s="1"/>
  <c r="I625" i="7"/>
  <c r="C615" i="7"/>
  <c r="DN35" i="4"/>
  <c r="DN105" i="10" s="1"/>
  <c r="DL61" i="4"/>
  <c r="DL131" i="10" s="1"/>
  <c r="S72" i="4"/>
  <c r="S142" i="10" s="1"/>
  <c r="EE35" i="4"/>
  <c r="EE105" i="10" s="1"/>
  <c r="EB35" i="4"/>
  <c r="EB105" i="10" s="1"/>
  <c r="EC61" i="4"/>
  <c r="EC131" i="10" s="1"/>
  <c r="DS35" i="4"/>
  <c r="DS105" i="10" s="1"/>
  <c r="F51" i="4"/>
  <c r="S91" i="4"/>
  <c r="S161" i="10" s="1"/>
  <c r="U72" i="4"/>
  <c r="U142" i="10" s="1"/>
  <c r="I627" i="7"/>
  <c r="C617" i="7"/>
  <c r="DU35" i="4"/>
  <c r="DU105" i="10" s="1"/>
  <c r="DQ166" i="4"/>
  <c r="DQ236" i="10" s="1"/>
  <c r="DR35" i="4"/>
  <c r="DR105" i="10" s="1"/>
  <c r="EG35" i="4"/>
  <c r="EG105" i="10" s="1"/>
  <c r="EB97" i="4"/>
  <c r="EB167" i="10" s="1"/>
  <c r="EH166" i="4"/>
  <c r="EH236" i="10" s="1"/>
  <c r="EH97" i="4"/>
  <c r="EH167" i="10" s="1"/>
  <c r="EC97" i="4"/>
  <c r="EC167" i="10" s="1"/>
  <c r="DX35" i="4"/>
  <c r="DX105" i="10" s="1"/>
  <c r="U91" i="4"/>
  <c r="U161" i="10" s="1"/>
  <c r="H55" i="4"/>
  <c r="S136" i="4"/>
  <c r="S206" i="10" s="1"/>
  <c r="G55" i="4"/>
  <c r="N92" i="4"/>
  <c r="N162" i="10" s="1"/>
  <c r="K92" i="4"/>
  <c r="K162" i="10" s="1"/>
  <c r="DQ61" i="4"/>
  <c r="DQ131" i="10" s="1"/>
  <c r="DX61" i="4"/>
  <c r="DX131" i="10" s="1"/>
  <c r="V177" i="4"/>
  <c r="V247" i="10" s="1"/>
  <c r="AH61" i="4"/>
  <c r="AH131" i="10" s="1"/>
  <c r="AR61" i="4"/>
  <c r="AR131" i="10" s="1"/>
  <c r="BB61" i="4"/>
  <c r="BB131" i="10" s="1"/>
  <c r="AW61" i="4"/>
  <c r="AW131" i="10" s="1"/>
  <c r="AM61" i="4"/>
  <c r="AM131" i="10" s="1"/>
  <c r="T108" i="4"/>
  <c r="T178" i="10" s="1"/>
  <c r="I620" i="7"/>
  <c r="C610" i="7"/>
  <c r="V91" i="4"/>
  <c r="V161" i="10" s="1"/>
  <c r="K42" i="4"/>
  <c r="K112" i="10" s="1"/>
  <c r="T72" i="4"/>
  <c r="T142" i="10" s="1"/>
  <c r="F87" i="4"/>
  <c r="DK35" i="4"/>
  <c r="DK105" i="10" s="1"/>
  <c r="DZ35" i="4"/>
  <c r="DZ105" i="10" s="1"/>
  <c r="G51" i="4"/>
  <c r="DV166" i="4"/>
  <c r="DV236" i="10" s="1"/>
  <c r="K106" i="4"/>
  <c r="K176" i="10" s="1"/>
  <c r="H106" i="4"/>
  <c r="DU97" i="4"/>
  <c r="DU167" i="10" s="1"/>
  <c r="DX166" i="4"/>
  <c r="DX236" i="10" s="1"/>
  <c r="V108" i="4"/>
  <c r="V178" i="10" s="1"/>
  <c r="I106" i="4" l="1"/>
  <c r="I176" i="10" s="1"/>
  <c r="I125" i="4"/>
  <c r="I195" i="10" s="1"/>
  <c r="P42" i="4"/>
  <c r="P112" i="10" s="1"/>
  <c r="N42" i="4"/>
  <c r="N112" i="10" s="1"/>
  <c r="O87" i="4"/>
  <c r="O157" i="10" s="1"/>
  <c r="G96" i="4"/>
  <c r="C619" i="7"/>
  <c r="I629" i="7"/>
  <c r="M87" i="4"/>
  <c r="M157" i="10" s="1"/>
  <c r="AX91" i="4"/>
  <c r="AX161" i="10" s="1"/>
  <c r="AI91" i="4"/>
  <c r="AI161" i="10" s="1"/>
  <c r="AS91" i="4"/>
  <c r="AS161" i="10" s="1"/>
  <c r="BC91" i="4"/>
  <c r="BC161" i="10" s="1"/>
  <c r="AN91" i="4"/>
  <c r="AN161" i="10" s="1"/>
  <c r="AU72" i="4"/>
  <c r="AU142" i="10" s="1"/>
  <c r="AF72" i="4"/>
  <c r="AF142" i="10" s="1"/>
  <c r="AP72" i="4"/>
  <c r="AP142" i="10" s="1"/>
  <c r="AZ72" i="4"/>
  <c r="AZ142" i="10" s="1"/>
  <c r="AK72" i="4"/>
  <c r="AK142" i="10" s="1"/>
  <c r="EE61" i="4"/>
  <c r="EE131" i="10" s="1"/>
  <c r="AS177" i="4"/>
  <c r="AS247" i="10" s="1"/>
  <c r="BC177" i="4"/>
  <c r="BC247" i="10" s="1"/>
  <c r="AX177" i="4"/>
  <c r="AX247" i="10" s="1"/>
  <c r="AN177" i="4"/>
  <c r="AN247" i="10" s="1"/>
  <c r="AI177" i="4"/>
  <c r="AI247" i="10" s="1"/>
  <c r="DU61" i="4"/>
  <c r="DU131" i="10" s="1"/>
  <c r="DQ91" i="4"/>
  <c r="DQ161" i="10" s="1"/>
  <c r="I630" i="7"/>
  <c r="C620" i="7"/>
  <c r="DM61" i="4"/>
  <c r="DM131" i="10" s="1"/>
  <c r="AP91" i="4"/>
  <c r="AP161" i="10" s="1"/>
  <c r="AF91" i="4"/>
  <c r="AF161" i="10" s="1"/>
  <c r="AZ91" i="4"/>
  <c r="AZ161" i="10" s="1"/>
  <c r="AK91" i="4"/>
  <c r="AK161" i="10" s="1"/>
  <c r="AU91" i="4"/>
  <c r="AU161" i="10" s="1"/>
  <c r="I631" i="7"/>
  <c r="C621" i="7"/>
  <c r="V42" i="4"/>
  <c r="V112" i="10" s="1"/>
  <c r="EA91" i="4"/>
  <c r="EA161" i="10" s="1"/>
  <c r="F68" i="4"/>
  <c r="I636" i="7"/>
  <c r="C626" i="7"/>
  <c r="T125" i="4"/>
  <c r="T195" i="10" s="1"/>
  <c r="U125" i="4"/>
  <c r="U195" i="10" s="1"/>
  <c r="DL91" i="4"/>
  <c r="DL161" i="10" s="1"/>
  <c r="BC136" i="4"/>
  <c r="BC206" i="10" s="1"/>
  <c r="AX136" i="4"/>
  <c r="AX206" i="10" s="1"/>
  <c r="AN136" i="4"/>
  <c r="AN206" i="10" s="1"/>
  <c r="AS136" i="4"/>
  <c r="AS206" i="10" s="1"/>
  <c r="AI136" i="4"/>
  <c r="AI206" i="10" s="1"/>
  <c r="AV136" i="4"/>
  <c r="AV206" i="10" s="1"/>
  <c r="BA136" i="4"/>
  <c r="BA206" i="10" s="1"/>
  <c r="AQ136" i="4"/>
  <c r="AQ206" i="10" s="1"/>
  <c r="AL136" i="4"/>
  <c r="AL206" i="10" s="1"/>
  <c r="AG136" i="4"/>
  <c r="AG206" i="10" s="1"/>
  <c r="AL72" i="4"/>
  <c r="AL142" i="10" s="1"/>
  <c r="AV72" i="4"/>
  <c r="AV142" i="10" s="1"/>
  <c r="AG72" i="4"/>
  <c r="AG142" i="10" s="1"/>
  <c r="BA72" i="4"/>
  <c r="BA142" i="10" s="1"/>
  <c r="AQ72" i="4"/>
  <c r="AQ142" i="10" s="1"/>
  <c r="AR72" i="4"/>
  <c r="AR142" i="10" s="1"/>
  <c r="BB72" i="4"/>
  <c r="BB142" i="10" s="1"/>
  <c r="AM72" i="4"/>
  <c r="AM142" i="10" s="1"/>
  <c r="AW72" i="4"/>
  <c r="AW142" i="10" s="1"/>
  <c r="AH72" i="4"/>
  <c r="AH142" i="10" s="1"/>
  <c r="F96" i="4"/>
  <c r="EF91" i="4"/>
  <c r="EF161" i="10" s="1"/>
  <c r="AU136" i="4"/>
  <c r="AU206" i="10" s="1"/>
  <c r="AF136" i="4"/>
  <c r="AF206" i="10" s="1"/>
  <c r="AK136" i="4"/>
  <c r="AK206" i="10" s="1"/>
  <c r="AP136" i="4"/>
  <c r="AP206" i="10" s="1"/>
  <c r="AZ136" i="4"/>
  <c r="AZ206" i="10" s="1"/>
  <c r="P106" i="4"/>
  <c r="P176" i="10" s="1"/>
  <c r="AV177" i="4"/>
  <c r="AV247" i="10" s="1"/>
  <c r="BA177" i="4"/>
  <c r="BA247" i="10" s="1"/>
  <c r="AL177" i="4"/>
  <c r="AL247" i="10" s="1"/>
  <c r="AG177" i="4"/>
  <c r="AG247" i="10" s="1"/>
  <c r="AQ177" i="4"/>
  <c r="AQ247" i="10" s="1"/>
  <c r="AF108" i="4"/>
  <c r="AF178" i="10" s="1"/>
  <c r="AZ108" i="4"/>
  <c r="AZ178" i="10" s="1"/>
  <c r="AP108" i="4"/>
  <c r="AP178" i="10" s="1"/>
  <c r="AK108" i="4"/>
  <c r="AK178" i="10" s="1"/>
  <c r="AU108" i="4"/>
  <c r="AU178" i="10" s="1"/>
  <c r="I628" i="7"/>
  <c r="C618" i="7"/>
  <c r="K51" i="4"/>
  <c r="K121" i="10" s="1"/>
  <c r="H51" i="4"/>
  <c r="S125" i="4"/>
  <c r="S195" i="10" s="1"/>
  <c r="EB61" i="4"/>
  <c r="EB131" i="10" s="1"/>
  <c r="E68" i="4"/>
  <c r="E138" i="10" s="1"/>
  <c r="AH136" i="4"/>
  <c r="AH206" i="10" s="1"/>
  <c r="BB136" i="4"/>
  <c r="BB206" i="10" s="1"/>
  <c r="AM136" i="4"/>
  <c r="AM206" i="10" s="1"/>
  <c r="AR136" i="4"/>
  <c r="AR206" i="10" s="1"/>
  <c r="AW136" i="4"/>
  <c r="AW206" i="10" s="1"/>
  <c r="N87" i="4"/>
  <c r="N157" i="10" s="1"/>
  <c r="DP61" i="4"/>
  <c r="DP131" i="10" s="1"/>
  <c r="EG61" i="4"/>
  <c r="EG131" i="10" s="1"/>
  <c r="I624" i="7"/>
  <c r="C614" i="7"/>
  <c r="T42" i="4"/>
  <c r="T112" i="10" s="1"/>
  <c r="AV108" i="4"/>
  <c r="AV178" i="10" s="1"/>
  <c r="BA108" i="4"/>
  <c r="BA178" i="10" s="1"/>
  <c r="AL108" i="4"/>
  <c r="AL178" i="10" s="1"/>
  <c r="AG108" i="4"/>
  <c r="AG178" i="10" s="1"/>
  <c r="AQ108" i="4"/>
  <c r="AQ178" i="10" s="1"/>
  <c r="I92" i="4"/>
  <c r="I162" i="10" s="1"/>
  <c r="I42" i="4"/>
  <c r="I112" i="10" s="1"/>
  <c r="M92" i="4"/>
  <c r="M162" i="10" s="1"/>
  <c r="P92" i="4"/>
  <c r="P162" i="10" s="1"/>
  <c r="O92" i="4"/>
  <c r="O162" i="10" s="1"/>
  <c r="K87" i="4"/>
  <c r="K157" i="10" s="1"/>
  <c r="G68" i="4"/>
  <c r="AN72" i="4"/>
  <c r="AN142" i="10" s="1"/>
  <c r="AX72" i="4"/>
  <c r="AX142" i="10" s="1"/>
  <c r="AI72" i="4"/>
  <c r="AI142" i="10" s="1"/>
  <c r="BC72" i="4"/>
  <c r="BC142" i="10" s="1"/>
  <c r="AS72" i="4"/>
  <c r="AS142" i="10" s="1"/>
  <c r="DK61" i="4"/>
  <c r="DK131" i="10" s="1"/>
  <c r="I622" i="7"/>
  <c r="C612" i="7"/>
  <c r="E58" i="4"/>
  <c r="E128" i="10" s="1"/>
  <c r="DW61" i="4"/>
  <c r="DW131" i="10" s="1"/>
  <c r="BB91" i="4"/>
  <c r="BB161" i="10" s="1"/>
  <c r="AM91" i="4"/>
  <c r="AM161" i="10" s="1"/>
  <c r="AW91" i="4"/>
  <c r="AW161" i="10" s="1"/>
  <c r="AR91" i="4"/>
  <c r="AR161" i="10" s="1"/>
  <c r="AH91" i="4"/>
  <c r="AH161" i="10" s="1"/>
  <c r="P87" i="4"/>
  <c r="P157" i="10" s="1"/>
  <c r="AH108" i="4"/>
  <c r="AH178" i="10" s="1"/>
  <c r="AR108" i="4"/>
  <c r="AR178" i="10" s="1"/>
  <c r="BB108" i="4"/>
  <c r="BB178" i="10" s="1"/>
  <c r="AM108" i="4"/>
  <c r="AM178" i="10" s="1"/>
  <c r="AW108" i="4"/>
  <c r="AW178" i="10" s="1"/>
  <c r="I635" i="7"/>
  <c r="C625" i="7"/>
  <c r="F55" i="4"/>
  <c r="H96" i="4"/>
  <c r="DR61" i="4"/>
  <c r="DR131" i="10" s="1"/>
  <c r="BC108" i="4"/>
  <c r="BC178" i="10" s="1"/>
  <c r="AN108" i="4"/>
  <c r="AN178" i="10" s="1"/>
  <c r="AX108" i="4"/>
  <c r="AX178" i="10" s="1"/>
  <c r="AI108" i="4"/>
  <c r="AI178" i="10" s="1"/>
  <c r="AS108" i="4"/>
  <c r="AS178" i="10" s="1"/>
  <c r="T92" i="4"/>
  <c r="T162" i="10" s="1"/>
  <c r="I637" i="7"/>
  <c r="C627" i="7"/>
  <c r="AK177" i="4"/>
  <c r="AK247" i="10" s="1"/>
  <c r="AU177" i="4"/>
  <c r="AU247" i="10" s="1"/>
  <c r="AZ177" i="4"/>
  <c r="AZ247" i="10" s="1"/>
  <c r="AP177" i="4"/>
  <c r="AP247" i="10" s="1"/>
  <c r="AF177" i="4"/>
  <c r="AF247" i="10" s="1"/>
  <c r="BB177" i="4"/>
  <c r="BB247" i="10" s="1"/>
  <c r="AM177" i="4"/>
  <c r="AM247" i="10" s="1"/>
  <c r="AR177" i="4"/>
  <c r="AR247" i="10" s="1"/>
  <c r="AW177" i="4"/>
  <c r="AW247" i="10" s="1"/>
  <c r="AH177" i="4"/>
  <c r="AH247" i="10" s="1"/>
  <c r="DZ61" i="4"/>
  <c r="DZ131" i="10" s="1"/>
  <c r="V125" i="4"/>
  <c r="V195" i="10" s="1"/>
  <c r="E156" i="4"/>
  <c r="E226" i="10" s="1"/>
  <c r="O42" i="4"/>
  <c r="O112" i="10" s="1"/>
  <c r="M42" i="4"/>
  <c r="M112" i="10" s="1"/>
  <c r="DV91" i="4"/>
  <c r="DV161" i="10" s="1"/>
  <c r="I643" i="7"/>
  <c r="C633" i="7"/>
  <c r="I51" i="4" l="1"/>
  <c r="I121" i="10" s="1"/>
  <c r="I87" i="4"/>
  <c r="I157" i="10" s="1"/>
  <c r="M96" i="4"/>
  <c r="M166" i="10" s="1"/>
  <c r="I639" i="7"/>
  <c r="C629" i="7"/>
  <c r="E140" i="4"/>
  <c r="E210" i="10" s="1"/>
  <c r="K96" i="4"/>
  <c r="K166" i="10" s="1"/>
  <c r="DM177" i="4"/>
  <c r="DM247" i="10" s="1"/>
  <c r="AG92" i="4"/>
  <c r="AG162" i="10" s="1"/>
  <c r="AV92" i="4"/>
  <c r="AV162" i="10" s="1"/>
  <c r="AQ92" i="4"/>
  <c r="AQ162" i="10" s="1"/>
  <c r="BA92" i="4"/>
  <c r="BA162" i="10" s="1"/>
  <c r="AL92" i="4"/>
  <c r="AL162" i="10" s="1"/>
  <c r="EG91" i="4"/>
  <c r="EG161" i="10" s="1"/>
  <c r="DV177" i="4"/>
  <c r="DV247" i="10" s="1"/>
  <c r="EB177" i="4"/>
  <c r="EB247" i="10" s="1"/>
  <c r="EG136" i="4"/>
  <c r="EG206" i="10" s="1"/>
  <c r="EG108" i="4"/>
  <c r="EG178" i="10" s="1"/>
  <c r="DQ108" i="4"/>
  <c r="DQ178" i="10" s="1"/>
  <c r="G150" i="4"/>
  <c r="EG177" i="4"/>
  <c r="EG247" i="10" s="1"/>
  <c r="EE177" i="4"/>
  <c r="EE247" i="10" s="1"/>
  <c r="DK177" i="4"/>
  <c r="DK247" i="10" s="1"/>
  <c r="K55" i="4"/>
  <c r="K125" i="10" s="1"/>
  <c r="DW91" i="4"/>
  <c r="DW161" i="10" s="1"/>
  <c r="DM91" i="4"/>
  <c r="DM161" i="10" s="1"/>
  <c r="F156" i="4"/>
  <c r="AQ42" i="4"/>
  <c r="AQ112" i="10" s="1"/>
  <c r="AG42" i="4"/>
  <c r="AG112" i="10" s="1"/>
  <c r="AL42" i="4"/>
  <c r="AL112" i="10" s="1"/>
  <c r="AV42" i="4"/>
  <c r="AV112" i="10" s="1"/>
  <c r="BA42" i="4"/>
  <c r="BA112" i="10" s="1"/>
  <c r="DQ177" i="4"/>
  <c r="DQ247" i="10" s="1"/>
  <c r="DU136" i="4"/>
  <c r="DU206" i="10" s="1"/>
  <c r="AR125" i="4"/>
  <c r="AR195" i="10" s="1"/>
  <c r="BB125" i="4"/>
  <c r="BB195" i="10" s="1"/>
  <c r="AM125" i="4"/>
  <c r="AM195" i="10" s="1"/>
  <c r="AH125" i="4"/>
  <c r="AH195" i="10" s="1"/>
  <c r="AW125" i="4"/>
  <c r="AW195" i="10" s="1"/>
  <c r="EE72" i="4"/>
  <c r="EE142" i="10" s="1"/>
  <c r="DX91" i="4"/>
  <c r="DX161" i="10" s="1"/>
  <c r="DR91" i="4"/>
  <c r="DR161" i="10" s="1"/>
  <c r="T87" i="4"/>
  <c r="T157" i="10" s="1"/>
  <c r="DK136" i="4"/>
  <c r="DK206" i="10" s="1"/>
  <c r="EE136" i="4"/>
  <c r="EE206" i="10" s="1"/>
  <c r="DR72" i="4"/>
  <c r="DR142" i="10" s="1"/>
  <c r="DV72" i="4"/>
  <c r="DV142" i="10" s="1"/>
  <c r="EH136" i="4"/>
  <c r="EH206" i="10" s="1"/>
  <c r="H58" i="4"/>
  <c r="EC177" i="4"/>
  <c r="EC247" i="10" s="1"/>
  <c r="DL136" i="4"/>
  <c r="DL206" i="10" s="1"/>
  <c r="EC136" i="4"/>
  <c r="EC206" i="10" s="1"/>
  <c r="I646" i="7"/>
  <c r="C636" i="7"/>
  <c r="BC42" i="4"/>
  <c r="BC112" i="10" s="1"/>
  <c r="AN42" i="4"/>
  <c r="AN112" i="10" s="1"/>
  <c r="AX42" i="4"/>
  <c r="AX112" i="10" s="1"/>
  <c r="AI42" i="4"/>
  <c r="AI112" i="10" s="1"/>
  <c r="AS42" i="4"/>
  <c r="AS112" i="10" s="1"/>
  <c r="O96" i="4"/>
  <c r="O166" i="10" s="1"/>
  <c r="DZ72" i="4"/>
  <c r="DZ142" i="10" s="1"/>
  <c r="EB108" i="4"/>
  <c r="EB178" i="10" s="1"/>
  <c r="DS72" i="4"/>
  <c r="DS142" i="10" s="1"/>
  <c r="DR108" i="4"/>
  <c r="DR178" i="10" s="1"/>
  <c r="DQ72" i="4"/>
  <c r="DQ142" i="10" s="1"/>
  <c r="DS136" i="4"/>
  <c r="DS206" i="10" s="1"/>
  <c r="DX136" i="4"/>
  <c r="DX206" i="10" s="1"/>
  <c r="DS177" i="4"/>
  <c r="DS247" i="10" s="1"/>
  <c r="DU72" i="4"/>
  <c r="DU142" i="10" s="1"/>
  <c r="S87" i="4"/>
  <c r="S157" i="10" s="1"/>
  <c r="EC72" i="4"/>
  <c r="EC142" i="10" s="1"/>
  <c r="DN72" i="4"/>
  <c r="DN142" i="10" s="1"/>
  <c r="I638" i="7"/>
  <c r="C628" i="7"/>
  <c r="DN136" i="4"/>
  <c r="DN206" i="10" s="1"/>
  <c r="DZ91" i="4"/>
  <c r="DZ161" i="10" s="1"/>
  <c r="DK72" i="4"/>
  <c r="DK142" i="10" s="1"/>
  <c r="DP72" i="4"/>
  <c r="DP142" i="10" s="1"/>
  <c r="DS91" i="4"/>
  <c r="DS161" i="10" s="1"/>
  <c r="V92" i="4"/>
  <c r="V162" i="10" s="1"/>
  <c r="DK108" i="4"/>
  <c r="DK178" i="10" s="1"/>
  <c r="DX108" i="4"/>
  <c r="DX178" i="10" s="1"/>
  <c r="EB91" i="4"/>
  <c r="EB161" i="10" s="1"/>
  <c r="DW136" i="4"/>
  <c r="DW206" i="10" s="1"/>
  <c r="EA72" i="4"/>
  <c r="EA142" i="10" s="1"/>
  <c r="DR177" i="4"/>
  <c r="DR247" i="10" s="1"/>
  <c r="DP177" i="4"/>
  <c r="DP247" i="10" s="1"/>
  <c r="E191" i="4"/>
  <c r="E261" i="10" s="1"/>
  <c r="DN108" i="4"/>
  <c r="DN178" i="10" s="1"/>
  <c r="P96" i="4"/>
  <c r="P166" i="10" s="1"/>
  <c r="V87" i="4"/>
  <c r="V157" i="10" s="1"/>
  <c r="DX72" i="4"/>
  <c r="DX142" i="10" s="1"/>
  <c r="S92" i="4"/>
  <c r="S162" i="10" s="1"/>
  <c r="EA108" i="4"/>
  <c r="EA178" i="10" s="1"/>
  <c r="EF108" i="4"/>
  <c r="EF178" i="10" s="1"/>
  <c r="H156" i="4"/>
  <c r="DM136" i="4"/>
  <c r="DM206" i="10" s="1"/>
  <c r="DZ108" i="4"/>
  <c r="DZ178" i="10" s="1"/>
  <c r="EE108" i="4"/>
  <c r="EE178" i="10" s="1"/>
  <c r="DL177" i="4"/>
  <c r="DL247" i="10" s="1"/>
  <c r="M106" i="4"/>
  <c r="M176" i="10" s="1"/>
  <c r="N106" i="4"/>
  <c r="N176" i="10" s="1"/>
  <c r="O106" i="4"/>
  <c r="O176" i="10" s="1"/>
  <c r="DZ136" i="4"/>
  <c r="DZ206" i="10" s="1"/>
  <c r="DW72" i="4"/>
  <c r="DW142" i="10" s="1"/>
  <c r="EF136" i="4"/>
  <c r="EF206" i="10" s="1"/>
  <c r="G140" i="4"/>
  <c r="DK91" i="4"/>
  <c r="DK161" i="10" s="1"/>
  <c r="DP91" i="4"/>
  <c r="DP161" i="10" s="1"/>
  <c r="F140" i="4"/>
  <c r="EH177" i="4"/>
  <c r="EH247" i="10" s="1"/>
  <c r="U87" i="4"/>
  <c r="U157" i="10" s="1"/>
  <c r="I653" i="7"/>
  <c r="C643" i="7"/>
  <c r="EH108" i="4"/>
  <c r="EH178" i="10" s="1"/>
  <c r="G58" i="4"/>
  <c r="I632" i="7"/>
  <c r="C622" i="7"/>
  <c r="EB136" i="4"/>
  <c r="EB206" i="10" s="1"/>
  <c r="H68" i="4"/>
  <c r="EG72" i="4"/>
  <c r="EG142" i="10" s="1"/>
  <c r="DS108" i="4"/>
  <c r="DS178" i="10" s="1"/>
  <c r="DW108" i="4"/>
  <c r="DW178" i="10" s="1"/>
  <c r="DP108" i="4"/>
  <c r="DP178" i="10" s="1"/>
  <c r="EE91" i="4"/>
  <c r="EE161" i="10" s="1"/>
  <c r="EH72" i="4"/>
  <c r="EH142" i="10" s="1"/>
  <c r="DV108" i="4"/>
  <c r="DV178" i="10" s="1"/>
  <c r="I634" i="7"/>
  <c r="C624" i="7"/>
  <c r="DU108" i="4"/>
  <c r="DU178" i="10" s="1"/>
  <c r="EA177" i="4"/>
  <c r="EA247" i="10" s="1"/>
  <c r="N96" i="4"/>
  <c r="N166" i="10" s="1"/>
  <c r="DM72" i="4"/>
  <c r="DM142" i="10" s="1"/>
  <c r="EF72" i="4"/>
  <c r="EF142" i="10" s="1"/>
  <c r="DV136" i="4"/>
  <c r="DV206" i="10" s="1"/>
  <c r="DQ136" i="4"/>
  <c r="DQ206" i="10" s="1"/>
  <c r="I641" i="7"/>
  <c r="C631" i="7"/>
  <c r="DU91" i="4"/>
  <c r="DU161" i="10" s="1"/>
  <c r="I640" i="7"/>
  <c r="C630" i="7"/>
  <c r="DX177" i="4"/>
  <c r="DX247" i="10" s="1"/>
  <c r="EC91" i="4"/>
  <c r="EC161" i="10" s="1"/>
  <c r="DN91" i="4"/>
  <c r="DN161" i="10" s="1"/>
  <c r="U42" i="4"/>
  <c r="U112" i="10" s="1"/>
  <c r="EF177" i="4"/>
  <c r="EF247" i="10" s="1"/>
  <c r="DZ177" i="4"/>
  <c r="DZ247" i="10" s="1"/>
  <c r="I645" i="7"/>
  <c r="C635" i="7"/>
  <c r="DW177" i="4"/>
  <c r="DW247" i="10" s="1"/>
  <c r="DM108" i="4"/>
  <c r="DM178" i="10" s="1"/>
  <c r="DL108" i="4"/>
  <c r="DL178" i="10" s="1"/>
  <c r="DL72" i="4"/>
  <c r="DL142" i="10" s="1"/>
  <c r="DR136" i="4"/>
  <c r="DR206" i="10" s="1"/>
  <c r="AF125" i="4"/>
  <c r="AF195" i="10" s="1"/>
  <c r="AU125" i="4"/>
  <c r="AU195" i="10" s="1"/>
  <c r="AZ125" i="4"/>
  <c r="AZ195" i="10" s="1"/>
  <c r="AP125" i="4"/>
  <c r="AP195" i="10" s="1"/>
  <c r="AK125" i="4"/>
  <c r="AK195" i="10" s="1"/>
  <c r="S42" i="4"/>
  <c r="S112" i="10" s="1"/>
  <c r="DU177" i="4"/>
  <c r="DU247" i="10" s="1"/>
  <c r="I647" i="7"/>
  <c r="C637" i="7"/>
  <c r="EC108" i="4"/>
  <c r="EC178" i="10" s="1"/>
  <c r="AS125" i="4"/>
  <c r="AS195" i="10" s="1"/>
  <c r="BC125" i="4"/>
  <c r="BC195" i="10" s="1"/>
  <c r="AI125" i="4"/>
  <c r="AI195" i="10" s="1"/>
  <c r="AN125" i="4"/>
  <c r="AN195" i="10" s="1"/>
  <c r="AX125" i="4"/>
  <c r="AX195" i="10" s="1"/>
  <c r="U92" i="4"/>
  <c r="U162" i="10" s="1"/>
  <c r="K68" i="4"/>
  <c r="K138" i="10" s="1"/>
  <c r="DP136" i="4"/>
  <c r="DP206" i="10" s="1"/>
  <c r="EB72" i="4"/>
  <c r="EB142" i="10" s="1"/>
  <c r="EA136" i="4"/>
  <c r="EA206" i="10" s="1"/>
  <c r="AG125" i="4"/>
  <c r="AG195" i="10" s="1"/>
  <c r="BA125" i="4"/>
  <c r="BA195" i="10" s="1"/>
  <c r="AQ125" i="4"/>
  <c r="AQ195" i="10" s="1"/>
  <c r="AV125" i="4"/>
  <c r="AV195" i="10" s="1"/>
  <c r="AL125" i="4"/>
  <c r="AL195" i="10" s="1"/>
  <c r="DN177" i="4"/>
  <c r="DN247" i="10" s="1"/>
  <c r="EH91" i="4"/>
  <c r="EH161" i="10" s="1"/>
  <c r="I55" i="4" l="1"/>
  <c r="I125" i="10" s="1"/>
  <c r="I96" i="4"/>
  <c r="I166" i="10" s="1"/>
  <c r="I68" i="4"/>
  <c r="I138" i="10" s="1"/>
  <c r="N68" i="4"/>
  <c r="N138" i="10" s="1"/>
  <c r="G191" i="4"/>
  <c r="I649" i="7"/>
  <c r="C639" i="7"/>
  <c r="V51" i="4"/>
  <c r="V121" i="10" s="1"/>
  <c r="T55" i="4"/>
  <c r="T125" i="10" s="1"/>
  <c r="F191" i="4"/>
  <c r="EG125" i="4"/>
  <c r="EG195" i="10" s="1"/>
  <c r="DZ125" i="4"/>
  <c r="DZ195" i="10" s="1"/>
  <c r="V96" i="4"/>
  <c r="V166" i="10" s="1"/>
  <c r="EF92" i="4"/>
  <c r="EF162" i="10" s="1"/>
  <c r="AH92" i="4"/>
  <c r="AH162" i="10" s="1"/>
  <c r="AM92" i="4"/>
  <c r="AM162" i="10" s="1"/>
  <c r="AW92" i="4"/>
  <c r="AW162" i="10" s="1"/>
  <c r="AR92" i="4"/>
  <c r="AR162" i="10" s="1"/>
  <c r="BB92" i="4"/>
  <c r="BB162" i="10" s="1"/>
  <c r="I644" i="7"/>
  <c r="C634" i="7"/>
  <c r="DN125" i="4"/>
  <c r="DN195" i="10" s="1"/>
  <c r="DL125" i="4"/>
  <c r="DL195" i="10" s="1"/>
  <c r="V68" i="4"/>
  <c r="V138" i="10" s="1"/>
  <c r="DS125" i="4"/>
  <c r="DS195" i="10" s="1"/>
  <c r="EE125" i="4"/>
  <c r="EE195" i="10" s="1"/>
  <c r="E199" i="4"/>
  <c r="E269" i="10" s="1"/>
  <c r="AH42" i="4"/>
  <c r="AH112" i="10" s="1"/>
  <c r="AR42" i="4"/>
  <c r="AR112" i="10" s="1"/>
  <c r="BB42" i="4"/>
  <c r="BB112" i="10" s="1"/>
  <c r="AM42" i="4"/>
  <c r="AM112" i="10" s="1"/>
  <c r="AW42" i="4"/>
  <c r="AW112" i="10" s="1"/>
  <c r="T96" i="4"/>
  <c r="T166" i="10" s="1"/>
  <c r="E81" i="4"/>
  <c r="E151" i="10" s="1"/>
  <c r="S106" i="4"/>
  <c r="S176" i="10" s="1"/>
  <c r="BC87" i="4"/>
  <c r="BC157" i="10" s="1"/>
  <c r="AN87" i="4"/>
  <c r="AN157" i="10" s="1"/>
  <c r="AX87" i="4"/>
  <c r="AX157" i="10" s="1"/>
  <c r="AI87" i="4"/>
  <c r="AI157" i="10" s="1"/>
  <c r="AS87" i="4"/>
  <c r="AS157" i="10" s="1"/>
  <c r="AX92" i="4"/>
  <c r="AX162" i="10" s="1"/>
  <c r="AI92" i="4"/>
  <c r="AI162" i="10" s="1"/>
  <c r="AS92" i="4"/>
  <c r="AS162" i="10" s="1"/>
  <c r="BC92" i="4"/>
  <c r="BC162" i="10" s="1"/>
  <c r="AN92" i="4"/>
  <c r="AN162" i="10" s="1"/>
  <c r="DS42" i="4"/>
  <c r="DS112" i="10" s="1"/>
  <c r="I656" i="7"/>
  <c r="C646" i="7"/>
  <c r="DL42" i="4"/>
  <c r="DL112" i="10" s="1"/>
  <c r="DL92" i="4"/>
  <c r="DL162" i="10" s="1"/>
  <c r="I642" i="7"/>
  <c r="C632" i="7"/>
  <c r="DW125" i="4"/>
  <c r="DW195" i="10" s="1"/>
  <c r="EA92" i="4"/>
  <c r="EA162" i="10" s="1"/>
  <c r="I663" i="7"/>
  <c r="C653" i="7"/>
  <c r="DQ92" i="4"/>
  <c r="DQ162" i="10" s="1"/>
  <c r="AM87" i="4"/>
  <c r="AM157" i="10" s="1"/>
  <c r="AR87" i="4"/>
  <c r="AR157" i="10" s="1"/>
  <c r="AW87" i="4"/>
  <c r="AW157" i="10" s="1"/>
  <c r="BB87" i="4"/>
  <c r="BB157" i="10" s="1"/>
  <c r="AH87" i="4"/>
  <c r="AH157" i="10" s="1"/>
  <c r="I648" i="7"/>
  <c r="C638" i="7"/>
  <c r="S96" i="4"/>
  <c r="S166" i="10" s="1"/>
  <c r="I651" i="7"/>
  <c r="C641" i="7"/>
  <c r="U106" i="4"/>
  <c r="U176" i="10" s="1"/>
  <c r="EB125" i="4"/>
  <c r="EB195" i="10" s="1"/>
  <c r="T106" i="4"/>
  <c r="T176" i="10" s="1"/>
  <c r="EF125" i="4"/>
  <c r="EF195" i="10" s="1"/>
  <c r="EA125" i="4"/>
  <c r="EA195" i="10" s="1"/>
  <c r="H191" i="4"/>
  <c r="K156" i="4"/>
  <c r="K226" i="10" s="1"/>
  <c r="P68" i="4"/>
  <c r="P138" i="10" s="1"/>
  <c r="AP92" i="4"/>
  <c r="AP162" i="10" s="1"/>
  <c r="AZ92" i="4"/>
  <c r="AZ162" i="10" s="1"/>
  <c r="AK92" i="4"/>
  <c r="AK162" i="10" s="1"/>
  <c r="AU92" i="4"/>
  <c r="AU162" i="10" s="1"/>
  <c r="AF92" i="4"/>
  <c r="AF162" i="10" s="1"/>
  <c r="DN42" i="4"/>
  <c r="DN112" i="10" s="1"/>
  <c r="EC42" i="4"/>
  <c r="EC112" i="10" s="1"/>
  <c r="AV87" i="4"/>
  <c r="AV157" i="10" s="1"/>
  <c r="AG87" i="4"/>
  <c r="AG157" i="10" s="1"/>
  <c r="AQ87" i="4"/>
  <c r="AQ157" i="10" s="1"/>
  <c r="BA87" i="4"/>
  <c r="BA157" i="10" s="1"/>
  <c r="AL87" i="4"/>
  <c r="AL157" i="10" s="1"/>
  <c r="DV92" i="4"/>
  <c r="DV162" i="10" s="1"/>
  <c r="M51" i="4"/>
  <c r="M121" i="10" s="1"/>
  <c r="O51" i="4"/>
  <c r="O121" i="10" s="1"/>
  <c r="N51" i="4"/>
  <c r="N121" i="10" s="1"/>
  <c r="H140" i="4"/>
  <c r="EH42" i="4"/>
  <c r="EH112" i="10" s="1"/>
  <c r="DV42" i="4"/>
  <c r="DV112" i="10" s="1"/>
  <c r="DQ125" i="4"/>
  <c r="DQ195" i="10" s="1"/>
  <c r="F58" i="4"/>
  <c r="T68" i="4"/>
  <c r="T138" i="10" s="1"/>
  <c r="DM125" i="4"/>
  <c r="DM195" i="10" s="1"/>
  <c r="EF42" i="4"/>
  <c r="EF112" i="10" s="1"/>
  <c r="EC125" i="4"/>
  <c r="EC195" i="10" s="1"/>
  <c r="U96" i="4"/>
  <c r="U166" i="10" s="1"/>
  <c r="DQ42" i="4"/>
  <c r="DQ112" i="10" s="1"/>
  <c r="P55" i="4"/>
  <c r="P125" i="10" s="1"/>
  <c r="M55" i="4"/>
  <c r="M125" i="10" s="1"/>
  <c r="O55" i="4"/>
  <c r="O125" i="10" s="1"/>
  <c r="DV125" i="4"/>
  <c r="DV195" i="10" s="1"/>
  <c r="DX125" i="4"/>
  <c r="DX195" i="10" s="1"/>
  <c r="G199" i="4"/>
  <c r="DU125" i="4"/>
  <c r="DU195" i="10" s="1"/>
  <c r="I650" i="7"/>
  <c r="C640" i="7"/>
  <c r="V106" i="4"/>
  <c r="V176" i="10" s="1"/>
  <c r="DR125" i="4"/>
  <c r="DR195" i="10" s="1"/>
  <c r="P51" i="4"/>
  <c r="P121" i="10" s="1"/>
  <c r="N55" i="4"/>
  <c r="N125" i="10" s="1"/>
  <c r="I655" i="7"/>
  <c r="C645" i="7"/>
  <c r="AU87" i="4"/>
  <c r="AU157" i="10" s="1"/>
  <c r="AF87" i="4"/>
  <c r="AF157" i="10" s="1"/>
  <c r="AP87" i="4"/>
  <c r="AP157" i="10" s="1"/>
  <c r="AZ87" i="4"/>
  <c r="AZ157" i="10" s="1"/>
  <c r="AK87" i="4"/>
  <c r="AK157" i="10" s="1"/>
  <c r="EA42" i="4"/>
  <c r="EA112" i="10" s="1"/>
  <c r="EH125" i="4"/>
  <c r="EH195" i="10" s="1"/>
  <c r="E150" i="4"/>
  <c r="E220" i="10" s="1"/>
  <c r="S68" i="4"/>
  <c r="S138" i="10" s="1"/>
  <c r="AF42" i="4"/>
  <c r="AF112" i="10" s="1"/>
  <c r="AP42" i="4"/>
  <c r="AP112" i="10" s="1"/>
  <c r="AZ42" i="4"/>
  <c r="AZ112" i="10" s="1"/>
  <c r="AK42" i="4"/>
  <c r="AK112" i="10" s="1"/>
  <c r="AU42" i="4"/>
  <c r="AU112" i="10" s="1"/>
  <c r="M68" i="4"/>
  <c r="M138" i="10" s="1"/>
  <c r="I657" i="7"/>
  <c r="C647" i="7"/>
  <c r="DP125" i="4"/>
  <c r="DP195" i="10" s="1"/>
  <c r="DK125" i="4"/>
  <c r="DK195" i="10" s="1"/>
  <c r="O68" i="4"/>
  <c r="O138" i="10" s="1"/>
  <c r="DX42" i="4"/>
  <c r="DX112" i="10" s="1"/>
  <c r="F199" i="4"/>
  <c r="I156" i="4" l="1"/>
  <c r="I226" i="10" s="1"/>
  <c r="E112" i="4"/>
  <c r="E182" i="10" s="1"/>
  <c r="K191" i="4"/>
  <c r="K261" i="10" s="1"/>
  <c r="C649" i="7"/>
  <c r="I659" i="7"/>
  <c r="DP42" i="4"/>
  <c r="DP112" i="10" s="1"/>
  <c r="EE92" i="4"/>
  <c r="EE162" i="10" s="1"/>
  <c r="DK42" i="4"/>
  <c r="DK112" i="10" s="1"/>
  <c r="DS92" i="4"/>
  <c r="DS162" i="10" s="1"/>
  <c r="DR87" i="4"/>
  <c r="DR157" i="10" s="1"/>
  <c r="EE87" i="4"/>
  <c r="EE157" i="10" s="1"/>
  <c r="O156" i="4"/>
  <c r="O226" i="10" s="1"/>
  <c r="M156" i="4"/>
  <c r="M226" i="10" s="1"/>
  <c r="DK92" i="4"/>
  <c r="DK162" i="10" s="1"/>
  <c r="DX92" i="4"/>
  <c r="DX162" i="10" s="1"/>
  <c r="DU42" i="4"/>
  <c r="DU112" i="10" s="1"/>
  <c r="DZ42" i="4"/>
  <c r="DZ112" i="10" s="1"/>
  <c r="DU87" i="4"/>
  <c r="DU157" i="10" s="1"/>
  <c r="DP87" i="4"/>
  <c r="DP157" i="10" s="1"/>
  <c r="V55" i="4"/>
  <c r="V125" i="10" s="1"/>
  <c r="DQ87" i="4"/>
  <c r="DQ157" i="10" s="1"/>
  <c r="EB87" i="4"/>
  <c r="EB157" i="10" s="1"/>
  <c r="N156" i="4"/>
  <c r="N226" i="10" s="1"/>
  <c r="DN92" i="4"/>
  <c r="DN162" i="10" s="1"/>
  <c r="EC87" i="4"/>
  <c r="EC157" i="10" s="1"/>
  <c r="DW42" i="4"/>
  <c r="DW112" i="10" s="1"/>
  <c r="U55" i="4"/>
  <c r="U125" i="10" s="1"/>
  <c r="H199" i="4"/>
  <c r="EG87" i="4"/>
  <c r="EG157" i="10" s="1"/>
  <c r="G100" i="4"/>
  <c r="O191" i="4"/>
  <c r="O261" i="10" s="1"/>
  <c r="EB42" i="4"/>
  <c r="EB112" i="10" s="1"/>
  <c r="AV55" i="4"/>
  <c r="AV125" i="10" s="1"/>
  <c r="AG55" i="4"/>
  <c r="AG125" i="10" s="1"/>
  <c r="AL55" i="4"/>
  <c r="AL125" i="10" s="1"/>
  <c r="BA55" i="4"/>
  <c r="BA125" i="10" s="1"/>
  <c r="AQ55" i="4"/>
  <c r="AQ125" i="10" s="1"/>
  <c r="S191" i="4"/>
  <c r="S261" i="10" s="1"/>
  <c r="DS87" i="4"/>
  <c r="DS157" i="10" s="1"/>
  <c r="DR42" i="4"/>
  <c r="DR112" i="10" s="1"/>
  <c r="H150" i="4"/>
  <c r="AS96" i="4"/>
  <c r="AS166" i="10" s="1"/>
  <c r="BC96" i="4"/>
  <c r="BC166" i="10" s="1"/>
  <c r="AN96" i="4"/>
  <c r="AN166" i="10" s="1"/>
  <c r="AX96" i="4"/>
  <c r="AX166" i="10" s="1"/>
  <c r="AI96" i="4"/>
  <c r="AI166" i="10" s="1"/>
  <c r="AS106" i="4"/>
  <c r="AS176" i="10" s="1"/>
  <c r="BC106" i="4"/>
  <c r="BC176" i="10" s="1"/>
  <c r="AX106" i="4"/>
  <c r="AX176" i="10" s="1"/>
  <c r="AN106" i="4"/>
  <c r="AN176" i="10" s="1"/>
  <c r="AI106" i="4"/>
  <c r="AI176" i="10" s="1"/>
  <c r="EC92" i="4"/>
  <c r="EC162" i="10" s="1"/>
  <c r="I654" i="7"/>
  <c r="C644" i="7"/>
  <c r="EB92" i="4"/>
  <c r="EB162" i="10" s="1"/>
  <c r="EA87" i="4"/>
  <c r="EA157" i="10" s="1"/>
  <c r="N191" i="4"/>
  <c r="N261" i="10" s="1"/>
  <c r="BC51" i="4"/>
  <c r="BC121" i="10" s="1"/>
  <c r="AN51" i="4"/>
  <c r="AN121" i="10" s="1"/>
  <c r="AX51" i="4"/>
  <c r="AX121" i="10" s="1"/>
  <c r="AS51" i="4"/>
  <c r="AS121" i="10" s="1"/>
  <c r="AI51" i="4"/>
  <c r="AI121" i="10" s="1"/>
  <c r="AW106" i="4"/>
  <c r="AW176" i="10" s="1"/>
  <c r="AH106" i="4"/>
  <c r="AH176" i="10" s="1"/>
  <c r="AR106" i="4"/>
  <c r="AR176" i="10" s="1"/>
  <c r="BB106" i="4"/>
  <c r="BB176" i="10" s="1"/>
  <c r="AM106" i="4"/>
  <c r="AM176" i="10" s="1"/>
  <c r="I673" i="7"/>
  <c r="C663" i="7"/>
  <c r="DZ92" i="4"/>
  <c r="DZ162" i="10" s="1"/>
  <c r="E120" i="4"/>
  <c r="E190" i="10" s="1"/>
  <c r="AF68" i="4"/>
  <c r="AF138" i="10" s="1"/>
  <c r="AZ68" i="4"/>
  <c r="AZ138" i="10" s="1"/>
  <c r="AP68" i="4"/>
  <c r="AP138" i="10" s="1"/>
  <c r="AK68" i="4"/>
  <c r="AK138" i="10" s="1"/>
  <c r="AU68" i="4"/>
  <c r="AU138" i="10" s="1"/>
  <c r="G81" i="4"/>
  <c r="S55" i="4"/>
  <c r="S125" i="10" s="1"/>
  <c r="DM87" i="4"/>
  <c r="DM157" i="10" s="1"/>
  <c r="EG42" i="4"/>
  <c r="EG112" i="10" s="1"/>
  <c r="I665" i="7"/>
  <c r="C655" i="7"/>
  <c r="F112" i="4"/>
  <c r="T51" i="4"/>
  <c r="T121" i="10" s="1"/>
  <c r="DU92" i="4"/>
  <c r="DU162" i="10" s="1"/>
  <c r="P191" i="4"/>
  <c r="P261" i="10" s="1"/>
  <c r="I661" i="7"/>
  <c r="C651" i="7"/>
  <c r="I652" i="7"/>
  <c r="C642" i="7"/>
  <c r="H81" i="4"/>
  <c r="DN87" i="4"/>
  <c r="DN157" i="10" s="1"/>
  <c r="DM92" i="4"/>
  <c r="DM162" i="10" s="1"/>
  <c r="K140" i="4"/>
  <c r="K210" i="10" s="1"/>
  <c r="I658" i="7"/>
  <c r="C648" i="7"/>
  <c r="BA106" i="4"/>
  <c r="BA176" i="10" s="1"/>
  <c r="AV106" i="4"/>
  <c r="AV176" i="10" s="1"/>
  <c r="AG106" i="4"/>
  <c r="AG176" i="10" s="1"/>
  <c r="AQ106" i="4"/>
  <c r="AQ176" i="10" s="1"/>
  <c r="AL106" i="4"/>
  <c r="AL176" i="10" s="1"/>
  <c r="G112" i="4"/>
  <c r="EH92" i="4"/>
  <c r="EH162" i="10" s="1"/>
  <c r="I667" i="7"/>
  <c r="C657" i="7"/>
  <c r="EE42" i="4"/>
  <c r="EE112" i="10" s="1"/>
  <c r="DK87" i="4"/>
  <c r="DK157" i="10" s="1"/>
  <c r="I660" i="7"/>
  <c r="C650" i="7"/>
  <c r="P156" i="4"/>
  <c r="P226" i="10" s="1"/>
  <c r="BB96" i="4"/>
  <c r="BB166" i="10" s="1"/>
  <c r="AM96" i="4"/>
  <c r="AM166" i="10" s="1"/>
  <c r="AW96" i="4"/>
  <c r="AW166" i="10" s="1"/>
  <c r="AH96" i="4"/>
  <c r="AH166" i="10" s="1"/>
  <c r="AR96" i="4"/>
  <c r="AR166" i="10" s="1"/>
  <c r="K58" i="4"/>
  <c r="K128" i="10" s="1"/>
  <c r="DV87" i="4"/>
  <c r="DV157" i="10" s="1"/>
  <c r="DP92" i="4"/>
  <c r="DP162" i="10" s="1"/>
  <c r="AF96" i="4"/>
  <c r="AF166" i="10" s="1"/>
  <c r="AP96" i="4"/>
  <c r="AP166" i="10" s="1"/>
  <c r="AZ96" i="4"/>
  <c r="AZ166" i="10" s="1"/>
  <c r="AU96" i="4"/>
  <c r="AU166" i="10" s="1"/>
  <c r="AK96" i="4"/>
  <c r="AK166" i="10" s="1"/>
  <c r="I666" i="7"/>
  <c r="C656" i="7"/>
  <c r="AF106" i="4"/>
  <c r="AF176" i="10" s="1"/>
  <c r="AP106" i="4"/>
  <c r="AP176" i="10" s="1"/>
  <c r="AU106" i="4"/>
  <c r="AU176" i="10" s="1"/>
  <c r="AZ106" i="4"/>
  <c r="AZ176" i="10" s="1"/>
  <c r="AK106" i="4"/>
  <c r="AK176" i="10" s="1"/>
  <c r="DM42" i="4"/>
  <c r="DM112" i="10" s="1"/>
  <c r="BC68" i="4"/>
  <c r="BC138" i="10" s="1"/>
  <c r="AN68" i="4"/>
  <c r="AN138" i="10" s="1"/>
  <c r="AS68" i="4"/>
  <c r="AS138" i="10" s="1"/>
  <c r="AX68" i="4"/>
  <c r="AX138" i="10" s="1"/>
  <c r="AI68" i="4"/>
  <c r="AI138" i="10" s="1"/>
  <c r="DR92" i="4"/>
  <c r="DR162" i="10" s="1"/>
  <c r="EG92" i="4"/>
  <c r="EG162" i="10" s="1"/>
  <c r="DZ87" i="4"/>
  <c r="DZ157" i="10" s="1"/>
  <c r="EF87" i="4"/>
  <c r="EF157" i="10" s="1"/>
  <c r="AQ68" i="4"/>
  <c r="AQ138" i="10" s="1"/>
  <c r="BA68" i="4"/>
  <c r="BA138" i="10" s="1"/>
  <c r="AL68" i="4"/>
  <c r="AL138" i="10" s="1"/>
  <c r="AV68" i="4"/>
  <c r="AV138" i="10" s="1"/>
  <c r="AG68" i="4"/>
  <c r="AG138" i="10" s="1"/>
  <c r="U51" i="4"/>
  <c r="U121" i="10" s="1"/>
  <c r="DW87" i="4"/>
  <c r="DW157" i="10" s="1"/>
  <c r="F150" i="4"/>
  <c r="EH87" i="4"/>
  <c r="EH157" i="10" s="1"/>
  <c r="U68" i="4"/>
  <c r="U138" i="10" s="1"/>
  <c r="S51" i="4"/>
  <c r="S121" i="10" s="1"/>
  <c r="DL87" i="4"/>
  <c r="DL157" i="10" s="1"/>
  <c r="M191" i="4"/>
  <c r="M261" i="10" s="1"/>
  <c r="DX87" i="4"/>
  <c r="DX157" i="10" s="1"/>
  <c r="BA96" i="4"/>
  <c r="BA166" i="10" s="1"/>
  <c r="AQ96" i="4"/>
  <c r="AQ166" i="10" s="1"/>
  <c r="AV96" i="4"/>
  <c r="AV166" i="10" s="1"/>
  <c r="AG96" i="4"/>
  <c r="AG166" i="10" s="1"/>
  <c r="AL96" i="4"/>
  <c r="AL166" i="10" s="1"/>
  <c r="DW92" i="4"/>
  <c r="DW162" i="10" s="1"/>
  <c r="I191" i="4" l="1"/>
  <c r="I261" i="10" s="1"/>
  <c r="I140" i="4"/>
  <c r="I210" i="10" s="1"/>
  <c r="I669" i="7"/>
  <c r="C659" i="7"/>
  <c r="G120" i="4"/>
  <c r="O150" i="4"/>
  <c r="O220" i="10" s="1"/>
  <c r="M150" i="4"/>
  <c r="M220" i="10" s="1"/>
  <c r="T58" i="4"/>
  <c r="T128" i="10" s="1"/>
  <c r="N199" i="4"/>
  <c r="N269" i="10" s="1"/>
  <c r="M199" i="4"/>
  <c r="M269" i="10" s="1"/>
  <c r="O199" i="4"/>
  <c r="O269" i="10" s="1"/>
  <c r="EF106" i="4"/>
  <c r="EF176" i="10" s="1"/>
  <c r="EA106" i="4"/>
  <c r="EA176" i="10" s="1"/>
  <c r="DZ68" i="4"/>
  <c r="DZ138" i="10" s="1"/>
  <c r="DQ68" i="4"/>
  <c r="DQ138" i="10" s="1"/>
  <c r="DR96" i="4"/>
  <c r="DR166" i="10" s="1"/>
  <c r="DM106" i="4"/>
  <c r="DM176" i="10" s="1"/>
  <c r="I676" i="7"/>
  <c r="C666" i="7"/>
  <c r="AM68" i="4"/>
  <c r="AM138" i="10" s="1"/>
  <c r="AW68" i="4"/>
  <c r="AW138" i="10" s="1"/>
  <c r="BB68" i="4"/>
  <c r="BB138" i="10" s="1"/>
  <c r="AH68" i="4"/>
  <c r="AH138" i="10" s="1"/>
  <c r="AR68" i="4"/>
  <c r="AR138" i="10" s="1"/>
  <c r="EA68" i="4"/>
  <c r="EA138" i="10" s="1"/>
  <c r="M140" i="4"/>
  <c r="M210" i="10" s="1"/>
  <c r="O140" i="4"/>
  <c r="O210" i="10" s="1"/>
  <c r="N140" i="4"/>
  <c r="N210" i="10" s="1"/>
  <c r="DS68" i="4"/>
  <c r="DS138" i="10" s="1"/>
  <c r="DX68" i="4"/>
  <c r="DX138" i="10" s="1"/>
  <c r="DK96" i="4"/>
  <c r="DK166" i="10" s="1"/>
  <c r="E100" i="4"/>
  <c r="E170" i="10" s="1"/>
  <c r="DK68" i="4"/>
  <c r="DK138" i="10" s="1"/>
  <c r="E38" i="4"/>
  <c r="E108" i="10" s="1"/>
  <c r="DR106" i="4"/>
  <c r="DR176" i="10" s="1"/>
  <c r="DX51" i="4"/>
  <c r="DX121" i="10" s="1"/>
  <c r="T191" i="4"/>
  <c r="T261" i="10" s="1"/>
  <c r="EH106" i="4"/>
  <c r="EH176" i="10" s="1"/>
  <c r="DX106" i="4"/>
  <c r="DX176" i="10" s="1"/>
  <c r="DQ55" i="4"/>
  <c r="DQ125" i="10" s="1"/>
  <c r="M58" i="4"/>
  <c r="M128" i="10" s="1"/>
  <c r="O58" i="4"/>
  <c r="O128" i="10" s="1"/>
  <c r="P58" i="4"/>
  <c r="P128" i="10" s="1"/>
  <c r="I671" i="7"/>
  <c r="C661" i="7"/>
  <c r="EE68" i="4"/>
  <c r="EE138" i="10" s="1"/>
  <c r="I683" i="7"/>
  <c r="C673" i="7"/>
  <c r="EG106" i="4"/>
  <c r="EG176" i="10" s="1"/>
  <c r="DN51" i="4"/>
  <c r="DN121" i="10" s="1"/>
  <c r="DL55" i="4"/>
  <c r="DL125" i="10" s="1"/>
  <c r="S156" i="4"/>
  <c r="S226" i="10" s="1"/>
  <c r="I670" i="7"/>
  <c r="C660" i="7"/>
  <c r="EH51" i="4"/>
  <c r="EH121" i="10" s="1"/>
  <c r="F81" i="4"/>
  <c r="EH96" i="4"/>
  <c r="EH166" i="10" s="1"/>
  <c r="DX96" i="4"/>
  <c r="DX166" i="10" s="1"/>
  <c r="AU191" i="4"/>
  <c r="AU261" i="10" s="1"/>
  <c r="AF191" i="4"/>
  <c r="AF261" i="10" s="1"/>
  <c r="AZ191" i="4"/>
  <c r="AZ261" i="10" s="1"/>
  <c r="AK191" i="4"/>
  <c r="AK261" i="10" s="1"/>
  <c r="AP191" i="4"/>
  <c r="AP261" i="10" s="1"/>
  <c r="P199" i="4"/>
  <c r="P269" i="10" s="1"/>
  <c r="BC55" i="4"/>
  <c r="BC125" i="10" s="1"/>
  <c r="AN55" i="4"/>
  <c r="AN125" i="10" s="1"/>
  <c r="AX55" i="4"/>
  <c r="AX125" i="10" s="1"/>
  <c r="AI55" i="4"/>
  <c r="AI125" i="10" s="1"/>
  <c r="AS55" i="4"/>
  <c r="AS125" i="10" s="1"/>
  <c r="P140" i="4"/>
  <c r="P210" i="10" s="1"/>
  <c r="EC51" i="4"/>
  <c r="EC121" i="10" s="1"/>
  <c r="I664" i="7"/>
  <c r="C654" i="7"/>
  <c r="DS106" i="4"/>
  <c r="DS176" i="10" s="1"/>
  <c r="DN96" i="4"/>
  <c r="DN166" i="10" s="1"/>
  <c r="EC96" i="4"/>
  <c r="EC166" i="10" s="1"/>
  <c r="EF55" i="4"/>
  <c r="EF125" i="10" s="1"/>
  <c r="U191" i="4"/>
  <c r="U261" i="10" s="1"/>
  <c r="AR55" i="4"/>
  <c r="AR125" i="10" s="1"/>
  <c r="BB55" i="4"/>
  <c r="BB125" i="10" s="1"/>
  <c r="AM55" i="4"/>
  <c r="AM125" i="10" s="1"/>
  <c r="AH55" i="4"/>
  <c r="AH125" i="10" s="1"/>
  <c r="AW55" i="4"/>
  <c r="AW125" i="10" s="1"/>
  <c r="DV68" i="4"/>
  <c r="DV138" i="10" s="1"/>
  <c r="DS96" i="4"/>
  <c r="DS166" i="10" s="1"/>
  <c r="EH68" i="4"/>
  <c r="EH138" i="10" s="1"/>
  <c r="DL106" i="4"/>
  <c r="DL176" i="10" s="1"/>
  <c r="EF68" i="4"/>
  <c r="EF138" i="10" s="1"/>
  <c r="I58" i="4"/>
  <c r="I128" i="10" s="1"/>
  <c r="I677" i="7"/>
  <c r="C667" i="7"/>
  <c r="DU68" i="4"/>
  <c r="DU138" i="10" s="1"/>
  <c r="T156" i="4"/>
  <c r="T226" i="10" s="1"/>
  <c r="AW51" i="4"/>
  <c r="AW121" i="10" s="1"/>
  <c r="AH51" i="4"/>
  <c r="AH121" i="10" s="1"/>
  <c r="AM51" i="4"/>
  <c r="AM121" i="10" s="1"/>
  <c r="AR51" i="4"/>
  <c r="AR121" i="10" s="1"/>
  <c r="BB51" i="4"/>
  <c r="BB121" i="10" s="1"/>
  <c r="EE96" i="4"/>
  <c r="EE166" i="10" s="1"/>
  <c r="N58" i="4"/>
  <c r="N128" i="10" s="1"/>
  <c r="DL96" i="4"/>
  <c r="DL166" i="10" s="1"/>
  <c r="DP106" i="4"/>
  <c r="DP176" i="10" s="1"/>
  <c r="EA96" i="4"/>
  <c r="EA166" i="10" s="1"/>
  <c r="DN68" i="4"/>
  <c r="DN138" i="10" s="1"/>
  <c r="EE106" i="4"/>
  <c r="EE176" i="10" s="1"/>
  <c r="EG96" i="4"/>
  <c r="EG166" i="10" s="1"/>
  <c r="DW96" i="4"/>
  <c r="DW166" i="10" s="1"/>
  <c r="F120" i="4"/>
  <c r="K199" i="4"/>
  <c r="K269" i="10" s="1"/>
  <c r="E137" i="4"/>
  <c r="E207" i="10" s="1"/>
  <c r="AP55" i="4"/>
  <c r="AP125" i="10" s="1"/>
  <c r="AZ55" i="4"/>
  <c r="AZ125" i="10" s="1"/>
  <c r="AK55" i="4"/>
  <c r="AK125" i="10" s="1"/>
  <c r="AF55" i="4"/>
  <c r="AF125" i="10" s="1"/>
  <c r="AU55" i="4"/>
  <c r="AU125" i="10" s="1"/>
  <c r="EB106" i="4"/>
  <c r="EB176" i="10" s="1"/>
  <c r="EA55" i="4"/>
  <c r="EA125" i="10" s="1"/>
  <c r="G137" i="4"/>
  <c r="AK51" i="4"/>
  <c r="AK121" i="10" s="1"/>
  <c r="AU51" i="4"/>
  <c r="AU121" i="10" s="1"/>
  <c r="AF51" i="4"/>
  <c r="AF121" i="10" s="1"/>
  <c r="AP51" i="4"/>
  <c r="AP121" i="10" s="1"/>
  <c r="AZ51" i="4"/>
  <c r="AZ121" i="10" s="1"/>
  <c r="N112" i="4"/>
  <c r="N182" i="10" s="1"/>
  <c r="DN106" i="4"/>
  <c r="DN176" i="10" s="1"/>
  <c r="DL68" i="4"/>
  <c r="DL138" i="10" s="1"/>
  <c r="EC68" i="4"/>
  <c r="EC138" i="10" s="1"/>
  <c r="DM96" i="4"/>
  <c r="DM166" i="10" s="1"/>
  <c r="DQ106" i="4"/>
  <c r="DQ176" i="10" s="1"/>
  <c r="I668" i="7"/>
  <c r="C658" i="7"/>
  <c r="K112" i="4"/>
  <c r="K182" i="10" s="1"/>
  <c r="H112" i="4"/>
  <c r="I675" i="7"/>
  <c r="C665" i="7"/>
  <c r="DP68" i="4"/>
  <c r="DP138" i="10" s="1"/>
  <c r="EC106" i="4"/>
  <c r="EC176" i="10" s="1"/>
  <c r="P150" i="4"/>
  <c r="P220" i="10" s="1"/>
  <c r="DV55" i="4"/>
  <c r="DV125" i="10" s="1"/>
  <c r="U156" i="4"/>
  <c r="U226" i="10" s="1"/>
  <c r="DU96" i="4"/>
  <c r="DU166" i="10" s="1"/>
  <c r="H120" i="4"/>
  <c r="V191" i="4"/>
  <c r="V261" i="10" s="1"/>
  <c r="V156" i="4"/>
  <c r="V226" i="10" s="1"/>
  <c r="DU106" i="4"/>
  <c r="DU176" i="10" s="1"/>
  <c r="F137" i="4"/>
  <c r="DV96" i="4"/>
  <c r="DV166" i="10" s="1"/>
  <c r="EF96" i="4"/>
  <c r="EF166" i="10" s="1"/>
  <c r="DQ96" i="4"/>
  <c r="DQ166" i="10" s="1"/>
  <c r="N150" i="4"/>
  <c r="N220" i="10" s="1"/>
  <c r="DK106" i="4"/>
  <c r="DK176" i="10" s="1"/>
  <c r="DZ106" i="4"/>
  <c r="DZ176" i="10" s="1"/>
  <c r="DZ96" i="4"/>
  <c r="DZ166" i="10" s="1"/>
  <c r="DP96" i="4"/>
  <c r="DP166" i="10" s="1"/>
  <c r="EB96" i="4"/>
  <c r="EB166" i="10" s="1"/>
  <c r="DV106" i="4"/>
  <c r="DV176" i="10" s="1"/>
  <c r="I662" i="7"/>
  <c r="C652" i="7"/>
  <c r="BA51" i="4"/>
  <c r="BA121" i="10" s="1"/>
  <c r="AL51" i="4"/>
  <c r="AL121" i="10" s="1"/>
  <c r="AV51" i="4"/>
  <c r="AV121" i="10" s="1"/>
  <c r="AQ51" i="4"/>
  <c r="AQ121" i="10" s="1"/>
  <c r="AG51" i="4"/>
  <c r="AG121" i="10" s="1"/>
  <c r="DW106" i="4"/>
  <c r="DW176" i="10" s="1"/>
  <c r="DS51" i="4"/>
  <c r="DS121" i="10" s="1"/>
  <c r="K150" i="4"/>
  <c r="K220" i="10" s="1"/>
  <c r="I112" i="4" l="1"/>
  <c r="I182" i="10" s="1"/>
  <c r="I150" i="4"/>
  <c r="I220" i="10" s="1"/>
  <c r="K120" i="4"/>
  <c r="K190" i="10" s="1"/>
  <c r="E111" i="4"/>
  <c r="E181" i="10" s="1"/>
  <c r="C669" i="7"/>
  <c r="I679" i="7"/>
  <c r="M120" i="4"/>
  <c r="M190" i="10" s="1"/>
  <c r="EE51" i="4"/>
  <c r="EE121" i="10" s="1"/>
  <c r="DU51" i="4"/>
  <c r="DU121" i="10" s="1"/>
  <c r="DW51" i="4"/>
  <c r="DW121" i="10" s="1"/>
  <c r="E189" i="4"/>
  <c r="E259" i="10" s="1"/>
  <c r="H100" i="4"/>
  <c r="O112" i="4"/>
  <c r="O182" i="10" s="1"/>
  <c r="EF51" i="4"/>
  <c r="EF121" i="10" s="1"/>
  <c r="I672" i="7"/>
  <c r="C662" i="7"/>
  <c r="AN191" i="4"/>
  <c r="AN261" i="10" s="1"/>
  <c r="AI191" i="4"/>
  <c r="AI261" i="10" s="1"/>
  <c r="AX191" i="4"/>
  <c r="AX261" i="10" s="1"/>
  <c r="AS191" i="4"/>
  <c r="AS261" i="10" s="1"/>
  <c r="BC191" i="4"/>
  <c r="BC261" i="10" s="1"/>
  <c r="V150" i="4"/>
  <c r="V220" i="10" s="1"/>
  <c r="P112" i="4"/>
  <c r="P182" i="10" s="1"/>
  <c r="DW55" i="4"/>
  <c r="DW125" i="10" s="1"/>
  <c r="DK191" i="4"/>
  <c r="DK261" i="10" s="1"/>
  <c r="V140" i="4"/>
  <c r="V210" i="10" s="1"/>
  <c r="V58" i="4"/>
  <c r="V128" i="10" s="1"/>
  <c r="T140" i="4"/>
  <c r="T210" i="10" s="1"/>
  <c r="DW68" i="4"/>
  <c r="DW138" i="10" s="1"/>
  <c r="U199" i="4"/>
  <c r="U269" i="10" s="1"/>
  <c r="DM55" i="4"/>
  <c r="DM125" i="10" s="1"/>
  <c r="DS55" i="4"/>
  <c r="DS125" i="10" s="1"/>
  <c r="DZ191" i="4"/>
  <c r="DZ261" i="10" s="1"/>
  <c r="AF156" i="4"/>
  <c r="AF226" i="10" s="1"/>
  <c r="AU156" i="4"/>
  <c r="AU226" i="10" s="1"/>
  <c r="AZ156" i="4"/>
  <c r="AZ226" i="10" s="1"/>
  <c r="AK156" i="4"/>
  <c r="AK226" i="10" s="1"/>
  <c r="AP156" i="4"/>
  <c r="AP226" i="10" s="1"/>
  <c r="S58" i="4"/>
  <c r="S128" i="10" s="1"/>
  <c r="DM68" i="4"/>
  <c r="DM138" i="10" s="1"/>
  <c r="K81" i="4"/>
  <c r="K151" i="10" s="1"/>
  <c r="N81" i="4"/>
  <c r="N151" i="10" s="1"/>
  <c r="AV191" i="4"/>
  <c r="AV261" i="10" s="1"/>
  <c r="AG191" i="4"/>
  <c r="AG261" i="10" s="1"/>
  <c r="AQ191" i="4"/>
  <c r="AQ261" i="10" s="1"/>
  <c r="AL191" i="4"/>
  <c r="AL261" i="10" s="1"/>
  <c r="BA191" i="4"/>
  <c r="BA261" i="10" s="1"/>
  <c r="S140" i="4"/>
  <c r="S210" i="10" s="1"/>
  <c r="EB68" i="4"/>
  <c r="EB138" i="10" s="1"/>
  <c r="EE55" i="4"/>
  <c r="EE125" i="10" s="1"/>
  <c r="DN55" i="4"/>
  <c r="DN125" i="10" s="1"/>
  <c r="G111" i="4"/>
  <c r="DR68" i="4"/>
  <c r="DR138" i="10" s="1"/>
  <c r="S150" i="4"/>
  <c r="S220" i="10" s="1"/>
  <c r="DP51" i="4"/>
  <c r="DP121" i="10" s="1"/>
  <c r="G24" i="4"/>
  <c r="EG68" i="4"/>
  <c r="EG138" i="10" s="1"/>
  <c r="H38" i="4"/>
  <c r="EG51" i="4"/>
  <c r="EG121" i="10" s="1"/>
  <c r="P120" i="4"/>
  <c r="P190" i="10" s="1"/>
  <c r="DK51" i="4"/>
  <c r="DK121" i="10" s="1"/>
  <c r="I687" i="7"/>
  <c r="C677" i="7"/>
  <c r="I674" i="7"/>
  <c r="C664" i="7"/>
  <c r="EE191" i="4"/>
  <c r="EE261" i="10" s="1"/>
  <c r="I681" i="7"/>
  <c r="C671" i="7"/>
  <c r="EA51" i="4"/>
  <c r="EA121" i="10" s="1"/>
  <c r="G38" i="4"/>
  <c r="DZ51" i="4"/>
  <c r="DZ121" i="10" s="1"/>
  <c r="DP55" i="4"/>
  <c r="DP125" i="10" s="1"/>
  <c r="DR51" i="4"/>
  <c r="DR121" i="10" s="1"/>
  <c r="AQ156" i="4"/>
  <c r="AQ226" i="10" s="1"/>
  <c r="AG156" i="4"/>
  <c r="AG226" i="10" s="1"/>
  <c r="BA156" i="4"/>
  <c r="BA226" i="10" s="1"/>
  <c r="AL156" i="4"/>
  <c r="AL226" i="10" s="1"/>
  <c r="AV156" i="4"/>
  <c r="AV226" i="10" s="1"/>
  <c r="DR55" i="4"/>
  <c r="DR125" i="10" s="1"/>
  <c r="EH55" i="4"/>
  <c r="EH125" i="10" s="1"/>
  <c r="DP191" i="4"/>
  <c r="DP261" i="10" s="1"/>
  <c r="I693" i="7"/>
  <c r="C683" i="7"/>
  <c r="I686" i="7"/>
  <c r="C676" i="7"/>
  <c r="S199" i="4"/>
  <c r="S269" i="10" s="1"/>
  <c r="U150" i="4"/>
  <c r="U220" i="10" s="1"/>
  <c r="AW156" i="4"/>
  <c r="AW226" i="10" s="1"/>
  <c r="BB156" i="4"/>
  <c r="BB226" i="10" s="1"/>
  <c r="AM156" i="4"/>
  <c r="AM226" i="10" s="1"/>
  <c r="AR156" i="4"/>
  <c r="AR226" i="10" s="1"/>
  <c r="AH156" i="4"/>
  <c r="AH226" i="10" s="1"/>
  <c r="K137" i="4"/>
  <c r="K207" i="10" s="1"/>
  <c r="H137" i="4"/>
  <c r="EB55" i="4"/>
  <c r="EB125" i="10" s="1"/>
  <c r="EG55" i="4"/>
  <c r="EG125" i="10" s="1"/>
  <c r="DQ51" i="4"/>
  <c r="DQ121" i="10" s="1"/>
  <c r="T150" i="4"/>
  <c r="T220" i="10" s="1"/>
  <c r="AN156" i="4"/>
  <c r="AN226" i="10" s="1"/>
  <c r="AS156" i="4"/>
  <c r="AS226" i="10" s="1"/>
  <c r="AX156" i="4"/>
  <c r="AX226" i="10" s="1"/>
  <c r="AI156" i="4"/>
  <c r="AI226" i="10" s="1"/>
  <c r="BC156" i="4"/>
  <c r="BC226" i="10" s="1"/>
  <c r="I685" i="7"/>
  <c r="C675" i="7"/>
  <c r="DU55" i="4"/>
  <c r="DU125" i="10" s="1"/>
  <c r="AH191" i="4"/>
  <c r="AH261" i="10" s="1"/>
  <c r="AR191" i="4"/>
  <c r="AR261" i="10" s="1"/>
  <c r="BB191" i="4"/>
  <c r="BB261" i="10" s="1"/>
  <c r="AM191" i="4"/>
  <c r="AM261" i="10" s="1"/>
  <c r="AW191" i="4"/>
  <c r="AW261" i="10" s="1"/>
  <c r="DU191" i="4"/>
  <c r="DU261" i="10" s="1"/>
  <c r="F111" i="4"/>
  <c r="U58" i="4"/>
  <c r="U128" i="10" s="1"/>
  <c r="U140" i="4"/>
  <c r="U210" i="10" s="1"/>
  <c r="T199" i="4"/>
  <c r="T269" i="10" s="1"/>
  <c r="I199" i="4"/>
  <c r="I269" i="10" s="1"/>
  <c r="I678" i="7"/>
  <c r="C668" i="7"/>
  <c r="EB51" i="4"/>
  <c r="EB121" i="10" s="1"/>
  <c r="M112" i="4"/>
  <c r="M182" i="10" s="1"/>
  <c r="N120" i="4"/>
  <c r="N190" i="10" s="1"/>
  <c r="DZ55" i="4"/>
  <c r="DZ125" i="10" s="1"/>
  <c r="DM51" i="4"/>
  <c r="DM121" i="10" s="1"/>
  <c r="EC55" i="4"/>
  <c r="EC125" i="10" s="1"/>
  <c r="DV51" i="4"/>
  <c r="DV121" i="10" s="1"/>
  <c r="DL51" i="4"/>
  <c r="DL121" i="10" s="1"/>
  <c r="F100" i="4"/>
  <c r="DK55" i="4"/>
  <c r="DK125" i="10" s="1"/>
  <c r="DX55" i="4"/>
  <c r="DX125" i="10" s="1"/>
  <c r="V199" i="4"/>
  <c r="V269" i="10" s="1"/>
  <c r="I680" i="7"/>
  <c r="C670" i="7"/>
  <c r="BA58" i="4"/>
  <c r="BA128" i="10" s="1"/>
  <c r="AL58" i="4"/>
  <c r="AL128" i="10" s="1"/>
  <c r="AV58" i="4"/>
  <c r="AV128" i="10" s="1"/>
  <c r="AG58" i="4"/>
  <c r="AG128" i="10" s="1"/>
  <c r="AQ58" i="4"/>
  <c r="AQ128" i="10" s="1"/>
  <c r="I120" i="4" l="1"/>
  <c r="I190" i="10" s="1"/>
  <c r="O120" i="4"/>
  <c r="O190" i="10" s="1"/>
  <c r="K100" i="4"/>
  <c r="K170" i="10" s="1"/>
  <c r="I689" i="7"/>
  <c r="C679" i="7"/>
  <c r="G189" i="4"/>
  <c r="I137" i="4"/>
  <c r="I207" i="10" s="1"/>
  <c r="H189" i="4"/>
  <c r="F197" i="4"/>
  <c r="DM191" i="4"/>
  <c r="DM261" i="10" s="1"/>
  <c r="DW156" i="4"/>
  <c r="DW226" i="10" s="1"/>
  <c r="DX191" i="4"/>
  <c r="DX261" i="10" s="1"/>
  <c r="EH156" i="4"/>
  <c r="EH226" i="10" s="1"/>
  <c r="EG191" i="4"/>
  <c r="EG261" i="10" s="1"/>
  <c r="EB156" i="4"/>
  <c r="EB226" i="10" s="1"/>
  <c r="AU199" i="4"/>
  <c r="AU269" i="10" s="1"/>
  <c r="AF199" i="4"/>
  <c r="AF269" i="10" s="1"/>
  <c r="AP199" i="4"/>
  <c r="AP269" i="10" s="1"/>
  <c r="AK199" i="4"/>
  <c r="AK269" i="10" s="1"/>
  <c r="AZ199" i="4"/>
  <c r="AZ269" i="10" s="1"/>
  <c r="DQ156" i="4"/>
  <c r="DQ226" i="10" s="1"/>
  <c r="F38" i="4"/>
  <c r="DL191" i="4"/>
  <c r="DL261" i="10" s="1"/>
  <c r="AZ58" i="4"/>
  <c r="AZ128" i="10" s="1"/>
  <c r="AU58" i="4"/>
  <c r="AU128" i="10" s="1"/>
  <c r="AK58" i="4"/>
  <c r="AK128" i="10" s="1"/>
  <c r="AF58" i="4"/>
  <c r="AF128" i="10" s="1"/>
  <c r="AP58" i="4"/>
  <c r="AP128" i="10" s="1"/>
  <c r="AS58" i="4"/>
  <c r="AS128" i="10" s="1"/>
  <c r="BC58" i="4"/>
  <c r="BC128" i="10" s="1"/>
  <c r="AN58" i="4"/>
  <c r="AN128" i="10" s="1"/>
  <c r="AX58" i="4"/>
  <c r="AX128" i="10" s="1"/>
  <c r="AI58" i="4"/>
  <c r="AI128" i="10" s="1"/>
  <c r="I682" i="7"/>
  <c r="C672" i="7"/>
  <c r="DK156" i="4"/>
  <c r="DK226" i="10" s="1"/>
  <c r="DP156" i="4"/>
  <c r="DP226" i="10" s="1"/>
  <c r="AQ140" i="4"/>
  <c r="AQ210" i="10" s="1"/>
  <c r="AG140" i="4"/>
  <c r="AG210" i="10" s="1"/>
  <c r="BA140" i="4"/>
  <c r="BA210" i="10" s="1"/>
  <c r="AL140" i="4"/>
  <c r="AL210" i="10" s="1"/>
  <c r="AV140" i="4"/>
  <c r="AV210" i="10" s="1"/>
  <c r="V112" i="4"/>
  <c r="V182" i="10" s="1"/>
  <c r="EC191" i="4"/>
  <c r="EC261" i="10" s="1"/>
  <c r="U120" i="4"/>
  <c r="U190" i="10" s="1"/>
  <c r="T120" i="4"/>
  <c r="T190" i="10" s="1"/>
  <c r="DU156" i="4"/>
  <c r="DU226" i="10" s="1"/>
  <c r="F189" i="4"/>
  <c r="EF156" i="4"/>
  <c r="EF226" i="10" s="1"/>
  <c r="G197" i="4"/>
  <c r="DN191" i="4"/>
  <c r="DN261" i="10" s="1"/>
  <c r="BC199" i="4"/>
  <c r="BC269" i="10" s="1"/>
  <c r="AS199" i="4"/>
  <c r="AS269" i="10" s="1"/>
  <c r="AN199" i="4"/>
  <c r="AN269" i="10" s="1"/>
  <c r="AI199" i="4"/>
  <c r="AI269" i="10" s="1"/>
  <c r="AX199" i="4"/>
  <c r="AX269" i="10" s="1"/>
  <c r="BB140" i="4"/>
  <c r="BB210" i="10" s="1"/>
  <c r="AM140" i="4"/>
  <c r="AM210" i="10" s="1"/>
  <c r="AW140" i="4"/>
  <c r="AW210" i="10" s="1"/>
  <c r="AH140" i="4"/>
  <c r="AH210" i="10" s="1"/>
  <c r="AR140" i="4"/>
  <c r="AR210" i="10" s="1"/>
  <c r="E197" i="4"/>
  <c r="E267" i="10" s="1"/>
  <c r="E24" i="4"/>
  <c r="E94" i="10" s="1"/>
  <c r="EE156" i="4"/>
  <c r="EE226" i="10" s="1"/>
  <c r="EB191" i="4"/>
  <c r="EB261" i="10" s="1"/>
  <c r="AF150" i="4"/>
  <c r="AF220" i="10" s="1"/>
  <c r="AP150" i="4"/>
  <c r="AP220" i="10" s="1"/>
  <c r="AZ150" i="4"/>
  <c r="AZ220" i="10" s="1"/>
  <c r="AK150" i="4"/>
  <c r="AK220" i="10" s="1"/>
  <c r="AU150" i="4"/>
  <c r="AU220" i="10" s="1"/>
  <c r="DL58" i="4"/>
  <c r="DL128" i="10" s="1"/>
  <c r="AH58" i="4"/>
  <c r="AH128" i="10" s="1"/>
  <c r="AR58" i="4"/>
  <c r="AR128" i="10" s="1"/>
  <c r="BB58" i="4"/>
  <c r="BB128" i="10" s="1"/>
  <c r="AM58" i="4"/>
  <c r="AM128" i="10" s="1"/>
  <c r="AW58" i="4"/>
  <c r="AW128" i="10" s="1"/>
  <c r="DX156" i="4"/>
  <c r="DX226" i="10" s="1"/>
  <c r="AR150" i="4"/>
  <c r="AR220" i="10" s="1"/>
  <c r="AW150" i="4"/>
  <c r="AW220" i="10" s="1"/>
  <c r="AH150" i="4"/>
  <c r="AH220" i="10" s="1"/>
  <c r="AM150" i="4"/>
  <c r="AM220" i="10" s="1"/>
  <c r="BB150" i="4"/>
  <c r="BB220" i="10" s="1"/>
  <c r="E138" i="4"/>
  <c r="E208" i="10" s="1"/>
  <c r="EA156" i="4"/>
  <c r="EA226" i="10" s="1"/>
  <c r="DV191" i="4"/>
  <c r="DV261" i="10" s="1"/>
  <c r="M81" i="4"/>
  <c r="M151" i="10" s="1"/>
  <c r="O81" i="4"/>
  <c r="O151" i="10" s="1"/>
  <c r="P81" i="4"/>
  <c r="P151" i="10" s="1"/>
  <c r="T112" i="4"/>
  <c r="T182" i="10" s="1"/>
  <c r="AG150" i="4"/>
  <c r="AG220" i="10" s="1"/>
  <c r="BA150" i="4"/>
  <c r="BA220" i="10" s="1"/>
  <c r="AL150" i="4"/>
  <c r="AL220" i="10" s="1"/>
  <c r="AV150" i="4"/>
  <c r="AV220" i="10" s="1"/>
  <c r="AQ150" i="4"/>
  <c r="AQ220" i="10" s="1"/>
  <c r="DS191" i="4"/>
  <c r="DS261" i="10" s="1"/>
  <c r="S120" i="4"/>
  <c r="S190" i="10" s="1"/>
  <c r="DW191" i="4"/>
  <c r="DW261" i="10" s="1"/>
  <c r="EG156" i="4"/>
  <c r="EG226" i="10" s="1"/>
  <c r="EA191" i="4"/>
  <c r="EA261" i="10" s="1"/>
  <c r="EH191" i="4"/>
  <c r="EH261" i="10" s="1"/>
  <c r="I688" i="7"/>
  <c r="C678" i="7"/>
  <c r="DS156" i="4"/>
  <c r="DS226" i="10" s="1"/>
  <c r="I697" i="7"/>
  <c r="C687" i="7"/>
  <c r="AX140" i="4"/>
  <c r="AX210" i="10" s="1"/>
  <c r="BC140" i="4"/>
  <c r="BC210" i="10" s="1"/>
  <c r="AN140" i="4"/>
  <c r="AN210" i="10" s="1"/>
  <c r="AS140" i="4"/>
  <c r="AS210" i="10" s="1"/>
  <c r="AI140" i="4"/>
  <c r="AI210" i="10" s="1"/>
  <c r="I695" i="7"/>
  <c r="C685" i="7"/>
  <c r="DV156" i="4"/>
  <c r="DV226" i="10" s="1"/>
  <c r="I691" i="7"/>
  <c r="C681" i="7"/>
  <c r="DQ58" i="4"/>
  <c r="DQ128" i="10" s="1"/>
  <c r="DN156" i="4"/>
  <c r="DN226" i="10" s="1"/>
  <c r="DR156" i="4"/>
  <c r="DR226" i="10" s="1"/>
  <c r="I703" i="7"/>
  <c r="C693" i="7"/>
  <c r="EF191" i="4"/>
  <c r="EF261" i="10" s="1"/>
  <c r="I81" i="4"/>
  <c r="I151" i="10" s="1"/>
  <c r="DZ156" i="4"/>
  <c r="DZ226" i="10" s="1"/>
  <c r="AR199" i="4"/>
  <c r="AR269" i="10" s="1"/>
  <c r="AH199" i="4"/>
  <c r="AH269" i="10" s="1"/>
  <c r="BB199" i="4"/>
  <c r="BB269" i="10" s="1"/>
  <c r="AM199" i="4"/>
  <c r="AM269" i="10" s="1"/>
  <c r="AW199" i="4"/>
  <c r="AW269" i="10" s="1"/>
  <c r="I684" i="7"/>
  <c r="C674" i="7"/>
  <c r="I690" i="7"/>
  <c r="C680" i="7"/>
  <c r="AP140" i="4"/>
  <c r="AP210" i="10" s="1"/>
  <c r="AZ140" i="4"/>
  <c r="AZ210" i="10" s="1"/>
  <c r="AK140" i="4"/>
  <c r="AK210" i="10" s="1"/>
  <c r="AU140" i="4"/>
  <c r="AU210" i="10" s="1"/>
  <c r="AF140" i="4"/>
  <c r="AF210" i="10" s="1"/>
  <c r="DV58" i="4"/>
  <c r="DV128" i="10" s="1"/>
  <c r="I696" i="7"/>
  <c r="C686" i="7"/>
  <c r="DQ191" i="4"/>
  <c r="DQ261" i="10" s="1"/>
  <c r="EF58" i="4"/>
  <c r="EF128" i="10" s="1"/>
  <c r="S112" i="4"/>
  <c r="S182" i="10" s="1"/>
  <c r="DM156" i="4"/>
  <c r="DM226" i="10" s="1"/>
  <c r="EA58" i="4"/>
  <c r="EA128" i="10" s="1"/>
  <c r="AV199" i="4"/>
  <c r="AV269" i="10" s="1"/>
  <c r="AG199" i="4"/>
  <c r="AG269" i="10" s="1"/>
  <c r="AL199" i="4"/>
  <c r="AL269" i="10" s="1"/>
  <c r="BA199" i="4"/>
  <c r="BA269" i="10" s="1"/>
  <c r="AQ199" i="4"/>
  <c r="AQ269" i="10" s="1"/>
  <c r="DR191" i="4"/>
  <c r="DR261" i="10" s="1"/>
  <c r="EC156" i="4"/>
  <c r="EC226" i="10" s="1"/>
  <c r="DL156" i="4"/>
  <c r="DL226" i="10" s="1"/>
  <c r="U112" i="4"/>
  <c r="U182" i="10" s="1"/>
  <c r="V120" i="4"/>
  <c r="V190" i="10" s="1"/>
  <c r="AN150" i="4"/>
  <c r="AN220" i="10" s="1"/>
  <c r="AX150" i="4"/>
  <c r="AX220" i="10" s="1"/>
  <c r="BC150" i="4"/>
  <c r="BC220" i="10" s="1"/>
  <c r="AI150" i="4"/>
  <c r="AI220" i="10" s="1"/>
  <c r="AS150" i="4"/>
  <c r="AS220" i="10" s="1"/>
  <c r="K111" i="4"/>
  <c r="K181" i="10" s="1"/>
  <c r="H111" i="4"/>
  <c r="I100" i="4" l="1"/>
  <c r="I170" i="10" s="1"/>
  <c r="P100" i="4"/>
  <c r="P170" i="10" s="1"/>
  <c r="C689" i="7"/>
  <c r="I699" i="7"/>
  <c r="K189" i="4"/>
  <c r="K259" i="10" s="1"/>
  <c r="E43" i="4"/>
  <c r="E113" i="10" s="1"/>
  <c r="I111" i="4"/>
  <c r="I181" i="10" s="1"/>
  <c r="AW112" i="4"/>
  <c r="AW182" i="10" s="1"/>
  <c r="AH112" i="4"/>
  <c r="AH182" i="10" s="1"/>
  <c r="AR112" i="4"/>
  <c r="AR182" i="10" s="1"/>
  <c r="AM112" i="4"/>
  <c r="AM182" i="10" s="1"/>
  <c r="BB112" i="4"/>
  <c r="BB182" i="10" s="1"/>
  <c r="DK140" i="4"/>
  <c r="DK210" i="10" s="1"/>
  <c r="F43" i="4"/>
  <c r="EG140" i="4"/>
  <c r="EG210" i="10" s="1"/>
  <c r="EC140" i="4"/>
  <c r="EC210" i="10" s="1"/>
  <c r="EB150" i="4"/>
  <c r="EB220" i="10" s="1"/>
  <c r="EA150" i="4"/>
  <c r="EA220" i="10" s="1"/>
  <c r="DW58" i="4"/>
  <c r="DW128" i="10" s="1"/>
  <c r="EB140" i="4"/>
  <c r="EB210" i="10" s="1"/>
  <c r="DX150" i="4"/>
  <c r="DX220" i="10" s="1"/>
  <c r="DN150" i="4"/>
  <c r="DN220" i="10" s="1"/>
  <c r="M100" i="4"/>
  <c r="M170" i="10" s="1"/>
  <c r="O100" i="4"/>
  <c r="O170" i="10" s="1"/>
  <c r="BC120" i="4"/>
  <c r="BC190" i="10" s="1"/>
  <c r="AN120" i="4"/>
  <c r="AN190" i="10" s="1"/>
  <c r="AI120" i="4"/>
  <c r="AI190" i="10" s="1"/>
  <c r="AS120" i="4"/>
  <c r="AS190" i="10" s="1"/>
  <c r="AX120" i="4"/>
  <c r="AX190" i="10" s="1"/>
  <c r="AZ112" i="4"/>
  <c r="AZ182" i="10" s="1"/>
  <c r="AP112" i="4"/>
  <c r="AP182" i="10" s="1"/>
  <c r="AK112" i="4"/>
  <c r="AK182" i="10" s="1"/>
  <c r="AU112" i="4"/>
  <c r="AU182" i="10" s="1"/>
  <c r="AF112" i="4"/>
  <c r="AF182" i="10" s="1"/>
  <c r="DU140" i="4"/>
  <c r="DU210" i="10" s="1"/>
  <c r="EG199" i="4"/>
  <c r="EG269" i="10" s="1"/>
  <c r="I701" i="7"/>
  <c r="C691" i="7"/>
  <c r="DN140" i="4"/>
  <c r="DN210" i="10" s="1"/>
  <c r="DP150" i="4"/>
  <c r="DP220" i="10" s="1"/>
  <c r="DL140" i="4"/>
  <c r="DL210" i="10" s="1"/>
  <c r="DU58" i="4"/>
  <c r="DU128" i="10" s="1"/>
  <c r="EE199" i="4"/>
  <c r="EE269" i="10" s="1"/>
  <c r="N137" i="4"/>
  <c r="N207" i="10" s="1"/>
  <c r="O137" i="4"/>
  <c r="O207" i="10" s="1"/>
  <c r="M137" i="4"/>
  <c r="M207" i="10" s="1"/>
  <c r="DN199" i="4"/>
  <c r="DN269" i="10" s="1"/>
  <c r="DV140" i="4"/>
  <c r="DV210" i="10" s="1"/>
  <c r="DX58" i="4"/>
  <c r="DX128" i="10" s="1"/>
  <c r="DK58" i="4"/>
  <c r="DK128" i="10" s="1"/>
  <c r="DU199" i="4"/>
  <c r="DU269" i="10" s="1"/>
  <c r="EC150" i="4"/>
  <c r="EC220" i="10" s="1"/>
  <c r="DM140" i="4"/>
  <c r="DM210" i="10" s="1"/>
  <c r="DX199" i="4"/>
  <c r="DX269" i="10" s="1"/>
  <c r="DS199" i="4"/>
  <c r="DS269" i="10" s="1"/>
  <c r="P137" i="4"/>
  <c r="P207" i="10" s="1"/>
  <c r="F24" i="4"/>
  <c r="DZ58" i="4"/>
  <c r="DZ128" i="10" s="1"/>
  <c r="K38" i="4"/>
  <c r="K108" i="10" s="1"/>
  <c r="N38" i="4"/>
  <c r="N108" i="10" s="1"/>
  <c r="AL112" i="4"/>
  <c r="AL182" i="10" s="1"/>
  <c r="AV112" i="4"/>
  <c r="AV182" i="10" s="1"/>
  <c r="AG112" i="4"/>
  <c r="AG182" i="10" s="1"/>
  <c r="AQ112" i="4"/>
  <c r="AQ182" i="10" s="1"/>
  <c r="BA112" i="4"/>
  <c r="BA182" i="10" s="1"/>
  <c r="EA199" i="4"/>
  <c r="EA269" i="10" s="1"/>
  <c r="I692" i="7"/>
  <c r="C682" i="7"/>
  <c r="EC58" i="4"/>
  <c r="EC128" i="10" s="1"/>
  <c r="DP58" i="4"/>
  <c r="DP128" i="10" s="1"/>
  <c r="DZ199" i="4"/>
  <c r="DZ269" i="10" s="1"/>
  <c r="DK199" i="4"/>
  <c r="DK269" i="10" s="1"/>
  <c r="DM199" i="4"/>
  <c r="DM269" i="10" s="1"/>
  <c r="E89" i="4"/>
  <c r="E159" i="10" s="1"/>
  <c r="S81" i="4"/>
  <c r="S151" i="10" s="1"/>
  <c r="I707" i="7"/>
  <c r="C697" i="7"/>
  <c r="EE150" i="4"/>
  <c r="EE220" i="10" s="1"/>
  <c r="DS150" i="4"/>
  <c r="DS220" i="10" s="1"/>
  <c r="DL150" i="4"/>
  <c r="DL220" i="10" s="1"/>
  <c r="EG58" i="4"/>
  <c r="EG128" i="10" s="1"/>
  <c r="EF150" i="4"/>
  <c r="EF220" i="10" s="1"/>
  <c r="DM150" i="4"/>
  <c r="DM220" i="10" s="1"/>
  <c r="EH150" i="4"/>
  <c r="EH220" i="10" s="1"/>
  <c r="EE140" i="4"/>
  <c r="EE210" i="10" s="1"/>
  <c r="I713" i="7"/>
  <c r="C703" i="7"/>
  <c r="I705" i="7"/>
  <c r="C695" i="7"/>
  <c r="EH140" i="4"/>
  <c r="EH210" i="10" s="1"/>
  <c r="AU120" i="4"/>
  <c r="AU190" i="10" s="1"/>
  <c r="AF120" i="4"/>
  <c r="AF190" i="10" s="1"/>
  <c r="AK120" i="4"/>
  <c r="AK190" i="10" s="1"/>
  <c r="AP120" i="4"/>
  <c r="AP190" i="10" s="1"/>
  <c r="AZ120" i="4"/>
  <c r="AZ190" i="10" s="1"/>
  <c r="DQ150" i="4"/>
  <c r="DQ220" i="10" s="1"/>
  <c r="EG150" i="4"/>
  <c r="EG220" i="10" s="1"/>
  <c r="DR58" i="4"/>
  <c r="DR128" i="10" s="1"/>
  <c r="DN58" i="4"/>
  <c r="DN128" i="10" s="1"/>
  <c r="EE58" i="4"/>
  <c r="EE128" i="10" s="1"/>
  <c r="DP199" i="4"/>
  <c r="DP269" i="10" s="1"/>
  <c r="EC199" i="4"/>
  <c r="EC269" i="10" s="1"/>
  <c r="EB199" i="4"/>
  <c r="EB269" i="10" s="1"/>
  <c r="I706" i="7"/>
  <c r="C696" i="7"/>
  <c r="I700" i="7"/>
  <c r="C690" i="7"/>
  <c r="DV199" i="4"/>
  <c r="DV269" i="10" s="1"/>
  <c r="G121" i="4"/>
  <c r="G138" i="4"/>
  <c r="DZ150" i="4"/>
  <c r="DZ220" i="10" s="1"/>
  <c r="EH199" i="4"/>
  <c r="EH269" i="10" s="1"/>
  <c r="DL199" i="4"/>
  <c r="DL269" i="10" s="1"/>
  <c r="DP140" i="4"/>
  <c r="DP210" i="10" s="1"/>
  <c r="H24" i="4"/>
  <c r="DW199" i="4"/>
  <c r="DW269" i="10" s="1"/>
  <c r="DS140" i="4"/>
  <c r="DS210" i="10" s="1"/>
  <c r="H197" i="4"/>
  <c r="N100" i="4"/>
  <c r="N170" i="10" s="1"/>
  <c r="V81" i="4"/>
  <c r="V151" i="10" s="1"/>
  <c r="DW140" i="4"/>
  <c r="DW210" i="10" s="1"/>
  <c r="BA120" i="4"/>
  <c r="BA190" i="10" s="1"/>
  <c r="AQ120" i="4"/>
  <c r="AQ190" i="10" s="1"/>
  <c r="AG120" i="4"/>
  <c r="AG190" i="10" s="1"/>
  <c r="AV120" i="4"/>
  <c r="AV190" i="10" s="1"/>
  <c r="AL120" i="4"/>
  <c r="AL190" i="10" s="1"/>
  <c r="AX112" i="4"/>
  <c r="AX182" i="10" s="1"/>
  <c r="AI112" i="4"/>
  <c r="AI182" i="10" s="1"/>
  <c r="AS112" i="4"/>
  <c r="AS182" i="10" s="1"/>
  <c r="BC112" i="4"/>
  <c r="BC182" i="10" s="1"/>
  <c r="AN112" i="4"/>
  <c r="AN182" i="10" s="1"/>
  <c r="EA140" i="4"/>
  <c r="EA210" i="10" s="1"/>
  <c r="EH58" i="4"/>
  <c r="EH128" i="10" s="1"/>
  <c r="DS58" i="4"/>
  <c r="DS128" i="10" s="1"/>
  <c r="EB58" i="4"/>
  <c r="EB128" i="10" s="1"/>
  <c r="EF140" i="4"/>
  <c r="EF210" i="10" s="1"/>
  <c r="V100" i="4"/>
  <c r="V170" i="10" s="1"/>
  <c r="H138" i="4"/>
  <c r="DR199" i="4"/>
  <c r="DR269" i="10" s="1"/>
  <c r="DW150" i="4"/>
  <c r="DW220" i="10" s="1"/>
  <c r="U81" i="4"/>
  <c r="U151" i="10" s="1"/>
  <c r="DR150" i="4"/>
  <c r="DR220" i="10" s="1"/>
  <c r="DU150" i="4"/>
  <c r="DU220" i="10" s="1"/>
  <c r="DQ199" i="4"/>
  <c r="DQ269" i="10" s="1"/>
  <c r="T81" i="4"/>
  <c r="T151" i="10" s="1"/>
  <c r="EF199" i="4"/>
  <c r="EF269" i="10" s="1"/>
  <c r="DZ140" i="4"/>
  <c r="DZ210" i="10" s="1"/>
  <c r="I694" i="7"/>
  <c r="C684" i="7"/>
  <c r="G43" i="4"/>
  <c r="DX140" i="4"/>
  <c r="DX210" i="10" s="1"/>
  <c r="I698" i="7"/>
  <c r="C688" i="7"/>
  <c r="DV150" i="4"/>
  <c r="DV220" i="10" s="1"/>
  <c r="DM58" i="4"/>
  <c r="DM128" i="10" s="1"/>
  <c r="DK150" i="4"/>
  <c r="DK220" i="10" s="1"/>
  <c r="DR140" i="4"/>
  <c r="DR210" i="10" s="1"/>
  <c r="AR120" i="4"/>
  <c r="AR190" i="10" s="1"/>
  <c r="AW120" i="4"/>
  <c r="AW190" i="10" s="1"/>
  <c r="AH120" i="4"/>
  <c r="AH190" i="10" s="1"/>
  <c r="AM120" i="4"/>
  <c r="AM190" i="10" s="1"/>
  <c r="BB120" i="4"/>
  <c r="BB190" i="10" s="1"/>
  <c r="DQ140" i="4"/>
  <c r="DQ210" i="10" s="1"/>
  <c r="P111" i="4"/>
  <c r="P181" i="10" s="1"/>
  <c r="I38" i="4" l="1"/>
  <c r="I108" i="10" s="1"/>
  <c r="I189" i="4"/>
  <c r="I259" i="10" s="1"/>
  <c r="O189" i="4"/>
  <c r="O259" i="10" s="1"/>
  <c r="N189" i="4"/>
  <c r="N259" i="10" s="1"/>
  <c r="P189" i="4"/>
  <c r="P259" i="10" s="1"/>
  <c r="M189" i="4"/>
  <c r="M259" i="10" s="1"/>
  <c r="U189" i="4"/>
  <c r="U259" i="10" s="1"/>
  <c r="I709" i="7"/>
  <c r="C699" i="7"/>
  <c r="G89" i="4"/>
  <c r="E88" i="4"/>
  <c r="E158" i="10" s="1"/>
  <c r="BA81" i="4"/>
  <c r="BA151" i="10" s="1"/>
  <c r="AL81" i="4"/>
  <c r="AL151" i="10" s="1"/>
  <c r="AV81" i="4"/>
  <c r="AV151" i="10" s="1"/>
  <c r="AG81" i="4"/>
  <c r="AG151" i="10" s="1"/>
  <c r="AQ81" i="4"/>
  <c r="AQ151" i="10" s="1"/>
  <c r="H89" i="4"/>
  <c r="I723" i="7"/>
  <c r="C713" i="7"/>
  <c r="T137" i="4"/>
  <c r="T207" i="10" s="1"/>
  <c r="DM112" i="4"/>
  <c r="DM182" i="10" s="1"/>
  <c r="M111" i="4"/>
  <c r="M181" i="10" s="1"/>
  <c r="O111" i="4"/>
  <c r="O181" i="10" s="1"/>
  <c r="N111" i="4"/>
  <c r="N181" i="10" s="1"/>
  <c r="DM120" i="4"/>
  <c r="DM190" i="10" s="1"/>
  <c r="AW81" i="4"/>
  <c r="AW151" i="10" s="1"/>
  <c r="AH81" i="4"/>
  <c r="AH151" i="10" s="1"/>
  <c r="AR81" i="4"/>
  <c r="AR151" i="10" s="1"/>
  <c r="AM81" i="4"/>
  <c r="AM151" i="10" s="1"/>
  <c r="BB81" i="4"/>
  <c r="BB151" i="10" s="1"/>
  <c r="DX112" i="4"/>
  <c r="DX182" i="10" s="1"/>
  <c r="AS81" i="4"/>
  <c r="AS151" i="10" s="1"/>
  <c r="BC81" i="4"/>
  <c r="BC151" i="10" s="1"/>
  <c r="AN81" i="4"/>
  <c r="AN151" i="10" s="1"/>
  <c r="AX81" i="4"/>
  <c r="AX151" i="10" s="1"/>
  <c r="AI81" i="4"/>
  <c r="AI151" i="10" s="1"/>
  <c r="V137" i="4"/>
  <c r="V207" i="10" s="1"/>
  <c r="DU112" i="4"/>
  <c r="DU182" i="10" s="1"/>
  <c r="EH120" i="4"/>
  <c r="EH190" i="10" s="1"/>
  <c r="U100" i="4"/>
  <c r="U170" i="10" s="1"/>
  <c r="DR112" i="4"/>
  <c r="DR182" i="10" s="1"/>
  <c r="DP112" i="4"/>
  <c r="DP182" i="10" s="1"/>
  <c r="DK112" i="4"/>
  <c r="DK182" i="10" s="1"/>
  <c r="DN120" i="4"/>
  <c r="DN190" i="10" s="1"/>
  <c r="EG112" i="4"/>
  <c r="EG182" i="10" s="1"/>
  <c r="S189" i="4"/>
  <c r="S259" i="10" s="1"/>
  <c r="V111" i="4"/>
  <c r="V181" i="10" s="1"/>
  <c r="EB120" i="4"/>
  <c r="EB190" i="10" s="1"/>
  <c r="EH112" i="4"/>
  <c r="EH182" i="10" s="1"/>
  <c r="O24" i="4"/>
  <c r="O94" i="10" s="1"/>
  <c r="I715" i="7"/>
  <c r="C705" i="7"/>
  <c r="I717" i="7"/>
  <c r="C707" i="7"/>
  <c r="EE112" i="4"/>
  <c r="EE182" i="10" s="1"/>
  <c r="EE120" i="4"/>
  <c r="EE190" i="10" s="1"/>
  <c r="E185" i="4"/>
  <c r="E255" i="10" s="1"/>
  <c r="DL112" i="4"/>
  <c r="DL182" i="10" s="1"/>
  <c r="F138" i="4"/>
  <c r="EF120" i="4"/>
  <c r="EF190" i="10" s="1"/>
  <c r="EA112" i="4"/>
  <c r="EA182" i="10" s="1"/>
  <c r="DQ120" i="4"/>
  <c r="DQ190" i="10" s="1"/>
  <c r="P24" i="4"/>
  <c r="P94" i="10" s="1"/>
  <c r="I710" i="7"/>
  <c r="C700" i="7"/>
  <c r="EC120" i="4"/>
  <c r="EC190" i="10" s="1"/>
  <c r="S100" i="4"/>
  <c r="S170" i="10" s="1"/>
  <c r="T100" i="4"/>
  <c r="T170" i="10" s="1"/>
  <c r="DV120" i="4"/>
  <c r="DV190" i="10" s="1"/>
  <c r="DV112" i="4"/>
  <c r="DV182" i="10" s="1"/>
  <c r="DR120" i="4"/>
  <c r="DR190" i="10" s="1"/>
  <c r="EC112" i="4"/>
  <c r="EC182" i="10" s="1"/>
  <c r="DU120" i="4"/>
  <c r="DU190" i="10" s="1"/>
  <c r="DS112" i="4"/>
  <c r="DS182" i="10" s="1"/>
  <c r="DX120" i="4"/>
  <c r="DX190" i="10" s="1"/>
  <c r="F89" i="4"/>
  <c r="I704" i="7"/>
  <c r="C694" i="7"/>
  <c r="AN100" i="4"/>
  <c r="AN170" i="10" s="1"/>
  <c r="AI100" i="4"/>
  <c r="AI170" i="10" s="1"/>
  <c r="AX100" i="4"/>
  <c r="AX170" i="10" s="1"/>
  <c r="AS100" i="4"/>
  <c r="AS170" i="10" s="1"/>
  <c r="BC100" i="4"/>
  <c r="BC170" i="10" s="1"/>
  <c r="DW120" i="4"/>
  <c r="DW190" i="10" s="1"/>
  <c r="I708" i="7"/>
  <c r="C698" i="7"/>
  <c r="DL120" i="4"/>
  <c r="DL190" i="10" s="1"/>
  <c r="F88" i="4"/>
  <c r="K24" i="4"/>
  <c r="K94" i="10" s="1"/>
  <c r="AZ81" i="4"/>
  <c r="AZ151" i="10" s="1"/>
  <c r="AK81" i="4"/>
  <c r="AK151" i="10" s="1"/>
  <c r="AU81" i="4"/>
  <c r="AU151" i="10" s="1"/>
  <c r="AF81" i="4"/>
  <c r="AF151" i="10" s="1"/>
  <c r="AP81" i="4"/>
  <c r="AP151" i="10" s="1"/>
  <c r="V189" i="4"/>
  <c r="V259" i="10" s="1"/>
  <c r="K43" i="4"/>
  <c r="K113" i="10" s="1"/>
  <c r="H43" i="4"/>
  <c r="E121" i="4"/>
  <c r="E191" i="10" s="1"/>
  <c r="DS120" i="4"/>
  <c r="DS190" i="10" s="1"/>
  <c r="DW112" i="4"/>
  <c r="DW182" i="10" s="1"/>
  <c r="DP120" i="4"/>
  <c r="DP190" i="10" s="1"/>
  <c r="G88" i="4"/>
  <c r="DN112" i="4"/>
  <c r="DN182" i="10" s="1"/>
  <c r="T38" i="4"/>
  <c r="T108" i="10" s="1"/>
  <c r="S137" i="4"/>
  <c r="S207" i="10" s="1"/>
  <c r="DK120" i="4"/>
  <c r="DK190" i="10" s="1"/>
  <c r="EF112" i="4"/>
  <c r="EF182" i="10" s="1"/>
  <c r="EG120" i="4"/>
  <c r="EG190" i="10" s="1"/>
  <c r="EA120" i="4"/>
  <c r="EA190" i="10" s="1"/>
  <c r="K197" i="4"/>
  <c r="K267" i="10" s="1"/>
  <c r="I716" i="7"/>
  <c r="C706" i="7"/>
  <c r="DZ120" i="4"/>
  <c r="DZ190" i="10" s="1"/>
  <c r="M24" i="4"/>
  <c r="M94" i="10" s="1"/>
  <c r="I702" i="7"/>
  <c r="C692" i="7"/>
  <c r="DQ112" i="4"/>
  <c r="DQ182" i="10" s="1"/>
  <c r="M38" i="4"/>
  <c r="M108" i="10" s="1"/>
  <c r="O38" i="4"/>
  <c r="O108" i="10" s="1"/>
  <c r="P38" i="4"/>
  <c r="P108" i="10" s="1"/>
  <c r="N24" i="4"/>
  <c r="N94" i="10" s="1"/>
  <c r="U137" i="4"/>
  <c r="U207" i="10" s="1"/>
  <c r="I711" i="7"/>
  <c r="C701" i="7"/>
  <c r="DZ112" i="4"/>
  <c r="DZ182" i="10" s="1"/>
  <c r="EB112" i="4"/>
  <c r="EB182" i="10" s="1"/>
  <c r="T189" i="4"/>
  <c r="T259" i="10" s="1"/>
  <c r="I197" i="4" l="1"/>
  <c r="I267" i="10" s="1"/>
  <c r="S24" i="4"/>
  <c r="S94" i="10" s="1"/>
  <c r="AM189" i="4"/>
  <c r="AM259" i="10" s="1"/>
  <c r="E98" i="4"/>
  <c r="E168" i="10" s="1"/>
  <c r="I719" i="7"/>
  <c r="C709" i="7"/>
  <c r="P197" i="4"/>
  <c r="P267" i="10" s="1"/>
  <c r="I43" i="4"/>
  <c r="I113" i="10" s="1"/>
  <c r="T24" i="4"/>
  <c r="T94" i="10" s="1"/>
  <c r="DR81" i="4"/>
  <c r="DR151" i="10" s="1"/>
  <c r="BA137" i="4"/>
  <c r="BA207" i="10" s="1"/>
  <c r="AV137" i="4"/>
  <c r="AV207" i="10" s="1"/>
  <c r="AL137" i="4"/>
  <c r="AL207" i="10" s="1"/>
  <c r="AG137" i="4"/>
  <c r="AG207" i="10" s="1"/>
  <c r="AQ137" i="4"/>
  <c r="AQ207" i="10" s="1"/>
  <c r="V38" i="4"/>
  <c r="V108" i="10" s="1"/>
  <c r="EC100" i="4"/>
  <c r="EC170" i="10" s="1"/>
  <c r="V197" i="4"/>
  <c r="V267" i="10" s="1"/>
  <c r="U38" i="4"/>
  <c r="U108" i="10" s="1"/>
  <c r="F98" i="4"/>
  <c r="E76" i="4"/>
  <c r="E146" i="10" s="1"/>
  <c r="P89" i="4"/>
  <c r="P159" i="10" s="1"/>
  <c r="EG81" i="4"/>
  <c r="EG151" i="10" s="1"/>
  <c r="EH100" i="4"/>
  <c r="EH170" i="10" s="1"/>
  <c r="I714" i="7"/>
  <c r="C704" i="7"/>
  <c r="K138" i="4"/>
  <c r="K208" i="10" s="1"/>
  <c r="U24" i="4"/>
  <c r="U94" i="10" s="1"/>
  <c r="BC111" i="4"/>
  <c r="BC181" i="10" s="1"/>
  <c r="AN111" i="4"/>
  <c r="AN181" i="10" s="1"/>
  <c r="AX111" i="4"/>
  <c r="AX181" i="10" s="1"/>
  <c r="AI111" i="4"/>
  <c r="AI181" i="10" s="1"/>
  <c r="AS111" i="4"/>
  <c r="AS181" i="10" s="1"/>
  <c r="EB81" i="4"/>
  <c r="EB151" i="10" s="1"/>
  <c r="DS100" i="4"/>
  <c r="DS170" i="10" s="1"/>
  <c r="EH81" i="4"/>
  <c r="EH151" i="10" s="1"/>
  <c r="DQ81" i="4"/>
  <c r="DQ151" i="10" s="1"/>
  <c r="BA100" i="4"/>
  <c r="BA170" i="10" s="1"/>
  <c r="AL100" i="4"/>
  <c r="AL170" i="10" s="1"/>
  <c r="AG100" i="4"/>
  <c r="AG170" i="10" s="1"/>
  <c r="AQ100" i="4"/>
  <c r="AQ170" i="10" s="1"/>
  <c r="AV100" i="4"/>
  <c r="AV170" i="10" s="1"/>
  <c r="DL81" i="4"/>
  <c r="DL151" i="10" s="1"/>
  <c r="AP189" i="4"/>
  <c r="AP259" i="10" s="1"/>
  <c r="AF189" i="4"/>
  <c r="AF259" i="10" s="1"/>
  <c r="AK189" i="4"/>
  <c r="AK259" i="10" s="1"/>
  <c r="AU189" i="4"/>
  <c r="AU259" i="10" s="1"/>
  <c r="AZ189" i="4"/>
  <c r="AZ259" i="10" s="1"/>
  <c r="EA81" i="4"/>
  <c r="EA151" i="10" s="1"/>
  <c r="DN100" i="4"/>
  <c r="DN170" i="10" s="1"/>
  <c r="S111" i="4"/>
  <c r="S181" i="10" s="1"/>
  <c r="I721" i="7"/>
  <c r="C711" i="7"/>
  <c r="EE81" i="4"/>
  <c r="EE151" i="10" s="1"/>
  <c r="AZ100" i="4"/>
  <c r="AZ170" i="10" s="1"/>
  <c r="AK100" i="4"/>
  <c r="AK170" i="10" s="1"/>
  <c r="AU100" i="4"/>
  <c r="AU170" i="10" s="1"/>
  <c r="AP100" i="4"/>
  <c r="AP170" i="10" s="1"/>
  <c r="AF100" i="4"/>
  <c r="AF170" i="10" s="1"/>
  <c r="I720" i="7"/>
  <c r="C710" i="7"/>
  <c r="I727" i="7"/>
  <c r="C717" i="7"/>
  <c r="K89" i="4"/>
  <c r="K159" i="10" s="1"/>
  <c r="DN81" i="4"/>
  <c r="DN151" i="10" s="1"/>
  <c r="DM81" i="4"/>
  <c r="DM151" i="10" s="1"/>
  <c r="T111" i="4"/>
  <c r="T181" i="10" s="1"/>
  <c r="G170" i="4"/>
  <c r="U111" i="4"/>
  <c r="U181" i="10" s="1"/>
  <c r="DU81" i="4"/>
  <c r="DU151" i="10" s="1"/>
  <c r="BA189" i="4"/>
  <c r="BA259" i="10" s="1"/>
  <c r="AQ189" i="4"/>
  <c r="AQ259" i="10" s="1"/>
  <c r="AG189" i="4"/>
  <c r="AG259" i="10" s="1"/>
  <c r="AV189" i="4"/>
  <c r="AV259" i="10" s="1"/>
  <c r="AL189" i="4"/>
  <c r="AL259" i="10" s="1"/>
  <c r="BC189" i="4"/>
  <c r="BC259" i="10" s="1"/>
  <c r="AS189" i="4"/>
  <c r="AS259" i="10" s="1"/>
  <c r="AX189" i="4"/>
  <c r="AX259" i="10" s="1"/>
  <c r="AI189" i="4"/>
  <c r="AI259" i="10" s="1"/>
  <c r="AN189" i="4"/>
  <c r="AN259" i="10" s="1"/>
  <c r="G98" i="4"/>
  <c r="DX100" i="4"/>
  <c r="DX170" i="10" s="1"/>
  <c r="AM100" i="4"/>
  <c r="AM170" i="10" s="1"/>
  <c r="AW100" i="4"/>
  <c r="AW170" i="10" s="1"/>
  <c r="AH100" i="4"/>
  <c r="AH170" i="10" s="1"/>
  <c r="BB100" i="4"/>
  <c r="BB170" i="10" s="1"/>
  <c r="AR100" i="4"/>
  <c r="AR170" i="10" s="1"/>
  <c r="F121" i="4"/>
  <c r="H88" i="4"/>
  <c r="G185" i="4"/>
  <c r="AX137" i="4"/>
  <c r="AX207" i="10" s="1"/>
  <c r="AI137" i="4"/>
  <c r="AI207" i="10" s="1"/>
  <c r="AN137" i="4"/>
  <c r="AN207" i="10" s="1"/>
  <c r="BC137" i="4"/>
  <c r="BC207" i="10" s="1"/>
  <c r="AS137" i="4"/>
  <c r="AS207" i="10" s="1"/>
  <c r="DW81" i="4"/>
  <c r="DW151" i="10" s="1"/>
  <c r="I733" i="7"/>
  <c r="C723" i="7"/>
  <c r="AP24" i="4"/>
  <c r="AP94" i="10" s="1"/>
  <c r="AU24" i="4"/>
  <c r="AU94" i="10" s="1"/>
  <c r="AF24" i="4"/>
  <c r="AF94" i="10" s="1"/>
  <c r="AZ24" i="4"/>
  <c r="AZ94" i="10" s="1"/>
  <c r="AK24" i="4"/>
  <c r="AK94" i="10" s="1"/>
  <c r="I24" i="4"/>
  <c r="I94" i="10" s="1"/>
  <c r="V24" i="4"/>
  <c r="V94" i="10" s="1"/>
  <c r="DX81" i="4"/>
  <c r="DX151" i="10" s="1"/>
  <c r="EF81" i="4"/>
  <c r="EF151" i="10" s="1"/>
  <c r="S38" i="4"/>
  <c r="S108" i="10" s="1"/>
  <c r="DS81" i="4"/>
  <c r="DS151" i="10" s="1"/>
  <c r="AK137" i="4"/>
  <c r="AK207" i="10" s="1"/>
  <c r="AU137" i="4"/>
  <c r="AU207" i="10" s="1"/>
  <c r="AZ137" i="4"/>
  <c r="AZ207" i="10" s="1"/>
  <c r="AF137" i="4"/>
  <c r="AF207" i="10" s="1"/>
  <c r="AP137" i="4"/>
  <c r="AP207" i="10" s="1"/>
  <c r="AV38" i="4"/>
  <c r="AV108" i="10" s="1"/>
  <c r="DP81" i="4"/>
  <c r="DP151" i="10" s="1"/>
  <c r="H185" i="4"/>
  <c r="DK81" i="4"/>
  <c r="DK151" i="10" s="1"/>
  <c r="BB137" i="4"/>
  <c r="BB207" i="10" s="1"/>
  <c r="AM137" i="4"/>
  <c r="AM207" i="10" s="1"/>
  <c r="AR137" i="4"/>
  <c r="AR207" i="10" s="1"/>
  <c r="AW137" i="4"/>
  <c r="AW207" i="10" s="1"/>
  <c r="AH137" i="4"/>
  <c r="AH207" i="10" s="1"/>
  <c r="I712" i="7"/>
  <c r="C702" i="7"/>
  <c r="I726" i="7"/>
  <c r="C716" i="7"/>
  <c r="DZ81" i="4"/>
  <c r="DZ151" i="10" s="1"/>
  <c r="O197" i="4"/>
  <c r="O267" i="10" s="1"/>
  <c r="N197" i="4"/>
  <c r="N267" i="10" s="1"/>
  <c r="M197" i="4"/>
  <c r="M267" i="10" s="1"/>
  <c r="I718" i="7"/>
  <c r="C708" i="7"/>
  <c r="H121" i="4"/>
  <c r="I725" i="7"/>
  <c r="C715" i="7"/>
  <c r="EC81" i="4"/>
  <c r="EC151" i="10" s="1"/>
  <c r="DV81" i="4"/>
  <c r="DV151" i="10" s="1"/>
  <c r="I89" i="4" l="1"/>
  <c r="I159" i="10" s="1"/>
  <c r="I138" i="4"/>
  <c r="I208" i="10" s="1"/>
  <c r="AR189" i="4"/>
  <c r="AR259" i="10" s="1"/>
  <c r="AW189" i="4"/>
  <c r="AW259" i="10" s="1"/>
  <c r="DV38" i="4"/>
  <c r="DV108" i="10" s="1"/>
  <c r="P43" i="4"/>
  <c r="P113" i="10" s="1"/>
  <c r="AL38" i="4"/>
  <c r="AL108" i="10" s="1"/>
  <c r="K121" i="4"/>
  <c r="K191" i="10" s="1"/>
  <c r="BA38" i="4"/>
  <c r="BA108" i="10" s="1"/>
  <c r="AG38" i="4"/>
  <c r="AG108" i="10" s="1"/>
  <c r="EG189" i="4"/>
  <c r="EG259" i="10" s="1"/>
  <c r="BB189" i="4"/>
  <c r="BB259" i="10" s="1"/>
  <c r="AQ38" i="4"/>
  <c r="AQ108" i="10" s="1"/>
  <c r="AH189" i="4"/>
  <c r="AH259" i="10" s="1"/>
  <c r="C719" i="7"/>
  <c r="I729" i="7"/>
  <c r="G76" i="4"/>
  <c r="K88" i="4"/>
  <c r="K158" i="10" s="1"/>
  <c r="O88" i="4"/>
  <c r="O158" i="10" s="1"/>
  <c r="N88" i="4"/>
  <c r="N158" i="10" s="1"/>
  <c r="M88" i="4"/>
  <c r="M158" i="10" s="1"/>
  <c r="S121" i="4"/>
  <c r="S191" i="10" s="1"/>
  <c r="DZ137" i="4"/>
  <c r="DZ207" i="10" s="1"/>
  <c r="E73" i="4"/>
  <c r="E143" i="10" s="1"/>
  <c r="T197" i="4"/>
  <c r="T267" i="10" s="1"/>
  <c r="DS189" i="4"/>
  <c r="DS259" i="10" s="1"/>
  <c r="I735" i="7"/>
  <c r="C725" i="7"/>
  <c r="DK137" i="4"/>
  <c r="DK207" i="10" s="1"/>
  <c r="AK111" i="4"/>
  <c r="AK181" i="10" s="1"/>
  <c r="AF111" i="4"/>
  <c r="AF181" i="10" s="1"/>
  <c r="AP111" i="4"/>
  <c r="AP181" i="10" s="1"/>
  <c r="AZ111" i="4"/>
  <c r="AZ181" i="10" s="1"/>
  <c r="AU111" i="4"/>
  <c r="AU181" i="10" s="1"/>
  <c r="EG137" i="4"/>
  <c r="EG207" i="10" s="1"/>
  <c r="I736" i="7"/>
  <c r="C726" i="7"/>
  <c r="DW137" i="4"/>
  <c r="DW207" i="10" s="1"/>
  <c r="DP24" i="4"/>
  <c r="DP94" i="10" s="1"/>
  <c r="I743" i="7"/>
  <c r="C733" i="7"/>
  <c r="EC189" i="4"/>
  <c r="EC259" i="10" s="1"/>
  <c r="EF189" i="4"/>
  <c r="EF259" i="10" s="1"/>
  <c r="DL189" i="4"/>
  <c r="DL259" i="10" s="1"/>
  <c r="EE100" i="4"/>
  <c r="EE170" i="10" s="1"/>
  <c r="I731" i="7"/>
  <c r="C721" i="7"/>
  <c r="DQ100" i="4"/>
  <c r="DQ170" i="10" s="1"/>
  <c r="EF137" i="4"/>
  <c r="EF207" i="10" s="1"/>
  <c r="F76" i="4"/>
  <c r="DP189" i="4"/>
  <c r="DP259" i="10" s="1"/>
  <c r="AW24" i="4"/>
  <c r="AW94" i="10" s="1"/>
  <c r="BB24" i="4"/>
  <c r="BB94" i="10" s="1"/>
  <c r="AM24" i="4"/>
  <c r="AM94" i="10" s="1"/>
  <c r="AH24" i="4"/>
  <c r="AH94" i="10" s="1"/>
  <c r="AR24" i="4"/>
  <c r="AR94" i="10" s="1"/>
  <c r="BC38" i="4"/>
  <c r="BC108" i="10" s="1"/>
  <c r="AS38" i="4"/>
  <c r="AS108" i="10" s="1"/>
  <c r="AX38" i="4"/>
  <c r="AX108" i="10" s="1"/>
  <c r="AI38" i="4"/>
  <c r="AI108" i="10" s="1"/>
  <c r="AN38" i="4"/>
  <c r="AN108" i="10" s="1"/>
  <c r="K98" i="4"/>
  <c r="K168" i="10" s="1"/>
  <c r="H98" i="4"/>
  <c r="P121" i="4"/>
  <c r="P191" i="10" s="1"/>
  <c r="O121" i="4"/>
  <c r="O191" i="10" s="1"/>
  <c r="EC111" i="4"/>
  <c r="EC181" i="10" s="1"/>
  <c r="F185" i="4"/>
  <c r="AX197" i="4"/>
  <c r="AX267" i="10" s="1"/>
  <c r="AI197" i="4"/>
  <c r="AI267" i="10" s="1"/>
  <c r="AN197" i="4"/>
  <c r="AN267" i="10" s="1"/>
  <c r="AS197" i="4"/>
  <c r="AS267" i="10" s="1"/>
  <c r="BC197" i="4"/>
  <c r="BC267" i="10" s="1"/>
  <c r="DL137" i="4"/>
  <c r="DL207" i="10" s="1"/>
  <c r="I728" i="7"/>
  <c r="C718" i="7"/>
  <c r="I722" i="7"/>
  <c r="C712" i="7"/>
  <c r="I724" i="7"/>
  <c r="C714" i="7"/>
  <c r="AM38" i="4"/>
  <c r="AM108" i="10" s="1"/>
  <c r="AW38" i="4"/>
  <c r="AW108" i="10" s="1"/>
  <c r="AH38" i="4"/>
  <c r="AH108" i="10" s="1"/>
  <c r="AR38" i="4"/>
  <c r="AR108" i="10" s="1"/>
  <c r="BB38" i="4"/>
  <c r="BB108" i="10" s="1"/>
  <c r="BA111" i="4"/>
  <c r="BA181" i="10" s="1"/>
  <c r="AG111" i="4"/>
  <c r="AG181" i="10" s="1"/>
  <c r="AV111" i="4"/>
  <c r="AV181" i="10" s="1"/>
  <c r="AQ111" i="4"/>
  <c r="AQ181" i="10" s="1"/>
  <c r="AL111" i="4"/>
  <c r="AL181" i="10" s="1"/>
  <c r="EB137" i="4"/>
  <c r="EB207" i="10" s="1"/>
  <c r="G73" i="4"/>
  <c r="BA24" i="4"/>
  <c r="BA94" i="10" s="1"/>
  <c r="AV24" i="4"/>
  <c r="AV94" i="10" s="1"/>
  <c r="AG24" i="4"/>
  <c r="AG94" i="10" s="1"/>
  <c r="AL24" i="4"/>
  <c r="AL94" i="10" s="1"/>
  <c r="AQ24" i="4"/>
  <c r="AQ94" i="10" s="1"/>
  <c r="DZ24" i="4"/>
  <c r="DZ94" i="10" s="1"/>
  <c r="EA189" i="4"/>
  <c r="EA259" i="10" s="1"/>
  <c r="DU24" i="4"/>
  <c r="DU94" i="10" s="1"/>
  <c r="EE24" i="4"/>
  <c r="EE94" i="10" s="1"/>
  <c r="DR100" i="4"/>
  <c r="DR170" i="10" s="1"/>
  <c r="EH189" i="4"/>
  <c r="EH259" i="10" s="1"/>
  <c r="DV100" i="4"/>
  <c r="DV170" i="10" s="1"/>
  <c r="S197" i="4"/>
  <c r="S267" i="10" s="1"/>
  <c r="EF38" i="4"/>
  <c r="EF108" i="10" s="1"/>
  <c r="DS137" i="4"/>
  <c r="DS207" i="10" s="1"/>
  <c r="DM100" i="4"/>
  <c r="DM170" i="10" s="1"/>
  <c r="H76" i="4"/>
  <c r="DV137" i="4"/>
  <c r="DV207" i="10" s="1"/>
  <c r="EA38" i="4"/>
  <c r="EA108" i="10" s="1"/>
  <c r="DP137" i="4"/>
  <c r="DP207" i="10" s="1"/>
  <c r="DX137" i="4"/>
  <c r="DX207" i="10" s="1"/>
  <c r="EG100" i="4"/>
  <c r="EG170" i="10" s="1"/>
  <c r="I737" i="7"/>
  <c r="C727" i="7"/>
  <c r="I730" i="7"/>
  <c r="C720" i="7"/>
  <c r="DZ189" i="4"/>
  <c r="DZ259" i="10" s="1"/>
  <c r="DU189" i="4"/>
  <c r="DU259" i="10" s="1"/>
  <c r="EF100" i="4"/>
  <c r="EF170" i="10" s="1"/>
  <c r="DX111" i="4"/>
  <c r="DX181" i="10" s="1"/>
  <c r="P138" i="4"/>
  <c r="P208" i="10" s="1"/>
  <c r="M138" i="4"/>
  <c r="M208" i="10" s="1"/>
  <c r="O138" i="4"/>
  <c r="O208" i="10" s="1"/>
  <c r="DQ137" i="4"/>
  <c r="DQ207" i="10" s="1"/>
  <c r="V43" i="4"/>
  <c r="V113" i="10" s="1"/>
  <c r="DV189" i="4"/>
  <c r="DV259" i="10" s="1"/>
  <c r="DM137" i="4"/>
  <c r="DM207" i="10" s="1"/>
  <c r="EE189" i="4"/>
  <c r="EE259" i="10" s="1"/>
  <c r="N121" i="4"/>
  <c r="N191" i="10" s="1"/>
  <c r="AP38" i="4"/>
  <c r="AP108" i="10" s="1"/>
  <c r="AZ38" i="4"/>
  <c r="AZ108" i="10" s="1"/>
  <c r="AK38" i="4"/>
  <c r="AK108" i="10" s="1"/>
  <c r="AU38" i="4"/>
  <c r="AU108" i="10" s="1"/>
  <c r="AF38" i="4"/>
  <c r="AF108" i="10" s="1"/>
  <c r="DN137" i="4"/>
  <c r="DN207" i="10" s="1"/>
  <c r="DX189" i="4"/>
  <c r="DX259" i="10" s="1"/>
  <c r="DQ189" i="4"/>
  <c r="DQ259" i="10" s="1"/>
  <c r="AH111" i="4"/>
  <c r="AH181" i="10" s="1"/>
  <c r="AR111" i="4"/>
  <c r="AR181" i="10" s="1"/>
  <c r="BB111" i="4"/>
  <c r="BB181" i="10" s="1"/>
  <c r="AM111" i="4"/>
  <c r="AM181" i="10" s="1"/>
  <c r="AW111" i="4"/>
  <c r="AW181" i="10" s="1"/>
  <c r="DU100" i="4"/>
  <c r="DU170" i="10" s="1"/>
  <c r="DK189" i="4"/>
  <c r="DK259" i="10" s="1"/>
  <c r="EH111" i="4"/>
  <c r="EH181" i="10" s="1"/>
  <c r="O89" i="4"/>
  <c r="O159" i="10" s="1"/>
  <c r="M89" i="4"/>
  <c r="M159" i="10" s="1"/>
  <c r="DW100" i="4"/>
  <c r="DW170" i="10" s="1"/>
  <c r="EC137" i="4"/>
  <c r="EC207" i="10" s="1"/>
  <c r="DZ100" i="4"/>
  <c r="DZ170" i="10" s="1"/>
  <c r="P88" i="4"/>
  <c r="P158" i="10" s="1"/>
  <c r="EA100" i="4"/>
  <c r="EA170" i="10" s="1"/>
  <c r="DR137" i="4"/>
  <c r="DR207" i="10" s="1"/>
  <c r="DK24" i="4"/>
  <c r="DK94" i="10" s="1"/>
  <c r="DL100" i="4"/>
  <c r="DL170" i="10" s="1"/>
  <c r="M43" i="4"/>
  <c r="M113" i="10" s="1"/>
  <c r="N43" i="4"/>
  <c r="N113" i="10" s="1"/>
  <c r="O43" i="4"/>
  <c r="O113" i="10" s="1"/>
  <c r="DU137" i="4"/>
  <c r="DU207" i="10" s="1"/>
  <c r="U197" i="4"/>
  <c r="U267" i="10" s="1"/>
  <c r="F73" i="4"/>
  <c r="EE137" i="4"/>
  <c r="EE207" i="10" s="1"/>
  <c r="AI24" i="4"/>
  <c r="AI94" i="10" s="1"/>
  <c r="AS24" i="4"/>
  <c r="AS94" i="10" s="1"/>
  <c r="AX24" i="4"/>
  <c r="AX94" i="10" s="1"/>
  <c r="BC24" i="4"/>
  <c r="BC94" i="10" s="1"/>
  <c r="AN24" i="4"/>
  <c r="AN94" i="10" s="1"/>
  <c r="E187" i="4"/>
  <c r="E257" i="10" s="1"/>
  <c r="EH137" i="4"/>
  <c r="EH207" i="10" s="1"/>
  <c r="M121" i="4"/>
  <c r="M191" i="10" s="1"/>
  <c r="EB100" i="4"/>
  <c r="EB170" i="10" s="1"/>
  <c r="DN189" i="4"/>
  <c r="DN259" i="10" s="1"/>
  <c r="DP100" i="4"/>
  <c r="DP170" i="10" s="1"/>
  <c r="DK100" i="4"/>
  <c r="DK170" i="10" s="1"/>
  <c r="DW189" i="4"/>
  <c r="DW259" i="10" s="1"/>
  <c r="E170" i="4"/>
  <c r="E240" i="10" s="1"/>
  <c r="DN111" i="4"/>
  <c r="DN181" i="10" s="1"/>
  <c r="DS111" i="4"/>
  <c r="DS181" i="10" s="1"/>
  <c r="N138" i="4"/>
  <c r="N208" i="10" s="1"/>
  <c r="EA137" i="4"/>
  <c r="EA207" i="10" s="1"/>
  <c r="N89" i="4"/>
  <c r="N159" i="10" s="1"/>
  <c r="I121" i="4" l="1"/>
  <c r="I191" i="10" s="1"/>
  <c r="I88" i="4"/>
  <c r="I158" i="10" s="1"/>
  <c r="DR189" i="4"/>
  <c r="DR259" i="10" s="1"/>
  <c r="EB189" i="4"/>
  <c r="EB259" i="10" s="1"/>
  <c r="DM189" i="4"/>
  <c r="DM259" i="10" s="1"/>
  <c r="DQ38" i="4"/>
  <c r="DQ108" i="10" s="1"/>
  <c r="DL38" i="4"/>
  <c r="DL108" i="10" s="1"/>
  <c r="V89" i="4"/>
  <c r="V159" i="10" s="1"/>
  <c r="I739" i="7"/>
  <c r="C729" i="7"/>
  <c r="E67" i="4"/>
  <c r="E137" i="10" s="1"/>
  <c r="DK38" i="4"/>
  <c r="DK108" i="10" s="1"/>
  <c r="G67" i="4"/>
  <c r="G187" i="4"/>
  <c r="S88" i="4"/>
  <c r="S158" i="10" s="1"/>
  <c r="V88" i="4"/>
  <c r="V158" i="10" s="1"/>
  <c r="S138" i="4"/>
  <c r="S208" i="10" s="1"/>
  <c r="M170" i="4"/>
  <c r="M240" i="10" s="1"/>
  <c r="H170" i="4"/>
  <c r="EB111" i="4"/>
  <c r="EB181" i="10" s="1"/>
  <c r="I734" i="7"/>
  <c r="C724" i="7"/>
  <c r="DX38" i="4"/>
  <c r="DX108" i="10" s="1"/>
  <c r="S89" i="4"/>
  <c r="S159" i="10" s="1"/>
  <c r="DR111" i="4"/>
  <c r="DR181" i="10" s="1"/>
  <c r="DZ38" i="4"/>
  <c r="DZ108" i="10" s="1"/>
  <c r="F67" i="4"/>
  <c r="DL24" i="4"/>
  <c r="DL94" i="10" s="1"/>
  <c r="DQ24" i="4"/>
  <c r="DQ94" i="10" s="1"/>
  <c r="DV111" i="4"/>
  <c r="DV181" i="10" s="1"/>
  <c r="EB38" i="4"/>
  <c r="EB108" i="10" s="1"/>
  <c r="F170" i="4"/>
  <c r="DX197" i="4"/>
  <c r="DX267" i="10" s="1"/>
  <c r="DN38" i="4"/>
  <c r="DN108" i="10" s="1"/>
  <c r="EB24" i="4"/>
  <c r="EB94" i="10" s="1"/>
  <c r="I741" i="7"/>
  <c r="C731" i="7"/>
  <c r="I745" i="7"/>
  <c r="C735" i="7"/>
  <c r="T88" i="4"/>
  <c r="T158" i="10" s="1"/>
  <c r="I98" i="4"/>
  <c r="I168" i="10" s="1"/>
  <c r="S43" i="4"/>
  <c r="S113" i="10" s="1"/>
  <c r="DS38" i="4"/>
  <c r="DS108" i="10" s="1"/>
  <c r="DP111" i="4"/>
  <c r="DP181" i="10" s="1"/>
  <c r="EF24" i="4"/>
  <c r="EF94" i="10" s="1"/>
  <c r="K185" i="4"/>
  <c r="K255" i="10" s="1"/>
  <c r="K76" i="4"/>
  <c r="K146" i="10" s="1"/>
  <c r="G158" i="4"/>
  <c r="EE111" i="4"/>
  <c r="EE181" i="10" s="1"/>
  <c r="DZ111" i="4"/>
  <c r="DZ181" i="10" s="1"/>
  <c r="DM111" i="4"/>
  <c r="DM181" i="10" s="1"/>
  <c r="EA111" i="4"/>
  <c r="EA181" i="10" s="1"/>
  <c r="EC197" i="4"/>
  <c r="EC267" i="10" s="1"/>
  <c r="DP38" i="4"/>
  <c r="DP108" i="10" s="1"/>
  <c r="I732" i="7"/>
  <c r="C722" i="7"/>
  <c r="E130" i="4"/>
  <c r="E200" i="10" s="1"/>
  <c r="H73" i="4"/>
  <c r="DN197" i="4"/>
  <c r="DN267" i="10" s="1"/>
  <c r="DX24" i="4"/>
  <c r="DX94" i="10" s="1"/>
  <c r="U43" i="4"/>
  <c r="U113" i="10" s="1"/>
  <c r="U89" i="4"/>
  <c r="U159" i="10" s="1"/>
  <c r="T121" i="4"/>
  <c r="T191" i="10" s="1"/>
  <c r="AI43" i="4"/>
  <c r="AI113" i="10" s="1"/>
  <c r="AS43" i="4"/>
  <c r="AS113" i="10" s="1"/>
  <c r="BC43" i="4"/>
  <c r="BC113" i="10" s="1"/>
  <c r="AN43" i="4"/>
  <c r="AN113" i="10" s="1"/>
  <c r="AX43" i="4"/>
  <c r="AX113" i="10" s="1"/>
  <c r="U138" i="4"/>
  <c r="U208" i="10" s="1"/>
  <c r="I747" i="7"/>
  <c r="C737" i="7"/>
  <c r="AP197" i="4"/>
  <c r="AP267" i="10" s="1"/>
  <c r="AF197" i="4"/>
  <c r="AF267" i="10" s="1"/>
  <c r="AK197" i="4"/>
  <c r="AK267" i="10" s="1"/>
  <c r="AU197" i="4"/>
  <c r="AU267" i="10" s="1"/>
  <c r="AZ197" i="4"/>
  <c r="AZ267" i="10" s="1"/>
  <c r="DV24" i="4"/>
  <c r="DV94" i="10" s="1"/>
  <c r="DQ111" i="4"/>
  <c r="DQ181" i="10" s="1"/>
  <c r="DW38" i="4"/>
  <c r="DW108" i="10" s="1"/>
  <c r="I738" i="7"/>
  <c r="C728" i="7"/>
  <c r="EC38" i="4"/>
  <c r="EC108" i="10" s="1"/>
  <c r="DR24" i="4"/>
  <c r="DR94" i="10" s="1"/>
  <c r="P76" i="4"/>
  <c r="P146" i="10" s="1"/>
  <c r="I753" i="7"/>
  <c r="C743" i="7"/>
  <c r="H187" i="4"/>
  <c r="DK111" i="4"/>
  <c r="DK181" i="10" s="1"/>
  <c r="DU111" i="4"/>
  <c r="DU181" i="10" s="1"/>
  <c r="T89" i="4"/>
  <c r="T159" i="10" s="1"/>
  <c r="I740" i="7"/>
  <c r="C730" i="7"/>
  <c r="DL111" i="4"/>
  <c r="DL181" i="10" s="1"/>
  <c r="AW197" i="4"/>
  <c r="AW267" i="10" s="1"/>
  <c r="AH197" i="4"/>
  <c r="AH267" i="10" s="1"/>
  <c r="AM197" i="4"/>
  <c r="AM267" i="10" s="1"/>
  <c r="BB197" i="4"/>
  <c r="BB267" i="10" s="1"/>
  <c r="AR197" i="4"/>
  <c r="AR267" i="10" s="1"/>
  <c r="EE38" i="4"/>
  <c r="EE108" i="10" s="1"/>
  <c r="DR38" i="4"/>
  <c r="DR108" i="10" s="1"/>
  <c r="EH38" i="4"/>
  <c r="EH108" i="10" s="1"/>
  <c r="EC24" i="4"/>
  <c r="EC94" i="10" s="1"/>
  <c r="T43" i="4"/>
  <c r="T113" i="10" s="1"/>
  <c r="DW111" i="4"/>
  <c r="DW181" i="10" s="1"/>
  <c r="EA24" i="4"/>
  <c r="EA94" i="10" s="1"/>
  <c r="EF111" i="4"/>
  <c r="EF181" i="10" s="1"/>
  <c r="DM38" i="4"/>
  <c r="DM108" i="10" s="1"/>
  <c r="EG38" i="4"/>
  <c r="EG108" i="10" s="1"/>
  <c r="EG24" i="4"/>
  <c r="EG94" i="10" s="1"/>
  <c r="I746" i="7"/>
  <c r="C736" i="7"/>
  <c r="BA197" i="4"/>
  <c r="BA267" i="10" s="1"/>
  <c r="AL197" i="4"/>
  <c r="AL267" i="10" s="1"/>
  <c r="AG197" i="4"/>
  <c r="AG267" i="10" s="1"/>
  <c r="AQ197" i="4"/>
  <c r="AQ267" i="10" s="1"/>
  <c r="AV197" i="4"/>
  <c r="AV267" i="10" s="1"/>
  <c r="DM24" i="4"/>
  <c r="DM94" i="10" s="1"/>
  <c r="EH24" i="4"/>
  <c r="EH94" i="10" s="1"/>
  <c r="DS197" i="4"/>
  <c r="DS267" i="10" s="1"/>
  <c r="U121" i="4"/>
  <c r="U191" i="10" s="1"/>
  <c r="AS89" i="4"/>
  <c r="AS159" i="10" s="1"/>
  <c r="BC89" i="4"/>
  <c r="BC159" i="10" s="1"/>
  <c r="AN89" i="4"/>
  <c r="AN159" i="10" s="1"/>
  <c r="AX89" i="4"/>
  <c r="AX159" i="10" s="1"/>
  <c r="AI89" i="4"/>
  <c r="AI159" i="10" s="1"/>
  <c r="DS24" i="4"/>
  <c r="DS94" i="10" s="1"/>
  <c r="DN24" i="4"/>
  <c r="DN94" i="10" s="1"/>
  <c r="T138" i="4"/>
  <c r="T208" i="10" s="1"/>
  <c r="EG111" i="4"/>
  <c r="EG181" i="10" s="1"/>
  <c r="DU38" i="4"/>
  <c r="DU108" i="10" s="1"/>
  <c r="V138" i="4"/>
  <c r="V208" i="10" s="1"/>
  <c r="EH197" i="4"/>
  <c r="EH267" i="10" s="1"/>
  <c r="P98" i="4"/>
  <c r="P168" i="10" s="1"/>
  <c r="DW24" i="4"/>
  <c r="DW94" i="10" s="1"/>
  <c r="V121" i="4"/>
  <c r="V191" i="10" s="1"/>
  <c r="AU121" i="4"/>
  <c r="AU191" i="10" s="1"/>
  <c r="AK121" i="4"/>
  <c r="AK191" i="10" s="1"/>
  <c r="AZ121" i="4"/>
  <c r="AZ191" i="10" s="1"/>
  <c r="AF121" i="4"/>
  <c r="AF191" i="10" s="1"/>
  <c r="AP121" i="4"/>
  <c r="AP191" i="10" s="1"/>
  <c r="U88" i="4"/>
  <c r="U158" i="10" s="1"/>
  <c r="I185" i="4" l="1"/>
  <c r="I255" i="10" s="1"/>
  <c r="K170" i="4"/>
  <c r="K240" i="10" s="1"/>
  <c r="G130" i="4"/>
  <c r="C739" i="7"/>
  <c r="I749" i="7"/>
  <c r="DU121" i="4"/>
  <c r="DU191" i="10" s="1"/>
  <c r="DL197" i="4"/>
  <c r="DL267" i="10" s="1"/>
  <c r="AN121" i="4"/>
  <c r="AN191" i="10" s="1"/>
  <c r="BC121" i="4"/>
  <c r="BC191" i="10" s="1"/>
  <c r="AX121" i="4"/>
  <c r="AX191" i="10" s="1"/>
  <c r="AI121" i="4"/>
  <c r="AI191" i="10" s="1"/>
  <c r="AS121" i="4"/>
  <c r="AS191" i="10" s="1"/>
  <c r="DX89" i="4"/>
  <c r="DX159" i="10" s="1"/>
  <c r="F206" i="4"/>
  <c r="I763" i="7"/>
  <c r="C753" i="7"/>
  <c r="I748" i="7"/>
  <c r="C738" i="7"/>
  <c r="I757" i="7"/>
  <c r="C747" i="7"/>
  <c r="DZ121" i="4"/>
  <c r="DZ191" i="10" s="1"/>
  <c r="EH89" i="4"/>
  <c r="EH159" i="10" s="1"/>
  <c r="DV197" i="4"/>
  <c r="DV267" i="10" s="1"/>
  <c r="AL89" i="4"/>
  <c r="AL159" i="10" s="1"/>
  <c r="AV89" i="4"/>
  <c r="AV159" i="10" s="1"/>
  <c r="AG89" i="4"/>
  <c r="AG159" i="10" s="1"/>
  <c r="BA89" i="4"/>
  <c r="BA159" i="10" s="1"/>
  <c r="AQ89" i="4"/>
  <c r="AQ159" i="10" s="1"/>
  <c r="DZ197" i="4"/>
  <c r="DZ267" i="10" s="1"/>
  <c r="DN43" i="4"/>
  <c r="DN113" i="10" s="1"/>
  <c r="N76" i="4"/>
  <c r="N146" i="10" s="1"/>
  <c r="E206" i="4"/>
  <c r="E276" i="10" s="1"/>
  <c r="I744" i="7"/>
  <c r="C734" i="7"/>
  <c r="BA138" i="4"/>
  <c r="BA208" i="10" s="1"/>
  <c r="AV138" i="4"/>
  <c r="AV208" i="10" s="1"/>
  <c r="AG138" i="4"/>
  <c r="AG208" i="10" s="1"/>
  <c r="AL138" i="4"/>
  <c r="AL208" i="10" s="1"/>
  <c r="AQ138" i="4"/>
  <c r="AQ208" i="10" s="1"/>
  <c r="DU197" i="4"/>
  <c r="DU267" i="10" s="1"/>
  <c r="AU43" i="4"/>
  <c r="AU113" i="10" s="1"/>
  <c r="AF43" i="4"/>
  <c r="AF113" i="10" s="1"/>
  <c r="AP43" i="4"/>
  <c r="AP113" i="10" s="1"/>
  <c r="AK43" i="4"/>
  <c r="AK113" i="10" s="1"/>
  <c r="AZ43" i="4"/>
  <c r="AZ113" i="10" s="1"/>
  <c r="I755" i="7"/>
  <c r="C745" i="7"/>
  <c r="AK138" i="4"/>
  <c r="AK208" i="10" s="1"/>
  <c r="AP138" i="4"/>
  <c r="AP208" i="10" s="1"/>
  <c r="AU138" i="4"/>
  <c r="AU208" i="10" s="1"/>
  <c r="AZ138" i="4"/>
  <c r="AZ208" i="10" s="1"/>
  <c r="AF138" i="4"/>
  <c r="AF208" i="10" s="1"/>
  <c r="DX43" i="4"/>
  <c r="DX113" i="10" s="1"/>
  <c r="P185" i="4"/>
  <c r="P255" i="10" s="1"/>
  <c r="M185" i="4"/>
  <c r="M255" i="10" s="1"/>
  <c r="O185" i="4"/>
  <c r="O255" i="10" s="1"/>
  <c r="E158" i="4"/>
  <c r="E228" i="10" s="1"/>
  <c r="BB121" i="4"/>
  <c r="BB191" i="10" s="1"/>
  <c r="AM121" i="4"/>
  <c r="AM191" i="10" s="1"/>
  <c r="AR121" i="4"/>
  <c r="AR191" i="10" s="1"/>
  <c r="AW121" i="4"/>
  <c r="AW191" i="10" s="1"/>
  <c r="AH121" i="4"/>
  <c r="AH191" i="10" s="1"/>
  <c r="F130" i="4"/>
  <c r="T185" i="4"/>
  <c r="T255" i="10" s="1"/>
  <c r="I751" i="7"/>
  <c r="C741" i="7"/>
  <c r="K73" i="4"/>
  <c r="K143" i="10" s="1"/>
  <c r="AN88" i="4"/>
  <c r="AN158" i="10" s="1"/>
  <c r="AX88" i="4"/>
  <c r="AX158" i="10" s="1"/>
  <c r="AS88" i="4"/>
  <c r="AS158" i="10" s="1"/>
  <c r="AI88" i="4"/>
  <c r="AI158" i="10" s="1"/>
  <c r="BC88" i="4"/>
  <c r="BC158" i="10" s="1"/>
  <c r="EC89" i="4"/>
  <c r="EC159" i="10" s="1"/>
  <c r="AW89" i="4"/>
  <c r="AW159" i="10" s="1"/>
  <c r="AH89" i="4"/>
  <c r="AH159" i="10" s="1"/>
  <c r="AR89" i="4"/>
  <c r="AR159" i="10" s="1"/>
  <c r="BB89" i="4"/>
  <c r="BB159" i="10" s="1"/>
  <c r="AM89" i="4"/>
  <c r="AM159" i="10" s="1"/>
  <c r="BB88" i="4"/>
  <c r="BB158" i="10" s="1"/>
  <c r="AM88" i="4"/>
  <c r="AM158" i="10" s="1"/>
  <c r="AR88" i="4"/>
  <c r="AR158" i="10" s="1"/>
  <c r="AW88" i="4"/>
  <c r="AW158" i="10" s="1"/>
  <c r="AH88" i="4"/>
  <c r="AH158" i="10" s="1"/>
  <c r="M98" i="4"/>
  <c r="M168" i="10" s="1"/>
  <c r="O98" i="4"/>
  <c r="O168" i="10" s="1"/>
  <c r="N98" i="4"/>
  <c r="N168" i="10" s="1"/>
  <c r="EA197" i="4"/>
  <c r="EA267" i="10" s="1"/>
  <c r="E60" i="4"/>
  <c r="E130" i="10" s="1"/>
  <c r="H130" i="4"/>
  <c r="O76" i="4"/>
  <c r="O146" i="10" s="1"/>
  <c r="M76" i="4"/>
  <c r="M146" i="10" s="1"/>
  <c r="DP121" i="4"/>
  <c r="DP191" i="10" s="1"/>
  <c r="EF197" i="4"/>
  <c r="EF267" i="10" s="1"/>
  <c r="DW197" i="4"/>
  <c r="DW267" i="10" s="1"/>
  <c r="I750" i="7"/>
  <c r="C740" i="7"/>
  <c r="DP197" i="4"/>
  <c r="DP267" i="10" s="1"/>
  <c r="AQ121" i="4"/>
  <c r="AQ191" i="10" s="1"/>
  <c r="AG121" i="4"/>
  <c r="AG191" i="10" s="1"/>
  <c r="BA121" i="4"/>
  <c r="BA191" i="10" s="1"/>
  <c r="AV121" i="4"/>
  <c r="AV191" i="10" s="1"/>
  <c r="AL121" i="4"/>
  <c r="AL191" i="10" s="1"/>
  <c r="AH43" i="4"/>
  <c r="AH113" i="10" s="1"/>
  <c r="AW43" i="4"/>
  <c r="AW113" i="10" s="1"/>
  <c r="BB43" i="4"/>
  <c r="BB113" i="10" s="1"/>
  <c r="AM43" i="4"/>
  <c r="AM113" i="10" s="1"/>
  <c r="AR43" i="4"/>
  <c r="AR113" i="10" s="1"/>
  <c r="O170" i="4"/>
  <c r="O240" i="10" s="1"/>
  <c r="AZ89" i="4"/>
  <c r="AZ159" i="10" s="1"/>
  <c r="AF89" i="4"/>
  <c r="AF159" i="10" s="1"/>
  <c r="AU89" i="4"/>
  <c r="AU159" i="10" s="1"/>
  <c r="AP89" i="4"/>
  <c r="AP159" i="10" s="1"/>
  <c r="AK89" i="4"/>
  <c r="AK159" i="10" s="1"/>
  <c r="EB197" i="4"/>
  <c r="EB267" i="10" s="1"/>
  <c r="DS43" i="4"/>
  <c r="DS113" i="10" s="1"/>
  <c r="DR197" i="4"/>
  <c r="DR267" i="10" s="1"/>
  <c r="EH43" i="4"/>
  <c r="EH113" i="10" s="1"/>
  <c r="DN89" i="4"/>
  <c r="DN159" i="10" s="1"/>
  <c r="EG197" i="4"/>
  <c r="EG267" i="10" s="1"/>
  <c r="DQ197" i="4"/>
  <c r="DQ267" i="10" s="1"/>
  <c r="DK197" i="4"/>
  <c r="DK267" i="10" s="1"/>
  <c r="N185" i="4"/>
  <c r="N255" i="10" s="1"/>
  <c r="DK121" i="4"/>
  <c r="DK191" i="10" s="1"/>
  <c r="AX138" i="4"/>
  <c r="AX208" i="10" s="1"/>
  <c r="AS138" i="4"/>
  <c r="AS208" i="10" s="1"/>
  <c r="AI138" i="4"/>
  <c r="AI208" i="10" s="1"/>
  <c r="BC138" i="4"/>
  <c r="BC208" i="10" s="1"/>
  <c r="AN138" i="4"/>
  <c r="AN208" i="10" s="1"/>
  <c r="AQ43" i="4"/>
  <c r="AQ113" i="10" s="1"/>
  <c r="BA43" i="4"/>
  <c r="BA113" i="10" s="1"/>
  <c r="AL43" i="4"/>
  <c r="AL113" i="10" s="1"/>
  <c r="AV43" i="4"/>
  <c r="AV113" i="10" s="1"/>
  <c r="AG43" i="4"/>
  <c r="AG113" i="10" s="1"/>
  <c r="AR138" i="4"/>
  <c r="AR208" i="10" s="1"/>
  <c r="AH138" i="4"/>
  <c r="AH208" i="10" s="1"/>
  <c r="BB138" i="4"/>
  <c r="BB208" i="10" s="1"/>
  <c r="AM138" i="4"/>
  <c r="AM208" i="10" s="1"/>
  <c r="AW138" i="4"/>
  <c r="AW208" i="10" s="1"/>
  <c r="EC43" i="4"/>
  <c r="EC113" i="10" s="1"/>
  <c r="H67" i="4"/>
  <c r="I76" i="4"/>
  <c r="I146" i="10" s="1"/>
  <c r="N170" i="4"/>
  <c r="N240" i="10" s="1"/>
  <c r="AU88" i="4"/>
  <c r="AU158" i="10" s="1"/>
  <c r="AF88" i="4"/>
  <c r="AF158" i="10" s="1"/>
  <c r="AP88" i="4"/>
  <c r="AP158" i="10" s="1"/>
  <c r="AK88" i="4"/>
  <c r="AK158" i="10" s="1"/>
  <c r="AZ88" i="4"/>
  <c r="AZ158" i="10" s="1"/>
  <c r="EE121" i="4"/>
  <c r="EE191" i="10" s="1"/>
  <c r="G206" i="4"/>
  <c r="DS89" i="4"/>
  <c r="DS159" i="10" s="1"/>
  <c r="I756" i="7"/>
  <c r="C746" i="7"/>
  <c r="DM197" i="4"/>
  <c r="DM267" i="10" s="1"/>
  <c r="EE197" i="4"/>
  <c r="EE267" i="10" s="1"/>
  <c r="I742" i="7"/>
  <c r="C732" i="7"/>
  <c r="AG88" i="4"/>
  <c r="AG158" i="10" s="1"/>
  <c r="AQ88" i="4"/>
  <c r="AQ158" i="10" s="1"/>
  <c r="BA88" i="4"/>
  <c r="BA158" i="10" s="1"/>
  <c r="AV88" i="4"/>
  <c r="AV158" i="10" s="1"/>
  <c r="AL88" i="4"/>
  <c r="AL158" i="10" s="1"/>
  <c r="F187" i="4"/>
  <c r="P170" i="4"/>
  <c r="P240" i="10" s="1"/>
  <c r="I170" i="4" l="1"/>
  <c r="I240" i="10" s="1"/>
  <c r="I73" i="4"/>
  <c r="I143" i="10" s="1"/>
  <c r="C749" i="7"/>
  <c r="I759" i="7"/>
  <c r="E141" i="4"/>
  <c r="E211" i="10" s="1"/>
  <c r="K67" i="4"/>
  <c r="K137" i="10" s="1"/>
  <c r="T76" i="4"/>
  <c r="T146" i="10" s="1"/>
  <c r="DZ89" i="4"/>
  <c r="DZ159" i="10" s="1"/>
  <c r="S76" i="4"/>
  <c r="S146" i="10" s="1"/>
  <c r="EH88" i="4"/>
  <c r="EH158" i="10" s="1"/>
  <c r="DX138" i="4"/>
  <c r="DX208" i="10" s="1"/>
  <c r="F141" i="4"/>
  <c r="S98" i="4"/>
  <c r="S168" i="10" s="1"/>
  <c r="I766" i="7"/>
  <c r="C756" i="7"/>
  <c r="T170" i="4"/>
  <c r="T240" i="10" s="1"/>
  <c r="EB138" i="4"/>
  <c r="EB208" i="10" s="1"/>
  <c r="DQ43" i="4"/>
  <c r="DQ113" i="10" s="1"/>
  <c r="DS138" i="4"/>
  <c r="DS208" i="10" s="1"/>
  <c r="DU89" i="4"/>
  <c r="DU159" i="10" s="1"/>
  <c r="DR43" i="4"/>
  <c r="DR113" i="10" s="1"/>
  <c r="T98" i="4"/>
  <c r="T168" i="10" s="1"/>
  <c r="DM88" i="4"/>
  <c r="DM158" i="10" s="1"/>
  <c r="DR89" i="4"/>
  <c r="DR159" i="10" s="1"/>
  <c r="N73" i="4"/>
  <c r="N143" i="10" s="1"/>
  <c r="M73" i="4"/>
  <c r="M143" i="10" s="1"/>
  <c r="O73" i="4"/>
  <c r="O143" i="10" s="1"/>
  <c r="DK138" i="4"/>
  <c r="DK208" i="10" s="1"/>
  <c r="DZ43" i="4"/>
  <c r="DZ113" i="10" s="1"/>
  <c r="DQ138" i="4"/>
  <c r="DQ208" i="10" s="1"/>
  <c r="H158" i="4"/>
  <c r="I767" i="7"/>
  <c r="C757" i="7"/>
  <c r="EC121" i="4"/>
  <c r="EC191" i="10" s="1"/>
  <c r="DZ138" i="4"/>
  <c r="DZ208" i="10" s="1"/>
  <c r="EE138" i="4"/>
  <c r="EE208" i="10" s="1"/>
  <c r="I754" i="7"/>
  <c r="C744" i="7"/>
  <c r="EF89" i="4"/>
  <c r="EF159" i="10" s="1"/>
  <c r="H206" i="4"/>
  <c r="EG88" i="4"/>
  <c r="EG158" i="10" s="1"/>
  <c r="U185" i="4"/>
  <c r="U255" i="10" s="1"/>
  <c r="DP138" i="4"/>
  <c r="DP208" i="10" s="1"/>
  <c r="DU43" i="4"/>
  <c r="DU113" i="10" s="1"/>
  <c r="DL89" i="4"/>
  <c r="DL159" i="10" s="1"/>
  <c r="DV89" i="4"/>
  <c r="DV159" i="10" s="1"/>
  <c r="I758" i="7"/>
  <c r="C748" i="7"/>
  <c r="DZ88" i="4"/>
  <c r="DZ158" i="10" s="1"/>
  <c r="EE89" i="4"/>
  <c r="EE159" i="10" s="1"/>
  <c r="G60" i="4"/>
  <c r="DV138" i="4"/>
  <c r="DV208" i="10" s="1"/>
  <c r="M67" i="4"/>
  <c r="M137" i="10" s="1"/>
  <c r="EA89" i="4"/>
  <c r="EA159" i="10" s="1"/>
  <c r="V73" i="4"/>
  <c r="V143" i="10" s="1"/>
  <c r="EB88" i="4"/>
  <c r="EB158" i="10" s="1"/>
  <c r="DR121" i="4"/>
  <c r="DR191" i="10" s="1"/>
  <c r="F158" i="4"/>
  <c r="DR138" i="4"/>
  <c r="DR208" i="10" s="1"/>
  <c r="DN88" i="4"/>
  <c r="DN158" i="10" s="1"/>
  <c r="G141" i="4"/>
  <c r="DP88" i="4"/>
  <c r="DP158" i="10" s="1"/>
  <c r="DV43" i="4"/>
  <c r="DV113" i="10" s="1"/>
  <c r="I761" i="7"/>
  <c r="C751" i="7"/>
  <c r="K130" i="4"/>
  <c r="K200" i="10" s="1"/>
  <c r="DL121" i="4"/>
  <c r="DL191" i="10" s="1"/>
  <c r="EF88" i="4"/>
  <c r="EF158" i="10" s="1"/>
  <c r="DU88" i="4"/>
  <c r="DU158" i="10" s="1"/>
  <c r="EE88" i="4"/>
  <c r="EE158" i="10" s="1"/>
  <c r="P67" i="4"/>
  <c r="P137" i="10" s="1"/>
  <c r="EF43" i="4"/>
  <c r="EF113" i="10" s="1"/>
  <c r="DP89" i="4"/>
  <c r="DP159" i="10" s="1"/>
  <c r="DQ121" i="4"/>
  <c r="DQ191" i="10" s="1"/>
  <c r="EA121" i="4"/>
  <c r="EA191" i="10" s="1"/>
  <c r="DR88" i="4"/>
  <c r="DR158" i="10" s="1"/>
  <c r="DS88" i="4"/>
  <c r="DS158" i="10" s="1"/>
  <c r="AL185" i="4"/>
  <c r="AL255" i="10" s="1"/>
  <c r="AV185" i="4"/>
  <c r="AV255" i="10" s="1"/>
  <c r="AG185" i="4"/>
  <c r="AG255" i="10" s="1"/>
  <c r="BA185" i="4"/>
  <c r="BA255" i="10" s="1"/>
  <c r="AQ185" i="4"/>
  <c r="AQ255" i="10" s="1"/>
  <c r="EB121" i="4"/>
  <c r="EB191" i="10" s="1"/>
  <c r="S185" i="4"/>
  <c r="S255" i="10" s="1"/>
  <c r="EE43" i="4"/>
  <c r="EE113" i="10" s="1"/>
  <c r="DL138" i="4"/>
  <c r="DL208" i="10" s="1"/>
  <c r="DQ89" i="4"/>
  <c r="DQ159" i="10" s="1"/>
  <c r="P73" i="4"/>
  <c r="P143" i="10" s="1"/>
  <c r="DX121" i="4"/>
  <c r="DX191" i="10" s="1"/>
  <c r="DX88" i="4"/>
  <c r="DX158" i="10" s="1"/>
  <c r="K187" i="4"/>
  <c r="K257" i="10" s="1"/>
  <c r="EB43" i="4"/>
  <c r="EB113" i="10" s="1"/>
  <c r="EG138" i="4"/>
  <c r="EG208" i="10" s="1"/>
  <c r="DW43" i="4"/>
  <c r="DW113" i="10" s="1"/>
  <c r="I760" i="7"/>
  <c r="C750" i="7"/>
  <c r="EC88" i="4"/>
  <c r="EC158" i="10" s="1"/>
  <c r="DU138" i="4"/>
  <c r="DU208" i="10" s="1"/>
  <c r="I765" i="7"/>
  <c r="C755" i="7"/>
  <c r="DQ88" i="4"/>
  <c r="DQ158" i="10" s="1"/>
  <c r="S170" i="4"/>
  <c r="S240" i="10" s="1"/>
  <c r="EC138" i="4"/>
  <c r="EC208" i="10" s="1"/>
  <c r="DK89" i="4"/>
  <c r="DK159" i="10" s="1"/>
  <c r="P130" i="4"/>
  <c r="P200" i="10" s="1"/>
  <c r="EF121" i="4"/>
  <c r="EF191" i="10" s="1"/>
  <c r="V76" i="4"/>
  <c r="V146" i="10" s="1"/>
  <c r="V98" i="4"/>
  <c r="V168" i="10" s="1"/>
  <c r="DM89" i="4"/>
  <c r="DM159" i="10" s="1"/>
  <c r="DP43" i="4"/>
  <c r="DP113" i="10" s="1"/>
  <c r="EF138" i="4"/>
  <c r="EF208" i="10" s="1"/>
  <c r="EA138" i="4"/>
  <c r="EA208" i="10" s="1"/>
  <c r="G195" i="4"/>
  <c r="DS121" i="4"/>
  <c r="DS191" i="10" s="1"/>
  <c r="EH138" i="4"/>
  <c r="EH208" i="10" s="1"/>
  <c r="EG43" i="4"/>
  <c r="EG113" i="10" s="1"/>
  <c r="DV88" i="4"/>
  <c r="DV158" i="10" s="1"/>
  <c r="DW138" i="4"/>
  <c r="DW208" i="10" s="1"/>
  <c r="DW89" i="4"/>
  <c r="DW159" i="10" s="1"/>
  <c r="EG121" i="4"/>
  <c r="EG191" i="10" s="1"/>
  <c r="I752" i="7"/>
  <c r="C742" i="7"/>
  <c r="DM43" i="4"/>
  <c r="DM113" i="10" s="1"/>
  <c r="DW121" i="4"/>
  <c r="DW191" i="10" s="1"/>
  <c r="EA88" i="4"/>
  <c r="EA158" i="10" s="1"/>
  <c r="DN138" i="4"/>
  <c r="DN208" i="10" s="1"/>
  <c r="DV121" i="4"/>
  <c r="DV191" i="10" s="1"/>
  <c r="U76" i="4"/>
  <c r="U146" i="10" s="1"/>
  <c r="EG89" i="4"/>
  <c r="EG159" i="10" s="1"/>
  <c r="DM121" i="4"/>
  <c r="DM191" i="10" s="1"/>
  <c r="V185" i="4"/>
  <c r="V255" i="10" s="1"/>
  <c r="N67" i="4"/>
  <c r="N137" i="10" s="1"/>
  <c r="V170" i="4"/>
  <c r="V240" i="10" s="1"/>
  <c r="DL88" i="4"/>
  <c r="DL158" i="10" s="1"/>
  <c r="H60" i="4"/>
  <c r="DK88" i="4"/>
  <c r="DK158" i="10" s="1"/>
  <c r="DM138" i="4"/>
  <c r="DM208" i="10" s="1"/>
  <c r="EA43" i="4"/>
  <c r="EA113" i="10" s="1"/>
  <c r="DL43" i="4"/>
  <c r="DL113" i="10" s="1"/>
  <c r="U170" i="4"/>
  <c r="U240" i="10" s="1"/>
  <c r="U98" i="4"/>
  <c r="U168" i="10" s="1"/>
  <c r="DW88" i="4"/>
  <c r="DW158" i="10" s="1"/>
  <c r="EB89" i="4"/>
  <c r="EB159" i="10" s="1"/>
  <c r="O67" i="4"/>
  <c r="O137" i="10" s="1"/>
  <c r="DK43" i="4"/>
  <c r="DK113" i="10" s="1"/>
  <c r="E69" i="4"/>
  <c r="E139" i="10" s="1"/>
  <c r="I773" i="7"/>
  <c r="C763" i="7"/>
  <c r="DN121" i="4"/>
  <c r="DN191" i="10" s="1"/>
  <c r="EH121" i="4"/>
  <c r="EH191" i="10" s="1"/>
  <c r="I187" i="4" l="1"/>
  <c r="I257" i="10" s="1"/>
  <c r="I67" i="4"/>
  <c r="I137" i="10" s="1"/>
  <c r="O206" i="4"/>
  <c r="O276" i="10" s="1"/>
  <c r="K206" i="4"/>
  <c r="K276" i="10" s="1"/>
  <c r="K158" i="4"/>
  <c r="K228" i="10" s="1"/>
  <c r="I769" i="7"/>
  <c r="C759" i="7"/>
  <c r="G69" i="4"/>
  <c r="T187" i="4"/>
  <c r="T257" i="10" s="1"/>
  <c r="DV185" i="4"/>
  <c r="DV255" i="10" s="1"/>
  <c r="V67" i="4"/>
  <c r="V137" i="10" s="1"/>
  <c r="E195" i="4"/>
  <c r="E265" i="10" s="1"/>
  <c r="AM98" i="4"/>
  <c r="AM168" i="10" s="1"/>
  <c r="AW98" i="4"/>
  <c r="AW168" i="10" s="1"/>
  <c r="AH98" i="4"/>
  <c r="AH168" i="10" s="1"/>
  <c r="AR98" i="4"/>
  <c r="AR168" i="10" s="1"/>
  <c r="BB98" i="4"/>
  <c r="BB168" i="10" s="1"/>
  <c r="H141" i="4"/>
  <c r="N206" i="4"/>
  <c r="N276" i="10" s="1"/>
  <c r="AN98" i="4"/>
  <c r="AN168" i="10" s="1"/>
  <c r="AI98" i="4"/>
  <c r="AI168" i="10" s="1"/>
  <c r="AX98" i="4"/>
  <c r="AX168" i="10" s="1"/>
  <c r="BC98" i="4"/>
  <c r="BC168" i="10" s="1"/>
  <c r="AS98" i="4"/>
  <c r="AS168" i="10" s="1"/>
  <c r="EF185" i="4"/>
  <c r="EF255" i="10" s="1"/>
  <c r="I768" i="7"/>
  <c r="C758" i="7"/>
  <c r="N130" i="4"/>
  <c r="N200" i="10" s="1"/>
  <c r="AU76" i="4"/>
  <c r="AU146" i="10" s="1"/>
  <c r="AF76" i="4"/>
  <c r="AF146" i="10" s="1"/>
  <c r="AK76" i="4"/>
  <c r="AK146" i="10" s="1"/>
  <c r="AP76" i="4"/>
  <c r="AP146" i="10" s="1"/>
  <c r="AZ76" i="4"/>
  <c r="AZ146" i="10" s="1"/>
  <c r="I130" i="4"/>
  <c r="I200" i="10" s="1"/>
  <c r="AQ98" i="4"/>
  <c r="AQ168" i="10" s="1"/>
  <c r="AG98" i="4"/>
  <c r="AG168" i="10" s="1"/>
  <c r="AV98" i="4"/>
  <c r="AV168" i="10" s="1"/>
  <c r="BA98" i="4"/>
  <c r="BA168" i="10" s="1"/>
  <c r="AL98" i="4"/>
  <c r="AL168" i="10" s="1"/>
  <c r="F44" i="4"/>
  <c r="F60" i="4"/>
  <c r="T73" i="4"/>
  <c r="T143" i="10" s="1"/>
  <c r="I776" i="7"/>
  <c r="C766" i="7"/>
  <c r="I764" i="7"/>
  <c r="C754" i="7"/>
  <c r="U73" i="4"/>
  <c r="U143" i="10" s="1"/>
  <c r="V130" i="4"/>
  <c r="V200" i="10" s="1"/>
  <c r="AK98" i="4"/>
  <c r="AK168" i="10" s="1"/>
  <c r="AU98" i="4"/>
  <c r="AU168" i="10" s="1"/>
  <c r="AF98" i="4"/>
  <c r="AF168" i="10" s="1"/>
  <c r="AZ98" i="4"/>
  <c r="AZ168" i="10" s="1"/>
  <c r="AP98" i="4"/>
  <c r="AP168" i="10" s="1"/>
  <c r="BC76" i="4"/>
  <c r="BC146" i="10" s="1"/>
  <c r="AN76" i="4"/>
  <c r="AN146" i="10" s="1"/>
  <c r="AX76" i="4"/>
  <c r="AX146" i="10" s="1"/>
  <c r="AI76" i="4"/>
  <c r="AI146" i="10" s="1"/>
  <c r="AS76" i="4"/>
  <c r="AS146" i="10" s="1"/>
  <c r="AS73" i="4"/>
  <c r="AS143" i="10" s="1"/>
  <c r="BC73" i="4"/>
  <c r="BC143" i="10" s="1"/>
  <c r="AN73" i="4"/>
  <c r="AN143" i="10" s="1"/>
  <c r="AX73" i="4"/>
  <c r="AX143" i="10" s="1"/>
  <c r="AI73" i="4"/>
  <c r="AI143" i="10" s="1"/>
  <c r="U67" i="4"/>
  <c r="U137" i="10" s="1"/>
  <c r="E44" i="4"/>
  <c r="E114" i="10" s="1"/>
  <c r="T206" i="4"/>
  <c r="T276" i="10" s="1"/>
  <c r="AW170" i="4"/>
  <c r="AW240" i="10" s="1"/>
  <c r="AR170" i="4"/>
  <c r="AR240" i="10" s="1"/>
  <c r="BB170" i="4"/>
  <c r="BB240" i="10" s="1"/>
  <c r="AM170" i="4"/>
  <c r="AM240" i="10" s="1"/>
  <c r="AH170" i="4"/>
  <c r="AH240" i="10" s="1"/>
  <c r="AN185" i="4"/>
  <c r="AN255" i="10" s="1"/>
  <c r="AI185" i="4"/>
  <c r="AI255" i="10" s="1"/>
  <c r="AX185" i="4"/>
  <c r="AX255" i="10" s="1"/>
  <c r="AS185" i="4"/>
  <c r="AS255" i="10" s="1"/>
  <c r="BC185" i="4"/>
  <c r="BC255" i="10" s="1"/>
  <c r="M206" i="4"/>
  <c r="M276" i="10" s="1"/>
  <c r="H69" i="4"/>
  <c r="S73" i="4"/>
  <c r="S143" i="10" s="1"/>
  <c r="AV76" i="4"/>
  <c r="AV146" i="10" s="1"/>
  <c r="AG76" i="4"/>
  <c r="AG146" i="10" s="1"/>
  <c r="AQ76" i="4"/>
  <c r="AQ146" i="10" s="1"/>
  <c r="BA76" i="4"/>
  <c r="BA146" i="10" s="1"/>
  <c r="AL76" i="4"/>
  <c r="AL146" i="10" s="1"/>
  <c r="U206" i="4"/>
  <c r="U276" i="10" s="1"/>
  <c r="T67" i="4"/>
  <c r="T137" i="10" s="1"/>
  <c r="E122" i="4"/>
  <c r="E192" i="10" s="1"/>
  <c r="AW76" i="4"/>
  <c r="AW146" i="10" s="1"/>
  <c r="AM76" i="4"/>
  <c r="AM146" i="10" s="1"/>
  <c r="AH76" i="4"/>
  <c r="AH146" i="10" s="1"/>
  <c r="AR76" i="4"/>
  <c r="AR146" i="10" s="1"/>
  <c r="BB76" i="4"/>
  <c r="BB146" i="10" s="1"/>
  <c r="I770" i="7"/>
  <c r="C760" i="7"/>
  <c r="DL185" i="4"/>
  <c r="DL255" i="10" s="1"/>
  <c r="P206" i="4"/>
  <c r="P276" i="10" s="1"/>
  <c r="G44" i="4"/>
  <c r="AG170" i="4"/>
  <c r="AG240" i="10" s="1"/>
  <c r="BA170" i="4"/>
  <c r="BA240" i="10" s="1"/>
  <c r="AL170" i="4"/>
  <c r="AL240" i="10" s="1"/>
  <c r="AQ170" i="4"/>
  <c r="AQ240" i="10" s="1"/>
  <c r="AV170" i="4"/>
  <c r="AV240" i="10" s="1"/>
  <c r="AS170" i="4"/>
  <c r="AS240" i="10" s="1"/>
  <c r="AX170" i="4"/>
  <c r="AX240" i="10" s="1"/>
  <c r="AI170" i="4"/>
  <c r="AI240" i="10" s="1"/>
  <c r="BC170" i="4"/>
  <c r="BC240" i="10" s="1"/>
  <c r="AN170" i="4"/>
  <c r="AN240" i="10" s="1"/>
  <c r="I762" i="7"/>
  <c r="C752" i="7"/>
  <c r="P187" i="4"/>
  <c r="P257" i="10" s="1"/>
  <c r="M187" i="4"/>
  <c r="M257" i="10" s="1"/>
  <c r="O187" i="4"/>
  <c r="O257" i="10" s="1"/>
  <c r="AU185" i="4"/>
  <c r="AU255" i="10" s="1"/>
  <c r="AZ185" i="4"/>
  <c r="AZ255" i="10" s="1"/>
  <c r="AF185" i="4"/>
  <c r="AF255" i="10" s="1"/>
  <c r="AP185" i="4"/>
  <c r="AP255" i="10" s="1"/>
  <c r="AK185" i="4"/>
  <c r="AK255" i="10" s="1"/>
  <c r="EA185" i="4"/>
  <c r="EA255" i="10" s="1"/>
  <c r="I771" i="7"/>
  <c r="C761" i="7"/>
  <c r="I775" i="7"/>
  <c r="C765" i="7"/>
  <c r="N187" i="4"/>
  <c r="N257" i="10" s="1"/>
  <c r="I783" i="7"/>
  <c r="C773" i="7"/>
  <c r="O130" i="4"/>
  <c r="O200" i="10" s="1"/>
  <c r="M130" i="4"/>
  <c r="M200" i="10" s="1"/>
  <c r="AZ170" i="4"/>
  <c r="AZ240" i="10" s="1"/>
  <c r="AK170" i="4"/>
  <c r="AK240" i="10" s="1"/>
  <c r="AF170" i="4"/>
  <c r="AF240" i="10" s="1"/>
  <c r="AP170" i="4"/>
  <c r="AP240" i="10" s="1"/>
  <c r="AU170" i="4"/>
  <c r="AU240" i="10" s="1"/>
  <c r="DQ185" i="4"/>
  <c r="DQ255" i="10" s="1"/>
  <c r="S67" i="4"/>
  <c r="S137" i="10" s="1"/>
  <c r="F69" i="4"/>
  <c r="AH185" i="4"/>
  <c r="AH255" i="10" s="1"/>
  <c r="AW185" i="4"/>
  <c r="AW255" i="10" s="1"/>
  <c r="BB185" i="4"/>
  <c r="BB255" i="10" s="1"/>
  <c r="AM185" i="4"/>
  <c r="AM255" i="10" s="1"/>
  <c r="AR185" i="4"/>
  <c r="AR255" i="10" s="1"/>
  <c r="I777" i="7"/>
  <c r="C767" i="7"/>
  <c r="P158" i="4"/>
  <c r="P228" i="10" s="1"/>
  <c r="I158" i="4" l="1"/>
  <c r="I228" i="10" s="1"/>
  <c r="I206" i="4"/>
  <c r="I276" i="10" s="1"/>
  <c r="K141" i="4"/>
  <c r="K211" i="10" s="1"/>
  <c r="K69" i="4"/>
  <c r="K139" i="10" s="1"/>
  <c r="I779" i="7"/>
  <c r="C769" i="7"/>
  <c r="E207" i="4"/>
  <c r="E277" i="10" s="1"/>
  <c r="M141" i="4"/>
  <c r="M211" i="10" s="1"/>
  <c r="N141" i="4"/>
  <c r="N211" i="10" s="1"/>
  <c r="O141" i="4"/>
  <c r="O211" i="10" s="1"/>
  <c r="DK185" i="4"/>
  <c r="DK255" i="10" s="1"/>
  <c r="F207" i="4"/>
  <c r="DN76" i="4"/>
  <c r="DN146" i="10" s="1"/>
  <c r="EB76" i="4"/>
  <c r="EB146" i="10" s="1"/>
  <c r="H195" i="4"/>
  <c r="EB185" i="4"/>
  <c r="EB255" i="10" s="1"/>
  <c r="EH170" i="4"/>
  <c r="EH240" i="10" s="1"/>
  <c r="DR170" i="4"/>
  <c r="DR240" i="10" s="1"/>
  <c r="AX130" i="4"/>
  <c r="AX200" i="10" s="1"/>
  <c r="AS130" i="4"/>
  <c r="AS200" i="10" s="1"/>
  <c r="AI130" i="4"/>
  <c r="AI200" i="10" s="1"/>
  <c r="BC130" i="4"/>
  <c r="BC200" i="10" s="1"/>
  <c r="AN130" i="4"/>
  <c r="AN200" i="10" s="1"/>
  <c r="DU76" i="4"/>
  <c r="DU146" i="10" s="1"/>
  <c r="DR185" i="4"/>
  <c r="DR255" i="10" s="1"/>
  <c r="EA76" i="4"/>
  <c r="EA146" i="10" s="1"/>
  <c r="H122" i="4"/>
  <c r="I787" i="7"/>
  <c r="C777" i="7"/>
  <c r="AP67" i="4"/>
  <c r="AP137" i="10" s="1"/>
  <c r="AF67" i="4"/>
  <c r="AF137" i="10" s="1"/>
  <c r="AZ67" i="4"/>
  <c r="AZ137" i="10" s="1"/>
  <c r="AK67" i="4"/>
  <c r="AK137" i="10" s="1"/>
  <c r="AU67" i="4"/>
  <c r="AU137" i="10" s="1"/>
  <c r="S187" i="4"/>
  <c r="S257" i="10" s="1"/>
  <c r="DS170" i="4"/>
  <c r="DS240" i="10" s="1"/>
  <c r="V206" i="4"/>
  <c r="V276" i="10" s="1"/>
  <c r="DR76" i="4"/>
  <c r="DR146" i="10" s="1"/>
  <c r="DL76" i="4"/>
  <c r="DL146" i="10" s="1"/>
  <c r="EH185" i="4"/>
  <c r="EH255" i="10" s="1"/>
  <c r="DM170" i="4"/>
  <c r="DM240" i="10" s="1"/>
  <c r="DN73" i="4"/>
  <c r="DN143" i="10" s="1"/>
  <c r="DS76" i="4"/>
  <c r="DS146" i="10" s="1"/>
  <c r="DP98" i="4"/>
  <c r="DP168" i="10" s="1"/>
  <c r="BA73" i="4"/>
  <c r="BA143" i="10" s="1"/>
  <c r="AL73" i="4"/>
  <c r="AL143" i="10" s="1"/>
  <c r="AV73" i="4"/>
  <c r="AV143" i="10" s="1"/>
  <c r="AG73" i="4"/>
  <c r="AG143" i="10" s="1"/>
  <c r="AQ73" i="4"/>
  <c r="AQ143" i="10" s="1"/>
  <c r="DN98" i="4"/>
  <c r="DN168" i="10" s="1"/>
  <c r="EG98" i="4"/>
  <c r="EG168" i="10" s="1"/>
  <c r="AI67" i="4"/>
  <c r="AI137" i="10" s="1"/>
  <c r="AS67" i="4"/>
  <c r="AS137" i="10" s="1"/>
  <c r="BC67" i="4"/>
  <c r="BC137" i="10" s="1"/>
  <c r="AN67" i="4"/>
  <c r="AN137" i="10" s="1"/>
  <c r="AX67" i="4"/>
  <c r="AX137" i="10" s="1"/>
  <c r="DU98" i="4"/>
  <c r="DU168" i="10" s="1"/>
  <c r="EA98" i="4"/>
  <c r="EA168" i="10" s="1"/>
  <c r="DK76" i="4"/>
  <c r="DK146" i="10" s="1"/>
  <c r="EE76" i="4"/>
  <c r="EE146" i="10" s="1"/>
  <c r="DM98" i="4"/>
  <c r="DM168" i="10" s="1"/>
  <c r="DZ98" i="4"/>
  <c r="DZ168" i="10" s="1"/>
  <c r="EH98" i="4"/>
  <c r="EH168" i="10" s="1"/>
  <c r="EB98" i="4"/>
  <c r="EB168" i="10" s="1"/>
  <c r="DU185" i="4"/>
  <c r="DU255" i="10" s="1"/>
  <c r="EB170" i="4"/>
  <c r="EB240" i="10" s="1"/>
  <c r="P141" i="4"/>
  <c r="P211" i="10" s="1"/>
  <c r="EG185" i="4"/>
  <c r="EG255" i="10" s="1"/>
  <c r="EE98" i="4"/>
  <c r="EE168" i="10" s="1"/>
  <c r="G207" i="4"/>
  <c r="AG187" i="4"/>
  <c r="AG257" i="10" s="1"/>
  <c r="AL187" i="4"/>
  <c r="AL257" i="10" s="1"/>
  <c r="AQ187" i="4"/>
  <c r="AQ257" i="10" s="1"/>
  <c r="BA187" i="4"/>
  <c r="BA257" i="10" s="1"/>
  <c r="AV187" i="4"/>
  <c r="AV257" i="10" s="1"/>
  <c r="DZ170" i="4"/>
  <c r="DZ240" i="10" s="1"/>
  <c r="BB206" i="4"/>
  <c r="BB276" i="10" s="1"/>
  <c r="AR206" i="4"/>
  <c r="AR276" i="10" s="1"/>
  <c r="AH206" i="4"/>
  <c r="AH276" i="10" s="1"/>
  <c r="AM206" i="4"/>
  <c r="AM276" i="10" s="1"/>
  <c r="AW206" i="4"/>
  <c r="AW276" i="10" s="1"/>
  <c r="DM185" i="4"/>
  <c r="DM255" i="10" s="1"/>
  <c r="EF170" i="4"/>
  <c r="EF240" i="10" s="1"/>
  <c r="EF76" i="4"/>
  <c r="EF146" i="10" s="1"/>
  <c r="DU170" i="4"/>
  <c r="DU240" i="10" s="1"/>
  <c r="I781" i="7"/>
  <c r="C771" i="7"/>
  <c r="U187" i="4"/>
  <c r="U257" i="10" s="1"/>
  <c r="DV170" i="4"/>
  <c r="DV240" i="10" s="1"/>
  <c r="DX185" i="4"/>
  <c r="DX255" i="10" s="1"/>
  <c r="I793" i="7"/>
  <c r="C783" i="7"/>
  <c r="S206" i="4"/>
  <c r="S276" i="10" s="1"/>
  <c r="K60" i="4"/>
  <c r="K130" i="10" s="1"/>
  <c r="DL170" i="4"/>
  <c r="DL240" i="10" s="1"/>
  <c r="EG76" i="4"/>
  <c r="EG146" i="10" s="1"/>
  <c r="EG170" i="4"/>
  <c r="EG240" i="10" s="1"/>
  <c r="AM67" i="4"/>
  <c r="AM137" i="10" s="1"/>
  <c r="AW67" i="4"/>
  <c r="AW137" i="10" s="1"/>
  <c r="AR67" i="4"/>
  <c r="AR137" i="10" s="1"/>
  <c r="AH67" i="4"/>
  <c r="AH137" i="10" s="1"/>
  <c r="BB67" i="4"/>
  <c r="BB137" i="10" s="1"/>
  <c r="EH73" i="4"/>
  <c r="EH143" i="10" s="1"/>
  <c r="DX76" i="4"/>
  <c r="DX146" i="10" s="1"/>
  <c r="I786" i="7"/>
  <c r="C776" i="7"/>
  <c r="DV98" i="4"/>
  <c r="DV168" i="10" s="1"/>
  <c r="DX98" i="4"/>
  <c r="DX168" i="10" s="1"/>
  <c r="U130" i="4"/>
  <c r="U200" i="10" s="1"/>
  <c r="DQ170" i="4"/>
  <c r="DQ240" i="10" s="1"/>
  <c r="DQ76" i="4"/>
  <c r="DQ146" i="10" s="1"/>
  <c r="DW185" i="4"/>
  <c r="DW255" i="10" s="1"/>
  <c r="EC170" i="4"/>
  <c r="EC240" i="10" s="1"/>
  <c r="I780" i="7"/>
  <c r="C770" i="7"/>
  <c r="DS73" i="4"/>
  <c r="DS143" i="10" s="1"/>
  <c r="DZ76" i="4"/>
  <c r="DZ146" i="10" s="1"/>
  <c r="DZ185" i="4"/>
  <c r="DZ255" i="10" s="1"/>
  <c r="F195" i="4"/>
  <c r="DP170" i="4"/>
  <c r="DP240" i="10" s="1"/>
  <c r="DL98" i="4"/>
  <c r="DL168" i="10" s="1"/>
  <c r="O158" i="4"/>
  <c r="O228" i="10" s="1"/>
  <c r="M158" i="4"/>
  <c r="M228" i="10" s="1"/>
  <c r="G122" i="4"/>
  <c r="DP185" i="4"/>
  <c r="DP255" i="10" s="1"/>
  <c r="DX170" i="4"/>
  <c r="DX240" i="10" s="1"/>
  <c r="DW76" i="4"/>
  <c r="DW146" i="10" s="1"/>
  <c r="DV76" i="4"/>
  <c r="DV146" i="10" s="1"/>
  <c r="EC185" i="4"/>
  <c r="EC255" i="10" s="1"/>
  <c r="DK98" i="4"/>
  <c r="DK168" i="10" s="1"/>
  <c r="AH73" i="4"/>
  <c r="AH143" i="10" s="1"/>
  <c r="AR73" i="4"/>
  <c r="AR143" i="10" s="1"/>
  <c r="AW73" i="4"/>
  <c r="AW143" i="10" s="1"/>
  <c r="BB73" i="4"/>
  <c r="BB143" i="10" s="1"/>
  <c r="AM73" i="4"/>
  <c r="AM143" i="10" s="1"/>
  <c r="K44" i="4"/>
  <c r="K114" i="10" s="1"/>
  <c r="H44" i="4"/>
  <c r="DW98" i="4"/>
  <c r="DW168" i="10" s="1"/>
  <c r="DX73" i="4"/>
  <c r="DX143" i="10" s="1"/>
  <c r="EE170" i="4"/>
  <c r="EE240" i="10" s="1"/>
  <c r="EC76" i="4"/>
  <c r="EC146" i="10" s="1"/>
  <c r="DQ98" i="4"/>
  <c r="DQ168" i="10" s="1"/>
  <c r="T130" i="4"/>
  <c r="T200" i="10" s="1"/>
  <c r="G17" i="4"/>
  <c r="AQ206" i="4"/>
  <c r="AQ276" i="10" s="1"/>
  <c r="BA206" i="4"/>
  <c r="BA276" i="10" s="1"/>
  <c r="AL206" i="4"/>
  <c r="AL276" i="10" s="1"/>
  <c r="AV206" i="4"/>
  <c r="AV276" i="10" s="1"/>
  <c r="AG206" i="4"/>
  <c r="AG276" i="10" s="1"/>
  <c r="EH76" i="4"/>
  <c r="EH146" i="10" s="1"/>
  <c r="I774" i="7"/>
  <c r="C764" i="7"/>
  <c r="EE185" i="4"/>
  <c r="EE255" i="10" s="1"/>
  <c r="V187" i="4"/>
  <c r="V257" i="10" s="1"/>
  <c r="I772" i="7"/>
  <c r="C762" i="7"/>
  <c r="DN185" i="4"/>
  <c r="DN255" i="10" s="1"/>
  <c r="DP76" i="4"/>
  <c r="DP146" i="10" s="1"/>
  <c r="EC98" i="4"/>
  <c r="EC168" i="10" s="1"/>
  <c r="E204" i="4"/>
  <c r="E274" i="10" s="1"/>
  <c r="DK170" i="4"/>
  <c r="DK240" i="10" s="1"/>
  <c r="S130" i="4"/>
  <c r="S200" i="10" s="1"/>
  <c r="I785" i="7"/>
  <c r="C775" i="7"/>
  <c r="DN170" i="4"/>
  <c r="DN240" i="10" s="1"/>
  <c r="EA170" i="4"/>
  <c r="EA240" i="10" s="1"/>
  <c r="DM76" i="4"/>
  <c r="DM146" i="10" s="1"/>
  <c r="AG67" i="4"/>
  <c r="AG137" i="10" s="1"/>
  <c r="AV67" i="4"/>
  <c r="AV137" i="10" s="1"/>
  <c r="AL67" i="4"/>
  <c r="AL137" i="10" s="1"/>
  <c r="BA67" i="4"/>
  <c r="BA137" i="10" s="1"/>
  <c r="AQ67" i="4"/>
  <c r="AQ137" i="10" s="1"/>
  <c r="AK73" i="4"/>
  <c r="AK143" i="10" s="1"/>
  <c r="AU73" i="4"/>
  <c r="AU143" i="10" s="1"/>
  <c r="AF73" i="4"/>
  <c r="AF143" i="10" s="1"/>
  <c r="AP73" i="4"/>
  <c r="AP143" i="10" s="1"/>
  <c r="AZ73" i="4"/>
  <c r="AZ143" i="10" s="1"/>
  <c r="DS185" i="4"/>
  <c r="DS255" i="10" s="1"/>
  <c r="DW170" i="4"/>
  <c r="DW240" i="10" s="1"/>
  <c r="EC73" i="4"/>
  <c r="EC143" i="10" s="1"/>
  <c r="N158" i="4"/>
  <c r="N228" i="10" s="1"/>
  <c r="EF98" i="4"/>
  <c r="EF168" i="10" s="1"/>
  <c r="I778" i="7"/>
  <c r="C768" i="7"/>
  <c r="DS98" i="4"/>
  <c r="DS168" i="10" s="1"/>
  <c r="DR98" i="4"/>
  <c r="DR168" i="10" s="1"/>
  <c r="I141" i="4" l="1"/>
  <c r="I211" i="10" s="1"/>
  <c r="I69" i="4"/>
  <c r="I139" i="10" s="1"/>
  <c r="M69" i="4"/>
  <c r="M139" i="10" s="1"/>
  <c r="O69" i="4"/>
  <c r="O139" i="10" s="1"/>
  <c r="S69" i="4"/>
  <c r="S139" i="10" s="1"/>
  <c r="P69" i="4"/>
  <c r="P139" i="10" s="1"/>
  <c r="N69" i="4"/>
  <c r="N139" i="10" s="1"/>
  <c r="V69" i="4"/>
  <c r="V139" i="10" s="1"/>
  <c r="V158" i="4"/>
  <c r="V228" i="10" s="1"/>
  <c r="M195" i="4"/>
  <c r="M265" i="10" s="1"/>
  <c r="S195" i="4"/>
  <c r="S265" i="10" s="1"/>
  <c r="K195" i="4"/>
  <c r="K265" i="10" s="1"/>
  <c r="G204" i="4"/>
  <c r="N60" i="4"/>
  <c r="N130" i="10" s="1"/>
  <c r="C779" i="7"/>
  <c r="I789" i="7"/>
  <c r="I44" i="4"/>
  <c r="I114" i="10" s="1"/>
  <c r="F122" i="4"/>
  <c r="EB67" i="4"/>
  <c r="EB137" i="10" s="1"/>
  <c r="AI187" i="4"/>
  <c r="AI257" i="10" s="1"/>
  <c r="AS187" i="4"/>
  <c r="AS257" i="10" s="1"/>
  <c r="AX187" i="4"/>
  <c r="AX257" i="10" s="1"/>
  <c r="BC187" i="4"/>
  <c r="BC257" i="10" s="1"/>
  <c r="AN187" i="4"/>
  <c r="AN257" i="10" s="1"/>
  <c r="DM73" i="4"/>
  <c r="DM143" i="10" s="1"/>
  <c r="T60" i="4"/>
  <c r="T130" i="10" s="1"/>
  <c r="U69" i="4"/>
  <c r="U139" i="10" s="1"/>
  <c r="DV67" i="4"/>
  <c r="DV137" i="10" s="1"/>
  <c r="DP73" i="4"/>
  <c r="DP143" i="10" s="1"/>
  <c r="DL67" i="4"/>
  <c r="DL137" i="10" s="1"/>
  <c r="I795" i="7"/>
  <c r="C785" i="7"/>
  <c r="I790" i="7"/>
  <c r="C780" i="7"/>
  <c r="EG67" i="4"/>
  <c r="EG137" i="10" s="1"/>
  <c r="M60" i="4"/>
  <c r="M130" i="10" s="1"/>
  <c r="P60" i="4"/>
  <c r="P130" i="10" s="1"/>
  <c r="O60" i="4"/>
  <c r="O130" i="10" s="1"/>
  <c r="E17" i="4"/>
  <c r="E87" i="10" s="1"/>
  <c r="DW206" i="4"/>
  <c r="DW276" i="10" s="1"/>
  <c r="EG206" i="4"/>
  <c r="EG276" i="10" s="1"/>
  <c r="DX67" i="4"/>
  <c r="DX137" i="10" s="1"/>
  <c r="DU67" i="4"/>
  <c r="DU137" i="10" s="1"/>
  <c r="I797" i="7"/>
  <c r="C797" i="7" s="1"/>
  <c r="C787" i="7"/>
  <c r="EA67" i="4"/>
  <c r="EA137" i="10" s="1"/>
  <c r="DM206" i="4"/>
  <c r="DM276" i="10" s="1"/>
  <c r="V141" i="4"/>
  <c r="V211" i="10" s="1"/>
  <c r="EC67" i="4"/>
  <c r="EC137" i="10" s="1"/>
  <c r="EA73" i="4"/>
  <c r="EA143" i="10" s="1"/>
  <c r="DN130" i="4"/>
  <c r="DN200" i="10" s="1"/>
  <c r="DS130" i="4"/>
  <c r="DS200" i="10" s="1"/>
  <c r="U141" i="4"/>
  <c r="U211" i="10" s="1"/>
  <c r="EC130" i="4"/>
  <c r="EC200" i="10" s="1"/>
  <c r="EH130" i="4"/>
  <c r="EH200" i="10" s="1"/>
  <c r="EG73" i="4"/>
  <c r="EG143" i="10" s="1"/>
  <c r="O195" i="4"/>
  <c r="O265" i="10" s="1"/>
  <c r="AU187" i="4"/>
  <c r="AU257" i="10" s="1"/>
  <c r="AF187" i="4"/>
  <c r="AF257" i="10" s="1"/>
  <c r="AP187" i="4"/>
  <c r="AP257" i="10" s="1"/>
  <c r="AZ187" i="4"/>
  <c r="AZ257" i="10" s="1"/>
  <c r="AK187" i="4"/>
  <c r="AK257" i="10" s="1"/>
  <c r="DK67" i="4"/>
  <c r="DK137" i="10" s="1"/>
  <c r="DX130" i="4"/>
  <c r="DX200" i="10" s="1"/>
  <c r="H207" i="4"/>
  <c r="I791" i="7"/>
  <c r="C781" i="7"/>
  <c r="I782" i="7"/>
  <c r="C772" i="7"/>
  <c r="P195" i="4"/>
  <c r="P265" i="10" s="1"/>
  <c r="S141" i="4"/>
  <c r="S211" i="10" s="1"/>
  <c r="EF206" i="4"/>
  <c r="EF276" i="10" s="1"/>
  <c r="DQ187" i="4"/>
  <c r="DQ257" i="10" s="1"/>
  <c r="DV206" i="4"/>
  <c r="DV276" i="10" s="1"/>
  <c r="T158" i="4"/>
  <c r="T228" i="10" s="1"/>
  <c r="F204" i="4"/>
  <c r="DL206" i="4"/>
  <c r="DL276" i="10" s="1"/>
  <c r="F126" i="4"/>
  <c r="EF187" i="4"/>
  <c r="EF257" i="10" s="1"/>
  <c r="DS67" i="4"/>
  <c r="DS137" i="10" s="1"/>
  <c r="EE73" i="4"/>
  <c r="EE143" i="10" s="1"/>
  <c r="BA130" i="4"/>
  <c r="BA200" i="10" s="1"/>
  <c r="AL130" i="4"/>
  <c r="AL200" i="10" s="1"/>
  <c r="AQ130" i="4"/>
  <c r="AQ200" i="10" s="1"/>
  <c r="AV130" i="4"/>
  <c r="AV200" i="10" s="1"/>
  <c r="AG130" i="4"/>
  <c r="AG200" i="10" s="1"/>
  <c r="AZ206" i="4"/>
  <c r="AZ276" i="10" s="1"/>
  <c r="AK206" i="4"/>
  <c r="AK276" i="10" s="1"/>
  <c r="AU206" i="4"/>
  <c r="AU276" i="10" s="1"/>
  <c r="AF206" i="4"/>
  <c r="AF276" i="10" s="1"/>
  <c r="AP206" i="4"/>
  <c r="AP276" i="10" s="1"/>
  <c r="BC158" i="4"/>
  <c r="BC228" i="10" s="1"/>
  <c r="AI206" i="4"/>
  <c r="AI276" i="10" s="1"/>
  <c r="AS206" i="4"/>
  <c r="AS276" i="10" s="1"/>
  <c r="AN206" i="4"/>
  <c r="AN276" i="10" s="1"/>
  <c r="BC206" i="4"/>
  <c r="BC276" i="10" s="1"/>
  <c r="AX206" i="4"/>
  <c r="AX276" i="10" s="1"/>
  <c r="EB73" i="4"/>
  <c r="EB143" i="10" s="1"/>
  <c r="T69" i="4"/>
  <c r="T139" i="10" s="1"/>
  <c r="N195" i="4"/>
  <c r="N265" i="10" s="1"/>
  <c r="BB130" i="4"/>
  <c r="BB200" i="10" s="1"/>
  <c r="AM130" i="4"/>
  <c r="AM200" i="10" s="1"/>
  <c r="AW130" i="4"/>
  <c r="AW200" i="10" s="1"/>
  <c r="AH130" i="4"/>
  <c r="AH200" i="10" s="1"/>
  <c r="AR130" i="4"/>
  <c r="AR200" i="10" s="1"/>
  <c r="DL187" i="4"/>
  <c r="DL257" i="10" s="1"/>
  <c r="EF73" i="4"/>
  <c r="EF143" i="10" s="1"/>
  <c r="DP67" i="4"/>
  <c r="DP137" i="10" s="1"/>
  <c r="U158" i="4"/>
  <c r="U228" i="10" s="1"/>
  <c r="I60" i="4"/>
  <c r="I130" i="10" s="1"/>
  <c r="DU73" i="4"/>
  <c r="DU143" i="10" s="1"/>
  <c r="AU130" i="4"/>
  <c r="AU200" i="10" s="1"/>
  <c r="AF130" i="4"/>
  <c r="AF200" i="10" s="1"/>
  <c r="AZ130" i="4"/>
  <c r="AZ200" i="10" s="1"/>
  <c r="AP130" i="4"/>
  <c r="AP200" i="10" s="1"/>
  <c r="AK130" i="4"/>
  <c r="AK200" i="10" s="1"/>
  <c r="I784" i="7"/>
  <c r="C774" i="7"/>
  <c r="DQ73" i="4"/>
  <c r="DQ143" i="10" s="1"/>
  <c r="DK73" i="4"/>
  <c r="DK143" i="10" s="1"/>
  <c r="DW73" i="4"/>
  <c r="DW143" i="10" s="1"/>
  <c r="DW67" i="4"/>
  <c r="DW137" i="10" s="1"/>
  <c r="DV73" i="4"/>
  <c r="DV143" i="10" s="1"/>
  <c r="EA206" i="4"/>
  <c r="EA276" i="10" s="1"/>
  <c r="DQ206" i="4"/>
  <c r="DQ276" i="10" s="1"/>
  <c r="DR67" i="4"/>
  <c r="DR137" i="10" s="1"/>
  <c r="E99" i="4"/>
  <c r="E169" i="10" s="1"/>
  <c r="AM187" i="4"/>
  <c r="AM257" i="10" s="1"/>
  <c r="AW187" i="4"/>
  <c r="AW257" i="10" s="1"/>
  <c r="BB187" i="4"/>
  <c r="BB257" i="10" s="1"/>
  <c r="AH187" i="4"/>
  <c r="AH257" i="10" s="1"/>
  <c r="AR187" i="4"/>
  <c r="AR257" i="10" s="1"/>
  <c r="DR206" i="4"/>
  <c r="DR276" i="10" s="1"/>
  <c r="DL73" i="4"/>
  <c r="DL143" i="10" s="1"/>
  <c r="DR73" i="4"/>
  <c r="DR143" i="10" s="1"/>
  <c r="DM67" i="4"/>
  <c r="DM137" i="10" s="1"/>
  <c r="I788" i="7"/>
  <c r="C778" i="7"/>
  <c r="I796" i="7"/>
  <c r="C786" i="7"/>
  <c r="DV187" i="4"/>
  <c r="DV257" i="10" s="1"/>
  <c r="EH67" i="4"/>
  <c r="EH137" i="10" s="1"/>
  <c r="DZ67" i="4"/>
  <c r="DZ137" i="10" s="1"/>
  <c r="DZ73" i="4"/>
  <c r="DZ143" i="10" s="1"/>
  <c r="DQ67" i="4"/>
  <c r="DQ137" i="10" s="1"/>
  <c r="EF67" i="4"/>
  <c r="EF137" i="10" s="1"/>
  <c r="E126" i="4"/>
  <c r="E196" i="10" s="1"/>
  <c r="P44" i="4"/>
  <c r="P114" i="10" s="1"/>
  <c r="S158" i="4"/>
  <c r="S228" i="10" s="1"/>
  <c r="H204" i="4"/>
  <c r="I803" i="7"/>
  <c r="C803" i="7" s="1"/>
  <c r="C793" i="7"/>
  <c r="EB206" i="4"/>
  <c r="EB276" i="10" s="1"/>
  <c r="EA187" i="4"/>
  <c r="EA257" i="10" s="1"/>
  <c r="DN67" i="4"/>
  <c r="DN137" i="10" s="1"/>
  <c r="EE67" i="4"/>
  <c r="EE137" i="10" s="1"/>
  <c r="G126" i="4"/>
  <c r="T141" i="4"/>
  <c r="T211" i="10" s="1"/>
  <c r="I195" i="4" l="1"/>
  <c r="I265" i="10" s="1"/>
  <c r="AX158" i="4"/>
  <c r="AX228" i="10" s="1"/>
  <c r="AI158" i="4"/>
  <c r="AI228" i="10" s="1"/>
  <c r="AN158" i="4"/>
  <c r="AN228" i="10" s="1"/>
  <c r="AS158" i="4"/>
  <c r="AS228" i="10" s="1"/>
  <c r="K207" i="4"/>
  <c r="K277" i="10" s="1"/>
  <c r="K204" i="4"/>
  <c r="K274" i="10" s="1"/>
  <c r="C789" i="7"/>
  <c r="I799" i="7"/>
  <c r="C799" i="7" s="1"/>
  <c r="E145" i="4"/>
  <c r="E215" i="10" s="1"/>
  <c r="U207" i="4"/>
  <c r="U277" i="10" s="1"/>
  <c r="I806" i="7"/>
  <c r="C806" i="7" s="1"/>
  <c r="C796" i="7"/>
  <c r="E23" i="4"/>
  <c r="E93" i="10" s="1"/>
  <c r="DQ130" i="4"/>
  <c r="DQ200" i="10" s="1"/>
  <c r="BA158" i="4"/>
  <c r="BA228" i="10" s="1"/>
  <c r="AL158" i="4"/>
  <c r="AL228" i="10" s="1"/>
  <c r="AQ158" i="4"/>
  <c r="AQ228" i="10" s="1"/>
  <c r="AG158" i="4"/>
  <c r="AG228" i="10" s="1"/>
  <c r="AV158" i="4"/>
  <c r="AV228" i="10" s="1"/>
  <c r="DW187" i="4"/>
  <c r="DW257" i="10" s="1"/>
  <c r="O207" i="4"/>
  <c r="O277" i="10" s="1"/>
  <c r="DS158" i="4"/>
  <c r="DS228" i="10" s="1"/>
  <c r="K126" i="4"/>
  <c r="K196" i="10" s="1"/>
  <c r="H126" i="4"/>
  <c r="H99" i="4"/>
  <c r="DX206" i="4"/>
  <c r="DX276" i="10" s="1"/>
  <c r="EH206" i="4"/>
  <c r="EH276" i="10" s="1"/>
  <c r="EE206" i="4"/>
  <c r="EE276" i="10" s="1"/>
  <c r="EF130" i="4"/>
  <c r="EF200" i="10" s="1"/>
  <c r="I792" i="7"/>
  <c r="C782" i="7"/>
  <c r="EE187" i="4"/>
  <c r="EE257" i="10" s="1"/>
  <c r="V60" i="4"/>
  <c r="V130" i="10" s="1"/>
  <c r="AQ60" i="4"/>
  <c r="AQ130" i="10" s="1"/>
  <c r="BA60" i="4"/>
  <c r="BA130" i="10" s="1"/>
  <c r="AL60" i="4"/>
  <c r="AL130" i="10" s="1"/>
  <c r="AV60" i="4"/>
  <c r="AV130" i="10" s="1"/>
  <c r="AG60" i="4"/>
  <c r="AG130" i="10" s="1"/>
  <c r="M207" i="4"/>
  <c r="M277" i="10" s="1"/>
  <c r="I801" i="7"/>
  <c r="C801" i="7" s="1"/>
  <c r="C791" i="7"/>
  <c r="DU187" i="4"/>
  <c r="DU257" i="10" s="1"/>
  <c r="G99" i="4"/>
  <c r="EC187" i="4"/>
  <c r="EC257" i="10" s="1"/>
  <c r="AN69" i="4"/>
  <c r="AN139" i="10" s="1"/>
  <c r="AX69" i="4"/>
  <c r="AX139" i="10" s="1"/>
  <c r="AI69" i="4"/>
  <c r="AI139" i="10" s="1"/>
  <c r="AS69" i="4"/>
  <c r="AS139" i="10" s="1"/>
  <c r="BC69" i="4"/>
  <c r="BC139" i="10" s="1"/>
  <c r="N122" i="4"/>
  <c r="N192" i="10" s="1"/>
  <c r="K122" i="4"/>
  <c r="K192" i="10" s="1"/>
  <c r="DN206" i="4"/>
  <c r="DN276" i="10" s="1"/>
  <c r="EH158" i="4"/>
  <c r="EH228" i="10" s="1"/>
  <c r="I805" i="7"/>
  <c r="C805" i="7" s="1"/>
  <c r="C795" i="7"/>
  <c r="EH187" i="4"/>
  <c r="EH257" i="10" s="1"/>
  <c r="DP130" i="4"/>
  <c r="DP200" i="10" s="1"/>
  <c r="G145" i="4"/>
  <c r="N207" i="4"/>
  <c r="N277" i="10" s="1"/>
  <c r="DR187" i="4"/>
  <c r="DR257" i="10" s="1"/>
  <c r="EC158" i="4"/>
  <c r="EC228" i="10" s="1"/>
  <c r="AG141" i="4"/>
  <c r="AG211" i="10" s="1"/>
  <c r="BA141" i="4"/>
  <c r="BA211" i="10" s="1"/>
  <c r="AV141" i="4"/>
  <c r="AV211" i="10" s="1"/>
  <c r="AL141" i="4"/>
  <c r="AL211" i="10" s="1"/>
  <c r="AQ141" i="4"/>
  <c r="AQ211" i="10" s="1"/>
  <c r="AP69" i="4"/>
  <c r="AP139" i="10" s="1"/>
  <c r="AF69" i="4"/>
  <c r="AF139" i="10" s="1"/>
  <c r="AZ69" i="4"/>
  <c r="AZ139" i="10" s="1"/>
  <c r="AK69" i="4"/>
  <c r="AK139" i="10" s="1"/>
  <c r="AU69" i="4"/>
  <c r="AU139" i="10" s="1"/>
  <c r="O44" i="4"/>
  <c r="O114" i="10" s="1"/>
  <c r="M44" i="4"/>
  <c r="M114" i="10" s="1"/>
  <c r="N44" i="4"/>
  <c r="N114" i="10" s="1"/>
  <c r="DK187" i="4"/>
  <c r="DK257" i="10" s="1"/>
  <c r="DR130" i="4"/>
  <c r="DR200" i="10" s="1"/>
  <c r="P207" i="4"/>
  <c r="P277" i="10" s="1"/>
  <c r="U60" i="4"/>
  <c r="U130" i="10" s="1"/>
  <c r="DZ130" i="4"/>
  <c r="DZ200" i="10" s="1"/>
  <c r="EG130" i="4"/>
  <c r="EG200" i="10" s="1"/>
  <c r="EA130" i="4"/>
  <c r="EA200" i="10" s="1"/>
  <c r="V195" i="4"/>
  <c r="V265" i="10" s="1"/>
  <c r="DP187" i="4"/>
  <c r="DP257" i="10" s="1"/>
  <c r="DS187" i="4"/>
  <c r="DS257" i="10" s="1"/>
  <c r="DX187" i="4"/>
  <c r="DX257" i="10" s="1"/>
  <c r="G123" i="4"/>
  <c r="T195" i="4"/>
  <c r="T265" i="10" s="1"/>
  <c r="DK206" i="4"/>
  <c r="DK276" i="10" s="1"/>
  <c r="DV130" i="4"/>
  <c r="DV200" i="10" s="1"/>
  <c r="DU130" i="4"/>
  <c r="DU200" i="10" s="1"/>
  <c r="BA69" i="4"/>
  <c r="BA139" i="10" s="1"/>
  <c r="AQ69" i="4"/>
  <c r="AQ139" i="10" s="1"/>
  <c r="AL69" i="4"/>
  <c r="AL139" i="10" s="1"/>
  <c r="AV69" i="4"/>
  <c r="AV139" i="10" s="1"/>
  <c r="AG69" i="4"/>
  <c r="AG139" i="10" s="1"/>
  <c r="DU206" i="4"/>
  <c r="DU276" i="10" s="1"/>
  <c r="DW130" i="4"/>
  <c r="DW200" i="10" s="1"/>
  <c r="DZ187" i="4"/>
  <c r="DZ257" i="10" s="1"/>
  <c r="H17" i="4"/>
  <c r="DK130" i="4"/>
  <c r="DK200" i="10" s="1"/>
  <c r="EB130" i="4"/>
  <c r="EB200" i="10" s="1"/>
  <c r="EC206" i="4"/>
  <c r="EC276" i="10" s="1"/>
  <c r="DZ206" i="4"/>
  <c r="DZ276" i="10" s="1"/>
  <c r="DL130" i="4"/>
  <c r="DL200" i="10" s="1"/>
  <c r="AS141" i="4"/>
  <c r="AS211" i="10" s="1"/>
  <c r="BC141" i="4"/>
  <c r="BC211" i="10" s="1"/>
  <c r="AN141" i="4"/>
  <c r="AN211" i="10" s="1"/>
  <c r="AI141" i="4"/>
  <c r="AI211" i="10" s="1"/>
  <c r="AX141" i="4"/>
  <c r="AX211" i="10" s="1"/>
  <c r="E93" i="4"/>
  <c r="E163" i="10" s="1"/>
  <c r="S60" i="4"/>
  <c r="S130" i="10" s="1"/>
  <c r="F145" i="4"/>
  <c r="BB69" i="4"/>
  <c r="BB139" i="10" s="1"/>
  <c r="AM69" i="4"/>
  <c r="AM139" i="10" s="1"/>
  <c r="AR69" i="4"/>
  <c r="AR139" i="10" s="1"/>
  <c r="AW69" i="4"/>
  <c r="AW139" i="10" s="1"/>
  <c r="AH69" i="4"/>
  <c r="AH139" i="10" s="1"/>
  <c r="DN187" i="4"/>
  <c r="DN257" i="10" s="1"/>
  <c r="P204" i="4"/>
  <c r="P274" i="10" s="1"/>
  <c r="DM187" i="4"/>
  <c r="DM257" i="10" s="1"/>
  <c r="I798" i="7"/>
  <c r="C798" i="7" s="1"/>
  <c r="C788" i="7"/>
  <c r="AU158" i="4"/>
  <c r="AU228" i="10" s="1"/>
  <c r="AZ158" i="4"/>
  <c r="AZ228" i="10" s="1"/>
  <c r="AK158" i="4"/>
  <c r="AK228" i="10" s="1"/>
  <c r="AF158" i="4"/>
  <c r="AF228" i="10" s="1"/>
  <c r="AP158" i="4"/>
  <c r="AP228" i="10" s="1"/>
  <c r="I794" i="7"/>
  <c r="C784" i="7"/>
  <c r="EG187" i="4"/>
  <c r="EG257" i="10" s="1"/>
  <c r="EB187" i="4"/>
  <c r="EB257" i="10" s="1"/>
  <c r="EE130" i="4"/>
  <c r="EE200" i="10" s="1"/>
  <c r="AR158" i="4"/>
  <c r="AR228" i="10" s="1"/>
  <c r="BB158" i="4"/>
  <c r="BB228" i="10" s="1"/>
  <c r="AW158" i="4"/>
  <c r="AW228" i="10" s="1"/>
  <c r="AH158" i="4"/>
  <c r="AH228" i="10" s="1"/>
  <c r="AM158" i="4"/>
  <c r="AM228" i="10" s="1"/>
  <c r="DM130" i="4"/>
  <c r="DM200" i="10" s="1"/>
  <c r="DS206" i="4"/>
  <c r="DS276" i="10" s="1"/>
  <c r="DX158" i="4"/>
  <c r="DX228" i="10" s="1"/>
  <c r="DP206" i="4"/>
  <c r="DP276" i="10" s="1"/>
  <c r="AK141" i="4"/>
  <c r="AK211" i="10" s="1"/>
  <c r="AP141" i="4"/>
  <c r="AP211" i="10" s="1"/>
  <c r="AU141" i="4"/>
  <c r="AU211" i="10" s="1"/>
  <c r="AF141" i="4"/>
  <c r="AF211" i="10" s="1"/>
  <c r="AZ141" i="4"/>
  <c r="AZ211" i="10" s="1"/>
  <c r="F17" i="4"/>
  <c r="U195" i="4"/>
  <c r="U265" i="10" s="1"/>
  <c r="AW141" i="4"/>
  <c r="AW211" i="10" s="1"/>
  <c r="AH141" i="4"/>
  <c r="AH211" i="10" s="1"/>
  <c r="AR141" i="4"/>
  <c r="AR211" i="10" s="1"/>
  <c r="AM141" i="4"/>
  <c r="AM211" i="10" s="1"/>
  <c r="BB141" i="4"/>
  <c r="BB211" i="10" s="1"/>
  <c r="G71" i="4"/>
  <c r="I800" i="7"/>
  <c r="C800" i="7" s="1"/>
  <c r="C790" i="7"/>
  <c r="I207" i="4" l="1"/>
  <c r="I277" i="10" s="1"/>
  <c r="I122" i="4"/>
  <c r="I192" i="10" s="1"/>
  <c r="I204" i="4"/>
  <c r="I274" i="10" s="1"/>
  <c r="DN158" i="4"/>
  <c r="DN228" i="10" s="1"/>
  <c r="AP195" i="4"/>
  <c r="AP265" i="10" s="1"/>
  <c r="DZ195" i="4"/>
  <c r="DZ265" i="10" s="1"/>
  <c r="AF195" i="4"/>
  <c r="AF265" i="10" s="1"/>
  <c r="N204" i="4"/>
  <c r="N274" i="10" s="1"/>
  <c r="DK195" i="4"/>
  <c r="DK265" i="10" s="1"/>
  <c r="AU195" i="4"/>
  <c r="AU265" i="10" s="1"/>
  <c r="AK195" i="4"/>
  <c r="AK265" i="10" s="1"/>
  <c r="AZ195" i="4"/>
  <c r="AZ265" i="10" s="1"/>
  <c r="O204" i="4"/>
  <c r="O274" i="10" s="1"/>
  <c r="U204" i="4"/>
  <c r="U274" i="10" s="1"/>
  <c r="K17" i="4"/>
  <c r="K87" i="10" s="1"/>
  <c r="DP195" i="4"/>
  <c r="DP265" i="10" s="1"/>
  <c r="M204" i="4"/>
  <c r="M274" i="10" s="1"/>
  <c r="O17" i="4"/>
  <c r="O87" i="10" s="1"/>
  <c r="E21" i="4"/>
  <c r="E91" i="10" s="1"/>
  <c r="G93" i="4"/>
  <c r="DP141" i="4"/>
  <c r="DP211" i="10" s="1"/>
  <c r="EH141" i="4"/>
  <c r="EH211" i="10" s="1"/>
  <c r="BA195" i="4"/>
  <c r="BA265" i="10" s="1"/>
  <c r="AV195" i="4"/>
  <c r="AV265" i="10" s="1"/>
  <c r="AG195" i="4"/>
  <c r="AG265" i="10" s="1"/>
  <c r="AL195" i="4"/>
  <c r="AL265" i="10" s="1"/>
  <c r="AQ195" i="4"/>
  <c r="AQ265" i="10" s="1"/>
  <c r="H93" i="4"/>
  <c r="AR195" i="4"/>
  <c r="AR265" i="10" s="1"/>
  <c r="AH195" i="4"/>
  <c r="AH265" i="10" s="1"/>
  <c r="AM195" i="4"/>
  <c r="AM265" i="10" s="1"/>
  <c r="AW195" i="4"/>
  <c r="AW265" i="10" s="1"/>
  <c r="BB195" i="4"/>
  <c r="BB265" i="10" s="1"/>
  <c r="DU141" i="4"/>
  <c r="DU211" i="10" s="1"/>
  <c r="EE158" i="4"/>
  <c r="EE228" i="10" s="1"/>
  <c r="DV141" i="4"/>
  <c r="DV211" i="10" s="1"/>
  <c r="DW141" i="4"/>
  <c r="DW211" i="10" s="1"/>
  <c r="DR141" i="4"/>
  <c r="DR211" i="10" s="1"/>
  <c r="DZ141" i="4"/>
  <c r="DZ211" i="10" s="1"/>
  <c r="I804" i="7"/>
  <c r="C804" i="7" s="1"/>
  <c r="C794" i="7"/>
  <c r="DZ158" i="4"/>
  <c r="DZ228" i="10" s="1"/>
  <c r="EB69" i="4"/>
  <c r="EB139" i="10" s="1"/>
  <c r="DN141" i="4"/>
  <c r="DN211" i="10" s="1"/>
  <c r="U44" i="4"/>
  <c r="U114" i="10" s="1"/>
  <c r="DL60" i="4"/>
  <c r="DL130" i="10" s="1"/>
  <c r="DQ158" i="4"/>
  <c r="DQ228" i="10" s="1"/>
  <c r="DR69" i="4"/>
  <c r="DR139" i="10" s="1"/>
  <c r="EA141" i="4"/>
  <c r="EA211" i="10" s="1"/>
  <c r="EF60" i="4"/>
  <c r="EF130" i="10" s="1"/>
  <c r="DV158" i="4"/>
  <c r="DV228" i="10" s="1"/>
  <c r="EH69" i="4"/>
  <c r="EH139" i="10" s="1"/>
  <c r="S207" i="4"/>
  <c r="S277" i="10" s="1"/>
  <c r="DL158" i="4"/>
  <c r="DL228" i="10" s="1"/>
  <c r="F71" i="4"/>
  <c r="DX141" i="4"/>
  <c r="DX211" i="10" s="1"/>
  <c r="DL141" i="4"/>
  <c r="DL211" i="10" s="1"/>
  <c r="DX69" i="4"/>
  <c r="DX139" i="10" s="1"/>
  <c r="BC60" i="4"/>
  <c r="BC130" i="10" s="1"/>
  <c r="AN60" i="4"/>
  <c r="AN130" i="10" s="1"/>
  <c r="AX60" i="4"/>
  <c r="AX130" i="10" s="1"/>
  <c r="AI60" i="4"/>
  <c r="AI130" i="10" s="1"/>
  <c r="AS60" i="4"/>
  <c r="AS130" i="10" s="1"/>
  <c r="K145" i="4"/>
  <c r="K215" i="10" s="1"/>
  <c r="H145" i="4"/>
  <c r="EA158" i="4"/>
  <c r="EA228" i="10" s="1"/>
  <c r="H23" i="4"/>
  <c r="DN69" i="4"/>
  <c r="DN139" i="10" s="1"/>
  <c r="I802" i="7"/>
  <c r="C802" i="7" s="1"/>
  <c r="C792" i="7"/>
  <c r="DM141" i="4"/>
  <c r="DM211" i="10" s="1"/>
  <c r="AR60" i="4"/>
  <c r="AR130" i="10" s="1"/>
  <c r="AH60" i="4"/>
  <c r="AH130" i="10" s="1"/>
  <c r="BB60" i="4"/>
  <c r="BB130" i="10" s="1"/>
  <c r="AM60" i="4"/>
  <c r="AM130" i="10" s="1"/>
  <c r="AW60" i="4"/>
  <c r="AW130" i="10" s="1"/>
  <c r="DW158" i="4"/>
  <c r="DW228" i="10" s="1"/>
  <c r="V204" i="4"/>
  <c r="V274" i="10" s="1"/>
  <c r="EE69" i="4"/>
  <c r="EE139" i="10" s="1"/>
  <c r="DM158" i="4"/>
  <c r="DM228" i="10" s="1"/>
  <c r="AI195" i="4"/>
  <c r="AI265" i="10" s="1"/>
  <c r="AS195" i="4"/>
  <c r="AS265" i="10" s="1"/>
  <c r="AX195" i="4"/>
  <c r="AX265" i="10" s="1"/>
  <c r="AN195" i="4"/>
  <c r="AN265" i="10" s="1"/>
  <c r="BC195" i="4"/>
  <c r="BC265" i="10" s="1"/>
  <c r="S44" i="4"/>
  <c r="S114" i="10" s="1"/>
  <c r="F21" i="4"/>
  <c r="T204" i="4"/>
  <c r="T274" i="10" s="1"/>
  <c r="DR158" i="4"/>
  <c r="DR228" i="10" s="1"/>
  <c r="F93" i="4"/>
  <c r="DQ69" i="4"/>
  <c r="DQ139" i="10" s="1"/>
  <c r="DZ69" i="4"/>
  <c r="DZ139" i="10" s="1"/>
  <c r="G23" i="4"/>
  <c r="E123" i="4"/>
  <c r="E193" i="10" s="1"/>
  <c r="EA60" i="4"/>
  <c r="EA130" i="10" s="1"/>
  <c r="EF158" i="4"/>
  <c r="EF228" i="10" s="1"/>
  <c r="EG69" i="4"/>
  <c r="EG139" i="10" s="1"/>
  <c r="AU60" i="4"/>
  <c r="AU130" i="10" s="1"/>
  <c r="AF60" i="4"/>
  <c r="AF130" i="10" s="1"/>
  <c r="AP60" i="4"/>
  <c r="AP130" i="10" s="1"/>
  <c r="AZ60" i="4"/>
  <c r="AZ130" i="10" s="1"/>
  <c r="AK60" i="4"/>
  <c r="AK130" i="10" s="1"/>
  <c r="EG141" i="4"/>
  <c r="EG211" i="10" s="1"/>
  <c r="DK69" i="4"/>
  <c r="DK139" i="10" s="1"/>
  <c r="V207" i="4"/>
  <c r="V277" i="10" s="1"/>
  <c r="V44" i="4"/>
  <c r="V114" i="10" s="1"/>
  <c r="N17" i="4"/>
  <c r="N87" i="10" s="1"/>
  <c r="EG158" i="4"/>
  <c r="EG228" i="10" s="1"/>
  <c r="DU158" i="4"/>
  <c r="DU228" i="10" s="1"/>
  <c r="H71" i="4"/>
  <c r="EC141" i="4"/>
  <c r="EC211" i="10" s="1"/>
  <c r="DL69" i="4"/>
  <c r="DL139" i="10" s="1"/>
  <c r="EF69" i="4"/>
  <c r="EF139" i="10" s="1"/>
  <c r="DP69" i="4"/>
  <c r="DP139" i="10" s="1"/>
  <c r="EC69" i="4"/>
  <c r="EC139" i="10" s="1"/>
  <c r="G21" i="4"/>
  <c r="AR207" i="4"/>
  <c r="AR277" i="10" s="1"/>
  <c r="BB207" i="4"/>
  <c r="BB277" i="10" s="1"/>
  <c r="AH207" i="4"/>
  <c r="AH277" i="10" s="1"/>
  <c r="AM207" i="4"/>
  <c r="AM277" i="10" s="1"/>
  <c r="AW207" i="4"/>
  <c r="AW277" i="10" s="1"/>
  <c r="DS141" i="4"/>
  <c r="DS211" i="10" s="1"/>
  <c r="DP158" i="4"/>
  <c r="DP228" i="10" s="1"/>
  <c r="EE141" i="4"/>
  <c r="EE211" i="10" s="1"/>
  <c r="DQ141" i="4"/>
  <c r="DQ211" i="10" s="1"/>
  <c r="DW69" i="4"/>
  <c r="DW139" i="10" s="1"/>
  <c r="EF141" i="4"/>
  <c r="EF211" i="10" s="1"/>
  <c r="E71" i="4"/>
  <c r="E141" i="10" s="1"/>
  <c r="EB141" i="4"/>
  <c r="EB211" i="10" s="1"/>
  <c r="DK141" i="4"/>
  <c r="DK211" i="10" s="1"/>
  <c r="EB158" i="4"/>
  <c r="EB228" i="10" s="1"/>
  <c r="F99" i="4"/>
  <c r="DK158" i="4"/>
  <c r="DK228" i="10" s="1"/>
  <c r="I126" i="4"/>
  <c r="I196" i="10" s="1"/>
  <c r="DM69" i="4"/>
  <c r="DM139" i="10" s="1"/>
  <c r="EA69" i="4"/>
  <c r="EA139" i="10" s="1"/>
  <c r="DV69" i="4"/>
  <c r="DV139" i="10" s="1"/>
  <c r="T44" i="4"/>
  <c r="T114" i="10" s="1"/>
  <c r="DU69" i="4"/>
  <c r="DU139" i="10" s="1"/>
  <c r="T207" i="4"/>
  <c r="T277" i="10" s="1"/>
  <c r="M122" i="4"/>
  <c r="M192" i="10" s="1"/>
  <c r="O122" i="4"/>
  <c r="O192" i="10" s="1"/>
  <c r="P122" i="4"/>
  <c r="P192" i="10" s="1"/>
  <c r="DS69" i="4"/>
  <c r="DS139" i="10" s="1"/>
  <c r="DV60" i="4"/>
  <c r="DV130" i="10" s="1"/>
  <c r="DQ60" i="4"/>
  <c r="DQ130" i="10" s="1"/>
  <c r="I17" i="4" l="1"/>
  <c r="I87" i="10" s="1"/>
  <c r="I145" i="4"/>
  <c r="I215" i="10" s="1"/>
  <c r="DU195" i="4"/>
  <c r="DU265" i="10" s="1"/>
  <c r="EE195" i="4"/>
  <c r="EE265" i="10" s="1"/>
  <c r="S204" i="4"/>
  <c r="S274" i="10" s="1"/>
  <c r="P17" i="4"/>
  <c r="P87" i="10" s="1"/>
  <c r="K93" i="4"/>
  <c r="K163" i="10" s="1"/>
  <c r="T122" i="4"/>
  <c r="T192" i="10" s="1"/>
  <c r="M17" i="4"/>
  <c r="M87" i="10" s="1"/>
  <c r="G83" i="10"/>
  <c r="U145" i="4"/>
  <c r="U215" i="10" s="1"/>
  <c r="M93" i="4"/>
  <c r="M163" i="10" s="1"/>
  <c r="AU204" i="4"/>
  <c r="AU274" i="10" s="1"/>
  <c r="AK204" i="4"/>
  <c r="AK274" i="10" s="1"/>
  <c r="AF204" i="4"/>
  <c r="AF274" i="10" s="1"/>
  <c r="AP204" i="4"/>
  <c r="AP274" i="10" s="1"/>
  <c r="AZ204" i="4"/>
  <c r="AZ274" i="10" s="1"/>
  <c r="EG207" i="4"/>
  <c r="EG277" i="10" s="1"/>
  <c r="N126" i="4"/>
  <c r="N196" i="10" s="1"/>
  <c r="O126" i="4"/>
  <c r="O196" i="10" s="1"/>
  <c r="M126" i="4"/>
  <c r="M196" i="10" s="1"/>
  <c r="AQ122" i="4"/>
  <c r="AQ192" i="10" s="1"/>
  <c r="AV122" i="4"/>
  <c r="AV192" i="10" s="1"/>
  <c r="AG122" i="4"/>
  <c r="AG192" i="10" s="1"/>
  <c r="AL122" i="4"/>
  <c r="AL192" i="10" s="1"/>
  <c r="BA122" i="4"/>
  <c r="BA192" i="10" s="1"/>
  <c r="P126" i="4"/>
  <c r="P196" i="10" s="1"/>
  <c r="U122" i="4"/>
  <c r="U192" i="10" s="1"/>
  <c r="BA44" i="4"/>
  <c r="BA114" i="10" s="1"/>
  <c r="AL44" i="4"/>
  <c r="AL114" i="10" s="1"/>
  <c r="AV44" i="4"/>
  <c r="AV114" i="10" s="1"/>
  <c r="AG44" i="4"/>
  <c r="AG114" i="10" s="1"/>
  <c r="AQ44" i="4"/>
  <c r="AQ114" i="10" s="1"/>
  <c r="AS207" i="4"/>
  <c r="AS277" i="10" s="1"/>
  <c r="AI207" i="4"/>
  <c r="AI277" i="10" s="1"/>
  <c r="BC207" i="4"/>
  <c r="BC277" i="10" s="1"/>
  <c r="AN207" i="4"/>
  <c r="AN277" i="10" s="1"/>
  <c r="AX207" i="4"/>
  <c r="AX277" i="10" s="1"/>
  <c r="EE60" i="4"/>
  <c r="EE130" i="10" s="1"/>
  <c r="DR60" i="4"/>
  <c r="DR130" i="10" s="1"/>
  <c r="DS60" i="4"/>
  <c r="DS130" i="10" s="1"/>
  <c r="EA195" i="4"/>
  <c r="EA265" i="10" s="1"/>
  <c r="EG60" i="4"/>
  <c r="EG130" i="10" s="1"/>
  <c r="EG195" i="4"/>
  <c r="EG265" i="10" s="1"/>
  <c r="DQ195" i="4"/>
  <c r="DQ265" i="10" s="1"/>
  <c r="AH44" i="4"/>
  <c r="AH114" i="10" s="1"/>
  <c r="AR44" i="4"/>
  <c r="AR114" i="10" s="1"/>
  <c r="BB44" i="4"/>
  <c r="BB114" i="10" s="1"/>
  <c r="AM44" i="4"/>
  <c r="AM114" i="10" s="1"/>
  <c r="AW44" i="4"/>
  <c r="AW114" i="10" s="1"/>
  <c r="EB195" i="4"/>
  <c r="EB265" i="10" s="1"/>
  <c r="DV195" i="4"/>
  <c r="DV265" i="10" s="1"/>
  <c r="S17" i="4"/>
  <c r="S87" i="10" s="1"/>
  <c r="DS195" i="4"/>
  <c r="DS265" i="10" s="1"/>
  <c r="AU207" i="4"/>
  <c r="AU277" i="10" s="1"/>
  <c r="AZ207" i="4"/>
  <c r="AZ277" i="10" s="1"/>
  <c r="AP207" i="4"/>
  <c r="AP277" i="10" s="1"/>
  <c r="AF207" i="4"/>
  <c r="AF277" i="10" s="1"/>
  <c r="AK207" i="4"/>
  <c r="AK277" i="10" s="1"/>
  <c r="DW195" i="4"/>
  <c r="DW265" i="10" s="1"/>
  <c r="DL195" i="4"/>
  <c r="DL265" i="10" s="1"/>
  <c r="EF195" i="4"/>
  <c r="EF265" i="10" s="1"/>
  <c r="U17" i="4"/>
  <c r="U87" i="10" s="1"/>
  <c r="N93" i="4"/>
  <c r="N163" i="10" s="1"/>
  <c r="AV207" i="4"/>
  <c r="AV277" i="10" s="1"/>
  <c r="AG207" i="4"/>
  <c r="AG277" i="10" s="1"/>
  <c r="AL207" i="4"/>
  <c r="AL277" i="10" s="1"/>
  <c r="AQ207" i="4"/>
  <c r="AQ277" i="10" s="1"/>
  <c r="BA207" i="4"/>
  <c r="BA277" i="10" s="1"/>
  <c r="DR207" i="4"/>
  <c r="DR277" i="10" s="1"/>
  <c r="AF44" i="4"/>
  <c r="AF114" i="10" s="1"/>
  <c r="AU44" i="4"/>
  <c r="AU114" i="10" s="1"/>
  <c r="AZ44" i="4"/>
  <c r="AZ114" i="10" s="1"/>
  <c r="AK44" i="4"/>
  <c r="AK114" i="10" s="1"/>
  <c r="AP44" i="4"/>
  <c r="AP114" i="10" s="1"/>
  <c r="P145" i="4"/>
  <c r="P215" i="10" s="1"/>
  <c r="DM207" i="4"/>
  <c r="DM277" i="10" s="1"/>
  <c r="T17" i="4"/>
  <c r="T87" i="10" s="1"/>
  <c r="AX44" i="4"/>
  <c r="AX114" i="10" s="1"/>
  <c r="AI44" i="4"/>
  <c r="AI114" i="10" s="1"/>
  <c r="AN44" i="4"/>
  <c r="AN114" i="10" s="1"/>
  <c r="AS44" i="4"/>
  <c r="AS114" i="10" s="1"/>
  <c r="BC44" i="4"/>
  <c r="BC114" i="10" s="1"/>
  <c r="DZ60" i="4"/>
  <c r="DZ130" i="10" s="1"/>
  <c r="DK60" i="4"/>
  <c r="DK130" i="10" s="1"/>
  <c r="DM60" i="4"/>
  <c r="DM130" i="10" s="1"/>
  <c r="K21" i="4"/>
  <c r="K91" i="10" s="1"/>
  <c r="H21" i="4"/>
  <c r="F23" i="4"/>
  <c r="DX195" i="4"/>
  <c r="DX265" i="10" s="1"/>
  <c r="V122" i="4"/>
  <c r="V192" i="10" s="1"/>
  <c r="DW60" i="4"/>
  <c r="DW130" i="10" s="1"/>
  <c r="DN60" i="4"/>
  <c r="DN130" i="10" s="1"/>
  <c r="H123" i="4"/>
  <c r="DW207" i="4"/>
  <c r="DW277" i="10" s="1"/>
  <c r="DU60" i="4"/>
  <c r="DU130" i="10" s="1"/>
  <c r="AQ204" i="4"/>
  <c r="AQ274" i="10" s="1"/>
  <c r="AG204" i="4"/>
  <c r="AG274" i="10" s="1"/>
  <c r="BA204" i="4"/>
  <c r="BA274" i="10" s="1"/>
  <c r="AL204" i="4"/>
  <c r="AL274" i="10" s="1"/>
  <c r="AV204" i="4"/>
  <c r="AV274" i="10" s="1"/>
  <c r="DN195" i="4"/>
  <c r="DN265" i="10" s="1"/>
  <c r="EH195" i="4"/>
  <c r="EH265" i="10" s="1"/>
  <c r="EH60" i="4"/>
  <c r="EH130" i="10" s="1"/>
  <c r="DX60" i="4"/>
  <c r="DX130" i="10" s="1"/>
  <c r="DM195" i="4"/>
  <c r="DM265" i="10" s="1"/>
  <c r="P93" i="4"/>
  <c r="P163" i="10" s="1"/>
  <c r="DP60" i="4"/>
  <c r="DP130" i="10" s="1"/>
  <c r="O145" i="4"/>
  <c r="O215" i="10" s="1"/>
  <c r="M145" i="4"/>
  <c r="M215" i="10" s="1"/>
  <c r="K99" i="4"/>
  <c r="K169" i="10" s="1"/>
  <c r="F123" i="4"/>
  <c r="EB207" i="4"/>
  <c r="EB277" i="10" s="1"/>
  <c r="S122" i="4"/>
  <c r="S192" i="10" s="1"/>
  <c r="M71" i="4"/>
  <c r="M141" i="10" s="1"/>
  <c r="K71" i="4"/>
  <c r="K141" i="10" s="1"/>
  <c r="EC195" i="4"/>
  <c r="EC265" i="10" s="1"/>
  <c r="AN204" i="4"/>
  <c r="AN274" i="10" s="1"/>
  <c r="AS204" i="4"/>
  <c r="AS274" i="10" s="1"/>
  <c r="BC204" i="4"/>
  <c r="BC274" i="10" s="1"/>
  <c r="AX204" i="4"/>
  <c r="AX274" i="10" s="1"/>
  <c r="AI204" i="4"/>
  <c r="AI274" i="10" s="1"/>
  <c r="EB60" i="4"/>
  <c r="EB130" i="10" s="1"/>
  <c r="V17" i="4"/>
  <c r="V87" i="10" s="1"/>
  <c r="EC60" i="4"/>
  <c r="EC130" i="10" s="1"/>
  <c r="DR195" i="4"/>
  <c r="DR265" i="10" s="1"/>
  <c r="I71" i="4" l="1"/>
  <c r="I141" i="10" s="1"/>
  <c r="I21" i="4"/>
  <c r="I91" i="10" s="1"/>
  <c r="I93" i="4"/>
  <c r="I163" i="10" s="1"/>
  <c r="BB204" i="4"/>
  <c r="BB274" i="10" s="1"/>
  <c r="AM204" i="4"/>
  <c r="AM274" i="10" s="1"/>
  <c r="AR204" i="4"/>
  <c r="AR274" i="10" s="1"/>
  <c r="AH204" i="4"/>
  <c r="AH274" i="10" s="1"/>
  <c r="AW204" i="4"/>
  <c r="AW274" i="10" s="1"/>
  <c r="O93" i="4"/>
  <c r="O163" i="10" s="1"/>
  <c r="N145" i="4"/>
  <c r="N215" i="10" s="1"/>
  <c r="O123" i="4"/>
  <c r="O193" i="10" s="1"/>
  <c r="DS204" i="4"/>
  <c r="DS274" i="10" s="1"/>
  <c r="K23" i="4"/>
  <c r="K93" i="10" s="1"/>
  <c r="BA17" i="4"/>
  <c r="BA87" i="10" s="1"/>
  <c r="AG17" i="4"/>
  <c r="AG87" i="10" s="1"/>
  <c r="AQ17" i="4"/>
  <c r="AQ87" i="10" s="1"/>
  <c r="AV17" i="4"/>
  <c r="AV87" i="10" s="1"/>
  <c r="AL17" i="4"/>
  <c r="AL87" i="10" s="1"/>
  <c r="V126" i="4"/>
  <c r="V196" i="10" s="1"/>
  <c r="DN207" i="4"/>
  <c r="DN277" i="10" s="1"/>
  <c r="DL44" i="4"/>
  <c r="DL114" i="10" s="1"/>
  <c r="EA44" i="4"/>
  <c r="EA114" i="10" s="1"/>
  <c r="T126" i="4"/>
  <c r="T196" i="10" s="1"/>
  <c r="AM145" i="4"/>
  <c r="AM215" i="10" s="1"/>
  <c r="AR145" i="4"/>
  <c r="AR215" i="10" s="1"/>
  <c r="T93" i="4"/>
  <c r="T163" i="10" s="1"/>
  <c r="DN204" i="4"/>
  <c r="DN274" i="10" s="1"/>
  <c r="I99" i="4"/>
  <c r="I169" i="10" s="1"/>
  <c r="AS122" i="4"/>
  <c r="AS192" i="10" s="1"/>
  <c r="AN122" i="4"/>
  <c r="AN192" i="10" s="1"/>
  <c r="AX122" i="4"/>
  <c r="AX192" i="10" s="1"/>
  <c r="AI122" i="4"/>
  <c r="AI192" i="10" s="1"/>
  <c r="BC122" i="4"/>
  <c r="BC192" i="10" s="1"/>
  <c r="EH44" i="4"/>
  <c r="EH114" i="10" s="1"/>
  <c r="T145" i="4"/>
  <c r="T215" i="10" s="1"/>
  <c r="DU44" i="4"/>
  <c r="DU114" i="10" s="1"/>
  <c r="AW17" i="4"/>
  <c r="AW87" i="10" s="1"/>
  <c r="AH17" i="4"/>
  <c r="AH87" i="10" s="1"/>
  <c r="BB17" i="4"/>
  <c r="BB87" i="10" s="1"/>
  <c r="AM17" i="4"/>
  <c r="AM87" i="10" s="1"/>
  <c r="AR17" i="4"/>
  <c r="AR87" i="10" s="1"/>
  <c r="DP207" i="4"/>
  <c r="DP277" i="10" s="1"/>
  <c r="DM44" i="4"/>
  <c r="DM114" i="10" s="1"/>
  <c r="EC207" i="4"/>
  <c r="EC277" i="10" s="1"/>
  <c r="DL122" i="4"/>
  <c r="DL192" i="10" s="1"/>
  <c r="EE204" i="4"/>
  <c r="EE274" i="10" s="1"/>
  <c r="EA207" i="4"/>
  <c r="EA277" i="10" s="1"/>
  <c r="DU207" i="4"/>
  <c r="DU277" i="10" s="1"/>
  <c r="AP17" i="4"/>
  <c r="AP87" i="10" s="1"/>
  <c r="AZ17" i="4"/>
  <c r="AZ87" i="10" s="1"/>
  <c r="AU17" i="4"/>
  <c r="AU87" i="10" s="1"/>
  <c r="AF17" i="4"/>
  <c r="AF87" i="10" s="1"/>
  <c r="AK17" i="4"/>
  <c r="AK87" i="10" s="1"/>
  <c r="DV44" i="4"/>
  <c r="DV114" i="10" s="1"/>
  <c r="DV122" i="4"/>
  <c r="DV192" i="10" s="1"/>
  <c r="DU204" i="4"/>
  <c r="DU274" i="10" s="1"/>
  <c r="V145" i="4"/>
  <c r="V215" i="10" s="1"/>
  <c r="EB44" i="4"/>
  <c r="EB114" i="10" s="1"/>
  <c r="DW44" i="4"/>
  <c r="DW114" i="10" s="1"/>
  <c r="DQ44" i="4"/>
  <c r="DQ114" i="10" s="1"/>
  <c r="AR122" i="4"/>
  <c r="AR192" i="10" s="1"/>
  <c r="BB122" i="4"/>
  <c r="BB192" i="10" s="1"/>
  <c r="AM122" i="4"/>
  <c r="AM192" i="10" s="1"/>
  <c r="AW122" i="4"/>
  <c r="AW192" i="10" s="1"/>
  <c r="AH122" i="4"/>
  <c r="AH192" i="10" s="1"/>
  <c r="EA122" i="4"/>
  <c r="EA192" i="10" s="1"/>
  <c r="DZ204" i="4"/>
  <c r="DZ274" i="10" s="1"/>
  <c r="DK204" i="4"/>
  <c r="DK274" i="10" s="1"/>
  <c r="N123" i="4"/>
  <c r="N193" i="10" s="1"/>
  <c r="EA204" i="4"/>
  <c r="EA274" i="10" s="1"/>
  <c r="M99" i="4"/>
  <c r="M169" i="10" s="1"/>
  <c r="O99" i="4"/>
  <c r="O169" i="10" s="1"/>
  <c r="P99" i="4"/>
  <c r="P169" i="10" s="1"/>
  <c r="EC204" i="4"/>
  <c r="EC274" i="10" s="1"/>
  <c r="O71" i="4"/>
  <c r="O141" i="10" s="1"/>
  <c r="DS44" i="4"/>
  <c r="DS114" i="10" s="1"/>
  <c r="P71" i="4"/>
  <c r="P141" i="10" s="1"/>
  <c r="EE44" i="4"/>
  <c r="EE114" i="10" s="1"/>
  <c r="DR204" i="4"/>
  <c r="DR274" i="10" s="1"/>
  <c r="DQ207" i="4"/>
  <c r="DQ277" i="10" s="1"/>
  <c r="N99" i="4"/>
  <c r="N169" i="10" s="1"/>
  <c r="P21" i="4"/>
  <c r="P91" i="10" s="1"/>
  <c r="EF204" i="4"/>
  <c r="EF274" i="10" s="1"/>
  <c r="DK44" i="4"/>
  <c r="DK114" i="10" s="1"/>
  <c r="EF207" i="4"/>
  <c r="EF277" i="10" s="1"/>
  <c r="DK207" i="4"/>
  <c r="DK277" i="10" s="1"/>
  <c r="DR44" i="4"/>
  <c r="DR114" i="10" s="1"/>
  <c r="EF44" i="4"/>
  <c r="EF114" i="10" s="1"/>
  <c r="DQ122" i="4"/>
  <c r="DQ192" i="10" s="1"/>
  <c r="DP204" i="4"/>
  <c r="DP274" i="10" s="1"/>
  <c r="S93" i="4"/>
  <c r="S163" i="10" s="1"/>
  <c r="DX204" i="4"/>
  <c r="DX274" i="10" s="1"/>
  <c r="DL207" i="4"/>
  <c r="DL277" i="10" s="1"/>
  <c r="DQ204" i="4"/>
  <c r="DQ274" i="10" s="1"/>
  <c r="DP44" i="4"/>
  <c r="DP114" i="10" s="1"/>
  <c r="AS17" i="4"/>
  <c r="AS87" i="10" s="1"/>
  <c r="AX17" i="4"/>
  <c r="AX87" i="10" s="1"/>
  <c r="AN17" i="4"/>
  <c r="AN87" i="10" s="1"/>
  <c r="AI17" i="4"/>
  <c r="AI87" i="10" s="1"/>
  <c r="BC17" i="4"/>
  <c r="BC87" i="10" s="1"/>
  <c r="N71" i="4"/>
  <c r="N141" i="10" s="1"/>
  <c r="EG204" i="4"/>
  <c r="EG274" i="10" s="1"/>
  <c r="DZ207" i="4"/>
  <c r="DZ277" i="10" s="1"/>
  <c r="S126" i="4"/>
  <c r="S196" i="10" s="1"/>
  <c r="E83" i="10"/>
  <c r="DV204" i="4"/>
  <c r="DV274" i="10" s="1"/>
  <c r="P123" i="4"/>
  <c r="P193" i="10" s="1"/>
  <c r="DV207" i="4"/>
  <c r="DV277" i="10" s="1"/>
  <c r="EE207" i="4"/>
  <c r="EE277" i="10" s="1"/>
  <c r="EH207" i="4"/>
  <c r="EH277" i="10" s="1"/>
  <c r="EF122" i="4"/>
  <c r="EF192" i="10" s="1"/>
  <c r="U126" i="4"/>
  <c r="U196" i="10" s="1"/>
  <c r="K123" i="4"/>
  <c r="K193" i="10" s="1"/>
  <c r="U93" i="4"/>
  <c r="U163" i="10" s="1"/>
  <c r="DZ44" i="4"/>
  <c r="DZ114" i="10" s="1"/>
  <c r="EG44" i="4"/>
  <c r="EG114" i="10" s="1"/>
  <c r="EC44" i="4"/>
  <c r="EC114" i="10" s="1"/>
  <c r="DS207" i="4"/>
  <c r="DS277" i="10" s="1"/>
  <c r="EH204" i="4"/>
  <c r="EH274" i="10" s="1"/>
  <c r="AK122" i="4"/>
  <c r="AK192" i="10" s="1"/>
  <c r="AP122" i="4"/>
  <c r="AP192" i="10" s="1"/>
  <c r="AU122" i="4"/>
  <c r="AU192" i="10" s="1"/>
  <c r="AZ122" i="4"/>
  <c r="AZ192" i="10" s="1"/>
  <c r="AF122" i="4"/>
  <c r="AF192" i="10" s="1"/>
  <c r="S145" i="4"/>
  <c r="S215" i="10" s="1"/>
  <c r="V93" i="4"/>
  <c r="V163" i="10" s="1"/>
  <c r="DL204" i="4"/>
  <c r="DL274" i="10" s="1"/>
  <c r="DX44" i="4"/>
  <c r="DX114" i="10" s="1"/>
  <c r="DN44" i="4"/>
  <c r="DN114" i="10" s="1"/>
  <c r="DX207" i="4"/>
  <c r="DX277" i="10" s="1"/>
  <c r="H83" i="10" l="1"/>
  <c r="I23" i="4"/>
  <c r="I93" i="10" s="1"/>
  <c r="DM204" i="4"/>
  <c r="DM274" i="10" s="1"/>
  <c r="AH145" i="4"/>
  <c r="AH215" i="10" s="1"/>
  <c r="BB145" i="4"/>
  <c r="BB215" i="10" s="1"/>
  <c r="DW145" i="4"/>
  <c r="DW215" i="10" s="1"/>
  <c r="M123" i="4"/>
  <c r="M193" i="10" s="1"/>
  <c r="DW204" i="4"/>
  <c r="DW274" i="10" s="1"/>
  <c r="EB204" i="4"/>
  <c r="EB274" i="10" s="1"/>
  <c r="AW145" i="4"/>
  <c r="AW215" i="10" s="1"/>
  <c r="AV126" i="4"/>
  <c r="AV196" i="10" s="1"/>
  <c r="AG126" i="4"/>
  <c r="AG196" i="10" s="1"/>
  <c r="AL126" i="4"/>
  <c r="AL196" i="10" s="1"/>
  <c r="AQ126" i="4"/>
  <c r="AQ196" i="10" s="1"/>
  <c r="BA126" i="4"/>
  <c r="BA196" i="10" s="1"/>
  <c r="DN122" i="4"/>
  <c r="DN192" i="10" s="1"/>
  <c r="DS122" i="4"/>
  <c r="DS192" i="10" s="1"/>
  <c r="DM145" i="4"/>
  <c r="DM215" i="10" s="1"/>
  <c r="M23" i="4"/>
  <c r="M93" i="10" s="1"/>
  <c r="O23" i="4"/>
  <c r="O93" i="10" s="1"/>
  <c r="P23" i="4"/>
  <c r="P93" i="10" s="1"/>
  <c r="AX93" i="4"/>
  <c r="AX163" i="10" s="1"/>
  <c r="AI93" i="4"/>
  <c r="AI163" i="10" s="1"/>
  <c r="AS93" i="4"/>
  <c r="AS163" i="10" s="1"/>
  <c r="BC93" i="4"/>
  <c r="BC163" i="10" s="1"/>
  <c r="AN93" i="4"/>
  <c r="AN163" i="10" s="1"/>
  <c r="DR122" i="4"/>
  <c r="DR192" i="10" s="1"/>
  <c r="DQ17" i="4"/>
  <c r="DQ87" i="10" s="1"/>
  <c r="DZ122" i="4"/>
  <c r="DZ192" i="10" s="1"/>
  <c r="DK17" i="4"/>
  <c r="DK87" i="10" s="1"/>
  <c r="DZ17" i="4"/>
  <c r="DZ87" i="10" s="1"/>
  <c r="AW93" i="4"/>
  <c r="AW163" i="10" s="1"/>
  <c r="AH93" i="4"/>
  <c r="AH163" i="10" s="1"/>
  <c r="AR93" i="4"/>
  <c r="AR163" i="10" s="1"/>
  <c r="BB93" i="4"/>
  <c r="BB163" i="10" s="1"/>
  <c r="AM93" i="4"/>
  <c r="AM163" i="10" s="1"/>
  <c r="DS17" i="4"/>
  <c r="DS87" i="10" s="1"/>
  <c r="M21" i="4"/>
  <c r="M91" i="10" s="1"/>
  <c r="O21" i="4"/>
  <c r="O91" i="10" s="1"/>
  <c r="N21" i="4"/>
  <c r="N91" i="10" s="1"/>
  <c r="V99" i="4"/>
  <c r="V169" i="10" s="1"/>
  <c r="DU17" i="4"/>
  <c r="DU87" i="10" s="1"/>
  <c r="EH122" i="4"/>
  <c r="EH192" i="10" s="1"/>
  <c r="AG93" i="4"/>
  <c r="AG163" i="10" s="1"/>
  <c r="AQ93" i="4"/>
  <c r="AQ163" i="10" s="1"/>
  <c r="AV93" i="4"/>
  <c r="AV163" i="10" s="1"/>
  <c r="BA93" i="4"/>
  <c r="BA163" i="10" s="1"/>
  <c r="AL93" i="4"/>
  <c r="AL163" i="10" s="1"/>
  <c r="EF17" i="4"/>
  <c r="EF87" i="10" s="1"/>
  <c r="N23" i="4"/>
  <c r="N93" i="10" s="1"/>
  <c r="U123" i="4"/>
  <c r="U193" i="10" s="1"/>
  <c r="EE122" i="4"/>
  <c r="EE192" i="10" s="1"/>
  <c r="EC17" i="4"/>
  <c r="EC87" i="10" s="1"/>
  <c r="DR17" i="4"/>
  <c r="DR87" i="10" s="1"/>
  <c r="EG145" i="4"/>
  <c r="EG215" i="10" s="1"/>
  <c r="AZ93" i="4"/>
  <c r="AZ163" i="10" s="1"/>
  <c r="AK93" i="4"/>
  <c r="AK163" i="10" s="1"/>
  <c r="AU93" i="4"/>
  <c r="AU163" i="10" s="1"/>
  <c r="AP93" i="4"/>
  <c r="AP163" i="10" s="1"/>
  <c r="AF93" i="4"/>
  <c r="AF163" i="10" s="1"/>
  <c r="S71" i="4"/>
  <c r="S141" i="10" s="1"/>
  <c r="DR145" i="4"/>
  <c r="DR215" i="10" s="1"/>
  <c r="EH17" i="4"/>
  <c r="EH87" i="10" s="1"/>
  <c r="V71" i="4"/>
  <c r="V141" i="10" s="1"/>
  <c r="DM122" i="4"/>
  <c r="DM192" i="10" s="1"/>
  <c r="BC145" i="4"/>
  <c r="BC215" i="10" s="1"/>
  <c r="AX145" i="4"/>
  <c r="AX215" i="10" s="1"/>
  <c r="AI145" i="4"/>
  <c r="AI215" i="10" s="1"/>
  <c r="AS145" i="4"/>
  <c r="AS215" i="10" s="1"/>
  <c r="AN145" i="4"/>
  <c r="AN215" i="10" s="1"/>
  <c r="DP17" i="4"/>
  <c r="DP87" i="10" s="1"/>
  <c r="DW17" i="4"/>
  <c r="DW87" i="10" s="1"/>
  <c r="AN126" i="4"/>
  <c r="AN196" i="10" s="1"/>
  <c r="AX126" i="4"/>
  <c r="AX196" i="10" s="1"/>
  <c r="BC126" i="4"/>
  <c r="BC196" i="10" s="1"/>
  <c r="AI126" i="4"/>
  <c r="AI196" i="10" s="1"/>
  <c r="AS126" i="4"/>
  <c r="AS196" i="10" s="1"/>
  <c r="DU122" i="4"/>
  <c r="DU192" i="10" s="1"/>
  <c r="DL17" i="4"/>
  <c r="DL87" i="10" s="1"/>
  <c r="DN17" i="4"/>
  <c r="DN87" i="10" s="1"/>
  <c r="S99" i="4"/>
  <c r="S169" i="10" s="1"/>
  <c r="BA145" i="4"/>
  <c r="BA215" i="10" s="1"/>
  <c r="AL145" i="4"/>
  <c r="AL215" i="10" s="1"/>
  <c r="AV145" i="4"/>
  <c r="AV215" i="10" s="1"/>
  <c r="AG145" i="4"/>
  <c r="AG215" i="10" s="1"/>
  <c r="AQ145" i="4"/>
  <c r="AQ215" i="10" s="1"/>
  <c r="AZ145" i="4"/>
  <c r="AZ215" i="10" s="1"/>
  <c r="AF145" i="4"/>
  <c r="AF215" i="10" s="1"/>
  <c r="AP145" i="4"/>
  <c r="AP215" i="10" s="1"/>
  <c r="AU145" i="4"/>
  <c r="AU215" i="10" s="1"/>
  <c r="AK145" i="4"/>
  <c r="AK215" i="10" s="1"/>
  <c r="F83" i="10"/>
  <c r="I123" i="4"/>
  <c r="I193" i="10" s="1"/>
  <c r="EE17" i="4"/>
  <c r="EE87" i="10" s="1"/>
  <c r="DM17" i="4"/>
  <c r="DM87" i="10" s="1"/>
  <c r="DV17" i="4"/>
  <c r="DV87" i="10" s="1"/>
  <c r="V123" i="4"/>
  <c r="V193" i="10" s="1"/>
  <c r="EG122" i="4"/>
  <c r="EG192" i="10" s="1"/>
  <c r="EG17" i="4"/>
  <c r="EG87" i="10" s="1"/>
  <c r="T71" i="4"/>
  <c r="T141" i="10" s="1"/>
  <c r="DX122" i="4"/>
  <c r="DX192" i="10" s="1"/>
  <c r="T123" i="4"/>
  <c r="T193" i="10" s="1"/>
  <c r="DK122" i="4"/>
  <c r="DK192" i="10" s="1"/>
  <c r="AR126" i="4"/>
  <c r="AR196" i="10" s="1"/>
  <c r="AW126" i="4"/>
  <c r="AW196" i="10" s="1"/>
  <c r="AH126" i="4"/>
  <c r="AH196" i="10" s="1"/>
  <c r="AM126" i="4"/>
  <c r="AM196" i="10" s="1"/>
  <c r="BB126" i="4"/>
  <c r="BB196" i="10" s="1"/>
  <c r="DP122" i="4"/>
  <c r="DP192" i="10" s="1"/>
  <c r="AF126" i="4"/>
  <c r="AF196" i="10" s="1"/>
  <c r="AP126" i="4"/>
  <c r="AP196" i="10" s="1"/>
  <c r="AK126" i="4"/>
  <c r="AK196" i="10" s="1"/>
  <c r="AU126" i="4"/>
  <c r="AU196" i="10" s="1"/>
  <c r="AZ126" i="4"/>
  <c r="AZ196" i="10" s="1"/>
  <c r="T99" i="4"/>
  <c r="T169" i="10" s="1"/>
  <c r="DX17" i="4"/>
  <c r="DX87" i="10" s="1"/>
  <c r="U71" i="4"/>
  <c r="U141" i="10" s="1"/>
  <c r="U99" i="4"/>
  <c r="U169" i="10" s="1"/>
  <c r="DW122" i="4"/>
  <c r="DW192" i="10" s="1"/>
  <c r="EB122" i="4"/>
  <c r="EB192" i="10" s="1"/>
  <c r="EB17" i="4"/>
  <c r="EB87" i="10" s="1"/>
  <c r="EC122" i="4"/>
  <c r="EC192" i="10" s="1"/>
  <c r="EA17" i="4"/>
  <c r="EA87" i="10" s="1"/>
  <c r="E25" i="10" l="1"/>
  <c r="B25" i="10" s="1"/>
  <c r="G12" i="4"/>
  <c r="F12" i="4"/>
  <c r="EB145" i="4"/>
  <c r="EB215" i="10" s="1"/>
  <c r="S123" i="4"/>
  <c r="S193" i="10" s="1"/>
  <c r="EC126" i="4"/>
  <c r="EC196" i="10" s="1"/>
  <c r="EB93" i="4"/>
  <c r="EB163" i="10" s="1"/>
  <c r="AM99" i="4"/>
  <c r="AM169" i="10" s="1"/>
  <c r="AH99" i="4"/>
  <c r="AH169" i="10" s="1"/>
  <c r="AW99" i="4"/>
  <c r="AW169" i="10" s="1"/>
  <c r="BB99" i="4"/>
  <c r="BB169" i="10" s="1"/>
  <c r="AR99" i="4"/>
  <c r="AR169" i="10" s="1"/>
  <c r="EH145" i="4"/>
  <c r="EH215" i="10" s="1"/>
  <c r="DP126" i="4"/>
  <c r="DP196" i="10" s="1"/>
  <c r="DR126" i="4"/>
  <c r="DR196" i="10" s="1"/>
  <c r="DZ145" i="4"/>
  <c r="DZ215" i="10" s="1"/>
  <c r="DN145" i="4"/>
  <c r="DN215" i="10" s="1"/>
  <c r="DL93" i="4"/>
  <c r="DL163" i="10" s="1"/>
  <c r="U21" i="4"/>
  <c r="U91" i="10" s="1"/>
  <c r="DR93" i="4"/>
  <c r="DR163" i="10" s="1"/>
  <c r="AN123" i="4"/>
  <c r="AN193" i="10" s="1"/>
  <c r="BC123" i="4"/>
  <c r="BC193" i="10" s="1"/>
  <c r="AI123" i="4"/>
  <c r="AI193" i="10" s="1"/>
  <c r="AS123" i="4"/>
  <c r="AS193" i="10" s="1"/>
  <c r="AX123" i="4"/>
  <c r="AX193" i="10" s="1"/>
  <c r="H12" i="4"/>
  <c r="DX93" i="4"/>
  <c r="DX163" i="10" s="1"/>
  <c r="EC93" i="4"/>
  <c r="EC163" i="10" s="1"/>
  <c r="EF126" i="4"/>
  <c r="EF196" i="10" s="1"/>
  <c r="EG126" i="4"/>
  <c r="EG196" i="10" s="1"/>
  <c r="AK99" i="4"/>
  <c r="AK169" i="10" s="1"/>
  <c r="AU99" i="4"/>
  <c r="AU169" i="10" s="1"/>
  <c r="AF99" i="4"/>
  <c r="AF169" i="10" s="1"/>
  <c r="AZ99" i="4"/>
  <c r="AZ169" i="10" s="1"/>
  <c r="AP99" i="4"/>
  <c r="AP169" i="10" s="1"/>
  <c r="DM93" i="4"/>
  <c r="DM163" i="10" s="1"/>
  <c r="DQ126" i="4"/>
  <c r="DQ196" i="10" s="1"/>
  <c r="EH126" i="4"/>
  <c r="EH196" i="10" s="1"/>
  <c r="DU126" i="4"/>
  <c r="DU196" i="10" s="1"/>
  <c r="AQ71" i="4"/>
  <c r="AQ141" i="10" s="1"/>
  <c r="BA71" i="4"/>
  <c r="BA141" i="10" s="1"/>
  <c r="AL71" i="4"/>
  <c r="AL141" i="10" s="1"/>
  <c r="AG71" i="4"/>
  <c r="AG141" i="10" s="1"/>
  <c r="AV71" i="4"/>
  <c r="AV141" i="10" s="1"/>
  <c r="EA145" i="4"/>
  <c r="EA215" i="10" s="1"/>
  <c r="DK126" i="4"/>
  <c r="DK196" i="10" s="1"/>
  <c r="K83" i="10"/>
  <c r="DU145" i="4"/>
  <c r="DU215" i="10" s="1"/>
  <c r="DS126" i="4"/>
  <c r="DS196" i="10" s="1"/>
  <c r="DU93" i="4"/>
  <c r="DU163" i="10" s="1"/>
  <c r="DQ93" i="4"/>
  <c r="DQ163" i="10" s="1"/>
  <c r="AI99" i="4"/>
  <c r="AI169" i="10" s="1"/>
  <c r="AS99" i="4"/>
  <c r="AS169" i="10" s="1"/>
  <c r="BC99" i="4"/>
  <c r="BC169" i="10" s="1"/>
  <c r="AN99" i="4"/>
  <c r="AN169" i="10" s="1"/>
  <c r="AX99" i="4"/>
  <c r="AX169" i="10" s="1"/>
  <c r="S21" i="4"/>
  <c r="S91" i="10" s="1"/>
  <c r="DN93" i="4"/>
  <c r="DN163" i="10" s="1"/>
  <c r="DW126" i="4"/>
  <c r="DW196" i="10" s="1"/>
  <c r="DL145" i="4"/>
  <c r="DL215" i="10" s="1"/>
  <c r="T23" i="4"/>
  <c r="T93" i="10" s="1"/>
  <c r="DZ93" i="4"/>
  <c r="DZ163" i="10" s="1"/>
  <c r="T21" i="4"/>
  <c r="T91" i="10" s="1"/>
  <c r="EH93" i="4"/>
  <c r="EH163" i="10" s="1"/>
  <c r="S23" i="4"/>
  <c r="S93" i="10" s="1"/>
  <c r="EE126" i="4"/>
  <c r="EE196" i="10" s="1"/>
  <c r="DZ126" i="4"/>
  <c r="DZ196" i="10" s="1"/>
  <c r="DM126" i="4"/>
  <c r="DM196" i="10" s="1"/>
  <c r="EE145" i="4"/>
  <c r="EE215" i="10" s="1"/>
  <c r="DV145" i="4"/>
  <c r="DV215" i="10" s="1"/>
  <c r="DX126" i="4"/>
  <c r="DX196" i="10" s="1"/>
  <c r="DQ145" i="4"/>
  <c r="DQ215" i="10" s="1"/>
  <c r="DN126" i="4"/>
  <c r="DN196" i="10" s="1"/>
  <c r="AN71" i="4"/>
  <c r="AN141" i="10" s="1"/>
  <c r="AX71" i="4"/>
  <c r="AX141" i="10" s="1"/>
  <c r="AI71" i="4"/>
  <c r="AI141" i="10" s="1"/>
  <c r="BC71" i="4"/>
  <c r="BC141" i="10" s="1"/>
  <c r="AS71" i="4"/>
  <c r="AS141" i="10" s="1"/>
  <c r="DP93" i="4"/>
  <c r="DP163" i="10" s="1"/>
  <c r="DK93" i="4"/>
  <c r="DK163" i="10" s="1"/>
  <c r="I83" i="10"/>
  <c r="V23" i="4"/>
  <c r="V93" i="10" s="1"/>
  <c r="EA126" i="4"/>
  <c r="EA196" i="10" s="1"/>
  <c r="DL126" i="4"/>
  <c r="DL196" i="10" s="1"/>
  <c r="AL123" i="4"/>
  <c r="AL193" i="10" s="1"/>
  <c r="AG123" i="4"/>
  <c r="AG193" i="10" s="1"/>
  <c r="AQ123" i="4"/>
  <c r="AQ193" i="10" s="1"/>
  <c r="BA123" i="4"/>
  <c r="BA193" i="10" s="1"/>
  <c r="AV123" i="4"/>
  <c r="AV193" i="10" s="1"/>
  <c r="DP145" i="4"/>
  <c r="DP215" i="10" s="1"/>
  <c r="AP71" i="4"/>
  <c r="AP141" i="10" s="1"/>
  <c r="AZ71" i="4"/>
  <c r="AZ141" i="10" s="1"/>
  <c r="AK71" i="4"/>
  <c r="AK141" i="10" s="1"/>
  <c r="AF71" i="4"/>
  <c r="AF141" i="10" s="1"/>
  <c r="AU71" i="4"/>
  <c r="AU141" i="10" s="1"/>
  <c r="DS145" i="4"/>
  <c r="DS215" i="10" s="1"/>
  <c r="EC145" i="4"/>
  <c r="EC215" i="10" s="1"/>
  <c r="EE93" i="4"/>
  <c r="EE163" i="10" s="1"/>
  <c r="EF93" i="4"/>
  <c r="EF163" i="10" s="1"/>
  <c r="EA93" i="4"/>
  <c r="EA163" i="10" s="1"/>
  <c r="V21" i="4"/>
  <c r="V91" i="10" s="1"/>
  <c r="DW93" i="4"/>
  <c r="DW163" i="10" s="1"/>
  <c r="E12" i="4"/>
  <c r="DV126" i="4"/>
  <c r="DV196" i="10" s="1"/>
  <c r="AM71" i="4"/>
  <c r="AM141" i="10" s="1"/>
  <c r="AW71" i="4"/>
  <c r="AW141" i="10" s="1"/>
  <c r="AH71" i="4"/>
  <c r="AH141" i="10" s="1"/>
  <c r="AR71" i="4"/>
  <c r="AR141" i="10" s="1"/>
  <c r="BB71" i="4"/>
  <c r="BB141" i="10" s="1"/>
  <c r="AQ99" i="4"/>
  <c r="AQ169" i="10" s="1"/>
  <c r="BA99" i="4"/>
  <c r="BA169" i="10" s="1"/>
  <c r="AL99" i="4"/>
  <c r="AL169" i="10" s="1"/>
  <c r="AV99" i="4"/>
  <c r="AV169" i="10" s="1"/>
  <c r="AG99" i="4"/>
  <c r="AG169" i="10" s="1"/>
  <c r="EB126" i="4"/>
  <c r="EB196" i="10" s="1"/>
  <c r="DK145" i="4"/>
  <c r="DK215" i="10" s="1"/>
  <c r="EF145" i="4"/>
  <c r="EF215" i="10" s="1"/>
  <c r="DX145" i="4"/>
  <c r="DX215" i="10" s="1"/>
  <c r="AW123" i="4"/>
  <c r="AW193" i="10" s="1"/>
  <c r="BB123" i="4"/>
  <c r="BB193" i="10" s="1"/>
  <c r="AM123" i="4"/>
  <c r="AM193" i="10" s="1"/>
  <c r="AH123" i="4"/>
  <c r="AH193" i="10" s="1"/>
  <c r="AR123" i="4"/>
  <c r="AR193" i="10" s="1"/>
  <c r="DV93" i="4"/>
  <c r="DV163" i="10" s="1"/>
  <c r="EG93" i="4"/>
  <c r="EG163" i="10" s="1"/>
  <c r="DS93" i="4"/>
  <c r="DS163" i="10" s="1"/>
  <c r="U23" i="4"/>
  <c r="U93" i="10" s="1"/>
  <c r="M83" i="10" l="1"/>
  <c r="AK123" i="4"/>
  <c r="AK193" i="10" s="1"/>
  <c r="AF123" i="4"/>
  <c r="AF193" i="10" s="1"/>
  <c r="DZ123" i="4"/>
  <c r="DZ193" i="10" s="1"/>
  <c r="AP123" i="4"/>
  <c r="AP193" i="10" s="1"/>
  <c r="AU123" i="4"/>
  <c r="AU193" i="10" s="1"/>
  <c r="AZ123" i="4"/>
  <c r="AZ193" i="10" s="1"/>
  <c r="DK123" i="4"/>
  <c r="DK193" i="10" s="1"/>
  <c r="P83" i="10"/>
  <c r="E26" i="10"/>
  <c r="B26" i="10" s="1"/>
  <c r="E27" i="10"/>
  <c r="B27" i="10" s="1"/>
  <c r="O83" i="10"/>
  <c r="BC23" i="4"/>
  <c r="BC93" i="10" s="1"/>
  <c r="AN23" i="4"/>
  <c r="AN93" i="10" s="1"/>
  <c r="AX23" i="4"/>
  <c r="AX93" i="10" s="1"/>
  <c r="AS23" i="4"/>
  <c r="AS93" i="10" s="1"/>
  <c r="AI23" i="4"/>
  <c r="AI93" i="10" s="1"/>
  <c r="DV123" i="4"/>
  <c r="DV193" i="10" s="1"/>
  <c r="AU21" i="4"/>
  <c r="AU91" i="10" s="1"/>
  <c r="AF21" i="4"/>
  <c r="AF91" i="10" s="1"/>
  <c r="AP21" i="4"/>
  <c r="AP91" i="10" s="1"/>
  <c r="AU10" i="12"/>
  <c r="AZ21" i="4"/>
  <c r="AZ91" i="10" s="1"/>
  <c r="AK21" i="4"/>
  <c r="AK91" i="10" s="1"/>
  <c r="DM123" i="4"/>
  <c r="DM193" i="10" s="1"/>
  <c r="EF99" i="4"/>
  <c r="EF169" i="10" s="1"/>
  <c r="EA99" i="4"/>
  <c r="EA169" i="10" s="1"/>
  <c r="DL123" i="4"/>
  <c r="DL193" i="10" s="1"/>
  <c r="DQ123" i="4"/>
  <c r="DQ193" i="10" s="1"/>
  <c r="N83" i="10"/>
  <c r="DX99" i="4"/>
  <c r="DX169" i="10" s="1"/>
  <c r="DL71" i="4"/>
  <c r="DL141" i="10" s="1"/>
  <c r="DU99" i="4"/>
  <c r="DU169" i="10" s="1"/>
  <c r="DX123" i="4"/>
  <c r="DX193" i="10" s="1"/>
  <c r="BC10" i="12"/>
  <c r="AS21" i="4"/>
  <c r="AS91" i="10" s="1"/>
  <c r="AN21" i="4"/>
  <c r="AN91" i="10" s="1"/>
  <c r="AX21" i="4"/>
  <c r="AX91" i="10" s="1"/>
  <c r="BC21" i="4"/>
  <c r="BC91" i="10" s="1"/>
  <c r="AI21" i="4"/>
  <c r="AI91" i="10" s="1"/>
  <c r="EH71" i="4"/>
  <c r="EH141" i="10" s="1"/>
  <c r="AF23" i="4"/>
  <c r="AF93" i="10" s="1"/>
  <c r="AU23" i="4"/>
  <c r="AU93" i="10" s="1"/>
  <c r="AZ23" i="4"/>
  <c r="AZ93" i="10" s="1"/>
  <c r="AK23" i="4"/>
  <c r="AK93" i="10" s="1"/>
  <c r="AP23" i="4"/>
  <c r="AP93" i="10" s="1"/>
  <c r="DV99" i="4"/>
  <c r="DV169" i="10" s="1"/>
  <c r="EA71" i="4"/>
  <c r="EA141" i="10" s="1"/>
  <c r="EG123" i="4"/>
  <c r="EG193" i="10" s="1"/>
  <c r="DW71" i="4"/>
  <c r="DW141" i="10" s="1"/>
  <c r="DU71" i="4"/>
  <c r="DU141" i="10" s="1"/>
  <c r="DN99" i="4"/>
  <c r="DN169" i="10" s="1"/>
  <c r="DS123" i="4"/>
  <c r="DS193" i="10" s="1"/>
  <c r="AR21" i="4"/>
  <c r="AR91" i="10" s="1"/>
  <c r="BB21" i="4"/>
  <c r="BB91" i="10" s="1"/>
  <c r="AM21" i="4"/>
  <c r="AM91" i="10" s="1"/>
  <c r="AW21" i="4"/>
  <c r="AW91" i="10" s="1"/>
  <c r="AH21" i="4"/>
  <c r="AH91" i="10" s="1"/>
  <c r="DW99" i="4"/>
  <c r="DW169" i="10" s="1"/>
  <c r="E229" i="4"/>
  <c r="DR99" i="4"/>
  <c r="DR169" i="10" s="1"/>
  <c r="EB71" i="4"/>
  <c r="EB141" i="10" s="1"/>
  <c r="EA123" i="4"/>
  <c r="EA193" i="10" s="1"/>
  <c r="EE99" i="4"/>
  <c r="EE169" i="10" s="1"/>
  <c r="DP71" i="4"/>
  <c r="DP141" i="10" s="1"/>
  <c r="EG71" i="4"/>
  <c r="EG141" i="10" s="1"/>
  <c r="EC123" i="4"/>
  <c r="EC193" i="10" s="1"/>
  <c r="EB123" i="4"/>
  <c r="EB193" i="10" s="1"/>
  <c r="DQ99" i="4"/>
  <c r="DQ169" i="10" s="1"/>
  <c r="DM71" i="4"/>
  <c r="DM141" i="10" s="1"/>
  <c r="EE71" i="4"/>
  <c r="EE141" i="10" s="1"/>
  <c r="DX71" i="4"/>
  <c r="DX141" i="10" s="1"/>
  <c r="DS71" i="4"/>
  <c r="DS141" i="10" s="1"/>
  <c r="AV23" i="4"/>
  <c r="AV93" i="10" s="1"/>
  <c r="AG23" i="4"/>
  <c r="AG93" i="10" s="1"/>
  <c r="AQ23" i="4"/>
  <c r="AQ93" i="10" s="1"/>
  <c r="AL23" i="4"/>
  <c r="AL93" i="10" s="1"/>
  <c r="BA23" i="4"/>
  <c r="BA93" i="10" s="1"/>
  <c r="DS99" i="4"/>
  <c r="DS169" i="10" s="1"/>
  <c r="DQ71" i="4"/>
  <c r="DQ141" i="10" s="1"/>
  <c r="DK99" i="4"/>
  <c r="DK169" i="10" s="1"/>
  <c r="EB99" i="4"/>
  <c r="EB169" i="10" s="1"/>
  <c r="EF123" i="4"/>
  <c r="EF193" i="10" s="1"/>
  <c r="AV21" i="4"/>
  <c r="AV91" i="10" s="1"/>
  <c r="BA21" i="4"/>
  <c r="BA91" i="10" s="1"/>
  <c r="AL21" i="4"/>
  <c r="AL91" i="10" s="1"/>
  <c r="AG21" i="4"/>
  <c r="AG91" i="10" s="1"/>
  <c r="AQ21" i="4"/>
  <c r="AQ91" i="10" s="1"/>
  <c r="EG99" i="4"/>
  <c r="EG169" i="10" s="1"/>
  <c r="DZ99" i="4"/>
  <c r="DZ169" i="10" s="1"/>
  <c r="AR23" i="4"/>
  <c r="AR93" i="10" s="1"/>
  <c r="BB23" i="4"/>
  <c r="BB93" i="10" s="1"/>
  <c r="AM23" i="4"/>
  <c r="AM93" i="10" s="1"/>
  <c r="AW23" i="4"/>
  <c r="AW93" i="10" s="1"/>
  <c r="AH23" i="4"/>
  <c r="AH93" i="10" s="1"/>
  <c r="DR71" i="4"/>
  <c r="DR141" i="10" s="1"/>
  <c r="DP99" i="4"/>
  <c r="DP169" i="10" s="1"/>
  <c r="DW123" i="4"/>
  <c r="DW193" i="10" s="1"/>
  <c r="DL99" i="4"/>
  <c r="DL169" i="10" s="1"/>
  <c r="DZ71" i="4"/>
  <c r="DZ141" i="10" s="1"/>
  <c r="DN71" i="4"/>
  <c r="DN141" i="10" s="1"/>
  <c r="EF71" i="4"/>
  <c r="EF141" i="10" s="1"/>
  <c r="DR123" i="4"/>
  <c r="DR193" i="10" s="1"/>
  <c r="DK71" i="4"/>
  <c r="DK141" i="10" s="1"/>
  <c r="EC71" i="4"/>
  <c r="EC141" i="10" s="1"/>
  <c r="EH99" i="4"/>
  <c r="EH169" i="10" s="1"/>
  <c r="EC99" i="4"/>
  <c r="EC169" i="10" s="1"/>
  <c r="DV71" i="4"/>
  <c r="DV141" i="10" s="1"/>
  <c r="DN123" i="4"/>
  <c r="DN193" i="10" s="1"/>
  <c r="EH123" i="4"/>
  <c r="EH193" i="10" s="1"/>
  <c r="DM99" i="4"/>
  <c r="DM169" i="10" s="1"/>
  <c r="K229" i="4" l="1"/>
  <c r="E294" i="10"/>
  <c r="BA10" i="12"/>
  <c r="AQ10" i="12"/>
  <c r="DU123" i="4"/>
  <c r="DU193" i="10" s="1"/>
  <c r="AP10" i="12"/>
  <c r="AR10" i="12"/>
  <c r="EE123" i="4"/>
  <c r="EE193" i="10" s="1"/>
  <c r="AZ10" i="12"/>
  <c r="BB10" i="12"/>
  <c r="AW10" i="12"/>
  <c r="AV10" i="12"/>
  <c r="AX10" i="12"/>
  <c r="AS10" i="12"/>
  <c r="AL10" i="12"/>
  <c r="AM10" i="12"/>
  <c r="AN10" i="12"/>
  <c r="AK10" i="12"/>
  <c r="DP123" i="4"/>
  <c r="DP193" i="10" s="1"/>
  <c r="AL10" i="4"/>
  <c r="AV10" i="4"/>
  <c r="T83" i="10"/>
  <c r="BC10" i="4"/>
  <c r="AQ10" i="4"/>
  <c r="AH10" i="4"/>
  <c r="AR10" i="4"/>
  <c r="E28" i="10"/>
  <c r="B28" i="10" s="1"/>
  <c r="BA10" i="4"/>
  <c r="AI10" i="4"/>
  <c r="AN10" i="4"/>
  <c r="AM10" i="4"/>
  <c r="AS10" i="4"/>
  <c r="AG10" i="4"/>
  <c r="AZ10" i="4"/>
  <c r="AX10" i="4"/>
  <c r="AP10" i="4"/>
  <c r="DL21" i="4"/>
  <c r="DL91" i="10" s="1"/>
  <c r="F230" i="4"/>
  <c r="BB10" i="4"/>
  <c r="G241" i="4"/>
  <c r="F241" i="4"/>
  <c r="E241" i="4"/>
  <c r="E306" i="10" s="1"/>
  <c r="G230" i="4"/>
  <c r="E230" i="4"/>
  <c r="E295" i="10" s="1"/>
  <c r="EB23" i="4"/>
  <c r="EB93" i="10" s="1"/>
  <c r="EF21" i="4"/>
  <c r="EF91" i="10" s="1"/>
  <c r="DL23" i="4"/>
  <c r="DL93" i="10" s="1"/>
  <c r="EG21" i="4"/>
  <c r="EG91" i="10" s="1"/>
  <c r="EC21" i="4"/>
  <c r="EC91" i="10" s="1"/>
  <c r="DX21" i="4"/>
  <c r="DX91" i="10" s="1"/>
  <c r="AU10" i="4"/>
  <c r="U83" i="10"/>
  <c r="DU23" i="4"/>
  <c r="DU93" i="10" s="1"/>
  <c r="DZ23" i="4"/>
  <c r="DZ93" i="10" s="1"/>
  <c r="DS21" i="4"/>
  <c r="DS91" i="10" s="1"/>
  <c r="DN21" i="4"/>
  <c r="DN91" i="10" s="1"/>
  <c r="DZ21" i="4"/>
  <c r="DZ91" i="10" s="1"/>
  <c r="S83" i="10"/>
  <c r="DK23" i="4"/>
  <c r="DK93" i="10" s="1"/>
  <c r="DS23" i="4"/>
  <c r="DS93" i="10" s="1"/>
  <c r="EA23" i="4"/>
  <c r="EA93" i="10" s="1"/>
  <c r="EE21" i="4"/>
  <c r="EE91" i="10" s="1"/>
  <c r="EC23" i="4"/>
  <c r="EC93" i="10" s="1"/>
  <c r="AF10" i="4"/>
  <c r="DX23" i="4"/>
  <c r="DX93" i="10" s="1"/>
  <c r="EA21" i="4"/>
  <c r="EA91" i="10" s="1"/>
  <c r="DM23" i="4"/>
  <c r="DM93" i="10" s="1"/>
  <c r="DQ21" i="4"/>
  <c r="DQ91" i="10" s="1"/>
  <c r="DV23" i="4"/>
  <c r="DV93" i="10" s="1"/>
  <c r="AW10" i="4"/>
  <c r="DU21" i="4"/>
  <c r="DU91" i="10" s="1"/>
  <c r="DN23" i="4"/>
  <c r="DN93" i="10" s="1"/>
  <c r="DP23" i="4"/>
  <c r="DP93" i="10" s="1"/>
  <c r="DW23" i="4"/>
  <c r="DW93" i="10" s="1"/>
  <c r="DV21" i="4"/>
  <c r="DV91" i="10" s="1"/>
  <c r="DR21" i="4"/>
  <c r="DR91" i="10" s="1"/>
  <c r="DM21" i="4"/>
  <c r="DM91" i="10" s="1"/>
  <c r="EH21" i="4"/>
  <c r="EH91" i="10" s="1"/>
  <c r="DK21" i="4"/>
  <c r="DK91" i="10" s="1"/>
  <c r="EH23" i="4"/>
  <c r="EH93" i="10" s="1"/>
  <c r="EG23" i="4"/>
  <c r="EG93" i="10" s="1"/>
  <c r="EF23" i="4"/>
  <c r="EF93" i="10" s="1"/>
  <c r="EB21" i="4"/>
  <c r="EB91" i="10" s="1"/>
  <c r="DQ23" i="4"/>
  <c r="DQ93" i="10" s="1"/>
  <c r="EE23" i="4"/>
  <c r="EE93" i="10" s="1"/>
  <c r="DR23" i="4"/>
  <c r="DR93" i="10" s="1"/>
  <c r="DW21" i="4"/>
  <c r="DW91" i="10" s="1"/>
  <c r="V83" i="10"/>
  <c r="AK10" i="4"/>
  <c r="DP21" i="4"/>
  <c r="DP91" i="10" s="1"/>
  <c r="G243" i="4" l="1"/>
  <c r="G306" i="10"/>
  <c r="G301" i="10" s="1"/>
  <c r="F243" i="4"/>
  <c r="F306" i="10"/>
  <c r="F301" i="10" s="1"/>
  <c r="G232" i="4"/>
  <c r="G295" i="10"/>
  <c r="G290" i="10" s="1"/>
  <c r="F232" i="4"/>
  <c r="F295" i="10"/>
  <c r="F290" i="10" s="1"/>
  <c r="E301" i="10"/>
  <c r="E29" i="10"/>
  <c r="EA9" i="4"/>
  <c r="DW9" i="4"/>
  <c r="BB83" i="10"/>
  <c r="DV9" i="4"/>
  <c r="DU9" i="4"/>
  <c r="AX83" i="10"/>
  <c r="DP9" i="4"/>
  <c r="AF83" i="10"/>
  <c r="AR83" i="10"/>
  <c r="EB9" i="4"/>
  <c r="AV83" i="10"/>
  <c r="AI83" i="10"/>
  <c r="DX9" i="4"/>
  <c r="DK9" i="4"/>
  <c r="AW83" i="10"/>
  <c r="DR9" i="4"/>
  <c r="BA83" i="10"/>
  <c r="BC83" i="10"/>
  <c r="AK83" i="10"/>
  <c r="AN83" i="10"/>
  <c r="AL83" i="10"/>
  <c r="DM9" i="4"/>
  <c r="AG83" i="10"/>
  <c r="EF9" i="4"/>
  <c r="DQ9" i="4"/>
  <c r="DS9" i="4"/>
  <c r="DN9" i="4"/>
  <c r="AZ83" i="10"/>
  <c r="AP83" i="10"/>
  <c r="EB9" i="12"/>
  <c r="FC9" i="12" s="1"/>
  <c r="FC8" i="12" s="1"/>
  <c r="DK9" i="12"/>
  <c r="DS9" i="12"/>
  <c r="ET9" i="12" s="1"/>
  <c r="ET8" i="12" s="1"/>
  <c r="G44" i="5"/>
  <c r="DL9" i="12"/>
  <c r="G55" i="5"/>
  <c r="DM9" i="12"/>
  <c r="AQ83" i="10"/>
  <c r="EC9" i="4"/>
  <c r="DP9" i="12"/>
  <c r="EQ9" i="12" s="1"/>
  <c r="EQ8" i="12" s="1"/>
  <c r="DW9" i="12"/>
  <c r="EX9" i="12" s="1"/>
  <c r="EX8" i="12" s="1"/>
  <c r="DV83" i="10"/>
  <c r="DV9" i="12"/>
  <c r="EW9" i="12" s="1"/>
  <c r="EW8" i="12" s="1"/>
  <c r="DN9" i="12"/>
  <c r="F44" i="5"/>
  <c r="EG9" i="12"/>
  <c r="FH9" i="12" s="1"/>
  <c r="FH8" i="12" s="1"/>
  <c r="EE9" i="12"/>
  <c r="FF9" i="12" s="1"/>
  <c r="FF8" i="12" s="1"/>
  <c r="DZ9" i="4"/>
  <c r="DX9" i="12"/>
  <c r="EY9" i="12" s="1"/>
  <c r="EY8" i="12" s="1"/>
  <c r="E290" i="10"/>
  <c r="E44" i="5"/>
  <c r="DU9" i="12"/>
  <c r="EV9" i="12" s="1"/>
  <c r="EV8" i="12" s="1"/>
  <c r="EC9" i="12"/>
  <c r="FD9" i="12" s="1"/>
  <c r="FD8" i="12" s="1"/>
  <c r="EF9" i="12"/>
  <c r="FG9" i="12" s="1"/>
  <c r="FG8" i="12" s="1"/>
  <c r="EG9" i="4"/>
  <c r="AH83" i="10"/>
  <c r="EH9" i="4"/>
  <c r="AM83" i="10"/>
  <c r="EE9" i="4"/>
  <c r="DZ9" i="12"/>
  <c r="FA9" i="12" s="1"/>
  <c r="FA8" i="12" s="1"/>
  <c r="E243" i="4"/>
  <c r="F55" i="5"/>
  <c r="EH9" i="12"/>
  <c r="FI9" i="12" s="1"/>
  <c r="FI8" i="12" s="1"/>
  <c r="DR9" i="12"/>
  <c r="ES9" i="12" s="1"/>
  <c r="ES8" i="12" s="1"/>
  <c r="DQ9" i="12"/>
  <c r="ER9" i="12" s="1"/>
  <c r="ER8" i="12" s="1"/>
  <c r="EA9" i="12"/>
  <c r="FB9" i="12" s="1"/>
  <c r="FB8" i="12" s="1"/>
  <c r="AU83" i="10"/>
  <c r="AS83" i="10"/>
  <c r="E55" i="5"/>
  <c r="E232" i="4"/>
  <c r="DL9" i="4"/>
  <c r="H301" i="10" l="1"/>
  <c r="H290" i="10"/>
  <c r="DR83" i="10"/>
  <c r="DN83" i="10"/>
  <c r="DQ83" i="10"/>
  <c r="EC83" i="10"/>
  <c r="EE83" i="10"/>
  <c r="EA83" i="10"/>
  <c r="DX83" i="10"/>
  <c r="E40" i="10"/>
  <c r="B40" i="10" s="1"/>
  <c r="E47" i="10"/>
  <c r="B47" i="10" s="1"/>
  <c r="DZ83" i="10"/>
  <c r="DM83" i="10"/>
  <c r="E41" i="10"/>
  <c r="B41" i="10" s="1"/>
  <c r="EG83" i="10"/>
  <c r="DS83" i="10"/>
  <c r="E46" i="10"/>
  <c r="B46" i="10" s="1"/>
  <c r="E39" i="10"/>
  <c r="B39" i="10" s="1"/>
  <c r="E45" i="10"/>
  <c r="B45" i="10" s="1"/>
  <c r="DU83" i="10"/>
  <c r="EF83" i="10"/>
  <c r="DK83" i="10"/>
  <c r="ER9" i="4"/>
  <c r="ER79" i="10" s="1"/>
  <c r="EN9" i="4"/>
  <c r="EN79" i="10" s="1"/>
  <c r="FB9" i="4"/>
  <c r="FB79" i="10" s="1"/>
  <c r="FF9" i="4"/>
  <c r="FF79" i="10" s="1"/>
  <c r="EO9" i="4"/>
  <c r="EO79" i="10" s="1"/>
  <c r="DP83" i="10"/>
  <c r="H44" i="5"/>
  <c r="EL9" i="4"/>
  <c r="EL79" i="10" s="1"/>
  <c r="H243" i="4"/>
  <c r="H55" i="5"/>
  <c r="K41" i="5"/>
  <c r="EY9" i="4"/>
  <c r="EY79" i="10" s="1"/>
  <c r="FI9" i="4"/>
  <c r="FI79" i="10" s="1"/>
  <c r="FA9" i="4"/>
  <c r="FA79" i="10" s="1"/>
  <c r="EX9" i="4"/>
  <c r="EX79" i="10" s="1"/>
  <c r="FG9" i="4"/>
  <c r="FG79" i="10" s="1"/>
  <c r="EM9" i="4"/>
  <c r="EM79" i="10" s="1"/>
  <c r="EW9" i="4"/>
  <c r="EW79" i="10" s="1"/>
  <c r="DL83" i="10"/>
  <c r="FD9" i="4"/>
  <c r="FD79" i="10" s="1"/>
  <c r="EV9" i="4"/>
  <c r="EV79" i="10" s="1"/>
  <c r="DW83" i="10"/>
  <c r="ET9" i="4"/>
  <c r="ET79" i="10" s="1"/>
  <c r="FC9" i="4"/>
  <c r="FC79" i="10" s="1"/>
  <c r="ES9" i="4"/>
  <c r="ES79" i="10" s="1"/>
  <c r="FH9" i="4"/>
  <c r="FH79" i="10" s="1"/>
  <c r="EH83" i="10"/>
  <c r="H232" i="4"/>
  <c r="B29" i="10"/>
  <c r="EQ9" i="4"/>
  <c r="EQ79" i="10" s="1"/>
  <c r="EB83" i="10"/>
  <c r="E42" i="10" l="1"/>
  <c r="B42" i="10" s="1"/>
  <c r="E48" i="10"/>
  <c r="B48" i="10" s="1"/>
  <c r="E35" i="10"/>
  <c r="B35" i="10" s="1"/>
  <c r="EL8" i="4"/>
  <c r="EL78" i="10" s="1"/>
  <c r="FF8" i="4"/>
  <c r="FF78" i="10" s="1"/>
  <c r="ET8" i="4"/>
  <c r="ET78" i="10" s="1"/>
  <c r="J232" i="4"/>
  <c r="K230" i="4"/>
  <c r="EX8" i="4"/>
  <c r="EX78" i="10" s="1"/>
  <c r="EW8" i="4"/>
  <c r="EW78" i="10" s="1"/>
  <c r="J301" i="10"/>
  <c r="J55" i="5"/>
  <c r="K53" i="5"/>
  <c r="EN8" i="4"/>
  <c r="EN78" i="10" s="1"/>
  <c r="J290" i="10"/>
  <c r="K42" i="5"/>
  <c r="J44" i="5"/>
  <c r="EQ8" i="4"/>
  <c r="EQ78" i="10" s="1"/>
  <c r="ES8" i="4"/>
  <c r="ES78" i="10" s="1"/>
  <c r="K241" i="4"/>
  <c r="L241" i="4" s="1"/>
  <c r="J243" i="4"/>
  <c r="FA8" i="4"/>
  <c r="FA78" i="10" s="1"/>
  <c r="FB8" i="4"/>
  <c r="FB78" i="10" s="1"/>
  <c r="FH8" i="4"/>
  <c r="FH78" i="10" s="1"/>
  <c r="FI8" i="4"/>
  <c r="FI78" i="10" s="1"/>
  <c r="EV8" i="4"/>
  <c r="EV78" i="10" s="1"/>
  <c r="EM8" i="4"/>
  <c r="EM78" i="10" s="1"/>
  <c r="FC8" i="4"/>
  <c r="FC78" i="10" s="1"/>
  <c r="FD8" i="4"/>
  <c r="FD78" i="10" s="1"/>
  <c r="FG8" i="4"/>
  <c r="FG78" i="10" s="1"/>
  <c r="EY8" i="4"/>
  <c r="EY78" i="10" s="1"/>
  <c r="EO8" i="4"/>
  <c r="EO78" i="10" s="1"/>
  <c r="ER8" i="4"/>
  <c r="ER78" i="10" s="1"/>
  <c r="E44" i="10" l="1"/>
  <c r="B44" i="10" s="1"/>
  <c r="E37" i="10"/>
  <c r="B37" i="10" s="1"/>
  <c r="E50" i="10"/>
  <c r="B50" i="10" s="1"/>
  <c r="A75" i="9"/>
  <c r="M241" i="4"/>
  <c r="A74" i="9" s="1"/>
  <c r="E36" i="10" l="1"/>
  <c r="B36" i="10" s="1"/>
  <c r="A59" i="5"/>
  <c r="B17" i="10"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<sst xmlns="http://schemas.openxmlformats.org/spreadsheetml/2006/main" count="5136" uniqueCount="716">
  <si>
    <t>Branch A</t>
  </si>
  <si>
    <t>Branch B</t>
  </si>
  <si>
    <t>Branch C</t>
  </si>
  <si>
    <t>Branch D</t>
  </si>
  <si>
    <t>Years</t>
  </si>
  <si>
    <t>Balance</t>
  </si>
  <si>
    <t>Average</t>
  </si>
  <si>
    <t>Account</t>
  </si>
  <si>
    <t>Branch</t>
  </si>
  <si>
    <t>None</t>
  </si>
  <si>
    <t>Retention</t>
  </si>
  <si>
    <t>Net Interest Income</t>
  </si>
  <si>
    <t>Annual Fee</t>
  </si>
  <si>
    <t>Branch Closes</t>
  </si>
  <si>
    <t>Fee Minimum</t>
  </si>
  <si>
    <t>Distance of Customer to Each Branch</t>
  </si>
  <si>
    <t xml:space="preserve">Years as </t>
  </si>
  <si>
    <t>Customer</t>
  </si>
  <si>
    <t>Current</t>
  </si>
  <si>
    <t>Distance</t>
  </si>
  <si>
    <t>Miles</t>
  </si>
  <si>
    <t>Change</t>
  </si>
  <si>
    <t>Incremental Distance to Next Closest Branch</t>
  </si>
  <si>
    <t>as</t>
  </si>
  <si>
    <t>Minimum</t>
  </si>
  <si>
    <t>Fee</t>
  </si>
  <si>
    <t>Attrition</t>
  </si>
  <si>
    <t>Customer 1</t>
  </si>
  <si>
    <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</si>
  <si>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</si>
  <si>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</si>
  <si>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</si>
  <si>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</si>
  <si>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</si>
  <si>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</si>
  <si>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</si>
  <si>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</si>
  <si>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</si>
  <si>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</si>
  <si>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</si>
  <si>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</si>
  <si>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</si>
  <si>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</si>
  <si>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</si>
  <si>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</si>
  <si>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</si>
  <si>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</si>
  <si>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</si>
  <si>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</si>
  <si>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</si>
  <si>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</si>
  <si>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</si>
  <si>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</si>
  <si>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</si>
  <si>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</si>
  <si>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</si>
  <si>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</si>
  <si>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</si>
  <si>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</si>
  <si>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</si>
  <si>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</si>
  <si>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</si>
  <si>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</si>
  <si>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</si>
  <si>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</si>
  <si>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</si>
  <si>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</si>
  <si>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</si>
  <si>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</si>
  <si>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</si>
  <si>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</si>
  <si>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</si>
  <si>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</si>
  <si>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</si>
  <si>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</si>
  <si>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</si>
  <si>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</si>
  <si>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</si>
  <si>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</si>
  <si>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</si>
  <si>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</si>
  <si>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</si>
  <si>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</si>
  <si>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</si>
  <si>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</si>
  <si>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</si>
  <si>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</si>
  <si>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</si>
  <si>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</si>
  <si>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</si>
  <si>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</si>
  <si>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64</t>
  </si>
  <si>
    <t>Customer 65</t>
  </si>
  <si>
    <t>Customer 66</t>
  </si>
  <si>
    <t>Customer 67</t>
  </si>
  <si>
    <t>Customer 68</t>
  </si>
  <si>
    <t>Customer 69</t>
  </si>
  <si>
    <t>Customer 70</t>
  </si>
  <si>
    <t>Customer 71</t>
  </si>
  <si>
    <t>Customer 72</t>
  </si>
  <si>
    <t>Customer 73</t>
  </si>
  <si>
    <t>Customer 74</t>
  </si>
  <si>
    <t>Customer 75</t>
  </si>
  <si>
    <t>Customer 76</t>
  </si>
  <si>
    <t>Customer 77</t>
  </si>
  <si>
    <t>Customer 78</t>
  </si>
  <si>
    <t>Customer 79</t>
  </si>
  <si>
    <t>Customer 80</t>
  </si>
  <si>
    <t>Customer 81</t>
  </si>
  <si>
    <t>Customer 82</t>
  </si>
  <si>
    <t>Customer 83</t>
  </si>
  <si>
    <t>Customer 84</t>
  </si>
  <si>
    <t>Customer 85</t>
  </si>
  <si>
    <t>Customer 86</t>
  </si>
  <si>
    <t>Customer 87</t>
  </si>
  <si>
    <t>Customer 88</t>
  </si>
  <si>
    <t>Customer 89</t>
  </si>
  <si>
    <t>Customer 90</t>
  </si>
  <si>
    <t>Customer 91</t>
  </si>
  <si>
    <t>Customer 92</t>
  </si>
  <si>
    <t>Customer 93</t>
  </si>
  <si>
    <t>Customer 94</t>
  </si>
  <si>
    <t>Customer 95</t>
  </si>
  <si>
    <t>Customer 96</t>
  </si>
  <si>
    <t>Customer 97</t>
  </si>
  <si>
    <t>Customer 98</t>
  </si>
  <si>
    <t>Customer 99</t>
  </si>
  <si>
    <t>Customer 100</t>
  </si>
  <si>
    <t>Customer 101</t>
  </si>
  <si>
    <t>Customer 102</t>
  </si>
  <si>
    <t>Customer 103</t>
  </si>
  <si>
    <t>Customer 104</t>
  </si>
  <si>
    <t>Customer 105</t>
  </si>
  <si>
    <t>Customer 106</t>
  </si>
  <si>
    <t>Customer 107</t>
  </si>
  <si>
    <t>Customer 108</t>
  </si>
  <si>
    <t>Customer 109</t>
  </si>
  <si>
    <t>Customer 110</t>
  </si>
  <si>
    <t>Customer 111</t>
  </si>
  <si>
    <t>Customer 112</t>
  </si>
  <si>
    <t>Customer 113</t>
  </si>
  <si>
    <t>Customer 114</t>
  </si>
  <si>
    <t>Customer 115</t>
  </si>
  <si>
    <t>Customer 116</t>
  </si>
  <si>
    <t>Customer 117</t>
  </si>
  <si>
    <t>Customer 118</t>
  </si>
  <si>
    <t>Customer 119</t>
  </si>
  <si>
    <t>Customer 120</t>
  </si>
  <si>
    <t>Customer 121</t>
  </si>
  <si>
    <t>Customer 122</t>
  </si>
  <si>
    <t>Customer 123</t>
  </si>
  <si>
    <t>Customer 124</t>
  </si>
  <si>
    <t>Customer 125</t>
  </si>
  <si>
    <t>Customer 126</t>
  </si>
  <si>
    <t>Customer 127</t>
  </si>
  <si>
    <t>Customer 128</t>
  </si>
  <si>
    <t>Customer 129</t>
  </si>
  <si>
    <t>Customer 130</t>
  </si>
  <si>
    <t>Customer 131</t>
  </si>
  <si>
    <t>Customer 132</t>
  </si>
  <si>
    <t>Customer 133</t>
  </si>
  <si>
    <t>Customer 134</t>
  </si>
  <si>
    <t>Customer 135</t>
  </si>
  <si>
    <t>Customer 136</t>
  </si>
  <si>
    <t>Customer 137</t>
  </si>
  <si>
    <t>Customer 138</t>
  </si>
  <si>
    <t>Customer 139</t>
  </si>
  <si>
    <t>Customer 140</t>
  </si>
  <si>
    <t>Customer 141</t>
  </si>
  <si>
    <t>Customer 142</t>
  </si>
  <si>
    <t>Customer 143</t>
  </si>
  <si>
    <t>Customer 144</t>
  </si>
  <si>
    <t>Customer 145</t>
  </si>
  <si>
    <t>Customer 146</t>
  </si>
  <si>
    <t>Customer 147</t>
  </si>
  <si>
    <t>Customer 148</t>
  </si>
  <si>
    <t>Customer 149</t>
  </si>
  <si>
    <t>Customer 150</t>
  </si>
  <si>
    <t>Customer 151</t>
  </si>
  <si>
    <t>Customer 152</t>
  </si>
  <si>
    <t>Customer 153</t>
  </si>
  <si>
    <t>Customer 154</t>
  </si>
  <si>
    <t>Customer 155</t>
  </si>
  <si>
    <t>Customer 156</t>
  </si>
  <si>
    <t>Customer 157</t>
  </si>
  <si>
    <t>Customer 158</t>
  </si>
  <si>
    <t>Customer 159</t>
  </si>
  <si>
    <t>Customer 160</t>
  </si>
  <si>
    <t>Customer 161</t>
  </si>
  <si>
    <t>Customer 162</t>
  </si>
  <si>
    <t>Customer 163</t>
  </si>
  <si>
    <t>Customer 164</t>
  </si>
  <si>
    <t>Customer 165</t>
  </si>
  <si>
    <t>Customer 166</t>
  </si>
  <si>
    <t>Customer 167</t>
  </si>
  <si>
    <t>Customer 168</t>
  </si>
  <si>
    <t>Customer 169</t>
  </si>
  <si>
    <t>Customer 170</t>
  </si>
  <si>
    <t>Customer 171</t>
  </si>
  <si>
    <t>Customer 172</t>
  </si>
  <si>
    <t>Customer 173</t>
  </si>
  <si>
    <t>Customer 174</t>
  </si>
  <si>
    <t>Customer 175</t>
  </si>
  <si>
    <t>Customer 176</t>
  </si>
  <si>
    <t>Customer 177</t>
  </si>
  <si>
    <t>Customer 178</t>
  </si>
  <si>
    <t>Customer 179</t>
  </si>
  <si>
    <t>Customer 180</t>
  </si>
  <si>
    <t>Customer 181</t>
  </si>
  <si>
    <t>Customer 182</t>
  </si>
  <si>
    <t>Customer 183</t>
  </si>
  <si>
    <t>Customer 184</t>
  </si>
  <si>
    <t>Customer 185</t>
  </si>
  <si>
    <t>Customer 186</t>
  </si>
  <si>
    <t>Customer 187</t>
  </si>
  <si>
    <t>Customer 188</t>
  </si>
  <si>
    <t>Customer 189</t>
  </si>
  <si>
    <t>Customer 190</t>
  </si>
  <si>
    <t>Customer 191</t>
  </si>
  <si>
    <t>Customer 192</t>
  </si>
  <si>
    <t>Customer 193</t>
  </si>
  <si>
    <t>Customer 194</t>
  </si>
  <si>
    <t>Customer 195</t>
  </si>
  <si>
    <t>Customer 196</t>
  </si>
  <si>
    <t>Customer 197</t>
  </si>
  <si>
    <t>Customer 198</t>
  </si>
  <si>
    <t>Customer 199</t>
  </si>
  <si>
    <t>Customer 200</t>
  </si>
  <si>
    <t>Customer 201</t>
  </si>
  <si>
    <t>Customer 202</t>
  </si>
  <si>
    <t>Customer 203</t>
  </si>
  <si>
    <t>Customer 204</t>
  </si>
  <si>
    <t>Customer 205</t>
  </si>
  <si>
    <t>Customer 206</t>
  </si>
  <si>
    <t>Customer 207</t>
  </si>
  <si>
    <t>Customer 208</t>
  </si>
  <si>
    <t>Customer 209</t>
  </si>
  <si>
    <t>Customer 210</t>
  </si>
  <si>
    <t>Customer 211</t>
  </si>
  <si>
    <t>Customer 212</t>
  </si>
  <si>
    <t>Customer 213</t>
  </si>
  <si>
    <t>Customer 214</t>
  </si>
  <si>
    <t>Customer 215</t>
  </si>
  <si>
    <t>Customer 216</t>
  </si>
  <si>
    <t>Customer 217</t>
  </si>
  <si>
    <t>Customer 218</t>
  </si>
  <si>
    <t>Customer 219</t>
  </si>
  <si>
    <t>Customer 220</t>
  </si>
  <si>
    <t>Customer 221</t>
  </si>
  <si>
    <t>Customer 222</t>
  </si>
  <si>
    <t>Customer 223</t>
  </si>
  <si>
    <t>Customer 224</t>
  </si>
  <si>
    <t>Customer 225</t>
  </si>
  <si>
    <t>Customer 226</t>
  </si>
  <si>
    <t>Customer 227</t>
  </si>
  <si>
    <t>Customer 228</t>
  </si>
  <si>
    <t>Customer 229</t>
  </si>
  <si>
    <t>Customer 230</t>
  </si>
  <si>
    <t>Customer 231</t>
  </si>
  <si>
    <t>Customer 232</t>
  </si>
  <si>
    <t>Customer 233</t>
  </si>
  <si>
    <t>Customer 234</t>
  </si>
  <si>
    <t>Customer 235</t>
  </si>
  <si>
    <t>Customer 236</t>
  </si>
  <si>
    <t>Customer 237</t>
  </si>
  <si>
    <t>Customer 238</t>
  </si>
  <si>
    <t>Customer 239</t>
  </si>
  <si>
    <t>Customer 240</t>
  </si>
  <si>
    <t>Customer 241</t>
  </si>
  <si>
    <t>Customer 242</t>
  </si>
  <si>
    <t>Customer 243</t>
  </si>
  <si>
    <t>Customer 244</t>
  </si>
  <si>
    <t>Customer 245</t>
  </si>
  <si>
    <t>Customer 246</t>
  </si>
  <si>
    <t>Customer 247</t>
  </si>
  <si>
    <t>Customer 248</t>
  </si>
  <si>
    <t>Customer 249</t>
  </si>
  <si>
    <t>Customer 250</t>
  </si>
  <si>
    <t>Customer 251</t>
  </si>
  <si>
    <t>Customer 252</t>
  </si>
  <si>
    <t>Customer 253</t>
  </si>
  <si>
    <t>Customer 254</t>
  </si>
  <si>
    <t>Customer 255</t>
  </si>
  <si>
    <t>Customer 256</t>
  </si>
  <si>
    <t>Customer 257</t>
  </si>
  <si>
    <t>Customer 258</t>
  </si>
  <si>
    <t>Customer 259</t>
  </si>
  <si>
    <t>Customer 260</t>
  </si>
  <si>
    <t>Customer 261</t>
  </si>
  <si>
    <t>Customer 262</t>
  </si>
  <si>
    <t>Customer 263</t>
  </si>
  <si>
    <t>Customer 264</t>
  </si>
  <si>
    <t>Customer 265</t>
  </si>
  <si>
    <t>Customer 266</t>
  </si>
  <si>
    <t>Customer 267</t>
  </si>
  <si>
    <t>Customer 268</t>
  </si>
  <si>
    <t>Customer 269</t>
  </si>
  <si>
    <t>Customer 270</t>
  </si>
  <si>
    <t>Customer 271</t>
  </si>
  <si>
    <t>Customer 272</t>
  </si>
  <si>
    <t>Customer 273</t>
  </si>
  <si>
    <t>Customer 274</t>
  </si>
  <si>
    <t>Customer 275</t>
  </si>
  <si>
    <t>Customer 276</t>
  </si>
  <si>
    <t>Customer 277</t>
  </si>
  <si>
    <t>Customer 278</t>
  </si>
  <si>
    <t>Customer 279</t>
  </si>
  <si>
    <t>Customer 280</t>
  </si>
  <si>
    <t>Customer 281</t>
  </si>
  <si>
    <t>Customer 282</t>
  </si>
  <si>
    <t>Customer 283</t>
  </si>
  <si>
    <t>Customer 284</t>
  </si>
  <si>
    <t>Customer 285</t>
  </si>
  <si>
    <t>Customer 286</t>
  </si>
  <si>
    <t>Customer 287</t>
  </si>
  <si>
    <t>Customer 288</t>
  </si>
  <si>
    <t>Customer 289</t>
  </si>
  <si>
    <t>Customer 290</t>
  </si>
  <si>
    <t>Customer 291</t>
  </si>
  <si>
    <t>Customer 292</t>
  </si>
  <si>
    <t>Customer 293</t>
  </si>
  <si>
    <t>Customer 294</t>
  </si>
  <si>
    <t>Customer 295</t>
  </si>
  <si>
    <t>Customer 296</t>
  </si>
  <si>
    <t>Customer 297</t>
  </si>
  <si>
    <t>Customer 298</t>
  </si>
  <si>
    <t>Customer 299</t>
  </si>
  <si>
    <t>Customer 300</t>
  </si>
  <si>
    <t>Customer 301</t>
  </si>
  <si>
    <t>Customer 302</t>
  </si>
  <si>
    <t>Customer 303</t>
  </si>
  <si>
    <t>Customer 304</t>
  </si>
  <si>
    <t>Customer 305</t>
  </si>
  <si>
    <t>Customer 306</t>
  </si>
  <si>
    <t>Customer 307</t>
  </si>
  <si>
    <t>Customer 308</t>
  </si>
  <si>
    <t>Customer 309</t>
  </si>
  <si>
    <t>Customer 310</t>
  </si>
  <si>
    <t>Customer 311</t>
  </si>
  <si>
    <t>Customer 312</t>
  </si>
  <si>
    <t>Customer 313</t>
  </si>
  <si>
    <t>Customer 314</t>
  </si>
  <si>
    <t>Customer 315</t>
  </si>
  <si>
    <t>Customer 316</t>
  </si>
  <si>
    <t>Customer 317</t>
  </si>
  <si>
    <t>Customer 318</t>
  </si>
  <si>
    <t>Customer 319</t>
  </si>
  <si>
    <t>Customer 320</t>
  </si>
  <si>
    <t>Customer 321</t>
  </si>
  <si>
    <t>Customer 322</t>
  </si>
  <si>
    <t>Customer 323</t>
  </si>
  <si>
    <t>Customer 324</t>
  </si>
  <si>
    <t>Customer 325</t>
  </si>
  <si>
    <t>Customer 326</t>
  </si>
  <si>
    <t>Customer 327</t>
  </si>
  <si>
    <t>Customer 328</t>
  </si>
  <si>
    <t>Customer 329</t>
  </si>
  <si>
    <t>Customer 330</t>
  </si>
  <si>
    <t>Customer 331</t>
  </si>
  <si>
    <t>Customer 332</t>
  </si>
  <si>
    <t>Customer 333</t>
  </si>
  <si>
    <t>Customer 334</t>
  </si>
  <si>
    <t>Customer 335</t>
  </si>
  <si>
    <t>Customer 336</t>
  </si>
  <si>
    <t>Customer 337</t>
  </si>
  <si>
    <t>Customer 338</t>
  </si>
  <si>
    <t>Customer 339</t>
  </si>
  <si>
    <t>Customer 340</t>
  </si>
  <si>
    <t>Customer 341</t>
  </si>
  <si>
    <t>Customer 342</t>
  </si>
  <si>
    <t>Customer 343</t>
  </si>
  <si>
    <t>Customer 344</t>
  </si>
  <si>
    <t>Customer 345</t>
  </si>
  <si>
    <t>Customer 346</t>
  </si>
  <si>
    <t>Customer 347</t>
  </si>
  <si>
    <t>Customer 348</t>
  </si>
  <si>
    <t>Customer 349</t>
  </si>
  <si>
    <t>Customer 350</t>
  </si>
  <si>
    <t>Customer 351</t>
  </si>
  <si>
    <t>Customer 352</t>
  </si>
  <si>
    <t>Customer 353</t>
  </si>
  <si>
    <t>Customer 354</t>
  </si>
  <si>
    <t>Customer 355</t>
  </si>
  <si>
    <t>Customer 356</t>
  </si>
  <si>
    <t>Customer 357</t>
  </si>
  <si>
    <t>Customer 358</t>
  </si>
  <si>
    <t>Customer 359</t>
  </si>
  <si>
    <t>Customer 360</t>
  </si>
  <si>
    <t>Customer 361</t>
  </si>
  <si>
    <t>Customer 362</t>
  </si>
  <si>
    <t>Customer 363</t>
  </si>
  <si>
    <t>Customer 364</t>
  </si>
  <si>
    <t>Customer 365</t>
  </si>
  <si>
    <t>Customer 366</t>
  </si>
  <si>
    <t>Customer 367</t>
  </si>
  <si>
    <t>Customer 368</t>
  </si>
  <si>
    <t>Customer 369</t>
  </si>
  <si>
    <t>Customer 370</t>
  </si>
  <si>
    <t>Customer 371</t>
  </si>
  <si>
    <t>Customer 372</t>
  </si>
  <si>
    <t>Customer 373</t>
  </si>
  <si>
    <t>Customer 374</t>
  </si>
  <si>
    <t>Customer 375</t>
  </si>
  <si>
    <t>Customer 376</t>
  </si>
  <si>
    <t>Customer 377</t>
  </si>
  <si>
    <t>Customer 378</t>
  </si>
  <si>
    <t>Customer 379</t>
  </si>
  <si>
    <t>Customer 380</t>
  </si>
  <si>
    <t>Customer 381</t>
  </si>
  <si>
    <t>Customer 382</t>
  </si>
  <si>
    <t>Customer 383</t>
  </si>
  <si>
    <t>Customer 384</t>
  </si>
  <si>
    <t>Customer 385</t>
  </si>
  <si>
    <t>Customer 386</t>
  </si>
  <si>
    <t>Customer 387</t>
  </si>
  <si>
    <t>Customer 388</t>
  </si>
  <si>
    <t>Customer 389</t>
  </si>
  <si>
    <t>Customer 390</t>
  </si>
  <si>
    <t>Customer 391</t>
  </si>
  <si>
    <t>Customer 392</t>
  </si>
  <si>
    <t>Customer 393</t>
  </si>
  <si>
    <t>Customer 394</t>
  </si>
  <si>
    <t>Customer 395</t>
  </si>
  <si>
    <t>Customer 396</t>
  </si>
  <si>
    <t>Customer 397</t>
  </si>
  <si>
    <t>Customer 398</t>
  </si>
  <si>
    <t>Customer 399</t>
  </si>
  <si>
    <t>Customer 400</t>
  </si>
  <si>
    <t>Net</t>
  </si>
  <si>
    <t>Interest</t>
  </si>
  <si>
    <t>Income</t>
  </si>
  <si>
    <t>Fixed Cost</t>
  </si>
  <si>
    <t>Gross Margin</t>
  </si>
  <si>
    <t>Variable Costs</t>
  </si>
  <si>
    <t>Fixed Costs</t>
  </si>
  <si>
    <t>Fee Account Retention Probability</t>
  </si>
  <si>
    <t>Branch Closure Account Retention Probability</t>
  </si>
  <si>
    <t>Variable Margin</t>
  </si>
  <si>
    <t>Account Attrition Probability Due to Incremental Distance to Branch</t>
  </si>
  <si>
    <t>Account Data</t>
  </si>
  <si>
    <t>Total Fees</t>
  </si>
  <si>
    <t>Financial Model</t>
  </si>
  <si>
    <t>Attribution to Closing Branch followed by Minimum Account Fee</t>
  </si>
  <si>
    <t>Attribution to Minimum Account Fee followed by Closing Branch</t>
  </si>
  <si>
    <t>Retention Model</t>
  </si>
  <si>
    <t>Total Change</t>
  </si>
  <si>
    <t>Variable Cost Reduction</t>
  </si>
  <si>
    <t>Joint Branch Closure and Fee Account Retention Probability</t>
  </si>
  <si>
    <t>Assemble Data</t>
  </si>
  <si>
    <t>Expected Gross Margin (Net of Expected Attrition)</t>
  </si>
  <si>
    <t>Account Fee (if less than Minimum Balance)</t>
  </si>
  <si>
    <t>Closing Branch Net of Attrition</t>
  </si>
  <si>
    <t>Account Fee Net of Attrition</t>
  </si>
  <si>
    <t>Account Fee</t>
  </si>
  <si>
    <t>Account Attrition Probability Due to Minimum Balance Fees</t>
  </si>
  <si>
    <t>Distance to Customer to Each Branch</t>
  </si>
  <si>
    <t>Branch Average Account Balance</t>
  </si>
  <si>
    <t>Closest</t>
  </si>
  <si>
    <t>Expected Vaiable Margin (Net of Expected Attrition)</t>
  </si>
  <si>
    <t>0 to .25</t>
  </si>
  <si>
    <t>.25 to .5</t>
  </si>
  <si>
    <t>.5 to 1</t>
  </si>
  <si>
    <t>&gt; 1</t>
  </si>
  <si>
    <t>0 to 1</t>
  </si>
  <si>
    <t>1 to 3</t>
  </si>
  <si>
    <t>3 to 5</t>
  </si>
  <si>
    <t>&gt; 5</t>
  </si>
  <si>
    <t>What You Learn by Performing this Case</t>
  </si>
  <si>
    <t xml:space="preserve">Technical Skills: </t>
  </si>
  <si>
    <t xml:space="preserve">Fundamental Analysis Skills: </t>
  </si>
  <si>
    <t>Case Description</t>
  </si>
  <si>
    <t>Case Instructions</t>
  </si>
  <si>
    <t>Data Provided</t>
  </si>
  <si>
    <t>You will first have to assemble the data on the “Model” Sheet. Below is guidance with respect to assembling the data:</t>
  </si>
  <si>
    <t>Phase I – Retention Model</t>
  </si>
  <si>
    <t>Phase II – Financial Model</t>
  </si>
  <si>
    <t>Below is guidance with respect to developing the Financial Model on the “Model” Sheet:</t>
  </si>
  <si>
    <t>Phase III – Attribution Analysis</t>
  </si>
  <si>
    <t xml:space="preserve">Bank Holding Company (BHC) has grown over decades by acquiring many small banks in adjacent territories. </t>
  </si>
  <si>
    <t xml:space="preserve">After so many years of consolidating small acquisitions, BHC has amassed a significant amount of data tracking the performance of its past consolidations. </t>
  </si>
  <si>
    <t>You have extensive experience (data) on how accounts will respond to the actions you might take.</t>
  </si>
  <si>
    <t xml:space="preserve">There will be a one-time expense if you shut down a branch that you will have to analyze. </t>
  </si>
  <si>
    <t xml:space="preserve">Unfortunately, the only way to develop Excel and modeling skills is to roll up your sleeves and do the work. </t>
  </si>
  <si>
    <t xml:space="preserve">You will next develop a model of account retention on the “Model” Sheet, driven by the potential closure of a branch and potential imposition of an account fee. </t>
  </si>
  <si>
    <t xml:space="preserve">These combine to 25 potential scenarios. </t>
  </si>
  <si>
    <t xml:space="preserve">The unique characteristics of each account (Average Account Balance, Distance of Customer to Each Branch, Years as Customer) will require you to separately analyze each account under each combined scenario. </t>
  </si>
  <si>
    <t xml:space="preserve">You can assume they are statistically “independent” and multiply them to calculate the Joint Branch Closure and Account Fee Retention Probability. </t>
  </si>
  <si>
    <t>Therefore, your PivotTable should result in a two by two array:</t>
  </si>
  <si>
    <t>When you are done with both attributions notice that the final result is the same but that the change attributed to closing a branch and to an account fee varies based on the sequence in which you altered the factors.</t>
  </si>
  <si>
    <t>This represents a complex business decision.</t>
  </si>
  <si>
    <t xml:space="preserve">BHC just completed the acquisition of a small bank in a neighboring territory to several of its other retail banks. </t>
  </si>
  <si>
    <t xml:space="preserve">In the workforce, it is critical that others can follow your work. </t>
  </si>
  <si>
    <t>Reduce the variable Operating Expenses of the acquired bank by implementing BHC’s processes and systems.</t>
  </si>
  <si>
    <t>Introducing fees on accounts whose average balance fall below account minimums.</t>
  </si>
  <si>
    <t>Apply data analysis to determine how customers in previous acquisitions reacted to minimum account fees.</t>
  </si>
  <si>
    <t>Model the impact of potential hypothesized scenarios you have defined.</t>
  </si>
  <si>
    <t>Synthesize these Account-level results into a Profit Model to identify the most profitable post-acquisition strategy.</t>
  </si>
  <si>
    <t>Analyze the tradeoff between the one-time expense of shutting down a branch and the resulting annual profitability improvements generated.</t>
  </si>
  <si>
    <t>“Average Balance” sheet presents the Average Account Balance for each of the 200 accounts.</t>
  </si>
  <si>
    <t>“Customer Longevity” sheet presents each customer’s number of Years as Customer (the number of years the customer has been with the bank).</t>
  </si>
  <si>
    <t>“Distance to Each Branch” sheet presents the Distance of Customer to Each Branch.</t>
  </si>
  <si>
    <t>The Variable Cost Per Account at the acquired bank was $90 annually before the acquisition but BHC will implement its more efficient operating processes to reduce that to $50 annually.</t>
  </si>
  <si>
    <t>For each customer determine the “Current Closest Branch” as the closest branch to that customer.</t>
  </si>
  <si>
    <t>For each account for each branch determine the Incremental Distance to Next Closest Branch.</t>
  </si>
  <si>
    <t>On the “Fee Driven Attrition” Sheet use a PivotTable to calculate Account Attrition Probability Due to Minimum Balance Fees.</t>
  </si>
  <si>
    <t>Calculate the Net Interest Income of each account as 1% of the Average Account Balance.</t>
  </si>
  <si>
    <t>Determine the Account Fee (if less than Minimum Balance) for each account under each scenario.</t>
  </si>
  <si>
    <t>Calculate the Expected Variable Margin of each account for each scenario by multiplying the Variable Margin of each Account by the Joint Branch Closure and Account Fee Retention Probability of that Account. For each scenario aggregate the Expected Variable Margin across all accounts.</t>
  </si>
  <si>
    <t>Calculate the Expected Gross Margin of each scenario by subtracting the Fixed Costs from the Expected Variable Margin.</t>
  </si>
  <si>
    <t>You will first calculate the financials in the sequence Current/Variable Cost Reduction/Closing Branch Net of Attrition/Account Fee Net of Attrition.</t>
  </si>
  <si>
    <t>You will then calculate the financials in the sequence Current/Variable Cost Reduction/Account Fee Net of Attrition/Closing Branch Net of Attrition.</t>
  </si>
  <si>
    <t>For the Current and Variable Cost Reduction financials there will be no attrition (retention probability is 100%).</t>
  </si>
  <si>
    <t>Calculate the Net Interest Income in each financials of the sequence as the sum of the product of the Net Interest Income of the account multiplied by the appropriate retention probability of the account.</t>
  </si>
  <si>
    <t>Calculate the Variable Cost in each financials of the sequence as the sum of the product of the Variable Cost of the account multiplied by the appropriate retention probability of the account.</t>
  </si>
  <si>
    <t>Calculate the Account Fee in each financials of the sequence as the sum of the product of the Account Fee of the account multiplied by the appropriate retention probability of the account.</t>
  </si>
  <si>
    <r>
      <t>The acquired bank has been operating at a loss and BHC needs to decide what manage</t>
    </r>
    <r>
      <rPr>
        <sz val="10"/>
        <color theme="1"/>
        <rFont val="Calibri"/>
        <family val="2"/>
        <scheme val="minor"/>
      </rPr>
      <t>ment actions to take to transform it into a profitable business. It can take any or all of the following actions.</t>
    </r>
  </si>
  <si>
    <r>
      <t>You know that these actio</t>
    </r>
    <r>
      <rPr>
        <sz val="10"/>
        <color rgb="FF000000"/>
        <rFont val="Calibri"/>
        <family val="2"/>
        <scheme val="minor"/>
      </rPr>
      <t xml:space="preserve">ns will result </t>
    </r>
    <r>
      <rPr>
        <sz val="10"/>
        <color theme="1"/>
        <rFont val="Calibri"/>
        <family val="2"/>
        <scheme val="minor"/>
      </rPr>
      <t xml:space="preserve">in account attrition but BHC’s decision to acquire the bank was based on cutting Operating Expenses and shedding unprofitable accounts to turn the business around. </t>
    </r>
  </si>
  <si>
    <t xml:space="preserve">Your goal is to identify a strategy that maximizes BHC’s profits post acquisition. </t>
  </si>
  <si>
    <t>Without “buy-in”, the team is not confident in the results and cannot commit to making decisions based on your analysis.</t>
  </si>
  <si>
    <t>There are five Fee Scenarios, the current one of no fees and the four presented in the two by two structure on that sheet.</t>
  </si>
  <si>
    <t xml:space="preserve">“Branch Closure Driven Attrition” sheet presents the Account Attrition Probability Due to Incremental Distance to Branch (developed by BHC based on previous acquisitions) resulting from closing branches. </t>
  </si>
  <si>
    <t xml:space="preserve">There are five Fee Scenarios: in addition to retaining the current no-fee scenario consider four potential fee structures, based on a combination of two potential Minimum Balances to Avoid Fee ($12,000 and $15,000) and two potential annual Account Fees ($40 and $60). </t>
  </si>
  <si>
    <t xml:space="preserve">Determine whether the account is subject to an Annual Fee based on whether the Average Account Balance is less than the Minimum Balance. </t>
  </si>
  <si>
    <t xml:space="preserve">If you structured the Fee Account Retention Probability as five buckets, you are going to have to figure out logic that selects the right bucket when calculating the Joint Branch Closure and Fee Account Retention Probability in the next step. </t>
  </si>
  <si>
    <t xml:space="preserve">Calculate the Joint Branch Closure and Fee Account Retention Probability after both the Branch Closure Retention Probability and the Fee Retention Probability by multiplying the two probabilities. </t>
  </si>
  <si>
    <t xml:space="preserve">Assume that the Branch Closure Retention Probability is independent of the Fee Retention Probability. </t>
  </si>
  <si>
    <t xml:space="preserve">For each account for each branch calculate the Branch Closure Account Retention Probability by applying Account Attrition Probability Due to Incremental Distance to Branch relationship that BHC has developed. </t>
  </si>
  <si>
    <t>It is based on the Incremental Distance to Next Closest Branch and the Years as Customer.</t>
  </si>
  <si>
    <t xml:space="preserve">In the scenario, if the selected branch is closed the Account Attrition Probability Due to Incremental Distance to Branch is determined by selecting the column from the table in which the Incremental Distance to Next Closest Branch is greater than the label on that column and less than that on the column to the right. </t>
  </si>
  <si>
    <t>When using a reference function, the “match type” (the last parameter) of “TRUE” instructs Excel to select the row or column in which the “lookup value” is greater than that value but less than the next greater value (values most be in increasing to use a TRUE match type).</t>
  </si>
  <si>
    <t xml:space="preserve">The model will balance customer attrition (and the resulting impact on revenues and expenses), fee income, operating cost reduction (variable and fixed) and investment. </t>
  </si>
  <si>
    <t>The model must be transparent and well-structured so that others in your organization can validate your conclusions.</t>
  </si>
  <si>
    <t>Part I Review (Workbook 1)</t>
  </si>
  <si>
    <t>Data Analysis (Workbook 2)</t>
  </si>
  <si>
    <t>A</t>
  </si>
  <si>
    <t>B</t>
  </si>
  <si>
    <t>C</t>
  </si>
  <si>
    <t>D</t>
  </si>
  <si>
    <t>E</t>
  </si>
  <si>
    <t>F</t>
  </si>
  <si>
    <t>G</t>
  </si>
  <si>
    <t>H</t>
  </si>
  <si>
    <t>I</t>
  </si>
  <si>
    <t>J</t>
  </si>
  <si>
    <t>K</t>
  </si>
  <si>
    <t>L</t>
  </si>
  <si>
    <t>M</t>
  </si>
  <si>
    <t>N</t>
  </si>
  <si>
    <t>O</t>
  </si>
  <si>
    <t>P</t>
  </si>
  <si>
    <t>Q</t>
  </si>
  <si>
    <t>R</t>
  </si>
  <si>
    <t>S</t>
  </si>
  <si>
    <t>T</t>
  </si>
  <si>
    <t>U</t>
  </si>
  <si>
    <t>V</t>
  </si>
  <si>
    <t>W</t>
  </si>
  <si>
    <t>X</t>
  </si>
  <si>
    <t>Y</t>
  </si>
  <si>
    <t>Z</t>
  </si>
  <si>
    <t>Financial Statement Analysis (Workbook 3)</t>
  </si>
  <si>
    <t>Income Statement (Workbook 4)</t>
  </si>
  <si>
    <t>Balance Sheet (Workbook 5)</t>
  </si>
  <si>
    <t>Cash Flow Statement (Workbook 6)</t>
  </si>
  <si>
    <t>Developing a Model (Workbook 7)</t>
  </si>
  <si>
    <t>Forecasting (Workbook 8)</t>
  </si>
  <si>
    <t>Strategic Forecasting (Workbook 9)</t>
  </si>
  <si>
    <t>Forecasting Disruptions (Workbook 10)</t>
  </si>
  <si>
    <t>Equity Valuation (Workbook 11)</t>
  </si>
  <si>
    <t>Mergers &amp; Acquisitions (Workbook 12)</t>
  </si>
  <si>
    <t>Match</t>
  </si>
  <si>
    <t>Fixed Income Valuation (Workbook 13)</t>
  </si>
  <si>
    <t>Workbook #</t>
  </si>
  <si>
    <t>Risk Management (Workbook 14)</t>
  </si>
  <si>
    <t>SFAM ID</t>
  </si>
  <si>
    <t>Portfolio Construction (Workbook 15)</t>
  </si>
  <si>
    <t>Version</t>
  </si>
  <si>
    <t>Required Score</t>
  </si>
  <si>
    <t>Required Potential</t>
  </si>
  <si>
    <t>Financial Statement Analysis (Section III, Workbooks 3-6)</t>
  </si>
  <si>
    <t>Challenge Score</t>
  </si>
  <si>
    <t>Modeling &amp; Forecasting (Section IV, Workbooks 7-10)</t>
  </si>
  <si>
    <t>Challenge Potential</t>
  </si>
  <si>
    <t>Valuation &amp; Risk (Section V/VI, Workbooks 11-15)</t>
  </si>
  <si>
    <t>Student Save Time</t>
  </si>
  <si>
    <t>Processing Time</t>
  </si>
  <si>
    <t>Enter your SFAM ID (For CUNY enter your Employee Code)</t>
  </si>
  <si>
    <t>If you are given a warning to "Double Check Your ID" please verify it and select "Yes".</t>
  </si>
  <si>
    <t>Warning:</t>
  </si>
  <si>
    <t>If you change your SFAM ID after you have begun working on the Workbook you will alter the randomization.</t>
  </si>
  <si>
    <t>As a result your answers will be wrong.</t>
  </si>
  <si>
    <t>b</t>
  </si>
  <si>
    <t>Below is guidance with respect to performing the Attribution Analysis:</t>
  </si>
  <si>
    <t>Account Attrition Due To Minimum Balance Fees</t>
  </si>
  <si>
    <t>Variable Cost Per Account ($90 pre-acquisition reduced to $50 post-acquisition)</t>
  </si>
  <si>
    <t>Account Attrition Due To Incremental Distance to Branch</t>
  </si>
  <si>
    <t>Model</t>
  </si>
  <si>
    <t>Column B</t>
  </si>
  <si>
    <t>Column C</t>
  </si>
  <si>
    <t>Column E-H</t>
  </si>
  <si>
    <t>Column I</t>
  </si>
  <si>
    <t>Column K</t>
  </si>
  <si>
    <t>Column M-P</t>
  </si>
  <si>
    <t>Column S-V</t>
  </si>
  <si>
    <t>Column Y-AB</t>
  </si>
  <si>
    <t>Column AE-BC</t>
  </si>
  <si>
    <t>Column BE</t>
  </si>
  <si>
    <t>Column BH-CF</t>
  </si>
  <si>
    <t>Column CI-DG</t>
  </si>
  <si>
    <t>Column DJ-EH</t>
  </si>
  <si>
    <t>Attribution Analysis</t>
  </si>
  <si>
    <t>E46:E49</t>
  </si>
  <si>
    <t>F46:F49</t>
  </si>
  <si>
    <t>G46:G49</t>
  </si>
  <si>
    <t>H46:H49</t>
  </si>
  <si>
    <t>I46:I49</t>
  </si>
  <si>
    <t>J46:J49</t>
  </si>
  <si>
    <t>E57:E60</t>
  </si>
  <si>
    <t>F57:F60</t>
  </si>
  <si>
    <t>G57:G60</t>
  </si>
  <si>
    <t>H57:H60</t>
  </si>
  <si>
    <t>I57:I60</t>
  </si>
  <si>
    <t>J57:J60</t>
  </si>
  <si>
    <t>For the Closing Branch Net of Attrition and Account Fee Net of Attrition financials you must apply the appropriate retention probability</t>
  </si>
  <si>
    <t>Account Fee Retention Probability</t>
  </si>
  <si>
    <t>Joint Branch Closure and Account Fee Retention Probability</t>
  </si>
  <si>
    <t>Would you close a branch?</t>
  </si>
  <si>
    <t>Close Branch followed by Minimum Account Fee</t>
  </si>
  <si>
    <t>Minimum Account Fee followed by Close Branch</t>
  </si>
  <si>
    <t>Yes</t>
  </si>
  <si>
    <t>No</t>
  </si>
  <si>
    <t>Expected Variable Margin (Net of Expected Attrition)</t>
  </si>
  <si>
    <t>Financial Modeling</t>
  </si>
  <si>
    <t xml:space="preserve">You will independently create a model to help you solve the case, although you will be provided with relatively detailed instructions on the steps required. </t>
  </si>
  <si>
    <t xml:space="preserve">There are interdependencies between the multiple factors involved. </t>
  </si>
  <si>
    <t xml:space="preserve">This acquisitive history provides BHC extensive expertise in managing bank consolidations. </t>
  </si>
  <si>
    <t xml:space="preserve">You, a bright, young financial analyst, have been assigned the task of developing a post-acquisition restructuring plan and presenting this plan to the board. </t>
  </si>
  <si>
    <t xml:space="preserve">Close a branch to reduce the Fixed Cost of operating so many banks in a region. </t>
  </si>
  <si>
    <t xml:space="preserve">Pull together disparate data to profile each Account. </t>
  </si>
  <si>
    <t xml:space="preserve">You will not be given credit if you accomplish the result by manually (e.g., cut and paste) handling the data. </t>
  </si>
  <si>
    <t xml:space="preserve">It is based on both Customer Longevity (Years as Customer) and Incremental Distance to Next Closest Branch. </t>
  </si>
  <si>
    <t xml:space="preserve">BHC earns Net Interest Income (bank revenues) of 1% on account balances. </t>
  </si>
  <si>
    <t>The Fixed Cost Per Branch is $3,000 annually. There are currently four branches and strategically you want to limit the number of branches closed to at most one.</t>
  </si>
  <si>
    <t xml:space="preserve">You will use reference functions and PivotTables to align and assemble the data. Following are the steps you will have to complete. </t>
  </si>
  <si>
    <t xml:space="preserve">There are five Branch Closure Scenarios including closing no branches and separately closing each of the four branches. </t>
  </si>
  <si>
    <t xml:space="preserve">Either of these actions will result in account attrition but BHC will benefit from reduced operating costs. </t>
  </si>
  <si>
    <t xml:space="preserve">There are five Branch Closure Scenarios (keeping all branches open or closing each of the four branches). </t>
  </si>
  <si>
    <t xml:space="preserve">There are five Fee Scenarios (continuing no fee or combinations of two minimums x two fees). </t>
  </si>
  <si>
    <t xml:space="preserve">Independent means that there is no causal relationship between the two (correlation across customers is zero). </t>
  </si>
  <si>
    <t xml:space="preserve">Following are the steps you will have to complete to develop the Retention Model. </t>
  </si>
  <si>
    <t xml:space="preserve">In each scenario, if the selected branch is not closed the Account Attrition Probability Due to Incremental Distance to Branch is zero. </t>
  </si>
  <si>
    <t xml:space="preserve">For each account for each scenario calculate the Fee Account Retention Probability. </t>
  </si>
  <si>
    <t xml:space="preserve">If not, the Fee Account Retention Probability is 100%. </t>
  </si>
  <si>
    <t xml:space="preserve">If the account is subject to an Annual Fee, select the appropriate Fee Account Retention Probability (1 - Account Attrition Probability from Minimum Balance Fees) for that fee scenario. </t>
  </si>
  <si>
    <t xml:space="preserve">You will develop a financial forecast for each scenario incorporating the reduction in Variable Cost, impact of closing branches and the impact of fees on accounts under minimum Average Annual Balances. </t>
  </si>
  <si>
    <t xml:space="preserve">Calculate the Variable Margin of each account for each scenario as the Net Interest Income minus the Variable Cost Per Account ($90/Account before the acquisition and $50/Account after post-acquisition consolidation) plus the Account Fee (based on the specific Fee Scenario and the Average Account Balance). </t>
  </si>
  <si>
    <t xml:space="preserve">You will perform the attribution by sequentially altering one factor at a time and recalculating the result. </t>
  </si>
  <si>
    <t xml:space="preserve">As in all attributions, the sequence in which factors are altered will impact the results. </t>
  </si>
  <si>
    <t xml:space="preserve">This is because the impacts compound. </t>
  </si>
  <si>
    <t xml:space="preserve">If you have attrition due to one factor, the number of accounts that are retained decline so the impact of the next sequential factor is reduced. </t>
  </si>
  <si>
    <t xml:space="preserve">If you are using the attribution as inputs into decisions, the sequence in which you alter factors can impact the decisions. </t>
  </si>
  <si>
    <t xml:space="preserve">As capturing the reduction in Variable Cost Per Account is something BHC will choose to do under any scenario, you will select that as the first factor to alter. </t>
  </si>
  <si>
    <t xml:space="preserve">However, you will perform two attributions, first altering Branch Closure followed by Account Fee and then altering Account Fee followed by Branch Closure. </t>
  </si>
  <si>
    <t xml:space="preserve">You will complete an Attribution Analysis which will support your final decision with respect to Branch Closures and Account Fees. </t>
  </si>
  <si>
    <t xml:space="preserve">You have been provided with two analytical structures which you need to complete. </t>
  </si>
  <si>
    <t xml:space="preserve">You should perform this analysis based on the selected scenario (the selected Branch Closure and the selected Account Fee). </t>
  </si>
  <si>
    <t>Calculate the Fixed Cost based on whether a branch is closed. If no branch is closed the Fixed Cost is $12,000 and if one branch is closed the Fixed Cost is $9,000.</t>
  </si>
  <si>
    <t xml:space="preserve">Once you have completed the two Attribution Analyses, you will test whether the improvement in annual Expected Gross Margin justifies the Cost to Shut a Branch. </t>
  </si>
  <si>
    <t xml:space="preserve">This case’s chief emphasis on problem solving is the requirement to structure the model to achieve the correct answer. </t>
  </si>
  <si>
    <t xml:space="preserve">1)  You will need to independently analyze each account and then aggregate the results as the unique characteristic of each Account (Average Account Balance, Distance of Customer to Each Branch, Years as Customer) precludes combining averaged results. </t>
  </si>
  <si>
    <t>2)  Therefore, you will need to align the data so that each row represents an Account.</t>
  </si>
  <si>
    <t xml:space="preserve">1)  In this Case there are a limited number of potential “hypothesized scenarios”. </t>
  </si>
  <si>
    <t xml:space="preserve">2)  In developing the Retention Model, you will need to combine the Branch Closure Account Retention Probability with the Account Fee Retention Probability. </t>
  </si>
  <si>
    <t xml:space="preserve">1)  In developing the Financial Model, you will need to calculate the Variable Margin of each Account under each scenario. This is equal to Net Interest Income + Account Fee – Variable Cost Per Account. </t>
  </si>
  <si>
    <t>2)  You will then calculate the Expected Variable Margin for each Account by multiplying the account Variable Margin by the Joint Branch Closure and Account Fee Retention Probability</t>
  </si>
  <si>
    <t xml:space="preserve">3)  Finally, you will calculate the Expected Gross Margin of each scenario by summing Expected Variable Margins of all accounts and subtracting the related Fixed Cost. This is required because the Fixed Costs are not impacted by account attrition while the Variable Margins are. </t>
  </si>
  <si>
    <t>4)  Having completed this model, you will select the scenario with the highest Expected Gross Margin.</t>
  </si>
  <si>
    <t>1)  You will do the Attribution Analysis for the scenario that generated the largest increase in Expected Gross Margin.</t>
  </si>
  <si>
    <t>2)  In performing the Attribution Analysis, you will consider three related factors:</t>
  </si>
  <si>
    <t>3)  In developing the Attribution Analyses, the SUMPRODUCT function will efficiently permit you to incorporate the unique characteristics of each account into the analysis.</t>
  </si>
  <si>
    <t>Workbook 1: Post Acquisition Consolidation Mocel</t>
  </si>
  <si>
    <t xml:space="preserve">To receive credit, you need to have a clear model that we can follow. </t>
  </si>
  <si>
    <t>In calculating the results in each cell you need to use the data provided from previous acquisitions to calculate the percent of accounts that were lost (number of attritions divided by the total number of accounts) for each minimum balnace/fee structure</t>
  </si>
  <si>
    <t>You should have completed the Retention Model by the end of the first week.</t>
  </si>
  <si>
    <t>You will have two weeks to complete this case. If you leave this assignment until the evening it is due you will not be successful.</t>
  </si>
  <si>
    <t>We will provide assistance only if you have reached an impass and have made an honest effort to solve the problem.</t>
  </si>
  <si>
    <t>We will not assist you if you have non-focused questions such as "I do not know how to get started".</t>
  </si>
  <si>
    <t>The best way to obtain assistance is by soliciting help through Slack.</t>
  </si>
  <si>
    <t>Your request for help should include:</t>
  </si>
  <si>
    <t>A statement of the problem you are having and cannot solve.</t>
  </si>
  <si>
    <t>Any thoughts you might have towards solving the problem.</t>
  </si>
  <si>
    <t>We will initially respond to you through Slack.</t>
  </si>
  <si>
    <t>If we have been unsuccessful in resolving your problem through Slack, we will schedule a Zoom.</t>
  </si>
  <si>
    <t xml:space="preserve">Your model must be formula driven and work with varying inputs (we will test this by changing a couple of input values and verifying that the model produces the right answer). </t>
  </si>
  <si>
    <t>This Workbook titled “Post Acquisition Consolidation Model” contains all of the data, a “Model” Sheet on which you will develop your model and an “Attribution Analysis” Sheet on which you will perform an attribution.</t>
  </si>
  <si>
    <t>You will develop it utilizing advanced Excel functions (PivotTable, reference functions, complex conditional functions, SUMPRODUCT) that you were previously taught.</t>
  </si>
  <si>
    <t>You will perform an Attribution Analysis, which will quantify the contribution of each component of the solution (e.g., closing a branch, imposing fees). This will help prioritize the actions.</t>
  </si>
  <si>
    <t>A copy of your workbook as it currently stands.</t>
  </si>
  <si>
    <t xml:space="preserve">“Fee Driven Attrition” sheet presents data from previous acquisitions on account attrition resulting from imposing varying fees on customers with Average Account Balances below varying minimums. </t>
  </si>
  <si>
    <t>The values in the individual cells are the Sum of Attrition (number of accounts lost) divided by the total Count of selected rows</t>
  </si>
  <si>
    <t>Which of the two Attribution Analyses should you use?</t>
  </si>
  <si>
    <t>For each customer, the customer will only be impacted if the branch being closed is the closest branch to that customer.</t>
  </si>
  <si>
    <t>Therefore, for each customer you must calculate the incremental distance if the closest branch (the one the customer is assumed to use) is closed.</t>
  </si>
  <si>
    <t>The value in this section should be zero for all but the closest branch</t>
  </si>
  <si>
    <t>The value in this section for the closest branch should be the difference in distance between the second closest branch and the closest branch.</t>
  </si>
  <si>
    <t>It is your task to develop a model, analyzing the alternatives, and determine the best strategy. You need to:</t>
  </si>
  <si>
    <t>Use refence funations to pull the data from the 'Distance to Each Branch' sheet into the 'Model' sheet.</t>
  </si>
  <si>
    <t>Use reference functions to pull the data from the “Account Balance” and “Customer Longevity” sheets into the “Model” sheet.</t>
  </si>
  <si>
    <t>You will need to combine (concatinate) the Account and Branch to accomplish this.</t>
  </si>
  <si>
    <t>© All rights reserved, 2022, Richard Horwitz &amp; Mustapha Camara</t>
  </si>
  <si>
    <t>Row Labels</t>
  </si>
  <si>
    <t>Column Labels</t>
  </si>
  <si>
    <t>Sum of Attrition</t>
  </si>
  <si>
    <t>Count of Customer</t>
  </si>
  <si>
    <t>If add a column for total we can use formulas to divide</t>
  </si>
  <si>
    <t>Sum of Field2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</si>
</sst>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0.0%"/>
    <numFmt numFmtId="167" formatCode="&quot;$&quot;#,##0"/>
  </numFmts>
  <fonts count="23">
    <font>
      <sz val="10"/>
      <color theme="1"/>
      <name val="Calibri"/>
      <family val="2"/>
    </font>
    <font>
      <sz val="12"/>
      <color theme="1"/>
      <name val="Calibri"/>
      <family val="2"/>
      <scheme val="minor"/>
    </font>
    <font>
      <sz val="10"/>
      <color theme="1"/>
      <name val="Calibri"/>
      <family val="2"/>
    </font>
    <font>
      <b/>
      <sz val="10"/>
      <color theme="1"/>
      <name val="Calibri"/>
      <family val="2"/>
    </font>
    <font>
      <b/>
      <sz val="10"/>
      <color theme="0"/>
      <name val="Calibri"/>
      <family val="2"/>
    </font>
    <font>
      <sz val="10"/>
      <color theme="0"/>
      <name val="Calibri"/>
      <family val="2"/>
    </font>
    <font>
      <sz val="16"/>
      <color theme="1"/>
      <name val="Calibri"/>
      <family val="2"/>
    </font>
    <font>
      <sz val="10"/>
      <color theme="1"/>
      <name val="Calibri"/>
      <family val="2"/>
      <scheme val="minor"/>
    </font>
    <font>
      <b/>
      <u/>
      <sz val="10"/>
      <color theme="1"/>
      <name val="Calibri"/>
      <family val="2"/>
      <scheme val="minor"/>
    </font>
    <font>
      <sz val="10"/>
      <color rgb="FF000000"/>
      <name val="Calibri"/>
      <family val="2"/>
      <scheme val="minor"/>
    </font>
    <font>
      <b/>
      <sz val="10"/>
      <color rgb="FF000000"/>
      <name val="Calibri"/>
      <family val="2"/>
      <scheme val="minor"/>
    </font>
    <font>
      <b/>
      <sz val="10"/>
      <color theme="1"/>
      <name val="Calibri"/>
      <family val="2"/>
      <scheme val="minor"/>
    </font>
    <font>
      <sz val="10"/>
      <name val="Arial"/>
      <family val="2"/>
    </font>
    <font>
      <sz val="10"/>
      <color theme="1"/>
      <name val="Arial"/>
      <family val="2"/>
    </font>
    <font>
      <sz val="10"/>
      <color indexed="8"/>
      <name val="Calibri"/>
      <family val="2"/>
    </font>
    <font>
      <b/>
      <sz val="14"/>
      <color indexed="8"/>
      <name val="Calibri"/>
      <family val="2"/>
    </font>
    <font>
      <sz val="8"/>
      <name val="Calibri"/>
      <family val="2"/>
    </font>
    <font>
      <sz val="8"/>
      <color theme="1"/>
      <name val="Calibri"/>
      <family val="2"/>
      <scheme val="minor"/>
    </font>
    <font>
      <sz val="10"/>
      <color rgb="FFFF0000"/>
      <name val="Calibri"/>
      <family val="2"/>
      <scheme val="minor"/>
    </font>
    <font>
      <sz val="10"/>
      <color rgb="FFFF0000"/>
      <name val="Calibri (Body)_x0000_"/>
    </font>
    <font>
      <sz val="10"/>
      <color theme="0" tint="-4.9989318521683403E-2"/>
      <name val="Calibri"/>
      <family val="2"/>
    </font>
    <font>
      <sz val="10"/>
      <color theme="0"/>
      <name val="Calibri (Body)"/>
    </font>
    <font>
      <b/>
      <sz val="10"/>
      <color theme="0"/>
      <name val="Calibri (Body)"/>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15">
    <xf numFmtId="0" fontId="0"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7" fillId="0" borderId="0"/>
    <xf numFmtId="0" fontId="7" fillId="0" borderId="0"/>
    <xf numFmtId="0" fontId="2" fillId="0" borderId="0"/>
    <xf numFmtId="44" fontId="1" fillId="0" borderId="0" applyFont="0" applyFill="0" applyBorder="0" applyAlignment="0" applyProtection="0"/>
    <xf numFmtId="0" fontId="12"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7" fillId="0" borderId="0" applyFont="0" applyFill="0" applyBorder="0" applyAlignment="0" applyProtection="0"/>
    <xf numFmtId="0" fontId="2" fillId="0" borderId="0"/>
  </cellStyleXfs>
  <cellXfs count="179">
    <xf numFmtId="0" fontId="0" fillId="0" borderId="0" xfId="0"/>
    <xf numFmtId="43" fontId="0" fillId="0" borderId="0" xfId="1" applyFont="1"/>
    <xf numFmtId="0" fontId="0" fillId="0" borderId="0" xfId="0" applyAlignment="1">
      <alignment horizontal="center"/>
    </xf>
    <xf numFmtId="6" fontId="0" fillId="0" borderId="0" xfId="0" applyNumberFormat="1"/>
    <xf numFmtId="9" fontId="0" fillId="0" borderId="0" xfId="2" applyFont="1"/>
    <xf numFmtId="9" fontId="0" fillId="0" borderId="6" xfId="2" applyFont="1" applyBorder="1"/>
    <xf numFmtId="9" fontId="0" fillId="0" borderId="7" xfId="2" applyFont="1" applyBorder="1"/>
    <xf numFmtId="9" fontId="0" fillId="0" borderId="8" xfId="2" applyFont="1" applyBorder="1"/>
    <xf numFmtId="6" fontId="0" fillId="0" borderId="0" xfId="0" applyNumberFormat="1" applyAlignment="1">
      <alignment horizontal="right"/>
    </xf>
    <xf numFmtId="164" fontId="0" fillId="0" borderId="0" xfId="1" applyNumberFormat="1" applyFont="1"/>
    <xf numFmtId="0" fontId="0" fillId="0" borderId="0" xfId="0" applyAlignment="1">
      <alignment horizontal="right"/>
    </xf>
    <xf numFmtId="9" fontId="0" fillId="0" borderId="1" xfId="2" applyFont="1" applyFill="1" applyBorder="1"/>
    <xf numFmtId="9" fontId="0" fillId="0" borderId="2" xfId="2" applyFont="1" applyFill="1" applyBorder="1"/>
    <xf numFmtId="9" fontId="0" fillId="0" borderId="3" xfId="2" applyFont="1" applyFill="1" applyBorder="1"/>
    <xf numFmtId="9" fontId="0" fillId="0" borderId="4" xfId="2" applyFont="1" applyFill="1" applyBorder="1"/>
    <xf numFmtId="9" fontId="0" fillId="0" borderId="0" xfId="2" applyFont="1" applyFill="1" applyBorder="1"/>
    <xf numFmtId="9" fontId="0" fillId="0" borderId="5" xfId="2" applyFont="1" applyFill="1" applyBorder="1"/>
    <xf numFmtId="0" fontId="0" fillId="0" borderId="0" xfId="0" applyAlignment="1">
      <alignment vertical="center"/>
    </xf>
    <xf numFmtId="43" fontId="3" fillId="0" borderId="0" xfId="1" applyFont="1"/>
    <xf numFmtId="0" fontId="3" fillId="0" borderId="0" xfId="0" applyFont="1" applyAlignment="1">
      <alignment horizontal="center"/>
    </xf>
    <xf numFmtId="6" fontId="3" fillId="0" borderId="0" xfId="1" applyNumberFormat="1" applyFont="1"/>
    <xf numFmtId="6" fontId="3" fillId="0" borderId="0" xfId="0" applyNumberFormat="1" applyFont="1" applyAlignment="1">
      <alignment horizontal="center"/>
    </xf>
    <xf numFmtId="0" fontId="3" fillId="0" borderId="0" xfId="0" applyFont="1"/>
    <xf numFmtId="9" fontId="0" fillId="0" borderId="0" xfId="2" applyFont="1" applyFill="1"/>
    <xf numFmtId="6" fontId="0" fillId="0" borderId="0" xfId="0" applyNumberFormat="1" applyAlignment="1">
      <alignment vertical="center"/>
    </xf>
    <xf numFmtId="6" fontId="3" fillId="0" borderId="0" xfId="1" applyNumberFormat="1" applyFont="1" applyFill="1"/>
    <xf numFmtId="0" fontId="3" fillId="0" borderId="0" xfId="0" applyFont="1" applyAlignment="1">
      <alignment horizontal="left" vertical="center"/>
    </xf>
    <xf numFmtId="9" fontId="3" fillId="0" borderId="0" xfId="1" applyNumberFormat="1" applyFont="1"/>
    <xf numFmtId="0" fontId="3" fillId="0" borderId="0" xfId="0" applyFont="1" applyAlignment="1">
      <alignment horizontal="right"/>
    </xf>
    <xf numFmtId="43" fontId="0" fillId="0" borderId="0" xfId="1" applyFont="1" applyFill="1"/>
    <xf numFmtId="0" fontId="3" fillId="0" borderId="0" xfId="0" applyFont="1" applyAlignment="1">
      <alignment horizontal="center" vertical="center"/>
    </xf>
    <xf numFmtId="43" fontId="4" fillId="0" borderId="0" xfId="1" applyFont="1" applyFill="1"/>
    <xf numFmtId="0" fontId="5" fillId="0" borderId="0" xfId="0" applyFont="1"/>
    <xf numFmtId="165" fontId="0" fillId="0" borderId="0" xfId="3" applyNumberFormat="1" applyFont="1"/>
    <xf numFmtId="43" fontId="0" fillId="0" borderId="0" xfId="0" applyNumberFormat="1"/>
    <xf numFmtId="166" fontId="0" fillId="0" borderId="0" xfId="2" applyNumberFormat="1" applyFont="1"/>
    <xf numFmtId="167" fontId="0" fillId="0" borderId="0" xfId="0" applyNumberFormat="1"/>
    <xf numFmtId="167" fontId="3" fillId="0" borderId="0" xfId="0" applyNumberFormat="1" applyFont="1" applyAlignment="1">
      <alignment horizontal="center"/>
    </xf>
    <xf numFmtId="167" fontId="0" fillId="0" borderId="0" xfId="1" applyNumberFormat="1" applyFont="1"/>
    <xf numFmtId="6" fontId="0" fillId="3" borderId="0" xfId="0" applyNumberFormat="1" applyFill="1"/>
    <xf numFmtId="167" fontId="0" fillId="0" borderId="0" xfId="3" applyNumberFormat="1" applyFont="1"/>
    <xf numFmtId="167" fontId="0" fillId="0" borderId="0" xfId="3" applyNumberFormat="1" applyFont="1" applyAlignment="1">
      <alignment horizontal="right"/>
    </xf>
    <xf numFmtId="167" fontId="3" fillId="0" borderId="0" xfId="3" applyNumberFormat="1" applyFont="1" applyAlignment="1">
      <alignment horizontal="center"/>
    </xf>
    <xf numFmtId="167" fontId="3" fillId="0" borderId="0" xfId="0" applyNumberFormat="1" applyFont="1" applyAlignment="1">
      <alignment horizontal="right"/>
    </xf>
    <xf numFmtId="167" fontId="0" fillId="0" borderId="0" xfId="3" applyNumberFormat="1" applyFont="1" applyFill="1"/>
    <xf numFmtId="167" fontId="3" fillId="0" borderId="0" xfId="3" applyNumberFormat="1" applyFont="1" applyFill="1" applyAlignment="1">
      <alignment horizontal="center"/>
    </xf>
    <xf numFmtId="166" fontId="0" fillId="0" borderId="0" xfId="2" applyNumberFormat="1" applyFont="1" applyFill="1"/>
    <xf numFmtId="167" fontId="0" fillId="0" borderId="0" xfId="0" applyNumberFormat="1" applyAlignment="1">
      <alignment wrapText="1"/>
    </xf>
    <xf numFmtId="167" fontId="3" fillId="0" borderId="0" xfId="0" applyNumberFormat="1" applyFont="1"/>
    <xf numFmtId="167" fontId="3" fillId="0" borderId="0" xfId="3" applyNumberFormat="1" applyFont="1" applyFill="1"/>
    <xf numFmtId="0" fontId="0" fillId="0" borderId="0" xfId="0" applyAlignment="1">
      <alignment wrapText="1"/>
    </xf>
    <xf numFmtId="167" fontId="3" fillId="0" borderId="0" xfId="0" applyNumberFormat="1" applyFont="1" applyAlignment="1">
      <alignment horizontal="center" wrapText="1"/>
    </xf>
    <xf numFmtId="43" fontId="3" fillId="0" borderId="0" xfId="1" applyFont="1" applyAlignment="1">
      <alignment horizontal="center"/>
    </xf>
    <xf numFmtId="0" fontId="0" fillId="0" borderId="0" xfId="0" applyAlignment="1">
      <alignment horizontal="left"/>
    </xf>
    <xf numFmtId="0" fontId="0" fillId="4" borderId="0" xfId="0" applyFill="1"/>
    <xf numFmtId="9" fontId="0" fillId="2" borderId="1" xfId="0" applyNumberFormat="1" applyFill="1" applyBorder="1"/>
    <xf numFmtId="9" fontId="0" fillId="2" borderId="3" xfId="0" applyNumberFormat="1" applyFill="1" applyBorder="1"/>
    <xf numFmtId="9" fontId="0" fillId="2" borderId="6" xfId="0" applyNumberFormat="1" applyFill="1" applyBorder="1"/>
    <xf numFmtId="9" fontId="0" fillId="2" borderId="8" xfId="0" applyNumberFormat="1" applyFill="1" applyBorder="1"/>
    <xf numFmtId="0" fontId="6" fillId="4" borderId="0" xfId="0" applyFont="1" applyFill="1"/>
    <xf numFmtId="43" fontId="0" fillId="4" borderId="0" xfId="1" applyFont="1" applyFill="1" applyBorder="1"/>
    <xf numFmtId="0" fontId="0" fillId="4" borderId="0" xfId="0" applyFill="1" applyAlignment="1">
      <alignment horizontal="center"/>
    </xf>
    <xf numFmtId="166" fontId="0" fillId="0" borderId="0" xfId="2" applyNumberFormat="1" applyFont="1" applyBorder="1"/>
    <xf numFmtId="167" fontId="0" fillId="2" borderId="0" xfId="3" applyNumberFormat="1" applyFont="1" applyFill="1"/>
    <xf numFmtId="167" fontId="0" fillId="2" borderId="0" xfId="0" applyNumberFormat="1" applyFill="1"/>
    <xf numFmtId="0" fontId="0" fillId="0" borderId="0" xfId="0" applyAlignment="1">
      <alignment horizontal="right" vertical="center"/>
    </xf>
    <xf numFmtId="0" fontId="3" fillId="0" borderId="0" xfId="0" applyFont="1" applyAlignment="1">
      <alignment horizontal="right" vertical="center"/>
    </xf>
    <xf numFmtId="0" fontId="3" fillId="0" borderId="0" xfId="0" applyFont="1" applyProtection="1">
      <protection locked="0"/>
    </xf>
    <xf numFmtId="0" fontId="0" fillId="0" borderId="0" xfId="0" applyProtection="1">
      <protection locked="0"/>
    </xf>
    <xf numFmtId="0" fontId="3" fillId="0" borderId="0" xfId="0" applyFont="1" applyAlignment="1" applyProtection="1">
      <alignment horizontal="center"/>
      <protection locked="0"/>
    </xf>
    <xf numFmtId="0" fontId="0" fillId="0" borderId="0" xfId="0" applyAlignment="1" applyProtection="1">
      <alignment horizontal="center"/>
      <protection locked="0"/>
    </xf>
    <xf numFmtId="43" fontId="2" fillId="0" borderId="0" xfId="1" applyFont="1" applyProtection="1">
      <protection locked="0"/>
    </xf>
    <xf numFmtId="0" fontId="7" fillId="0" borderId="0" xfId="0" applyFont="1" applyAlignment="1">
      <alignment horizontal="left" vertical="center" indent="3"/>
    </xf>
    <xf numFmtId="0" fontId="7" fillId="0" borderId="0" xfId="0" applyFont="1" applyAlignment="1">
      <alignment horizontal="left" vertical="center" indent="2"/>
    </xf>
    <xf numFmtId="0" fontId="8" fillId="0" borderId="0" xfId="0" applyFont="1" applyAlignment="1">
      <alignment vertical="center"/>
    </xf>
    <xf numFmtId="0" fontId="7" fillId="0" borderId="0" xfId="0" applyFont="1"/>
    <xf numFmtId="0" fontId="7" fillId="0" borderId="0" xfId="0" applyFont="1" applyAlignment="1">
      <alignment vertical="center"/>
    </xf>
    <xf numFmtId="0" fontId="7" fillId="0" borderId="0" xfId="0" applyFont="1" applyAlignment="1">
      <alignment horizontal="left" indent="4"/>
    </xf>
    <xf numFmtId="0" fontId="7" fillId="0" borderId="0" xfId="0" applyFont="1" applyAlignment="1">
      <alignment horizontal="left" vertical="center" wrapText="1"/>
    </xf>
    <xf numFmtId="0" fontId="7" fillId="0" borderId="0" xfId="0" applyFont="1" applyAlignment="1">
      <alignment horizontal="left" vertical="center"/>
    </xf>
    <xf numFmtId="0" fontId="9" fillId="0" borderId="0" xfId="0" applyFont="1" applyAlignment="1">
      <alignment vertical="center"/>
    </xf>
    <xf numFmtId="0" fontId="7" fillId="0" borderId="0" xfId="0" applyFont="1" applyAlignment="1">
      <alignment horizontal="left" vertical="center" indent="6"/>
    </xf>
    <xf numFmtId="0" fontId="11" fillId="0" borderId="0" xfId="0" applyFont="1" applyAlignment="1">
      <alignment vertical="center"/>
    </xf>
    <xf numFmtId="0" fontId="9" fillId="0" borderId="0" xfId="0" applyFont="1" applyAlignment="1">
      <alignment horizontal="left" vertical="center" indent="3"/>
    </xf>
    <xf numFmtId="0" fontId="1" fillId="0" borderId="0" xfId="0" applyFont="1"/>
    <xf numFmtId="0" fontId="1" fillId="0" borderId="0" xfId="0" applyFont="1" applyAlignment="1">
      <alignment vertical="center"/>
    </xf>
    <xf numFmtId="6" fontId="9" fillId="0" borderId="0" xfId="0" applyNumberFormat="1" applyFont="1" applyAlignment="1">
      <alignment horizontal="right" vertical="center"/>
    </xf>
    <xf numFmtId="0" fontId="10" fillId="0" borderId="0" xfId="0" applyFont="1" applyAlignment="1">
      <alignment horizontal="right" vertical="center"/>
    </xf>
    <xf numFmtId="0" fontId="9" fillId="0" borderId="1" xfId="0" applyFont="1" applyBorder="1" applyAlignment="1">
      <alignment vertical="center"/>
    </xf>
    <xf numFmtId="0" fontId="9" fillId="0" borderId="3" xfId="0" applyFont="1" applyBorder="1" applyAlignment="1">
      <alignment vertical="center"/>
    </xf>
    <xf numFmtId="0" fontId="9" fillId="0" borderId="6" xfId="0" applyFont="1" applyBorder="1" applyAlignment="1">
      <alignment vertical="center"/>
    </xf>
    <xf numFmtId="0" fontId="9" fillId="0" borderId="8" xfId="0" applyFont="1" applyBorder="1" applyAlignment="1">
      <alignment vertical="center"/>
    </xf>
    <xf numFmtId="0" fontId="11" fillId="0" borderId="0" xfId="0" applyFont="1" applyAlignment="1">
      <alignment horizontal="left" vertical="center" indent="6"/>
    </xf>
    <xf numFmtId="0" fontId="7" fillId="0" borderId="0" xfId="0" applyFont="1" applyAlignment="1">
      <alignment horizontal="left" vertical="center" indent="4"/>
    </xf>
    <xf numFmtId="0" fontId="9" fillId="0" borderId="0" xfId="0" applyFont="1" applyAlignment="1">
      <alignment horizontal="left" vertical="center" indent="4"/>
    </xf>
    <xf numFmtId="0" fontId="9" fillId="0" borderId="0" xfId="0" applyFont="1" applyAlignment="1">
      <alignment horizontal="left" vertical="center" indent="2"/>
    </xf>
    <xf numFmtId="0" fontId="11" fillId="0" borderId="0" xfId="4" applyFont="1"/>
    <xf numFmtId="0" fontId="2" fillId="0" borderId="0" xfId="5" applyFont="1"/>
    <xf numFmtId="0" fontId="2" fillId="0" borderId="0" xfId="6"/>
    <xf numFmtId="0" fontId="2" fillId="0" borderId="0" xfId="4" applyFont="1"/>
    <xf numFmtId="44" fontId="11" fillId="0" borderId="0" xfId="7" applyFont="1" applyFill="1"/>
    <xf numFmtId="0" fontId="13" fillId="0" borderId="0" xfId="8" applyFont="1"/>
    <xf numFmtId="0" fontId="13" fillId="0" borderId="0" xfId="8" applyFont="1" applyAlignment="1">
      <alignment horizontal="center"/>
    </xf>
    <xf numFmtId="43" fontId="7" fillId="0" borderId="0" xfId="9" applyFont="1"/>
    <xf numFmtId="0" fontId="1" fillId="0" borderId="0" xfId="10"/>
    <xf numFmtId="0" fontId="1" fillId="0" borderId="0" xfId="11"/>
    <xf numFmtId="49" fontId="2" fillId="0" borderId="0" xfId="5" applyNumberFormat="1" applyFont="1" applyAlignment="1">
      <alignment horizontal="right"/>
    </xf>
    <xf numFmtId="0" fontId="2" fillId="0" borderId="0" xfId="5" applyFont="1" applyAlignment="1">
      <alignment horizontal="right"/>
    </xf>
    <xf numFmtId="43" fontId="2" fillId="0" borderId="0" xfId="9" applyFont="1"/>
    <xf numFmtId="0" fontId="7" fillId="0" borderId="0" xfId="4"/>
    <xf numFmtId="9" fontId="2" fillId="0" borderId="0" xfId="12" applyFont="1"/>
    <xf numFmtId="14" fontId="2" fillId="0" borderId="0" xfId="4" applyNumberFormat="1" applyFont="1"/>
    <xf numFmtId="14" fontId="2" fillId="0" borderId="0" xfId="10" applyNumberFormat="1" applyFont="1"/>
    <xf numFmtId="0" fontId="2" fillId="0" borderId="0" xfId="10" applyFont="1"/>
    <xf numFmtId="43" fontId="2" fillId="0" borderId="0" xfId="13" applyFont="1"/>
    <xf numFmtId="164" fontId="2" fillId="0" borderId="0" xfId="13" applyNumberFormat="1" applyFont="1"/>
    <xf numFmtId="0" fontId="3" fillId="0" borderId="0" xfId="4" applyFont="1"/>
    <xf numFmtId="0" fontId="2" fillId="0" borderId="0" xfId="10" applyFont="1" applyProtection="1">
      <protection hidden="1"/>
    </xf>
    <xf numFmtId="49" fontId="2" fillId="0" borderId="0" xfId="5" applyNumberFormat="1" applyFont="1"/>
    <xf numFmtId="0" fontId="2" fillId="0" borderId="0" xfId="10" applyFont="1" applyProtection="1">
      <protection locked="0"/>
    </xf>
    <xf numFmtId="0" fontId="2" fillId="0" borderId="0" xfId="13" applyNumberFormat="1" applyFont="1" applyFill="1"/>
    <xf numFmtId="0" fontId="7" fillId="0" borderId="0" xfId="10" applyFont="1"/>
    <xf numFmtId="0" fontId="14" fillId="0" borderId="0" xfId="4" applyFont="1"/>
    <xf numFmtId="0" fontId="2" fillId="0" borderId="0" xfId="14"/>
    <xf numFmtId="166" fontId="7" fillId="0" borderId="0" xfId="12" applyNumberFormat="1" applyFont="1" applyFill="1" applyBorder="1" applyProtection="1"/>
    <xf numFmtId="164" fontId="7" fillId="0" borderId="0" xfId="9" applyNumberFormat="1" applyFont="1" applyFill="1" applyBorder="1" applyProtection="1"/>
    <xf numFmtId="9" fontId="7" fillId="0" borderId="0" xfId="12" applyFont="1" applyFill="1" applyBorder="1" applyProtection="1"/>
    <xf numFmtId="0" fontId="2" fillId="0" borderId="0" xfId="11" applyFont="1"/>
    <xf numFmtId="0" fontId="2" fillId="0" borderId="0" xfId="10" applyFont="1" applyAlignment="1">
      <alignment horizontal="left" indent="2"/>
    </xf>
    <xf numFmtId="0" fontId="2" fillId="3" borderId="0" xfId="4" applyFont="1" applyFill="1"/>
    <xf numFmtId="164" fontId="0" fillId="0" borderId="0" xfId="1" applyNumberFormat="1" applyFont="1" applyFill="1"/>
    <xf numFmtId="44" fontId="0" fillId="0" borderId="0" xfId="3" applyFont="1" applyFill="1"/>
    <xf numFmtId="0" fontId="0" fillId="0" borderId="0" xfId="4" applyFont="1"/>
    <xf numFmtId="8" fontId="7" fillId="0" borderId="0" xfId="4" applyNumberFormat="1"/>
    <xf numFmtId="2" fontId="7" fillId="0" borderId="0" xfId="4" applyNumberFormat="1"/>
    <xf numFmtId="0" fontId="9" fillId="0" borderId="0" xfId="0" applyFont="1" applyAlignment="1">
      <alignment horizontal="left" vertical="center"/>
    </xf>
    <xf numFmtId="0" fontId="7" fillId="0" borderId="0" xfId="0" applyFont="1" applyAlignment="1">
      <alignment horizontal="left" indent="2"/>
    </xf>
    <xf numFmtId="43" fontId="7" fillId="0" borderId="0" xfId="1" applyFont="1"/>
    <xf numFmtId="0" fontId="15" fillId="0" borderId="0" xfId="11" applyFont="1" applyProtection="1">
      <protection hidden="1"/>
    </xf>
    <xf numFmtId="0" fontId="17" fillId="0" borderId="0" xfId="0" applyFont="1"/>
    <xf numFmtId="0" fontId="18" fillId="0" borderId="0" xfId="0" applyFont="1"/>
    <xf numFmtId="0" fontId="19" fillId="0" borderId="0" xfId="0" applyFont="1" applyProtection="1">
      <protection hidden="1"/>
    </xf>
    <xf numFmtId="0" fontId="7" fillId="0" borderId="0" xfId="0" applyFont="1" applyProtection="1">
      <protection hidden="1"/>
    </xf>
    <xf numFmtId="0" fontId="4" fillId="0" borderId="0" xfId="0" applyFont="1" applyAlignment="1">
      <alignment horizontal="center"/>
    </xf>
    <xf numFmtId="6" fontId="5" fillId="0" borderId="0" xfId="0" applyNumberFormat="1" applyFont="1"/>
    <xf numFmtId="0" fontId="20" fillId="0" borderId="0" xfId="0" applyFont="1"/>
    <xf numFmtId="0" fontId="21" fillId="0" borderId="0" xfId="0" applyFont="1"/>
    <xf numFmtId="0" fontId="21" fillId="0" borderId="0" xfId="0" applyFont="1" applyProtection="1">
      <protection locked="0"/>
    </xf>
    <xf numFmtId="0" fontId="22" fillId="0" borderId="0" xfId="0" applyFont="1" applyAlignment="1" applyProtection="1">
      <alignment horizontal="center"/>
      <protection locked="0"/>
    </xf>
    <xf numFmtId="43" fontId="21" fillId="0" borderId="0" xfId="1" applyFont="1" applyProtection="1">
      <protection locked="0"/>
    </xf>
    <xf numFmtId="6" fontId="9" fillId="0" borderId="0" xfId="0" applyNumberFormat="1" applyFont="1" applyAlignment="1">
      <alignment horizontal="left" vertical="center"/>
    </xf>
    <xf numFmtId="0" fontId="7" fillId="0" borderId="0" xfId="0" applyFont="1" applyAlignment="1">
      <alignment horizontal="center"/>
    </xf>
    <xf numFmtId="0" fontId="6" fillId="4" borderId="0" xfId="0" applyFont="1" applyFill="1" applyAlignment="1">
      <alignment horizontal="center"/>
    </xf>
    <xf numFmtId="43" fontId="0" fillId="3" borderId="9" xfId="1" applyFont="1" applyFill="1" applyBorder="1" applyProtection="1">
      <protection locked="0"/>
    </xf>
    <xf numFmtId="6" fontId="0" fillId="3" borderId="9" xfId="0" applyNumberFormat="1" applyFill="1" applyBorder="1" applyProtection="1">
      <protection locked="0"/>
    </xf>
    <xf numFmtId="43" fontId="0" fillId="3" borderId="9" xfId="1" applyFont="1" applyFill="1" applyBorder="1" applyAlignment="1" applyProtection="1">
      <alignment horizontal="center"/>
      <protection locked="0"/>
    </xf>
    <xf numFmtId="43" fontId="0" fillId="3" borderId="9" xfId="0" applyNumberFormat="1" applyFill="1" applyBorder="1" applyProtection="1">
      <protection locked="0"/>
    </xf>
    <xf numFmtId="9" fontId="0" fillId="3" borderId="9" xfId="2" applyFont="1" applyFill="1" applyBorder="1" applyProtection="1">
      <protection locked="0"/>
    </xf>
    <xf numFmtId="165" fontId="0" fillId="3" borderId="9" xfId="3" applyNumberFormat="1" applyFont="1" applyFill="1" applyBorder="1" applyProtection="1">
      <protection locked="0"/>
    </xf>
    <xf numFmtId="167" fontId="0" fillId="3" borderId="9" xfId="1" applyNumberFormat="1" applyFont="1" applyFill="1" applyBorder="1" applyProtection="1">
      <protection locked="0"/>
    </xf>
    <xf numFmtId="167" fontId="0" fillId="3" borderId="9" xfId="3" applyNumberFormat="1" applyFont="1" applyFill="1" applyBorder="1" applyProtection="1">
      <protection locked="0"/>
    </xf>
    <xf numFmtId="0" fontId="0" fillId="3" borderId="9" xfId="0" applyFill="1" applyBorder="1" applyAlignment="1" applyProtection="1">
      <alignment horizontal="center"/>
      <protection locked="0"/>
    </xf>
    <xf numFmtId="0" fontId="7" fillId="0" borderId="0" xfId="0" applyFont="1" applyAlignment="1">
      <alignment horizontal="left"/>
    </xf>
    <xf numFmtId="0" fontId="0" fillId="0" borderId="0" xfId="0" pivotButton="1"/>
    <xf numFmtId="6" fontId="0" fillId="0" borderId="0" xfId="0" applyNumberFormat="1" applyAlignment="1">
      <alignment horizontal="left"/>
    </xf>
    <xf numFmtId="0" fontId="0" fillId="2" borderId="0" xfId="0" applyFill="1"/>
    <xf numFmtId="0" fontId="1" fillId="2" borderId="0" xfId="10" applyFill="1"/>
    <xf numFmtId="1" fontId="0" fillId="0" borderId="0" xfId="0" applyNumberFormat="1"/>
    <xf numFmtId="0" fontId="2" fillId="3" borderId="11" xfId="11" applyFont="1" applyFill="1" applyBorder="1" applyAlignment="1" applyProtection="1">
      <alignment horizontal="center"/>
      <protection locked="0"/>
    </xf>
    <xf numFmtId="0" fontId="2" fillId="3" borderId="10" xfId="11" applyFont="1" applyFill="1" applyBorder="1" applyAlignment="1" applyProtection="1">
      <alignment horizontal="center"/>
      <protection locked="0"/>
    </xf>
    <xf numFmtId="0" fontId="7" fillId="0" borderId="4" xfId="0" applyFont="1" applyBorder="1" applyAlignment="1">
      <alignment horizontal="left" vertical="center" wrapText="1"/>
    </xf>
    <xf numFmtId="0" fontId="7" fillId="0" borderId="0" xfId="0" applyFont="1" applyAlignment="1">
      <alignment horizontal="left" vertical="center" wrapText="1"/>
    </xf>
    <xf numFmtId="0" fontId="10" fillId="0" borderId="0" xfId="0" applyFont="1" applyAlignment="1">
      <alignment horizontal="center" vertical="center"/>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0" fontId="0" fillId="3" borderId="10" xfId="0" applyFill="1" applyBorder="1" applyAlignment="1" applyProtection="1">
      <alignment horizontal="center"/>
      <protection locked="0"/>
    </xf>
    <xf numFmtId="0" fontId="3" fillId="0" borderId="0" xfId="0" applyFont="1" applyAlignment="1">
      <alignment horizontal="center"/>
    </xf>
    <xf numFmtId="0" fontId="0" fillId="0" borderId="0" xfId="0" applyNumberFormat="1"/>
    <xf numFmtId="9" fontId="0" fillId="3" borderId="0" xfId="0" applyNumberFormat="1" applyFill="1"/>
  </cellXfs>
  <cellStyles count="15">
    <cellStyle name="Comma" xfId="1" builtinId="3"/>
    <cellStyle name="Comma 2" xfId="9" xr:uid="{C4BBB9D7-6454-7F4C-B45F-23A06074075B}"/>
    <cellStyle name="Comma 3" xfId="13" xr:uid="{BD68D1FD-B081-0345-8CE5-683A0F67649D}"/>
    <cellStyle name="Currency" xfId="3" builtinId="4"/>
    <cellStyle name="Currency 2" xfId="7" xr:uid="{820E8C70-7CE5-0A46-A494-6B647E97F5E1}"/>
    <cellStyle name="Normal" xfId="0" builtinId="0"/>
    <cellStyle name="Normal 2" xfId="10" xr:uid="{DD5C374B-7CB7-4C43-943E-E760D6D1E6A4}"/>
    <cellStyle name="Normal 2 2" xfId="8" xr:uid="{5260A013-93C6-B440-B82A-20D673DA339F}"/>
    <cellStyle name="Normal 4" xfId="4" xr:uid="{2306BA5A-D7C0-704B-9005-CBFE02C91178}"/>
    <cellStyle name="Normal 5" xfId="6" xr:uid="{A6667907-A1F4-B543-880B-5C05C50FE797}"/>
    <cellStyle name="Normal 5 2" xfId="11" xr:uid="{E0397A0D-1149-6F41-9CA9-179C96AAF552}"/>
    <cellStyle name="Normal 6" xfId="14" xr:uid="{F43273FA-4291-F24C-B4B9-1AF4A2A0D652}"/>
    <cellStyle name="Normal 7" xfId="5" xr:uid="{23994FEA-D36E-BD43-8792-1419D5EE3675}"/>
    <cellStyle name="Percent" xfId="2" builtinId="5"/>
    <cellStyle name="Percent 2" xfId="12" xr:uid="{1B8224B7-36E6-1243-8E43-76BCAB9BD6AE}"/>
  </cellStyles>
  <dxfs count="5">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ichardhorwitz/CMRA%20Dropbox/Richard%20Horwitz/RJH%20MRW/RICH/CUNY%20TEACHING/CUNY%20ONLINE/22F_WBs%20&amp;%20Grading/22F_WORKBOOKS/WB3-Financial%20Statement%20Analysis_22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
      <sheetName val="ENTER SFAM ID"/>
      <sheetName val="INTRO Financial Data"/>
      <sheetName val="EXHIBIT Chart of Accounts"/>
      <sheetName val="GAAP"/>
      <sheetName val="SEC Filings"/>
      <sheetName val="INTRO FSA"/>
      <sheetName val="EXCEL Formulas"/>
      <sheetName val="DATA ANALYSIS Common Sizing"/>
      <sheetName val="DATA Common Sizing"/>
      <sheetName val="SUMMARY"/>
    </sheetNames>
    <sheetDataSet>
      <sheetData sheetId="0" refreshError="1">
        <row r="1">
          <cell r="CZ1" t="str">
            <v>Part I Review (Workbook 1)</v>
          </cell>
          <cell r="DD1">
            <v>1</v>
          </cell>
          <cell r="DE1">
            <v>2</v>
          </cell>
          <cell r="DF1">
            <v>3</v>
          </cell>
          <cell r="DG1">
            <v>4</v>
          </cell>
          <cell r="DH1">
            <v>5</v>
          </cell>
          <cell r="DI1">
            <v>6</v>
          </cell>
          <cell r="DJ1">
            <v>7</v>
          </cell>
          <cell r="DK1">
            <v>8</v>
          </cell>
          <cell r="DL1">
            <v>9</v>
          </cell>
          <cell r="DM1">
            <v>10</v>
          </cell>
          <cell r="DN1">
            <v>11</v>
          </cell>
          <cell r="DO1">
            <v>12</v>
          </cell>
          <cell r="DP1">
            <v>13</v>
          </cell>
          <cell r="DQ1">
            <v>14</v>
          </cell>
          <cell r="DR1">
            <v>15</v>
          </cell>
          <cell r="DS1">
            <v>16</v>
          </cell>
          <cell r="DT1">
            <v>17</v>
          </cell>
          <cell r="DU1">
            <v>18</v>
          </cell>
          <cell r="DV1">
            <v>19</v>
          </cell>
          <cell r="DW1">
            <v>20</v>
          </cell>
          <cell r="DX1">
            <v>21</v>
          </cell>
          <cell r="DY1">
            <v>22</v>
          </cell>
          <cell r="DZ1">
            <v>23</v>
          </cell>
          <cell r="EA1">
            <v>24</v>
          </cell>
          <cell r="EB1">
            <v>25</v>
          </cell>
          <cell r="EC1">
            <v>26</v>
          </cell>
        </row>
        <row r="2">
          <cell r="CZ2" t="str">
            <v>Data Analysis (Workbook 2)</v>
          </cell>
          <cell r="DD2" t="str">
            <v>A</v>
          </cell>
          <cell r="DE2" t="str">
            <v>B</v>
          </cell>
          <cell r="DF2" t="str">
            <v>C</v>
          </cell>
          <cell r="DG2" t="str">
            <v>D</v>
          </cell>
          <cell r="DH2" t="str">
            <v>E</v>
          </cell>
          <cell r="DI2" t="str">
            <v>F</v>
          </cell>
          <cell r="DJ2" t="str">
            <v>G</v>
          </cell>
          <cell r="DK2" t="str">
            <v>H</v>
          </cell>
          <cell r="DL2" t="str">
            <v>I</v>
          </cell>
          <cell r="DM2" t="str">
            <v>J</v>
          </cell>
          <cell r="DN2" t="str">
            <v>K</v>
          </cell>
          <cell r="DO2" t="str">
            <v>L</v>
          </cell>
          <cell r="DP2" t="str">
            <v>M</v>
          </cell>
          <cell r="DQ2" t="str">
            <v>N</v>
          </cell>
          <cell r="DR2" t="str">
            <v>O</v>
          </cell>
          <cell r="DS2" t="str">
            <v>P</v>
          </cell>
          <cell r="DT2" t="str">
            <v>Q</v>
          </cell>
          <cell r="DU2" t="str">
            <v>R</v>
          </cell>
          <cell r="DV2" t="str">
            <v>S</v>
          </cell>
          <cell r="DW2" t="str">
            <v>T</v>
          </cell>
          <cell r="DX2" t="str">
            <v>U</v>
          </cell>
          <cell r="DY2" t="str">
            <v>V</v>
          </cell>
          <cell r="DZ2" t="str">
            <v>W</v>
          </cell>
          <cell r="EA2" t="str">
            <v>X</v>
          </cell>
          <cell r="EB2" t="str">
            <v>Y</v>
          </cell>
          <cell r="EC2" t="str">
            <v>Z</v>
          </cell>
        </row>
        <row r="3">
          <cell r="CZ3" t="str">
            <v>Financial Statement Analysis (Workbook 3)</v>
          </cell>
        </row>
        <row r="4">
          <cell r="CZ4" t="str">
            <v>Income Statement (Workbook 4)</v>
          </cell>
        </row>
        <row r="5">
          <cell r="CZ5" t="str">
            <v>Balance Sheet (Workbook 5)</v>
          </cell>
        </row>
        <row r="6">
          <cell r="CZ6" t="str">
            <v>Cash Flow Statement (Workbook 6)</v>
          </cell>
        </row>
        <row r="7">
          <cell r="CZ7" t="str">
            <v>Developing a Model (Workbook 7)</v>
          </cell>
        </row>
        <row r="8">
          <cell r="CZ8" t="str">
            <v>Forecasting (Workbook 8)</v>
          </cell>
        </row>
        <row r="9">
          <cell r="CZ9" t="str">
            <v>Strategic Forecasting (Workbook 9)</v>
          </cell>
        </row>
        <row r="10">
          <cell r="CZ10" t="str">
            <v>Forecasting Disruptions (Workbook 10)</v>
          </cell>
        </row>
        <row r="11">
          <cell r="CZ11" t="str">
            <v>Equity Valuation (Workbook 11)</v>
          </cell>
        </row>
        <row r="12">
          <cell r="CZ12" t="str">
            <v>Mergers &amp; Acquisitions (Workbook 12)</v>
          </cell>
        </row>
        <row r="13">
          <cell r="CZ13" t="str">
            <v>Fixed Income Valuation (Workbook 13)</v>
          </cell>
        </row>
        <row r="14">
          <cell r="CZ14" t="str">
            <v>Risk Management (Workbook 14)</v>
          </cell>
        </row>
        <row r="15">
          <cell r="CZ15" t="str">
            <v>Portfolio Construction (Workbook 15)</v>
          </cell>
        </row>
        <row r="18">
          <cell r="CZ18" t="str">
            <v>Financial Statement Analysis (Section III, Workbooks 3-6)</v>
          </cell>
        </row>
        <row r="19">
          <cell r="CZ19" t="str">
            <v>Modeling &amp; Forecasting (Section IV, Workbooks 7-10)</v>
          </cell>
        </row>
        <row r="20">
          <cell r="CZ20" t="str">
            <v>Valuation &amp; Risk (Section V/VI, Workbooks 11-15)</v>
          </cell>
        </row>
      </sheetData>
      <sheetData sheetId="1">
        <row r="8">
          <cell r="C8">
            <v>1234567</v>
          </cell>
        </row>
      </sheetData>
      <sheetData sheetId="2">
        <row r="174">
          <cell r="A174" t="b">
            <v>0</v>
          </cell>
        </row>
      </sheetData>
      <sheetData sheetId="3"/>
      <sheetData sheetId="4">
        <row r="225">
          <cell r="A225" t="b">
            <v>0</v>
          </cell>
        </row>
      </sheetData>
      <sheetData sheetId="5">
        <row r="228">
          <cell r="A228" t="b">
            <v>1</v>
          </cell>
        </row>
      </sheetData>
      <sheetData sheetId="6">
        <row r="251">
          <cell r="A251" t="b">
            <v>0</v>
          </cell>
        </row>
      </sheetData>
      <sheetData sheetId="7">
        <row r="190">
          <cell r="B190">
            <v>28</v>
          </cell>
        </row>
      </sheetData>
      <sheetData sheetId="8">
        <row r="58">
          <cell r="B58">
            <v>0.73</v>
          </cell>
        </row>
      </sheetData>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61.590574189817" createdVersion="8" refreshedVersion="8" minRefreshableVersion="3" recordCount="400" xr:uid="{B43EAF3D-1465-E24E-9C2A-74E03993CE79}">
  <cacheSource type="worksheet">
    <worksheetSource ref="A5:E405" sheet="Fee Driven Attrition"/>
  </cacheSource>
  <cacheFields count="7">
    <cacheField name="Customer" numFmtId="0">
      <sharedItems count="400">
        <s v="Customer 1"/>
        <s v="Customer 2"/>
        <s v="Customer 3"/>
        <s v="Customer 4"/>
        <s v="Customer 5"/>
        <s v="Customer 6"/>
        <s v="Customer 7"/>
        <s v="Customer 8"/>
        <s v="Customer 9"/>
        <s v="Customer 10"/>
        <s v="Customer 11"/>
        <s v="Customer 12"/>
        <s v="Customer 13"/>
        <s v="Customer 14"/>
        <s v="Customer 15"/>
        <s v="Customer 16"/>
        <s v="Customer 17"/>
        <s v="Customer 18"/>
        <s v="Customer 19"/>
        <s v="Customer 20"/>
        <s v="Customer 21"/>
        <s v="Customer 22"/>
        <s v="Customer 23"/>
        <s v="Customer 24"/>
        <s v="Customer 25"/>
        <s v="Customer 26"/>
        <s v="Customer 27"/>
        <s v="Customer 28"/>
        <s v="Customer 29"/>
        <s v="Customer 30"/>
        <s v="Customer 31"/>
        <s v="Customer 32"/>
        <s v="Customer 33"/>
        <s v="Customer 34"/>
        <s v="Customer 35"/>
        <s v="Customer 36"/>
        <s v="Customer 37"/>
        <s v="Customer 38"/>
        <s v="Customer 39"/>
        <s v="Customer 40"/>
        <s v="Customer 41"/>
        <s v="Customer 42"/>
        <s v="Customer 43"/>
        <s v="Customer 44"/>
        <s v="Customer 45"/>
        <s v="Customer 46"/>
        <s v="Customer 47"/>
        <s v="Customer 48"/>
        <s v="Customer 49"/>
        <s v="Customer 50"/>
        <s v="Customer 51"/>
        <s v="Customer 52"/>
        <s v="Customer 53"/>
        <s v="Customer 54"/>
        <s v="Customer 55"/>
        <s v="Customer 56"/>
        <s v="Customer 57"/>
        <s v="Customer 58"/>
        <s v="Customer 59"/>
        <s v="Customer 60"/>
        <s v="Customer 61"/>
        <s v="Customer 62"/>
        <s v="Customer 63"/>
        <s v="Customer 64"/>
        <s v="Customer 65"/>
        <s v="Customer 66"/>
        <s v="Customer 67"/>
        <s v="Customer 68"/>
        <s v="Customer 69"/>
        <s v="Customer 70"/>
        <s v="Customer 71"/>
        <s v="Customer 72"/>
        <s v="Customer 73"/>
        <s v="Customer 74"/>
        <s v="Customer 75"/>
        <s v="Customer 76"/>
        <s v="Customer 77"/>
        <s v="Customer 78"/>
        <s v="Customer 79"/>
        <s v="Customer 80"/>
        <s v="Customer 81"/>
        <s v="Customer 82"/>
        <s v="Customer 83"/>
        <s v="Customer 84"/>
        <s v="Customer 85"/>
        <s v="Customer 86"/>
        <s v="Customer 87"/>
        <s v="Customer 88"/>
        <s v="Customer 89"/>
        <s v="Customer 90"/>
        <s v="Customer 91"/>
        <s v="Customer 92"/>
        <s v="Customer 93"/>
        <s v="Customer 94"/>
        <s v="Customer 95"/>
        <s v="Customer 96"/>
        <s v="Customer 97"/>
        <s v="Customer 98"/>
        <s v="Customer 99"/>
        <s v="Customer 100"/>
        <s v="Customer 101"/>
        <s v="Customer 102"/>
        <s v="Customer 103"/>
        <s v="Customer 104"/>
        <s v="Customer 105"/>
        <s v="Customer 106"/>
        <s v="Customer 107"/>
        <s v="Customer 108"/>
        <s v="Customer 109"/>
        <s v="Customer 110"/>
        <s v="Customer 111"/>
        <s v="Customer 112"/>
        <s v="Customer 113"/>
        <s v="Customer 114"/>
        <s v="Customer 115"/>
        <s v="Customer 116"/>
        <s v="Customer 117"/>
        <s v="Customer 118"/>
        <s v="Customer 119"/>
        <s v="Customer 120"/>
        <s v="Customer 121"/>
        <s v="Customer 122"/>
        <s v="Customer 123"/>
        <s v="Customer 124"/>
        <s v="Customer 125"/>
        <s v="Customer 126"/>
        <s v="Customer 127"/>
        <s v="Customer 128"/>
        <s v="Customer 129"/>
        <s v="Customer 130"/>
        <s v="Customer 131"/>
        <s v="Customer 132"/>
        <s v="Customer 133"/>
        <s v="Customer 134"/>
        <s v="Customer 135"/>
        <s v="Customer 136"/>
        <s v="Customer 137"/>
        <s v="Customer 138"/>
        <s v="Customer 139"/>
        <s v="Customer 140"/>
        <s v="Customer 141"/>
        <s v="Customer 142"/>
        <s v="Customer 143"/>
        <s v="Customer 144"/>
        <s v="Customer 145"/>
        <s v="Customer 146"/>
        <s v="Customer 147"/>
        <s v="Customer 148"/>
        <s v="Customer 149"/>
        <s v="Customer 150"/>
        <s v="Customer 151"/>
        <s v="Customer 152"/>
        <s v="Customer 153"/>
        <s v="Customer 154"/>
        <s v="Customer 155"/>
        <s v="Customer 156"/>
        <s v="Customer 157"/>
        <s v="Customer 158"/>
        <s v="Customer 159"/>
        <s v="Customer 160"/>
        <s v="Customer 161"/>
        <s v="Customer 162"/>
        <s v="Customer 163"/>
        <s v="Customer 164"/>
        <s v="Customer 165"/>
        <s v="Customer 166"/>
        <s v="Customer 167"/>
        <s v="Customer 168"/>
        <s v="Customer 169"/>
        <s v="Customer 170"/>
        <s v="Customer 171"/>
        <s v="Customer 172"/>
        <s v="Customer 173"/>
        <s v="Customer 174"/>
        <s v="Customer 175"/>
        <s v="Customer 176"/>
        <s v="Customer 177"/>
        <s v="Customer 178"/>
        <s v="Customer 179"/>
        <s v="Customer 180"/>
        <s v="Customer 181"/>
        <s v="Customer 182"/>
        <s v="Customer 183"/>
        <s v="Customer 184"/>
        <s v="Customer 185"/>
        <s v="Customer 186"/>
        <s v="Customer 187"/>
        <s v="Customer 188"/>
        <s v="Customer 189"/>
        <s v="Customer 190"/>
        <s v="Customer 191"/>
        <s v="Customer 192"/>
        <s v="Customer 193"/>
        <s v="Customer 194"/>
        <s v="Customer 195"/>
        <s v="Customer 196"/>
        <s v="Customer 197"/>
        <s v="Customer 198"/>
        <s v="Customer 199"/>
        <s v="Customer 200"/>
        <s v="Customer 201"/>
        <s v="Customer 202"/>
        <s v="Customer 203"/>
        <s v="Customer 204"/>
        <s v="Customer 205"/>
        <s v="Customer 206"/>
        <s v="Customer 207"/>
        <s v="Customer 208"/>
        <s v="Customer 209"/>
        <s v="Customer 210"/>
        <s v="Customer 211"/>
        <s v="Customer 212"/>
        <s v="Customer 213"/>
        <s v="Customer 214"/>
        <s v="Customer 215"/>
        <s v="Customer 216"/>
        <s v="Customer 217"/>
        <s v="Customer 218"/>
        <s v="Customer 219"/>
        <s v="Customer 220"/>
        <s v="Customer 221"/>
        <s v="Customer 222"/>
        <s v="Customer 223"/>
        <s v="Customer 224"/>
        <s v="Customer 225"/>
        <s v="Customer 226"/>
        <s v="Customer 227"/>
        <s v="Customer 228"/>
        <s v="Customer 229"/>
        <s v="Customer 230"/>
        <s v="Customer 231"/>
        <s v="Customer 232"/>
        <s v="Customer 233"/>
        <s v="Customer 234"/>
        <s v="Customer 235"/>
        <s v="Customer 236"/>
        <s v="Customer 237"/>
        <s v="Customer 238"/>
        <s v="Customer 239"/>
        <s v="Customer 240"/>
        <s v="Customer 241"/>
        <s v="Customer 242"/>
        <s v="Customer 243"/>
        <s v="Customer 244"/>
        <s v="Customer 245"/>
        <s v="Customer 246"/>
        <s v="Customer 247"/>
        <s v="Customer 248"/>
        <s v="Customer 249"/>
        <s v="Customer 250"/>
        <s v="Customer 251"/>
        <s v="Customer 252"/>
        <s v="Customer 253"/>
        <s v="Customer 254"/>
        <s v="Customer 255"/>
        <s v="Customer 256"/>
        <s v="Customer 257"/>
        <s v="Customer 258"/>
        <s v="Customer 259"/>
        <s v="Customer 260"/>
        <s v="Customer 261"/>
        <s v="Customer 262"/>
        <s v="Customer 263"/>
        <s v="Customer 264"/>
        <s v="Customer 265"/>
        <s v="Customer 266"/>
        <s v="Customer 267"/>
        <s v="Customer 268"/>
        <s v="Customer 269"/>
        <s v="Customer 270"/>
        <s v="Customer 271"/>
        <s v="Customer 272"/>
        <s v="Customer 273"/>
        <s v="Customer 274"/>
        <s v="Customer 275"/>
        <s v="Customer 276"/>
        <s v="Customer 277"/>
        <s v="Customer 278"/>
        <s v="Customer 279"/>
        <s v="Customer 280"/>
        <s v="Customer 281"/>
        <s v="Customer 282"/>
        <s v="Customer 283"/>
        <s v="Customer 284"/>
        <s v="Customer 285"/>
        <s v="Customer 286"/>
        <s v="Customer 287"/>
        <s v="Customer 288"/>
        <s v="Customer 289"/>
        <s v="Customer 290"/>
        <s v="Customer 291"/>
        <s v="Customer 292"/>
        <s v="Customer 293"/>
        <s v="Customer 294"/>
        <s v="Customer 295"/>
        <s v="Customer 296"/>
        <s v="Customer 297"/>
        <s v="Customer 298"/>
        <s v="Customer 299"/>
        <s v="Customer 300"/>
        <s v="Customer 301"/>
        <s v="Customer 302"/>
        <s v="Customer 303"/>
        <s v="Customer 304"/>
        <s v="Customer 305"/>
        <s v="Customer 306"/>
        <s v="Customer 307"/>
        <s v="Customer 308"/>
        <s v="Customer 309"/>
        <s v="Customer 310"/>
        <s v="Customer 311"/>
        <s v="Customer 312"/>
        <s v="Customer 313"/>
        <s v="Customer 314"/>
        <s v="Customer 315"/>
        <s v="Customer 316"/>
        <s v="Customer 317"/>
        <s v="Customer 318"/>
        <s v="Customer 319"/>
        <s v="Customer 320"/>
        <s v="Customer 321"/>
        <s v="Customer 322"/>
        <s v="Customer 323"/>
        <s v="Customer 324"/>
        <s v="Customer 325"/>
        <s v="Customer 326"/>
        <s v="Customer 327"/>
        <s v="Customer 328"/>
        <s v="Customer 329"/>
        <s v="Customer 330"/>
        <s v="Customer 331"/>
        <s v="Customer 332"/>
        <s v="Customer 333"/>
        <s v="Customer 334"/>
        <s v="Customer 335"/>
        <s v="Customer 336"/>
        <s v="Customer 337"/>
        <s v="Customer 338"/>
        <s v="Customer 339"/>
        <s v="Customer 340"/>
        <s v="Customer 341"/>
        <s v="Customer 342"/>
        <s v="Customer 343"/>
        <s v="Customer 344"/>
        <s v="Customer 345"/>
        <s v="Customer 346"/>
        <s v="Customer 347"/>
        <s v="Customer 348"/>
        <s v="Customer 349"/>
        <s v="Customer 350"/>
        <s v="Customer 351"/>
        <s v="Customer 352"/>
        <s v="Customer 353"/>
        <s v="Customer 354"/>
        <s v="Customer 355"/>
        <s v="Customer 356"/>
        <s v="Customer 357"/>
        <s v="Customer 358"/>
        <s v="Customer 359"/>
        <s v="Customer 360"/>
        <s v="Customer 361"/>
        <s v="Customer 362"/>
        <s v="Customer 363"/>
        <s v="Customer 364"/>
        <s v="Customer 365"/>
        <s v="Customer 366"/>
        <s v="Customer 367"/>
        <s v="Customer 368"/>
        <s v="Customer 369"/>
        <s v="Customer 370"/>
        <s v="Customer 371"/>
        <s v="Customer 372"/>
        <s v="Customer 373"/>
        <s v="Customer 374"/>
        <s v="Customer 375"/>
        <s v="Customer 376"/>
        <s v="Customer 377"/>
        <s v="Customer 378"/>
        <s v="Customer 379"/>
        <s v="Customer 380"/>
        <s v="Customer 381"/>
        <s v="Customer 382"/>
        <s v="Customer 383"/>
        <s v="Customer 384"/>
        <s v="Customer 385"/>
        <s v="Customer 386"/>
        <s v="Customer 387"/>
        <s v="Customer 388"/>
        <s v="Customer 389"/>
        <s v="Customer 390"/>
        <s v="Customer 391"/>
        <s v="Customer 392"/>
        <s v="Customer 393"/>
        <s v="Customer 394"/>
        <s v="Customer 395"/>
        <s v="Customer 396"/>
        <s v="Customer 397"/>
        <s v="Customer 398"/>
        <s v="Customer 399"/>
        <s v="Customer 400"/>
      </sharedItems>
    </cacheField>
    <cacheField name="Minimum" numFmtId="6">
      <sharedItems containsSemiMixedTypes="0" containsString="0" containsNumber="1" containsInteger="1" minValue="12000" maxValue="15000" count="2">
        <n v="12000"/>
        <n v="15000"/>
      </sharedItems>
    </cacheField>
    <cacheField name="Fee" numFmtId="6">
      <sharedItems containsSemiMixedTypes="0" containsString="0" containsNumber="1" containsInteger="1" minValue="40" maxValue="60" count="2">
        <n v="40"/>
        <n v="60"/>
      </sharedItems>
    </cacheField>
    <cacheField name="Retention" numFmtId="0">
      <sharedItems containsString="0" containsBlank="1" containsNumber="1" containsInteger="1" minValue="1" maxValue="1"/>
    </cacheField>
    <cacheField name="Attrition" numFmtId="0">
      <sharedItems containsMixedTypes="1" containsNumber="1" containsInteger="1" minValue="1" maxValue="1" count="2">
        <s v=""/>
        <n v="1"/>
      </sharedItems>
    </cacheField>
    <cacheField name="Field1" numFmtId="0" formula="SUM(Attrition)" databaseField="0"/>
    <cacheField name="Field2" numFmtId="0" formula=" (Attrition) / (Attrition +Retention )"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x v="0"/>
    <x v="0"/>
    <x v="0"/>
    <n v="1"/>
    <x v="0"/>
  </r>
  <r>
    <x v="1"/>
    <x v="0"/>
    <x v="1"/>
    <n v="1"/>
    <x v="0"/>
  </r>
  <r>
    <x v="2"/>
    <x v="1"/>
    <x v="0"/>
    <n v="1"/>
    <x v="0"/>
  </r>
  <r>
    <x v="3"/>
    <x v="1"/>
    <x v="1"/>
    <n v="1"/>
    <x v="0"/>
  </r>
  <r>
    <x v="4"/>
    <x v="0"/>
    <x v="0"/>
    <n v="1"/>
    <x v="0"/>
  </r>
  <r>
    <x v="5"/>
    <x v="0"/>
    <x v="1"/>
    <m/>
    <x v="1"/>
  </r>
  <r>
    <x v="6"/>
    <x v="1"/>
    <x v="0"/>
    <n v="1"/>
    <x v="0"/>
  </r>
  <r>
    <x v="7"/>
    <x v="1"/>
    <x v="1"/>
    <n v="1"/>
    <x v="0"/>
  </r>
  <r>
    <x v="8"/>
    <x v="0"/>
    <x v="0"/>
    <n v="1"/>
    <x v="0"/>
  </r>
  <r>
    <x v="9"/>
    <x v="0"/>
    <x v="1"/>
    <m/>
    <x v="1"/>
  </r>
  <r>
    <x v="10"/>
    <x v="1"/>
    <x v="0"/>
    <n v="1"/>
    <x v="0"/>
  </r>
  <r>
    <x v="11"/>
    <x v="1"/>
    <x v="1"/>
    <n v="1"/>
    <x v="0"/>
  </r>
  <r>
    <x v="12"/>
    <x v="0"/>
    <x v="0"/>
    <n v="1"/>
    <x v="0"/>
  </r>
  <r>
    <x v="13"/>
    <x v="0"/>
    <x v="1"/>
    <m/>
    <x v="1"/>
  </r>
  <r>
    <x v="14"/>
    <x v="1"/>
    <x v="0"/>
    <n v="1"/>
    <x v="0"/>
  </r>
  <r>
    <x v="15"/>
    <x v="1"/>
    <x v="1"/>
    <n v="1"/>
    <x v="0"/>
  </r>
  <r>
    <x v="16"/>
    <x v="0"/>
    <x v="0"/>
    <n v="1"/>
    <x v="0"/>
  </r>
  <r>
    <x v="17"/>
    <x v="0"/>
    <x v="1"/>
    <m/>
    <x v="1"/>
  </r>
  <r>
    <x v="18"/>
    <x v="1"/>
    <x v="0"/>
    <m/>
    <x v="1"/>
  </r>
  <r>
    <x v="19"/>
    <x v="1"/>
    <x v="1"/>
    <n v="1"/>
    <x v="0"/>
  </r>
  <r>
    <x v="20"/>
    <x v="0"/>
    <x v="0"/>
    <n v="1"/>
    <x v="0"/>
  </r>
  <r>
    <x v="21"/>
    <x v="0"/>
    <x v="1"/>
    <n v="1"/>
    <x v="0"/>
  </r>
  <r>
    <x v="22"/>
    <x v="1"/>
    <x v="0"/>
    <n v="1"/>
    <x v="0"/>
  </r>
  <r>
    <x v="23"/>
    <x v="1"/>
    <x v="1"/>
    <n v="1"/>
    <x v="0"/>
  </r>
  <r>
    <x v="24"/>
    <x v="0"/>
    <x v="0"/>
    <n v="1"/>
    <x v="0"/>
  </r>
  <r>
    <x v="25"/>
    <x v="0"/>
    <x v="1"/>
    <n v="1"/>
    <x v="0"/>
  </r>
  <r>
    <x v="26"/>
    <x v="1"/>
    <x v="0"/>
    <n v="1"/>
    <x v="0"/>
  </r>
  <r>
    <x v="27"/>
    <x v="1"/>
    <x v="1"/>
    <n v="1"/>
    <x v="0"/>
  </r>
  <r>
    <x v="28"/>
    <x v="0"/>
    <x v="0"/>
    <n v="1"/>
    <x v="0"/>
  </r>
  <r>
    <x v="29"/>
    <x v="0"/>
    <x v="1"/>
    <n v="1"/>
    <x v="0"/>
  </r>
  <r>
    <x v="30"/>
    <x v="1"/>
    <x v="0"/>
    <n v="1"/>
    <x v="0"/>
  </r>
  <r>
    <x v="31"/>
    <x v="1"/>
    <x v="1"/>
    <m/>
    <x v="1"/>
  </r>
  <r>
    <x v="32"/>
    <x v="0"/>
    <x v="0"/>
    <n v="1"/>
    <x v="0"/>
  </r>
  <r>
    <x v="33"/>
    <x v="0"/>
    <x v="1"/>
    <n v="1"/>
    <x v="0"/>
  </r>
  <r>
    <x v="34"/>
    <x v="1"/>
    <x v="0"/>
    <n v="1"/>
    <x v="0"/>
  </r>
  <r>
    <x v="35"/>
    <x v="1"/>
    <x v="1"/>
    <m/>
    <x v="1"/>
  </r>
  <r>
    <x v="36"/>
    <x v="0"/>
    <x v="0"/>
    <n v="1"/>
    <x v="0"/>
  </r>
  <r>
    <x v="37"/>
    <x v="0"/>
    <x v="1"/>
    <n v="1"/>
    <x v="0"/>
  </r>
  <r>
    <x v="38"/>
    <x v="1"/>
    <x v="0"/>
    <n v="1"/>
    <x v="0"/>
  </r>
  <r>
    <x v="39"/>
    <x v="1"/>
    <x v="1"/>
    <n v="1"/>
    <x v="0"/>
  </r>
  <r>
    <x v="40"/>
    <x v="0"/>
    <x v="0"/>
    <n v="1"/>
    <x v="0"/>
  </r>
  <r>
    <x v="41"/>
    <x v="0"/>
    <x v="1"/>
    <n v="1"/>
    <x v="0"/>
  </r>
  <r>
    <x v="42"/>
    <x v="1"/>
    <x v="0"/>
    <m/>
    <x v="1"/>
  </r>
  <r>
    <x v="43"/>
    <x v="1"/>
    <x v="1"/>
    <n v="1"/>
    <x v="0"/>
  </r>
  <r>
    <x v="44"/>
    <x v="0"/>
    <x v="0"/>
    <n v="1"/>
    <x v="0"/>
  </r>
  <r>
    <x v="45"/>
    <x v="0"/>
    <x v="1"/>
    <n v="1"/>
    <x v="0"/>
  </r>
  <r>
    <x v="46"/>
    <x v="1"/>
    <x v="0"/>
    <n v="1"/>
    <x v="0"/>
  </r>
  <r>
    <x v="47"/>
    <x v="1"/>
    <x v="1"/>
    <n v="1"/>
    <x v="0"/>
  </r>
  <r>
    <x v="48"/>
    <x v="0"/>
    <x v="0"/>
    <n v="1"/>
    <x v="0"/>
  </r>
  <r>
    <x v="49"/>
    <x v="0"/>
    <x v="1"/>
    <n v="1"/>
    <x v="0"/>
  </r>
  <r>
    <x v="50"/>
    <x v="1"/>
    <x v="0"/>
    <n v="1"/>
    <x v="0"/>
  </r>
  <r>
    <x v="51"/>
    <x v="1"/>
    <x v="1"/>
    <n v="1"/>
    <x v="0"/>
  </r>
  <r>
    <x v="52"/>
    <x v="0"/>
    <x v="0"/>
    <n v="1"/>
    <x v="0"/>
  </r>
  <r>
    <x v="53"/>
    <x v="0"/>
    <x v="1"/>
    <n v="1"/>
    <x v="0"/>
  </r>
  <r>
    <x v="54"/>
    <x v="1"/>
    <x v="0"/>
    <n v="1"/>
    <x v="0"/>
  </r>
  <r>
    <x v="55"/>
    <x v="1"/>
    <x v="1"/>
    <n v="1"/>
    <x v="0"/>
  </r>
  <r>
    <x v="56"/>
    <x v="0"/>
    <x v="0"/>
    <n v="1"/>
    <x v="0"/>
  </r>
  <r>
    <x v="57"/>
    <x v="0"/>
    <x v="1"/>
    <n v="1"/>
    <x v="0"/>
  </r>
  <r>
    <x v="58"/>
    <x v="1"/>
    <x v="0"/>
    <n v="1"/>
    <x v="0"/>
  </r>
  <r>
    <x v="59"/>
    <x v="1"/>
    <x v="1"/>
    <n v="1"/>
    <x v="0"/>
  </r>
  <r>
    <x v="60"/>
    <x v="0"/>
    <x v="0"/>
    <n v="1"/>
    <x v="0"/>
  </r>
  <r>
    <x v="61"/>
    <x v="0"/>
    <x v="1"/>
    <n v="1"/>
    <x v="0"/>
  </r>
  <r>
    <x v="62"/>
    <x v="1"/>
    <x v="0"/>
    <n v="1"/>
    <x v="0"/>
  </r>
  <r>
    <x v="63"/>
    <x v="1"/>
    <x v="1"/>
    <n v="1"/>
    <x v="0"/>
  </r>
  <r>
    <x v="64"/>
    <x v="0"/>
    <x v="0"/>
    <n v="1"/>
    <x v="0"/>
  </r>
  <r>
    <x v="65"/>
    <x v="0"/>
    <x v="1"/>
    <n v="1"/>
    <x v="0"/>
  </r>
  <r>
    <x v="66"/>
    <x v="1"/>
    <x v="0"/>
    <n v="1"/>
    <x v="0"/>
  </r>
  <r>
    <x v="67"/>
    <x v="1"/>
    <x v="1"/>
    <n v="1"/>
    <x v="0"/>
  </r>
  <r>
    <x v="68"/>
    <x v="0"/>
    <x v="0"/>
    <m/>
    <x v="1"/>
  </r>
  <r>
    <x v="69"/>
    <x v="0"/>
    <x v="1"/>
    <n v="1"/>
    <x v="0"/>
  </r>
  <r>
    <x v="70"/>
    <x v="1"/>
    <x v="0"/>
    <n v="1"/>
    <x v="0"/>
  </r>
  <r>
    <x v="71"/>
    <x v="1"/>
    <x v="1"/>
    <n v="1"/>
    <x v="0"/>
  </r>
  <r>
    <x v="72"/>
    <x v="0"/>
    <x v="0"/>
    <n v="1"/>
    <x v="0"/>
  </r>
  <r>
    <x v="73"/>
    <x v="0"/>
    <x v="1"/>
    <n v="1"/>
    <x v="0"/>
  </r>
  <r>
    <x v="74"/>
    <x v="1"/>
    <x v="0"/>
    <n v="1"/>
    <x v="0"/>
  </r>
  <r>
    <x v="75"/>
    <x v="1"/>
    <x v="1"/>
    <m/>
    <x v="1"/>
  </r>
  <r>
    <x v="76"/>
    <x v="0"/>
    <x v="0"/>
    <n v="1"/>
    <x v="0"/>
  </r>
  <r>
    <x v="77"/>
    <x v="0"/>
    <x v="1"/>
    <n v="1"/>
    <x v="0"/>
  </r>
  <r>
    <x v="78"/>
    <x v="1"/>
    <x v="0"/>
    <n v="1"/>
    <x v="0"/>
  </r>
  <r>
    <x v="79"/>
    <x v="1"/>
    <x v="1"/>
    <n v="1"/>
    <x v="0"/>
  </r>
  <r>
    <x v="80"/>
    <x v="0"/>
    <x v="0"/>
    <n v="1"/>
    <x v="0"/>
  </r>
  <r>
    <x v="81"/>
    <x v="0"/>
    <x v="1"/>
    <m/>
    <x v="1"/>
  </r>
  <r>
    <x v="82"/>
    <x v="1"/>
    <x v="0"/>
    <n v="1"/>
    <x v="0"/>
  </r>
  <r>
    <x v="83"/>
    <x v="1"/>
    <x v="1"/>
    <n v="1"/>
    <x v="0"/>
  </r>
  <r>
    <x v="84"/>
    <x v="0"/>
    <x v="0"/>
    <n v="1"/>
    <x v="0"/>
  </r>
  <r>
    <x v="85"/>
    <x v="0"/>
    <x v="1"/>
    <n v="1"/>
    <x v="0"/>
  </r>
  <r>
    <x v="86"/>
    <x v="1"/>
    <x v="0"/>
    <n v="1"/>
    <x v="0"/>
  </r>
  <r>
    <x v="87"/>
    <x v="1"/>
    <x v="1"/>
    <n v="1"/>
    <x v="0"/>
  </r>
  <r>
    <x v="88"/>
    <x v="0"/>
    <x v="0"/>
    <n v="1"/>
    <x v="0"/>
  </r>
  <r>
    <x v="89"/>
    <x v="0"/>
    <x v="1"/>
    <n v="1"/>
    <x v="0"/>
  </r>
  <r>
    <x v="90"/>
    <x v="1"/>
    <x v="0"/>
    <n v="1"/>
    <x v="0"/>
  </r>
  <r>
    <x v="91"/>
    <x v="1"/>
    <x v="1"/>
    <n v="1"/>
    <x v="0"/>
  </r>
  <r>
    <x v="92"/>
    <x v="0"/>
    <x v="0"/>
    <n v="1"/>
    <x v="0"/>
  </r>
  <r>
    <x v="93"/>
    <x v="0"/>
    <x v="1"/>
    <n v="1"/>
    <x v="0"/>
  </r>
  <r>
    <x v="94"/>
    <x v="1"/>
    <x v="0"/>
    <n v="1"/>
    <x v="0"/>
  </r>
  <r>
    <x v="95"/>
    <x v="1"/>
    <x v="1"/>
    <n v="1"/>
    <x v="0"/>
  </r>
  <r>
    <x v="96"/>
    <x v="0"/>
    <x v="0"/>
    <n v="1"/>
    <x v="0"/>
  </r>
  <r>
    <x v="97"/>
    <x v="0"/>
    <x v="1"/>
    <m/>
    <x v="1"/>
  </r>
  <r>
    <x v="98"/>
    <x v="1"/>
    <x v="0"/>
    <m/>
    <x v="1"/>
  </r>
  <r>
    <x v="99"/>
    <x v="1"/>
    <x v="1"/>
    <m/>
    <x v="1"/>
  </r>
  <r>
    <x v="100"/>
    <x v="0"/>
    <x v="0"/>
    <n v="1"/>
    <x v="0"/>
  </r>
  <r>
    <x v="101"/>
    <x v="0"/>
    <x v="1"/>
    <n v="1"/>
    <x v="0"/>
  </r>
  <r>
    <x v="102"/>
    <x v="1"/>
    <x v="0"/>
    <n v="1"/>
    <x v="0"/>
  </r>
  <r>
    <x v="103"/>
    <x v="1"/>
    <x v="1"/>
    <m/>
    <x v="1"/>
  </r>
  <r>
    <x v="104"/>
    <x v="0"/>
    <x v="0"/>
    <n v="1"/>
    <x v="0"/>
  </r>
  <r>
    <x v="105"/>
    <x v="0"/>
    <x v="1"/>
    <n v="1"/>
    <x v="0"/>
  </r>
  <r>
    <x v="106"/>
    <x v="1"/>
    <x v="0"/>
    <n v="1"/>
    <x v="0"/>
  </r>
  <r>
    <x v="107"/>
    <x v="1"/>
    <x v="1"/>
    <n v="1"/>
    <x v="0"/>
  </r>
  <r>
    <x v="108"/>
    <x v="0"/>
    <x v="0"/>
    <n v="1"/>
    <x v="0"/>
  </r>
  <r>
    <x v="109"/>
    <x v="0"/>
    <x v="1"/>
    <n v="1"/>
    <x v="0"/>
  </r>
  <r>
    <x v="110"/>
    <x v="1"/>
    <x v="0"/>
    <m/>
    <x v="1"/>
  </r>
  <r>
    <x v="111"/>
    <x v="1"/>
    <x v="1"/>
    <n v="1"/>
    <x v="0"/>
  </r>
  <r>
    <x v="112"/>
    <x v="0"/>
    <x v="0"/>
    <n v="1"/>
    <x v="0"/>
  </r>
  <r>
    <x v="113"/>
    <x v="0"/>
    <x v="1"/>
    <n v="1"/>
    <x v="0"/>
  </r>
  <r>
    <x v="114"/>
    <x v="1"/>
    <x v="0"/>
    <n v="1"/>
    <x v="0"/>
  </r>
  <r>
    <x v="115"/>
    <x v="1"/>
    <x v="1"/>
    <n v="1"/>
    <x v="0"/>
  </r>
  <r>
    <x v="116"/>
    <x v="0"/>
    <x v="0"/>
    <n v="1"/>
    <x v="0"/>
  </r>
  <r>
    <x v="117"/>
    <x v="0"/>
    <x v="1"/>
    <n v="1"/>
    <x v="0"/>
  </r>
  <r>
    <x v="118"/>
    <x v="1"/>
    <x v="0"/>
    <n v="1"/>
    <x v="0"/>
  </r>
  <r>
    <x v="119"/>
    <x v="1"/>
    <x v="1"/>
    <m/>
    <x v="1"/>
  </r>
  <r>
    <x v="120"/>
    <x v="0"/>
    <x v="0"/>
    <n v="1"/>
    <x v="0"/>
  </r>
  <r>
    <x v="121"/>
    <x v="0"/>
    <x v="1"/>
    <n v="1"/>
    <x v="0"/>
  </r>
  <r>
    <x v="122"/>
    <x v="1"/>
    <x v="0"/>
    <n v="1"/>
    <x v="0"/>
  </r>
  <r>
    <x v="123"/>
    <x v="1"/>
    <x v="1"/>
    <n v="1"/>
    <x v="0"/>
  </r>
  <r>
    <x v="124"/>
    <x v="0"/>
    <x v="0"/>
    <n v="1"/>
    <x v="0"/>
  </r>
  <r>
    <x v="125"/>
    <x v="0"/>
    <x v="1"/>
    <n v="1"/>
    <x v="0"/>
  </r>
  <r>
    <x v="126"/>
    <x v="1"/>
    <x v="0"/>
    <n v="1"/>
    <x v="0"/>
  </r>
  <r>
    <x v="127"/>
    <x v="1"/>
    <x v="1"/>
    <n v="1"/>
    <x v="0"/>
  </r>
  <r>
    <x v="128"/>
    <x v="0"/>
    <x v="0"/>
    <m/>
    <x v="1"/>
  </r>
  <r>
    <x v="129"/>
    <x v="0"/>
    <x v="1"/>
    <n v="1"/>
    <x v="0"/>
  </r>
  <r>
    <x v="130"/>
    <x v="1"/>
    <x v="0"/>
    <n v="1"/>
    <x v="0"/>
  </r>
  <r>
    <x v="131"/>
    <x v="1"/>
    <x v="1"/>
    <m/>
    <x v="1"/>
  </r>
  <r>
    <x v="132"/>
    <x v="0"/>
    <x v="0"/>
    <n v="1"/>
    <x v="0"/>
  </r>
  <r>
    <x v="133"/>
    <x v="0"/>
    <x v="1"/>
    <m/>
    <x v="1"/>
  </r>
  <r>
    <x v="134"/>
    <x v="1"/>
    <x v="0"/>
    <n v="1"/>
    <x v="0"/>
  </r>
  <r>
    <x v="135"/>
    <x v="1"/>
    <x v="1"/>
    <n v="1"/>
    <x v="0"/>
  </r>
  <r>
    <x v="136"/>
    <x v="0"/>
    <x v="0"/>
    <n v="1"/>
    <x v="0"/>
  </r>
  <r>
    <x v="137"/>
    <x v="0"/>
    <x v="1"/>
    <n v="1"/>
    <x v="0"/>
  </r>
  <r>
    <x v="138"/>
    <x v="1"/>
    <x v="0"/>
    <n v="1"/>
    <x v="0"/>
  </r>
  <r>
    <x v="139"/>
    <x v="1"/>
    <x v="1"/>
    <n v="1"/>
    <x v="0"/>
  </r>
  <r>
    <x v="140"/>
    <x v="0"/>
    <x v="0"/>
    <n v="1"/>
    <x v="0"/>
  </r>
  <r>
    <x v="141"/>
    <x v="0"/>
    <x v="1"/>
    <m/>
    <x v="1"/>
  </r>
  <r>
    <x v="142"/>
    <x v="1"/>
    <x v="0"/>
    <n v="1"/>
    <x v="0"/>
  </r>
  <r>
    <x v="143"/>
    <x v="1"/>
    <x v="1"/>
    <n v="1"/>
    <x v="0"/>
  </r>
  <r>
    <x v="144"/>
    <x v="0"/>
    <x v="0"/>
    <n v="1"/>
    <x v="0"/>
  </r>
  <r>
    <x v="145"/>
    <x v="0"/>
    <x v="1"/>
    <n v="1"/>
    <x v="0"/>
  </r>
  <r>
    <x v="146"/>
    <x v="1"/>
    <x v="0"/>
    <n v="1"/>
    <x v="0"/>
  </r>
  <r>
    <x v="147"/>
    <x v="1"/>
    <x v="1"/>
    <n v="1"/>
    <x v="0"/>
  </r>
  <r>
    <x v="148"/>
    <x v="0"/>
    <x v="0"/>
    <m/>
    <x v="1"/>
  </r>
  <r>
    <x v="149"/>
    <x v="0"/>
    <x v="1"/>
    <n v="1"/>
    <x v="0"/>
  </r>
  <r>
    <x v="150"/>
    <x v="1"/>
    <x v="0"/>
    <n v="1"/>
    <x v="0"/>
  </r>
  <r>
    <x v="151"/>
    <x v="1"/>
    <x v="1"/>
    <n v="1"/>
    <x v="0"/>
  </r>
  <r>
    <x v="152"/>
    <x v="0"/>
    <x v="0"/>
    <n v="1"/>
    <x v="0"/>
  </r>
  <r>
    <x v="153"/>
    <x v="0"/>
    <x v="1"/>
    <n v="1"/>
    <x v="0"/>
  </r>
  <r>
    <x v="154"/>
    <x v="1"/>
    <x v="0"/>
    <n v="1"/>
    <x v="0"/>
  </r>
  <r>
    <x v="155"/>
    <x v="1"/>
    <x v="1"/>
    <n v="1"/>
    <x v="0"/>
  </r>
  <r>
    <x v="156"/>
    <x v="0"/>
    <x v="0"/>
    <n v="1"/>
    <x v="0"/>
  </r>
  <r>
    <x v="157"/>
    <x v="0"/>
    <x v="1"/>
    <n v="1"/>
    <x v="0"/>
  </r>
  <r>
    <x v="158"/>
    <x v="1"/>
    <x v="0"/>
    <n v="1"/>
    <x v="0"/>
  </r>
  <r>
    <x v="159"/>
    <x v="1"/>
    <x v="1"/>
    <n v="1"/>
    <x v="0"/>
  </r>
  <r>
    <x v="160"/>
    <x v="0"/>
    <x v="0"/>
    <n v="1"/>
    <x v="0"/>
  </r>
  <r>
    <x v="161"/>
    <x v="0"/>
    <x v="1"/>
    <n v="1"/>
    <x v="0"/>
  </r>
  <r>
    <x v="162"/>
    <x v="1"/>
    <x v="0"/>
    <m/>
    <x v="1"/>
  </r>
  <r>
    <x v="163"/>
    <x v="1"/>
    <x v="1"/>
    <n v="1"/>
    <x v="0"/>
  </r>
  <r>
    <x v="164"/>
    <x v="0"/>
    <x v="0"/>
    <n v="1"/>
    <x v="0"/>
  </r>
  <r>
    <x v="165"/>
    <x v="0"/>
    <x v="1"/>
    <n v="1"/>
    <x v="0"/>
  </r>
  <r>
    <x v="166"/>
    <x v="1"/>
    <x v="0"/>
    <n v="1"/>
    <x v="0"/>
  </r>
  <r>
    <x v="167"/>
    <x v="1"/>
    <x v="1"/>
    <n v="1"/>
    <x v="0"/>
  </r>
  <r>
    <x v="168"/>
    <x v="0"/>
    <x v="0"/>
    <m/>
    <x v="1"/>
  </r>
  <r>
    <x v="169"/>
    <x v="0"/>
    <x v="1"/>
    <n v="1"/>
    <x v="0"/>
  </r>
  <r>
    <x v="170"/>
    <x v="1"/>
    <x v="0"/>
    <n v="1"/>
    <x v="0"/>
  </r>
  <r>
    <x v="171"/>
    <x v="1"/>
    <x v="1"/>
    <n v="1"/>
    <x v="0"/>
  </r>
  <r>
    <x v="172"/>
    <x v="0"/>
    <x v="0"/>
    <n v="1"/>
    <x v="0"/>
  </r>
  <r>
    <x v="173"/>
    <x v="0"/>
    <x v="1"/>
    <n v="1"/>
    <x v="0"/>
  </r>
  <r>
    <x v="174"/>
    <x v="1"/>
    <x v="0"/>
    <n v="1"/>
    <x v="0"/>
  </r>
  <r>
    <x v="175"/>
    <x v="1"/>
    <x v="1"/>
    <n v="1"/>
    <x v="0"/>
  </r>
  <r>
    <x v="176"/>
    <x v="0"/>
    <x v="0"/>
    <n v="1"/>
    <x v="0"/>
  </r>
  <r>
    <x v="177"/>
    <x v="0"/>
    <x v="1"/>
    <n v="1"/>
    <x v="0"/>
  </r>
  <r>
    <x v="178"/>
    <x v="1"/>
    <x v="0"/>
    <n v="1"/>
    <x v="0"/>
  </r>
  <r>
    <x v="179"/>
    <x v="1"/>
    <x v="1"/>
    <n v="1"/>
    <x v="0"/>
  </r>
  <r>
    <x v="180"/>
    <x v="0"/>
    <x v="0"/>
    <n v="1"/>
    <x v="0"/>
  </r>
  <r>
    <x v="181"/>
    <x v="0"/>
    <x v="1"/>
    <m/>
    <x v="1"/>
  </r>
  <r>
    <x v="182"/>
    <x v="1"/>
    <x v="0"/>
    <n v="1"/>
    <x v="0"/>
  </r>
  <r>
    <x v="183"/>
    <x v="1"/>
    <x v="1"/>
    <n v="1"/>
    <x v="0"/>
  </r>
  <r>
    <x v="184"/>
    <x v="0"/>
    <x v="0"/>
    <n v="1"/>
    <x v="0"/>
  </r>
  <r>
    <x v="185"/>
    <x v="0"/>
    <x v="1"/>
    <n v="1"/>
    <x v="0"/>
  </r>
  <r>
    <x v="186"/>
    <x v="1"/>
    <x v="0"/>
    <n v="1"/>
    <x v="0"/>
  </r>
  <r>
    <x v="187"/>
    <x v="1"/>
    <x v="1"/>
    <m/>
    <x v="1"/>
  </r>
  <r>
    <x v="188"/>
    <x v="0"/>
    <x v="0"/>
    <m/>
    <x v="1"/>
  </r>
  <r>
    <x v="189"/>
    <x v="0"/>
    <x v="1"/>
    <n v="1"/>
    <x v="0"/>
  </r>
  <r>
    <x v="190"/>
    <x v="1"/>
    <x v="0"/>
    <n v="1"/>
    <x v="0"/>
  </r>
  <r>
    <x v="191"/>
    <x v="1"/>
    <x v="1"/>
    <n v="1"/>
    <x v="0"/>
  </r>
  <r>
    <x v="192"/>
    <x v="0"/>
    <x v="0"/>
    <n v="1"/>
    <x v="0"/>
  </r>
  <r>
    <x v="193"/>
    <x v="0"/>
    <x v="1"/>
    <n v="1"/>
    <x v="0"/>
  </r>
  <r>
    <x v="194"/>
    <x v="1"/>
    <x v="0"/>
    <n v="1"/>
    <x v="0"/>
  </r>
  <r>
    <x v="195"/>
    <x v="1"/>
    <x v="1"/>
    <n v="1"/>
    <x v="0"/>
  </r>
  <r>
    <x v="196"/>
    <x v="0"/>
    <x v="0"/>
    <n v="1"/>
    <x v="0"/>
  </r>
  <r>
    <x v="197"/>
    <x v="0"/>
    <x v="1"/>
    <n v="1"/>
    <x v="0"/>
  </r>
  <r>
    <x v="198"/>
    <x v="1"/>
    <x v="0"/>
    <n v="1"/>
    <x v="0"/>
  </r>
  <r>
    <x v="199"/>
    <x v="1"/>
    <x v="1"/>
    <n v="1"/>
    <x v="0"/>
  </r>
  <r>
    <x v="200"/>
    <x v="0"/>
    <x v="0"/>
    <m/>
    <x v="1"/>
  </r>
  <r>
    <x v="201"/>
    <x v="0"/>
    <x v="1"/>
    <m/>
    <x v="1"/>
  </r>
  <r>
    <x v="202"/>
    <x v="1"/>
    <x v="0"/>
    <n v="1"/>
    <x v="0"/>
  </r>
  <r>
    <x v="203"/>
    <x v="1"/>
    <x v="1"/>
    <n v="1"/>
    <x v="0"/>
  </r>
  <r>
    <x v="204"/>
    <x v="0"/>
    <x v="0"/>
    <n v="1"/>
    <x v="0"/>
  </r>
  <r>
    <x v="205"/>
    <x v="0"/>
    <x v="1"/>
    <n v="1"/>
    <x v="0"/>
  </r>
  <r>
    <x v="206"/>
    <x v="1"/>
    <x v="0"/>
    <n v="1"/>
    <x v="0"/>
  </r>
  <r>
    <x v="207"/>
    <x v="1"/>
    <x v="1"/>
    <n v="1"/>
    <x v="0"/>
  </r>
  <r>
    <x v="208"/>
    <x v="0"/>
    <x v="0"/>
    <n v="1"/>
    <x v="0"/>
  </r>
  <r>
    <x v="209"/>
    <x v="0"/>
    <x v="1"/>
    <n v="1"/>
    <x v="0"/>
  </r>
  <r>
    <x v="210"/>
    <x v="1"/>
    <x v="0"/>
    <n v="1"/>
    <x v="0"/>
  </r>
  <r>
    <x v="211"/>
    <x v="1"/>
    <x v="1"/>
    <n v="1"/>
    <x v="0"/>
  </r>
  <r>
    <x v="212"/>
    <x v="0"/>
    <x v="0"/>
    <n v="1"/>
    <x v="0"/>
  </r>
  <r>
    <x v="213"/>
    <x v="0"/>
    <x v="1"/>
    <m/>
    <x v="1"/>
  </r>
  <r>
    <x v="214"/>
    <x v="1"/>
    <x v="0"/>
    <n v="1"/>
    <x v="0"/>
  </r>
  <r>
    <x v="215"/>
    <x v="1"/>
    <x v="1"/>
    <n v="1"/>
    <x v="0"/>
  </r>
  <r>
    <x v="216"/>
    <x v="0"/>
    <x v="0"/>
    <n v="1"/>
    <x v="0"/>
  </r>
  <r>
    <x v="217"/>
    <x v="0"/>
    <x v="1"/>
    <n v="1"/>
    <x v="0"/>
  </r>
  <r>
    <x v="218"/>
    <x v="1"/>
    <x v="0"/>
    <n v="1"/>
    <x v="0"/>
  </r>
  <r>
    <x v="219"/>
    <x v="1"/>
    <x v="1"/>
    <n v="1"/>
    <x v="0"/>
  </r>
  <r>
    <x v="220"/>
    <x v="0"/>
    <x v="0"/>
    <n v="1"/>
    <x v="0"/>
  </r>
  <r>
    <x v="221"/>
    <x v="0"/>
    <x v="1"/>
    <n v="1"/>
    <x v="0"/>
  </r>
  <r>
    <x v="222"/>
    <x v="1"/>
    <x v="0"/>
    <n v="1"/>
    <x v="0"/>
  </r>
  <r>
    <x v="223"/>
    <x v="1"/>
    <x v="1"/>
    <n v="1"/>
    <x v="0"/>
  </r>
  <r>
    <x v="224"/>
    <x v="0"/>
    <x v="0"/>
    <n v="1"/>
    <x v="0"/>
  </r>
  <r>
    <x v="225"/>
    <x v="0"/>
    <x v="1"/>
    <m/>
    <x v="1"/>
  </r>
  <r>
    <x v="226"/>
    <x v="1"/>
    <x v="0"/>
    <n v="1"/>
    <x v="0"/>
  </r>
  <r>
    <x v="227"/>
    <x v="1"/>
    <x v="1"/>
    <n v="1"/>
    <x v="0"/>
  </r>
  <r>
    <x v="228"/>
    <x v="0"/>
    <x v="0"/>
    <n v="1"/>
    <x v="0"/>
  </r>
  <r>
    <x v="229"/>
    <x v="0"/>
    <x v="1"/>
    <n v="1"/>
    <x v="0"/>
  </r>
  <r>
    <x v="230"/>
    <x v="1"/>
    <x v="0"/>
    <n v="1"/>
    <x v="0"/>
  </r>
  <r>
    <x v="231"/>
    <x v="1"/>
    <x v="1"/>
    <n v="1"/>
    <x v="0"/>
  </r>
  <r>
    <x v="232"/>
    <x v="0"/>
    <x v="0"/>
    <n v="1"/>
    <x v="0"/>
  </r>
  <r>
    <x v="233"/>
    <x v="0"/>
    <x v="1"/>
    <n v="1"/>
    <x v="0"/>
  </r>
  <r>
    <x v="234"/>
    <x v="1"/>
    <x v="0"/>
    <n v="1"/>
    <x v="0"/>
  </r>
  <r>
    <x v="235"/>
    <x v="1"/>
    <x v="1"/>
    <m/>
    <x v="1"/>
  </r>
  <r>
    <x v="236"/>
    <x v="0"/>
    <x v="0"/>
    <n v="1"/>
    <x v="0"/>
  </r>
  <r>
    <x v="237"/>
    <x v="0"/>
    <x v="1"/>
    <n v="1"/>
    <x v="0"/>
  </r>
  <r>
    <x v="238"/>
    <x v="1"/>
    <x v="0"/>
    <n v="1"/>
    <x v="0"/>
  </r>
  <r>
    <x v="239"/>
    <x v="1"/>
    <x v="1"/>
    <m/>
    <x v="1"/>
  </r>
  <r>
    <x v="240"/>
    <x v="0"/>
    <x v="0"/>
    <n v="1"/>
    <x v="0"/>
  </r>
  <r>
    <x v="241"/>
    <x v="0"/>
    <x v="1"/>
    <n v="1"/>
    <x v="0"/>
  </r>
  <r>
    <x v="242"/>
    <x v="1"/>
    <x v="0"/>
    <n v="1"/>
    <x v="0"/>
  </r>
  <r>
    <x v="243"/>
    <x v="1"/>
    <x v="1"/>
    <n v="1"/>
    <x v="0"/>
  </r>
  <r>
    <x v="244"/>
    <x v="0"/>
    <x v="0"/>
    <m/>
    <x v="1"/>
  </r>
  <r>
    <x v="245"/>
    <x v="0"/>
    <x v="1"/>
    <n v="1"/>
    <x v="0"/>
  </r>
  <r>
    <x v="246"/>
    <x v="1"/>
    <x v="0"/>
    <n v="1"/>
    <x v="0"/>
  </r>
  <r>
    <x v="247"/>
    <x v="1"/>
    <x v="1"/>
    <n v="1"/>
    <x v="0"/>
  </r>
  <r>
    <x v="248"/>
    <x v="0"/>
    <x v="0"/>
    <n v="1"/>
    <x v="0"/>
  </r>
  <r>
    <x v="249"/>
    <x v="0"/>
    <x v="1"/>
    <n v="1"/>
    <x v="0"/>
  </r>
  <r>
    <x v="250"/>
    <x v="1"/>
    <x v="0"/>
    <n v="1"/>
    <x v="0"/>
  </r>
  <r>
    <x v="251"/>
    <x v="1"/>
    <x v="1"/>
    <m/>
    <x v="1"/>
  </r>
  <r>
    <x v="252"/>
    <x v="0"/>
    <x v="0"/>
    <n v="1"/>
    <x v="0"/>
  </r>
  <r>
    <x v="253"/>
    <x v="0"/>
    <x v="1"/>
    <m/>
    <x v="1"/>
  </r>
  <r>
    <x v="254"/>
    <x v="1"/>
    <x v="0"/>
    <n v="1"/>
    <x v="0"/>
  </r>
  <r>
    <x v="255"/>
    <x v="1"/>
    <x v="1"/>
    <n v="1"/>
    <x v="0"/>
  </r>
  <r>
    <x v="256"/>
    <x v="0"/>
    <x v="0"/>
    <n v="1"/>
    <x v="0"/>
  </r>
  <r>
    <x v="257"/>
    <x v="0"/>
    <x v="1"/>
    <n v="1"/>
    <x v="0"/>
  </r>
  <r>
    <x v="258"/>
    <x v="1"/>
    <x v="0"/>
    <n v="1"/>
    <x v="0"/>
  </r>
  <r>
    <x v="259"/>
    <x v="1"/>
    <x v="1"/>
    <n v="1"/>
    <x v="0"/>
  </r>
  <r>
    <x v="260"/>
    <x v="0"/>
    <x v="0"/>
    <n v="1"/>
    <x v="0"/>
  </r>
  <r>
    <x v="261"/>
    <x v="0"/>
    <x v="1"/>
    <m/>
    <x v="1"/>
  </r>
  <r>
    <x v="262"/>
    <x v="1"/>
    <x v="0"/>
    <n v="1"/>
    <x v="0"/>
  </r>
  <r>
    <x v="263"/>
    <x v="1"/>
    <x v="1"/>
    <n v="1"/>
    <x v="0"/>
  </r>
  <r>
    <x v="264"/>
    <x v="0"/>
    <x v="0"/>
    <n v="1"/>
    <x v="0"/>
  </r>
  <r>
    <x v="265"/>
    <x v="0"/>
    <x v="1"/>
    <n v="1"/>
    <x v="0"/>
  </r>
  <r>
    <x v="266"/>
    <x v="1"/>
    <x v="0"/>
    <n v="1"/>
    <x v="0"/>
  </r>
  <r>
    <x v="267"/>
    <x v="1"/>
    <x v="1"/>
    <n v="1"/>
    <x v="0"/>
  </r>
  <r>
    <x v="268"/>
    <x v="0"/>
    <x v="0"/>
    <n v="1"/>
    <x v="0"/>
  </r>
  <r>
    <x v="269"/>
    <x v="0"/>
    <x v="1"/>
    <n v="1"/>
    <x v="0"/>
  </r>
  <r>
    <x v="270"/>
    <x v="1"/>
    <x v="0"/>
    <n v="1"/>
    <x v="0"/>
  </r>
  <r>
    <x v="271"/>
    <x v="1"/>
    <x v="1"/>
    <n v="1"/>
    <x v="0"/>
  </r>
  <r>
    <x v="272"/>
    <x v="0"/>
    <x v="0"/>
    <n v="1"/>
    <x v="0"/>
  </r>
  <r>
    <x v="273"/>
    <x v="0"/>
    <x v="1"/>
    <n v="1"/>
    <x v="0"/>
  </r>
  <r>
    <x v="274"/>
    <x v="1"/>
    <x v="0"/>
    <n v="1"/>
    <x v="0"/>
  </r>
  <r>
    <x v="275"/>
    <x v="1"/>
    <x v="1"/>
    <n v="1"/>
    <x v="0"/>
  </r>
  <r>
    <x v="276"/>
    <x v="0"/>
    <x v="0"/>
    <n v="1"/>
    <x v="0"/>
  </r>
  <r>
    <x v="277"/>
    <x v="0"/>
    <x v="1"/>
    <m/>
    <x v="1"/>
  </r>
  <r>
    <x v="278"/>
    <x v="1"/>
    <x v="0"/>
    <n v="1"/>
    <x v="0"/>
  </r>
  <r>
    <x v="279"/>
    <x v="1"/>
    <x v="1"/>
    <n v="1"/>
    <x v="0"/>
  </r>
  <r>
    <x v="280"/>
    <x v="0"/>
    <x v="0"/>
    <n v="1"/>
    <x v="0"/>
  </r>
  <r>
    <x v="281"/>
    <x v="0"/>
    <x v="1"/>
    <n v="1"/>
    <x v="0"/>
  </r>
  <r>
    <x v="282"/>
    <x v="1"/>
    <x v="0"/>
    <n v="1"/>
    <x v="0"/>
  </r>
  <r>
    <x v="283"/>
    <x v="1"/>
    <x v="1"/>
    <n v="1"/>
    <x v="0"/>
  </r>
  <r>
    <x v="284"/>
    <x v="0"/>
    <x v="0"/>
    <n v="1"/>
    <x v="0"/>
  </r>
  <r>
    <x v="285"/>
    <x v="0"/>
    <x v="1"/>
    <n v="1"/>
    <x v="0"/>
  </r>
  <r>
    <x v="286"/>
    <x v="1"/>
    <x v="0"/>
    <n v="1"/>
    <x v="0"/>
  </r>
  <r>
    <x v="287"/>
    <x v="1"/>
    <x v="1"/>
    <m/>
    <x v="1"/>
  </r>
  <r>
    <x v="288"/>
    <x v="0"/>
    <x v="0"/>
    <n v="1"/>
    <x v="0"/>
  </r>
  <r>
    <x v="289"/>
    <x v="0"/>
    <x v="1"/>
    <n v="1"/>
    <x v="0"/>
  </r>
  <r>
    <x v="290"/>
    <x v="1"/>
    <x v="0"/>
    <n v="1"/>
    <x v="0"/>
  </r>
  <r>
    <x v="291"/>
    <x v="1"/>
    <x v="1"/>
    <n v="1"/>
    <x v="0"/>
  </r>
  <r>
    <x v="292"/>
    <x v="0"/>
    <x v="0"/>
    <n v="1"/>
    <x v="0"/>
  </r>
  <r>
    <x v="293"/>
    <x v="0"/>
    <x v="1"/>
    <m/>
    <x v="1"/>
  </r>
  <r>
    <x v="294"/>
    <x v="1"/>
    <x v="0"/>
    <n v="1"/>
    <x v="0"/>
  </r>
  <r>
    <x v="295"/>
    <x v="1"/>
    <x v="1"/>
    <n v="1"/>
    <x v="0"/>
  </r>
  <r>
    <x v="296"/>
    <x v="0"/>
    <x v="0"/>
    <n v="1"/>
    <x v="0"/>
  </r>
  <r>
    <x v="297"/>
    <x v="0"/>
    <x v="1"/>
    <n v="1"/>
    <x v="0"/>
  </r>
  <r>
    <x v="298"/>
    <x v="1"/>
    <x v="0"/>
    <n v="1"/>
    <x v="0"/>
  </r>
  <r>
    <x v="299"/>
    <x v="1"/>
    <x v="1"/>
    <n v="1"/>
    <x v="0"/>
  </r>
  <r>
    <x v="300"/>
    <x v="0"/>
    <x v="0"/>
    <n v="1"/>
    <x v="0"/>
  </r>
  <r>
    <x v="301"/>
    <x v="0"/>
    <x v="1"/>
    <n v="1"/>
    <x v="0"/>
  </r>
  <r>
    <x v="302"/>
    <x v="1"/>
    <x v="0"/>
    <n v="1"/>
    <x v="0"/>
  </r>
  <r>
    <x v="303"/>
    <x v="1"/>
    <x v="1"/>
    <n v="1"/>
    <x v="0"/>
  </r>
  <r>
    <x v="304"/>
    <x v="0"/>
    <x v="0"/>
    <n v="1"/>
    <x v="0"/>
  </r>
  <r>
    <x v="305"/>
    <x v="0"/>
    <x v="1"/>
    <n v="1"/>
    <x v="0"/>
  </r>
  <r>
    <x v="306"/>
    <x v="1"/>
    <x v="0"/>
    <n v="1"/>
    <x v="0"/>
  </r>
  <r>
    <x v="307"/>
    <x v="1"/>
    <x v="1"/>
    <n v="1"/>
    <x v="0"/>
  </r>
  <r>
    <x v="308"/>
    <x v="0"/>
    <x v="0"/>
    <n v="1"/>
    <x v="0"/>
  </r>
  <r>
    <x v="309"/>
    <x v="0"/>
    <x v="1"/>
    <m/>
    <x v="1"/>
  </r>
  <r>
    <x v="310"/>
    <x v="1"/>
    <x v="0"/>
    <n v="1"/>
    <x v="0"/>
  </r>
  <r>
    <x v="311"/>
    <x v="1"/>
    <x v="1"/>
    <n v="1"/>
    <x v="0"/>
  </r>
  <r>
    <x v="312"/>
    <x v="0"/>
    <x v="0"/>
    <m/>
    <x v="1"/>
  </r>
  <r>
    <x v="313"/>
    <x v="0"/>
    <x v="1"/>
    <n v="1"/>
    <x v="0"/>
  </r>
  <r>
    <x v="314"/>
    <x v="1"/>
    <x v="0"/>
    <n v="1"/>
    <x v="0"/>
  </r>
  <r>
    <x v="315"/>
    <x v="1"/>
    <x v="1"/>
    <n v="1"/>
    <x v="0"/>
  </r>
  <r>
    <x v="316"/>
    <x v="0"/>
    <x v="0"/>
    <n v="1"/>
    <x v="0"/>
  </r>
  <r>
    <x v="317"/>
    <x v="0"/>
    <x v="1"/>
    <n v="1"/>
    <x v="0"/>
  </r>
  <r>
    <x v="318"/>
    <x v="1"/>
    <x v="0"/>
    <n v="1"/>
    <x v="0"/>
  </r>
  <r>
    <x v="319"/>
    <x v="1"/>
    <x v="1"/>
    <n v="1"/>
    <x v="0"/>
  </r>
  <r>
    <x v="320"/>
    <x v="0"/>
    <x v="0"/>
    <n v="1"/>
    <x v="0"/>
  </r>
  <r>
    <x v="321"/>
    <x v="0"/>
    <x v="1"/>
    <n v="1"/>
    <x v="0"/>
  </r>
  <r>
    <x v="322"/>
    <x v="1"/>
    <x v="0"/>
    <n v="1"/>
    <x v="0"/>
  </r>
  <r>
    <x v="323"/>
    <x v="1"/>
    <x v="1"/>
    <n v="1"/>
    <x v="0"/>
  </r>
  <r>
    <x v="324"/>
    <x v="0"/>
    <x v="0"/>
    <n v="1"/>
    <x v="0"/>
  </r>
  <r>
    <x v="325"/>
    <x v="0"/>
    <x v="1"/>
    <m/>
    <x v="1"/>
  </r>
  <r>
    <x v="326"/>
    <x v="1"/>
    <x v="0"/>
    <n v="1"/>
    <x v="0"/>
  </r>
  <r>
    <x v="327"/>
    <x v="1"/>
    <x v="1"/>
    <n v="1"/>
    <x v="0"/>
  </r>
  <r>
    <x v="328"/>
    <x v="0"/>
    <x v="0"/>
    <n v="1"/>
    <x v="0"/>
  </r>
  <r>
    <x v="329"/>
    <x v="0"/>
    <x v="1"/>
    <m/>
    <x v="1"/>
  </r>
  <r>
    <x v="330"/>
    <x v="1"/>
    <x v="0"/>
    <n v="1"/>
    <x v="0"/>
  </r>
  <r>
    <x v="331"/>
    <x v="1"/>
    <x v="1"/>
    <n v="1"/>
    <x v="0"/>
  </r>
  <r>
    <x v="332"/>
    <x v="0"/>
    <x v="0"/>
    <n v="1"/>
    <x v="0"/>
  </r>
  <r>
    <x v="333"/>
    <x v="0"/>
    <x v="1"/>
    <m/>
    <x v="1"/>
  </r>
  <r>
    <x v="334"/>
    <x v="1"/>
    <x v="0"/>
    <n v="1"/>
    <x v="0"/>
  </r>
  <r>
    <x v="335"/>
    <x v="1"/>
    <x v="1"/>
    <n v="1"/>
    <x v="0"/>
  </r>
  <r>
    <x v="336"/>
    <x v="0"/>
    <x v="0"/>
    <n v="1"/>
    <x v="0"/>
  </r>
  <r>
    <x v="337"/>
    <x v="0"/>
    <x v="1"/>
    <n v="1"/>
    <x v="0"/>
  </r>
  <r>
    <x v="338"/>
    <x v="1"/>
    <x v="0"/>
    <n v="1"/>
    <x v="0"/>
  </r>
  <r>
    <x v="339"/>
    <x v="1"/>
    <x v="1"/>
    <n v="1"/>
    <x v="0"/>
  </r>
  <r>
    <x v="340"/>
    <x v="0"/>
    <x v="0"/>
    <n v="1"/>
    <x v="0"/>
  </r>
  <r>
    <x v="341"/>
    <x v="0"/>
    <x v="1"/>
    <n v="1"/>
    <x v="0"/>
  </r>
  <r>
    <x v="342"/>
    <x v="1"/>
    <x v="0"/>
    <n v="1"/>
    <x v="0"/>
  </r>
  <r>
    <x v="343"/>
    <x v="1"/>
    <x v="1"/>
    <n v="1"/>
    <x v="0"/>
  </r>
  <r>
    <x v="344"/>
    <x v="0"/>
    <x v="0"/>
    <n v="1"/>
    <x v="0"/>
  </r>
  <r>
    <x v="345"/>
    <x v="0"/>
    <x v="1"/>
    <n v="1"/>
    <x v="0"/>
  </r>
  <r>
    <x v="346"/>
    <x v="1"/>
    <x v="0"/>
    <n v="1"/>
    <x v="0"/>
  </r>
  <r>
    <x v="347"/>
    <x v="1"/>
    <x v="1"/>
    <n v="1"/>
    <x v="0"/>
  </r>
  <r>
    <x v="348"/>
    <x v="0"/>
    <x v="0"/>
    <n v="1"/>
    <x v="0"/>
  </r>
  <r>
    <x v="349"/>
    <x v="0"/>
    <x v="1"/>
    <n v="1"/>
    <x v="0"/>
  </r>
  <r>
    <x v="350"/>
    <x v="1"/>
    <x v="0"/>
    <n v="1"/>
    <x v="0"/>
  </r>
  <r>
    <x v="351"/>
    <x v="1"/>
    <x v="1"/>
    <n v="1"/>
    <x v="0"/>
  </r>
  <r>
    <x v="352"/>
    <x v="0"/>
    <x v="0"/>
    <n v="1"/>
    <x v="0"/>
  </r>
  <r>
    <x v="353"/>
    <x v="0"/>
    <x v="1"/>
    <n v="1"/>
    <x v="0"/>
  </r>
  <r>
    <x v="354"/>
    <x v="1"/>
    <x v="0"/>
    <n v="1"/>
    <x v="0"/>
  </r>
  <r>
    <x v="355"/>
    <x v="1"/>
    <x v="1"/>
    <n v="1"/>
    <x v="0"/>
  </r>
  <r>
    <x v="356"/>
    <x v="0"/>
    <x v="0"/>
    <n v="1"/>
    <x v="0"/>
  </r>
  <r>
    <x v="357"/>
    <x v="0"/>
    <x v="1"/>
    <n v="1"/>
    <x v="0"/>
  </r>
  <r>
    <x v="358"/>
    <x v="1"/>
    <x v="0"/>
    <n v="1"/>
    <x v="0"/>
  </r>
  <r>
    <x v="359"/>
    <x v="1"/>
    <x v="1"/>
    <n v="1"/>
    <x v="0"/>
  </r>
  <r>
    <x v="360"/>
    <x v="0"/>
    <x v="0"/>
    <n v="1"/>
    <x v="0"/>
  </r>
  <r>
    <x v="361"/>
    <x v="0"/>
    <x v="1"/>
    <n v="1"/>
    <x v="0"/>
  </r>
  <r>
    <x v="362"/>
    <x v="1"/>
    <x v="0"/>
    <n v="1"/>
    <x v="0"/>
  </r>
  <r>
    <x v="363"/>
    <x v="1"/>
    <x v="1"/>
    <n v="1"/>
    <x v="0"/>
  </r>
  <r>
    <x v="364"/>
    <x v="0"/>
    <x v="0"/>
    <n v="1"/>
    <x v="0"/>
  </r>
  <r>
    <x v="365"/>
    <x v="0"/>
    <x v="1"/>
    <n v="1"/>
    <x v="0"/>
  </r>
  <r>
    <x v="366"/>
    <x v="1"/>
    <x v="0"/>
    <n v="1"/>
    <x v="0"/>
  </r>
  <r>
    <x v="367"/>
    <x v="1"/>
    <x v="1"/>
    <n v="1"/>
    <x v="0"/>
  </r>
  <r>
    <x v="368"/>
    <x v="0"/>
    <x v="0"/>
    <n v="1"/>
    <x v="0"/>
  </r>
  <r>
    <x v="369"/>
    <x v="0"/>
    <x v="1"/>
    <n v="1"/>
    <x v="0"/>
  </r>
  <r>
    <x v="370"/>
    <x v="1"/>
    <x v="0"/>
    <n v="1"/>
    <x v="0"/>
  </r>
  <r>
    <x v="371"/>
    <x v="1"/>
    <x v="1"/>
    <m/>
    <x v="1"/>
  </r>
  <r>
    <x v="372"/>
    <x v="0"/>
    <x v="0"/>
    <n v="1"/>
    <x v="0"/>
  </r>
  <r>
    <x v="373"/>
    <x v="0"/>
    <x v="1"/>
    <n v="1"/>
    <x v="0"/>
  </r>
  <r>
    <x v="374"/>
    <x v="1"/>
    <x v="0"/>
    <n v="1"/>
    <x v="0"/>
  </r>
  <r>
    <x v="375"/>
    <x v="1"/>
    <x v="1"/>
    <m/>
    <x v="1"/>
  </r>
  <r>
    <x v="376"/>
    <x v="0"/>
    <x v="0"/>
    <n v="1"/>
    <x v="0"/>
  </r>
  <r>
    <x v="377"/>
    <x v="0"/>
    <x v="1"/>
    <n v="1"/>
    <x v="0"/>
  </r>
  <r>
    <x v="378"/>
    <x v="1"/>
    <x v="0"/>
    <n v="1"/>
    <x v="0"/>
  </r>
  <r>
    <x v="379"/>
    <x v="1"/>
    <x v="1"/>
    <n v="1"/>
    <x v="0"/>
  </r>
  <r>
    <x v="380"/>
    <x v="0"/>
    <x v="0"/>
    <m/>
    <x v="1"/>
  </r>
  <r>
    <x v="381"/>
    <x v="0"/>
    <x v="1"/>
    <n v="1"/>
    <x v="0"/>
  </r>
  <r>
    <x v="382"/>
    <x v="1"/>
    <x v="0"/>
    <n v="1"/>
    <x v="0"/>
  </r>
  <r>
    <x v="383"/>
    <x v="1"/>
    <x v="1"/>
    <m/>
    <x v="1"/>
  </r>
  <r>
    <x v="384"/>
    <x v="0"/>
    <x v="0"/>
    <n v="1"/>
    <x v="0"/>
  </r>
  <r>
    <x v="385"/>
    <x v="0"/>
    <x v="1"/>
    <n v="1"/>
    <x v="0"/>
  </r>
  <r>
    <x v="386"/>
    <x v="1"/>
    <x v="0"/>
    <n v="1"/>
    <x v="0"/>
  </r>
  <r>
    <x v="387"/>
    <x v="1"/>
    <x v="1"/>
    <n v="1"/>
    <x v="0"/>
  </r>
  <r>
    <x v="388"/>
    <x v="0"/>
    <x v="0"/>
    <m/>
    <x v="1"/>
  </r>
  <r>
    <x v="389"/>
    <x v="0"/>
    <x v="1"/>
    <n v="1"/>
    <x v="0"/>
  </r>
  <r>
    <x v="390"/>
    <x v="1"/>
    <x v="0"/>
    <n v="1"/>
    <x v="0"/>
  </r>
  <r>
    <x v="391"/>
    <x v="1"/>
    <x v="1"/>
    <n v="1"/>
    <x v="0"/>
  </r>
  <r>
    <x v="392"/>
    <x v="0"/>
    <x v="0"/>
    <n v="1"/>
    <x v="0"/>
  </r>
  <r>
    <x v="393"/>
    <x v="0"/>
    <x v="1"/>
    <n v="1"/>
    <x v="0"/>
  </r>
  <r>
    <x v="394"/>
    <x v="1"/>
    <x v="0"/>
    <n v="1"/>
    <x v="0"/>
  </r>
  <r>
    <x v="395"/>
    <x v="1"/>
    <x v="1"/>
    <n v="1"/>
    <x v="0"/>
  </r>
  <r>
    <x v="396"/>
    <x v="0"/>
    <x v="0"/>
    <n v="1"/>
    <x v="0"/>
  </r>
  <r>
    <x v="397"/>
    <x v="0"/>
    <x v="1"/>
    <n v="1"/>
    <x v="0"/>
  </r>
  <r>
    <x v="398"/>
    <x v="1"/>
    <x v="0"/>
    <n v="1"/>
    <x v="0"/>
  </r>
  <r>
    <x v="399"/>
    <x v="1"/>
    <x v="1"/>
    <n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73B2BC-F0A5-DD41-B16E-00B776B37BD0}"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13:N17" firstHeaderRow="1" firstDataRow="3" firstDataCol="1"/>
  <pivotFields count="7">
    <pivotField dataField="1" showAll="0">
      <items count="401">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axis="axisRow" numFmtId="6" showAll="0">
      <items count="3">
        <item x="0"/>
        <item x="1"/>
        <item t="default"/>
      </items>
    </pivotField>
    <pivotField axis="axisCol" numFmtId="6" showAll="0">
      <items count="3">
        <item x="0"/>
        <item x="1"/>
        <item t="default"/>
      </items>
    </pivotField>
    <pivotField showAll="0"/>
    <pivotField dataField="1" showAll="0">
      <items count="3">
        <item x="1"/>
        <item x="0"/>
        <item t="default"/>
      </items>
    </pivotField>
    <pivotField dragToRow="0" dragToCol="0" dragToPage="0" showAll="0" defaultSubtotal="0"/>
    <pivotField dataField="1" dragToRow="0" dragToCol="0" dragToPage="0" showAll="0" defaultSubtotal="0"/>
  </pivotFields>
  <rowFields count="1">
    <field x="1"/>
  </rowFields>
  <rowItems count="2">
    <i>
      <x/>
    </i>
    <i>
      <x v="1"/>
    </i>
  </rowItems>
  <colFields count="2">
    <field x="2"/>
    <field x="-2"/>
  </colFields>
  <colItems count="6">
    <i>
      <x/>
      <x/>
    </i>
    <i r="1" i="1">
      <x v="1"/>
    </i>
    <i r="1" i="2">
      <x v="2"/>
    </i>
    <i>
      <x v="1"/>
      <x/>
    </i>
    <i r="1" i="1">
      <x v="1"/>
    </i>
    <i r="1" i="2">
      <x v="2"/>
    </i>
  </colItems>
  <dataFields count="3">
    <dataField name="Sum of Attrition" fld="4" baseField="0" baseItem="0"/>
    <dataField name="Count of Customer" fld="0" subtotal="count" baseField="0" baseItem="0"/>
    <dataField name="Sum of Field2" fld="6" baseField="1" baseItem="0" numFmtId="9"/>
  </dataFields>
  <formats count="2">
    <format dxfId="1">
      <pivotArea outline="0" collapsedLevelsAreSubtotals="1" fieldPosition="0">
        <references count="2">
          <reference field="4294967294" count="1" selected="0">
            <x v="2"/>
          </reference>
          <reference field="2" count="1" selected="0">
            <x v="0"/>
          </reference>
        </references>
      </pivotArea>
    </format>
    <format dxfId="0">
      <pivotArea outline="0" collapsedLevelsAreSubtotals="1" fieldPosition="0">
        <references count="2">
          <reference field="4294967294" count="1" selected="0">
            <x v="2"/>
          </reference>
          <reference field="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2A9C-335B-894A-982D-8C5BE261B182}">
  <sheetPr published="0" codeName="Sheet9"/>
  <dimension ref="A1:BA16"/>
  <sheetViews>
    <sheetView tabSelected="1" workbookViewId="0">
      <selection activeCell="C7" sqref="C7:D7"/>
    </sheetView>
  </sheetViews>
  <sheetFormatPr defaultColWidth="13.42578125" defaultRowHeight="15.75"/>
  <cols>
    <col min="1" max="14" width="13.42578125" style="104"/>
    <col min="15" max="15" width="0" hidden="1" customWidth="1"/>
    <col min="16" max="16384" width="13.42578125" style="104"/>
  </cols>
  <sheetData>
    <row r="1" spans="1:53" s="75" customFormat="1" ht="18.75">
      <c r="A1" s="138" t="s">
        <v>632</v>
      </c>
      <c r="H1" s="139" t="s">
        <v>709</v>
      </c>
      <c r="O1"/>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s="75" customFormat="1" ht="12.75">
      <c r="A2" s="142" t="s">
        <v>680</v>
      </c>
      <c r="O2">
        <v>41556</v>
      </c>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s="75" customFormat="1" ht="12.75">
      <c r="A3" s="122" t="str">
        <f ca="1">"Sheet: "&amp;MID(CELL("filename",A1),FIND("]",CELL("filename",A1))+1,255)</f>
        <v>Sheet: ENTER SFAM ID</v>
      </c>
      <c r="O3">
        <v>31958</v>
      </c>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4" spans="1:53" s="98" customFormat="1" ht="12.75">
      <c r="O4" s="167">
        <v>31958</v>
      </c>
    </row>
    <row r="5" spans="1:53" s="98" customFormat="1" ht="12.75">
      <c r="B5" s="98" t="s">
        <v>586</v>
      </c>
      <c r="O5">
        <v>41556</v>
      </c>
    </row>
    <row r="6" spans="1:53" s="98" customFormat="1" ht="13.5" thickBot="1">
      <c r="O6">
        <v>31958</v>
      </c>
    </row>
    <row r="7" spans="1:53" s="127" customFormat="1" ht="15" customHeight="1" thickBot="1">
      <c r="C7" s="168">
        <v>23472093</v>
      </c>
      <c r="D7" s="169"/>
      <c r="O7">
        <v>31958</v>
      </c>
    </row>
    <row r="8" spans="1:53">
      <c r="O8">
        <v>41556</v>
      </c>
    </row>
    <row r="9" spans="1:53">
      <c r="B9" s="127" t="s">
        <v>587</v>
      </c>
      <c r="O9">
        <v>41556</v>
      </c>
    </row>
    <row r="10" spans="1:53">
      <c r="B10" s="113" t="s">
        <v>588</v>
      </c>
      <c r="O10">
        <v>41556</v>
      </c>
    </row>
    <row r="11" spans="1:53">
      <c r="B11" s="128" t="s">
        <v>589</v>
      </c>
      <c r="O11">
        <v>31958</v>
      </c>
    </row>
    <row r="12" spans="1:53">
      <c r="B12" s="128" t="s">
        <v>590</v>
      </c>
      <c r="O12">
        <v>31958</v>
      </c>
    </row>
    <row r="13" spans="1:53">
      <c r="O13">
        <v>31958</v>
      </c>
    </row>
    <row r="14" spans="1:53">
      <c r="O14">
        <v>31958</v>
      </c>
    </row>
    <row r="15" spans="1:53">
      <c r="O15">
        <v>31958</v>
      </c>
    </row>
    <row r="16" spans="1:53">
      <c r="O16">
        <v>31958</v>
      </c>
    </row>
  </sheetData>
  <mergeCells count="1">
    <mergeCell ref="C7:D7"/>
  </mergeCells>
  <dataValidations count="1">
    <dataValidation type="list" errorStyle="warning" showDropDown="1" showInputMessage="1" showErrorMessage="1" errorTitle="Invalid SFAM ID" error="Your entry is not included in our list of enrolled SFAM IDs. Please validate that the value you have entered is your correct SFAM ID (Employee Number)." promptTitle="Enter your SFAM ID" prompt="For CUNY this is your Employee ID" sqref="C7:D7" xr:uid="{9A2525E4-D9A5-324F-B2C7-675B9A22A1C4}">
      <formula1>$O:$O</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3447-F20F-684F-86DD-15C81C231DB3}">
  <sheetPr codeName="Sheet1"/>
  <dimension ref="A1:BA152"/>
  <sheetViews>
    <sheetView topLeftCell="A3" zoomScale="160" zoomScaleNormal="160" workbookViewId="0">
      <selection activeCell="A151" sqref="A151"/>
    </sheetView>
  </sheetViews>
  <sheetFormatPr defaultColWidth="11" defaultRowHeight="12.75"/>
  <cols>
    <col min="1" max="1" width="11" style="75"/>
    <col min="2" max="2" width="11" style="75" customWidth="1"/>
    <col min="3" max="16384" width="11" style="75"/>
  </cols>
  <sheetData>
    <row r="1" spans="1:53" ht="18.75">
      <c r="A1" s="138" t="s">
        <v>632</v>
      </c>
      <c r="H1" s="139" t="s">
        <v>709</v>
      </c>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c r="A2" s="142" t="s">
        <v>680</v>
      </c>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c r="A3" s="122" t="str">
        <f ca="1">"Sheet: "&amp;MID(CELL("filename",A1),FIND("]",CELL("filename",A1))+1,255)</f>
        <v>Sheet: INTRO</v>
      </c>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4" spans="1:53">
      <c r="A4" s="122"/>
      <c r="Z4" s="140"/>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0"/>
    </row>
    <row r="5" spans="1:53">
      <c r="A5" s="74" t="s">
        <v>467</v>
      </c>
    </row>
    <row r="6" spans="1:53">
      <c r="A6" s="76" t="s">
        <v>468</v>
      </c>
    </row>
    <row r="7" spans="1:53">
      <c r="A7" s="73" t="s">
        <v>633</v>
      </c>
    </row>
    <row r="8" spans="1:53">
      <c r="A8" s="73" t="s">
        <v>695</v>
      </c>
    </row>
    <row r="9" spans="1:53">
      <c r="A9" s="76"/>
    </row>
    <row r="10" spans="1:53">
      <c r="A10" s="76" t="s">
        <v>469</v>
      </c>
    </row>
    <row r="11" spans="1:53">
      <c r="A11" s="73" t="s">
        <v>668</v>
      </c>
    </row>
    <row r="12" spans="1:53">
      <c r="A12" s="73" t="s">
        <v>530</v>
      </c>
    </row>
    <row r="13" spans="1:53">
      <c r="A13" s="77" t="s">
        <v>634</v>
      </c>
    </row>
    <row r="14" spans="1:53">
      <c r="A14" s="77" t="s">
        <v>489</v>
      </c>
    </row>
    <row r="15" spans="1:53">
      <c r="A15" s="73" t="s">
        <v>696</v>
      </c>
    </row>
    <row r="16" spans="1:53">
      <c r="A16" s="76"/>
    </row>
    <row r="17" spans="1:17">
      <c r="A17" s="74" t="s">
        <v>470</v>
      </c>
    </row>
    <row r="18" spans="1:17">
      <c r="A18" s="76" t="s">
        <v>478</v>
      </c>
    </row>
    <row r="19" spans="1:17">
      <c r="A19" s="76" t="s">
        <v>635</v>
      </c>
    </row>
    <row r="20" spans="1:17">
      <c r="A20" s="76" t="s">
        <v>479</v>
      </c>
    </row>
    <row r="21" spans="1:17">
      <c r="A21" s="76"/>
    </row>
    <row r="22" spans="1:17">
      <c r="A22" s="170" t="s">
        <v>490</v>
      </c>
      <c r="B22" s="171"/>
      <c r="C22" s="171"/>
      <c r="D22" s="171"/>
      <c r="E22" s="171"/>
      <c r="F22" s="171"/>
      <c r="G22" s="171"/>
      <c r="H22" s="171"/>
      <c r="I22" s="171"/>
      <c r="J22" s="171"/>
      <c r="K22" s="171"/>
      <c r="L22" s="171"/>
      <c r="M22" s="171"/>
      <c r="N22" s="171"/>
      <c r="O22" s="171"/>
      <c r="P22" s="171"/>
      <c r="Q22" s="171"/>
    </row>
    <row r="23" spans="1:17">
      <c r="A23" s="79" t="s">
        <v>636</v>
      </c>
      <c r="B23" s="78"/>
      <c r="C23" s="78"/>
      <c r="D23" s="78"/>
      <c r="E23" s="78"/>
      <c r="F23" s="78"/>
      <c r="G23" s="78"/>
      <c r="H23" s="78"/>
      <c r="I23" s="78"/>
      <c r="J23" s="78"/>
      <c r="K23" s="78"/>
      <c r="L23" s="78"/>
      <c r="M23" s="78"/>
      <c r="N23" s="78"/>
      <c r="O23" s="78"/>
      <c r="P23" s="78"/>
      <c r="Q23" s="78"/>
    </row>
    <row r="24" spans="1:17">
      <c r="A24" s="76" t="s">
        <v>517</v>
      </c>
    </row>
    <row r="25" spans="1:17">
      <c r="A25" s="80" t="s">
        <v>515</v>
      </c>
    </row>
    <row r="26" spans="1:17">
      <c r="A26" s="73" t="s">
        <v>492</v>
      </c>
    </row>
    <row r="27" spans="1:17">
      <c r="A27" s="73" t="s">
        <v>637</v>
      </c>
    </row>
    <row r="28" spans="1:17">
      <c r="A28" s="73" t="s">
        <v>493</v>
      </c>
    </row>
    <row r="29" spans="1:17">
      <c r="A29" s="76" t="s">
        <v>516</v>
      </c>
    </row>
    <row r="30" spans="1:17">
      <c r="A30" s="76" t="s">
        <v>481</v>
      </c>
    </row>
    <row r="31" spans="1:17">
      <c r="A31" s="76" t="s">
        <v>480</v>
      </c>
    </row>
    <row r="32" spans="1:17">
      <c r="A32" s="76"/>
    </row>
    <row r="33" spans="1:1">
      <c r="A33" s="76" t="s">
        <v>705</v>
      </c>
    </row>
    <row r="34" spans="1:1">
      <c r="A34" s="73" t="s">
        <v>638</v>
      </c>
    </row>
    <row r="35" spans="1:1">
      <c r="A35" s="95" t="s">
        <v>494</v>
      </c>
    </row>
    <row r="36" spans="1:1">
      <c r="A36" s="95" t="s">
        <v>495</v>
      </c>
    </row>
    <row r="37" spans="1:1">
      <c r="A37" s="95" t="s">
        <v>496</v>
      </c>
    </row>
    <row r="38" spans="1:1">
      <c r="A38" s="73" t="s">
        <v>497</v>
      </c>
    </row>
    <row r="39" spans="1:1">
      <c r="A39" s="76" t="s">
        <v>531</v>
      </c>
    </row>
    <row r="40" spans="1:1">
      <c r="A40" s="76"/>
    </row>
    <row r="41" spans="1:1">
      <c r="A41" s="80" t="s">
        <v>482</v>
      </c>
    </row>
    <row r="42" spans="1:1">
      <c r="A42" s="80" t="s">
        <v>684</v>
      </c>
    </row>
    <row r="43" spans="1:1">
      <c r="A43" s="80" t="s">
        <v>683</v>
      </c>
    </row>
    <row r="44" spans="1:1">
      <c r="A44" s="75" t="s">
        <v>685</v>
      </c>
    </row>
    <row r="45" spans="1:1">
      <c r="A45" s="80" t="s">
        <v>686</v>
      </c>
    </row>
    <row r="46" spans="1:1">
      <c r="A46" s="80" t="s">
        <v>687</v>
      </c>
    </row>
    <row r="47" spans="1:1">
      <c r="A47" s="80" t="s">
        <v>688</v>
      </c>
    </row>
    <row r="48" spans="1:1">
      <c r="A48" s="95" t="s">
        <v>697</v>
      </c>
    </row>
    <row r="49" spans="1:1">
      <c r="A49" s="95" t="s">
        <v>689</v>
      </c>
    </row>
    <row r="50" spans="1:1">
      <c r="A50" s="95" t="s">
        <v>690</v>
      </c>
    </row>
    <row r="51" spans="1:1">
      <c r="A51" s="80" t="s">
        <v>691</v>
      </c>
    </row>
    <row r="52" spans="1:1">
      <c r="A52" s="80" t="s">
        <v>692</v>
      </c>
    </row>
    <row r="53" spans="1:1">
      <c r="A53" s="80"/>
    </row>
    <row r="54" spans="1:1">
      <c r="A54" s="80" t="s">
        <v>693</v>
      </c>
    </row>
    <row r="55" spans="1:1">
      <c r="A55" s="79" t="s">
        <v>681</v>
      </c>
    </row>
    <row r="56" spans="1:1">
      <c r="A56" s="136" t="s">
        <v>491</v>
      </c>
    </row>
    <row r="57" spans="1:1">
      <c r="A57" s="136" t="s">
        <v>518</v>
      </c>
    </row>
    <row r="58" spans="1:1">
      <c r="A58" s="75" t="s">
        <v>639</v>
      </c>
    </row>
    <row r="59" spans="1:1">
      <c r="A59" s="76"/>
    </row>
    <row r="60" spans="1:1">
      <c r="A60" s="74" t="s">
        <v>471</v>
      </c>
    </row>
    <row r="61" spans="1:1">
      <c r="A61" s="76" t="s">
        <v>694</v>
      </c>
    </row>
    <row r="62" spans="1:1">
      <c r="A62" s="82"/>
    </row>
    <row r="63" spans="1:1">
      <c r="A63" s="82" t="s">
        <v>472</v>
      </c>
    </row>
    <row r="64" spans="1:1">
      <c r="A64" s="73" t="s">
        <v>498</v>
      </c>
    </row>
    <row r="65" spans="1:1">
      <c r="A65" s="73" t="s">
        <v>499</v>
      </c>
    </row>
    <row r="66" spans="1:1">
      <c r="A66" s="95" t="s">
        <v>500</v>
      </c>
    </row>
    <row r="67" spans="1:1">
      <c r="A67" s="73" t="s">
        <v>698</v>
      </c>
    </row>
    <row r="68" spans="1:1">
      <c r="A68" s="77" t="s">
        <v>519</v>
      </c>
    </row>
    <row r="69" spans="1:1">
      <c r="A69" s="95" t="s">
        <v>520</v>
      </c>
    </row>
    <row r="70" spans="1:1">
      <c r="A70" s="94" t="s">
        <v>640</v>
      </c>
    </row>
    <row r="71" spans="1:1">
      <c r="A71" s="73" t="s">
        <v>641</v>
      </c>
    </row>
    <row r="72" spans="1:1">
      <c r="A72" s="73" t="s">
        <v>501</v>
      </c>
    </row>
    <row r="73" spans="1:1">
      <c r="A73" s="73" t="s">
        <v>642</v>
      </c>
    </row>
    <row r="74" spans="1:1">
      <c r="A74" s="73" t="str">
        <f>"The one-time Cost to Shut a Branch is $"&amp;Scratch!M241&amp;". BHC has established a 4-year minimum payback period for an action such as closing a branch."</f>
        <v>The one-time Cost to Shut a Branch is $7600. BHC has established a 4-year minimum payback period for an action such as closing a branch.</v>
      </c>
    </row>
    <row r="75" spans="1:1">
      <c r="A75" s="93" t="str">
        <f>"Therefore, BHC must be able to justify annual savings of $"&amp;Scratch!L241&amp;" to justify closing a branch."</f>
        <v>Therefore, BHC must be able to justify annual savings of $1900 to justify closing a branch.</v>
      </c>
    </row>
    <row r="76" spans="1:1">
      <c r="A76" s="82"/>
    </row>
    <row r="77" spans="1:1">
      <c r="A77" s="82" t="s">
        <v>448</v>
      </c>
    </row>
    <row r="78" spans="1:1">
      <c r="A78" s="76" t="s">
        <v>473</v>
      </c>
    </row>
    <row r="79" spans="1:1">
      <c r="A79" s="83" t="s">
        <v>669</v>
      </c>
    </row>
    <row r="80" spans="1:1">
      <c r="A80" s="83" t="s">
        <v>670</v>
      </c>
    </row>
    <row r="81" spans="1:1">
      <c r="A81" s="76"/>
    </row>
    <row r="82" spans="1:1">
      <c r="A82" s="76" t="s">
        <v>643</v>
      </c>
    </row>
    <row r="83" spans="1:1">
      <c r="A83" s="72"/>
    </row>
    <row r="84" spans="1:1">
      <c r="A84" s="73" t="s">
        <v>707</v>
      </c>
    </row>
    <row r="85" spans="1:1">
      <c r="A85" s="73" t="s">
        <v>706</v>
      </c>
    </row>
    <row r="86" spans="1:1">
      <c r="A86" s="77" t="s">
        <v>644</v>
      </c>
    </row>
    <row r="87" spans="1:1">
      <c r="A87" s="93" t="s">
        <v>708</v>
      </c>
    </row>
    <row r="88" spans="1:1">
      <c r="A88" s="95" t="s">
        <v>502</v>
      </c>
    </row>
    <row r="89" spans="1:1">
      <c r="A89" s="95"/>
    </row>
    <row r="90" spans="1:1">
      <c r="A90" s="94"/>
    </row>
    <row r="91" spans="1:1">
      <c r="A91" s="82"/>
    </row>
    <row r="92" spans="1:1">
      <c r="A92" s="82" t="s">
        <v>474</v>
      </c>
    </row>
    <row r="93" spans="1:1">
      <c r="A93" s="76" t="s">
        <v>483</v>
      </c>
    </row>
    <row r="94" spans="1:1">
      <c r="A94" s="76" t="s">
        <v>645</v>
      </c>
    </row>
    <row r="95" spans="1:1">
      <c r="A95" s="76"/>
    </row>
    <row r="96" spans="1:1">
      <c r="A96" s="73" t="s">
        <v>671</v>
      </c>
    </row>
    <row r="97" spans="1:2">
      <c r="A97" s="72"/>
      <c r="B97" s="75" t="s">
        <v>646</v>
      </c>
    </row>
    <row r="98" spans="1:2">
      <c r="A98" s="72"/>
      <c r="B98" s="75" t="s">
        <v>647</v>
      </c>
    </row>
    <row r="99" spans="1:2">
      <c r="A99" s="72"/>
      <c r="B99" s="75" t="s">
        <v>484</v>
      </c>
    </row>
    <row r="100" spans="1:2">
      <c r="A100" s="72"/>
      <c r="B100" s="75" t="s">
        <v>485</v>
      </c>
    </row>
    <row r="101" spans="1:2">
      <c r="A101" s="72"/>
    </row>
    <row r="102" spans="1:2">
      <c r="A102" s="95" t="s">
        <v>672</v>
      </c>
    </row>
    <row r="103" spans="1:2">
      <c r="A103" s="83"/>
      <c r="B103" s="75" t="s">
        <v>486</v>
      </c>
    </row>
    <row r="104" spans="1:2">
      <c r="A104" s="83"/>
      <c r="B104" s="75" t="s">
        <v>648</v>
      </c>
    </row>
    <row r="105" spans="1:2">
      <c r="A105" s="80"/>
    </row>
    <row r="106" spans="1:2">
      <c r="A106" s="76" t="s">
        <v>649</v>
      </c>
    </row>
    <row r="107" spans="1:2">
      <c r="A107" s="80"/>
    </row>
    <row r="108" spans="1:2">
      <c r="A108" s="95" t="s">
        <v>503</v>
      </c>
    </row>
    <row r="109" spans="1:2">
      <c r="A109" s="95"/>
      <c r="B109" s="75" t="s">
        <v>701</v>
      </c>
    </row>
    <row r="110" spans="1:2">
      <c r="A110" s="95"/>
      <c r="B110" s="75" t="s">
        <v>702</v>
      </c>
    </row>
    <row r="111" spans="1:2">
      <c r="A111" s="95"/>
      <c r="B111" s="75" t="s">
        <v>703</v>
      </c>
    </row>
    <row r="112" spans="1:2">
      <c r="A112" s="95"/>
      <c r="B112" s="75" t="s">
        <v>704</v>
      </c>
    </row>
    <row r="113" spans="1:4">
      <c r="A113" s="73" t="s">
        <v>504</v>
      </c>
    </row>
    <row r="114" spans="1:4">
      <c r="A114" s="81"/>
      <c r="B114" s="75" t="s">
        <v>521</v>
      </c>
    </row>
    <row r="115" spans="1:4">
      <c r="A115" s="81"/>
      <c r="B115" s="75" t="s">
        <v>682</v>
      </c>
    </row>
    <row r="116" spans="1:4">
      <c r="A116" s="81"/>
      <c r="B116" s="75" t="s">
        <v>487</v>
      </c>
    </row>
    <row r="117" spans="1:4">
      <c r="A117" s="81"/>
    </row>
    <row r="118" spans="1:4" ht="15.75">
      <c r="A118" s="84"/>
      <c r="B118" s="84"/>
      <c r="C118" s="172" t="s">
        <v>12</v>
      </c>
      <c r="D118" s="172"/>
    </row>
    <row r="119" spans="1:4" ht="16.5" thickBot="1">
      <c r="A119" s="85"/>
      <c r="B119" s="85"/>
      <c r="C119" s="86">
        <v>40</v>
      </c>
      <c r="D119" s="86">
        <v>60</v>
      </c>
    </row>
    <row r="120" spans="1:4">
      <c r="A120" s="87" t="s">
        <v>24</v>
      </c>
      <c r="B120" s="86">
        <v>12000</v>
      </c>
      <c r="C120" s="88"/>
      <c r="D120" s="89"/>
    </row>
    <row r="121" spans="1:4" ht="13.5" thickBot="1">
      <c r="A121" s="87" t="s">
        <v>5</v>
      </c>
      <c r="B121" s="86">
        <v>15000</v>
      </c>
      <c r="C121" s="90"/>
      <c r="D121" s="91"/>
    </row>
    <row r="122" spans="1:4">
      <c r="A122" s="87"/>
      <c r="B122" s="86"/>
      <c r="C122" s="80"/>
      <c r="D122" s="80"/>
    </row>
    <row r="123" spans="1:4">
      <c r="A123" s="87"/>
      <c r="B123" s="150" t="s">
        <v>699</v>
      </c>
      <c r="C123" s="80"/>
      <c r="D123" s="80"/>
    </row>
    <row r="124" spans="1:4">
      <c r="A124" s="76"/>
    </row>
    <row r="125" spans="1:4">
      <c r="A125" s="73" t="s">
        <v>526</v>
      </c>
    </row>
    <row r="126" spans="1:4">
      <c r="A126" s="93" t="s">
        <v>527</v>
      </c>
    </row>
    <row r="127" spans="1:4">
      <c r="A127" s="93" t="s">
        <v>650</v>
      </c>
    </row>
    <row r="128" spans="1:4">
      <c r="A128" s="93" t="s">
        <v>528</v>
      </c>
    </row>
    <row r="129" spans="1:1">
      <c r="A129" s="93" t="s">
        <v>529</v>
      </c>
    </row>
    <row r="130" spans="1:1">
      <c r="A130" s="73" t="s">
        <v>651</v>
      </c>
    </row>
    <row r="131" spans="1:1">
      <c r="A131" s="93" t="s">
        <v>522</v>
      </c>
    </row>
    <row r="132" spans="1:1">
      <c r="A132" s="93" t="s">
        <v>652</v>
      </c>
    </row>
    <row r="133" spans="1:1">
      <c r="A133" s="93" t="s">
        <v>653</v>
      </c>
    </row>
    <row r="134" spans="1:1">
      <c r="A134" s="93" t="s">
        <v>523</v>
      </c>
    </row>
    <row r="135" spans="1:1">
      <c r="A135" s="73" t="s">
        <v>525</v>
      </c>
    </row>
    <row r="136" spans="1:1">
      <c r="A136" s="77" t="s">
        <v>524</v>
      </c>
    </row>
    <row r="137" spans="1:1">
      <c r="A137" s="92"/>
    </row>
    <row r="138" spans="1:1">
      <c r="A138" s="82" t="s">
        <v>475</v>
      </c>
    </row>
    <row r="139" spans="1:1">
      <c r="A139" s="76" t="s">
        <v>476</v>
      </c>
    </row>
    <row r="140" spans="1:1">
      <c r="A140" s="95" t="s">
        <v>673</v>
      </c>
    </row>
    <row r="141" spans="1:1">
      <c r="A141" s="95" t="s">
        <v>674</v>
      </c>
    </row>
    <row r="142" spans="1:1">
      <c r="A142" s="95" t="s">
        <v>675</v>
      </c>
    </row>
    <row r="143" spans="1:1">
      <c r="A143" s="95" t="s">
        <v>676</v>
      </c>
    </row>
    <row r="144" spans="1:1">
      <c r="A144" s="76"/>
    </row>
    <row r="145" spans="1:1">
      <c r="A145" s="76" t="s">
        <v>654</v>
      </c>
    </row>
    <row r="146" spans="1:1">
      <c r="A146" s="76"/>
    </row>
    <row r="147" spans="1:1">
      <c r="A147" s="95" t="s">
        <v>505</v>
      </c>
    </row>
    <row r="148" spans="1:1">
      <c r="A148" s="95" t="s">
        <v>506</v>
      </c>
    </row>
    <row r="149" spans="1:1">
      <c r="A149" s="95" t="s">
        <v>655</v>
      </c>
    </row>
    <row r="150" spans="1:1">
      <c r="A150" s="95" t="s">
        <v>507</v>
      </c>
    </row>
    <row r="151" spans="1:1">
      <c r="A151" s="73" t="s">
        <v>508</v>
      </c>
    </row>
    <row r="152" spans="1:1">
      <c r="A152" s="92"/>
    </row>
  </sheetData>
  <mergeCells count="2">
    <mergeCell ref="A22:Q22"/>
    <mergeCell ref="C118:D1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7B353-4880-FB47-A098-5A02BCF6F4DA}">
  <sheetPr published="0"/>
  <dimension ref="A1:FI250"/>
  <sheetViews>
    <sheetView topLeftCell="R1" zoomScale="130" zoomScaleNormal="130" workbookViewId="0">
      <selection activeCell="EL10" sqref="EL10"/>
    </sheetView>
  </sheetViews>
  <sheetFormatPr defaultColWidth="11.42578125" defaultRowHeight="12.75"/>
  <cols>
    <col min="2" max="2" width="10.42578125" customWidth="1"/>
    <col min="4" max="4" width="5.42578125" customWidth="1"/>
    <col min="9" max="9" width="11" style="2"/>
    <col min="10" max="10" width="6.5703125" customWidth="1"/>
    <col min="20" max="20" width="9.140625" customWidth="1"/>
    <col min="23" max="23" width="6.140625" customWidth="1"/>
    <col min="29" max="29" width="7.85546875" customWidth="1"/>
    <col min="56" max="56" width="5.5703125" customWidth="1"/>
    <col min="58" max="58" width="6.140625" customWidth="1"/>
    <col min="85" max="85" width="6.42578125" customWidth="1"/>
    <col min="87" max="87" width="12.42578125" bestFit="1" customWidth="1"/>
    <col min="88" max="91" width="11.85546875" bestFit="1" customWidth="1"/>
    <col min="92" max="104" width="12" bestFit="1" customWidth="1"/>
    <col min="105" max="105" width="13.140625" customWidth="1"/>
    <col min="106" max="111" width="12" bestFit="1" customWidth="1"/>
    <col min="114" max="118" width="11.85546875" bestFit="1" customWidth="1"/>
    <col min="119" max="138" width="12" bestFit="1" customWidth="1"/>
    <col min="139" max="139" width="6" customWidth="1"/>
    <col min="140" max="140" width="12" customWidth="1"/>
    <col min="142" max="142" width="11.85546875" bestFit="1" customWidth="1"/>
    <col min="143" max="143" width="12.42578125" bestFit="1" customWidth="1"/>
    <col min="144" max="144" width="11.140625" bestFit="1" customWidth="1"/>
    <col min="145" max="145" width="11.85546875" bestFit="1" customWidth="1"/>
    <col min="146" max="146" width="12.42578125" bestFit="1" customWidth="1"/>
    <col min="147" max="147" width="11.85546875" bestFit="1" customWidth="1"/>
    <col min="148" max="148" width="11.42578125" bestFit="1" customWidth="1"/>
  </cols>
  <sheetData>
    <row r="1" spans="1:165" s="75" customFormat="1" ht="18.75">
      <c r="A1" s="138" t="s">
        <v>632</v>
      </c>
      <c r="H1" s="139" t="s">
        <v>709</v>
      </c>
      <c r="I1" s="151"/>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165" s="75" customFormat="1">
      <c r="A2" s="142" t="s">
        <v>680</v>
      </c>
      <c r="I2" s="151"/>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165" s="75" customFormat="1">
      <c r="A3" s="122" t="str">
        <f ca="1">"Sheet: "&amp;MID(CELL("filename",A1),FIND("]",CELL("filename",A1))+1,255)</f>
        <v>Sheet: Model</v>
      </c>
      <c r="I3" s="151"/>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4" spans="1:165">
      <c r="BD4" s="54"/>
    </row>
    <row r="5" spans="1:165" s="59" customFormat="1" ht="21">
      <c r="A5" s="59" t="s">
        <v>448</v>
      </c>
      <c r="I5" s="152"/>
      <c r="K5" s="59" t="s">
        <v>444</v>
      </c>
      <c r="BE5" s="59" t="s">
        <v>441</v>
      </c>
    </row>
    <row r="6" spans="1:165">
      <c r="J6" s="54"/>
      <c r="BD6" s="54"/>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row>
    <row r="7" spans="1:165" ht="13.5" thickBot="1">
      <c r="A7" s="22" t="s">
        <v>439</v>
      </c>
      <c r="B7" s="31"/>
      <c r="C7" s="32"/>
      <c r="D7" s="32"/>
      <c r="E7" s="22" t="s">
        <v>15</v>
      </c>
      <c r="F7" s="31"/>
      <c r="G7" s="31"/>
      <c r="H7" s="31">
        <f ca="1">RAND()*4</f>
        <v>1.5448715040799055</v>
      </c>
      <c r="J7" s="54"/>
      <c r="L7" s="22" t="s">
        <v>22</v>
      </c>
      <c r="R7" s="18" t="s">
        <v>436</v>
      </c>
      <c r="Y7" s="22" t="s">
        <v>435</v>
      </c>
      <c r="AE7" s="22" t="s">
        <v>447</v>
      </c>
      <c r="BD7" s="54"/>
      <c r="BG7" s="22" t="s">
        <v>450</v>
      </c>
      <c r="CI7" s="22" t="s">
        <v>437</v>
      </c>
      <c r="DA7" s="10"/>
      <c r="DC7" s="3"/>
      <c r="DD7" s="3"/>
      <c r="DE7" s="3"/>
      <c r="DF7" s="3"/>
      <c r="DJ7" s="22" t="s">
        <v>631</v>
      </c>
      <c r="EK7" s="22" t="s">
        <v>449</v>
      </c>
    </row>
    <row r="8" spans="1:165" ht="13.5" thickBot="1">
      <c r="E8" s="53"/>
      <c r="F8" s="2"/>
      <c r="G8" s="2"/>
      <c r="J8" s="54"/>
      <c r="M8" s="8"/>
      <c r="N8" s="8"/>
      <c r="BD8" s="54"/>
      <c r="CH8" s="22"/>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36"/>
      <c r="DI8" s="22"/>
      <c r="DJ8" s="40"/>
      <c r="DK8" s="40"/>
      <c r="DL8" s="40"/>
      <c r="DM8" s="40"/>
      <c r="DN8" s="40"/>
      <c r="DO8" s="40"/>
      <c r="DP8" s="40"/>
      <c r="DQ8" s="40"/>
      <c r="DR8" s="40"/>
      <c r="DS8" s="40"/>
      <c r="DT8" s="40"/>
      <c r="DU8" s="40"/>
      <c r="DV8" s="40"/>
      <c r="DW8" s="40"/>
      <c r="DX8" s="40"/>
      <c r="DY8" s="40"/>
      <c r="DZ8" s="40"/>
      <c r="EA8" s="40"/>
      <c r="EB8" s="40"/>
      <c r="EC8" s="40"/>
      <c r="ED8" s="44"/>
      <c r="EE8" s="40"/>
      <c r="EF8" s="40"/>
      <c r="EG8" s="44"/>
      <c r="EH8" s="40"/>
      <c r="EJ8" s="22" t="s">
        <v>432</v>
      </c>
      <c r="EK8" s="160">
        <f>EK9-EK10</f>
        <v>8394.806253520579</v>
      </c>
      <c r="EL8" s="160">
        <f>EL9-EL10</f>
        <v>9749.9316529640673</v>
      </c>
      <c r="EM8" s="160">
        <f>EM9-EM10</f>
        <v>9289.0900736988588</v>
      </c>
      <c r="EN8" s="160">
        <f t="shared" ref="EN8:FI8" si="0">EN9-EN10</f>
        <v>10553.923899497462</v>
      </c>
      <c r="EO8" s="160">
        <f t="shared" si="0"/>
        <v>9370.5808909148327</v>
      </c>
      <c r="EP8" s="160">
        <f t="shared" si="0"/>
        <v>11103.489214524168</v>
      </c>
      <c r="EQ8" s="160">
        <f t="shared" si="0"/>
        <v>12458.614613967649</v>
      </c>
      <c r="ER8" s="160">
        <f t="shared" si="0"/>
        <v>11851.576651396688</v>
      </c>
      <c r="ES8" s="160">
        <f t="shared" si="0"/>
        <v>13063.376985049246</v>
      </c>
      <c r="ET8" s="160">
        <f t="shared" si="0"/>
        <v>11527.464195587523</v>
      </c>
      <c r="EU8" s="160">
        <f t="shared" si="0"/>
        <v>12654.175262275752</v>
      </c>
      <c r="EV8" s="160">
        <f t="shared" si="0"/>
        <v>13965.213880735668</v>
      </c>
      <c r="EW8" s="160">
        <f t="shared" si="0"/>
        <v>13216.304458407551</v>
      </c>
      <c r="EX8" s="160">
        <f t="shared" si="0"/>
        <v>14532.178302439021</v>
      </c>
      <c r="EY8" s="160">
        <f t="shared" si="0"/>
        <v>12907.314886679265</v>
      </c>
      <c r="EZ8" s="160">
        <f t="shared" si="0"/>
        <v>11748.172175527739</v>
      </c>
      <c r="FA8" s="160">
        <f t="shared" si="0"/>
        <v>13103.29757497122</v>
      </c>
      <c r="FB8" s="160">
        <f t="shared" si="0"/>
        <v>12467.663229094534</v>
      </c>
      <c r="FC8" s="160">
        <f t="shared" si="0"/>
        <v>13663.630070601033</v>
      </c>
      <c r="FD8" s="160">
        <f t="shared" si="0"/>
        <v>12030.747500260208</v>
      </c>
      <c r="FE8" s="160">
        <f t="shared" si="0"/>
        <v>13549.913279786066</v>
      </c>
      <c r="FF8" s="160">
        <f t="shared" si="0"/>
        <v>14854.678336278826</v>
      </c>
      <c r="FG8" s="160">
        <f t="shared" si="0"/>
        <v>14055.683227824895</v>
      </c>
      <c r="FH8" s="160">
        <f t="shared" si="0"/>
        <v>15369.687108322112</v>
      </c>
      <c r="FI8" s="160">
        <f t="shared" si="0"/>
        <v>13630.382878208053</v>
      </c>
    </row>
    <row r="9" spans="1:165" ht="13.5" thickBot="1">
      <c r="B9" s="3"/>
      <c r="C9" s="3"/>
      <c r="D9" s="3"/>
      <c r="E9" s="2"/>
      <c r="F9" s="2"/>
      <c r="G9" s="2"/>
      <c r="H9" s="2"/>
      <c r="J9" s="54"/>
      <c r="AF9" s="35"/>
      <c r="AG9" s="35"/>
      <c r="AH9" s="35"/>
      <c r="AI9" s="35"/>
      <c r="AJ9" s="35"/>
      <c r="AK9" s="35"/>
      <c r="AL9" s="35"/>
      <c r="AM9" s="35"/>
      <c r="AN9" s="35"/>
      <c r="AO9" s="35"/>
      <c r="AP9" s="35"/>
      <c r="AQ9" s="35"/>
      <c r="AR9" s="35"/>
      <c r="AS9" s="35"/>
      <c r="AT9" s="35"/>
      <c r="AU9" s="35"/>
      <c r="AV9" s="35"/>
      <c r="AW9" s="35"/>
      <c r="AX9" s="35"/>
      <c r="AY9" s="46"/>
      <c r="AZ9" s="35"/>
      <c r="BA9" s="35"/>
      <c r="BB9" s="35"/>
      <c r="BC9" s="62"/>
      <c r="BD9" s="54"/>
      <c r="CH9" s="28" t="s">
        <v>437</v>
      </c>
      <c r="CI9" s="40">
        <f t="shared" ref="CI9:DG9" si="1">SUM(CI15:CI214)</f>
        <v>20394.806253520579</v>
      </c>
      <c r="CJ9" s="40">
        <f t="shared" si="1"/>
        <v>20394.806253520579</v>
      </c>
      <c r="CK9" s="40">
        <f t="shared" si="1"/>
        <v>20394.806253520579</v>
      </c>
      <c r="CL9" s="40">
        <f t="shared" si="1"/>
        <v>20394.806253520579</v>
      </c>
      <c r="CM9" s="40">
        <f t="shared" si="1"/>
        <v>20394.806253520579</v>
      </c>
      <c r="CN9" s="40">
        <f t="shared" si="1"/>
        <v>23834.806253520586</v>
      </c>
      <c r="CO9" s="40">
        <f t="shared" si="1"/>
        <v>23834.806253520586</v>
      </c>
      <c r="CP9" s="40">
        <f t="shared" si="1"/>
        <v>23834.806253520586</v>
      </c>
      <c r="CQ9" s="40">
        <f t="shared" si="1"/>
        <v>23834.806253520586</v>
      </c>
      <c r="CR9" s="40">
        <f t="shared" si="1"/>
        <v>23834.806253520586</v>
      </c>
      <c r="CS9" s="40">
        <f t="shared" si="1"/>
        <v>25234.806253520594</v>
      </c>
      <c r="CT9" s="40">
        <f t="shared" si="1"/>
        <v>25234.806253520594</v>
      </c>
      <c r="CU9" s="40">
        <f t="shared" si="1"/>
        <v>25234.806253520594</v>
      </c>
      <c r="CV9" s="40">
        <f t="shared" si="1"/>
        <v>25234.806253520594</v>
      </c>
      <c r="CW9" s="40">
        <f t="shared" si="1"/>
        <v>25234.806253520594</v>
      </c>
      <c r="CX9" s="40">
        <f t="shared" si="1"/>
        <v>25554.806253520594</v>
      </c>
      <c r="CY9" s="40">
        <f t="shared" si="1"/>
        <v>25554.806253520594</v>
      </c>
      <c r="CZ9" s="40">
        <f t="shared" si="1"/>
        <v>25554.806253520594</v>
      </c>
      <c r="DA9" s="40">
        <f t="shared" si="1"/>
        <v>25554.806253520594</v>
      </c>
      <c r="DB9" s="40">
        <f t="shared" si="1"/>
        <v>25554.806253520594</v>
      </c>
      <c r="DC9" s="40">
        <f t="shared" si="1"/>
        <v>27654.806253520601</v>
      </c>
      <c r="DD9" s="40">
        <f t="shared" si="1"/>
        <v>27654.806253520601</v>
      </c>
      <c r="DE9" s="40">
        <f t="shared" si="1"/>
        <v>27654.806253520601</v>
      </c>
      <c r="DF9" s="40">
        <f t="shared" si="1"/>
        <v>27654.806253520601</v>
      </c>
      <c r="DG9" s="40">
        <f t="shared" si="1"/>
        <v>27654.806253520601</v>
      </c>
      <c r="DH9" s="36"/>
      <c r="DI9" s="28" t="s">
        <v>437</v>
      </c>
      <c r="DJ9" s="40">
        <f>SUM(DJ15:DJ214)</f>
        <v>20394.806253520579</v>
      </c>
      <c r="DK9" s="40">
        <f t="shared" ref="DK9:EH9" si="2">SUM(DK15:DK214)</f>
        <v>18749.931652964067</v>
      </c>
      <c r="DL9" s="40">
        <f t="shared" si="2"/>
        <v>18289.090073698859</v>
      </c>
      <c r="DM9" s="40">
        <f t="shared" si="2"/>
        <v>19553.923899497462</v>
      </c>
      <c r="DN9" s="40">
        <f t="shared" si="2"/>
        <v>18370.580890914833</v>
      </c>
      <c r="DO9" s="40">
        <f t="shared" si="2"/>
        <v>23103.489214524168</v>
      </c>
      <c r="DP9" s="40">
        <f t="shared" si="2"/>
        <v>21458.614613967649</v>
      </c>
      <c r="DQ9" s="40">
        <f t="shared" si="2"/>
        <v>20851.576651396688</v>
      </c>
      <c r="DR9" s="40">
        <f t="shared" si="2"/>
        <v>22063.376985049246</v>
      </c>
      <c r="DS9" s="40">
        <f t="shared" si="2"/>
        <v>20527.464195587523</v>
      </c>
      <c r="DT9" s="40">
        <f t="shared" si="2"/>
        <v>24654.175262275752</v>
      </c>
      <c r="DU9" s="40">
        <f t="shared" si="2"/>
        <v>22965.213880735668</v>
      </c>
      <c r="DV9" s="40">
        <f t="shared" si="2"/>
        <v>22216.304458407551</v>
      </c>
      <c r="DW9" s="40">
        <f t="shared" si="2"/>
        <v>23532.178302439021</v>
      </c>
      <c r="DX9" s="40">
        <f t="shared" si="2"/>
        <v>21907.314886679265</v>
      </c>
      <c r="DY9" s="40">
        <f t="shared" si="2"/>
        <v>23748.172175527739</v>
      </c>
      <c r="DZ9" s="40">
        <f t="shared" si="2"/>
        <v>22103.29757497122</v>
      </c>
      <c r="EA9" s="40">
        <f t="shared" si="2"/>
        <v>21467.663229094534</v>
      </c>
      <c r="EB9" s="40">
        <f t="shared" si="2"/>
        <v>22663.630070601033</v>
      </c>
      <c r="EC9" s="40">
        <f t="shared" si="2"/>
        <v>21030.747500260208</v>
      </c>
      <c r="ED9" s="44">
        <f t="shared" si="2"/>
        <v>25549.913279786066</v>
      </c>
      <c r="EE9" s="40">
        <f t="shared" si="2"/>
        <v>23854.678336278826</v>
      </c>
      <c r="EF9" s="40">
        <f t="shared" si="2"/>
        <v>23055.683227824895</v>
      </c>
      <c r="EG9" s="40">
        <f t="shared" si="2"/>
        <v>24369.687108322112</v>
      </c>
      <c r="EH9" s="40">
        <f t="shared" si="2"/>
        <v>22630.382878208053</v>
      </c>
      <c r="EJ9" s="28" t="s">
        <v>437</v>
      </c>
      <c r="EK9" s="160">
        <f t="shared" ref="EK9:FI9" si="3">DJ9</f>
        <v>20394.806253520579</v>
      </c>
      <c r="EL9" s="160">
        <f t="shared" si="3"/>
        <v>18749.931652964067</v>
      </c>
      <c r="EM9" s="160">
        <f t="shared" si="3"/>
        <v>18289.090073698859</v>
      </c>
      <c r="EN9" s="160">
        <f t="shared" si="3"/>
        <v>19553.923899497462</v>
      </c>
      <c r="EO9" s="160">
        <f t="shared" si="3"/>
        <v>18370.580890914833</v>
      </c>
      <c r="EP9" s="160">
        <f t="shared" si="3"/>
        <v>23103.489214524168</v>
      </c>
      <c r="EQ9" s="160">
        <f t="shared" si="3"/>
        <v>21458.614613967649</v>
      </c>
      <c r="ER9" s="160">
        <f t="shared" si="3"/>
        <v>20851.576651396688</v>
      </c>
      <c r="ES9" s="160">
        <f t="shared" si="3"/>
        <v>22063.376985049246</v>
      </c>
      <c r="ET9" s="160">
        <f t="shared" si="3"/>
        <v>20527.464195587523</v>
      </c>
      <c r="EU9" s="160">
        <f t="shared" si="3"/>
        <v>24654.175262275752</v>
      </c>
      <c r="EV9" s="160">
        <f t="shared" si="3"/>
        <v>22965.213880735668</v>
      </c>
      <c r="EW9" s="160">
        <f t="shared" si="3"/>
        <v>22216.304458407551</v>
      </c>
      <c r="EX9" s="160">
        <f t="shared" si="3"/>
        <v>23532.178302439021</v>
      </c>
      <c r="EY9" s="160">
        <f t="shared" si="3"/>
        <v>21907.314886679265</v>
      </c>
      <c r="EZ9" s="160">
        <f t="shared" si="3"/>
        <v>23748.172175527739</v>
      </c>
      <c r="FA9" s="160">
        <f t="shared" si="3"/>
        <v>22103.29757497122</v>
      </c>
      <c r="FB9" s="160">
        <f t="shared" si="3"/>
        <v>21467.663229094534</v>
      </c>
      <c r="FC9" s="160">
        <f t="shared" si="3"/>
        <v>22663.630070601033</v>
      </c>
      <c r="FD9" s="160">
        <f t="shared" si="3"/>
        <v>21030.747500260208</v>
      </c>
      <c r="FE9" s="160">
        <f t="shared" si="3"/>
        <v>25549.913279786066</v>
      </c>
      <c r="FF9" s="160">
        <f t="shared" si="3"/>
        <v>23854.678336278826</v>
      </c>
      <c r="FG9" s="160">
        <f t="shared" si="3"/>
        <v>23055.683227824895</v>
      </c>
      <c r="FH9" s="160">
        <f t="shared" si="3"/>
        <v>24369.687108322112</v>
      </c>
      <c r="FI9" s="160">
        <f t="shared" si="3"/>
        <v>22630.382878208053</v>
      </c>
    </row>
    <row r="10" spans="1:165" ht="13.5" thickBot="1">
      <c r="J10" s="54"/>
      <c r="AD10" s="28" t="s">
        <v>6</v>
      </c>
      <c r="AE10" s="35">
        <f>IFERROR(AVERAGE(AE15:AE214),0)</f>
        <v>1</v>
      </c>
      <c r="AF10" s="35">
        <f t="shared" ref="AF10:BC10" si="4">IFERROR(AVERAGE(AF15:AF214),0)</f>
        <v>0.95600000000000007</v>
      </c>
      <c r="AG10" s="35">
        <f t="shared" si="4"/>
        <v>0.9145000000000002</v>
      </c>
      <c r="AH10" s="35">
        <f t="shared" si="4"/>
        <v>0.94625000000000004</v>
      </c>
      <c r="AI10" s="35">
        <f t="shared" si="4"/>
        <v>0.85850000000000082</v>
      </c>
      <c r="AJ10" s="35">
        <f t="shared" si="4"/>
        <v>0.95700000000000141</v>
      </c>
      <c r="AK10" s="35">
        <f t="shared" si="4"/>
        <v>0.9130000000000017</v>
      </c>
      <c r="AL10" s="35">
        <f t="shared" si="4"/>
        <v>0.87395000000000123</v>
      </c>
      <c r="AM10" s="35">
        <f t="shared" si="4"/>
        <v>0.90647500000000136</v>
      </c>
      <c r="AN10" s="35">
        <f t="shared" si="4"/>
        <v>0.82405000000000084</v>
      </c>
      <c r="AO10" s="35">
        <f t="shared" si="4"/>
        <v>0.96974999999999834</v>
      </c>
      <c r="AP10" s="35">
        <f t="shared" si="4"/>
        <v>0.92607499999999887</v>
      </c>
      <c r="AQ10" s="35">
        <f t="shared" si="4"/>
        <v>0.88666249999999958</v>
      </c>
      <c r="AR10" s="35">
        <f t="shared" si="4"/>
        <v>0.91799999999999893</v>
      </c>
      <c r="AS10" s="35">
        <f t="shared" si="4"/>
        <v>0.83330000000000037</v>
      </c>
      <c r="AT10" s="35">
        <f t="shared" si="4"/>
        <v>0.91400000000000092</v>
      </c>
      <c r="AU10" s="35">
        <f t="shared" si="4"/>
        <v>0.87000000000000088</v>
      </c>
      <c r="AV10" s="35">
        <f t="shared" si="4"/>
        <v>0.83340000000000047</v>
      </c>
      <c r="AW10" s="35">
        <f t="shared" si="4"/>
        <v>0.86670000000000069</v>
      </c>
      <c r="AX10" s="35">
        <f t="shared" si="4"/>
        <v>0.78960000000000019</v>
      </c>
      <c r="AY10" s="35">
        <f t="shared" si="4"/>
        <v>0.909249999999998</v>
      </c>
      <c r="AZ10" s="35">
        <f t="shared" si="4"/>
        <v>0.86622499999999814</v>
      </c>
      <c r="BA10" s="35">
        <f t="shared" si="4"/>
        <v>0.83098749999999877</v>
      </c>
      <c r="BB10" s="35">
        <f t="shared" si="4"/>
        <v>0.8614999999999986</v>
      </c>
      <c r="BC10" s="35">
        <f t="shared" si="4"/>
        <v>0.78289999999999904</v>
      </c>
      <c r="BD10" s="54"/>
      <c r="BE10" s="36">
        <f>SUM(BE15:BE214)</f>
        <v>30394.806253520594</v>
      </c>
      <c r="BG10" s="28" t="s">
        <v>440</v>
      </c>
      <c r="BH10" s="36">
        <f t="shared" ref="BH10:CE10" si="5">SUM(BH15:BH214)</f>
        <v>0</v>
      </c>
      <c r="BI10" s="36">
        <f t="shared" si="5"/>
        <v>0</v>
      </c>
      <c r="BJ10" s="36">
        <f t="shared" si="5"/>
        <v>0</v>
      </c>
      <c r="BK10" s="36">
        <f t="shared" si="5"/>
        <v>0</v>
      </c>
      <c r="BL10" s="36">
        <f t="shared" si="5"/>
        <v>0</v>
      </c>
      <c r="BM10" s="36">
        <f>SUM(BM15:BM214)</f>
        <v>3440</v>
      </c>
      <c r="BN10" s="36">
        <f t="shared" si="5"/>
        <v>3440</v>
      </c>
      <c r="BO10" s="36">
        <f t="shared" si="5"/>
        <v>3440</v>
      </c>
      <c r="BP10" s="36">
        <f t="shared" si="5"/>
        <v>3440</v>
      </c>
      <c r="BQ10" s="36">
        <f t="shared" si="5"/>
        <v>3440</v>
      </c>
      <c r="BR10" s="36">
        <f t="shared" si="5"/>
        <v>4840</v>
      </c>
      <c r="BS10" s="36">
        <f t="shared" si="5"/>
        <v>4840</v>
      </c>
      <c r="BT10" s="36">
        <f t="shared" si="5"/>
        <v>4840</v>
      </c>
      <c r="BU10" s="36">
        <f t="shared" si="5"/>
        <v>4840</v>
      </c>
      <c r="BV10" s="36">
        <f t="shared" si="5"/>
        <v>4840</v>
      </c>
      <c r="BW10" s="36">
        <f t="shared" si="5"/>
        <v>5160</v>
      </c>
      <c r="BX10" s="36">
        <f t="shared" si="5"/>
        <v>5160</v>
      </c>
      <c r="BY10" s="36">
        <f t="shared" si="5"/>
        <v>5160</v>
      </c>
      <c r="BZ10" s="36">
        <f t="shared" si="5"/>
        <v>5160</v>
      </c>
      <c r="CA10" s="36">
        <f t="shared" si="5"/>
        <v>5160</v>
      </c>
      <c r="CB10" s="36">
        <f t="shared" si="5"/>
        <v>7260</v>
      </c>
      <c r="CC10" s="36">
        <f t="shared" si="5"/>
        <v>7260</v>
      </c>
      <c r="CD10" s="36">
        <f t="shared" si="5"/>
        <v>7260</v>
      </c>
      <c r="CE10" s="36">
        <f t="shared" si="5"/>
        <v>7260</v>
      </c>
      <c r="CF10" s="36">
        <f>SUM(CF15:CF214)</f>
        <v>7260</v>
      </c>
      <c r="CH10" s="28"/>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36"/>
      <c r="DI10" s="28"/>
      <c r="DJ10" s="40"/>
      <c r="DK10" s="40"/>
      <c r="DL10" s="40"/>
      <c r="DM10" s="40"/>
      <c r="DN10" s="40"/>
      <c r="DO10" s="40"/>
      <c r="DP10" s="40"/>
      <c r="DQ10" s="40"/>
      <c r="DR10" s="40"/>
      <c r="DS10" s="40"/>
      <c r="DT10" s="40"/>
      <c r="DU10" s="40"/>
      <c r="DV10" s="40"/>
      <c r="DW10" s="40"/>
      <c r="DX10" s="40"/>
      <c r="DY10" s="40"/>
      <c r="DZ10" s="40"/>
      <c r="EA10" s="40"/>
      <c r="EB10" s="40"/>
      <c r="EC10" s="40"/>
      <c r="ED10" s="44"/>
      <c r="EE10" s="40"/>
      <c r="EF10" s="40"/>
      <c r="EG10" s="40"/>
      <c r="EH10" s="40"/>
      <c r="EJ10" s="28" t="s">
        <v>431</v>
      </c>
      <c r="EK10" s="160">
        <f>IF(OR(EK14="Branch A",EK14="Branch B",EK14="Branch C",EK14="Branch D"),9000,12000)</f>
        <v>12000</v>
      </c>
      <c r="EL10" s="160">
        <f>IF(OR(EL14="Branch A",EL14="Branch B",EL14="Branch C",EL14="Branch D"),9000,12000)</f>
        <v>9000</v>
      </c>
      <c r="EM10" s="160">
        <f>IF(OR(EM14="Branch A",EM14="Branch B",EM14="Branch C",EM14="Branch D"),9000,12000)</f>
        <v>9000</v>
      </c>
      <c r="EN10" s="160">
        <f>IF(OR(EN14="Branch A",EN14="Branch B",EN14="Branch C",EN14="Branch D"),9000,12000)</f>
        <v>9000</v>
      </c>
      <c r="EO10" s="160">
        <f t="shared" ref="EO10:FI10" si="6">IF(OR(EO14="Branch A",EO14="Branch B",EO14="Branch C",EO14="Branch D"),9000,12000)</f>
        <v>9000</v>
      </c>
      <c r="EP10" s="160">
        <f t="shared" si="6"/>
        <v>12000</v>
      </c>
      <c r="EQ10" s="160">
        <f t="shared" si="6"/>
        <v>9000</v>
      </c>
      <c r="ER10" s="160">
        <f t="shared" si="6"/>
        <v>9000</v>
      </c>
      <c r="ES10" s="160">
        <f t="shared" si="6"/>
        <v>9000</v>
      </c>
      <c r="ET10" s="160">
        <f t="shared" si="6"/>
        <v>9000</v>
      </c>
      <c r="EU10" s="160">
        <f t="shared" si="6"/>
        <v>12000</v>
      </c>
      <c r="EV10" s="160">
        <f t="shared" si="6"/>
        <v>9000</v>
      </c>
      <c r="EW10" s="160">
        <f t="shared" si="6"/>
        <v>9000</v>
      </c>
      <c r="EX10" s="160">
        <f t="shared" si="6"/>
        <v>9000</v>
      </c>
      <c r="EY10" s="160">
        <f t="shared" si="6"/>
        <v>9000</v>
      </c>
      <c r="EZ10" s="160">
        <f t="shared" si="6"/>
        <v>12000</v>
      </c>
      <c r="FA10" s="160">
        <f t="shared" si="6"/>
        <v>9000</v>
      </c>
      <c r="FB10" s="160">
        <f t="shared" si="6"/>
        <v>9000</v>
      </c>
      <c r="FC10" s="160">
        <f t="shared" si="6"/>
        <v>9000</v>
      </c>
      <c r="FD10" s="160">
        <f t="shared" si="6"/>
        <v>9000</v>
      </c>
      <c r="FE10" s="160">
        <f t="shared" si="6"/>
        <v>12000</v>
      </c>
      <c r="FF10" s="160">
        <f t="shared" si="6"/>
        <v>9000</v>
      </c>
      <c r="FG10" s="160">
        <f t="shared" si="6"/>
        <v>9000</v>
      </c>
      <c r="FH10" s="160">
        <f t="shared" si="6"/>
        <v>9000</v>
      </c>
      <c r="FI10" s="160">
        <f t="shared" si="6"/>
        <v>9000</v>
      </c>
    </row>
    <row r="11" spans="1:165">
      <c r="E11" s="22"/>
      <c r="F11" s="3"/>
      <c r="G11" s="3"/>
      <c r="H11" s="8"/>
      <c r="J11" s="54"/>
      <c r="M11" s="8"/>
      <c r="N11" s="8"/>
      <c r="O11" s="8"/>
      <c r="P11" s="8"/>
      <c r="S11" s="8"/>
      <c r="T11" s="8"/>
      <c r="U11" s="8"/>
      <c r="V11" s="8"/>
      <c r="W11" s="8"/>
      <c r="BD11" s="54"/>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I11" s="40"/>
      <c r="CJ11" s="40"/>
      <c r="CK11" s="40"/>
      <c r="CL11" s="40"/>
      <c r="CM11" s="40"/>
      <c r="CN11" s="40"/>
      <c r="CO11" s="40"/>
      <c r="CP11" s="40"/>
      <c r="CQ11" s="40"/>
      <c r="CR11" s="40"/>
      <c r="CS11" s="40"/>
      <c r="CT11" s="40"/>
      <c r="CU11" s="40"/>
      <c r="CV11" s="41"/>
      <c r="CW11" s="41"/>
      <c r="CX11" s="41"/>
      <c r="CY11" s="41"/>
      <c r="CZ11" s="41"/>
      <c r="DA11" s="41"/>
      <c r="DB11" s="40"/>
      <c r="DC11" s="40"/>
      <c r="DD11" s="40"/>
      <c r="DE11" s="40"/>
      <c r="DF11" s="40"/>
      <c r="DG11" s="40"/>
      <c r="DH11" s="36"/>
      <c r="DI11" s="36"/>
      <c r="DJ11" s="40"/>
      <c r="DK11" s="40"/>
      <c r="DL11" s="40"/>
      <c r="DM11" s="40"/>
      <c r="DN11" s="40"/>
      <c r="DO11" s="40"/>
      <c r="DP11" s="40"/>
      <c r="DQ11" s="40"/>
      <c r="DR11" s="40"/>
      <c r="DS11" s="40"/>
      <c r="DT11" s="40"/>
      <c r="DU11" s="40"/>
      <c r="DV11" s="40"/>
      <c r="DW11" s="40"/>
      <c r="DX11" s="40"/>
      <c r="DY11" s="40"/>
      <c r="DZ11" s="40"/>
      <c r="EA11" s="40"/>
      <c r="EB11" s="40"/>
      <c r="EC11" s="40"/>
      <c r="ED11" s="44"/>
      <c r="EE11" s="40"/>
      <c r="EF11" s="40"/>
      <c r="EG11" s="40"/>
      <c r="EH11" s="40"/>
      <c r="ES11" s="36"/>
      <c r="ET11" s="36"/>
      <c r="EU11" s="36"/>
    </row>
    <row r="12" spans="1:165">
      <c r="C12" s="19" t="s">
        <v>6</v>
      </c>
      <c r="D12" s="22"/>
      <c r="E12" s="3"/>
      <c r="F12" s="3"/>
      <c r="G12" s="3"/>
      <c r="H12" s="3"/>
      <c r="I12" s="19" t="s">
        <v>18</v>
      </c>
      <c r="J12" s="54"/>
      <c r="K12" s="22"/>
      <c r="N12" s="22"/>
      <c r="O12" s="22"/>
      <c r="P12" s="22"/>
      <c r="S12" s="27"/>
      <c r="T12" s="27"/>
      <c r="U12" s="27"/>
      <c r="V12" s="27"/>
      <c r="X12" s="28" t="s">
        <v>14</v>
      </c>
      <c r="Y12" s="25">
        <f>'Fee Driven Attrition'!I8</f>
        <v>12000</v>
      </c>
      <c r="Z12" s="25">
        <v>15000</v>
      </c>
      <c r="AA12" s="20">
        <f>Y12</f>
        <v>12000</v>
      </c>
      <c r="AB12" s="20">
        <f>Z12</f>
        <v>15000</v>
      </c>
      <c r="AD12" s="28" t="s">
        <v>14</v>
      </c>
      <c r="AE12" s="21">
        <v>0</v>
      </c>
      <c r="AF12" s="21">
        <v>0</v>
      </c>
      <c r="AG12" s="21">
        <v>0</v>
      </c>
      <c r="AH12" s="21">
        <v>0</v>
      </c>
      <c r="AI12" s="21">
        <v>0</v>
      </c>
      <c r="AJ12" s="21">
        <v>12000</v>
      </c>
      <c r="AK12" s="21">
        <v>12000</v>
      </c>
      <c r="AL12" s="21">
        <v>12000</v>
      </c>
      <c r="AM12" s="21">
        <v>12000</v>
      </c>
      <c r="AN12" s="21">
        <v>12000</v>
      </c>
      <c r="AO12" s="21">
        <v>15000</v>
      </c>
      <c r="AP12" s="21">
        <v>15000</v>
      </c>
      <c r="AQ12" s="21">
        <v>15000</v>
      </c>
      <c r="AR12" s="21">
        <v>15000</v>
      </c>
      <c r="AS12" s="21">
        <v>15000</v>
      </c>
      <c r="AT12" s="21">
        <v>12000</v>
      </c>
      <c r="AU12" s="21">
        <v>12000</v>
      </c>
      <c r="AV12" s="21">
        <v>12000</v>
      </c>
      <c r="AW12" s="21">
        <v>12000</v>
      </c>
      <c r="AX12" s="21">
        <v>12000</v>
      </c>
      <c r="AY12" s="21">
        <v>15000</v>
      </c>
      <c r="AZ12" s="21">
        <v>15000</v>
      </c>
      <c r="BA12" s="21">
        <v>15000</v>
      </c>
      <c r="BB12" s="21">
        <v>15000</v>
      </c>
      <c r="BC12" s="21">
        <v>15000</v>
      </c>
      <c r="BD12" s="54"/>
      <c r="BE12" s="19" t="s">
        <v>428</v>
      </c>
      <c r="BG12" s="28" t="s">
        <v>14</v>
      </c>
      <c r="BH12" s="37">
        <v>0</v>
      </c>
      <c r="BI12" s="37">
        <v>0</v>
      </c>
      <c r="BJ12" s="37">
        <v>0</v>
      </c>
      <c r="BK12" s="37">
        <v>0</v>
      </c>
      <c r="BL12" s="37">
        <v>0</v>
      </c>
      <c r="BM12" s="37">
        <v>12000</v>
      </c>
      <c r="BN12" s="37">
        <v>12000</v>
      </c>
      <c r="BO12" s="37">
        <v>12000</v>
      </c>
      <c r="BP12" s="37">
        <v>12000</v>
      </c>
      <c r="BQ12" s="37">
        <v>12000</v>
      </c>
      <c r="BR12" s="37">
        <v>15000</v>
      </c>
      <c r="BS12" s="37">
        <v>15000</v>
      </c>
      <c r="BT12" s="37">
        <v>15000</v>
      </c>
      <c r="BU12" s="37">
        <v>15000</v>
      </c>
      <c r="BV12" s="37">
        <v>15000</v>
      </c>
      <c r="BW12" s="37">
        <v>12000</v>
      </c>
      <c r="BX12" s="37">
        <v>12000</v>
      </c>
      <c r="BY12" s="37">
        <v>12000</v>
      </c>
      <c r="BZ12" s="37">
        <v>12000</v>
      </c>
      <c r="CA12" s="37">
        <v>12000</v>
      </c>
      <c r="CB12" s="37">
        <v>15000</v>
      </c>
      <c r="CC12" s="37">
        <v>15000</v>
      </c>
      <c r="CD12" s="37">
        <v>15000</v>
      </c>
      <c r="CE12" s="37">
        <v>15000</v>
      </c>
      <c r="CF12" s="37">
        <v>15000</v>
      </c>
      <c r="CH12" s="28" t="s">
        <v>14</v>
      </c>
      <c r="CI12" s="42">
        <v>0</v>
      </c>
      <c r="CJ12" s="42">
        <v>0</v>
      </c>
      <c r="CK12" s="42">
        <v>0</v>
      </c>
      <c r="CL12" s="42">
        <v>0</v>
      </c>
      <c r="CM12" s="42">
        <v>0</v>
      </c>
      <c r="CN12" s="42">
        <v>12000</v>
      </c>
      <c r="CO12" s="42">
        <v>12000</v>
      </c>
      <c r="CP12" s="42">
        <v>12000</v>
      </c>
      <c r="CQ12" s="42">
        <v>12000</v>
      </c>
      <c r="CR12" s="42">
        <v>12000</v>
      </c>
      <c r="CS12" s="42">
        <v>15000</v>
      </c>
      <c r="CT12" s="42">
        <v>15000</v>
      </c>
      <c r="CU12" s="42">
        <v>15000</v>
      </c>
      <c r="CV12" s="42">
        <v>15000</v>
      </c>
      <c r="CW12" s="42">
        <v>15000</v>
      </c>
      <c r="CX12" s="42">
        <v>12000</v>
      </c>
      <c r="CY12" s="42">
        <v>12000</v>
      </c>
      <c r="CZ12" s="42">
        <v>12000</v>
      </c>
      <c r="DA12" s="42">
        <v>12000</v>
      </c>
      <c r="DB12" s="42">
        <v>12000</v>
      </c>
      <c r="DC12" s="42">
        <v>15000</v>
      </c>
      <c r="DD12" s="42">
        <v>15000</v>
      </c>
      <c r="DE12" s="42">
        <v>15000</v>
      </c>
      <c r="DF12" s="42">
        <v>15000</v>
      </c>
      <c r="DG12" s="42">
        <v>15000</v>
      </c>
      <c r="DH12" s="36"/>
      <c r="DI12" s="43" t="s">
        <v>14</v>
      </c>
      <c r="DJ12" s="42">
        <v>0</v>
      </c>
      <c r="DK12" s="42">
        <v>0</v>
      </c>
      <c r="DL12" s="42">
        <v>0</v>
      </c>
      <c r="DM12" s="42">
        <v>0</v>
      </c>
      <c r="DN12" s="42">
        <v>0</v>
      </c>
      <c r="DO12" s="42">
        <v>12000</v>
      </c>
      <c r="DP12" s="42">
        <v>12000</v>
      </c>
      <c r="DQ12" s="42">
        <v>12000</v>
      </c>
      <c r="DR12" s="42">
        <v>12000</v>
      </c>
      <c r="DS12" s="42">
        <v>12000</v>
      </c>
      <c r="DT12" s="42">
        <v>15000</v>
      </c>
      <c r="DU12" s="42">
        <v>15000</v>
      </c>
      <c r="DV12" s="42">
        <v>15000</v>
      </c>
      <c r="DW12" s="42">
        <v>15000</v>
      </c>
      <c r="DX12" s="42">
        <v>15000</v>
      </c>
      <c r="DY12" s="42">
        <v>12000</v>
      </c>
      <c r="DZ12" s="42">
        <v>12000</v>
      </c>
      <c r="EA12" s="42">
        <v>12000</v>
      </c>
      <c r="EB12" s="42">
        <v>12000</v>
      </c>
      <c r="EC12" s="42">
        <v>12000</v>
      </c>
      <c r="ED12" s="45">
        <v>15000</v>
      </c>
      <c r="EE12" s="42">
        <v>15000</v>
      </c>
      <c r="EF12" s="42">
        <v>15000</v>
      </c>
      <c r="EG12" s="42">
        <v>15000</v>
      </c>
      <c r="EH12" s="42">
        <v>15000</v>
      </c>
      <c r="EJ12" s="43" t="s">
        <v>14</v>
      </c>
      <c r="EK12" s="42">
        <v>0</v>
      </c>
      <c r="EL12" s="42">
        <v>0</v>
      </c>
      <c r="EM12" s="42">
        <v>0</v>
      </c>
      <c r="EN12" s="42">
        <v>0</v>
      </c>
      <c r="EO12" s="42">
        <v>0</v>
      </c>
      <c r="EP12" s="42">
        <v>12000</v>
      </c>
      <c r="EQ12" s="42">
        <v>12000</v>
      </c>
      <c r="ER12" s="42">
        <v>12000</v>
      </c>
      <c r="ES12" s="42">
        <v>12000</v>
      </c>
      <c r="ET12" s="42">
        <v>12000</v>
      </c>
      <c r="EU12" s="42">
        <v>15000</v>
      </c>
      <c r="EV12" s="42">
        <v>15000</v>
      </c>
      <c r="EW12" s="42">
        <v>15000</v>
      </c>
      <c r="EX12" s="42">
        <v>15000</v>
      </c>
      <c r="EY12" s="42">
        <v>15000</v>
      </c>
      <c r="EZ12" s="42">
        <v>12000</v>
      </c>
      <c r="FA12" s="42">
        <v>12000</v>
      </c>
      <c r="FB12" s="42">
        <v>12000</v>
      </c>
      <c r="FC12" s="42">
        <v>12000</v>
      </c>
      <c r="FD12" s="42">
        <v>12000</v>
      </c>
      <c r="FE12" s="45">
        <v>15000</v>
      </c>
      <c r="FF12" s="42">
        <v>15000</v>
      </c>
      <c r="FG12" s="42">
        <v>15000</v>
      </c>
      <c r="FH12" s="42">
        <v>15000</v>
      </c>
      <c r="FI12" s="42">
        <v>15000</v>
      </c>
    </row>
    <row r="13" spans="1:165">
      <c r="A13" s="2"/>
      <c r="B13" s="19" t="s">
        <v>16</v>
      </c>
      <c r="C13" s="19" t="s">
        <v>7</v>
      </c>
      <c r="D13" s="22"/>
      <c r="I13" s="19" t="s">
        <v>457</v>
      </c>
      <c r="J13" s="54"/>
      <c r="K13" s="22" t="s">
        <v>18</v>
      </c>
      <c r="N13" s="18"/>
      <c r="O13" s="18"/>
      <c r="P13" s="18"/>
      <c r="W13" s="1"/>
      <c r="X13" s="28" t="s">
        <v>12</v>
      </c>
      <c r="Y13" s="21">
        <f>'Fee Driven Attrition'!J7</f>
        <v>40</v>
      </c>
      <c r="Z13" s="21">
        <f>'Fee Driven Attrition'!J7</f>
        <v>40</v>
      </c>
      <c r="AA13" s="21">
        <f>'Fee Driven Attrition'!K7</f>
        <v>60</v>
      </c>
      <c r="AB13" s="21">
        <f>'Fee Driven Attrition'!K7</f>
        <v>60</v>
      </c>
      <c r="AC13" s="1"/>
      <c r="AD13" s="28" t="s">
        <v>12</v>
      </c>
      <c r="AE13" s="21">
        <v>0</v>
      </c>
      <c r="AF13" s="21">
        <v>0</v>
      </c>
      <c r="AG13" s="21">
        <v>0</v>
      </c>
      <c r="AH13" s="21">
        <v>0</v>
      </c>
      <c r="AI13" s="21">
        <v>0</v>
      </c>
      <c r="AJ13" s="21">
        <v>40</v>
      </c>
      <c r="AK13" s="21">
        <v>40</v>
      </c>
      <c r="AL13" s="21">
        <v>40</v>
      </c>
      <c r="AM13" s="21">
        <v>40</v>
      </c>
      <c r="AN13" s="21">
        <v>40</v>
      </c>
      <c r="AO13" s="21">
        <v>40</v>
      </c>
      <c r="AP13" s="21">
        <v>40</v>
      </c>
      <c r="AQ13" s="21">
        <v>40</v>
      </c>
      <c r="AR13" s="21">
        <v>40</v>
      </c>
      <c r="AS13" s="21">
        <v>40</v>
      </c>
      <c r="AT13" s="21">
        <v>60</v>
      </c>
      <c r="AU13" s="21">
        <v>60</v>
      </c>
      <c r="AV13" s="21">
        <v>60</v>
      </c>
      <c r="AW13" s="21">
        <v>60</v>
      </c>
      <c r="AX13" s="21">
        <v>60</v>
      </c>
      <c r="AY13" s="21">
        <v>60</v>
      </c>
      <c r="AZ13" s="21">
        <v>60</v>
      </c>
      <c r="BA13" s="21">
        <v>60</v>
      </c>
      <c r="BB13" s="21">
        <v>60</v>
      </c>
      <c r="BC13" s="21">
        <v>60</v>
      </c>
      <c r="BD13" s="60"/>
      <c r="BE13" s="52" t="s">
        <v>429</v>
      </c>
      <c r="BF13" s="1"/>
      <c r="BG13" s="28" t="s">
        <v>12</v>
      </c>
      <c r="BH13" s="37">
        <v>0</v>
      </c>
      <c r="BI13" s="37">
        <v>0</v>
      </c>
      <c r="BJ13" s="37">
        <v>0</v>
      </c>
      <c r="BK13" s="37">
        <v>0</v>
      </c>
      <c r="BL13" s="37">
        <v>0</v>
      </c>
      <c r="BM13" s="37">
        <v>40</v>
      </c>
      <c r="BN13" s="37">
        <v>40</v>
      </c>
      <c r="BO13" s="37">
        <v>40</v>
      </c>
      <c r="BP13" s="37">
        <v>40</v>
      </c>
      <c r="BQ13" s="37">
        <v>40</v>
      </c>
      <c r="BR13" s="37">
        <v>40</v>
      </c>
      <c r="BS13" s="37">
        <v>40</v>
      </c>
      <c r="BT13" s="37">
        <v>40</v>
      </c>
      <c r="BU13" s="37">
        <v>40</v>
      </c>
      <c r="BV13" s="37">
        <v>40</v>
      </c>
      <c r="BW13" s="37">
        <v>60</v>
      </c>
      <c r="BX13" s="37">
        <v>60</v>
      </c>
      <c r="BY13" s="37">
        <v>60</v>
      </c>
      <c r="BZ13" s="37">
        <v>60</v>
      </c>
      <c r="CA13" s="37">
        <v>60</v>
      </c>
      <c r="CB13" s="37">
        <v>60</v>
      </c>
      <c r="CC13" s="37">
        <v>60</v>
      </c>
      <c r="CD13" s="37">
        <v>60</v>
      </c>
      <c r="CE13" s="37">
        <v>60</v>
      </c>
      <c r="CF13" s="37">
        <v>60</v>
      </c>
      <c r="CG13" s="1"/>
      <c r="CH13" s="28" t="s">
        <v>12</v>
      </c>
      <c r="CI13" s="42">
        <v>0</v>
      </c>
      <c r="CJ13" s="42">
        <v>0</v>
      </c>
      <c r="CK13" s="42">
        <v>0</v>
      </c>
      <c r="CL13" s="42">
        <v>0</v>
      </c>
      <c r="CM13" s="42">
        <v>0</v>
      </c>
      <c r="CN13" s="42">
        <v>40</v>
      </c>
      <c r="CO13" s="42">
        <v>40</v>
      </c>
      <c r="CP13" s="42">
        <v>40</v>
      </c>
      <c r="CQ13" s="42">
        <v>40</v>
      </c>
      <c r="CR13" s="42">
        <v>40</v>
      </c>
      <c r="CS13" s="42">
        <v>40</v>
      </c>
      <c r="CT13" s="42">
        <v>40</v>
      </c>
      <c r="CU13" s="42">
        <v>40</v>
      </c>
      <c r="CV13" s="42">
        <v>40</v>
      </c>
      <c r="CW13" s="42">
        <v>40</v>
      </c>
      <c r="CX13" s="42">
        <v>60</v>
      </c>
      <c r="CY13" s="42">
        <v>60</v>
      </c>
      <c r="CZ13" s="42">
        <v>60</v>
      </c>
      <c r="DA13" s="42">
        <v>60</v>
      </c>
      <c r="DB13" s="42">
        <v>60</v>
      </c>
      <c r="DC13" s="42">
        <v>60</v>
      </c>
      <c r="DD13" s="42">
        <v>60</v>
      </c>
      <c r="DE13" s="42">
        <v>60</v>
      </c>
      <c r="DF13" s="42">
        <v>60</v>
      </c>
      <c r="DG13" s="42">
        <v>60</v>
      </c>
      <c r="DH13" s="36"/>
      <c r="DI13" s="43" t="s">
        <v>12</v>
      </c>
      <c r="DJ13" s="42">
        <v>0</v>
      </c>
      <c r="DK13" s="42">
        <v>0</v>
      </c>
      <c r="DL13" s="42">
        <v>0</v>
      </c>
      <c r="DM13" s="42">
        <v>0</v>
      </c>
      <c r="DN13" s="42">
        <v>0</v>
      </c>
      <c r="DO13" s="42">
        <v>40</v>
      </c>
      <c r="DP13" s="42">
        <v>40</v>
      </c>
      <c r="DQ13" s="42">
        <v>40</v>
      </c>
      <c r="DR13" s="42">
        <v>40</v>
      </c>
      <c r="DS13" s="42">
        <v>40</v>
      </c>
      <c r="DT13" s="42">
        <v>40</v>
      </c>
      <c r="DU13" s="42">
        <v>40</v>
      </c>
      <c r="DV13" s="42">
        <v>40</v>
      </c>
      <c r="DW13" s="42">
        <v>40</v>
      </c>
      <c r="DX13" s="42">
        <v>40</v>
      </c>
      <c r="DY13" s="42">
        <v>60</v>
      </c>
      <c r="DZ13" s="42">
        <v>60</v>
      </c>
      <c r="EA13" s="42">
        <v>60</v>
      </c>
      <c r="EB13" s="42">
        <v>60</v>
      </c>
      <c r="EC13" s="42">
        <v>60</v>
      </c>
      <c r="ED13" s="45">
        <v>60</v>
      </c>
      <c r="EE13" s="42">
        <v>60</v>
      </c>
      <c r="EF13" s="42">
        <v>60</v>
      </c>
      <c r="EG13" s="42">
        <v>60</v>
      </c>
      <c r="EH13" s="42">
        <v>60</v>
      </c>
      <c r="EJ13" s="43" t="s">
        <v>12</v>
      </c>
      <c r="EK13" s="42">
        <v>0</v>
      </c>
      <c r="EL13" s="42">
        <v>0</v>
      </c>
      <c r="EM13" s="42">
        <v>0</v>
      </c>
      <c r="EN13" s="42">
        <v>0</v>
      </c>
      <c r="EO13" s="42">
        <v>0</v>
      </c>
      <c r="EP13" s="42">
        <v>40</v>
      </c>
      <c r="EQ13" s="42">
        <v>40</v>
      </c>
      <c r="ER13" s="42">
        <v>40</v>
      </c>
      <c r="ES13" s="42">
        <v>40</v>
      </c>
      <c r="ET13" s="42">
        <v>40</v>
      </c>
      <c r="EU13" s="42">
        <v>40</v>
      </c>
      <c r="EV13" s="42">
        <v>40</v>
      </c>
      <c r="EW13" s="42">
        <v>40</v>
      </c>
      <c r="EX13" s="42">
        <v>40</v>
      </c>
      <c r="EY13" s="42">
        <v>40</v>
      </c>
      <c r="EZ13" s="42">
        <v>60</v>
      </c>
      <c r="FA13" s="42">
        <v>60</v>
      </c>
      <c r="FB13" s="42">
        <v>60</v>
      </c>
      <c r="FC13" s="42">
        <v>60</v>
      </c>
      <c r="FD13" s="42">
        <v>60</v>
      </c>
      <c r="FE13" s="45">
        <v>60</v>
      </c>
      <c r="FF13" s="42">
        <v>60</v>
      </c>
      <c r="FG13" s="42">
        <v>60</v>
      </c>
      <c r="FH13" s="42">
        <v>60</v>
      </c>
      <c r="FI13" s="42">
        <v>60</v>
      </c>
    </row>
    <row r="14" spans="1:165" ht="13.5" thickBot="1">
      <c r="A14" s="19" t="s">
        <v>7</v>
      </c>
      <c r="B14" s="19" t="s">
        <v>17</v>
      </c>
      <c r="C14" s="19" t="s">
        <v>5</v>
      </c>
      <c r="D14" s="22"/>
      <c r="E14" s="19" t="s">
        <v>0</v>
      </c>
      <c r="F14" s="19" t="s">
        <v>1</v>
      </c>
      <c r="G14" s="19" t="s">
        <v>2</v>
      </c>
      <c r="H14" s="19" t="s">
        <v>3</v>
      </c>
      <c r="I14" s="19" t="s">
        <v>8</v>
      </c>
      <c r="J14" s="54"/>
      <c r="K14" s="22" t="s">
        <v>19</v>
      </c>
      <c r="L14" s="19" t="s">
        <v>9</v>
      </c>
      <c r="M14" s="19" t="s">
        <v>0</v>
      </c>
      <c r="N14" s="19" t="s">
        <v>1</v>
      </c>
      <c r="O14" s="19" t="s">
        <v>2</v>
      </c>
      <c r="P14" s="19" t="s">
        <v>3</v>
      </c>
      <c r="R14" s="19" t="s">
        <v>9</v>
      </c>
      <c r="S14" s="19" t="s">
        <v>0</v>
      </c>
      <c r="T14" s="19" t="s">
        <v>1</v>
      </c>
      <c r="U14" s="19" t="s">
        <v>2</v>
      </c>
      <c r="V14" s="19" t="s">
        <v>3</v>
      </c>
      <c r="W14" s="2"/>
      <c r="X14" s="3">
        <v>0</v>
      </c>
      <c r="Y14" s="3">
        <f>Y12+Y13</f>
        <v>12040</v>
      </c>
      <c r="Z14" s="3">
        <f>Z12+Z13</f>
        <v>15040</v>
      </c>
      <c r="AA14" s="3">
        <f>AA12+AA13</f>
        <v>12060</v>
      </c>
      <c r="AB14" s="3">
        <f>AB12+AB13</f>
        <v>15060</v>
      </c>
      <c r="AC14" s="2"/>
      <c r="AD14" s="28" t="s">
        <v>13</v>
      </c>
      <c r="AE14" s="19" t="s">
        <v>9</v>
      </c>
      <c r="AF14" s="19" t="s">
        <v>0</v>
      </c>
      <c r="AG14" s="19" t="s">
        <v>1</v>
      </c>
      <c r="AH14" s="19" t="s">
        <v>2</v>
      </c>
      <c r="AI14" s="19" t="s">
        <v>3</v>
      </c>
      <c r="AJ14" s="19" t="s">
        <v>9</v>
      </c>
      <c r="AK14" s="19" t="s">
        <v>0</v>
      </c>
      <c r="AL14" s="19" t="s">
        <v>1</v>
      </c>
      <c r="AM14" s="19" t="s">
        <v>2</v>
      </c>
      <c r="AN14" s="19" t="s">
        <v>3</v>
      </c>
      <c r="AO14" s="19" t="s">
        <v>9</v>
      </c>
      <c r="AP14" s="19" t="s">
        <v>0</v>
      </c>
      <c r="AQ14" s="19" t="s">
        <v>1</v>
      </c>
      <c r="AR14" s="19" t="s">
        <v>2</v>
      </c>
      <c r="AS14" s="19" t="s">
        <v>3</v>
      </c>
      <c r="AT14" s="19" t="s">
        <v>9</v>
      </c>
      <c r="AU14" s="19" t="s">
        <v>0</v>
      </c>
      <c r="AV14" s="19" t="s">
        <v>1</v>
      </c>
      <c r="AW14" s="19" t="s">
        <v>2</v>
      </c>
      <c r="AX14" s="19" t="s">
        <v>3</v>
      </c>
      <c r="AY14" s="19" t="s">
        <v>9</v>
      </c>
      <c r="AZ14" s="19" t="s">
        <v>0</v>
      </c>
      <c r="BA14" s="19" t="s">
        <v>1</v>
      </c>
      <c r="BB14" s="19" t="s">
        <v>2</v>
      </c>
      <c r="BC14" s="19" t="s">
        <v>3</v>
      </c>
      <c r="BD14" s="61"/>
      <c r="BE14" s="19" t="s">
        <v>430</v>
      </c>
      <c r="BF14" s="2"/>
      <c r="BG14" s="28" t="s">
        <v>13</v>
      </c>
      <c r="BH14" s="37" t="s">
        <v>9</v>
      </c>
      <c r="BI14" s="37" t="s">
        <v>0</v>
      </c>
      <c r="BJ14" s="37" t="s">
        <v>1</v>
      </c>
      <c r="BK14" s="37" t="s">
        <v>2</v>
      </c>
      <c r="BL14" s="37" t="s">
        <v>3</v>
      </c>
      <c r="BM14" s="37" t="s">
        <v>9</v>
      </c>
      <c r="BN14" s="37" t="s">
        <v>0</v>
      </c>
      <c r="BO14" s="37" t="s">
        <v>1</v>
      </c>
      <c r="BP14" s="37" t="s">
        <v>2</v>
      </c>
      <c r="BQ14" s="37" t="s">
        <v>3</v>
      </c>
      <c r="BR14" s="37" t="s">
        <v>9</v>
      </c>
      <c r="BS14" s="37" t="s">
        <v>0</v>
      </c>
      <c r="BT14" s="37" t="s">
        <v>1</v>
      </c>
      <c r="BU14" s="37" t="s">
        <v>2</v>
      </c>
      <c r="BV14" s="37" t="s">
        <v>3</v>
      </c>
      <c r="BW14" s="37" t="s">
        <v>9</v>
      </c>
      <c r="BX14" s="37" t="s">
        <v>0</v>
      </c>
      <c r="BY14" s="37" t="s">
        <v>1</v>
      </c>
      <c r="BZ14" s="37" t="s">
        <v>2</v>
      </c>
      <c r="CA14" s="37" t="s">
        <v>3</v>
      </c>
      <c r="CB14" s="37" t="s">
        <v>9</v>
      </c>
      <c r="CC14" s="37" t="s">
        <v>0</v>
      </c>
      <c r="CD14" s="37" t="s">
        <v>1</v>
      </c>
      <c r="CE14" s="37" t="s">
        <v>2</v>
      </c>
      <c r="CF14" s="37" t="s">
        <v>3</v>
      </c>
      <c r="CG14" s="2"/>
      <c r="CH14" s="28" t="s">
        <v>13</v>
      </c>
      <c r="CI14" s="42" t="s">
        <v>9</v>
      </c>
      <c r="CJ14" s="42" t="s">
        <v>0</v>
      </c>
      <c r="CK14" s="42" t="s">
        <v>1</v>
      </c>
      <c r="CL14" s="42" t="s">
        <v>2</v>
      </c>
      <c r="CM14" s="42" t="s">
        <v>3</v>
      </c>
      <c r="CN14" s="42" t="s">
        <v>9</v>
      </c>
      <c r="CO14" s="42" t="s">
        <v>0</v>
      </c>
      <c r="CP14" s="42" t="s">
        <v>1</v>
      </c>
      <c r="CQ14" s="42" t="s">
        <v>2</v>
      </c>
      <c r="CR14" s="42" t="s">
        <v>3</v>
      </c>
      <c r="CS14" s="42" t="s">
        <v>9</v>
      </c>
      <c r="CT14" s="42" t="s">
        <v>0</v>
      </c>
      <c r="CU14" s="42" t="s">
        <v>1</v>
      </c>
      <c r="CV14" s="42" t="s">
        <v>2</v>
      </c>
      <c r="CW14" s="42" t="s">
        <v>3</v>
      </c>
      <c r="CX14" s="42" t="s">
        <v>9</v>
      </c>
      <c r="CY14" s="42" t="s">
        <v>0</v>
      </c>
      <c r="CZ14" s="42" t="s">
        <v>1</v>
      </c>
      <c r="DA14" s="42" t="s">
        <v>2</v>
      </c>
      <c r="DB14" s="42" t="s">
        <v>3</v>
      </c>
      <c r="DC14" s="42" t="s">
        <v>9</v>
      </c>
      <c r="DD14" s="42" t="s">
        <v>0</v>
      </c>
      <c r="DE14" s="42" t="s">
        <v>1</v>
      </c>
      <c r="DF14" s="42" t="s">
        <v>2</v>
      </c>
      <c r="DG14" s="42" t="s">
        <v>3</v>
      </c>
      <c r="DH14" s="36"/>
      <c r="DI14" s="43" t="s">
        <v>13</v>
      </c>
      <c r="DJ14" s="42" t="s">
        <v>9</v>
      </c>
      <c r="DK14" s="42" t="s">
        <v>0</v>
      </c>
      <c r="DL14" s="42" t="s">
        <v>1</v>
      </c>
      <c r="DM14" s="42" t="s">
        <v>2</v>
      </c>
      <c r="DN14" s="42" t="s">
        <v>3</v>
      </c>
      <c r="DO14" s="42" t="s">
        <v>9</v>
      </c>
      <c r="DP14" s="42" t="s">
        <v>0</v>
      </c>
      <c r="DQ14" s="42" t="s">
        <v>1</v>
      </c>
      <c r="DR14" s="42" t="s">
        <v>2</v>
      </c>
      <c r="DS14" s="42" t="s">
        <v>3</v>
      </c>
      <c r="DT14" s="42" t="s">
        <v>9</v>
      </c>
      <c r="DU14" s="42" t="s">
        <v>0</v>
      </c>
      <c r="DV14" s="42" t="s">
        <v>1</v>
      </c>
      <c r="DW14" s="42" t="s">
        <v>2</v>
      </c>
      <c r="DX14" s="42" t="s">
        <v>3</v>
      </c>
      <c r="DY14" s="42" t="s">
        <v>9</v>
      </c>
      <c r="DZ14" s="42" t="s">
        <v>0</v>
      </c>
      <c r="EA14" s="42" t="s">
        <v>1</v>
      </c>
      <c r="EB14" s="42" t="s">
        <v>2</v>
      </c>
      <c r="EC14" s="42" t="s">
        <v>3</v>
      </c>
      <c r="ED14" s="45" t="s">
        <v>9</v>
      </c>
      <c r="EE14" s="42" t="s">
        <v>0</v>
      </c>
      <c r="EF14" s="42" t="s">
        <v>1</v>
      </c>
      <c r="EG14" s="42" t="s">
        <v>2</v>
      </c>
      <c r="EH14" s="42" t="s">
        <v>3</v>
      </c>
      <c r="EJ14" s="43" t="s">
        <v>13</v>
      </c>
      <c r="EK14" s="42" t="s">
        <v>9</v>
      </c>
      <c r="EL14" s="42" t="s">
        <v>0</v>
      </c>
      <c r="EM14" s="42" t="s">
        <v>1</v>
      </c>
      <c r="EN14" s="42" t="s">
        <v>2</v>
      </c>
      <c r="EO14" s="42" t="s">
        <v>3</v>
      </c>
      <c r="EP14" s="42" t="s">
        <v>9</v>
      </c>
      <c r="EQ14" s="42" t="s">
        <v>0</v>
      </c>
      <c r="ER14" s="42" t="s">
        <v>1</v>
      </c>
      <c r="ES14" s="42" t="s">
        <v>2</v>
      </c>
      <c r="ET14" s="42" t="s">
        <v>3</v>
      </c>
      <c r="EU14" s="42" t="s">
        <v>9</v>
      </c>
      <c r="EV14" s="42" t="s">
        <v>0</v>
      </c>
      <c r="EW14" s="42" t="s">
        <v>1</v>
      </c>
      <c r="EX14" s="42" t="s">
        <v>2</v>
      </c>
      <c r="EY14" s="42" t="s">
        <v>3</v>
      </c>
      <c r="EZ14" s="42" t="s">
        <v>9</v>
      </c>
      <c r="FA14" s="42" t="s">
        <v>0</v>
      </c>
      <c r="FB14" s="42" t="s">
        <v>1</v>
      </c>
      <c r="FC14" s="42" t="s">
        <v>2</v>
      </c>
      <c r="FD14" s="42" t="s">
        <v>3</v>
      </c>
      <c r="FE14" s="45" t="s">
        <v>9</v>
      </c>
      <c r="FF14" s="42" t="s">
        <v>0</v>
      </c>
      <c r="FG14" s="42" t="s">
        <v>1</v>
      </c>
      <c r="FH14" s="42" t="s">
        <v>2</v>
      </c>
      <c r="FI14" s="42" t="s">
        <v>3</v>
      </c>
    </row>
    <row r="15" spans="1:165" ht="13.5" thickBot="1">
      <c r="A15" s="2">
        <v>1083</v>
      </c>
      <c r="B15" s="153">
        <f>INDEX('Customer Longevity'!$A$7:$A$206,MATCH(Model!A15,'Customer Longevity'!$B$7:$B$206,0))</f>
        <v>10.4260718003676</v>
      </c>
      <c r="C15" s="154" cm="1">
        <f t="array" ref="C15:C214">VLOOKUP(A15:A214,'Average Balance'!A8:B207,2,FALSE)</f>
        <v>7113.3367169119456</v>
      </c>
      <c r="D15" s="3"/>
      <c r="E15" s="153" cm="1">
        <f t="array" ref="E15">INDEX('Distance to Each Branch'!$C$7:$C$806,MATCH(1, (Model!$E$14='Distance to Each Branch'!$B$7:$B$806)*(Model!A15='Distance to Each Branch'!$A$7:$A$806),0))</f>
        <v>1.6339993753527682</v>
      </c>
      <c r="F15" s="153" cm="1">
        <f t="array" ref="F15">INDEX('Distance to Each Branch'!$C$7:$C$806,MATCH(1, (Model!$F$14='Distance to Each Branch'!$B$7:$B$806)*(Model!A15='Distance to Each Branch'!$A$7:$A$806),0))</f>
        <v>3.667696745600479</v>
      </c>
      <c r="G15" s="153" cm="1">
        <f t="array" ref="G15">INDEX('Distance to Each Branch'!$C$7:$C$806,MATCH(1, (Model!$G$14='Distance to Each Branch'!$B$7:$B$806)*(Model!A15='Distance to Each Branch'!$A$7:$A$806),0))</f>
        <v>5.1092525421587602</v>
      </c>
      <c r="H15" s="153" cm="1">
        <f t="array" ref="H15">INDEX('Distance to Each Branch'!$C$7:$C$806,MATCH(1, (Model!$H$14='Distance to Each Branch'!$B$7:$B$806)*(Model!A15='Distance to Each Branch'!$A$7:$A$806),0))</f>
        <v>0.69100929728208693</v>
      </c>
      <c r="I15" s="155" t="str">
        <f>INDEX($E$14:$H$14, MATCH(MIN(E15:H15),E15:H15,0))</f>
        <v>Branch D</v>
      </c>
      <c r="J15" s="54"/>
      <c r="K15" s="156">
        <f>INDEX(E15:H15, MATCH(MIN(E15:H15),E15:H15,0))</f>
        <v>0.69100929728208693</v>
      </c>
      <c r="L15" s="34">
        <v>0</v>
      </c>
      <c r="M15" s="153">
        <f>IF(E15=$K15,SMALL($E15:$H15,2)-$K15,0)</f>
        <v>0</v>
      </c>
      <c r="N15" s="153">
        <f t="shared" ref="N15" si="7">IF(F15=$K15,SMALL($E15:$H15,2)-$K15,0)</f>
        <v>0</v>
      </c>
      <c r="O15" s="153">
        <f t="shared" ref="O15" si="8">IF(G15=$K15,SMALL($E15:$H15,2)-$K15,0)</f>
        <v>0</v>
      </c>
      <c r="P15" s="153">
        <f t="shared" ref="P15" si="9">IF(H15=$K15,SMALL($E15:$H15,2)-$K15,0)</f>
        <v>0.94299007807068125</v>
      </c>
      <c r="R15" s="23">
        <v>1</v>
      </c>
      <c r="S15" s="157">
        <f>(1-IF(M15=0,0,INDEX('Branch Closure Driven Attrition'!$D$9:$G$12,MATCH($B15,'Branch Closure Driven Attrition'!$C$9:$C$12,TRUE),MATCH(M15,'Branch Closure Driven Attrition'!$D$8:$G$8,TRUE))))</f>
        <v>1</v>
      </c>
      <c r="T15" s="157">
        <f>(1-IF(N15=0,0,INDEX('Branch Closure Driven Attrition'!$D$9:$G$12,MATCH($B15,'Branch Closure Driven Attrition'!$C$9:$C$12,TRUE),MATCH(N15,'Branch Closure Driven Attrition'!$D$8:$G$8,TRUE))))</f>
        <v>1</v>
      </c>
      <c r="U15" s="157">
        <f>(1-IF(O15=0,0,INDEX('Branch Closure Driven Attrition'!$D$9:$G$12,MATCH($B15,'Branch Closure Driven Attrition'!$C$9:$C$12,TRUE),MATCH(O15,'Branch Closure Driven Attrition'!$D$8:$G$8,TRUE))))</f>
        <v>1</v>
      </c>
      <c r="V15" s="157">
        <f>(1-IF(P15=0,0,INDEX('Branch Closure Driven Attrition'!$D$9:$G$12,MATCH($B15,'Branch Closure Driven Attrition'!$C$9:$C$12,TRUE),MATCH(P15,'Branch Closure Driven Attrition'!$D$8:$G$8,TRUE))))</f>
        <v>0.7</v>
      </c>
      <c r="W15" s="29"/>
      <c r="X15" s="23">
        <f t="shared" ref="X15:X78" si="10">R15</f>
        <v>1</v>
      </c>
      <c r="Y15" s="157">
        <f>IF($C15&lt;'Fee Driven Attrition'!$I$8,1-IF(Y$13='Fee Driven Attrition'!$J$7,'Fee Driven Attrition'!$J$8,'Fee Driven Attrition'!$K$8),1)</f>
        <v>0.9</v>
      </c>
      <c r="Z15" s="157">
        <f>IF($C15&lt;'Fee Driven Attrition'!$I$9,1-IF(Z$13='Fee Driven Attrition'!$J$7,'Fee Driven Attrition'!$J$9,'Fee Driven Attrition'!$K$8),1)</f>
        <v>0.95</v>
      </c>
      <c r="AA15" s="157">
        <f>IF($C15&lt;'Fee Driven Attrition'!$I$8,1-IF(AA$13='Fee Driven Attrition'!$K$7,'Fee Driven Attrition'!$K$8,'Fee Driven Attrition'!$K$8),1)</f>
        <v>0.8</v>
      </c>
      <c r="AB15" s="157">
        <f>IF($C15&lt;'Fee Driven Attrition'!$I$9,1-IF(AB$13='Fee Driven Attrition'!$K$7,'Fee Driven Attrition'!$K$9,'Fee Driven Attrition'!$K$8),1)</f>
        <v>0.85</v>
      </c>
      <c r="AC15" s="29"/>
      <c r="AD15" s="23"/>
      <c r="AE15" s="157">
        <f>R15*$X15</f>
        <v>1</v>
      </c>
      <c r="AF15" s="157">
        <f>S15*$X15</f>
        <v>1</v>
      </c>
      <c r="AG15" s="157">
        <f>T15*$X15</f>
        <v>1</v>
      </c>
      <c r="AH15" s="157">
        <f>U15*$X15</f>
        <v>1</v>
      </c>
      <c r="AI15" s="157">
        <f>V15*$X15</f>
        <v>0.7</v>
      </c>
      <c r="AJ15" s="157">
        <f>R15*$Y15</f>
        <v>0.9</v>
      </c>
      <c r="AK15" s="157">
        <f>S15*$Y15</f>
        <v>0.9</v>
      </c>
      <c r="AL15" s="157">
        <f>T15*$Y15</f>
        <v>0.9</v>
      </c>
      <c r="AM15" s="157">
        <f>U15*$Y15</f>
        <v>0.9</v>
      </c>
      <c r="AN15" s="157">
        <f>V15*$Y15</f>
        <v>0.63</v>
      </c>
      <c r="AO15" s="157">
        <f>R15*$Z15</f>
        <v>0.95</v>
      </c>
      <c r="AP15" s="157">
        <f>S15*$Z15</f>
        <v>0.95</v>
      </c>
      <c r="AQ15" s="157">
        <f>T15*$Z15</f>
        <v>0.95</v>
      </c>
      <c r="AR15" s="157">
        <f>U15*$Z15</f>
        <v>0.95</v>
      </c>
      <c r="AS15" s="157">
        <f>V15*$Z15</f>
        <v>0.66499999999999992</v>
      </c>
      <c r="AT15" s="157">
        <f>R15*$AA15</f>
        <v>0.8</v>
      </c>
      <c r="AU15" s="157">
        <f>S15*$AA15</f>
        <v>0.8</v>
      </c>
      <c r="AV15" s="157">
        <f>T15*$AA15</f>
        <v>0.8</v>
      </c>
      <c r="AW15" s="157">
        <f>U15*$AA15</f>
        <v>0.8</v>
      </c>
      <c r="AX15" s="157">
        <f>V15*$AA15</f>
        <v>0.55999999999999994</v>
      </c>
      <c r="AY15" s="157">
        <f>R15*$AB15</f>
        <v>0.85</v>
      </c>
      <c r="AZ15" s="157">
        <f>S15*$AB15</f>
        <v>0.85</v>
      </c>
      <c r="BA15" s="157">
        <f>T15*$AB15</f>
        <v>0.85</v>
      </c>
      <c r="BB15" s="157">
        <f>U15*$AB15</f>
        <v>0.85</v>
      </c>
      <c r="BC15" s="157">
        <f>V15*$AB15</f>
        <v>0.59499999999999997</v>
      </c>
      <c r="BD15" s="60"/>
      <c r="BE15" s="158">
        <f>$C15*0.01</f>
        <v>71.133367169119452</v>
      </c>
      <c r="BF15" s="1"/>
      <c r="BG15" s="1"/>
      <c r="BH15" s="159">
        <f>IF(C15 &lt; $AE$12, $AE$13, 0)</f>
        <v>0</v>
      </c>
      <c r="BI15" s="159">
        <f>IF(C15 &lt; $AF$12, $AF$13, 0)</f>
        <v>0</v>
      </c>
      <c r="BJ15" s="159">
        <f>IF(C15 &lt; $AG$12, $AG$13, 0)</f>
        <v>0</v>
      </c>
      <c r="BK15" s="159">
        <f>IF(C15 &lt; $AH$12, $AH$13, 0)</f>
        <v>0</v>
      </c>
      <c r="BL15" s="159">
        <f>IF(C15 &lt; $AI$12, $AI$13, 0)</f>
        <v>0</v>
      </c>
      <c r="BM15" s="159">
        <f>IF(C15&lt; $AJ$12, $AJ$13, 0)</f>
        <v>40</v>
      </c>
      <c r="BN15" s="159">
        <f>IF(C15&lt; $AK$12, $AK$13, 0)</f>
        <v>40</v>
      </c>
      <c r="BO15" s="159">
        <f>IF(C15&lt; $AL$12, $AL$13, 0)</f>
        <v>40</v>
      </c>
      <c r="BP15" s="159">
        <f>IF(C15&lt; $AM$12, $AM$13, 0)</f>
        <v>40</v>
      </c>
      <c r="BQ15" s="159">
        <f>IF(C15&lt; $AN$12, $AN$13, 0)</f>
        <v>40</v>
      </c>
      <c r="BR15" s="159">
        <f>IF(C15&lt; $AO$12, $AO$13, 0)</f>
        <v>40</v>
      </c>
      <c r="BS15" s="159">
        <f>IF(C15&lt; $AP$12, $AP$13, 0)</f>
        <v>40</v>
      </c>
      <c r="BT15" s="159">
        <f>IF(C15&lt; $AQ$12, $AQ$13, 0)</f>
        <v>40</v>
      </c>
      <c r="BU15" s="159">
        <f>IF(C15&lt; $AR$12, $AR$13, 0)</f>
        <v>40</v>
      </c>
      <c r="BV15" s="159">
        <f>IF(C15&lt; $AS$12, $AS$13, 0)</f>
        <v>40</v>
      </c>
      <c r="BW15" s="159">
        <f>IF(C15&lt; $AT$12, $AT$13, 0)</f>
        <v>60</v>
      </c>
      <c r="BX15" s="159">
        <f>IF(C15&lt; $AU$12, $AU$13, 0)</f>
        <v>60</v>
      </c>
      <c r="BY15" s="159">
        <f>IF(C15&lt; $AV$12, $AV$13, 0)</f>
        <v>60</v>
      </c>
      <c r="BZ15" s="159">
        <f>IF(C15&lt; $AW$12, $AW$13, 0)</f>
        <v>60</v>
      </c>
      <c r="CA15" s="159">
        <f>IF(C15&lt; $AX$12, $AX$13, 0)</f>
        <v>60</v>
      </c>
      <c r="CB15" s="159">
        <f>IF(C15&lt; $AY$12, $AY$13, 0)</f>
        <v>60</v>
      </c>
      <c r="CC15" s="159">
        <f>IF(C15&lt; $AZ$12, $AZ$13, 0)</f>
        <v>60</v>
      </c>
      <c r="CD15" s="159">
        <f>IF(C15&lt; $BA$12, $BA$13, 0)</f>
        <v>60</v>
      </c>
      <c r="CE15" s="159">
        <f>IF(C15&lt; $BB$12, $BB$13, 0)</f>
        <v>60</v>
      </c>
      <c r="CF15" s="159">
        <f>IF(C15&lt; $BC$12, $BC$13, 0)</f>
        <v>60</v>
      </c>
      <c r="CG15" s="1"/>
      <c r="CH15" s="1"/>
      <c r="CI15" s="160">
        <f>BE15+BH15-50</f>
        <v>21.133367169119452</v>
      </c>
      <c r="CJ15" s="160">
        <f>BE15+BI15-50</f>
        <v>21.133367169119452</v>
      </c>
      <c r="CK15" s="160">
        <f>BE15+BJ15-50</f>
        <v>21.133367169119452</v>
      </c>
      <c r="CL15" s="160">
        <f>BE15+BK15-50</f>
        <v>21.133367169119452</v>
      </c>
      <c r="CM15" s="160">
        <f>BE15+BL15-50</f>
        <v>21.133367169119452</v>
      </c>
      <c r="CN15" s="160">
        <f>BE15+BM15-50</f>
        <v>61.133367169119452</v>
      </c>
      <c r="CO15" s="160">
        <f>BE15+BN15-50</f>
        <v>61.133367169119452</v>
      </c>
      <c r="CP15" s="160">
        <f>BE15+BO15-50</f>
        <v>61.133367169119452</v>
      </c>
      <c r="CQ15" s="160">
        <f>BE15+BP15-50</f>
        <v>61.133367169119452</v>
      </c>
      <c r="CR15" s="160">
        <f>BE15+BQ15-50</f>
        <v>61.133367169119452</v>
      </c>
      <c r="CS15" s="160">
        <f>BE15+BR15-50</f>
        <v>61.133367169119452</v>
      </c>
      <c r="CT15" s="160">
        <f>BE15+BS15-50</f>
        <v>61.133367169119452</v>
      </c>
      <c r="CU15" s="160">
        <f>BE15+BT15-50</f>
        <v>61.133367169119452</v>
      </c>
      <c r="CV15" s="160">
        <f>BE15+BU15-50</f>
        <v>61.133367169119452</v>
      </c>
      <c r="CW15" s="160">
        <f>BE15+BV15-50</f>
        <v>61.133367169119452</v>
      </c>
      <c r="CX15" s="160">
        <f>BE15+BW15-50</f>
        <v>81.133367169119452</v>
      </c>
      <c r="CY15" s="160">
        <f>BE15+BX15-50</f>
        <v>81.133367169119452</v>
      </c>
      <c r="CZ15" s="160">
        <f>BE15+BY15-50</f>
        <v>81.133367169119452</v>
      </c>
      <c r="DA15" s="160">
        <f>BE15+BZ15-50</f>
        <v>81.133367169119452</v>
      </c>
      <c r="DB15" s="160">
        <f>BE15+CA15-50</f>
        <v>81.133367169119452</v>
      </c>
      <c r="DC15" s="160">
        <f>BE15+CB15-50</f>
        <v>81.133367169119452</v>
      </c>
      <c r="DD15" s="160">
        <f>BE15+CC15-50</f>
        <v>81.133367169119452</v>
      </c>
      <c r="DE15" s="160">
        <f>BE15+CD15-50</f>
        <v>81.133367169119452</v>
      </c>
      <c r="DF15" s="160">
        <f>BE15+CE15-50</f>
        <v>81.133367169119452</v>
      </c>
      <c r="DG15" s="160">
        <f>BE15+CF15-50</f>
        <v>81.133367169119452</v>
      </c>
      <c r="DH15" s="36"/>
      <c r="DI15" s="36"/>
      <c r="DJ15" s="160">
        <f t="shared" ref="DJ15:EH15" si="11">CI15*AE15</f>
        <v>21.133367169119452</v>
      </c>
      <c r="DK15" s="160">
        <f t="shared" si="11"/>
        <v>21.133367169119452</v>
      </c>
      <c r="DL15" s="160">
        <f t="shared" si="11"/>
        <v>21.133367169119452</v>
      </c>
      <c r="DM15" s="160">
        <f t="shared" si="11"/>
        <v>21.133367169119452</v>
      </c>
      <c r="DN15" s="160">
        <f t="shared" si="11"/>
        <v>14.793357018383615</v>
      </c>
      <c r="DO15" s="160">
        <f t="shared" si="11"/>
        <v>55.020030452207507</v>
      </c>
      <c r="DP15" s="160">
        <f t="shared" si="11"/>
        <v>55.020030452207507</v>
      </c>
      <c r="DQ15" s="160">
        <f t="shared" si="11"/>
        <v>55.020030452207507</v>
      </c>
      <c r="DR15" s="160">
        <f t="shared" si="11"/>
        <v>55.020030452207507</v>
      </c>
      <c r="DS15" s="160">
        <f t="shared" si="11"/>
        <v>38.514021316545254</v>
      </c>
      <c r="DT15" s="160">
        <f t="shared" si="11"/>
        <v>58.07669881066348</v>
      </c>
      <c r="DU15" s="160">
        <f t="shared" si="11"/>
        <v>58.07669881066348</v>
      </c>
      <c r="DV15" s="160">
        <f t="shared" si="11"/>
        <v>58.07669881066348</v>
      </c>
      <c r="DW15" s="160">
        <f t="shared" si="11"/>
        <v>58.07669881066348</v>
      </c>
      <c r="DX15" s="160">
        <f t="shared" si="11"/>
        <v>40.653689167464428</v>
      </c>
      <c r="DY15" s="160">
        <f t="shared" si="11"/>
        <v>64.906693735295562</v>
      </c>
      <c r="DZ15" s="160">
        <f t="shared" si="11"/>
        <v>64.906693735295562</v>
      </c>
      <c r="EA15" s="160">
        <f t="shared" si="11"/>
        <v>64.906693735295562</v>
      </c>
      <c r="EB15" s="160">
        <f t="shared" si="11"/>
        <v>64.906693735295562</v>
      </c>
      <c r="EC15" s="160">
        <f t="shared" si="11"/>
        <v>45.434685614706886</v>
      </c>
      <c r="ED15" s="160">
        <f t="shared" si="11"/>
        <v>68.963362093751527</v>
      </c>
      <c r="EE15" s="160">
        <f t="shared" si="11"/>
        <v>68.963362093751527</v>
      </c>
      <c r="EF15" s="160">
        <f t="shared" si="11"/>
        <v>68.963362093751527</v>
      </c>
      <c r="EG15" s="160">
        <f t="shared" si="11"/>
        <v>68.963362093751527</v>
      </c>
      <c r="EH15" s="160">
        <f t="shared" si="11"/>
        <v>48.274353465626071</v>
      </c>
      <c r="EJ15" s="43"/>
      <c r="ES15" s="36"/>
      <c r="ET15" s="36"/>
      <c r="EU15" s="36"/>
    </row>
    <row r="16" spans="1:165" ht="13.5" thickBot="1">
      <c r="A16" s="2">
        <v>1128</v>
      </c>
      <c r="B16" s="153">
        <f>INDEX('Customer Longevity'!$A$7:$A$206,MATCH(Model!A16,'Customer Longevity'!$B$7:$B$206,0))</f>
        <v>4.7001248193934231</v>
      </c>
      <c r="C16" s="154">
        <v>25979.539408984081</v>
      </c>
      <c r="D16" s="3"/>
      <c r="E16" s="153" cm="1">
        <f t="array" ref="E16">INDEX('Distance to Each Branch'!$C$7:$C$806,MATCH(1, (Model!$E$14='Distance to Each Branch'!$B$7:$B$806)*(Model!A16='Distance to Each Branch'!$A$7:$A$806),0))</f>
        <v>3.6615203711081974</v>
      </c>
      <c r="F16" s="153" cm="1">
        <f t="array" ref="F16">INDEX('Distance to Each Branch'!$C$7:$C$806,MATCH(1, (Model!$F$14='Distance to Each Branch'!$B$7:$B$806)*(Model!A16='Distance to Each Branch'!$A$7:$A$806),0))</f>
        <v>1.7664188113069728</v>
      </c>
      <c r="G16" s="153" cm="1">
        <f t="array" ref="G16">INDEX('Distance to Each Branch'!$C$7:$C$806,MATCH(1, (Model!$G$14='Distance to Each Branch'!$B$7:$B$806)*(Model!A16='Distance to Each Branch'!$A$7:$A$806),0))</f>
        <v>4.2797251035307351</v>
      </c>
      <c r="H16" s="153" cm="1">
        <f t="array" ref="H16">INDEX('Distance to Each Branch'!$C$7:$C$806,MATCH(1, (Model!$H$14='Distance to Each Branch'!$B$7:$B$806)*(Model!A16='Distance to Each Branch'!$A$7:$A$806),0))</f>
        <v>4.0914155839699387</v>
      </c>
      <c r="I16" s="155" t="str">
        <f>INDEX($E$14:$H$14, MATCH(MIN(E16:H16),E16:H16,0))</f>
        <v>Branch B</v>
      </c>
      <c r="J16" s="54"/>
      <c r="K16" s="156">
        <f>INDEX(E16:H16, MATCH(MIN(E16:H16),E16:H16,0))</f>
        <v>1.7664188113069728</v>
      </c>
      <c r="L16" s="34">
        <v>0</v>
      </c>
      <c r="M16" s="153">
        <f t="shared" ref="M16:M79" si="12">IF(E16=$K16,SMALL($E16:$H16,2)-$K16,0)</f>
        <v>0</v>
      </c>
      <c r="N16" s="153">
        <f t="shared" ref="N16:N29" si="13">IF(F16=$K16,SMALL($E16:$H16,2)-$K16,0)</f>
        <v>1.8951015598012246</v>
      </c>
      <c r="O16" s="153">
        <f t="shared" ref="O16:O29" si="14">IF(G16=$K16,SMALL($E16:$H16,2)-$K16,0)</f>
        <v>0</v>
      </c>
      <c r="P16" s="153">
        <f t="shared" ref="P16:P29" si="15">IF(H16=$K16,SMALL($E16:$H16,2)-$K16,0)</f>
        <v>0</v>
      </c>
      <c r="R16" s="23">
        <v>1</v>
      </c>
      <c r="S16" s="157">
        <f>(1-IF(M16=0,0,INDEX('Branch Closure Driven Attrition'!$D$9:$G$12,MATCH($B16,'Branch Closure Driven Attrition'!$C$9:$C$12,TRUE),MATCH(M16,'Branch Closure Driven Attrition'!$D$8:$G$8,TRUE))))</f>
        <v>1</v>
      </c>
      <c r="T16" s="157">
        <f>(1-IF(N16=0,0,INDEX('Branch Closure Driven Attrition'!$D$9:$G$12,MATCH($B16,'Branch Closure Driven Attrition'!$C$9:$C$12,TRUE),MATCH(N16,'Branch Closure Driven Attrition'!$D$8:$G$8,TRUE))))</f>
        <v>0.6</v>
      </c>
      <c r="U16" s="157">
        <f>(1-IF(O16=0,0,INDEX('Branch Closure Driven Attrition'!$D$9:$G$12,MATCH($B16,'Branch Closure Driven Attrition'!$C$9:$C$12,TRUE),MATCH(O16,'Branch Closure Driven Attrition'!$D$8:$G$8,TRUE))))</f>
        <v>1</v>
      </c>
      <c r="V16" s="157">
        <f>(1-IF(P16=0,0,INDEX('Branch Closure Driven Attrition'!$D$9:$G$12,MATCH($B16,'Branch Closure Driven Attrition'!$C$9:$C$12,TRUE),MATCH(P16,'Branch Closure Driven Attrition'!$D$8:$G$8,TRUE))))</f>
        <v>1</v>
      </c>
      <c r="X16" s="23">
        <f t="shared" si="10"/>
        <v>1</v>
      </c>
      <c r="Y16" s="157">
        <f>IF($C16&lt;'Fee Driven Attrition'!$I$8,1-IF(Y$13='Fee Driven Attrition'!$J$7,'Fee Driven Attrition'!$J$8,'Fee Driven Attrition'!$K$8),1)</f>
        <v>1</v>
      </c>
      <c r="Z16" s="157">
        <f>IF($C16&lt;'Fee Driven Attrition'!$I$9,1-IF(Z$13='Fee Driven Attrition'!$J$7,'Fee Driven Attrition'!$J$9,'Fee Driven Attrition'!$K$8),1)</f>
        <v>1</v>
      </c>
      <c r="AA16" s="157">
        <f>IF($C16&lt;'Fee Driven Attrition'!$I$8,1-IF(AA$13='Fee Driven Attrition'!$K$7,'Fee Driven Attrition'!$K$8,'Fee Driven Attrition'!$K$8),1)</f>
        <v>1</v>
      </c>
      <c r="AB16" s="157">
        <f>IF($C16&lt;'Fee Driven Attrition'!$I$9,1-IF(AB$13='Fee Driven Attrition'!$K$7,'Fee Driven Attrition'!$K$9,'Fee Driven Attrition'!$K$8),1)</f>
        <v>1</v>
      </c>
      <c r="AC16" s="29"/>
      <c r="AD16" s="23"/>
      <c r="AE16" s="157">
        <f>R16*$X16</f>
        <v>1</v>
      </c>
      <c r="AF16" s="157">
        <f t="shared" ref="AF16:AF79" si="16">S16*$X16</f>
        <v>1</v>
      </c>
      <c r="AG16" s="157">
        <f t="shared" ref="AG16:AG79" si="17">T16*$X16</f>
        <v>0.6</v>
      </c>
      <c r="AH16" s="157">
        <f t="shared" ref="AH16:AH79" si="18">U16*$X16</f>
        <v>1</v>
      </c>
      <c r="AI16" s="157">
        <f t="shared" ref="AI16:AI79" si="19">V16*$X16</f>
        <v>1</v>
      </c>
      <c r="AJ16" s="157">
        <f t="shared" ref="AJ16:AJ79" si="20">R16*$Y16</f>
        <v>1</v>
      </c>
      <c r="AK16" s="157">
        <f t="shared" ref="AK16:AK79" si="21">S16*$Y16</f>
        <v>1</v>
      </c>
      <c r="AL16" s="157">
        <f t="shared" ref="AL16:AL79" si="22">T16*$Y16</f>
        <v>0.6</v>
      </c>
      <c r="AM16" s="157">
        <f t="shared" ref="AM16:AM79" si="23">U16*$Y16</f>
        <v>1</v>
      </c>
      <c r="AN16" s="157">
        <f t="shared" ref="AN16:AN79" si="24">V16*$Y16</f>
        <v>1</v>
      </c>
      <c r="AO16" s="157">
        <f t="shared" ref="AO16:AO79" si="25">R16*$Z16</f>
        <v>1</v>
      </c>
      <c r="AP16" s="157">
        <f t="shared" ref="AP16:AP79" si="26">S16*$Z16</f>
        <v>1</v>
      </c>
      <c r="AQ16" s="157">
        <f t="shared" ref="AQ16:AQ79" si="27">T16*$Z16</f>
        <v>0.6</v>
      </c>
      <c r="AR16" s="157">
        <f t="shared" ref="AR16:AR79" si="28">U16*$Z16</f>
        <v>1</v>
      </c>
      <c r="AS16" s="157">
        <f t="shared" ref="AS16:AS79" si="29">V16*$Z16</f>
        <v>1</v>
      </c>
      <c r="AT16" s="157">
        <f t="shared" ref="AT16:AT79" si="30">R16*$AA16</f>
        <v>1</v>
      </c>
      <c r="AU16" s="157">
        <f t="shared" ref="AU16:AU79" si="31">S16*$AA16</f>
        <v>1</v>
      </c>
      <c r="AV16" s="157">
        <f t="shared" ref="AV16:AV79" si="32">T16*$AA16</f>
        <v>0.6</v>
      </c>
      <c r="AW16" s="157">
        <f t="shared" ref="AW16:AW79" si="33">U16*$AA16</f>
        <v>1</v>
      </c>
      <c r="AX16" s="157">
        <f t="shared" ref="AX16:AX79" si="34">V16*$AA16</f>
        <v>1</v>
      </c>
      <c r="AY16" s="157">
        <f t="shared" ref="AY16:AY79" si="35">R16*$AB16</f>
        <v>1</v>
      </c>
      <c r="AZ16" s="157">
        <f t="shared" ref="AZ16:AZ79" si="36">S16*$AB16</f>
        <v>1</v>
      </c>
      <c r="BA16" s="157">
        <f t="shared" ref="BA16:BA79" si="37">T16*$AB16</f>
        <v>0.6</v>
      </c>
      <c r="BB16" s="157">
        <f t="shared" ref="BB16:BB79" si="38">U16*$AB16</f>
        <v>1</v>
      </c>
      <c r="BC16" s="157">
        <f t="shared" ref="BC16:BC79" si="39">V16*$AB16</f>
        <v>1</v>
      </c>
      <c r="BD16" s="60"/>
      <c r="BE16" s="158">
        <f>$C16*0.01</f>
        <v>259.79539408984084</v>
      </c>
      <c r="BF16" s="1"/>
      <c r="BG16" s="1"/>
      <c r="BH16" s="159">
        <f t="shared" ref="BH16:BH79" si="40">IF(C16 &lt; $AE$12, $AE$13, 0)</f>
        <v>0</v>
      </c>
      <c r="BI16" s="159">
        <f t="shared" ref="BI16:BI79" si="41">IF(C16 &lt; $AF$12, $AF$13, 0)</f>
        <v>0</v>
      </c>
      <c r="BJ16" s="159">
        <f t="shared" ref="BJ16:BJ79" si="42">IF(C16 &lt; $AG$12, $AG$13, 0)</f>
        <v>0</v>
      </c>
      <c r="BK16" s="159">
        <f t="shared" ref="BK16:BK79" si="43">IF(C16 &lt; $AH$12, $AH$13, 0)</f>
        <v>0</v>
      </c>
      <c r="BL16" s="159">
        <f t="shared" ref="BL16:BL79" si="44">IF(C16 &lt; $AI$12, $AI$13, 0)</f>
        <v>0</v>
      </c>
      <c r="BM16" s="159">
        <f t="shared" ref="BM16:BM79" si="45">IF(C16&lt; $AJ$12, $AJ$13, 0)</f>
        <v>0</v>
      </c>
      <c r="BN16" s="159">
        <f t="shared" ref="BN16:BN79" si="46">IF(C16&lt; $AK$12, $AK$13, 0)</f>
        <v>0</v>
      </c>
      <c r="BO16" s="159">
        <f t="shared" ref="BO16:BO79" si="47">IF(C16&lt; $AL$12, $AL$13, 0)</f>
        <v>0</v>
      </c>
      <c r="BP16" s="159">
        <f t="shared" ref="BP16:BP79" si="48">IF(C16&lt; $AM$12, $AM$13, 0)</f>
        <v>0</v>
      </c>
      <c r="BQ16" s="159">
        <f t="shared" ref="BQ16:BQ79" si="49">IF(C16&lt; $AN$12, $AN$13, 0)</f>
        <v>0</v>
      </c>
      <c r="BR16" s="159">
        <f t="shared" ref="BR16:BR79" si="50">IF(C16&lt; $AO$12, $AO$13, 0)</f>
        <v>0</v>
      </c>
      <c r="BS16" s="159">
        <f t="shared" ref="BS16:BS79" si="51">IF(C16&lt; $AP$12, $AP$13, 0)</f>
        <v>0</v>
      </c>
      <c r="BT16" s="159">
        <f t="shared" ref="BT16:BT79" si="52">IF(C16&lt; $AQ$12, $AQ$13, 0)</f>
        <v>0</v>
      </c>
      <c r="BU16" s="159">
        <f t="shared" ref="BU16:BU79" si="53">IF(C16&lt; $AR$12, $AR$13, 0)</f>
        <v>0</v>
      </c>
      <c r="BV16" s="159">
        <f t="shared" ref="BV16:BV79" si="54">IF(C16&lt; $AS$12, $AS$13, 0)</f>
        <v>0</v>
      </c>
      <c r="BW16" s="159">
        <f t="shared" ref="BW16:BW79" si="55">IF(C16&lt; $AT$12, $AT$13, 0)</f>
        <v>0</v>
      </c>
      <c r="BX16" s="159">
        <f t="shared" ref="BX16:BX79" si="56">IF(C16&lt; $AU$12, $AU$13, 0)</f>
        <v>0</v>
      </c>
      <c r="BY16" s="159">
        <f t="shared" ref="BY16:BY79" si="57">IF(C16&lt; $AV$12, $AV$13, 0)</f>
        <v>0</v>
      </c>
      <c r="BZ16" s="159">
        <f t="shared" ref="BZ16:BZ79" si="58">IF(C16&lt; $AW$12, $AW$13, 0)</f>
        <v>0</v>
      </c>
      <c r="CA16" s="159">
        <f t="shared" ref="CA16:CA79" si="59">IF(C16&lt; $AX$12, $AX$13, 0)</f>
        <v>0</v>
      </c>
      <c r="CB16" s="159">
        <f t="shared" ref="CB16:CB79" si="60">IF(C16&lt; $AY$12, $AY$13, 0)</f>
        <v>0</v>
      </c>
      <c r="CC16" s="159">
        <f t="shared" ref="CC16:CC79" si="61">IF(C16&lt; $AZ$12, $AZ$13, 0)</f>
        <v>0</v>
      </c>
      <c r="CD16" s="159">
        <f t="shared" ref="CD16:CD79" si="62">IF(C16&lt; $BA$12, $BA$13, 0)</f>
        <v>0</v>
      </c>
      <c r="CE16" s="159">
        <f t="shared" ref="CE16:CE79" si="63">IF(C16&lt; $BB$12, $BB$13, 0)</f>
        <v>0</v>
      </c>
      <c r="CF16" s="159">
        <f t="shared" ref="CF16:CF79" si="64">IF(C16&lt; $BC$12, $BC$13, 0)</f>
        <v>0</v>
      </c>
      <c r="CG16" s="1"/>
      <c r="CH16" s="1"/>
      <c r="CI16" s="160">
        <f t="shared" ref="CI16:CI79" si="65">BE16+BH16-50</f>
        <v>209.79539408984084</v>
      </c>
      <c r="CJ16" s="160">
        <f t="shared" ref="CJ16:CJ79" si="66">BE16+BI16-50</f>
        <v>209.79539408984084</v>
      </c>
      <c r="CK16" s="160">
        <f t="shared" ref="CK16:CK79" si="67">BE16+BJ16-50</f>
        <v>209.79539408984084</v>
      </c>
      <c r="CL16" s="160">
        <f t="shared" ref="CL16:CL79" si="68">BE16+BK16-50</f>
        <v>209.79539408984084</v>
      </c>
      <c r="CM16" s="160">
        <f t="shared" ref="CM16:CM79" si="69">BE16+BL16-50</f>
        <v>209.79539408984084</v>
      </c>
      <c r="CN16" s="160">
        <f t="shared" ref="CN16:CN79" si="70">BE16+BM16-50</f>
        <v>209.79539408984084</v>
      </c>
      <c r="CO16" s="160">
        <f t="shared" ref="CO16:CO79" si="71">BE16+BN16-50</f>
        <v>209.79539408984084</v>
      </c>
      <c r="CP16" s="160">
        <f t="shared" ref="CP16:CP79" si="72">BE16+BO16-50</f>
        <v>209.79539408984084</v>
      </c>
      <c r="CQ16" s="160">
        <f t="shared" ref="CQ16:CQ79" si="73">BE16+BP16-50</f>
        <v>209.79539408984084</v>
      </c>
      <c r="CR16" s="160">
        <f t="shared" ref="CR16:CR79" si="74">BE16+BQ16-50</f>
        <v>209.79539408984084</v>
      </c>
      <c r="CS16" s="160">
        <f t="shared" ref="CS16:CS79" si="75">BE16+BR16-50</f>
        <v>209.79539408984084</v>
      </c>
      <c r="CT16" s="160">
        <f t="shared" ref="CT16:CT79" si="76">BE16+BS16-50</f>
        <v>209.79539408984084</v>
      </c>
      <c r="CU16" s="160">
        <f t="shared" ref="CU16:CU79" si="77">BE16+BT16-50</f>
        <v>209.79539408984084</v>
      </c>
      <c r="CV16" s="160">
        <f t="shared" ref="CV16:CV79" si="78">BE16+BU16-50</f>
        <v>209.79539408984084</v>
      </c>
      <c r="CW16" s="160">
        <f t="shared" ref="CW16:CW79" si="79">BE16+BV16-50</f>
        <v>209.79539408984084</v>
      </c>
      <c r="CX16" s="160">
        <f t="shared" ref="CX16:CX79" si="80">BE16+BW16-50</f>
        <v>209.79539408984084</v>
      </c>
      <c r="CY16" s="160">
        <f t="shared" ref="CY16:CY79" si="81">BE16+BX16-50</f>
        <v>209.79539408984084</v>
      </c>
      <c r="CZ16" s="160">
        <f t="shared" ref="CZ16:CZ79" si="82">BE16+BY16-50</f>
        <v>209.79539408984084</v>
      </c>
      <c r="DA16" s="160">
        <f t="shared" ref="DA16:DA79" si="83">BE16+BZ16-50</f>
        <v>209.79539408984084</v>
      </c>
      <c r="DB16" s="160">
        <f t="shared" ref="DB16:DB79" si="84">BE16+CA16-50</f>
        <v>209.79539408984084</v>
      </c>
      <c r="DC16" s="160">
        <f t="shared" ref="DC16:DC79" si="85">BE16+CB16-50</f>
        <v>209.79539408984084</v>
      </c>
      <c r="DD16" s="160">
        <f t="shared" ref="DD16:DD79" si="86">BE16+CC16-50</f>
        <v>209.79539408984084</v>
      </c>
      <c r="DE16" s="160">
        <f t="shared" ref="DE16:DE79" si="87">BE16+CD16-50</f>
        <v>209.79539408984084</v>
      </c>
      <c r="DF16" s="160">
        <f t="shared" ref="DF16:DF79" si="88">BE16+CE16-50</f>
        <v>209.79539408984084</v>
      </c>
      <c r="DG16" s="160">
        <f t="shared" ref="DG16:DG79" si="89">BE16+CF16-50</f>
        <v>209.79539408984084</v>
      </c>
      <c r="DH16" s="36"/>
      <c r="DI16" s="36"/>
      <c r="DJ16" s="160">
        <f t="shared" ref="DJ16:DJ79" si="90">CI16*AE16</f>
        <v>209.79539408984084</v>
      </c>
      <c r="DK16" s="160">
        <f t="shared" ref="DK16:DK79" si="91">CJ16*AF16</f>
        <v>209.79539408984084</v>
      </c>
      <c r="DL16" s="160">
        <f t="shared" ref="DL16:DL79" si="92">CK16*AG16</f>
        <v>125.8772364539045</v>
      </c>
      <c r="DM16" s="160">
        <f t="shared" ref="DM16:DM79" si="93">CL16*AH16</f>
        <v>209.79539408984084</v>
      </c>
      <c r="DN16" s="160">
        <f t="shared" ref="DN16:DN79" si="94">CM16*AI16</f>
        <v>209.79539408984084</v>
      </c>
      <c r="DO16" s="160">
        <f t="shared" ref="DO16:DO79" si="95">CN16*AJ16</f>
        <v>209.79539408984084</v>
      </c>
      <c r="DP16" s="160">
        <f t="shared" ref="DP16:DP79" si="96">CO16*AK16</f>
        <v>209.79539408984084</v>
      </c>
      <c r="DQ16" s="160">
        <f t="shared" ref="DQ16:DQ79" si="97">CP16*AL16</f>
        <v>125.8772364539045</v>
      </c>
      <c r="DR16" s="160">
        <f t="shared" ref="DR16:DR79" si="98">CQ16*AM16</f>
        <v>209.79539408984084</v>
      </c>
      <c r="DS16" s="160">
        <f t="shared" ref="DS16:DS79" si="99">CR16*AN16</f>
        <v>209.79539408984084</v>
      </c>
      <c r="DT16" s="160">
        <f t="shared" ref="DT16:DT79" si="100">CS16*AO16</f>
        <v>209.79539408984084</v>
      </c>
      <c r="DU16" s="160">
        <f t="shared" ref="DU16:DU79" si="101">CT16*AP16</f>
        <v>209.79539408984084</v>
      </c>
      <c r="DV16" s="160">
        <f t="shared" ref="DV16:DV79" si="102">CU16*AQ16</f>
        <v>125.8772364539045</v>
      </c>
      <c r="DW16" s="160">
        <f t="shared" ref="DW16:DW79" si="103">CV16*AR16</f>
        <v>209.79539408984084</v>
      </c>
      <c r="DX16" s="160">
        <f t="shared" ref="DX16:DX79" si="104">CW16*AS16</f>
        <v>209.79539408984084</v>
      </c>
      <c r="DY16" s="160">
        <f t="shared" ref="DY16:DY79" si="105">CX16*AT16</f>
        <v>209.79539408984084</v>
      </c>
      <c r="DZ16" s="160">
        <f t="shared" ref="DZ16:DZ79" si="106">CY16*AU16</f>
        <v>209.79539408984084</v>
      </c>
      <c r="EA16" s="160">
        <f t="shared" ref="EA16:EA79" si="107">CZ16*AV16</f>
        <v>125.8772364539045</v>
      </c>
      <c r="EB16" s="160">
        <f t="shared" ref="EB16:EB79" si="108">DA16*AW16</f>
        <v>209.79539408984084</v>
      </c>
      <c r="EC16" s="160">
        <f t="shared" ref="EC16:EC79" si="109">DB16*AX16</f>
        <v>209.79539408984084</v>
      </c>
      <c r="ED16" s="160">
        <f t="shared" ref="ED16:ED79" si="110">DC16*AY16</f>
        <v>209.79539408984084</v>
      </c>
      <c r="EE16" s="160">
        <f t="shared" ref="EE16:EE79" si="111">DD16*AZ16</f>
        <v>209.79539408984084</v>
      </c>
      <c r="EF16" s="160">
        <f t="shared" ref="EF16:EF79" si="112">DE16*BA16</f>
        <v>125.8772364539045</v>
      </c>
      <c r="EG16" s="160">
        <f t="shared" ref="EG16:EG79" si="113">DF16*BB16</f>
        <v>209.79539408984084</v>
      </c>
      <c r="EH16" s="160">
        <f t="shared" ref="EH16:EH79" si="114">DG16*BC16</f>
        <v>209.79539408984084</v>
      </c>
      <c r="ES16" s="36"/>
      <c r="ET16" s="36"/>
      <c r="EU16" s="36"/>
    </row>
    <row r="17" spans="1:151" ht="13.5" thickBot="1">
      <c r="A17" s="2">
        <v>1191</v>
      </c>
      <c r="B17" s="153">
        <f>INDEX('Customer Longevity'!$A$7:$A$206,MATCH(Model!A17,'Customer Longevity'!$B$7:$B$206,0))</f>
        <v>6.9839157337480327</v>
      </c>
      <c r="C17" s="154">
        <v>17680.131285423045</v>
      </c>
      <c r="D17" s="3"/>
      <c r="E17" s="153" cm="1">
        <f t="array" ref="E17">INDEX('Distance to Each Branch'!$C$7:$C$806,MATCH(1, (Model!$E$14='Distance to Each Branch'!$B$7:$B$806)*(Model!A17='Distance to Each Branch'!$A$7:$A$806),0))</f>
        <v>1.0732761483928892</v>
      </c>
      <c r="F17" s="153" cm="1">
        <f t="array" ref="F17">INDEX('Distance to Each Branch'!$C$7:$C$806,MATCH(1, (Model!$F$14='Distance to Each Branch'!$B$7:$B$806)*(Model!A17='Distance to Each Branch'!$A$7:$A$806),0))</f>
        <v>4.1780270203740013</v>
      </c>
      <c r="G17" s="153" cm="1">
        <f t="array" ref="G17">INDEX('Distance to Each Branch'!$C$7:$C$806,MATCH(1, (Model!$G$14='Distance to Each Branch'!$B$7:$B$806)*(Model!A17='Distance to Each Branch'!$A$7:$A$806),0))</f>
        <v>1.3032208809003132</v>
      </c>
      <c r="H17" s="153" cm="1">
        <f t="array" ref="H17">INDEX('Distance to Each Branch'!$C$7:$C$806,MATCH(1, (Model!$H$14='Distance to Each Branch'!$B$7:$B$806)*(Model!A17='Distance to Each Branch'!$A$7:$A$806),0))</f>
        <v>3.3057305777003418</v>
      </c>
      <c r="I17" s="155" t="str">
        <f>INDEX($E$14:$H$14, MATCH(MIN(E17:H17),E17:H17,0))</f>
        <v>Branch A</v>
      </c>
      <c r="J17" s="54"/>
      <c r="K17" s="156">
        <f>INDEX(E17:H17, MATCH(MIN(E17:H17),E17:H17,0))</f>
        <v>1.0732761483928892</v>
      </c>
      <c r="L17" s="34">
        <v>0</v>
      </c>
      <c r="M17" s="153">
        <f t="shared" si="12"/>
        <v>0.22994473250742398</v>
      </c>
      <c r="N17" s="153">
        <f t="shared" si="13"/>
        <v>0</v>
      </c>
      <c r="O17" s="153">
        <f t="shared" si="14"/>
        <v>0</v>
      </c>
      <c r="P17" s="153">
        <f t="shared" si="15"/>
        <v>0</v>
      </c>
      <c r="R17" s="23">
        <v>1</v>
      </c>
      <c r="S17" s="157">
        <f>(1-IF(M17=0,0,INDEX('Branch Closure Driven Attrition'!$D$9:$G$12,MATCH($B17,'Branch Closure Driven Attrition'!$C$9:$C$12,TRUE),MATCH(M17,'Branch Closure Driven Attrition'!$D$8:$G$8,TRUE))))</f>
        <v>0.8</v>
      </c>
      <c r="T17" s="157">
        <f>(1-IF(N17=0,0,INDEX('Branch Closure Driven Attrition'!$D$9:$G$12,MATCH($B17,'Branch Closure Driven Attrition'!$C$9:$C$12,TRUE),MATCH(N17,'Branch Closure Driven Attrition'!$D$8:$G$8,TRUE))))</f>
        <v>1</v>
      </c>
      <c r="U17" s="157">
        <f>(1-IF(O17=0,0,INDEX('Branch Closure Driven Attrition'!$D$9:$G$12,MATCH($B17,'Branch Closure Driven Attrition'!$C$9:$C$12,TRUE),MATCH(O17,'Branch Closure Driven Attrition'!$D$8:$G$8,TRUE))))</f>
        <v>1</v>
      </c>
      <c r="V17" s="157">
        <f>(1-IF(P17=0,0,INDEX('Branch Closure Driven Attrition'!$D$9:$G$12,MATCH($B17,'Branch Closure Driven Attrition'!$C$9:$C$12,TRUE),MATCH(P17,'Branch Closure Driven Attrition'!$D$8:$G$8,TRUE))))</f>
        <v>1</v>
      </c>
      <c r="W17" s="29"/>
      <c r="X17" s="23">
        <f t="shared" si="10"/>
        <v>1</v>
      </c>
      <c r="Y17" s="157">
        <f>IF($C17&lt;'Fee Driven Attrition'!$I$8,1-IF(Y$13='Fee Driven Attrition'!$J$7,'Fee Driven Attrition'!$J$8,'Fee Driven Attrition'!$K$8),1)</f>
        <v>1</v>
      </c>
      <c r="Z17" s="157">
        <f>IF($C17&lt;'Fee Driven Attrition'!$I$9,1-IF(Z$13='Fee Driven Attrition'!$J$7,'Fee Driven Attrition'!$J$9,'Fee Driven Attrition'!$K$8),1)</f>
        <v>1</v>
      </c>
      <c r="AA17" s="157">
        <f>IF($C17&lt;'Fee Driven Attrition'!$I$8,1-IF(AA$13='Fee Driven Attrition'!$K$7,'Fee Driven Attrition'!$K$8,'Fee Driven Attrition'!$K$8),1)</f>
        <v>1</v>
      </c>
      <c r="AB17" s="157">
        <f>IF($C17&lt;'Fee Driven Attrition'!$I$9,1-IF(AB$13='Fee Driven Attrition'!$K$7,'Fee Driven Attrition'!$K$9,'Fee Driven Attrition'!$K$8),1)</f>
        <v>1</v>
      </c>
      <c r="AC17" s="29"/>
      <c r="AD17" s="23"/>
      <c r="AE17" s="157">
        <f t="shared" ref="AE17:AE80" si="115">R17*$X17</f>
        <v>1</v>
      </c>
      <c r="AF17" s="157">
        <f t="shared" si="16"/>
        <v>0.8</v>
      </c>
      <c r="AG17" s="157">
        <f t="shared" si="17"/>
        <v>1</v>
      </c>
      <c r="AH17" s="157">
        <f t="shared" si="18"/>
        <v>1</v>
      </c>
      <c r="AI17" s="157">
        <f t="shared" si="19"/>
        <v>1</v>
      </c>
      <c r="AJ17" s="157">
        <f t="shared" si="20"/>
        <v>1</v>
      </c>
      <c r="AK17" s="157">
        <f t="shared" si="21"/>
        <v>0.8</v>
      </c>
      <c r="AL17" s="157">
        <f t="shared" si="22"/>
        <v>1</v>
      </c>
      <c r="AM17" s="157">
        <f t="shared" si="23"/>
        <v>1</v>
      </c>
      <c r="AN17" s="157">
        <f t="shared" si="24"/>
        <v>1</v>
      </c>
      <c r="AO17" s="157">
        <f t="shared" si="25"/>
        <v>1</v>
      </c>
      <c r="AP17" s="157">
        <f t="shared" si="26"/>
        <v>0.8</v>
      </c>
      <c r="AQ17" s="157">
        <f t="shared" si="27"/>
        <v>1</v>
      </c>
      <c r="AR17" s="157">
        <f t="shared" si="28"/>
        <v>1</v>
      </c>
      <c r="AS17" s="157">
        <f t="shared" si="29"/>
        <v>1</v>
      </c>
      <c r="AT17" s="157">
        <f t="shared" si="30"/>
        <v>1</v>
      </c>
      <c r="AU17" s="157">
        <f t="shared" si="31"/>
        <v>0.8</v>
      </c>
      <c r="AV17" s="157">
        <f t="shared" si="32"/>
        <v>1</v>
      </c>
      <c r="AW17" s="157">
        <f t="shared" si="33"/>
        <v>1</v>
      </c>
      <c r="AX17" s="157">
        <f t="shared" si="34"/>
        <v>1</v>
      </c>
      <c r="AY17" s="157">
        <f t="shared" si="35"/>
        <v>1</v>
      </c>
      <c r="AZ17" s="157">
        <f t="shared" si="36"/>
        <v>0.8</v>
      </c>
      <c r="BA17" s="157">
        <f t="shared" si="37"/>
        <v>1</v>
      </c>
      <c r="BB17" s="157">
        <f t="shared" si="38"/>
        <v>1</v>
      </c>
      <c r="BC17" s="157">
        <f t="shared" si="39"/>
        <v>1</v>
      </c>
      <c r="BD17" s="60"/>
      <c r="BE17" s="158">
        <f>$C17*0.01</f>
        <v>176.80131285423045</v>
      </c>
      <c r="BF17" s="1"/>
      <c r="BG17" s="1"/>
      <c r="BH17" s="159">
        <f t="shared" si="40"/>
        <v>0</v>
      </c>
      <c r="BI17" s="159">
        <f t="shared" si="41"/>
        <v>0</v>
      </c>
      <c r="BJ17" s="159">
        <f t="shared" si="42"/>
        <v>0</v>
      </c>
      <c r="BK17" s="159">
        <f t="shared" si="43"/>
        <v>0</v>
      </c>
      <c r="BL17" s="159">
        <f t="shared" si="44"/>
        <v>0</v>
      </c>
      <c r="BM17" s="159">
        <f t="shared" si="45"/>
        <v>0</v>
      </c>
      <c r="BN17" s="159">
        <f t="shared" si="46"/>
        <v>0</v>
      </c>
      <c r="BO17" s="159">
        <f t="shared" si="47"/>
        <v>0</v>
      </c>
      <c r="BP17" s="159">
        <f t="shared" si="48"/>
        <v>0</v>
      </c>
      <c r="BQ17" s="159">
        <f t="shared" si="49"/>
        <v>0</v>
      </c>
      <c r="BR17" s="159">
        <f t="shared" si="50"/>
        <v>0</v>
      </c>
      <c r="BS17" s="159">
        <f t="shared" si="51"/>
        <v>0</v>
      </c>
      <c r="BT17" s="159">
        <f t="shared" si="52"/>
        <v>0</v>
      </c>
      <c r="BU17" s="159">
        <f t="shared" si="53"/>
        <v>0</v>
      </c>
      <c r="BV17" s="159">
        <f t="shared" si="54"/>
        <v>0</v>
      </c>
      <c r="BW17" s="159">
        <f t="shared" si="55"/>
        <v>0</v>
      </c>
      <c r="BX17" s="159">
        <f t="shared" si="56"/>
        <v>0</v>
      </c>
      <c r="BY17" s="159">
        <f t="shared" si="57"/>
        <v>0</v>
      </c>
      <c r="BZ17" s="159">
        <f t="shared" si="58"/>
        <v>0</v>
      </c>
      <c r="CA17" s="159">
        <f t="shared" si="59"/>
        <v>0</v>
      </c>
      <c r="CB17" s="159">
        <f t="shared" si="60"/>
        <v>0</v>
      </c>
      <c r="CC17" s="159">
        <f t="shared" si="61"/>
        <v>0</v>
      </c>
      <c r="CD17" s="159">
        <f t="shared" si="62"/>
        <v>0</v>
      </c>
      <c r="CE17" s="159">
        <f t="shared" si="63"/>
        <v>0</v>
      </c>
      <c r="CF17" s="159">
        <f t="shared" si="64"/>
        <v>0</v>
      </c>
      <c r="CG17" s="1"/>
      <c r="CH17" s="1"/>
      <c r="CI17" s="160">
        <f t="shared" si="65"/>
        <v>126.80131285423045</v>
      </c>
      <c r="CJ17" s="160">
        <f t="shared" si="66"/>
        <v>126.80131285423045</v>
      </c>
      <c r="CK17" s="160">
        <f t="shared" si="67"/>
        <v>126.80131285423045</v>
      </c>
      <c r="CL17" s="160">
        <f t="shared" si="68"/>
        <v>126.80131285423045</v>
      </c>
      <c r="CM17" s="160">
        <f t="shared" si="69"/>
        <v>126.80131285423045</v>
      </c>
      <c r="CN17" s="160">
        <f t="shared" si="70"/>
        <v>126.80131285423045</v>
      </c>
      <c r="CO17" s="160">
        <f t="shared" si="71"/>
        <v>126.80131285423045</v>
      </c>
      <c r="CP17" s="160">
        <f t="shared" si="72"/>
        <v>126.80131285423045</v>
      </c>
      <c r="CQ17" s="160">
        <f t="shared" si="73"/>
        <v>126.80131285423045</v>
      </c>
      <c r="CR17" s="160">
        <f t="shared" si="74"/>
        <v>126.80131285423045</v>
      </c>
      <c r="CS17" s="160">
        <f t="shared" si="75"/>
        <v>126.80131285423045</v>
      </c>
      <c r="CT17" s="160">
        <f t="shared" si="76"/>
        <v>126.80131285423045</v>
      </c>
      <c r="CU17" s="160">
        <f t="shared" si="77"/>
        <v>126.80131285423045</v>
      </c>
      <c r="CV17" s="160">
        <f t="shared" si="78"/>
        <v>126.80131285423045</v>
      </c>
      <c r="CW17" s="160">
        <f t="shared" si="79"/>
        <v>126.80131285423045</v>
      </c>
      <c r="CX17" s="160">
        <f t="shared" si="80"/>
        <v>126.80131285423045</v>
      </c>
      <c r="CY17" s="160">
        <f t="shared" si="81"/>
        <v>126.80131285423045</v>
      </c>
      <c r="CZ17" s="160">
        <f t="shared" si="82"/>
        <v>126.80131285423045</v>
      </c>
      <c r="DA17" s="160">
        <f t="shared" si="83"/>
        <v>126.80131285423045</v>
      </c>
      <c r="DB17" s="160">
        <f t="shared" si="84"/>
        <v>126.80131285423045</v>
      </c>
      <c r="DC17" s="160">
        <f t="shared" si="85"/>
        <v>126.80131285423045</v>
      </c>
      <c r="DD17" s="160">
        <f t="shared" si="86"/>
        <v>126.80131285423045</v>
      </c>
      <c r="DE17" s="160">
        <f t="shared" si="87"/>
        <v>126.80131285423045</v>
      </c>
      <c r="DF17" s="160">
        <f t="shared" si="88"/>
        <v>126.80131285423045</v>
      </c>
      <c r="DG17" s="160">
        <f t="shared" si="89"/>
        <v>126.80131285423045</v>
      </c>
      <c r="DH17" s="36"/>
      <c r="DI17" s="36"/>
      <c r="DJ17" s="160">
        <f t="shared" si="90"/>
        <v>126.80131285423045</v>
      </c>
      <c r="DK17" s="160">
        <f t="shared" si="91"/>
        <v>101.44105028338436</v>
      </c>
      <c r="DL17" s="160">
        <f t="shared" si="92"/>
        <v>126.80131285423045</v>
      </c>
      <c r="DM17" s="160">
        <f t="shared" si="93"/>
        <v>126.80131285423045</v>
      </c>
      <c r="DN17" s="160">
        <f t="shared" si="94"/>
        <v>126.80131285423045</v>
      </c>
      <c r="DO17" s="160">
        <f t="shared" si="95"/>
        <v>126.80131285423045</v>
      </c>
      <c r="DP17" s="160">
        <f t="shared" si="96"/>
        <v>101.44105028338436</v>
      </c>
      <c r="DQ17" s="160">
        <f t="shared" si="97"/>
        <v>126.80131285423045</v>
      </c>
      <c r="DR17" s="160">
        <f t="shared" si="98"/>
        <v>126.80131285423045</v>
      </c>
      <c r="DS17" s="160">
        <f t="shared" si="99"/>
        <v>126.80131285423045</v>
      </c>
      <c r="DT17" s="160">
        <f t="shared" si="100"/>
        <v>126.80131285423045</v>
      </c>
      <c r="DU17" s="160">
        <f t="shared" si="101"/>
        <v>101.44105028338436</v>
      </c>
      <c r="DV17" s="160">
        <f t="shared" si="102"/>
        <v>126.80131285423045</v>
      </c>
      <c r="DW17" s="160">
        <f t="shared" si="103"/>
        <v>126.80131285423045</v>
      </c>
      <c r="DX17" s="160">
        <f t="shared" si="104"/>
        <v>126.80131285423045</v>
      </c>
      <c r="DY17" s="160">
        <f t="shared" si="105"/>
        <v>126.80131285423045</v>
      </c>
      <c r="DZ17" s="160">
        <f t="shared" si="106"/>
        <v>101.44105028338436</v>
      </c>
      <c r="EA17" s="160">
        <f t="shared" si="107"/>
        <v>126.80131285423045</v>
      </c>
      <c r="EB17" s="160">
        <f t="shared" si="108"/>
        <v>126.80131285423045</v>
      </c>
      <c r="EC17" s="160">
        <f t="shared" si="109"/>
        <v>126.80131285423045</v>
      </c>
      <c r="ED17" s="160">
        <f t="shared" si="110"/>
        <v>126.80131285423045</v>
      </c>
      <c r="EE17" s="160">
        <f t="shared" si="111"/>
        <v>101.44105028338436</v>
      </c>
      <c r="EF17" s="160">
        <f t="shared" si="112"/>
        <v>126.80131285423045</v>
      </c>
      <c r="EG17" s="160">
        <f t="shared" si="113"/>
        <v>126.80131285423045</v>
      </c>
      <c r="EH17" s="160">
        <f t="shared" si="114"/>
        <v>126.80131285423045</v>
      </c>
      <c r="ES17" s="36"/>
      <c r="ET17" s="36"/>
      <c r="EU17" s="36"/>
    </row>
    <row r="18" spans="1:151" ht="13.5" thickBot="1">
      <c r="A18" s="2">
        <v>1098</v>
      </c>
      <c r="B18" s="153">
        <f>INDEX('Customer Longevity'!$A$7:$A$206,MATCH(Model!A18,'Customer Longevity'!$B$7:$B$206,0))</f>
        <v>9.3273906278737666</v>
      </c>
      <c r="C18" s="154">
        <v>11484.403243169761</v>
      </c>
      <c r="D18" s="3"/>
      <c r="E18" s="153" cm="1">
        <f t="array" ref="E18">INDEX('Distance to Each Branch'!$C$7:$C$806,MATCH(1, (Model!$E$14='Distance to Each Branch'!$B$7:$B$806)*(Model!A18='Distance to Each Branch'!$A$7:$A$806),0))</f>
        <v>7.9943505487065067</v>
      </c>
      <c r="F18" s="153" cm="1">
        <f t="array" ref="F18">INDEX('Distance to Each Branch'!$C$7:$C$806,MATCH(1, (Model!$F$14='Distance to Each Branch'!$B$7:$B$806)*(Model!A18='Distance to Each Branch'!$A$7:$A$806),0))</f>
        <v>2.4975484138525932</v>
      </c>
      <c r="G18" s="153" cm="1">
        <f t="array" ref="G18">INDEX('Distance to Each Branch'!$C$7:$C$806,MATCH(1, (Model!$G$14='Distance to Each Branch'!$B$7:$B$806)*(Model!A18='Distance to Each Branch'!$A$7:$A$806),0))</f>
        <v>2.188098624158858</v>
      </c>
      <c r="H18" s="153" cm="1">
        <f t="array" ref="H18">INDEX('Distance to Each Branch'!$C$7:$C$806,MATCH(1, (Model!$H$14='Distance to Each Branch'!$B$7:$B$806)*(Model!A18='Distance to Each Branch'!$A$7:$A$806),0))</f>
        <v>1.3646573770115016</v>
      </c>
      <c r="I18" s="155" t="str">
        <f t="shared" ref="I18:I81" si="116">INDEX($E$14:$H$14, MATCH(MIN(E18:H18),E18:H18,0))</f>
        <v>Branch D</v>
      </c>
      <c r="J18" s="54"/>
      <c r="K18" s="156">
        <f t="shared" ref="K18:K81" si="117">INDEX(E18:H18, MATCH(MIN(E18:H18),E18:H18,0))</f>
        <v>1.3646573770115016</v>
      </c>
      <c r="L18" s="34">
        <v>0</v>
      </c>
      <c r="M18" s="153">
        <f t="shared" si="12"/>
        <v>0</v>
      </c>
      <c r="N18" s="153">
        <f t="shared" si="13"/>
        <v>0</v>
      </c>
      <c r="O18" s="153">
        <f t="shared" si="14"/>
        <v>0</v>
      </c>
      <c r="P18" s="153">
        <f t="shared" si="15"/>
        <v>0.82344124714735645</v>
      </c>
      <c r="R18" s="23">
        <v>1</v>
      </c>
      <c r="S18" s="157">
        <f>(1-IF(M18=0,0,INDEX('Branch Closure Driven Attrition'!$D$9:$G$12,MATCH($B18,'Branch Closure Driven Attrition'!$C$9:$C$12,TRUE),MATCH(M18,'Branch Closure Driven Attrition'!$D$8:$G$8,TRUE))))</f>
        <v>1</v>
      </c>
      <c r="T18" s="157">
        <f>(1-IF(N18=0,0,INDEX('Branch Closure Driven Attrition'!$D$9:$G$12,MATCH($B18,'Branch Closure Driven Attrition'!$C$9:$C$12,TRUE),MATCH(N18,'Branch Closure Driven Attrition'!$D$8:$G$8,TRUE))))</f>
        <v>1</v>
      </c>
      <c r="U18" s="157">
        <f>(1-IF(O18=0,0,INDEX('Branch Closure Driven Attrition'!$D$9:$G$12,MATCH($B18,'Branch Closure Driven Attrition'!$C$9:$C$12,TRUE),MATCH(O18,'Branch Closure Driven Attrition'!$D$8:$G$8,TRUE))))</f>
        <v>1</v>
      </c>
      <c r="V18" s="157">
        <f>(1-IF(P18=0,0,INDEX('Branch Closure Driven Attrition'!$D$9:$G$12,MATCH($B18,'Branch Closure Driven Attrition'!$C$9:$C$12,TRUE),MATCH(P18,'Branch Closure Driven Attrition'!$D$8:$G$8,TRUE))))</f>
        <v>0.7</v>
      </c>
      <c r="W18" s="29"/>
      <c r="X18" s="23">
        <f t="shared" si="10"/>
        <v>1</v>
      </c>
      <c r="Y18" s="157">
        <f>IF($C18&lt;'Fee Driven Attrition'!$I$8,1-IF(Y$13='Fee Driven Attrition'!$J$7,'Fee Driven Attrition'!$J$8,'Fee Driven Attrition'!$K$8),1)</f>
        <v>0.9</v>
      </c>
      <c r="Z18" s="157">
        <f>IF($C18&lt;'Fee Driven Attrition'!$I$9,1-IF(Z$13='Fee Driven Attrition'!$J$7,'Fee Driven Attrition'!$J$9,'Fee Driven Attrition'!$K$8),1)</f>
        <v>0.95</v>
      </c>
      <c r="AA18" s="157">
        <f>IF($C18&lt;'Fee Driven Attrition'!$I$8,1-IF(AA$13='Fee Driven Attrition'!$K$7,'Fee Driven Attrition'!$K$8,'Fee Driven Attrition'!$K$8),1)</f>
        <v>0.8</v>
      </c>
      <c r="AB18" s="157">
        <f>IF($C18&lt;'Fee Driven Attrition'!$I$9,1-IF(AB$13='Fee Driven Attrition'!$K$7,'Fee Driven Attrition'!$K$9,'Fee Driven Attrition'!$K$8),1)</f>
        <v>0.85</v>
      </c>
      <c r="AC18" s="29"/>
      <c r="AD18" s="23"/>
      <c r="AE18" s="157">
        <f t="shared" si="115"/>
        <v>1</v>
      </c>
      <c r="AF18" s="157">
        <f t="shared" si="16"/>
        <v>1</v>
      </c>
      <c r="AG18" s="157">
        <f t="shared" si="17"/>
        <v>1</v>
      </c>
      <c r="AH18" s="157">
        <f t="shared" si="18"/>
        <v>1</v>
      </c>
      <c r="AI18" s="157">
        <f t="shared" si="19"/>
        <v>0.7</v>
      </c>
      <c r="AJ18" s="157">
        <f t="shared" si="20"/>
        <v>0.9</v>
      </c>
      <c r="AK18" s="157">
        <f t="shared" si="21"/>
        <v>0.9</v>
      </c>
      <c r="AL18" s="157">
        <f t="shared" si="22"/>
        <v>0.9</v>
      </c>
      <c r="AM18" s="157">
        <f t="shared" si="23"/>
        <v>0.9</v>
      </c>
      <c r="AN18" s="157">
        <f t="shared" si="24"/>
        <v>0.63</v>
      </c>
      <c r="AO18" s="157">
        <f t="shared" si="25"/>
        <v>0.95</v>
      </c>
      <c r="AP18" s="157">
        <f t="shared" si="26"/>
        <v>0.95</v>
      </c>
      <c r="AQ18" s="157">
        <f t="shared" si="27"/>
        <v>0.95</v>
      </c>
      <c r="AR18" s="157">
        <f t="shared" si="28"/>
        <v>0.95</v>
      </c>
      <c r="AS18" s="157">
        <f t="shared" si="29"/>
        <v>0.66499999999999992</v>
      </c>
      <c r="AT18" s="157">
        <f t="shared" si="30"/>
        <v>0.8</v>
      </c>
      <c r="AU18" s="157">
        <f t="shared" si="31"/>
        <v>0.8</v>
      </c>
      <c r="AV18" s="157">
        <f t="shared" si="32"/>
        <v>0.8</v>
      </c>
      <c r="AW18" s="157">
        <f t="shared" si="33"/>
        <v>0.8</v>
      </c>
      <c r="AX18" s="157">
        <f t="shared" si="34"/>
        <v>0.55999999999999994</v>
      </c>
      <c r="AY18" s="157">
        <f t="shared" si="35"/>
        <v>0.85</v>
      </c>
      <c r="AZ18" s="157">
        <f t="shared" si="36"/>
        <v>0.85</v>
      </c>
      <c r="BA18" s="157">
        <f t="shared" si="37"/>
        <v>0.85</v>
      </c>
      <c r="BB18" s="157">
        <f t="shared" si="38"/>
        <v>0.85</v>
      </c>
      <c r="BC18" s="157">
        <f t="shared" si="39"/>
        <v>0.59499999999999997</v>
      </c>
      <c r="BD18" s="60"/>
      <c r="BE18" s="158">
        <f>$C18*0.01</f>
        <v>114.84403243169761</v>
      </c>
      <c r="BF18" s="1"/>
      <c r="BG18" s="1"/>
      <c r="BH18" s="159">
        <f t="shared" si="40"/>
        <v>0</v>
      </c>
      <c r="BI18" s="159">
        <f t="shared" si="41"/>
        <v>0</v>
      </c>
      <c r="BJ18" s="159">
        <f t="shared" si="42"/>
        <v>0</v>
      </c>
      <c r="BK18" s="159">
        <f t="shared" si="43"/>
        <v>0</v>
      </c>
      <c r="BL18" s="159">
        <f t="shared" si="44"/>
        <v>0</v>
      </c>
      <c r="BM18" s="159">
        <f t="shared" si="45"/>
        <v>40</v>
      </c>
      <c r="BN18" s="159">
        <f t="shared" si="46"/>
        <v>40</v>
      </c>
      <c r="BO18" s="159">
        <f t="shared" si="47"/>
        <v>40</v>
      </c>
      <c r="BP18" s="159">
        <f t="shared" si="48"/>
        <v>40</v>
      </c>
      <c r="BQ18" s="159">
        <f t="shared" si="49"/>
        <v>40</v>
      </c>
      <c r="BR18" s="159">
        <f t="shared" si="50"/>
        <v>40</v>
      </c>
      <c r="BS18" s="159">
        <f t="shared" si="51"/>
        <v>40</v>
      </c>
      <c r="BT18" s="159">
        <f t="shared" si="52"/>
        <v>40</v>
      </c>
      <c r="BU18" s="159">
        <f t="shared" si="53"/>
        <v>40</v>
      </c>
      <c r="BV18" s="159">
        <f t="shared" si="54"/>
        <v>40</v>
      </c>
      <c r="BW18" s="159">
        <f t="shared" si="55"/>
        <v>60</v>
      </c>
      <c r="BX18" s="159">
        <f t="shared" si="56"/>
        <v>60</v>
      </c>
      <c r="BY18" s="159">
        <f t="shared" si="57"/>
        <v>60</v>
      </c>
      <c r="BZ18" s="159">
        <f t="shared" si="58"/>
        <v>60</v>
      </c>
      <c r="CA18" s="159">
        <f t="shared" si="59"/>
        <v>60</v>
      </c>
      <c r="CB18" s="159">
        <f t="shared" si="60"/>
        <v>60</v>
      </c>
      <c r="CC18" s="159">
        <f t="shared" si="61"/>
        <v>60</v>
      </c>
      <c r="CD18" s="159">
        <f t="shared" si="62"/>
        <v>60</v>
      </c>
      <c r="CE18" s="159">
        <f t="shared" si="63"/>
        <v>60</v>
      </c>
      <c r="CF18" s="159">
        <f t="shared" si="64"/>
        <v>60</v>
      </c>
      <c r="CG18" s="1"/>
      <c r="CH18" s="1"/>
      <c r="CI18" s="160">
        <f t="shared" si="65"/>
        <v>64.844032431697613</v>
      </c>
      <c r="CJ18" s="160">
        <f t="shared" si="66"/>
        <v>64.844032431697613</v>
      </c>
      <c r="CK18" s="160">
        <f t="shared" si="67"/>
        <v>64.844032431697613</v>
      </c>
      <c r="CL18" s="160">
        <f t="shared" si="68"/>
        <v>64.844032431697613</v>
      </c>
      <c r="CM18" s="160">
        <f t="shared" si="69"/>
        <v>64.844032431697613</v>
      </c>
      <c r="CN18" s="160">
        <f t="shared" si="70"/>
        <v>104.8440324316976</v>
      </c>
      <c r="CO18" s="160">
        <f t="shared" si="71"/>
        <v>104.8440324316976</v>
      </c>
      <c r="CP18" s="160">
        <f t="shared" si="72"/>
        <v>104.8440324316976</v>
      </c>
      <c r="CQ18" s="160">
        <f t="shared" si="73"/>
        <v>104.8440324316976</v>
      </c>
      <c r="CR18" s="160">
        <f t="shared" si="74"/>
        <v>104.8440324316976</v>
      </c>
      <c r="CS18" s="160">
        <f t="shared" si="75"/>
        <v>104.8440324316976</v>
      </c>
      <c r="CT18" s="160">
        <f t="shared" si="76"/>
        <v>104.8440324316976</v>
      </c>
      <c r="CU18" s="160">
        <f t="shared" si="77"/>
        <v>104.8440324316976</v>
      </c>
      <c r="CV18" s="160">
        <f t="shared" si="78"/>
        <v>104.8440324316976</v>
      </c>
      <c r="CW18" s="160">
        <f t="shared" si="79"/>
        <v>104.8440324316976</v>
      </c>
      <c r="CX18" s="160">
        <f t="shared" si="80"/>
        <v>124.8440324316976</v>
      </c>
      <c r="CY18" s="160">
        <f t="shared" si="81"/>
        <v>124.8440324316976</v>
      </c>
      <c r="CZ18" s="160">
        <f t="shared" si="82"/>
        <v>124.8440324316976</v>
      </c>
      <c r="DA18" s="160">
        <f t="shared" si="83"/>
        <v>124.8440324316976</v>
      </c>
      <c r="DB18" s="160">
        <f t="shared" si="84"/>
        <v>124.8440324316976</v>
      </c>
      <c r="DC18" s="160">
        <f t="shared" si="85"/>
        <v>124.8440324316976</v>
      </c>
      <c r="DD18" s="160">
        <f t="shared" si="86"/>
        <v>124.8440324316976</v>
      </c>
      <c r="DE18" s="160">
        <f t="shared" si="87"/>
        <v>124.8440324316976</v>
      </c>
      <c r="DF18" s="160">
        <f t="shared" si="88"/>
        <v>124.8440324316976</v>
      </c>
      <c r="DG18" s="160">
        <f t="shared" si="89"/>
        <v>124.8440324316976</v>
      </c>
      <c r="DH18" s="36"/>
      <c r="DI18" s="36"/>
      <c r="DJ18" s="160">
        <f t="shared" si="90"/>
        <v>64.844032431697613</v>
      </c>
      <c r="DK18" s="160">
        <f t="shared" si="91"/>
        <v>64.844032431697613</v>
      </c>
      <c r="DL18" s="160">
        <f t="shared" si="92"/>
        <v>64.844032431697613</v>
      </c>
      <c r="DM18" s="160">
        <f t="shared" si="93"/>
        <v>64.844032431697613</v>
      </c>
      <c r="DN18" s="160">
        <f t="shared" si="94"/>
        <v>45.390822702188323</v>
      </c>
      <c r="DO18" s="160">
        <f t="shared" si="95"/>
        <v>94.359629188527848</v>
      </c>
      <c r="DP18" s="160">
        <f t="shared" si="96"/>
        <v>94.359629188527848</v>
      </c>
      <c r="DQ18" s="160">
        <f t="shared" si="97"/>
        <v>94.359629188527848</v>
      </c>
      <c r="DR18" s="160">
        <f t="shared" si="98"/>
        <v>94.359629188527848</v>
      </c>
      <c r="DS18" s="160">
        <f t="shared" si="99"/>
        <v>66.051740431969492</v>
      </c>
      <c r="DT18" s="160">
        <f t="shared" si="100"/>
        <v>99.601830810112716</v>
      </c>
      <c r="DU18" s="160">
        <f t="shared" si="101"/>
        <v>99.601830810112716</v>
      </c>
      <c r="DV18" s="160">
        <f t="shared" si="102"/>
        <v>99.601830810112716</v>
      </c>
      <c r="DW18" s="160">
        <f t="shared" si="103"/>
        <v>99.601830810112716</v>
      </c>
      <c r="DX18" s="160">
        <f t="shared" si="104"/>
        <v>69.72128156707889</v>
      </c>
      <c r="DY18" s="160">
        <f t="shared" si="105"/>
        <v>99.875225945358082</v>
      </c>
      <c r="DZ18" s="160">
        <f t="shared" si="106"/>
        <v>99.875225945358082</v>
      </c>
      <c r="EA18" s="160">
        <f t="shared" si="107"/>
        <v>99.875225945358082</v>
      </c>
      <c r="EB18" s="160">
        <f t="shared" si="108"/>
        <v>99.875225945358082</v>
      </c>
      <c r="EC18" s="160">
        <f t="shared" si="109"/>
        <v>69.912658161750642</v>
      </c>
      <c r="ED18" s="160">
        <f t="shared" si="110"/>
        <v>106.11742756694295</v>
      </c>
      <c r="EE18" s="160">
        <f t="shared" si="111"/>
        <v>106.11742756694295</v>
      </c>
      <c r="EF18" s="160">
        <f t="shared" si="112"/>
        <v>106.11742756694295</v>
      </c>
      <c r="EG18" s="160">
        <f t="shared" si="113"/>
        <v>106.11742756694295</v>
      </c>
      <c r="EH18" s="160">
        <f t="shared" si="114"/>
        <v>74.282199296860071</v>
      </c>
      <c r="ES18" s="36"/>
      <c r="ET18" s="36"/>
      <c r="EU18" s="36"/>
    </row>
    <row r="19" spans="1:151" ht="13.5" thickBot="1">
      <c r="A19" s="2">
        <v>1104</v>
      </c>
      <c r="B19" s="153">
        <f>INDEX('Customer Longevity'!$A$7:$A$206,MATCH(Model!A19,'Customer Longevity'!$B$7:$B$206,0))</f>
        <v>8.0909007615483919</v>
      </c>
      <c r="C19" s="154">
        <v>10080.018062043451</v>
      </c>
      <c r="D19" s="3"/>
      <c r="E19" s="153" cm="1">
        <f t="array" ref="E19">INDEX('Distance to Each Branch'!$C$7:$C$806,MATCH(1, (Model!$E$14='Distance to Each Branch'!$B$7:$B$806)*(Model!A19='Distance to Each Branch'!$A$7:$A$806),0))</f>
        <v>2.1797257175158977</v>
      </c>
      <c r="F19" s="153" cm="1">
        <f t="array" ref="F19">INDEX('Distance to Each Branch'!$C$7:$C$806,MATCH(1, (Model!$F$14='Distance to Each Branch'!$B$7:$B$806)*(Model!A19='Distance to Each Branch'!$A$7:$A$806),0))</f>
        <v>3.5455888751031996</v>
      </c>
      <c r="G19" s="153" cm="1">
        <f t="array" ref="G19">INDEX('Distance to Each Branch'!$C$7:$C$806,MATCH(1, (Model!$G$14='Distance to Each Branch'!$B$7:$B$806)*(Model!A19='Distance to Each Branch'!$A$7:$A$806),0))</f>
        <v>1.8579837577534619</v>
      </c>
      <c r="H19" s="153" cm="1">
        <f t="array" ref="H19">INDEX('Distance to Each Branch'!$C$7:$C$806,MATCH(1, (Model!$H$14='Distance to Each Branch'!$B$7:$B$806)*(Model!A19='Distance to Each Branch'!$A$7:$A$806),0))</f>
        <v>4.1668551636901414</v>
      </c>
      <c r="I19" s="155" t="str">
        <f t="shared" si="116"/>
        <v>Branch C</v>
      </c>
      <c r="J19" s="54"/>
      <c r="K19" s="156">
        <f t="shared" si="117"/>
        <v>1.8579837577534619</v>
      </c>
      <c r="L19" s="34">
        <v>0</v>
      </c>
      <c r="M19" s="153">
        <f t="shared" si="12"/>
        <v>0</v>
      </c>
      <c r="N19" s="153">
        <f t="shared" si="13"/>
        <v>0</v>
      </c>
      <c r="O19" s="153">
        <f t="shared" si="14"/>
        <v>0.3217419597624358</v>
      </c>
      <c r="P19" s="153">
        <f t="shared" si="15"/>
        <v>0</v>
      </c>
      <c r="R19" s="23">
        <v>1</v>
      </c>
      <c r="S19" s="157">
        <f>(1-IF(M19=0,0,INDEX('Branch Closure Driven Attrition'!$D$9:$G$12,MATCH($B19,'Branch Closure Driven Attrition'!$C$9:$C$12,TRUE),MATCH(M19,'Branch Closure Driven Attrition'!$D$8:$G$8,TRUE))))</f>
        <v>1</v>
      </c>
      <c r="T19" s="157">
        <f>(1-IF(N19=0,0,INDEX('Branch Closure Driven Attrition'!$D$9:$G$12,MATCH($B19,'Branch Closure Driven Attrition'!$C$9:$C$12,TRUE),MATCH(N19,'Branch Closure Driven Attrition'!$D$8:$G$8,TRUE))))</f>
        <v>1</v>
      </c>
      <c r="U19" s="157">
        <f>(1-IF(O19=0,0,INDEX('Branch Closure Driven Attrition'!$D$9:$G$12,MATCH($B19,'Branch Closure Driven Attrition'!$C$9:$C$12,TRUE),MATCH(O19,'Branch Closure Driven Attrition'!$D$8:$G$8,TRUE))))</f>
        <v>0.75</v>
      </c>
      <c r="V19" s="157">
        <f>(1-IF(P19=0,0,INDEX('Branch Closure Driven Attrition'!$D$9:$G$12,MATCH($B19,'Branch Closure Driven Attrition'!$C$9:$C$12,TRUE),MATCH(P19,'Branch Closure Driven Attrition'!$D$8:$G$8,TRUE))))</f>
        <v>1</v>
      </c>
      <c r="W19" s="29"/>
      <c r="X19" s="23">
        <f t="shared" si="10"/>
        <v>1</v>
      </c>
      <c r="Y19" s="157">
        <f>IF($C19&lt;'Fee Driven Attrition'!$I$8,1-IF(Y$13='Fee Driven Attrition'!$J$7,'Fee Driven Attrition'!$J$8,'Fee Driven Attrition'!$K$8),1)</f>
        <v>0.9</v>
      </c>
      <c r="Z19" s="157">
        <f>IF($C19&lt;'Fee Driven Attrition'!$I$9,1-IF(Z$13='Fee Driven Attrition'!$J$7,'Fee Driven Attrition'!$J$9,'Fee Driven Attrition'!$K$8),1)</f>
        <v>0.95</v>
      </c>
      <c r="AA19" s="157">
        <f>IF($C19&lt;'Fee Driven Attrition'!$I$8,1-IF(AA$13='Fee Driven Attrition'!$K$7,'Fee Driven Attrition'!$K$8,'Fee Driven Attrition'!$K$8),1)</f>
        <v>0.8</v>
      </c>
      <c r="AB19" s="157">
        <f>IF($C19&lt;'Fee Driven Attrition'!$I$9,1-IF(AB$13='Fee Driven Attrition'!$K$7,'Fee Driven Attrition'!$K$9,'Fee Driven Attrition'!$K$8),1)</f>
        <v>0.85</v>
      </c>
      <c r="AC19" s="29"/>
      <c r="AD19" s="23"/>
      <c r="AE19" s="157">
        <f t="shared" si="115"/>
        <v>1</v>
      </c>
      <c r="AF19" s="157">
        <f t="shared" si="16"/>
        <v>1</v>
      </c>
      <c r="AG19" s="157">
        <f t="shared" si="17"/>
        <v>1</v>
      </c>
      <c r="AH19" s="157">
        <f t="shared" si="18"/>
        <v>0.75</v>
      </c>
      <c r="AI19" s="157">
        <f t="shared" si="19"/>
        <v>1</v>
      </c>
      <c r="AJ19" s="157">
        <f t="shared" si="20"/>
        <v>0.9</v>
      </c>
      <c r="AK19" s="157">
        <f t="shared" si="21"/>
        <v>0.9</v>
      </c>
      <c r="AL19" s="157">
        <f t="shared" si="22"/>
        <v>0.9</v>
      </c>
      <c r="AM19" s="157">
        <f t="shared" si="23"/>
        <v>0.67500000000000004</v>
      </c>
      <c r="AN19" s="157">
        <f t="shared" si="24"/>
        <v>0.9</v>
      </c>
      <c r="AO19" s="157">
        <f t="shared" si="25"/>
        <v>0.95</v>
      </c>
      <c r="AP19" s="157">
        <f t="shared" si="26"/>
        <v>0.95</v>
      </c>
      <c r="AQ19" s="157">
        <f t="shared" si="27"/>
        <v>0.95</v>
      </c>
      <c r="AR19" s="157">
        <f t="shared" si="28"/>
        <v>0.71249999999999991</v>
      </c>
      <c r="AS19" s="157">
        <f t="shared" si="29"/>
        <v>0.95</v>
      </c>
      <c r="AT19" s="157">
        <f t="shared" si="30"/>
        <v>0.8</v>
      </c>
      <c r="AU19" s="157">
        <f t="shared" si="31"/>
        <v>0.8</v>
      </c>
      <c r="AV19" s="157">
        <f t="shared" si="32"/>
        <v>0.8</v>
      </c>
      <c r="AW19" s="157">
        <f t="shared" si="33"/>
        <v>0.60000000000000009</v>
      </c>
      <c r="AX19" s="157">
        <f t="shared" si="34"/>
        <v>0.8</v>
      </c>
      <c r="AY19" s="157">
        <f t="shared" si="35"/>
        <v>0.85</v>
      </c>
      <c r="AZ19" s="157">
        <f t="shared" si="36"/>
        <v>0.85</v>
      </c>
      <c r="BA19" s="157">
        <f t="shared" si="37"/>
        <v>0.85</v>
      </c>
      <c r="BB19" s="157">
        <f t="shared" si="38"/>
        <v>0.63749999999999996</v>
      </c>
      <c r="BC19" s="157">
        <f t="shared" si="39"/>
        <v>0.85</v>
      </c>
      <c r="BD19" s="60"/>
      <c r="BE19" s="158">
        <f t="shared" ref="BE19:BE82" si="118">$C19*0.01</f>
        <v>100.80018062043452</v>
      </c>
      <c r="BF19" s="1"/>
      <c r="BG19" s="1"/>
      <c r="BH19" s="159">
        <f t="shared" si="40"/>
        <v>0</v>
      </c>
      <c r="BI19" s="159">
        <f t="shared" si="41"/>
        <v>0</v>
      </c>
      <c r="BJ19" s="159">
        <f t="shared" si="42"/>
        <v>0</v>
      </c>
      <c r="BK19" s="159">
        <f t="shared" si="43"/>
        <v>0</v>
      </c>
      <c r="BL19" s="159">
        <f t="shared" si="44"/>
        <v>0</v>
      </c>
      <c r="BM19" s="159">
        <f t="shared" si="45"/>
        <v>40</v>
      </c>
      <c r="BN19" s="159">
        <f t="shared" si="46"/>
        <v>40</v>
      </c>
      <c r="BO19" s="159">
        <f t="shared" si="47"/>
        <v>40</v>
      </c>
      <c r="BP19" s="159">
        <f t="shared" si="48"/>
        <v>40</v>
      </c>
      <c r="BQ19" s="159">
        <f t="shared" si="49"/>
        <v>40</v>
      </c>
      <c r="BR19" s="159">
        <f t="shared" si="50"/>
        <v>40</v>
      </c>
      <c r="BS19" s="159">
        <f t="shared" si="51"/>
        <v>40</v>
      </c>
      <c r="BT19" s="159">
        <f t="shared" si="52"/>
        <v>40</v>
      </c>
      <c r="BU19" s="159">
        <f t="shared" si="53"/>
        <v>40</v>
      </c>
      <c r="BV19" s="159">
        <f t="shared" si="54"/>
        <v>40</v>
      </c>
      <c r="BW19" s="159">
        <f t="shared" si="55"/>
        <v>60</v>
      </c>
      <c r="BX19" s="159">
        <f t="shared" si="56"/>
        <v>60</v>
      </c>
      <c r="BY19" s="159">
        <f t="shared" si="57"/>
        <v>60</v>
      </c>
      <c r="BZ19" s="159">
        <f t="shared" si="58"/>
        <v>60</v>
      </c>
      <c r="CA19" s="159">
        <f t="shared" si="59"/>
        <v>60</v>
      </c>
      <c r="CB19" s="159">
        <f t="shared" si="60"/>
        <v>60</v>
      </c>
      <c r="CC19" s="159">
        <f t="shared" si="61"/>
        <v>60</v>
      </c>
      <c r="CD19" s="159">
        <f t="shared" si="62"/>
        <v>60</v>
      </c>
      <c r="CE19" s="159">
        <f t="shared" si="63"/>
        <v>60</v>
      </c>
      <c r="CF19" s="159">
        <f t="shared" si="64"/>
        <v>60</v>
      </c>
      <c r="CG19" s="1"/>
      <c r="CH19" s="1"/>
      <c r="CI19" s="160">
        <f t="shared" si="65"/>
        <v>50.800180620434517</v>
      </c>
      <c r="CJ19" s="160">
        <f t="shared" si="66"/>
        <v>50.800180620434517</v>
      </c>
      <c r="CK19" s="160">
        <f t="shared" si="67"/>
        <v>50.800180620434517</v>
      </c>
      <c r="CL19" s="160">
        <f t="shared" si="68"/>
        <v>50.800180620434517</v>
      </c>
      <c r="CM19" s="160">
        <f t="shared" si="69"/>
        <v>50.800180620434517</v>
      </c>
      <c r="CN19" s="160">
        <f t="shared" si="70"/>
        <v>90.800180620434503</v>
      </c>
      <c r="CO19" s="160">
        <f t="shared" si="71"/>
        <v>90.800180620434503</v>
      </c>
      <c r="CP19" s="160">
        <f t="shared" si="72"/>
        <v>90.800180620434503</v>
      </c>
      <c r="CQ19" s="160">
        <f t="shared" si="73"/>
        <v>90.800180620434503</v>
      </c>
      <c r="CR19" s="160">
        <f t="shared" si="74"/>
        <v>90.800180620434503</v>
      </c>
      <c r="CS19" s="160">
        <f t="shared" si="75"/>
        <v>90.800180620434503</v>
      </c>
      <c r="CT19" s="160">
        <f t="shared" si="76"/>
        <v>90.800180620434503</v>
      </c>
      <c r="CU19" s="160">
        <f t="shared" si="77"/>
        <v>90.800180620434503</v>
      </c>
      <c r="CV19" s="160">
        <f t="shared" si="78"/>
        <v>90.800180620434503</v>
      </c>
      <c r="CW19" s="160">
        <f t="shared" si="79"/>
        <v>90.800180620434503</v>
      </c>
      <c r="CX19" s="160">
        <f t="shared" si="80"/>
        <v>110.8001806204345</v>
      </c>
      <c r="CY19" s="160">
        <f t="shared" si="81"/>
        <v>110.8001806204345</v>
      </c>
      <c r="CZ19" s="160">
        <f t="shared" si="82"/>
        <v>110.8001806204345</v>
      </c>
      <c r="DA19" s="160">
        <f t="shared" si="83"/>
        <v>110.8001806204345</v>
      </c>
      <c r="DB19" s="160">
        <f t="shared" si="84"/>
        <v>110.8001806204345</v>
      </c>
      <c r="DC19" s="160">
        <f t="shared" si="85"/>
        <v>110.8001806204345</v>
      </c>
      <c r="DD19" s="160">
        <f t="shared" si="86"/>
        <v>110.8001806204345</v>
      </c>
      <c r="DE19" s="160">
        <f t="shared" si="87"/>
        <v>110.8001806204345</v>
      </c>
      <c r="DF19" s="160">
        <f t="shared" si="88"/>
        <v>110.8001806204345</v>
      </c>
      <c r="DG19" s="160">
        <f t="shared" si="89"/>
        <v>110.8001806204345</v>
      </c>
      <c r="DH19" s="36"/>
      <c r="DI19" s="36"/>
      <c r="DJ19" s="160">
        <f t="shared" si="90"/>
        <v>50.800180620434517</v>
      </c>
      <c r="DK19" s="160">
        <f t="shared" si="91"/>
        <v>50.800180620434517</v>
      </c>
      <c r="DL19" s="160">
        <f t="shared" si="92"/>
        <v>50.800180620434517</v>
      </c>
      <c r="DM19" s="160">
        <f t="shared" si="93"/>
        <v>38.100135465325891</v>
      </c>
      <c r="DN19" s="160">
        <f t="shared" si="94"/>
        <v>50.800180620434517</v>
      </c>
      <c r="DO19" s="160">
        <f t="shared" si="95"/>
        <v>81.720162558391053</v>
      </c>
      <c r="DP19" s="160">
        <f t="shared" si="96"/>
        <v>81.720162558391053</v>
      </c>
      <c r="DQ19" s="160">
        <f t="shared" si="97"/>
        <v>81.720162558391053</v>
      </c>
      <c r="DR19" s="160">
        <f t="shared" si="98"/>
        <v>61.290121918793297</v>
      </c>
      <c r="DS19" s="160">
        <f t="shared" si="99"/>
        <v>81.720162558391053</v>
      </c>
      <c r="DT19" s="160">
        <f t="shared" si="100"/>
        <v>86.260171589412778</v>
      </c>
      <c r="DU19" s="160">
        <f t="shared" si="101"/>
        <v>86.260171589412778</v>
      </c>
      <c r="DV19" s="160">
        <f t="shared" si="102"/>
        <v>86.260171589412778</v>
      </c>
      <c r="DW19" s="160">
        <f t="shared" si="103"/>
        <v>64.695128692059569</v>
      </c>
      <c r="DX19" s="160">
        <f t="shared" si="104"/>
        <v>86.260171589412778</v>
      </c>
      <c r="DY19" s="160">
        <f t="shared" si="105"/>
        <v>88.640144496347602</v>
      </c>
      <c r="DZ19" s="160">
        <f t="shared" si="106"/>
        <v>88.640144496347602</v>
      </c>
      <c r="EA19" s="160">
        <f t="shared" si="107"/>
        <v>88.640144496347602</v>
      </c>
      <c r="EB19" s="160">
        <f t="shared" si="108"/>
        <v>66.480108372260716</v>
      </c>
      <c r="EC19" s="160">
        <f t="shared" si="109"/>
        <v>88.640144496347602</v>
      </c>
      <c r="ED19" s="160">
        <f t="shared" si="110"/>
        <v>94.180153527369328</v>
      </c>
      <c r="EE19" s="160">
        <f t="shared" si="111"/>
        <v>94.180153527369328</v>
      </c>
      <c r="EF19" s="160">
        <f t="shared" si="112"/>
        <v>94.180153527369328</v>
      </c>
      <c r="EG19" s="160">
        <f t="shared" si="113"/>
        <v>70.635115145526996</v>
      </c>
      <c r="EH19" s="160">
        <f t="shared" si="114"/>
        <v>94.180153527369328</v>
      </c>
      <c r="ES19" s="36"/>
      <c r="ET19" s="36"/>
      <c r="EU19" s="36"/>
    </row>
    <row r="20" spans="1:151" ht="13.5" thickBot="1">
      <c r="A20" s="2">
        <v>1086</v>
      </c>
      <c r="B20" s="153">
        <f>INDEX('Customer Longevity'!$A$7:$A$206,MATCH(Model!A20,'Customer Longevity'!$B$7:$B$206,0))</f>
        <v>11.389138007250249</v>
      </c>
      <c r="C20" s="154">
        <v>14002.753486882046</v>
      </c>
      <c r="D20" s="3"/>
      <c r="E20" s="153" cm="1">
        <f t="array" ref="E20">INDEX('Distance to Each Branch'!$C$7:$C$806,MATCH(1, (Model!$E$14='Distance to Each Branch'!$B$7:$B$806)*(Model!A20='Distance to Each Branch'!$A$7:$A$806),0))</f>
        <v>4.1637795053259259</v>
      </c>
      <c r="F20" s="153" cm="1">
        <f t="array" ref="F20">INDEX('Distance to Each Branch'!$C$7:$C$806,MATCH(1, (Model!$F$14='Distance to Each Branch'!$B$7:$B$806)*(Model!A20='Distance to Each Branch'!$A$7:$A$806),0))</f>
        <v>4.2687048363753002</v>
      </c>
      <c r="G20" s="153" cm="1">
        <f t="array" ref="G20">INDEX('Distance to Each Branch'!$C$7:$C$806,MATCH(1, (Model!$G$14='Distance to Each Branch'!$B$7:$B$806)*(Model!A20='Distance to Each Branch'!$A$7:$A$806),0))</f>
        <v>0.56459480849526855</v>
      </c>
      <c r="H20" s="153" cm="1">
        <f t="array" ref="H20">INDEX('Distance to Each Branch'!$C$7:$C$806,MATCH(1, (Model!$H$14='Distance to Each Branch'!$B$7:$B$806)*(Model!A20='Distance to Each Branch'!$A$7:$A$806),0))</f>
        <v>0.65344789214334875</v>
      </c>
      <c r="I20" s="155" t="str">
        <f t="shared" si="116"/>
        <v>Branch C</v>
      </c>
      <c r="J20" s="54"/>
      <c r="K20" s="156">
        <f t="shared" si="117"/>
        <v>0.56459480849526855</v>
      </c>
      <c r="L20" s="34">
        <v>0</v>
      </c>
      <c r="M20" s="153">
        <f t="shared" si="12"/>
        <v>0</v>
      </c>
      <c r="N20" s="153">
        <f t="shared" si="13"/>
        <v>0</v>
      </c>
      <c r="O20" s="153">
        <f t="shared" si="14"/>
        <v>8.88530836480802E-2</v>
      </c>
      <c r="P20" s="153">
        <f t="shared" si="15"/>
        <v>0</v>
      </c>
      <c r="R20" s="23">
        <v>1</v>
      </c>
      <c r="S20" s="157">
        <f>(1-IF(M20=0,0,INDEX('Branch Closure Driven Attrition'!$D$9:$G$12,MATCH($B20,'Branch Closure Driven Attrition'!$C$9:$C$12,TRUE),MATCH(M20,'Branch Closure Driven Attrition'!$D$8:$G$8,TRUE))))</f>
        <v>1</v>
      </c>
      <c r="T20" s="157">
        <f>(1-IF(N20=0,0,INDEX('Branch Closure Driven Attrition'!$D$9:$G$12,MATCH($B20,'Branch Closure Driven Attrition'!$C$9:$C$12,TRUE),MATCH(N20,'Branch Closure Driven Attrition'!$D$8:$G$8,TRUE))))</f>
        <v>1</v>
      </c>
      <c r="U20" s="157">
        <f>(1-IF(O20=0,0,INDEX('Branch Closure Driven Attrition'!$D$9:$G$12,MATCH($B20,'Branch Closure Driven Attrition'!$C$9:$C$12,TRUE),MATCH(O20,'Branch Closure Driven Attrition'!$D$8:$G$8,TRUE))))</f>
        <v>0.8</v>
      </c>
      <c r="V20" s="157">
        <f>(1-IF(P20=0,0,INDEX('Branch Closure Driven Attrition'!$D$9:$G$12,MATCH($B20,'Branch Closure Driven Attrition'!$C$9:$C$12,TRUE),MATCH(P20,'Branch Closure Driven Attrition'!$D$8:$G$8,TRUE))))</f>
        <v>1</v>
      </c>
      <c r="W20" s="29"/>
      <c r="X20" s="23">
        <f t="shared" si="10"/>
        <v>1</v>
      </c>
      <c r="Y20" s="157">
        <f>IF($C20&lt;'Fee Driven Attrition'!$I$8,1-IF(Y$13='Fee Driven Attrition'!$J$7,'Fee Driven Attrition'!$J$8,'Fee Driven Attrition'!$K$8),1)</f>
        <v>1</v>
      </c>
      <c r="Z20" s="157">
        <f>IF($C20&lt;'Fee Driven Attrition'!$I$9,1-IF(Z$13='Fee Driven Attrition'!$J$7,'Fee Driven Attrition'!$J$9,'Fee Driven Attrition'!$K$8),1)</f>
        <v>0.95</v>
      </c>
      <c r="AA20" s="157">
        <f>IF($C20&lt;'Fee Driven Attrition'!$I$8,1-IF(AA$13='Fee Driven Attrition'!$K$7,'Fee Driven Attrition'!$K$8,'Fee Driven Attrition'!$K$8),1)</f>
        <v>1</v>
      </c>
      <c r="AB20" s="157">
        <f>IF($C20&lt;'Fee Driven Attrition'!$I$9,1-IF(AB$13='Fee Driven Attrition'!$K$7,'Fee Driven Attrition'!$K$9,'Fee Driven Attrition'!$K$8),1)</f>
        <v>0.85</v>
      </c>
      <c r="AC20" s="29"/>
      <c r="AD20" s="23"/>
      <c r="AE20" s="157">
        <f t="shared" si="115"/>
        <v>1</v>
      </c>
      <c r="AF20" s="157">
        <f t="shared" si="16"/>
        <v>1</v>
      </c>
      <c r="AG20" s="157">
        <f t="shared" si="17"/>
        <v>1</v>
      </c>
      <c r="AH20" s="157">
        <f t="shared" si="18"/>
        <v>0.8</v>
      </c>
      <c r="AI20" s="157">
        <f t="shared" si="19"/>
        <v>1</v>
      </c>
      <c r="AJ20" s="157">
        <f t="shared" si="20"/>
        <v>1</v>
      </c>
      <c r="AK20" s="157">
        <f t="shared" si="21"/>
        <v>1</v>
      </c>
      <c r="AL20" s="157">
        <f t="shared" si="22"/>
        <v>1</v>
      </c>
      <c r="AM20" s="157">
        <f t="shared" si="23"/>
        <v>0.8</v>
      </c>
      <c r="AN20" s="157">
        <f t="shared" si="24"/>
        <v>1</v>
      </c>
      <c r="AO20" s="157">
        <f t="shared" si="25"/>
        <v>0.95</v>
      </c>
      <c r="AP20" s="157">
        <f t="shared" si="26"/>
        <v>0.95</v>
      </c>
      <c r="AQ20" s="157">
        <f t="shared" si="27"/>
        <v>0.95</v>
      </c>
      <c r="AR20" s="157">
        <f t="shared" si="28"/>
        <v>0.76</v>
      </c>
      <c r="AS20" s="157">
        <f t="shared" si="29"/>
        <v>0.95</v>
      </c>
      <c r="AT20" s="157">
        <f t="shared" si="30"/>
        <v>1</v>
      </c>
      <c r="AU20" s="157">
        <f t="shared" si="31"/>
        <v>1</v>
      </c>
      <c r="AV20" s="157">
        <f t="shared" si="32"/>
        <v>1</v>
      </c>
      <c r="AW20" s="157">
        <f t="shared" si="33"/>
        <v>0.8</v>
      </c>
      <c r="AX20" s="157">
        <f t="shared" si="34"/>
        <v>1</v>
      </c>
      <c r="AY20" s="157">
        <f t="shared" si="35"/>
        <v>0.85</v>
      </c>
      <c r="AZ20" s="157">
        <f t="shared" si="36"/>
        <v>0.85</v>
      </c>
      <c r="BA20" s="157">
        <f t="shared" si="37"/>
        <v>0.85</v>
      </c>
      <c r="BB20" s="157">
        <f t="shared" si="38"/>
        <v>0.68</v>
      </c>
      <c r="BC20" s="157">
        <f t="shared" si="39"/>
        <v>0.85</v>
      </c>
      <c r="BD20" s="60"/>
      <c r="BE20" s="158">
        <f t="shared" si="118"/>
        <v>140.02753486882045</v>
      </c>
      <c r="BF20" s="1"/>
      <c r="BG20" s="1"/>
      <c r="BH20" s="159">
        <f t="shared" si="40"/>
        <v>0</v>
      </c>
      <c r="BI20" s="159">
        <f t="shared" si="41"/>
        <v>0</v>
      </c>
      <c r="BJ20" s="159">
        <f t="shared" si="42"/>
        <v>0</v>
      </c>
      <c r="BK20" s="159">
        <f t="shared" si="43"/>
        <v>0</v>
      </c>
      <c r="BL20" s="159">
        <f t="shared" si="44"/>
        <v>0</v>
      </c>
      <c r="BM20" s="159">
        <f t="shared" si="45"/>
        <v>0</v>
      </c>
      <c r="BN20" s="159">
        <f t="shared" si="46"/>
        <v>0</v>
      </c>
      <c r="BO20" s="159">
        <f t="shared" si="47"/>
        <v>0</v>
      </c>
      <c r="BP20" s="159">
        <f t="shared" si="48"/>
        <v>0</v>
      </c>
      <c r="BQ20" s="159">
        <f t="shared" si="49"/>
        <v>0</v>
      </c>
      <c r="BR20" s="159">
        <f t="shared" si="50"/>
        <v>40</v>
      </c>
      <c r="BS20" s="159">
        <f t="shared" si="51"/>
        <v>40</v>
      </c>
      <c r="BT20" s="159">
        <f t="shared" si="52"/>
        <v>40</v>
      </c>
      <c r="BU20" s="159">
        <f t="shared" si="53"/>
        <v>40</v>
      </c>
      <c r="BV20" s="159">
        <f t="shared" si="54"/>
        <v>40</v>
      </c>
      <c r="BW20" s="159">
        <f t="shared" si="55"/>
        <v>0</v>
      </c>
      <c r="BX20" s="159">
        <f t="shared" si="56"/>
        <v>0</v>
      </c>
      <c r="BY20" s="159">
        <f t="shared" si="57"/>
        <v>0</v>
      </c>
      <c r="BZ20" s="159">
        <f t="shared" si="58"/>
        <v>0</v>
      </c>
      <c r="CA20" s="159">
        <f t="shared" si="59"/>
        <v>0</v>
      </c>
      <c r="CB20" s="159">
        <f t="shared" si="60"/>
        <v>60</v>
      </c>
      <c r="CC20" s="159">
        <f t="shared" si="61"/>
        <v>60</v>
      </c>
      <c r="CD20" s="159">
        <f t="shared" si="62"/>
        <v>60</v>
      </c>
      <c r="CE20" s="159">
        <f t="shared" si="63"/>
        <v>60</v>
      </c>
      <c r="CF20" s="159">
        <f t="shared" si="64"/>
        <v>60</v>
      </c>
      <c r="CG20" s="1"/>
      <c r="CH20" s="1"/>
      <c r="CI20" s="160">
        <f t="shared" si="65"/>
        <v>90.027534868820453</v>
      </c>
      <c r="CJ20" s="160">
        <f t="shared" si="66"/>
        <v>90.027534868820453</v>
      </c>
      <c r="CK20" s="160">
        <f t="shared" si="67"/>
        <v>90.027534868820453</v>
      </c>
      <c r="CL20" s="160">
        <f t="shared" si="68"/>
        <v>90.027534868820453</v>
      </c>
      <c r="CM20" s="160">
        <f t="shared" si="69"/>
        <v>90.027534868820453</v>
      </c>
      <c r="CN20" s="160">
        <f t="shared" si="70"/>
        <v>90.027534868820453</v>
      </c>
      <c r="CO20" s="160">
        <f t="shared" si="71"/>
        <v>90.027534868820453</v>
      </c>
      <c r="CP20" s="160">
        <f t="shared" si="72"/>
        <v>90.027534868820453</v>
      </c>
      <c r="CQ20" s="160">
        <f t="shared" si="73"/>
        <v>90.027534868820453</v>
      </c>
      <c r="CR20" s="160">
        <f t="shared" si="74"/>
        <v>90.027534868820453</v>
      </c>
      <c r="CS20" s="160">
        <f t="shared" si="75"/>
        <v>130.02753486882045</v>
      </c>
      <c r="CT20" s="160">
        <f t="shared" si="76"/>
        <v>130.02753486882045</v>
      </c>
      <c r="CU20" s="160">
        <f t="shared" si="77"/>
        <v>130.02753486882045</v>
      </c>
      <c r="CV20" s="160">
        <f t="shared" si="78"/>
        <v>130.02753486882045</v>
      </c>
      <c r="CW20" s="160">
        <f t="shared" si="79"/>
        <v>130.02753486882045</v>
      </c>
      <c r="CX20" s="160">
        <f t="shared" si="80"/>
        <v>90.027534868820453</v>
      </c>
      <c r="CY20" s="160">
        <f t="shared" si="81"/>
        <v>90.027534868820453</v>
      </c>
      <c r="CZ20" s="160">
        <f t="shared" si="82"/>
        <v>90.027534868820453</v>
      </c>
      <c r="DA20" s="160">
        <f t="shared" si="83"/>
        <v>90.027534868820453</v>
      </c>
      <c r="DB20" s="160">
        <f t="shared" si="84"/>
        <v>90.027534868820453</v>
      </c>
      <c r="DC20" s="160">
        <f t="shared" si="85"/>
        <v>150.02753486882045</v>
      </c>
      <c r="DD20" s="160">
        <f t="shared" si="86"/>
        <v>150.02753486882045</v>
      </c>
      <c r="DE20" s="160">
        <f t="shared" si="87"/>
        <v>150.02753486882045</v>
      </c>
      <c r="DF20" s="160">
        <f t="shared" si="88"/>
        <v>150.02753486882045</v>
      </c>
      <c r="DG20" s="160">
        <f t="shared" si="89"/>
        <v>150.02753486882045</v>
      </c>
      <c r="DH20" s="36"/>
      <c r="DI20" s="36"/>
      <c r="DJ20" s="160">
        <f t="shared" si="90"/>
        <v>90.027534868820453</v>
      </c>
      <c r="DK20" s="160">
        <f t="shared" si="91"/>
        <v>90.027534868820453</v>
      </c>
      <c r="DL20" s="160">
        <f t="shared" si="92"/>
        <v>90.027534868820453</v>
      </c>
      <c r="DM20" s="160">
        <f t="shared" si="93"/>
        <v>72.022027895056368</v>
      </c>
      <c r="DN20" s="160">
        <f t="shared" si="94"/>
        <v>90.027534868820453</v>
      </c>
      <c r="DO20" s="160">
        <f t="shared" si="95"/>
        <v>90.027534868820453</v>
      </c>
      <c r="DP20" s="160">
        <f t="shared" si="96"/>
        <v>90.027534868820453</v>
      </c>
      <c r="DQ20" s="160">
        <f t="shared" si="97"/>
        <v>90.027534868820453</v>
      </c>
      <c r="DR20" s="160">
        <f t="shared" si="98"/>
        <v>72.022027895056368</v>
      </c>
      <c r="DS20" s="160">
        <f t="shared" si="99"/>
        <v>90.027534868820453</v>
      </c>
      <c r="DT20" s="160">
        <f t="shared" si="100"/>
        <v>123.52615812537942</v>
      </c>
      <c r="DU20" s="160">
        <f t="shared" si="101"/>
        <v>123.52615812537942</v>
      </c>
      <c r="DV20" s="160">
        <f t="shared" si="102"/>
        <v>123.52615812537942</v>
      </c>
      <c r="DW20" s="160">
        <f t="shared" si="103"/>
        <v>98.820926500303543</v>
      </c>
      <c r="DX20" s="160">
        <f t="shared" si="104"/>
        <v>123.52615812537942</v>
      </c>
      <c r="DY20" s="160">
        <f t="shared" si="105"/>
        <v>90.027534868820453</v>
      </c>
      <c r="DZ20" s="160">
        <f t="shared" si="106"/>
        <v>90.027534868820453</v>
      </c>
      <c r="EA20" s="160">
        <f t="shared" si="107"/>
        <v>90.027534868820453</v>
      </c>
      <c r="EB20" s="160">
        <f t="shared" si="108"/>
        <v>72.022027895056368</v>
      </c>
      <c r="EC20" s="160">
        <f t="shared" si="109"/>
        <v>90.027534868820453</v>
      </c>
      <c r="ED20" s="160">
        <f t="shared" si="110"/>
        <v>127.52340463849738</v>
      </c>
      <c r="EE20" s="160">
        <f t="shared" si="111"/>
        <v>127.52340463849738</v>
      </c>
      <c r="EF20" s="160">
        <f t="shared" si="112"/>
        <v>127.52340463849738</v>
      </c>
      <c r="EG20" s="160">
        <f t="shared" si="113"/>
        <v>102.01872371079791</v>
      </c>
      <c r="EH20" s="160">
        <f t="shared" si="114"/>
        <v>127.52340463849738</v>
      </c>
      <c r="ES20" s="36"/>
      <c r="ET20" s="36"/>
      <c r="EU20" s="36"/>
    </row>
    <row r="21" spans="1:151" ht="13.5" thickBot="1">
      <c r="A21" s="2">
        <v>1198</v>
      </c>
      <c r="B21" s="153">
        <f>INDEX('Customer Longevity'!$A$7:$A$206,MATCH(Model!A21,'Customer Longevity'!$B$7:$B$206,0))</f>
        <v>6.6087896528857799</v>
      </c>
      <c r="C21" s="154">
        <v>7162.2156331548777</v>
      </c>
      <c r="D21" s="3"/>
      <c r="E21" s="153" cm="1">
        <f t="array" ref="E21">INDEX('Distance to Each Branch'!$C$7:$C$806,MATCH(1, (Model!$E$14='Distance to Each Branch'!$B$7:$B$806)*(Model!A21='Distance to Each Branch'!$A$7:$A$806),0))</f>
        <v>7.659756048584784</v>
      </c>
      <c r="F21" s="153" cm="1">
        <f t="array" ref="F21">INDEX('Distance to Each Branch'!$C$7:$C$806,MATCH(1, (Model!$F$14='Distance to Each Branch'!$B$7:$B$806)*(Model!A21='Distance to Each Branch'!$A$7:$A$806),0))</f>
        <v>2.0792837986031096</v>
      </c>
      <c r="G21" s="153" cm="1">
        <f t="array" ref="G21">INDEX('Distance to Each Branch'!$C$7:$C$806,MATCH(1, (Model!$G$14='Distance to Each Branch'!$B$7:$B$806)*(Model!A21='Distance to Each Branch'!$A$7:$A$806),0))</f>
        <v>4.4665685908397803</v>
      </c>
      <c r="H21" s="153" cm="1">
        <f t="array" ref="H21">INDEX('Distance to Each Branch'!$C$7:$C$806,MATCH(1, (Model!$H$14='Distance to Each Branch'!$B$7:$B$806)*(Model!A21='Distance to Each Branch'!$A$7:$A$806),0))</f>
        <v>1.5708313109973695</v>
      </c>
      <c r="I21" s="155" t="str">
        <f t="shared" si="116"/>
        <v>Branch D</v>
      </c>
      <c r="J21" s="54"/>
      <c r="K21" s="156">
        <f t="shared" si="117"/>
        <v>1.5708313109973695</v>
      </c>
      <c r="L21" s="34">
        <v>0</v>
      </c>
      <c r="M21" s="153">
        <f t="shared" si="12"/>
        <v>0</v>
      </c>
      <c r="N21" s="153">
        <f t="shared" si="13"/>
        <v>0</v>
      </c>
      <c r="O21" s="153">
        <f t="shared" si="14"/>
        <v>0</v>
      </c>
      <c r="P21" s="153">
        <f t="shared" si="15"/>
        <v>0.50845248760574013</v>
      </c>
      <c r="R21" s="23">
        <v>1</v>
      </c>
      <c r="S21" s="157">
        <f>(1-IF(M21=0,0,INDEX('Branch Closure Driven Attrition'!$D$9:$G$12,MATCH($B21,'Branch Closure Driven Attrition'!$C$9:$C$12,TRUE),MATCH(M21,'Branch Closure Driven Attrition'!$D$8:$G$8,TRUE))))</f>
        <v>1</v>
      </c>
      <c r="T21" s="157">
        <f>(1-IF(N21=0,0,INDEX('Branch Closure Driven Attrition'!$D$9:$G$12,MATCH($B21,'Branch Closure Driven Attrition'!$C$9:$C$12,TRUE),MATCH(N21,'Branch Closure Driven Attrition'!$D$8:$G$8,TRUE))))</f>
        <v>1</v>
      </c>
      <c r="U21" s="157">
        <f>(1-IF(O21=0,0,INDEX('Branch Closure Driven Attrition'!$D$9:$G$12,MATCH($B21,'Branch Closure Driven Attrition'!$C$9:$C$12,TRUE),MATCH(O21,'Branch Closure Driven Attrition'!$D$8:$G$8,TRUE))))</f>
        <v>1</v>
      </c>
      <c r="V21" s="157">
        <f>(1-IF(P21=0,0,INDEX('Branch Closure Driven Attrition'!$D$9:$G$12,MATCH($B21,'Branch Closure Driven Attrition'!$C$9:$C$12,TRUE),MATCH(P21,'Branch Closure Driven Attrition'!$D$8:$G$8,TRUE))))</f>
        <v>0.7</v>
      </c>
      <c r="W21" s="29"/>
      <c r="X21" s="23">
        <f t="shared" si="10"/>
        <v>1</v>
      </c>
      <c r="Y21" s="157">
        <f>IF($C21&lt;'Fee Driven Attrition'!$I$8,1-IF(Y$13='Fee Driven Attrition'!$J$7,'Fee Driven Attrition'!$J$8,'Fee Driven Attrition'!$K$8),1)</f>
        <v>0.9</v>
      </c>
      <c r="Z21" s="157">
        <f>IF($C21&lt;'Fee Driven Attrition'!$I$9,1-IF(Z$13='Fee Driven Attrition'!$J$7,'Fee Driven Attrition'!$J$9,'Fee Driven Attrition'!$K$8),1)</f>
        <v>0.95</v>
      </c>
      <c r="AA21" s="157">
        <f>IF($C21&lt;'Fee Driven Attrition'!$I$8,1-IF(AA$13='Fee Driven Attrition'!$K$7,'Fee Driven Attrition'!$K$8,'Fee Driven Attrition'!$K$8),1)</f>
        <v>0.8</v>
      </c>
      <c r="AB21" s="157">
        <f>IF($C21&lt;'Fee Driven Attrition'!$I$9,1-IF(AB$13='Fee Driven Attrition'!$K$7,'Fee Driven Attrition'!$K$9,'Fee Driven Attrition'!$K$8),1)</f>
        <v>0.85</v>
      </c>
      <c r="AC21" s="29"/>
      <c r="AD21" s="23"/>
      <c r="AE21" s="157">
        <f t="shared" si="115"/>
        <v>1</v>
      </c>
      <c r="AF21" s="157">
        <f t="shared" si="16"/>
        <v>1</v>
      </c>
      <c r="AG21" s="157">
        <f t="shared" si="17"/>
        <v>1</v>
      </c>
      <c r="AH21" s="157">
        <f t="shared" si="18"/>
        <v>1</v>
      </c>
      <c r="AI21" s="157">
        <f t="shared" si="19"/>
        <v>0.7</v>
      </c>
      <c r="AJ21" s="157">
        <f t="shared" si="20"/>
        <v>0.9</v>
      </c>
      <c r="AK21" s="157">
        <f t="shared" si="21"/>
        <v>0.9</v>
      </c>
      <c r="AL21" s="157">
        <f t="shared" si="22"/>
        <v>0.9</v>
      </c>
      <c r="AM21" s="157">
        <f t="shared" si="23"/>
        <v>0.9</v>
      </c>
      <c r="AN21" s="157">
        <f t="shared" si="24"/>
        <v>0.63</v>
      </c>
      <c r="AO21" s="157">
        <f t="shared" si="25"/>
        <v>0.95</v>
      </c>
      <c r="AP21" s="157">
        <f t="shared" si="26"/>
        <v>0.95</v>
      </c>
      <c r="AQ21" s="157">
        <f t="shared" si="27"/>
        <v>0.95</v>
      </c>
      <c r="AR21" s="157">
        <f t="shared" si="28"/>
        <v>0.95</v>
      </c>
      <c r="AS21" s="157">
        <f t="shared" si="29"/>
        <v>0.66499999999999992</v>
      </c>
      <c r="AT21" s="157">
        <f t="shared" si="30"/>
        <v>0.8</v>
      </c>
      <c r="AU21" s="157">
        <f t="shared" si="31"/>
        <v>0.8</v>
      </c>
      <c r="AV21" s="157">
        <f t="shared" si="32"/>
        <v>0.8</v>
      </c>
      <c r="AW21" s="157">
        <f t="shared" si="33"/>
        <v>0.8</v>
      </c>
      <c r="AX21" s="157">
        <f t="shared" si="34"/>
        <v>0.55999999999999994</v>
      </c>
      <c r="AY21" s="157">
        <f t="shared" si="35"/>
        <v>0.85</v>
      </c>
      <c r="AZ21" s="157">
        <f t="shared" si="36"/>
        <v>0.85</v>
      </c>
      <c r="BA21" s="157">
        <f t="shared" si="37"/>
        <v>0.85</v>
      </c>
      <c r="BB21" s="157">
        <f t="shared" si="38"/>
        <v>0.85</v>
      </c>
      <c r="BC21" s="157">
        <f t="shared" si="39"/>
        <v>0.59499999999999997</v>
      </c>
      <c r="BD21" s="60"/>
      <c r="BE21" s="158">
        <f t="shared" si="118"/>
        <v>71.62215633154878</v>
      </c>
      <c r="BF21" s="1"/>
      <c r="BG21" s="1"/>
      <c r="BH21" s="159">
        <f t="shared" si="40"/>
        <v>0</v>
      </c>
      <c r="BI21" s="159">
        <f t="shared" si="41"/>
        <v>0</v>
      </c>
      <c r="BJ21" s="159">
        <f t="shared" si="42"/>
        <v>0</v>
      </c>
      <c r="BK21" s="159">
        <f t="shared" si="43"/>
        <v>0</v>
      </c>
      <c r="BL21" s="159">
        <f t="shared" si="44"/>
        <v>0</v>
      </c>
      <c r="BM21" s="159">
        <f t="shared" si="45"/>
        <v>40</v>
      </c>
      <c r="BN21" s="159">
        <f t="shared" si="46"/>
        <v>40</v>
      </c>
      <c r="BO21" s="159">
        <f t="shared" si="47"/>
        <v>40</v>
      </c>
      <c r="BP21" s="159">
        <f t="shared" si="48"/>
        <v>40</v>
      </c>
      <c r="BQ21" s="159">
        <f t="shared" si="49"/>
        <v>40</v>
      </c>
      <c r="BR21" s="159">
        <f t="shared" si="50"/>
        <v>40</v>
      </c>
      <c r="BS21" s="159">
        <f t="shared" si="51"/>
        <v>40</v>
      </c>
      <c r="BT21" s="159">
        <f t="shared" si="52"/>
        <v>40</v>
      </c>
      <c r="BU21" s="159">
        <f t="shared" si="53"/>
        <v>40</v>
      </c>
      <c r="BV21" s="159">
        <f t="shared" si="54"/>
        <v>40</v>
      </c>
      <c r="BW21" s="159">
        <f t="shared" si="55"/>
        <v>60</v>
      </c>
      <c r="BX21" s="159">
        <f t="shared" si="56"/>
        <v>60</v>
      </c>
      <c r="BY21" s="159">
        <f t="shared" si="57"/>
        <v>60</v>
      </c>
      <c r="BZ21" s="159">
        <f t="shared" si="58"/>
        <v>60</v>
      </c>
      <c r="CA21" s="159">
        <f t="shared" si="59"/>
        <v>60</v>
      </c>
      <c r="CB21" s="159">
        <f t="shared" si="60"/>
        <v>60</v>
      </c>
      <c r="CC21" s="159">
        <f t="shared" si="61"/>
        <v>60</v>
      </c>
      <c r="CD21" s="159">
        <f t="shared" si="62"/>
        <v>60</v>
      </c>
      <c r="CE21" s="159">
        <f t="shared" si="63"/>
        <v>60</v>
      </c>
      <c r="CF21" s="159">
        <f t="shared" si="64"/>
        <v>60</v>
      </c>
      <c r="CG21" s="1"/>
      <c r="CH21" s="1"/>
      <c r="CI21" s="160">
        <f t="shared" si="65"/>
        <v>21.62215633154878</v>
      </c>
      <c r="CJ21" s="160">
        <f t="shared" si="66"/>
        <v>21.62215633154878</v>
      </c>
      <c r="CK21" s="160">
        <f t="shared" si="67"/>
        <v>21.62215633154878</v>
      </c>
      <c r="CL21" s="160">
        <f t="shared" si="68"/>
        <v>21.62215633154878</v>
      </c>
      <c r="CM21" s="160">
        <f t="shared" si="69"/>
        <v>21.62215633154878</v>
      </c>
      <c r="CN21" s="160">
        <f t="shared" si="70"/>
        <v>61.62215633154878</v>
      </c>
      <c r="CO21" s="160">
        <f t="shared" si="71"/>
        <v>61.62215633154878</v>
      </c>
      <c r="CP21" s="160">
        <f t="shared" si="72"/>
        <v>61.62215633154878</v>
      </c>
      <c r="CQ21" s="160">
        <f t="shared" si="73"/>
        <v>61.62215633154878</v>
      </c>
      <c r="CR21" s="160">
        <f t="shared" si="74"/>
        <v>61.62215633154878</v>
      </c>
      <c r="CS21" s="160">
        <f t="shared" si="75"/>
        <v>61.62215633154878</v>
      </c>
      <c r="CT21" s="160">
        <f t="shared" si="76"/>
        <v>61.62215633154878</v>
      </c>
      <c r="CU21" s="160">
        <f t="shared" si="77"/>
        <v>61.62215633154878</v>
      </c>
      <c r="CV21" s="160">
        <f t="shared" si="78"/>
        <v>61.62215633154878</v>
      </c>
      <c r="CW21" s="160">
        <f t="shared" si="79"/>
        <v>61.62215633154878</v>
      </c>
      <c r="CX21" s="160">
        <f t="shared" si="80"/>
        <v>81.62215633154878</v>
      </c>
      <c r="CY21" s="160">
        <f t="shared" si="81"/>
        <v>81.62215633154878</v>
      </c>
      <c r="CZ21" s="160">
        <f t="shared" si="82"/>
        <v>81.62215633154878</v>
      </c>
      <c r="DA21" s="160">
        <f t="shared" si="83"/>
        <v>81.62215633154878</v>
      </c>
      <c r="DB21" s="160">
        <f t="shared" si="84"/>
        <v>81.62215633154878</v>
      </c>
      <c r="DC21" s="160">
        <f t="shared" si="85"/>
        <v>81.62215633154878</v>
      </c>
      <c r="DD21" s="160">
        <f t="shared" si="86"/>
        <v>81.62215633154878</v>
      </c>
      <c r="DE21" s="160">
        <f t="shared" si="87"/>
        <v>81.62215633154878</v>
      </c>
      <c r="DF21" s="160">
        <f t="shared" si="88"/>
        <v>81.62215633154878</v>
      </c>
      <c r="DG21" s="160">
        <f t="shared" si="89"/>
        <v>81.62215633154878</v>
      </c>
      <c r="DH21" s="36"/>
      <c r="DI21" s="36"/>
      <c r="DJ21" s="160">
        <f t="shared" si="90"/>
        <v>21.62215633154878</v>
      </c>
      <c r="DK21" s="160">
        <f t="shared" si="91"/>
        <v>21.62215633154878</v>
      </c>
      <c r="DL21" s="160">
        <f t="shared" si="92"/>
        <v>21.62215633154878</v>
      </c>
      <c r="DM21" s="160">
        <f t="shared" si="93"/>
        <v>21.62215633154878</v>
      </c>
      <c r="DN21" s="160">
        <f t="shared" si="94"/>
        <v>15.135509432084145</v>
      </c>
      <c r="DO21" s="160">
        <f t="shared" si="95"/>
        <v>55.459940698393901</v>
      </c>
      <c r="DP21" s="160">
        <f t="shared" si="96"/>
        <v>55.459940698393901</v>
      </c>
      <c r="DQ21" s="160">
        <f t="shared" si="97"/>
        <v>55.459940698393901</v>
      </c>
      <c r="DR21" s="160">
        <f t="shared" si="98"/>
        <v>55.459940698393901</v>
      </c>
      <c r="DS21" s="160">
        <f t="shared" si="99"/>
        <v>38.82195848887573</v>
      </c>
      <c r="DT21" s="160">
        <f t="shared" si="100"/>
        <v>58.541048514971337</v>
      </c>
      <c r="DU21" s="160">
        <f t="shared" si="101"/>
        <v>58.541048514971337</v>
      </c>
      <c r="DV21" s="160">
        <f t="shared" si="102"/>
        <v>58.541048514971337</v>
      </c>
      <c r="DW21" s="160">
        <f t="shared" si="103"/>
        <v>58.541048514971337</v>
      </c>
      <c r="DX21" s="160">
        <f t="shared" si="104"/>
        <v>40.978733960479936</v>
      </c>
      <c r="DY21" s="160">
        <f t="shared" si="105"/>
        <v>65.297725065239021</v>
      </c>
      <c r="DZ21" s="160">
        <f t="shared" si="106"/>
        <v>65.297725065239021</v>
      </c>
      <c r="EA21" s="160">
        <f t="shared" si="107"/>
        <v>65.297725065239021</v>
      </c>
      <c r="EB21" s="160">
        <f t="shared" si="108"/>
        <v>65.297725065239021</v>
      </c>
      <c r="EC21" s="160">
        <f t="shared" si="109"/>
        <v>45.708407545667313</v>
      </c>
      <c r="ED21" s="160">
        <f t="shared" si="110"/>
        <v>69.378832881816464</v>
      </c>
      <c r="EE21" s="160">
        <f t="shared" si="111"/>
        <v>69.378832881816464</v>
      </c>
      <c r="EF21" s="160">
        <f t="shared" si="112"/>
        <v>69.378832881816464</v>
      </c>
      <c r="EG21" s="160">
        <f t="shared" si="113"/>
        <v>69.378832881816464</v>
      </c>
      <c r="EH21" s="160">
        <f t="shared" si="114"/>
        <v>48.565183017271522</v>
      </c>
      <c r="ES21" s="36"/>
      <c r="ET21" s="36"/>
      <c r="EU21" s="36"/>
    </row>
    <row r="22" spans="1:151" ht="13.5" thickBot="1">
      <c r="A22" s="2">
        <v>1091</v>
      </c>
      <c r="B22" s="153">
        <f>INDEX('Customer Longevity'!$A$7:$A$206,MATCH(Model!A22,'Customer Longevity'!$B$7:$B$206,0))</f>
        <v>6.0944549893945501</v>
      </c>
      <c r="C22" s="154">
        <v>9067.5145865304567</v>
      </c>
      <c r="D22" s="3"/>
      <c r="E22" s="153" cm="1">
        <f t="array" ref="E22">INDEX('Distance to Each Branch'!$C$7:$C$806,MATCH(1, (Model!$E$14='Distance to Each Branch'!$B$7:$B$806)*(Model!A22='Distance to Each Branch'!$A$7:$A$806),0))</f>
        <v>2.6732308796469457</v>
      </c>
      <c r="F22" s="153" cm="1">
        <f t="array" ref="F22">INDEX('Distance to Each Branch'!$C$7:$C$806,MATCH(1, (Model!$F$14='Distance to Each Branch'!$B$7:$B$806)*(Model!A22='Distance to Each Branch'!$A$7:$A$806),0))</f>
        <v>4.6676245805524399</v>
      </c>
      <c r="G22" s="153" cm="1">
        <f t="array" ref="G22">INDEX('Distance to Each Branch'!$C$7:$C$806,MATCH(1, (Model!$G$14='Distance to Each Branch'!$B$7:$B$806)*(Model!A22='Distance to Each Branch'!$A$7:$A$806),0))</f>
        <v>4.5250378901114852</v>
      </c>
      <c r="H22" s="153" cm="1">
        <f t="array" ref="H22">INDEX('Distance to Each Branch'!$C$7:$C$806,MATCH(1, (Model!$H$14='Distance to Each Branch'!$B$7:$B$806)*(Model!A22='Distance to Each Branch'!$A$7:$A$806),0))</f>
        <v>0.70653128173135327</v>
      </c>
      <c r="I22" s="155" t="str">
        <f t="shared" si="116"/>
        <v>Branch D</v>
      </c>
      <c r="J22" s="54"/>
      <c r="K22" s="156">
        <f t="shared" si="117"/>
        <v>0.70653128173135327</v>
      </c>
      <c r="L22" s="34">
        <v>0</v>
      </c>
      <c r="M22" s="153">
        <f t="shared" si="12"/>
        <v>0</v>
      </c>
      <c r="N22" s="153">
        <f t="shared" si="13"/>
        <v>0</v>
      </c>
      <c r="O22" s="153">
        <f t="shared" si="14"/>
        <v>0</v>
      </c>
      <c r="P22" s="153">
        <f t="shared" si="15"/>
        <v>1.9666995979155923</v>
      </c>
      <c r="R22" s="23">
        <v>1</v>
      </c>
      <c r="S22" s="157">
        <f>(1-IF(M22=0,0,INDEX('Branch Closure Driven Attrition'!$D$9:$G$12,MATCH($B22,'Branch Closure Driven Attrition'!$C$9:$C$12,TRUE),MATCH(M22,'Branch Closure Driven Attrition'!$D$8:$G$8,TRUE))))</f>
        <v>1</v>
      </c>
      <c r="T22" s="157">
        <f>(1-IF(N22=0,0,INDEX('Branch Closure Driven Attrition'!$D$9:$G$12,MATCH($B22,'Branch Closure Driven Attrition'!$C$9:$C$12,TRUE),MATCH(N22,'Branch Closure Driven Attrition'!$D$8:$G$8,TRUE))))</f>
        <v>1</v>
      </c>
      <c r="U22" s="157">
        <f>(1-IF(O22=0,0,INDEX('Branch Closure Driven Attrition'!$D$9:$G$12,MATCH($B22,'Branch Closure Driven Attrition'!$C$9:$C$12,TRUE),MATCH(O22,'Branch Closure Driven Attrition'!$D$8:$G$8,TRUE))))</f>
        <v>1</v>
      </c>
      <c r="V22" s="157">
        <f>(1-IF(P22=0,0,INDEX('Branch Closure Driven Attrition'!$D$9:$G$12,MATCH($B22,'Branch Closure Driven Attrition'!$C$9:$C$12,TRUE),MATCH(P22,'Branch Closure Driven Attrition'!$D$8:$G$8,TRUE))))</f>
        <v>0.65</v>
      </c>
      <c r="W22" s="29"/>
      <c r="X22" s="23">
        <f t="shared" si="10"/>
        <v>1</v>
      </c>
      <c r="Y22" s="157">
        <f>IF($C22&lt;'Fee Driven Attrition'!$I$8,1-IF(Y$13='Fee Driven Attrition'!$J$7,'Fee Driven Attrition'!$J$8,'Fee Driven Attrition'!$K$8),1)</f>
        <v>0.9</v>
      </c>
      <c r="Z22" s="157">
        <f>IF($C22&lt;'Fee Driven Attrition'!$I$9,1-IF(Z$13='Fee Driven Attrition'!$J$7,'Fee Driven Attrition'!$J$9,'Fee Driven Attrition'!$K$8),1)</f>
        <v>0.95</v>
      </c>
      <c r="AA22" s="157">
        <f>IF($C22&lt;'Fee Driven Attrition'!$I$8,1-IF(AA$13='Fee Driven Attrition'!$K$7,'Fee Driven Attrition'!$K$8,'Fee Driven Attrition'!$K$8),1)</f>
        <v>0.8</v>
      </c>
      <c r="AB22" s="157">
        <f>IF($C22&lt;'Fee Driven Attrition'!$I$9,1-IF(AB$13='Fee Driven Attrition'!$K$7,'Fee Driven Attrition'!$K$9,'Fee Driven Attrition'!$K$8),1)</f>
        <v>0.85</v>
      </c>
      <c r="AC22" s="29"/>
      <c r="AD22" s="23"/>
      <c r="AE22" s="157">
        <f t="shared" si="115"/>
        <v>1</v>
      </c>
      <c r="AF22" s="157">
        <f t="shared" si="16"/>
        <v>1</v>
      </c>
      <c r="AG22" s="157">
        <f t="shared" si="17"/>
        <v>1</v>
      </c>
      <c r="AH22" s="157">
        <f t="shared" si="18"/>
        <v>1</v>
      </c>
      <c r="AI22" s="157">
        <f t="shared" si="19"/>
        <v>0.65</v>
      </c>
      <c r="AJ22" s="157">
        <f t="shared" si="20"/>
        <v>0.9</v>
      </c>
      <c r="AK22" s="157">
        <f t="shared" si="21"/>
        <v>0.9</v>
      </c>
      <c r="AL22" s="157">
        <f t="shared" si="22"/>
        <v>0.9</v>
      </c>
      <c r="AM22" s="157">
        <f t="shared" si="23"/>
        <v>0.9</v>
      </c>
      <c r="AN22" s="157">
        <f t="shared" si="24"/>
        <v>0.58500000000000008</v>
      </c>
      <c r="AO22" s="157">
        <f t="shared" si="25"/>
        <v>0.95</v>
      </c>
      <c r="AP22" s="157">
        <f t="shared" si="26"/>
        <v>0.95</v>
      </c>
      <c r="AQ22" s="157">
        <f t="shared" si="27"/>
        <v>0.95</v>
      </c>
      <c r="AR22" s="157">
        <f t="shared" si="28"/>
        <v>0.95</v>
      </c>
      <c r="AS22" s="157">
        <f t="shared" si="29"/>
        <v>0.61749999999999994</v>
      </c>
      <c r="AT22" s="157">
        <f t="shared" si="30"/>
        <v>0.8</v>
      </c>
      <c r="AU22" s="157">
        <f t="shared" si="31"/>
        <v>0.8</v>
      </c>
      <c r="AV22" s="157">
        <f t="shared" si="32"/>
        <v>0.8</v>
      </c>
      <c r="AW22" s="157">
        <f t="shared" si="33"/>
        <v>0.8</v>
      </c>
      <c r="AX22" s="157">
        <f t="shared" si="34"/>
        <v>0.52</v>
      </c>
      <c r="AY22" s="157">
        <f t="shared" si="35"/>
        <v>0.85</v>
      </c>
      <c r="AZ22" s="157">
        <f t="shared" si="36"/>
        <v>0.85</v>
      </c>
      <c r="BA22" s="157">
        <f t="shared" si="37"/>
        <v>0.85</v>
      </c>
      <c r="BB22" s="157">
        <f t="shared" si="38"/>
        <v>0.85</v>
      </c>
      <c r="BC22" s="157">
        <f t="shared" si="39"/>
        <v>0.55249999999999999</v>
      </c>
      <c r="BD22" s="60"/>
      <c r="BE22" s="158">
        <f t="shared" si="118"/>
        <v>90.675145865304572</v>
      </c>
      <c r="BF22" s="1"/>
      <c r="BG22" s="1"/>
      <c r="BH22" s="159">
        <f t="shared" si="40"/>
        <v>0</v>
      </c>
      <c r="BI22" s="159">
        <f t="shared" si="41"/>
        <v>0</v>
      </c>
      <c r="BJ22" s="159">
        <f t="shared" si="42"/>
        <v>0</v>
      </c>
      <c r="BK22" s="159">
        <f t="shared" si="43"/>
        <v>0</v>
      </c>
      <c r="BL22" s="159">
        <f t="shared" si="44"/>
        <v>0</v>
      </c>
      <c r="BM22" s="159">
        <f t="shared" si="45"/>
        <v>40</v>
      </c>
      <c r="BN22" s="159">
        <f t="shared" si="46"/>
        <v>40</v>
      </c>
      <c r="BO22" s="159">
        <f t="shared" si="47"/>
        <v>40</v>
      </c>
      <c r="BP22" s="159">
        <f t="shared" si="48"/>
        <v>40</v>
      </c>
      <c r="BQ22" s="159">
        <f t="shared" si="49"/>
        <v>40</v>
      </c>
      <c r="BR22" s="159">
        <f t="shared" si="50"/>
        <v>40</v>
      </c>
      <c r="BS22" s="159">
        <f t="shared" si="51"/>
        <v>40</v>
      </c>
      <c r="BT22" s="159">
        <f t="shared" si="52"/>
        <v>40</v>
      </c>
      <c r="BU22" s="159">
        <f t="shared" si="53"/>
        <v>40</v>
      </c>
      <c r="BV22" s="159">
        <f t="shared" si="54"/>
        <v>40</v>
      </c>
      <c r="BW22" s="159">
        <f t="shared" si="55"/>
        <v>60</v>
      </c>
      <c r="BX22" s="159">
        <f t="shared" si="56"/>
        <v>60</v>
      </c>
      <c r="BY22" s="159">
        <f t="shared" si="57"/>
        <v>60</v>
      </c>
      <c r="BZ22" s="159">
        <f t="shared" si="58"/>
        <v>60</v>
      </c>
      <c r="CA22" s="159">
        <f t="shared" si="59"/>
        <v>60</v>
      </c>
      <c r="CB22" s="159">
        <f t="shared" si="60"/>
        <v>60</v>
      </c>
      <c r="CC22" s="159">
        <f t="shared" si="61"/>
        <v>60</v>
      </c>
      <c r="CD22" s="159">
        <f t="shared" si="62"/>
        <v>60</v>
      </c>
      <c r="CE22" s="159">
        <f t="shared" si="63"/>
        <v>60</v>
      </c>
      <c r="CF22" s="159">
        <f t="shared" si="64"/>
        <v>60</v>
      </c>
      <c r="CG22" s="1"/>
      <c r="CH22" s="1"/>
      <c r="CI22" s="160">
        <f t="shared" si="65"/>
        <v>40.675145865304572</v>
      </c>
      <c r="CJ22" s="160">
        <f t="shared" si="66"/>
        <v>40.675145865304572</v>
      </c>
      <c r="CK22" s="160">
        <f t="shared" si="67"/>
        <v>40.675145865304572</v>
      </c>
      <c r="CL22" s="160">
        <f t="shared" si="68"/>
        <v>40.675145865304572</v>
      </c>
      <c r="CM22" s="160">
        <f t="shared" si="69"/>
        <v>40.675145865304572</v>
      </c>
      <c r="CN22" s="160">
        <f t="shared" si="70"/>
        <v>80.675145865304557</v>
      </c>
      <c r="CO22" s="160">
        <f t="shared" si="71"/>
        <v>80.675145865304557</v>
      </c>
      <c r="CP22" s="160">
        <f t="shared" si="72"/>
        <v>80.675145865304557</v>
      </c>
      <c r="CQ22" s="160">
        <f t="shared" si="73"/>
        <v>80.675145865304557</v>
      </c>
      <c r="CR22" s="160">
        <f t="shared" si="74"/>
        <v>80.675145865304557</v>
      </c>
      <c r="CS22" s="160">
        <f t="shared" si="75"/>
        <v>80.675145865304557</v>
      </c>
      <c r="CT22" s="160">
        <f t="shared" si="76"/>
        <v>80.675145865304557</v>
      </c>
      <c r="CU22" s="160">
        <f t="shared" si="77"/>
        <v>80.675145865304557</v>
      </c>
      <c r="CV22" s="160">
        <f t="shared" si="78"/>
        <v>80.675145865304557</v>
      </c>
      <c r="CW22" s="160">
        <f t="shared" si="79"/>
        <v>80.675145865304557</v>
      </c>
      <c r="CX22" s="160">
        <f t="shared" si="80"/>
        <v>100.67514586530456</v>
      </c>
      <c r="CY22" s="160">
        <f t="shared" si="81"/>
        <v>100.67514586530456</v>
      </c>
      <c r="CZ22" s="160">
        <f t="shared" si="82"/>
        <v>100.67514586530456</v>
      </c>
      <c r="DA22" s="160">
        <f t="shared" si="83"/>
        <v>100.67514586530456</v>
      </c>
      <c r="DB22" s="160">
        <f t="shared" si="84"/>
        <v>100.67514586530456</v>
      </c>
      <c r="DC22" s="160">
        <f t="shared" si="85"/>
        <v>100.67514586530456</v>
      </c>
      <c r="DD22" s="160">
        <f t="shared" si="86"/>
        <v>100.67514586530456</v>
      </c>
      <c r="DE22" s="160">
        <f t="shared" si="87"/>
        <v>100.67514586530456</v>
      </c>
      <c r="DF22" s="160">
        <f t="shared" si="88"/>
        <v>100.67514586530456</v>
      </c>
      <c r="DG22" s="160">
        <f t="shared" si="89"/>
        <v>100.67514586530456</v>
      </c>
      <c r="DH22" s="36"/>
      <c r="DI22" s="36"/>
      <c r="DJ22" s="160">
        <f t="shared" si="90"/>
        <v>40.675145865304572</v>
      </c>
      <c r="DK22" s="160">
        <f t="shared" si="91"/>
        <v>40.675145865304572</v>
      </c>
      <c r="DL22" s="160">
        <f t="shared" si="92"/>
        <v>40.675145865304572</v>
      </c>
      <c r="DM22" s="160">
        <f t="shared" si="93"/>
        <v>40.675145865304572</v>
      </c>
      <c r="DN22" s="160">
        <f t="shared" si="94"/>
        <v>26.438844812447972</v>
      </c>
      <c r="DO22" s="160">
        <f t="shared" si="95"/>
        <v>72.607631278774107</v>
      </c>
      <c r="DP22" s="160">
        <f t="shared" si="96"/>
        <v>72.607631278774107</v>
      </c>
      <c r="DQ22" s="160">
        <f t="shared" si="97"/>
        <v>72.607631278774107</v>
      </c>
      <c r="DR22" s="160">
        <f t="shared" si="98"/>
        <v>72.607631278774107</v>
      </c>
      <c r="DS22" s="160">
        <f t="shared" si="99"/>
        <v>47.19496033120317</v>
      </c>
      <c r="DT22" s="160">
        <f t="shared" si="100"/>
        <v>76.641388572039332</v>
      </c>
      <c r="DU22" s="160">
        <f t="shared" si="101"/>
        <v>76.641388572039332</v>
      </c>
      <c r="DV22" s="160">
        <f t="shared" si="102"/>
        <v>76.641388572039332</v>
      </c>
      <c r="DW22" s="160">
        <f t="shared" si="103"/>
        <v>76.641388572039332</v>
      </c>
      <c r="DX22" s="160">
        <f t="shared" si="104"/>
        <v>49.816902571825558</v>
      </c>
      <c r="DY22" s="160">
        <f t="shared" si="105"/>
        <v>80.540116692243657</v>
      </c>
      <c r="DZ22" s="160">
        <f t="shared" si="106"/>
        <v>80.540116692243657</v>
      </c>
      <c r="EA22" s="160">
        <f t="shared" si="107"/>
        <v>80.540116692243657</v>
      </c>
      <c r="EB22" s="160">
        <f t="shared" si="108"/>
        <v>80.540116692243657</v>
      </c>
      <c r="EC22" s="160">
        <f t="shared" si="109"/>
        <v>52.35107584995837</v>
      </c>
      <c r="ED22" s="160">
        <f t="shared" si="110"/>
        <v>85.573873985508868</v>
      </c>
      <c r="EE22" s="160">
        <f t="shared" si="111"/>
        <v>85.573873985508868</v>
      </c>
      <c r="EF22" s="160">
        <f t="shared" si="112"/>
        <v>85.573873985508868</v>
      </c>
      <c r="EG22" s="160">
        <f t="shared" si="113"/>
        <v>85.573873985508868</v>
      </c>
      <c r="EH22" s="160">
        <f t="shared" si="114"/>
        <v>55.623018090580764</v>
      </c>
      <c r="ES22" s="36"/>
      <c r="ET22" s="36"/>
      <c r="EU22" s="36"/>
    </row>
    <row r="23" spans="1:151" ht="13.5" thickBot="1">
      <c r="A23" s="2">
        <v>1199</v>
      </c>
      <c r="B23" s="153">
        <f>INDEX('Customer Longevity'!$A$7:$A$206,MATCH(Model!A23,'Customer Longevity'!$B$7:$B$206,0))</f>
        <v>10.080169190140715</v>
      </c>
      <c r="C23" s="154">
        <v>14829.903289131416</v>
      </c>
      <c r="D23" s="3"/>
      <c r="E23" s="153" cm="1">
        <f t="array" ref="E23">INDEX('Distance to Each Branch'!$C$7:$C$806,MATCH(1, (Model!$E$14='Distance to Each Branch'!$B$7:$B$806)*(Model!A23='Distance to Each Branch'!$A$7:$A$806),0))</f>
        <v>5.1716480012723807</v>
      </c>
      <c r="F23" s="153" cm="1">
        <f t="array" ref="F23">INDEX('Distance to Each Branch'!$C$7:$C$806,MATCH(1, (Model!$F$14='Distance to Each Branch'!$B$7:$B$806)*(Model!A23='Distance to Each Branch'!$A$7:$A$806),0))</f>
        <v>0.3144019847512951</v>
      </c>
      <c r="G23" s="153" cm="1">
        <f t="array" ref="G23">INDEX('Distance to Each Branch'!$C$7:$C$806,MATCH(1, (Model!$G$14='Distance to Each Branch'!$B$7:$B$806)*(Model!A23='Distance to Each Branch'!$A$7:$A$806),0))</f>
        <v>3.2735814268449976</v>
      </c>
      <c r="H23" s="153" cm="1">
        <f t="array" ref="H23">INDEX('Distance to Each Branch'!$C$7:$C$806,MATCH(1, (Model!$H$14='Distance to Each Branch'!$B$7:$B$806)*(Model!A23='Distance to Each Branch'!$A$7:$A$806),0))</f>
        <v>0.67095163502519217</v>
      </c>
      <c r="I23" s="155" t="str">
        <f t="shared" si="116"/>
        <v>Branch B</v>
      </c>
      <c r="J23" s="54"/>
      <c r="K23" s="156">
        <f t="shared" si="117"/>
        <v>0.3144019847512951</v>
      </c>
      <c r="L23" s="34">
        <v>0</v>
      </c>
      <c r="M23" s="153">
        <f t="shared" si="12"/>
        <v>0</v>
      </c>
      <c r="N23" s="153">
        <f t="shared" si="13"/>
        <v>0.35654965027389707</v>
      </c>
      <c r="O23" s="153">
        <f t="shared" si="14"/>
        <v>0</v>
      </c>
      <c r="P23" s="153">
        <f t="shared" si="15"/>
        <v>0</v>
      </c>
      <c r="R23" s="23">
        <v>1</v>
      </c>
      <c r="S23" s="157">
        <f>(1-IF(M23=0,0,INDEX('Branch Closure Driven Attrition'!$D$9:$G$12,MATCH($B23,'Branch Closure Driven Attrition'!$C$9:$C$12,TRUE),MATCH(M23,'Branch Closure Driven Attrition'!$D$8:$G$8,TRUE))))</f>
        <v>1</v>
      </c>
      <c r="T23" s="157">
        <f>(1-IF(N23=0,0,INDEX('Branch Closure Driven Attrition'!$D$9:$G$12,MATCH($B23,'Branch Closure Driven Attrition'!$C$9:$C$12,TRUE),MATCH(N23,'Branch Closure Driven Attrition'!$D$8:$G$8,TRUE))))</f>
        <v>0.75</v>
      </c>
      <c r="U23" s="157">
        <f>(1-IF(O23=0,0,INDEX('Branch Closure Driven Attrition'!$D$9:$G$12,MATCH($B23,'Branch Closure Driven Attrition'!$C$9:$C$12,TRUE),MATCH(O23,'Branch Closure Driven Attrition'!$D$8:$G$8,TRUE))))</f>
        <v>1</v>
      </c>
      <c r="V23" s="157">
        <f>(1-IF(P23=0,0,INDEX('Branch Closure Driven Attrition'!$D$9:$G$12,MATCH($B23,'Branch Closure Driven Attrition'!$C$9:$C$12,TRUE),MATCH(P23,'Branch Closure Driven Attrition'!$D$8:$G$8,TRUE))))</f>
        <v>1</v>
      </c>
      <c r="W23" s="29"/>
      <c r="X23" s="23">
        <f t="shared" si="10"/>
        <v>1</v>
      </c>
      <c r="Y23" s="157">
        <f>IF($C23&lt;'Fee Driven Attrition'!$I$8,1-IF(Y$13='Fee Driven Attrition'!$J$7,'Fee Driven Attrition'!$J$8,'Fee Driven Attrition'!$K$8),1)</f>
        <v>1</v>
      </c>
      <c r="Z23" s="157">
        <f>IF($C23&lt;'Fee Driven Attrition'!$I$9,1-IF(Z$13='Fee Driven Attrition'!$J$7,'Fee Driven Attrition'!$J$9,'Fee Driven Attrition'!$K$8),1)</f>
        <v>0.95</v>
      </c>
      <c r="AA23" s="157">
        <f>IF($C23&lt;'Fee Driven Attrition'!$I$8,1-IF(AA$13='Fee Driven Attrition'!$K$7,'Fee Driven Attrition'!$K$8,'Fee Driven Attrition'!$K$8),1)</f>
        <v>1</v>
      </c>
      <c r="AB23" s="157">
        <f>IF($C23&lt;'Fee Driven Attrition'!$I$9,1-IF(AB$13='Fee Driven Attrition'!$K$7,'Fee Driven Attrition'!$K$9,'Fee Driven Attrition'!$K$8),1)</f>
        <v>0.85</v>
      </c>
      <c r="AC23" s="29"/>
      <c r="AD23" s="23"/>
      <c r="AE23" s="157">
        <f t="shared" si="115"/>
        <v>1</v>
      </c>
      <c r="AF23" s="157">
        <f t="shared" si="16"/>
        <v>1</v>
      </c>
      <c r="AG23" s="157">
        <f t="shared" si="17"/>
        <v>0.75</v>
      </c>
      <c r="AH23" s="157">
        <f t="shared" si="18"/>
        <v>1</v>
      </c>
      <c r="AI23" s="157">
        <f t="shared" si="19"/>
        <v>1</v>
      </c>
      <c r="AJ23" s="157">
        <f t="shared" si="20"/>
        <v>1</v>
      </c>
      <c r="AK23" s="157">
        <f t="shared" si="21"/>
        <v>1</v>
      </c>
      <c r="AL23" s="157">
        <f t="shared" si="22"/>
        <v>0.75</v>
      </c>
      <c r="AM23" s="157">
        <f t="shared" si="23"/>
        <v>1</v>
      </c>
      <c r="AN23" s="157">
        <f t="shared" si="24"/>
        <v>1</v>
      </c>
      <c r="AO23" s="157">
        <f t="shared" si="25"/>
        <v>0.95</v>
      </c>
      <c r="AP23" s="157">
        <f t="shared" si="26"/>
        <v>0.95</v>
      </c>
      <c r="AQ23" s="157">
        <f t="shared" si="27"/>
        <v>0.71249999999999991</v>
      </c>
      <c r="AR23" s="157">
        <f t="shared" si="28"/>
        <v>0.95</v>
      </c>
      <c r="AS23" s="157">
        <f t="shared" si="29"/>
        <v>0.95</v>
      </c>
      <c r="AT23" s="157">
        <f t="shared" si="30"/>
        <v>1</v>
      </c>
      <c r="AU23" s="157">
        <f t="shared" si="31"/>
        <v>1</v>
      </c>
      <c r="AV23" s="157">
        <f t="shared" si="32"/>
        <v>0.75</v>
      </c>
      <c r="AW23" s="157">
        <f t="shared" si="33"/>
        <v>1</v>
      </c>
      <c r="AX23" s="157">
        <f t="shared" si="34"/>
        <v>1</v>
      </c>
      <c r="AY23" s="157">
        <f t="shared" si="35"/>
        <v>0.85</v>
      </c>
      <c r="AZ23" s="157">
        <f t="shared" si="36"/>
        <v>0.85</v>
      </c>
      <c r="BA23" s="157">
        <f t="shared" si="37"/>
        <v>0.63749999999999996</v>
      </c>
      <c r="BB23" s="157">
        <f t="shared" si="38"/>
        <v>0.85</v>
      </c>
      <c r="BC23" s="157">
        <f t="shared" si="39"/>
        <v>0.85</v>
      </c>
      <c r="BD23" s="60"/>
      <c r="BE23" s="158">
        <f t="shared" si="118"/>
        <v>148.29903289131417</v>
      </c>
      <c r="BF23" s="1"/>
      <c r="BG23" s="1"/>
      <c r="BH23" s="159">
        <f t="shared" si="40"/>
        <v>0</v>
      </c>
      <c r="BI23" s="159">
        <f t="shared" si="41"/>
        <v>0</v>
      </c>
      <c r="BJ23" s="159">
        <f t="shared" si="42"/>
        <v>0</v>
      </c>
      <c r="BK23" s="159">
        <f t="shared" si="43"/>
        <v>0</v>
      </c>
      <c r="BL23" s="159">
        <f t="shared" si="44"/>
        <v>0</v>
      </c>
      <c r="BM23" s="159">
        <f t="shared" si="45"/>
        <v>0</v>
      </c>
      <c r="BN23" s="159">
        <f t="shared" si="46"/>
        <v>0</v>
      </c>
      <c r="BO23" s="159">
        <f t="shared" si="47"/>
        <v>0</v>
      </c>
      <c r="BP23" s="159">
        <f t="shared" si="48"/>
        <v>0</v>
      </c>
      <c r="BQ23" s="159">
        <f t="shared" si="49"/>
        <v>0</v>
      </c>
      <c r="BR23" s="159">
        <f t="shared" si="50"/>
        <v>40</v>
      </c>
      <c r="BS23" s="159">
        <f t="shared" si="51"/>
        <v>40</v>
      </c>
      <c r="BT23" s="159">
        <f t="shared" si="52"/>
        <v>40</v>
      </c>
      <c r="BU23" s="159">
        <f t="shared" si="53"/>
        <v>40</v>
      </c>
      <c r="BV23" s="159">
        <f t="shared" si="54"/>
        <v>40</v>
      </c>
      <c r="BW23" s="159">
        <f t="shared" si="55"/>
        <v>0</v>
      </c>
      <c r="BX23" s="159">
        <f t="shared" si="56"/>
        <v>0</v>
      </c>
      <c r="BY23" s="159">
        <f t="shared" si="57"/>
        <v>0</v>
      </c>
      <c r="BZ23" s="159">
        <f t="shared" si="58"/>
        <v>0</v>
      </c>
      <c r="CA23" s="159">
        <f t="shared" si="59"/>
        <v>0</v>
      </c>
      <c r="CB23" s="159">
        <f t="shared" si="60"/>
        <v>60</v>
      </c>
      <c r="CC23" s="159">
        <f t="shared" si="61"/>
        <v>60</v>
      </c>
      <c r="CD23" s="159">
        <f t="shared" si="62"/>
        <v>60</v>
      </c>
      <c r="CE23" s="159">
        <f t="shared" si="63"/>
        <v>60</v>
      </c>
      <c r="CF23" s="159">
        <f t="shared" si="64"/>
        <v>60</v>
      </c>
      <c r="CG23" s="1"/>
      <c r="CH23" s="1"/>
      <c r="CI23" s="160">
        <f t="shared" si="65"/>
        <v>98.29903289131417</v>
      </c>
      <c r="CJ23" s="160">
        <f t="shared" si="66"/>
        <v>98.29903289131417</v>
      </c>
      <c r="CK23" s="160">
        <f t="shared" si="67"/>
        <v>98.29903289131417</v>
      </c>
      <c r="CL23" s="160">
        <f t="shared" si="68"/>
        <v>98.29903289131417</v>
      </c>
      <c r="CM23" s="160">
        <f t="shared" si="69"/>
        <v>98.29903289131417</v>
      </c>
      <c r="CN23" s="160">
        <f t="shared" si="70"/>
        <v>98.29903289131417</v>
      </c>
      <c r="CO23" s="160">
        <f t="shared" si="71"/>
        <v>98.29903289131417</v>
      </c>
      <c r="CP23" s="160">
        <f t="shared" si="72"/>
        <v>98.29903289131417</v>
      </c>
      <c r="CQ23" s="160">
        <f t="shared" si="73"/>
        <v>98.29903289131417</v>
      </c>
      <c r="CR23" s="160">
        <f t="shared" si="74"/>
        <v>98.29903289131417</v>
      </c>
      <c r="CS23" s="160">
        <f t="shared" si="75"/>
        <v>138.29903289131417</v>
      </c>
      <c r="CT23" s="160">
        <f t="shared" si="76"/>
        <v>138.29903289131417</v>
      </c>
      <c r="CU23" s="160">
        <f t="shared" si="77"/>
        <v>138.29903289131417</v>
      </c>
      <c r="CV23" s="160">
        <f t="shared" si="78"/>
        <v>138.29903289131417</v>
      </c>
      <c r="CW23" s="160">
        <f t="shared" si="79"/>
        <v>138.29903289131417</v>
      </c>
      <c r="CX23" s="160">
        <f t="shared" si="80"/>
        <v>98.29903289131417</v>
      </c>
      <c r="CY23" s="160">
        <f t="shared" si="81"/>
        <v>98.29903289131417</v>
      </c>
      <c r="CZ23" s="160">
        <f t="shared" si="82"/>
        <v>98.29903289131417</v>
      </c>
      <c r="DA23" s="160">
        <f t="shared" si="83"/>
        <v>98.29903289131417</v>
      </c>
      <c r="DB23" s="160">
        <f t="shared" si="84"/>
        <v>98.29903289131417</v>
      </c>
      <c r="DC23" s="160">
        <f t="shared" si="85"/>
        <v>158.29903289131417</v>
      </c>
      <c r="DD23" s="160">
        <f t="shared" si="86"/>
        <v>158.29903289131417</v>
      </c>
      <c r="DE23" s="160">
        <f t="shared" si="87"/>
        <v>158.29903289131417</v>
      </c>
      <c r="DF23" s="160">
        <f t="shared" si="88"/>
        <v>158.29903289131417</v>
      </c>
      <c r="DG23" s="160">
        <f t="shared" si="89"/>
        <v>158.29903289131417</v>
      </c>
      <c r="DH23" s="36"/>
      <c r="DI23" s="36"/>
      <c r="DJ23" s="160">
        <f t="shared" si="90"/>
        <v>98.29903289131417</v>
      </c>
      <c r="DK23" s="160">
        <f t="shared" si="91"/>
        <v>98.29903289131417</v>
      </c>
      <c r="DL23" s="160">
        <f t="shared" si="92"/>
        <v>73.724274668485634</v>
      </c>
      <c r="DM23" s="160">
        <f t="shared" si="93"/>
        <v>98.29903289131417</v>
      </c>
      <c r="DN23" s="160">
        <f t="shared" si="94"/>
        <v>98.29903289131417</v>
      </c>
      <c r="DO23" s="160">
        <f t="shared" si="95"/>
        <v>98.29903289131417</v>
      </c>
      <c r="DP23" s="160">
        <f t="shared" si="96"/>
        <v>98.29903289131417</v>
      </c>
      <c r="DQ23" s="160">
        <f t="shared" si="97"/>
        <v>73.724274668485634</v>
      </c>
      <c r="DR23" s="160">
        <f t="shared" si="98"/>
        <v>98.29903289131417</v>
      </c>
      <c r="DS23" s="160">
        <f t="shared" si="99"/>
        <v>98.29903289131417</v>
      </c>
      <c r="DT23" s="160">
        <f t="shared" si="100"/>
        <v>131.38408124674845</v>
      </c>
      <c r="DU23" s="160">
        <f t="shared" si="101"/>
        <v>131.38408124674845</v>
      </c>
      <c r="DV23" s="160">
        <f t="shared" si="102"/>
        <v>98.538060935061338</v>
      </c>
      <c r="DW23" s="160">
        <f t="shared" si="103"/>
        <v>131.38408124674845</v>
      </c>
      <c r="DX23" s="160">
        <f t="shared" si="104"/>
        <v>131.38408124674845</v>
      </c>
      <c r="DY23" s="160">
        <f t="shared" si="105"/>
        <v>98.29903289131417</v>
      </c>
      <c r="DZ23" s="160">
        <f t="shared" si="106"/>
        <v>98.29903289131417</v>
      </c>
      <c r="EA23" s="160">
        <f t="shared" si="107"/>
        <v>73.724274668485634</v>
      </c>
      <c r="EB23" s="160">
        <f t="shared" si="108"/>
        <v>98.29903289131417</v>
      </c>
      <c r="EC23" s="160">
        <f t="shared" si="109"/>
        <v>98.29903289131417</v>
      </c>
      <c r="ED23" s="160">
        <f t="shared" si="110"/>
        <v>134.55417795761704</v>
      </c>
      <c r="EE23" s="160">
        <f t="shared" si="111"/>
        <v>134.55417795761704</v>
      </c>
      <c r="EF23" s="160">
        <f t="shared" si="112"/>
        <v>100.91563346821277</v>
      </c>
      <c r="EG23" s="160">
        <f t="shared" si="113"/>
        <v>134.55417795761704</v>
      </c>
      <c r="EH23" s="160">
        <f t="shared" si="114"/>
        <v>134.55417795761704</v>
      </c>
      <c r="ES23" s="36"/>
      <c r="ET23" s="36"/>
      <c r="EU23" s="36"/>
    </row>
    <row r="24" spans="1:151" ht="13.5" thickBot="1">
      <c r="A24" s="2">
        <v>1166</v>
      </c>
      <c r="B24" s="153">
        <f>INDEX('Customer Longevity'!$A$7:$A$206,MATCH(Model!A24,'Customer Longevity'!$B$7:$B$206,0))</f>
        <v>13.496964845506529</v>
      </c>
      <c r="C24" s="154">
        <v>24660.660595247322</v>
      </c>
      <c r="D24" s="3"/>
      <c r="E24" s="153" cm="1">
        <f t="array" ref="E24">INDEX('Distance to Each Branch'!$C$7:$C$806,MATCH(1, (Model!$E$14='Distance to Each Branch'!$B$7:$B$806)*(Model!A24='Distance to Each Branch'!$A$7:$A$806),0))</f>
        <v>7.771138374338622</v>
      </c>
      <c r="F24" s="153" cm="1">
        <f t="array" ref="F24">INDEX('Distance to Each Branch'!$C$7:$C$806,MATCH(1, (Model!$F$14='Distance to Each Branch'!$B$7:$B$806)*(Model!A24='Distance to Each Branch'!$A$7:$A$806),0))</f>
        <v>2.4646602183153532</v>
      </c>
      <c r="G24" s="153" cm="1">
        <f t="array" ref="G24">INDEX('Distance to Each Branch'!$C$7:$C$806,MATCH(1, (Model!$G$14='Distance to Each Branch'!$B$7:$B$806)*(Model!A24='Distance to Each Branch'!$A$7:$A$806),0))</f>
        <v>4.3809104908929317</v>
      </c>
      <c r="H24" s="153" cm="1">
        <f t="array" ref="H24">INDEX('Distance to Each Branch'!$C$7:$C$806,MATCH(1, (Model!$H$14='Distance to Each Branch'!$B$7:$B$806)*(Model!A24='Distance to Each Branch'!$A$7:$A$806),0))</f>
        <v>3.8360209551323723</v>
      </c>
      <c r="I24" s="155" t="str">
        <f t="shared" si="116"/>
        <v>Branch B</v>
      </c>
      <c r="J24" s="54"/>
      <c r="K24" s="156">
        <f t="shared" si="117"/>
        <v>2.4646602183153532</v>
      </c>
      <c r="L24" s="34">
        <v>0</v>
      </c>
      <c r="M24" s="153">
        <f t="shared" si="12"/>
        <v>0</v>
      </c>
      <c r="N24" s="153">
        <f t="shared" si="13"/>
        <v>1.3713607368170191</v>
      </c>
      <c r="O24" s="153">
        <f t="shared" si="14"/>
        <v>0</v>
      </c>
      <c r="P24" s="153">
        <f t="shared" si="15"/>
        <v>0</v>
      </c>
      <c r="R24" s="23">
        <v>1</v>
      </c>
      <c r="S24" s="157">
        <f>(1-IF(M24=0,0,INDEX('Branch Closure Driven Attrition'!$D$9:$G$12,MATCH($B24,'Branch Closure Driven Attrition'!$C$9:$C$12,TRUE),MATCH(M24,'Branch Closure Driven Attrition'!$D$8:$G$8,TRUE))))</f>
        <v>1</v>
      </c>
      <c r="T24" s="157">
        <f>(1-IF(N24=0,0,INDEX('Branch Closure Driven Attrition'!$D$9:$G$12,MATCH($B24,'Branch Closure Driven Attrition'!$C$9:$C$12,TRUE),MATCH(N24,'Branch Closure Driven Attrition'!$D$8:$G$8,TRUE))))</f>
        <v>0.65</v>
      </c>
      <c r="U24" s="157">
        <f>(1-IF(O24=0,0,INDEX('Branch Closure Driven Attrition'!$D$9:$G$12,MATCH($B24,'Branch Closure Driven Attrition'!$C$9:$C$12,TRUE),MATCH(O24,'Branch Closure Driven Attrition'!$D$8:$G$8,TRUE))))</f>
        <v>1</v>
      </c>
      <c r="V24" s="157">
        <f>(1-IF(P24=0,0,INDEX('Branch Closure Driven Attrition'!$D$9:$G$12,MATCH($B24,'Branch Closure Driven Attrition'!$C$9:$C$12,TRUE),MATCH(P24,'Branch Closure Driven Attrition'!$D$8:$G$8,TRUE))))</f>
        <v>1</v>
      </c>
      <c r="W24" s="29"/>
      <c r="X24" s="23">
        <f t="shared" si="10"/>
        <v>1</v>
      </c>
      <c r="Y24" s="157">
        <f>IF($C24&lt;'Fee Driven Attrition'!$I$8,1-IF(Y$13='Fee Driven Attrition'!$J$7,'Fee Driven Attrition'!$J$8,'Fee Driven Attrition'!$K$8),1)</f>
        <v>1</v>
      </c>
      <c r="Z24" s="157">
        <f>IF($C24&lt;'Fee Driven Attrition'!$I$9,1-IF(Z$13='Fee Driven Attrition'!$J$7,'Fee Driven Attrition'!$J$9,'Fee Driven Attrition'!$K$8),1)</f>
        <v>1</v>
      </c>
      <c r="AA24" s="157">
        <f>IF($C24&lt;'Fee Driven Attrition'!$I$8,1-IF(AA$13='Fee Driven Attrition'!$K$7,'Fee Driven Attrition'!$K$8,'Fee Driven Attrition'!$K$8),1)</f>
        <v>1</v>
      </c>
      <c r="AB24" s="157">
        <f>IF($C24&lt;'Fee Driven Attrition'!$I$9,1-IF(AB$13='Fee Driven Attrition'!$K$7,'Fee Driven Attrition'!$K$9,'Fee Driven Attrition'!$K$8),1)</f>
        <v>1</v>
      </c>
      <c r="AC24" s="29"/>
      <c r="AD24" s="23"/>
      <c r="AE24" s="157">
        <f t="shared" si="115"/>
        <v>1</v>
      </c>
      <c r="AF24" s="157">
        <f t="shared" si="16"/>
        <v>1</v>
      </c>
      <c r="AG24" s="157">
        <f t="shared" si="17"/>
        <v>0.65</v>
      </c>
      <c r="AH24" s="157">
        <f t="shared" si="18"/>
        <v>1</v>
      </c>
      <c r="AI24" s="157">
        <f t="shared" si="19"/>
        <v>1</v>
      </c>
      <c r="AJ24" s="157">
        <f t="shared" si="20"/>
        <v>1</v>
      </c>
      <c r="AK24" s="157">
        <f t="shared" si="21"/>
        <v>1</v>
      </c>
      <c r="AL24" s="157">
        <f t="shared" si="22"/>
        <v>0.65</v>
      </c>
      <c r="AM24" s="157">
        <f t="shared" si="23"/>
        <v>1</v>
      </c>
      <c r="AN24" s="157">
        <f t="shared" si="24"/>
        <v>1</v>
      </c>
      <c r="AO24" s="157">
        <f t="shared" si="25"/>
        <v>1</v>
      </c>
      <c r="AP24" s="157">
        <f t="shared" si="26"/>
        <v>1</v>
      </c>
      <c r="AQ24" s="157">
        <f t="shared" si="27"/>
        <v>0.65</v>
      </c>
      <c r="AR24" s="157">
        <f t="shared" si="28"/>
        <v>1</v>
      </c>
      <c r="AS24" s="157">
        <f t="shared" si="29"/>
        <v>1</v>
      </c>
      <c r="AT24" s="157">
        <f t="shared" si="30"/>
        <v>1</v>
      </c>
      <c r="AU24" s="157">
        <f t="shared" si="31"/>
        <v>1</v>
      </c>
      <c r="AV24" s="157">
        <f t="shared" si="32"/>
        <v>0.65</v>
      </c>
      <c r="AW24" s="157">
        <f t="shared" si="33"/>
        <v>1</v>
      </c>
      <c r="AX24" s="157">
        <f t="shared" si="34"/>
        <v>1</v>
      </c>
      <c r="AY24" s="157">
        <f t="shared" si="35"/>
        <v>1</v>
      </c>
      <c r="AZ24" s="157">
        <f t="shared" si="36"/>
        <v>1</v>
      </c>
      <c r="BA24" s="157">
        <f t="shared" si="37"/>
        <v>0.65</v>
      </c>
      <c r="BB24" s="157">
        <f t="shared" si="38"/>
        <v>1</v>
      </c>
      <c r="BC24" s="157">
        <f t="shared" si="39"/>
        <v>1</v>
      </c>
      <c r="BD24" s="60"/>
      <c r="BE24" s="158">
        <f t="shared" si="118"/>
        <v>246.60660595247322</v>
      </c>
      <c r="BF24" s="1"/>
      <c r="BG24" s="1"/>
      <c r="BH24" s="159">
        <f t="shared" si="40"/>
        <v>0</v>
      </c>
      <c r="BI24" s="159">
        <f t="shared" si="41"/>
        <v>0</v>
      </c>
      <c r="BJ24" s="159">
        <f t="shared" si="42"/>
        <v>0</v>
      </c>
      <c r="BK24" s="159">
        <f t="shared" si="43"/>
        <v>0</v>
      </c>
      <c r="BL24" s="159">
        <f t="shared" si="44"/>
        <v>0</v>
      </c>
      <c r="BM24" s="159">
        <f t="shared" si="45"/>
        <v>0</v>
      </c>
      <c r="BN24" s="159">
        <f t="shared" si="46"/>
        <v>0</v>
      </c>
      <c r="BO24" s="159">
        <f t="shared" si="47"/>
        <v>0</v>
      </c>
      <c r="BP24" s="159">
        <f t="shared" si="48"/>
        <v>0</v>
      </c>
      <c r="BQ24" s="159">
        <f t="shared" si="49"/>
        <v>0</v>
      </c>
      <c r="BR24" s="159">
        <f t="shared" si="50"/>
        <v>0</v>
      </c>
      <c r="BS24" s="159">
        <f t="shared" si="51"/>
        <v>0</v>
      </c>
      <c r="BT24" s="159">
        <f t="shared" si="52"/>
        <v>0</v>
      </c>
      <c r="BU24" s="159">
        <f t="shared" si="53"/>
        <v>0</v>
      </c>
      <c r="BV24" s="159">
        <f t="shared" si="54"/>
        <v>0</v>
      </c>
      <c r="BW24" s="159">
        <f t="shared" si="55"/>
        <v>0</v>
      </c>
      <c r="BX24" s="159">
        <f t="shared" si="56"/>
        <v>0</v>
      </c>
      <c r="BY24" s="159">
        <f t="shared" si="57"/>
        <v>0</v>
      </c>
      <c r="BZ24" s="159">
        <f t="shared" si="58"/>
        <v>0</v>
      </c>
      <c r="CA24" s="159">
        <f t="shared" si="59"/>
        <v>0</v>
      </c>
      <c r="CB24" s="159">
        <f t="shared" si="60"/>
        <v>0</v>
      </c>
      <c r="CC24" s="159">
        <f t="shared" si="61"/>
        <v>0</v>
      </c>
      <c r="CD24" s="159">
        <f t="shared" si="62"/>
        <v>0</v>
      </c>
      <c r="CE24" s="159">
        <f t="shared" si="63"/>
        <v>0</v>
      </c>
      <c r="CF24" s="159">
        <f t="shared" si="64"/>
        <v>0</v>
      </c>
      <c r="CG24" s="1"/>
      <c r="CH24" s="1"/>
      <c r="CI24" s="160">
        <f t="shared" si="65"/>
        <v>196.60660595247322</v>
      </c>
      <c r="CJ24" s="160">
        <f t="shared" si="66"/>
        <v>196.60660595247322</v>
      </c>
      <c r="CK24" s="160">
        <f t="shared" si="67"/>
        <v>196.60660595247322</v>
      </c>
      <c r="CL24" s="160">
        <f t="shared" si="68"/>
        <v>196.60660595247322</v>
      </c>
      <c r="CM24" s="160">
        <f t="shared" si="69"/>
        <v>196.60660595247322</v>
      </c>
      <c r="CN24" s="160">
        <f t="shared" si="70"/>
        <v>196.60660595247322</v>
      </c>
      <c r="CO24" s="160">
        <f t="shared" si="71"/>
        <v>196.60660595247322</v>
      </c>
      <c r="CP24" s="160">
        <f t="shared" si="72"/>
        <v>196.60660595247322</v>
      </c>
      <c r="CQ24" s="160">
        <f t="shared" si="73"/>
        <v>196.60660595247322</v>
      </c>
      <c r="CR24" s="160">
        <f t="shared" si="74"/>
        <v>196.60660595247322</v>
      </c>
      <c r="CS24" s="160">
        <f t="shared" si="75"/>
        <v>196.60660595247322</v>
      </c>
      <c r="CT24" s="160">
        <f t="shared" si="76"/>
        <v>196.60660595247322</v>
      </c>
      <c r="CU24" s="160">
        <f t="shared" si="77"/>
        <v>196.60660595247322</v>
      </c>
      <c r="CV24" s="160">
        <f t="shared" si="78"/>
        <v>196.60660595247322</v>
      </c>
      <c r="CW24" s="160">
        <f t="shared" si="79"/>
        <v>196.60660595247322</v>
      </c>
      <c r="CX24" s="160">
        <f t="shared" si="80"/>
        <v>196.60660595247322</v>
      </c>
      <c r="CY24" s="160">
        <f t="shared" si="81"/>
        <v>196.60660595247322</v>
      </c>
      <c r="CZ24" s="160">
        <f t="shared" si="82"/>
        <v>196.60660595247322</v>
      </c>
      <c r="DA24" s="160">
        <f t="shared" si="83"/>
        <v>196.60660595247322</v>
      </c>
      <c r="DB24" s="160">
        <f t="shared" si="84"/>
        <v>196.60660595247322</v>
      </c>
      <c r="DC24" s="160">
        <f t="shared" si="85"/>
        <v>196.60660595247322</v>
      </c>
      <c r="DD24" s="160">
        <f t="shared" si="86"/>
        <v>196.60660595247322</v>
      </c>
      <c r="DE24" s="160">
        <f t="shared" si="87"/>
        <v>196.60660595247322</v>
      </c>
      <c r="DF24" s="160">
        <f t="shared" si="88"/>
        <v>196.60660595247322</v>
      </c>
      <c r="DG24" s="160">
        <f t="shared" si="89"/>
        <v>196.60660595247322</v>
      </c>
      <c r="DH24" s="36"/>
      <c r="DI24" s="36"/>
      <c r="DJ24" s="160">
        <f t="shared" si="90"/>
        <v>196.60660595247322</v>
      </c>
      <c r="DK24" s="160">
        <f t="shared" si="91"/>
        <v>196.60660595247322</v>
      </c>
      <c r="DL24" s="160">
        <f t="shared" si="92"/>
        <v>127.79429386910759</v>
      </c>
      <c r="DM24" s="160">
        <f t="shared" si="93"/>
        <v>196.60660595247322</v>
      </c>
      <c r="DN24" s="160">
        <f t="shared" si="94"/>
        <v>196.60660595247322</v>
      </c>
      <c r="DO24" s="160">
        <f t="shared" si="95"/>
        <v>196.60660595247322</v>
      </c>
      <c r="DP24" s="160">
        <f t="shared" si="96"/>
        <v>196.60660595247322</v>
      </c>
      <c r="DQ24" s="160">
        <f t="shared" si="97"/>
        <v>127.79429386910759</v>
      </c>
      <c r="DR24" s="160">
        <f t="shared" si="98"/>
        <v>196.60660595247322</v>
      </c>
      <c r="DS24" s="160">
        <f t="shared" si="99"/>
        <v>196.60660595247322</v>
      </c>
      <c r="DT24" s="160">
        <f t="shared" si="100"/>
        <v>196.60660595247322</v>
      </c>
      <c r="DU24" s="160">
        <f t="shared" si="101"/>
        <v>196.60660595247322</v>
      </c>
      <c r="DV24" s="160">
        <f t="shared" si="102"/>
        <v>127.79429386910759</v>
      </c>
      <c r="DW24" s="160">
        <f t="shared" si="103"/>
        <v>196.60660595247322</v>
      </c>
      <c r="DX24" s="160">
        <f t="shared" si="104"/>
        <v>196.60660595247322</v>
      </c>
      <c r="DY24" s="160">
        <f t="shared" si="105"/>
        <v>196.60660595247322</v>
      </c>
      <c r="DZ24" s="160">
        <f t="shared" si="106"/>
        <v>196.60660595247322</v>
      </c>
      <c r="EA24" s="160">
        <f t="shared" si="107"/>
        <v>127.79429386910759</v>
      </c>
      <c r="EB24" s="160">
        <f t="shared" si="108"/>
        <v>196.60660595247322</v>
      </c>
      <c r="EC24" s="160">
        <f t="shared" si="109"/>
        <v>196.60660595247322</v>
      </c>
      <c r="ED24" s="160">
        <f t="shared" si="110"/>
        <v>196.60660595247322</v>
      </c>
      <c r="EE24" s="160">
        <f t="shared" si="111"/>
        <v>196.60660595247322</v>
      </c>
      <c r="EF24" s="160">
        <f t="shared" si="112"/>
        <v>127.79429386910759</v>
      </c>
      <c r="EG24" s="160">
        <f t="shared" si="113"/>
        <v>196.60660595247322</v>
      </c>
      <c r="EH24" s="160">
        <f t="shared" si="114"/>
        <v>196.60660595247322</v>
      </c>
      <c r="ES24" s="36"/>
      <c r="ET24" s="36"/>
      <c r="EU24" s="36"/>
    </row>
    <row r="25" spans="1:151" ht="13.5" thickBot="1">
      <c r="A25" s="2">
        <v>1070</v>
      </c>
      <c r="B25" s="153">
        <f>INDEX('Customer Longevity'!$A$7:$A$206,MATCH(Model!A25,'Customer Longevity'!$B$7:$B$206,0))</f>
        <v>13.537048179363946</v>
      </c>
      <c r="C25" s="154">
        <v>7194.9460717393895</v>
      </c>
      <c r="D25" s="3"/>
      <c r="E25" s="153" cm="1">
        <f t="array" ref="E25">INDEX('Distance to Each Branch'!$C$7:$C$806,MATCH(1, (Model!$E$14='Distance to Each Branch'!$B$7:$B$806)*(Model!A25='Distance to Each Branch'!$A$7:$A$806),0))</f>
        <v>5.3378373097829597</v>
      </c>
      <c r="F25" s="153" cm="1">
        <f t="array" ref="F25">INDEX('Distance to Each Branch'!$C$7:$C$806,MATCH(1, (Model!$F$14='Distance to Each Branch'!$B$7:$B$806)*(Model!A25='Distance to Each Branch'!$A$7:$A$806),0))</f>
        <v>2.7393069625112703</v>
      </c>
      <c r="G25" s="153" cm="1">
        <f t="array" ref="G25">INDEX('Distance to Each Branch'!$C$7:$C$806,MATCH(1, (Model!$G$14='Distance to Each Branch'!$B$7:$B$806)*(Model!A25='Distance to Each Branch'!$A$7:$A$806),0))</f>
        <v>2.862721155872324</v>
      </c>
      <c r="H25" s="153" cm="1">
        <f t="array" ref="H25">INDEX('Distance to Each Branch'!$C$7:$C$806,MATCH(1, (Model!$H$14='Distance to Each Branch'!$B$7:$B$806)*(Model!A25='Distance to Each Branch'!$A$7:$A$806),0))</f>
        <v>0.54507027878702119</v>
      </c>
      <c r="I25" s="155" t="str">
        <f t="shared" si="116"/>
        <v>Branch D</v>
      </c>
      <c r="J25" s="54"/>
      <c r="K25" s="156">
        <f t="shared" si="117"/>
        <v>0.54507027878702119</v>
      </c>
      <c r="L25" s="34">
        <v>0</v>
      </c>
      <c r="M25" s="153">
        <f t="shared" si="12"/>
        <v>0</v>
      </c>
      <c r="N25" s="153">
        <f t="shared" si="13"/>
        <v>0</v>
      </c>
      <c r="O25" s="153">
        <f t="shared" si="14"/>
        <v>0</v>
      </c>
      <c r="P25" s="153">
        <f t="shared" si="15"/>
        <v>2.1942366837242488</v>
      </c>
      <c r="R25" s="23">
        <v>1</v>
      </c>
      <c r="S25" s="157">
        <f>(1-IF(M25=0,0,INDEX('Branch Closure Driven Attrition'!$D$9:$G$12,MATCH($B25,'Branch Closure Driven Attrition'!$C$9:$C$12,TRUE),MATCH(M25,'Branch Closure Driven Attrition'!$D$8:$G$8,TRUE))))</f>
        <v>1</v>
      </c>
      <c r="T25" s="157">
        <f>(1-IF(N25=0,0,INDEX('Branch Closure Driven Attrition'!$D$9:$G$12,MATCH($B25,'Branch Closure Driven Attrition'!$C$9:$C$12,TRUE),MATCH(N25,'Branch Closure Driven Attrition'!$D$8:$G$8,TRUE))))</f>
        <v>1</v>
      </c>
      <c r="U25" s="157">
        <f>(1-IF(O25=0,0,INDEX('Branch Closure Driven Attrition'!$D$9:$G$12,MATCH($B25,'Branch Closure Driven Attrition'!$C$9:$C$12,TRUE),MATCH(O25,'Branch Closure Driven Attrition'!$D$8:$G$8,TRUE))))</f>
        <v>1</v>
      </c>
      <c r="V25" s="157">
        <f>(1-IF(P25=0,0,INDEX('Branch Closure Driven Attrition'!$D$9:$G$12,MATCH($B25,'Branch Closure Driven Attrition'!$C$9:$C$12,TRUE),MATCH(P25,'Branch Closure Driven Attrition'!$D$8:$G$8,TRUE))))</f>
        <v>0.65</v>
      </c>
      <c r="W25" s="29"/>
      <c r="X25" s="23">
        <f t="shared" si="10"/>
        <v>1</v>
      </c>
      <c r="Y25" s="157">
        <f>IF($C25&lt;'Fee Driven Attrition'!$I$8,1-IF(Y$13='Fee Driven Attrition'!$J$7,'Fee Driven Attrition'!$J$8,'Fee Driven Attrition'!$K$8),1)</f>
        <v>0.9</v>
      </c>
      <c r="Z25" s="157">
        <f>IF($C25&lt;'Fee Driven Attrition'!$I$9,1-IF(Z$13='Fee Driven Attrition'!$J$7,'Fee Driven Attrition'!$J$9,'Fee Driven Attrition'!$K$8),1)</f>
        <v>0.95</v>
      </c>
      <c r="AA25" s="157">
        <f>IF($C25&lt;'Fee Driven Attrition'!$I$8,1-IF(AA$13='Fee Driven Attrition'!$K$7,'Fee Driven Attrition'!$K$8,'Fee Driven Attrition'!$K$8),1)</f>
        <v>0.8</v>
      </c>
      <c r="AB25" s="157">
        <f>IF($C25&lt;'Fee Driven Attrition'!$I$9,1-IF(AB$13='Fee Driven Attrition'!$K$7,'Fee Driven Attrition'!$K$9,'Fee Driven Attrition'!$K$8),1)</f>
        <v>0.85</v>
      </c>
      <c r="AC25" s="29"/>
      <c r="AD25" s="23"/>
      <c r="AE25" s="157">
        <f t="shared" si="115"/>
        <v>1</v>
      </c>
      <c r="AF25" s="157">
        <f t="shared" si="16"/>
        <v>1</v>
      </c>
      <c r="AG25" s="157">
        <f t="shared" si="17"/>
        <v>1</v>
      </c>
      <c r="AH25" s="157">
        <f t="shared" si="18"/>
        <v>1</v>
      </c>
      <c r="AI25" s="157">
        <f t="shared" si="19"/>
        <v>0.65</v>
      </c>
      <c r="AJ25" s="157">
        <f t="shared" si="20"/>
        <v>0.9</v>
      </c>
      <c r="AK25" s="157">
        <f t="shared" si="21"/>
        <v>0.9</v>
      </c>
      <c r="AL25" s="157">
        <f t="shared" si="22"/>
        <v>0.9</v>
      </c>
      <c r="AM25" s="157">
        <f t="shared" si="23"/>
        <v>0.9</v>
      </c>
      <c r="AN25" s="157">
        <f t="shared" si="24"/>
        <v>0.58500000000000008</v>
      </c>
      <c r="AO25" s="157">
        <f t="shared" si="25"/>
        <v>0.95</v>
      </c>
      <c r="AP25" s="157">
        <f t="shared" si="26"/>
        <v>0.95</v>
      </c>
      <c r="AQ25" s="157">
        <f t="shared" si="27"/>
        <v>0.95</v>
      </c>
      <c r="AR25" s="157">
        <f t="shared" si="28"/>
        <v>0.95</v>
      </c>
      <c r="AS25" s="157">
        <f t="shared" si="29"/>
        <v>0.61749999999999994</v>
      </c>
      <c r="AT25" s="157">
        <f t="shared" si="30"/>
        <v>0.8</v>
      </c>
      <c r="AU25" s="157">
        <f t="shared" si="31"/>
        <v>0.8</v>
      </c>
      <c r="AV25" s="157">
        <f t="shared" si="32"/>
        <v>0.8</v>
      </c>
      <c r="AW25" s="157">
        <f t="shared" si="33"/>
        <v>0.8</v>
      </c>
      <c r="AX25" s="157">
        <f t="shared" si="34"/>
        <v>0.52</v>
      </c>
      <c r="AY25" s="157">
        <f t="shared" si="35"/>
        <v>0.85</v>
      </c>
      <c r="AZ25" s="157">
        <f t="shared" si="36"/>
        <v>0.85</v>
      </c>
      <c r="BA25" s="157">
        <f t="shared" si="37"/>
        <v>0.85</v>
      </c>
      <c r="BB25" s="157">
        <f t="shared" si="38"/>
        <v>0.85</v>
      </c>
      <c r="BC25" s="157">
        <f t="shared" si="39"/>
        <v>0.55249999999999999</v>
      </c>
      <c r="BD25" s="60"/>
      <c r="BE25" s="158">
        <f t="shared" si="118"/>
        <v>71.94946071739389</v>
      </c>
      <c r="BF25" s="1"/>
      <c r="BG25" s="1"/>
      <c r="BH25" s="159">
        <f t="shared" si="40"/>
        <v>0</v>
      </c>
      <c r="BI25" s="159">
        <f t="shared" si="41"/>
        <v>0</v>
      </c>
      <c r="BJ25" s="159">
        <f t="shared" si="42"/>
        <v>0</v>
      </c>
      <c r="BK25" s="159">
        <f t="shared" si="43"/>
        <v>0</v>
      </c>
      <c r="BL25" s="159">
        <f t="shared" si="44"/>
        <v>0</v>
      </c>
      <c r="BM25" s="159">
        <f t="shared" si="45"/>
        <v>40</v>
      </c>
      <c r="BN25" s="159">
        <f t="shared" si="46"/>
        <v>40</v>
      </c>
      <c r="BO25" s="159">
        <f t="shared" si="47"/>
        <v>40</v>
      </c>
      <c r="BP25" s="159">
        <f t="shared" si="48"/>
        <v>40</v>
      </c>
      <c r="BQ25" s="159">
        <f t="shared" si="49"/>
        <v>40</v>
      </c>
      <c r="BR25" s="159">
        <f t="shared" si="50"/>
        <v>40</v>
      </c>
      <c r="BS25" s="159">
        <f t="shared" si="51"/>
        <v>40</v>
      </c>
      <c r="BT25" s="159">
        <f t="shared" si="52"/>
        <v>40</v>
      </c>
      <c r="BU25" s="159">
        <f t="shared" si="53"/>
        <v>40</v>
      </c>
      <c r="BV25" s="159">
        <f t="shared" si="54"/>
        <v>40</v>
      </c>
      <c r="BW25" s="159">
        <f t="shared" si="55"/>
        <v>60</v>
      </c>
      <c r="BX25" s="159">
        <f t="shared" si="56"/>
        <v>60</v>
      </c>
      <c r="BY25" s="159">
        <f t="shared" si="57"/>
        <v>60</v>
      </c>
      <c r="BZ25" s="159">
        <f t="shared" si="58"/>
        <v>60</v>
      </c>
      <c r="CA25" s="159">
        <f t="shared" si="59"/>
        <v>60</v>
      </c>
      <c r="CB25" s="159">
        <f t="shared" si="60"/>
        <v>60</v>
      </c>
      <c r="CC25" s="159">
        <f t="shared" si="61"/>
        <v>60</v>
      </c>
      <c r="CD25" s="159">
        <f t="shared" si="62"/>
        <v>60</v>
      </c>
      <c r="CE25" s="159">
        <f t="shared" si="63"/>
        <v>60</v>
      </c>
      <c r="CF25" s="159">
        <f t="shared" si="64"/>
        <v>60</v>
      </c>
      <c r="CG25" s="1"/>
      <c r="CH25" s="1"/>
      <c r="CI25" s="160">
        <f t="shared" si="65"/>
        <v>21.94946071739389</v>
      </c>
      <c r="CJ25" s="160">
        <f t="shared" si="66"/>
        <v>21.94946071739389</v>
      </c>
      <c r="CK25" s="160">
        <f t="shared" si="67"/>
        <v>21.94946071739389</v>
      </c>
      <c r="CL25" s="160">
        <f t="shared" si="68"/>
        <v>21.94946071739389</v>
      </c>
      <c r="CM25" s="160">
        <f t="shared" si="69"/>
        <v>21.94946071739389</v>
      </c>
      <c r="CN25" s="160">
        <f t="shared" si="70"/>
        <v>61.94946071739389</v>
      </c>
      <c r="CO25" s="160">
        <f t="shared" si="71"/>
        <v>61.94946071739389</v>
      </c>
      <c r="CP25" s="160">
        <f t="shared" si="72"/>
        <v>61.94946071739389</v>
      </c>
      <c r="CQ25" s="160">
        <f t="shared" si="73"/>
        <v>61.94946071739389</v>
      </c>
      <c r="CR25" s="160">
        <f t="shared" si="74"/>
        <v>61.94946071739389</v>
      </c>
      <c r="CS25" s="160">
        <f t="shared" si="75"/>
        <v>61.94946071739389</v>
      </c>
      <c r="CT25" s="160">
        <f t="shared" si="76"/>
        <v>61.94946071739389</v>
      </c>
      <c r="CU25" s="160">
        <f t="shared" si="77"/>
        <v>61.94946071739389</v>
      </c>
      <c r="CV25" s="160">
        <f t="shared" si="78"/>
        <v>61.94946071739389</v>
      </c>
      <c r="CW25" s="160">
        <f t="shared" si="79"/>
        <v>61.94946071739389</v>
      </c>
      <c r="CX25" s="160">
        <f t="shared" si="80"/>
        <v>81.94946071739389</v>
      </c>
      <c r="CY25" s="160">
        <f t="shared" si="81"/>
        <v>81.94946071739389</v>
      </c>
      <c r="CZ25" s="160">
        <f t="shared" si="82"/>
        <v>81.94946071739389</v>
      </c>
      <c r="DA25" s="160">
        <f t="shared" si="83"/>
        <v>81.94946071739389</v>
      </c>
      <c r="DB25" s="160">
        <f t="shared" si="84"/>
        <v>81.94946071739389</v>
      </c>
      <c r="DC25" s="160">
        <f t="shared" si="85"/>
        <v>81.94946071739389</v>
      </c>
      <c r="DD25" s="160">
        <f t="shared" si="86"/>
        <v>81.94946071739389</v>
      </c>
      <c r="DE25" s="160">
        <f t="shared" si="87"/>
        <v>81.94946071739389</v>
      </c>
      <c r="DF25" s="160">
        <f t="shared" si="88"/>
        <v>81.94946071739389</v>
      </c>
      <c r="DG25" s="160">
        <f t="shared" si="89"/>
        <v>81.94946071739389</v>
      </c>
      <c r="DH25" s="36"/>
      <c r="DI25" s="36"/>
      <c r="DJ25" s="160">
        <f t="shared" si="90"/>
        <v>21.94946071739389</v>
      </c>
      <c r="DK25" s="160">
        <f t="shared" si="91"/>
        <v>21.94946071739389</v>
      </c>
      <c r="DL25" s="160">
        <f t="shared" si="92"/>
        <v>21.94946071739389</v>
      </c>
      <c r="DM25" s="160">
        <f t="shared" si="93"/>
        <v>21.94946071739389</v>
      </c>
      <c r="DN25" s="160">
        <f t="shared" si="94"/>
        <v>14.267149466306028</v>
      </c>
      <c r="DO25" s="160">
        <f t="shared" si="95"/>
        <v>55.754514645654503</v>
      </c>
      <c r="DP25" s="160">
        <f t="shared" si="96"/>
        <v>55.754514645654503</v>
      </c>
      <c r="DQ25" s="160">
        <f t="shared" si="97"/>
        <v>55.754514645654503</v>
      </c>
      <c r="DR25" s="160">
        <f t="shared" si="98"/>
        <v>55.754514645654503</v>
      </c>
      <c r="DS25" s="160">
        <f t="shared" si="99"/>
        <v>36.240434519675432</v>
      </c>
      <c r="DT25" s="160">
        <f t="shared" si="100"/>
        <v>58.851987681524193</v>
      </c>
      <c r="DU25" s="160">
        <f t="shared" si="101"/>
        <v>58.851987681524193</v>
      </c>
      <c r="DV25" s="160">
        <f t="shared" si="102"/>
        <v>58.851987681524193</v>
      </c>
      <c r="DW25" s="160">
        <f t="shared" si="103"/>
        <v>58.851987681524193</v>
      </c>
      <c r="DX25" s="160">
        <f t="shared" si="104"/>
        <v>38.25379199299072</v>
      </c>
      <c r="DY25" s="160">
        <f t="shared" si="105"/>
        <v>65.559568573915115</v>
      </c>
      <c r="DZ25" s="160">
        <f t="shared" si="106"/>
        <v>65.559568573915115</v>
      </c>
      <c r="EA25" s="160">
        <f t="shared" si="107"/>
        <v>65.559568573915115</v>
      </c>
      <c r="EB25" s="160">
        <f t="shared" si="108"/>
        <v>65.559568573915115</v>
      </c>
      <c r="EC25" s="160">
        <f t="shared" si="109"/>
        <v>42.613719573044825</v>
      </c>
      <c r="ED25" s="160">
        <f t="shared" si="110"/>
        <v>69.657041609784798</v>
      </c>
      <c r="EE25" s="160">
        <f t="shared" si="111"/>
        <v>69.657041609784798</v>
      </c>
      <c r="EF25" s="160">
        <f t="shared" si="112"/>
        <v>69.657041609784798</v>
      </c>
      <c r="EG25" s="160">
        <f t="shared" si="113"/>
        <v>69.657041609784798</v>
      </c>
      <c r="EH25" s="160">
        <f t="shared" si="114"/>
        <v>45.277077046360127</v>
      </c>
      <c r="EI25" s="36"/>
      <c r="EJ25" s="36"/>
      <c r="EK25" s="36"/>
      <c r="EL25" s="36"/>
      <c r="EM25" s="36"/>
      <c r="EN25" s="36"/>
      <c r="EO25" s="36"/>
      <c r="EP25" s="36"/>
      <c r="EQ25" s="36"/>
      <c r="ER25" s="36"/>
      <c r="ES25" s="36"/>
      <c r="ET25" s="36"/>
      <c r="EU25" s="36"/>
    </row>
    <row r="26" spans="1:151" ht="13.5" thickBot="1">
      <c r="A26" s="2">
        <v>1099</v>
      </c>
      <c r="B26" s="153">
        <f>INDEX('Customer Longevity'!$A$7:$A$206,MATCH(Model!A26,'Customer Longevity'!$B$7:$B$206,0))</f>
        <v>1.0591356798462082</v>
      </c>
      <c r="C26" s="154">
        <v>12553.36019207852</v>
      </c>
      <c r="D26" s="3"/>
      <c r="E26" s="153" cm="1">
        <f t="array" ref="E26">INDEX('Distance to Each Branch'!$C$7:$C$806,MATCH(1, (Model!$E$14='Distance to Each Branch'!$B$7:$B$806)*(Model!A26='Distance to Each Branch'!$A$7:$A$806),0))</f>
        <v>1.86514679615183</v>
      </c>
      <c r="F26" s="153" cm="1">
        <f t="array" ref="F26">INDEX('Distance to Each Branch'!$C$7:$C$806,MATCH(1, (Model!$F$14='Distance to Each Branch'!$B$7:$B$806)*(Model!A26='Distance to Each Branch'!$A$7:$A$806),0))</f>
        <v>4.0824171695083855</v>
      </c>
      <c r="G26" s="153" cm="1">
        <f t="array" ref="G26">INDEX('Distance to Each Branch'!$C$7:$C$806,MATCH(1, (Model!$G$14='Distance to Each Branch'!$B$7:$B$806)*(Model!A26='Distance to Each Branch'!$A$7:$A$806),0))</f>
        <v>1.5060928383801124</v>
      </c>
      <c r="H26" s="153" cm="1">
        <f t="array" ref="H26">INDEX('Distance to Each Branch'!$C$7:$C$806,MATCH(1, (Model!$H$14='Distance to Each Branch'!$B$7:$B$806)*(Model!A26='Distance to Each Branch'!$A$7:$A$806),0))</f>
        <v>3.7457417800064614</v>
      </c>
      <c r="I26" s="155" t="str">
        <f t="shared" si="116"/>
        <v>Branch C</v>
      </c>
      <c r="J26" s="54"/>
      <c r="K26" s="156">
        <f t="shared" si="117"/>
        <v>1.5060928383801124</v>
      </c>
      <c r="L26" s="34">
        <v>0</v>
      </c>
      <c r="M26" s="153">
        <f t="shared" si="12"/>
        <v>0</v>
      </c>
      <c r="N26" s="153">
        <f t="shared" si="13"/>
        <v>0</v>
      </c>
      <c r="O26" s="153">
        <f t="shared" si="14"/>
        <v>0.35905395777171756</v>
      </c>
      <c r="P26" s="153">
        <f t="shared" si="15"/>
        <v>0</v>
      </c>
      <c r="R26" s="23">
        <v>1</v>
      </c>
      <c r="S26" s="157">
        <f>(1-IF(M26=0,0,INDEX('Branch Closure Driven Attrition'!$D$9:$G$12,MATCH($B26,'Branch Closure Driven Attrition'!$C$9:$C$12,TRUE),MATCH(M26,'Branch Closure Driven Attrition'!$D$8:$G$8,TRUE))))</f>
        <v>1</v>
      </c>
      <c r="T26" s="157">
        <f>(1-IF(N26=0,0,INDEX('Branch Closure Driven Attrition'!$D$9:$G$12,MATCH($B26,'Branch Closure Driven Attrition'!$C$9:$C$12,TRUE),MATCH(N26,'Branch Closure Driven Attrition'!$D$8:$G$8,TRUE))))</f>
        <v>1</v>
      </c>
      <c r="U26" s="157">
        <f>(1-IF(O26=0,0,INDEX('Branch Closure Driven Attrition'!$D$9:$G$12,MATCH($B26,'Branch Closure Driven Attrition'!$C$9:$C$12,TRUE),MATCH(O26,'Branch Closure Driven Attrition'!$D$8:$G$8,TRUE))))</f>
        <v>0.65</v>
      </c>
      <c r="V26" s="157">
        <f>(1-IF(P26=0,0,INDEX('Branch Closure Driven Attrition'!$D$9:$G$12,MATCH($B26,'Branch Closure Driven Attrition'!$C$9:$C$12,TRUE),MATCH(P26,'Branch Closure Driven Attrition'!$D$8:$G$8,TRUE))))</f>
        <v>1</v>
      </c>
      <c r="W26" s="29"/>
      <c r="X26" s="23">
        <f t="shared" si="10"/>
        <v>1</v>
      </c>
      <c r="Y26" s="157">
        <f>IF($C26&lt;'Fee Driven Attrition'!$I$8,1-IF(Y$13='Fee Driven Attrition'!$J$7,'Fee Driven Attrition'!$J$8,'Fee Driven Attrition'!$K$8),1)</f>
        <v>1</v>
      </c>
      <c r="Z26" s="157">
        <f>IF($C26&lt;'Fee Driven Attrition'!$I$9,1-IF(Z$13='Fee Driven Attrition'!$J$7,'Fee Driven Attrition'!$J$9,'Fee Driven Attrition'!$K$8),1)</f>
        <v>0.95</v>
      </c>
      <c r="AA26" s="157">
        <f>IF($C26&lt;'Fee Driven Attrition'!$I$8,1-IF(AA$13='Fee Driven Attrition'!$K$7,'Fee Driven Attrition'!$K$8,'Fee Driven Attrition'!$K$8),1)</f>
        <v>1</v>
      </c>
      <c r="AB26" s="157">
        <f>IF($C26&lt;'Fee Driven Attrition'!$I$9,1-IF(AB$13='Fee Driven Attrition'!$K$7,'Fee Driven Attrition'!$K$9,'Fee Driven Attrition'!$K$8),1)</f>
        <v>0.85</v>
      </c>
      <c r="AC26" s="29"/>
      <c r="AD26" s="23"/>
      <c r="AE26" s="157">
        <f t="shared" si="115"/>
        <v>1</v>
      </c>
      <c r="AF26" s="157">
        <f t="shared" si="16"/>
        <v>1</v>
      </c>
      <c r="AG26" s="157">
        <f t="shared" si="17"/>
        <v>1</v>
      </c>
      <c r="AH26" s="157">
        <f t="shared" si="18"/>
        <v>0.65</v>
      </c>
      <c r="AI26" s="157">
        <f t="shared" si="19"/>
        <v>1</v>
      </c>
      <c r="AJ26" s="157">
        <f t="shared" si="20"/>
        <v>1</v>
      </c>
      <c r="AK26" s="157">
        <f t="shared" si="21"/>
        <v>1</v>
      </c>
      <c r="AL26" s="157">
        <f t="shared" si="22"/>
        <v>1</v>
      </c>
      <c r="AM26" s="157">
        <f t="shared" si="23"/>
        <v>0.65</v>
      </c>
      <c r="AN26" s="157">
        <f t="shared" si="24"/>
        <v>1</v>
      </c>
      <c r="AO26" s="157">
        <f t="shared" si="25"/>
        <v>0.95</v>
      </c>
      <c r="AP26" s="157">
        <f t="shared" si="26"/>
        <v>0.95</v>
      </c>
      <c r="AQ26" s="157">
        <f t="shared" si="27"/>
        <v>0.95</v>
      </c>
      <c r="AR26" s="157">
        <f t="shared" si="28"/>
        <v>0.61749999999999994</v>
      </c>
      <c r="AS26" s="157">
        <f t="shared" si="29"/>
        <v>0.95</v>
      </c>
      <c r="AT26" s="157">
        <f t="shared" si="30"/>
        <v>1</v>
      </c>
      <c r="AU26" s="157">
        <f t="shared" si="31"/>
        <v>1</v>
      </c>
      <c r="AV26" s="157">
        <f t="shared" si="32"/>
        <v>1</v>
      </c>
      <c r="AW26" s="157">
        <f t="shared" si="33"/>
        <v>0.65</v>
      </c>
      <c r="AX26" s="157">
        <f t="shared" si="34"/>
        <v>1</v>
      </c>
      <c r="AY26" s="157">
        <f t="shared" si="35"/>
        <v>0.85</v>
      </c>
      <c r="AZ26" s="157">
        <f t="shared" si="36"/>
        <v>0.85</v>
      </c>
      <c r="BA26" s="157">
        <f t="shared" si="37"/>
        <v>0.85</v>
      </c>
      <c r="BB26" s="157">
        <f t="shared" si="38"/>
        <v>0.55249999999999999</v>
      </c>
      <c r="BC26" s="157">
        <f t="shared" si="39"/>
        <v>0.85</v>
      </c>
      <c r="BD26" s="60"/>
      <c r="BE26" s="158">
        <f t="shared" si="118"/>
        <v>125.5336019207852</v>
      </c>
      <c r="BF26" s="1"/>
      <c r="BG26" s="1"/>
      <c r="BH26" s="159">
        <f t="shared" si="40"/>
        <v>0</v>
      </c>
      <c r="BI26" s="159">
        <f t="shared" si="41"/>
        <v>0</v>
      </c>
      <c r="BJ26" s="159">
        <f t="shared" si="42"/>
        <v>0</v>
      </c>
      <c r="BK26" s="159">
        <f t="shared" si="43"/>
        <v>0</v>
      </c>
      <c r="BL26" s="159">
        <f t="shared" si="44"/>
        <v>0</v>
      </c>
      <c r="BM26" s="159">
        <f t="shared" si="45"/>
        <v>0</v>
      </c>
      <c r="BN26" s="159">
        <f t="shared" si="46"/>
        <v>0</v>
      </c>
      <c r="BO26" s="159">
        <f t="shared" si="47"/>
        <v>0</v>
      </c>
      <c r="BP26" s="159">
        <f t="shared" si="48"/>
        <v>0</v>
      </c>
      <c r="BQ26" s="159">
        <f t="shared" si="49"/>
        <v>0</v>
      </c>
      <c r="BR26" s="159">
        <f t="shared" si="50"/>
        <v>40</v>
      </c>
      <c r="BS26" s="159">
        <f t="shared" si="51"/>
        <v>40</v>
      </c>
      <c r="BT26" s="159">
        <f t="shared" si="52"/>
        <v>40</v>
      </c>
      <c r="BU26" s="159">
        <f t="shared" si="53"/>
        <v>40</v>
      </c>
      <c r="BV26" s="159">
        <f t="shared" si="54"/>
        <v>40</v>
      </c>
      <c r="BW26" s="159">
        <f t="shared" si="55"/>
        <v>0</v>
      </c>
      <c r="BX26" s="159">
        <f t="shared" si="56"/>
        <v>0</v>
      </c>
      <c r="BY26" s="159">
        <f t="shared" si="57"/>
        <v>0</v>
      </c>
      <c r="BZ26" s="159">
        <f t="shared" si="58"/>
        <v>0</v>
      </c>
      <c r="CA26" s="159">
        <f t="shared" si="59"/>
        <v>0</v>
      </c>
      <c r="CB26" s="159">
        <f t="shared" si="60"/>
        <v>60</v>
      </c>
      <c r="CC26" s="159">
        <f t="shared" si="61"/>
        <v>60</v>
      </c>
      <c r="CD26" s="159">
        <f t="shared" si="62"/>
        <v>60</v>
      </c>
      <c r="CE26" s="159">
        <f t="shared" si="63"/>
        <v>60</v>
      </c>
      <c r="CF26" s="159">
        <f t="shared" si="64"/>
        <v>60</v>
      </c>
      <c r="CG26" s="1"/>
      <c r="CH26" s="1"/>
      <c r="CI26" s="160">
        <f t="shared" si="65"/>
        <v>75.533601920785202</v>
      </c>
      <c r="CJ26" s="160">
        <f t="shared" si="66"/>
        <v>75.533601920785202</v>
      </c>
      <c r="CK26" s="160">
        <f t="shared" si="67"/>
        <v>75.533601920785202</v>
      </c>
      <c r="CL26" s="160">
        <f t="shared" si="68"/>
        <v>75.533601920785202</v>
      </c>
      <c r="CM26" s="160">
        <f t="shared" si="69"/>
        <v>75.533601920785202</v>
      </c>
      <c r="CN26" s="160">
        <f t="shared" si="70"/>
        <v>75.533601920785202</v>
      </c>
      <c r="CO26" s="160">
        <f t="shared" si="71"/>
        <v>75.533601920785202</v>
      </c>
      <c r="CP26" s="160">
        <f t="shared" si="72"/>
        <v>75.533601920785202</v>
      </c>
      <c r="CQ26" s="160">
        <f t="shared" si="73"/>
        <v>75.533601920785202</v>
      </c>
      <c r="CR26" s="160">
        <f t="shared" si="74"/>
        <v>75.533601920785202</v>
      </c>
      <c r="CS26" s="160">
        <f t="shared" si="75"/>
        <v>115.5336019207852</v>
      </c>
      <c r="CT26" s="160">
        <f t="shared" si="76"/>
        <v>115.5336019207852</v>
      </c>
      <c r="CU26" s="160">
        <f t="shared" si="77"/>
        <v>115.5336019207852</v>
      </c>
      <c r="CV26" s="160">
        <f t="shared" si="78"/>
        <v>115.5336019207852</v>
      </c>
      <c r="CW26" s="160">
        <f t="shared" si="79"/>
        <v>115.5336019207852</v>
      </c>
      <c r="CX26" s="160">
        <f t="shared" si="80"/>
        <v>75.533601920785202</v>
      </c>
      <c r="CY26" s="160">
        <f t="shared" si="81"/>
        <v>75.533601920785202</v>
      </c>
      <c r="CZ26" s="160">
        <f t="shared" si="82"/>
        <v>75.533601920785202</v>
      </c>
      <c r="DA26" s="160">
        <f t="shared" si="83"/>
        <v>75.533601920785202</v>
      </c>
      <c r="DB26" s="160">
        <f t="shared" si="84"/>
        <v>75.533601920785202</v>
      </c>
      <c r="DC26" s="160">
        <f t="shared" si="85"/>
        <v>135.5336019207852</v>
      </c>
      <c r="DD26" s="160">
        <f t="shared" si="86"/>
        <v>135.5336019207852</v>
      </c>
      <c r="DE26" s="160">
        <f t="shared" si="87"/>
        <v>135.5336019207852</v>
      </c>
      <c r="DF26" s="160">
        <f t="shared" si="88"/>
        <v>135.5336019207852</v>
      </c>
      <c r="DG26" s="160">
        <f t="shared" si="89"/>
        <v>135.5336019207852</v>
      </c>
      <c r="DH26" s="36"/>
      <c r="DI26" s="36"/>
      <c r="DJ26" s="160">
        <f t="shared" si="90"/>
        <v>75.533601920785202</v>
      </c>
      <c r="DK26" s="160">
        <f t="shared" si="91"/>
        <v>75.533601920785202</v>
      </c>
      <c r="DL26" s="160">
        <f t="shared" si="92"/>
        <v>75.533601920785202</v>
      </c>
      <c r="DM26" s="160">
        <f t="shared" si="93"/>
        <v>49.09684124851038</v>
      </c>
      <c r="DN26" s="160">
        <f t="shared" si="94"/>
        <v>75.533601920785202</v>
      </c>
      <c r="DO26" s="160">
        <f t="shared" si="95"/>
        <v>75.533601920785202</v>
      </c>
      <c r="DP26" s="160">
        <f t="shared" si="96"/>
        <v>75.533601920785202</v>
      </c>
      <c r="DQ26" s="160">
        <f t="shared" si="97"/>
        <v>75.533601920785202</v>
      </c>
      <c r="DR26" s="160">
        <f t="shared" si="98"/>
        <v>49.09684124851038</v>
      </c>
      <c r="DS26" s="160">
        <f t="shared" si="99"/>
        <v>75.533601920785202</v>
      </c>
      <c r="DT26" s="160">
        <f t="shared" si="100"/>
        <v>109.75692182474593</v>
      </c>
      <c r="DU26" s="160">
        <f t="shared" si="101"/>
        <v>109.75692182474593</v>
      </c>
      <c r="DV26" s="160">
        <f t="shared" si="102"/>
        <v>109.75692182474593</v>
      </c>
      <c r="DW26" s="160">
        <f t="shared" si="103"/>
        <v>71.341999186084848</v>
      </c>
      <c r="DX26" s="160">
        <f t="shared" si="104"/>
        <v>109.75692182474593</v>
      </c>
      <c r="DY26" s="160">
        <f t="shared" si="105"/>
        <v>75.533601920785202</v>
      </c>
      <c r="DZ26" s="160">
        <f t="shared" si="106"/>
        <v>75.533601920785202</v>
      </c>
      <c r="EA26" s="160">
        <f t="shared" si="107"/>
        <v>75.533601920785202</v>
      </c>
      <c r="EB26" s="160">
        <f t="shared" si="108"/>
        <v>49.09684124851038</v>
      </c>
      <c r="EC26" s="160">
        <f t="shared" si="109"/>
        <v>75.533601920785202</v>
      </c>
      <c r="ED26" s="160">
        <f t="shared" si="110"/>
        <v>115.20356163266742</v>
      </c>
      <c r="EE26" s="160">
        <f t="shared" si="111"/>
        <v>115.20356163266742</v>
      </c>
      <c r="EF26" s="160">
        <f t="shared" si="112"/>
        <v>115.20356163266742</v>
      </c>
      <c r="EG26" s="160">
        <f t="shared" si="113"/>
        <v>74.882315061233825</v>
      </c>
      <c r="EH26" s="160">
        <f t="shared" si="114"/>
        <v>115.20356163266742</v>
      </c>
      <c r="EI26" s="36"/>
      <c r="EJ26" s="36"/>
      <c r="EK26" s="36"/>
      <c r="EL26" s="36"/>
      <c r="EM26" s="36"/>
      <c r="EN26" s="36"/>
      <c r="EO26" s="36"/>
      <c r="EP26" s="36"/>
      <c r="EQ26" s="36"/>
      <c r="ER26" s="36"/>
      <c r="ES26" s="36"/>
      <c r="ET26" s="36"/>
      <c r="EU26" s="36"/>
    </row>
    <row r="27" spans="1:151" ht="13.5" thickBot="1">
      <c r="A27" s="2">
        <v>1101</v>
      </c>
      <c r="B27" s="153">
        <f>INDEX('Customer Longevity'!$A$7:$A$206,MATCH(Model!A27,'Customer Longevity'!$B$7:$B$206,0))</f>
        <v>6.7786682335310289</v>
      </c>
      <c r="C27" s="154">
        <v>19095.87846949543</v>
      </c>
      <c r="D27" s="3"/>
      <c r="E27" s="153" cm="1">
        <f t="array" ref="E27">INDEX('Distance to Each Branch'!$C$7:$C$806,MATCH(1, (Model!$E$14='Distance to Each Branch'!$B$7:$B$806)*(Model!A27='Distance to Each Branch'!$A$7:$A$806),0))</f>
        <v>6.6462245492144829</v>
      </c>
      <c r="F27" s="153" cm="1">
        <f t="array" ref="F27">INDEX('Distance to Each Branch'!$C$7:$C$806,MATCH(1, (Model!$F$14='Distance to Each Branch'!$B$7:$B$806)*(Model!A27='Distance to Each Branch'!$A$7:$A$806),0))</f>
        <v>0.63646788481823346</v>
      </c>
      <c r="G27" s="153" cm="1">
        <f t="array" ref="G27">INDEX('Distance to Each Branch'!$C$7:$C$806,MATCH(1, (Model!$G$14='Distance to Each Branch'!$B$7:$B$806)*(Model!A27='Distance to Each Branch'!$A$7:$A$806),0))</f>
        <v>1.3301131292452457</v>
      </c>
      <c r="H27" s="153" cm="1">
        <f t="array" ref="H27">INDEX('Distance to Each Branch'!$C$7:$C$806,MATCH(1, (Model!$H$14='Distance to Each Branch'!$B$7:$B$806)*(Model!A27='Distance to Each Branch'!$A$7:$A$806),0))</f>
        <v>2.256150916733763</v>
      </c>
      <c r="I27" s="155" t="str">
        <f t="shared" si="116"/>
        <v>Branch B</v>
      </c>
      <c r="J27" s="54"/>
      <c r="K27" s="156">
        <f t="shared" si="117"/>
        <v>0.63646788481823346</v>
      </c>
      <c r="L27" s="34">
        <v>0</v>
      </c>
      <c r="M27" s="153">
        <f t="shared" si="12"/>
        <v>0</v>
      </c>
      <c r="N27" s="153">
        <f t="shared" si="13"/>
        <v>0.69364524442701225</v>
      </c>
      <c r="O27" s="153">
        <f t="shared" si="14"/>
        <v>0</v>
      </c>
      <c r="P27" s="153">
        <f t="shared" si="15"/>
        <v>0</v>
      </c>
      <c r="R27" s="23">
        <v>1</v>
      </c>
      <c r="S27" s="157">
        <f>(1-IF(M27=0,0,INDEX('Branch Closure Driven Attrition'!$D$9:$G$12,MATCH($B27,'Branch Closure Driven Attrition'!$C$9:$C$12,TRUE),MATCH(M27,'Branch Closure Driven Attrition'!$D$8:$G$8,TRUE))))</f>
        <v>1</v>
      </c>
      <c r="T27" s="157">
        <f>(1-IF(N27=0,0,INDEX('Branch Closure Driven Attrition'!$D$9:$G$12,MATCH($B27,'Branch Closure Driven Attrition'!$C$9:$C$12,TRUE),MATCH(N27,'Branch Closure Driven Attrition'!$D$8:$G$8,TRUE))))</f>
        <v>0.7</v>
      </c>
      <c r="U27" s="157">
        <f>(1-IF(O27=0,0,INDEX('Branch Closure Driven Attrition'!$D$9:$G$12,MATCH($B27,'Branch Closure Driven Attrition'!$C$9:$C$12,TRUE),MATCH(O27,'Branch Closure Driven Attrition'!$D$8:$G$8,TRUE))))</f>
        <v>1</v>
      </c>
      <c r="V27" s="157">
        <f>(1-IF(P27=0,0,INDEX('Branch Closure Driven Attrition'!$D$9:$G$12,MATCH($B27,'Branch Closure Driven Attrition'!$C$9:$C$12,TRUE),MATCH(P27,'Branch Closure Driven Attrition'!$D$8:$G$8,TRUE))))</f>
        <v>1</v>
      </c>
      <c r="W27" s="29"/>
      <c r="X27" s="23">
        <f t="shared" si="10"/>
        <v>1</v>
      </c>
      <c r="Y27" s="157">
        <f>IF($C27&lt;'Fee Driven Attrition'!$I$8,1-IF(Y$13='Fee Driven Attrition'!$J$7,'Fee Driven Attrition'!$J$8,'Fee Driven Attrition'!$K$8),1)</f>
        <v>1</v>
      </c>
      <c r="Z27" s="157">
        <f>IF($C27&lt;'Fee Driven Attrition'!$I$9,1-IF(Z$13='Fee Driven Attrition'!$J$7,'Fee Driven Attrition'!$J$9,'Fee Driven Attrition'!$K$8),1)</f>
        <v>1</v>
      </c>
      <c r="AA27" s="157">
        <f>IF($C27&lt;'Fee Driven Attrition'!$I$8,1-IF(AA$13='Fee Driven Attrition'!$K$7,'Fee Driven Attrition'!$K$8,'Fee Driven Attrition'!$K$8),1)</f>
        <v>1</v>
      </c>
      <c r="AB27" s="157">
        <f>IF($C27&lt;'Fee Driven Attrition'!$I$9,1-IF(AB$13='Fee Driven Attrition'!$K$7,'Fee Driven Attrition'!$K$9,'Fee Driven Attrition'!$K$8),1)</f>
        <v>1</v>
      </c>
      <c r="AC27" s="29"/>
      <c r="AD27" s="23"/>
      <c r="AE27" s="157">
        <f t="shared" si="115"/>
        <v>1</v>
      </c>
      <c r="AF27" s="157">
        <f t="shared" si="16"/>
        <v>1</v>
      </c>
      <c r="AG27" s="157">
        <f t="shared" si="17"/>
        <v>0.7</v>
      </c>
      <c r="AH27" s="157">
        <f t="shared" si="18"/>
        <v>1</v>
      </c>
      <c r="AI27" s="157">
        <f t="shared" si="19"/>
        <v>1</v>
      </c>
      <c r="AJ27" s="157">
        <f t="shared" si="20"/>
        <v>1</v>
      </c>
      <c r="AK27" s="157">
        <f t="shared" si="21"/>
        <v>1</v>
      </c>
      <c r="AL27" s="157">
        <f t="shared" si="22"/>
        <v>0.7</v>
      </c>
      <c r="AM27" s="157">
        <f t="shared" si="23"/>
        <v>1</v>
      </c>
      <c r="AN27" s="157">
        <f t="shared" si="24"/>
        <v>1</v>
      </c>
      <c r="AO27" s="157">
        <f t="shared" si="25"/>
        <v>1</v>
      </c>
      <c r="AP27" s="157">
        <f t="shared" si="26"/>
        <v>1</v>
      </c>
      <c r="AQ27" s="157">
        <f t="shared" si="27"/>
        <v>0.7</v>
      </c>
      <c r="AR27" s="157">
        <f t="shared" si="28"/>
        <v>1</v>
      </c>
      <c r="AS27" s="157">
        <f t="shared" si="29"/>
        <v>1</v>
      </c>
      <c r="AT27" s="157">
        <f t="shared" si="30"/>
        <v>1</v>
      </c>
      <c r="AU27" s="157">
        <f t="shared" si="31"/>
        <v>1</v>
      </c>
      <c r="AV27" s="157">
        <f t="shared" si="32"/>
        <v>0.7</v>
      </c>
      <c r="AW27" s="157">
        <f t="shared" si="33"/>
        <v>1</v>
      </c>
      <c r="AX27" s="157">
        <f t="shared" si="34"/>
        <v>1</v>
      </c>
      <c r="AY27" s="157">
        <f t="shared" si="35"/>
        <v>1</v>
      </c>
      <c r="AZ27" s="157">
        <f t="shared" si="36"/>
        <v>1</v>
      </c>
      <c r="BA27" s="157">
        <f t="shared" si="37"/>
        <v>0.7</v>
      </c>
      <c r="BB27" s="157">
        <f t="shared" si="38"/>
        <v>1</v>
      </c>
      <c r="BC27" s="157">
        <f t="shared" si="39"/>
        <v>1</v>
      </c>
      <c r="BD27" s="60"/>
      <c r="BE27" s="158">
        <f t="shared" si="118"/>
        <v>190.95878469495432</v>
      </c>
      <c r="BF27" s="1"/>
      <c r="BG27" s="1"/>
      <c r="BH27" s="159">
        <f t="shared" si="40"/>
        <v>0</v>
      </c>
      <c r="BI27" s="159">
        <f t="shared" si="41"/>
        <v>0</v>
      </c>
      <c r="BJ27" s="159">
        <f t="shared" si="42"/>
        <v>0</v>
      </c>
      <c r="BK27" s="159">
        <f t="shared" si="43"/>
        <v>0</v>
      </c>
      <c r="BL27" s="159">
        <f t="shared" si="44"/>
        <v>0</v>
      </c>
      <c r="BM27" s="159">
        <f t="shared" si="45"/>
        <v>0</v>
      </c>
      <c r="BN27" s="159">
        <f t="shared" si="46"/>
        <v>0</v>
      </c>
      <c r="BO27" s="159">
        <f t="shared" si="47"/>
        <v>0</v>
      </c>
      <c r="BP27" s="159">
        <f t="shared" si="48"/>
        <v>0</v>
      </c>
      <c r="BQ27" s="159">
        <f t="shared" si="49"/>
        <v>0</v>
      </c>
      <c r="BR27" s="159">
        <f t="shared" si="50"/>
        <v>0</v>
      </c>
      <c r="BS27" s="159">
        <f t="shared" si="51"/>
        <v>0</v>
      </c>
      <c r="BT27" s="159">
        <f t="shared" si="52"/>
        <v>0</v>
      </c>
      <c r="BU27" s="159">
        <f t="shared" si="53"/>
        <v>0</v>
      </c>
      <c r="BV27" s="159">
        <f t="shared" si="54"/>
        <v>0</v>
      </c>
      <c r="BW27" s="159">
        <f t="shared" si="55"/>
        <v>0</v>
      </c>
      <c r="BX27" s="159">
        <f t="shared" si="56"/>
        <v>0</v>
      </c>
      <c r="BY27" s="159">
        <f t="shared" si="57"/>
        <v>0</v>
      </c>
      <c r="BZ27" s="159">
        <f t="shared" si="58"/>
        <v>0</v>
      </c>
      <c r="CA27" s="159">
        <f t="shared" si="59"/>
        <v>0</v>
      </c>
      <c r="CB27" s="159">
        <f t="shared" si="60"/>
        <v>0</v>
      </c>
      <c r="CC27" s="159">
        <f t="shared" si="61"/>
        <v>0</v>
      </c>
      <c r="CD27" s="159">
        <f t="shared" si="62"/>
        <v>0</v>
      </c>
      <c r="CE27" s="159">
        <f t="shared" si="63"/>
        <v>0</v>
      </c>
      <c r="CF27" s="159">
        <f t="shared" si="64"/>
        <v>0</v>
      </c>
      <c r="CG27" s="1"/>
      <c r="CH27" s="1"/>
      <c r="CI27" s="160">
        <f t="shared" si="65"/>
        <v>140.95878469495432</v>
      </c>
      <c r="CJ27" s="160">
        <f t="shared" si="66"/>
        <v>140.95878469495432</v>
      </c>
      <c r="CK27" s="160">
        <f t="shared" si="67"/>
        <v>140.95878469495432</v>
      </c>
      <c r="CL27" s="160">
        <f t="shared" si="68"/>
        <v>140.95878469495432</v>
      </c>
      <c r="CM27" s="160">
        <f t="shared" si="69"/>
        <v>140.95878469495432</v>
      </c>
      <c r="CN27" s="160">
        <f t="shared" si="70"/>
        <v>140.95878469495432</v>
      </c>
      <c r="CO27" s="160">
        <f t="shared" si="71"/>
        <v>140.95878469495432</v>
      </c>
      <c r="CP27" s="160">
        <f t="shared" si="72"/>
        <v>140.95878469495432</v>
      </c>
      <c r="CQ27" s="160">
        <f t="shared" si="73"/>
        <v>140.95878469495432</v>
      </c>
      <c r="CR27" s="160">
        <f t="shared" si="74"/>
        <v>140.95878469495432</v>
      </c>
      <c r="CS27" s="160">
        <f t="shared" si="75"/>
        <v>140.95878469495432</v>
      </c>
      <c r="CT27" s="160">
        <f t="shared" si="76"/>
        <v>140.95878469495432</v>
      </c>
      <c r="CU27" s="160">
        <f t="shared" si="77"/>
        <v>140.95878469495432</v>
      </c>
      <c r="CV27" s="160">
        <f t="shared" si="78"/>
        <v>140.95878469495432</v>
      </c>
      <c r="CW27" s="160">
        <f t="shared" si="79"/>
        <v>140.95878469495432</v>
      </c>
      <c r="CX27" s="160">
        <f t="shared" si="80"/>
        <v>140.95878469495432</v>
      </c>
      <c r="CY27" s="160">
        <f t="shared" si="81"/>
        <v>140.95878469495432</v>
      </c>
      <c r="CZ27" s="160">
        <f t="shared" si="82"/>
        <v>140.95878469495432</v>
      </c>
      <c r="DA27" s="160">
        <f t="shared" si="83"/>
        <v>140.95878469495432</v>
      </c>
      <c r="DB27" s="160">
        <f t="shared" si="84"/>
        <v>140.95878469495432</v>
      </c>
      <c r="DC27" s="160">
        <f t="shared" si="85"/>
        <v>140.95878469495432</v>
      </c>
      <c r="DD27" s="160">
        <f t="shared" si="86"/>
        <v>140.95878469495432</v>
      </c>
      <c r="DE27" s="160">
        <f t="shared" si="87"/>
        <v>140.95878469495432</v>
      </c>
      <c r="DF27" s="160">
        <f t="shared" si="88"/>
        <v>140.95878469495432</v>
      </c>
      <c r="DG27" s="160">
        <f t="shared" si="89"/>
        <v>140.95878469495432</v>
      </c>
      <c r="DH27" s="36"/>
      <c r="DI27" s="36"/>
      <c r="DJ27" s="160">
        <f t="shared" si="90"/>
        <v>140.95878469495432</v>
      </c>
      <c r="DK27" s="160">
        <f t="shared" si="91"/>
        <v>140.95878469495432</v>
      </c>
      <c r="DL27" s="160">
        <f t="shared" si="92"/>
        <v>98.671149286468022</v>
      </c>
      <c r="DM27" s="160">
        <f t="shared" si="93"/>
        <v>140.95878469495432</v>
      </c>
      <c r="DN27" s="160">
        <f t="shared" si="94"/>
        <v>140.95878469495432</v>
      </c>
      <c r="DO27" s="160">
        <f t="shared" si="95"/>
        <v>140.95878469495432</v>
      </c>
      <c r="DP27" s="160">
        <f t="shared" si="96"/>
        <v>140.95878469495432</v>
      </c>
      <c r="DQ27" s="160">
        <f t="shared" si="97"/>
        <v>98.671149286468022</v>
      </c>
      <c r="DR27" s="160">
        <f t="shared" si="98"/>
        <v>140.95878469495432</v>
      </c>
      <c r="DS27" s="160">
        <f t="shared" si="99"/>
        <v>140.95878469495432</v>
      </c>
      <c r="DT27" s="160">
        <f t="shared" si="100"/>
        <v>140.95878469495432</v>
      </c>
      <c r="DU27" s="160">
        <f t="shared" si="101"/>
        <v>140.95878469495432</v>
      </c>
      <c r="DV27" s="160">
        <f t="shared" si="102"/>
        <v>98.671149286468022</v>
      </c>
      <c r="DW27" s="160">
        <f t="shared" si="103"/>
        <v>140.95878469495432</v>
      </c>
      <c r="DX27" s="160">
        <f t="shared" si="104"/>
        <v>140.95878469495432</v>
      </c>
      <c r="DY27" s="160">
        <f t="shared" si="105"/>
        <v>140.95878469495432</v>
      </c>
      <c r="DZ27" s="160">
        <f t="shared" si="106"/>
        <v>140.95878469495432</v>
      </c>
      <c r="EA27" s="160">
        <f t="shared" si="107"/>
        <v>98.671149286468022</v>
      </c>
      <c r="EB27" s="160">
        <f t="shared" si="108"/>
        <v>140.95878469495432</v>
      </c>
      <c r="EC27" s="160">
        <f t="shared" si="109"/>
        <v>140.95878469495432</v>
      </c>
      <c r="ED27" s="160">
        <f t="shared" si="110"/>
        <v>140.95878469495432</v>
      </c>
      <c r="EE27" s="160">
        <f t="shared" si="111"/>
        <v>140.95878469495432</v>
      </c>
      <c r="EF27" s="160">
        <f t="shared" si="112"/>
        <v>98.671149286468022</v>
      </c>
      <c r="EG27" s="160">
        <f t="shared" si="113"/>
        <v>140.95878469495432</v>
      </c>
      <c r="EH27" s="160">
        <f t="shared" si="114"/>
        <v>140.95878469495432</v>
      </c>
      <c r="EI27" s="36"/>
      <c r="EJ27" s="36"/>
      <c r="EK27" s="36"/>
      <c r="EL27" s="36"/>
      <c r="EM27" s="36"/>
      <c r="EN27" s="36"/>
      <c r="EO27" s="36"/>
      <c r="EP27" s="36"/>
      <c r="EQ27" s="36"/>
      <c r="ER27" s="36"/>
      <c r="ES27" s="36"/>
      <c r="ET27" s="36"/>
      <c r="EU27" s="36"/>
    </row>
    <row r="28" spans="1:151" ht="13.5" thickBot="1">
      <c r="A28" s="2">
        <v>1047</v>
      </c>
      <c r="B28" s="153">
        <f>INDEX('Customer Longevity'!$A$7:$A$206,MATCH(Model!A28,'Customer Longevity'!$B$7:$B$206,0))</f>
        <v>13.908008011967006</v>
      </c>
      <c r="C28" s="154">
        <v>9565.8585254292248</v>
      </c>
      <c r="D28" s="3"/>
      <c r="E28" s="153" cm="1">
        <f t="array" ref="E28">INDEX('Distance to Each Branch'!$C$7:$C$806,MATCH(1, (Model!$E$14='Distance to Each Branch'!$B$7:$B$806)*(Model!A28='Distance to Each Branch'!$A$7:$A$806),0))</f>
        <v>4.3400492807602369</v>
      </c>
      <c r="F28" s="153" cm="1">
        <f t="array" ref="F28">INDEX('Distance to Each Branch'!$C$7:$C$806,MATCH(1, (Model!$F$14='Distance to Each Branch'!$B$7:$B$806)*(Model!A28='Distance to Each Branch'!$A$7:$A$806),0))</f>
        <v>2.3174807135795872</v>
      </c>
      <c r="G28" s="153" cm="1">
        <f t="array" ref="G28">INDEX('Distance to Each Branch'!$C$7:$C$806,MATCH(1, (Model!$G$14='Distance to Each Branch'!$B$7:$B$806)*(Model!A28='Distance to Each Branch'!$A$7:$A$806),0))</f>
        <v>1.0099488333513786</v>
      </c>
      <c r="H28" s="153" cm="1">
        <f t="array" ref="H28">INDEX('Distance to Each Branch'!$C$7:$C$806,MATCH(1, (Model!$H$14='Distance to Each Branch'!$B$7:$B$806)*(Model!A28='Distance to Each Branch'!$A$7:$A$806),0))</f>
        <v>3.7135676201337038</v>
      </c>
      <c r="I28" s="155" t="str">
        <f t="shared" si="116"/>
        <v>Branch C</v>
      </c>
      <c r="J28" s="54"/>
      <c r="K28" s="156">
        <f t="shared" si="117"/>
        <v>1.0099488333513786</v>
      </c>
      <c r="L28" s="34">
        <v>0</v>
      </c>
      <c r="M28" s="153">
        <f t="shared" si="12"/>
        <v>0</v>
      </c>
      <c r="N28" s="153">
        <f t="shared" si="13"/>
        <v>0</v>
      </c>
      <c r="O28" s="153">
        <f t="shared" si="14"/>
        <v>1.3075318802282085</v>
      </c>
      <c r="P28" s="153">
        <f t="shared" si="15"/>
        <v>0</v>
      </c>
      <c r="R28" s="23">
        <v>1</v>
      </c>
      <c r="S28" s="157">
        <f>(1-IF(M28=0,0,INDEX('Branch Closure Driven Attrition'!$D$9:$G$12,MATCH($B28,'Branch Closure Driven Attrition'!$C$9:$C$12,TRUE),MATCH(M28,'Branch Closure Driven Attrition'!$D$8:$G$8,TRUE))))</f>
        <v>1</v>
      </c>
      <c r="T28" s="157">
        <f>(1-IF(N28=0,0,INDEX('Branch Closure Driven Attrition'!$D$9:$G$12,MATCH($B28,'Branch Closure Driven Attrition'!$C$9:$C$12,TRUE),MATCH(N28,'Branch Closure Driven Attrition'!$D$8:$G$8,TRUE))))</f>
        <v>1</v>
      </c>
      <c r="U28" s="157">
        <f>(1-IF(O28=0,0,INDEX('Branch Closure Driven Attrition'!$D$9:$G$12,MATCH($B28,'Branch Closure Driven Attrition'!$C$9:$C$12,TRUE),MATCH(O28,'Branch Closure Driven Attrition'!$D$8:$G$8,TRUE))))</f>
        <v>0.65</v>
      </c>
      <c r="V28" s="157">
        <f>(1-IF(P28=0,0,INDEX('Branch Closure Driven Attrition'!$D$9:$G$12,MATCH($B28,'Branch Closure Driven Attrition'!$C$9:$C$12,TRUE),MATCH(P28,'Branch Closure Driven Attrition'!$D$8:$G$8,TRUE))))</f>
        <v>1</v>
      </c>
      <c r="W28" s="29"/>
      <c r="X28" s="23">
        <f t="shared" si="10"/>
        <v>1</v>
      </c>
      <c r="Y28" s="157">
        <f>IF($C28&lt;'Fee Driven Attrition'!$I$8,1-IF(Y$13='Fee Driven Attrition'!$J$7,'Fee Driven Attrition'!$J$8,'Fee Driven Attrition'!$K$8),1)</f>
        <v>0.9</v>
      </c>
      <c r="Z28" s="157">
        <f>IF($C28&lt;'Fee Driven Attrition'!$I$9,1-IF(Z$13='Fee Driven Attrition'!$J$7,'Fee Driven Attrition'!$J$9,'Fee Driven Attrition'!$K$8),1)</f>
        <v>0.95</v>
      </c>
      <c r="AA28" s="157">
        <f>IF($C28&lt;'Fee Driven Attrition'!$I$8,1-IF(AA$13='Fee Driven Attrition'!$K$7,'Fee Driven Attrition'!$K$8,'Fee Driven Attrition'!$K$8),1)</f>
        <v>0.8</v>
      </c>
      <c r="AB28" s="157">
        <f>IF($C28&lt;'Fee Driven Attrition'!$I$9,1-IF(AB$13='Fee Driven Attrition'!$K$7,'Fee Driven Attrition'!$K$9,'Fee Driven Attrition'!$K$8),1)</f>
        <v>0.85</v>
      </c>
      <c r="AC28" s="29"/>
      <c r="AD28" s="23"/>
      <c r="AE28" s="157">
        <f t="shared" si="115"/>
        <v>1</v>
      </c>
      <c r="AF28" s="157">
        <f t="shared" si="16"/>
        <v>1</v>
      </c>
      <c r="AG28" s="157">
        <f t="shared" si="17"/>
        <v>1</v>
      </c>
      <c r="AH28" s="157">
        <f t="shared" si="18"/>
        <v>0.65</v>
      </c>
      <c r="AI28" s="157">
        <f t="shared" si="19"/>
        <v>1</v>
      </c>
      <c r="AJ28" s="157">
        <f t="shared" si="20"/>
        <v>0.9</v>
      </c>
      <c r="AK28" s="157">
        <f t="shared" si="21"/>
        <v>0.9</v>
      </c>
      <c r="AL28" s="157">
        <f t="shared" si="22"/>
        <v>0.9</v>
      </c>
      <c r="AM28" s="157">
        <f t="shared" si="23"/>
        <v>0.58500000000000008</v>
      </c>
      <c r="AN28" s="157">
        <f t="shared" si="24"/>
        <v>0.9</v>
      </c>
      <c r="AO28" s="157">
        <f t="shared" si="25"/>
        <v>0.95</v>
      </c>
      <c r="AP28" s="157">
        <f t="shared" si="26"/>
        <v>0.95</v>
      </c>
      <c r="AQ28" s="157">
        <f t="shared" si="27"/>
        <v>0.95</v>
      </c>
      <c r="AR28" s="157">
        <f t="shared" si="28"/>
        <v>0.61749999999999994</v>
      </c>
      <c r="AS28" s="157">
        <f t="shared" si="29"/>
        <v>0.95</v>
      </c>
      <c r="AT28" s="157">
        <f t="shared" si="30"/>
        <v>0.8</v>
      </c>
      <c r="AU28" s="157">
        <f t="shared" si="31"/>
        <v>0.8</v>
      </c>
      <c r="AV28" s="157">
        <f t="shared" si="32"/>
        <v>0.8</v>
      </c>
      <c r="AW28" s="157">
        <f t="shared" si="33"/>
        <v>0.52</v>
      </c>
      <c r="AX28" s="157">
        <f t="shared" si="34"/>
        <v>0.8</v>
      </c>
      <c r="AY28" s="157">
        <f t="shared" si="35"/>
        <v>0.85</v>
      </c>
      <c r="AZ28" s="157">
        <f t="shared" si="36"/>
        <v>0.85</v>
      </c>
      <c r="BA28" s="157">
        <f t="shared" si="37"/>
        <v>0.85</v>
      </c>
      <c r="BB28" s="157">
        <f t="shared" si="38"/>
        <v>0.55249999999999999</v>
      </c>
      <c r="BC28" s="157">
        <f t="shared" si="39"/>
        <v>0.85</v>
      </c>
      <c r="BD28" s="60"/>
      <c r="BE28" s="158">
        <f t="shared" si="118"/>
        <v>95.658585254292248</v>
      </c>
      <c r="BF28" s="1"/>
      <c r="BG28" s="1"/>
      <c r="BH28" s="159">
        <f t="shared" si="40"/>
        <v>0</v>
      </c>
      <c r="BI28" s="159">
        <f t="shared" si="41"/>
        <v>0</v>
      </c>
      <c r="BJ28" s="159">
        <f t="shared" si="42"/>
        <v>0</v>
      </c>
      <c r="BK28" s="159">
        <f t="shared" si="43"/>
        <v>0</v>
      </c>
      <c r="BL28" s="159">
        <f t="shared" si="44"/>
        <v>0</v>
      </c>
      <c r="BM28" s="159">
        <f t="shared" si="45"/>
        <v>40</v>
      </c>
      <c r="BN28" s="159">
        <f t="shared" si="46"/>
        <v>40</v>
      </c>
      <c r="BO28" s="159">
        <f t="shared" si="47"/>
        <v>40</v>
      </c>
      <c r="BP28" s="159">
        <f t="shared" si="48"/>
        <v>40</v>
      </c>
      <c r="BQ28" s="159">
        <f t="shared" si="49"/>
        <v>40</v>
      </c>
      <c r="BR28" s="159">
        <f t="shared" si="50"/>
        <v>40</v>
      </c>
      <c r="BS28" s="159">
        <f t="shared" si="51"/>
        <v>40</v>
      </c>
      <c r="BT28" s="159">
        <f t="shared" si="52"/>
        <v>40</v>
      </c>
      <c r="BU28" s="159">
        <f t="shared" si="53"/>
        <v>40</v>
      </c>
      <c r="BV28" s="159">
        <f t="shared" si="54"/>
        <v>40</v>
      </c>
      <c r="BW28" s="159">
        <f t="shared" si="55"/>
        <v>60</v>
      </c>
      <c r="BX28" s="159">
        <f t="shared" si="56"/>
        <v>60</v>
      </c>
      <c r="BY28" s="159">
        <f t="shared" si="57"/>
        <v>60</v>
      </c>
      <c r="BZ28" s="159">
        <f t="shared" si="58"/>
        <v>60</v>
      </c>
      <c r="CA28" s="159">
        <f t="shared" si="59"/>
        <v>60</v>
      </c>
      <c r="CB28" s="159">
        <f t="shared" si="60"/>
        <v>60</v>
      </c>
      <c r="CC28" s="159">
        <f t="shared" si="61"/>
        <v>60</v>
      </c>
      <c r="CD28" s="159">
        <f t="shared" si="62"/>
        <v>60</v>
      </c>
      <c r="CE28" s="159">
        <f t="shared" si="63"/>
        <v>60</v>
      </c>
      <c r="CF28" s="159">
        <f t="shared" si="64"/>
        <v>60</v>
      </c>
      <c r="CG28" s="1"/>
      <c r="CH28" s="1"/>
      <c r="CI28" s="160">
        <f t="shared" si="65"/>
        <v>45.658585254292248</v>
      </c>
      <c r="CJ28" s="160">
        <f t="shared" si="66"/>
        <v>45.658585254292248</v>
      </c>
      <c r="CK28" s="160">
        <f t="shared" si="67"/>
        <v>45.658585254292248</v>
      </c>
      <c r="CL28" s="160">
        <f t="shared" si="68"/>
        <v>45.658585254292248</v>
      </c>
      <c r="CM28" s="160">
        <f t="shared" si="69"/>
        <v>45.658585254292248</v>
      </c>
      <c r="CN28" s="160">
        <f t="shared" si="70"/>
        <v>85.658585254292234</v>
      </c>
      <c r="CO28" s="160">
        <f t="shared" si="71"/>
        <v>85.658585254292234</v>
      </c>
      <c r="CP28" s="160">
        <f t="shared" si="72"/>
        <v>85.658585254292234</v>
      </c>
      <c r="CQ28" s="160">
        <f t="shared" si="73"/>
        <v>85.658585254292234</v>
      </c>
      <c r="CR28" s="160">
        <f t="shared" si="74"/>
        <v>85.658585254292234</v>
      </c>
      <c r="CS28" s="160">
        <f t="shared" si="75"/>
        <v>85.658585254292234</v>
      </c>
      <c r="CT28" s="160">
        <f t="shared" si="76"/>
        <v>85.658585254292234</v>
      </c>
      <c r="CU28" s="160">
        <f t="shared" si="77"/>
        <v>85.658585254292234</v>
      </c>
      <c r="CV28" s="160">
        <f t="shared" si="78"/>
        <v>85.658585254292234</v>
      </c>
      <c r="CW28" s="160">
        <f t="shared" si="79"/>
        <v>85.658585254292234</v>
      </c>
      <c r="CX28" s="160">
        <f t="shared" si="80"/>
        <v>105.65858525429223</v>
      </c>
      <c r="CY28" s="160">
        <f t="shared" si="81"/>
        <v>105.65858525429223</v>
      </c>
      <c r="CZ28" s="160">
        <f t="shared" si="82"/>
        <v>105.65858525429223</v>
      </c>
      <c r="DA28" s="160">
        <f t="shared" si="83"/>
        <v>105.65858525429223</v>
      </c>
      <c r="DB28" s="160">
        <f t="shared" si="84"/>
        <v>105.65858525429223</v>
      </c>
      <c r="DC28" s="160">
        <f t="shared" si="85"/>
        <v>105.65858525429223</v>
      </c>
      <c r="DD28" s="160">
        <f t="shared" si="86"/>
        <v>105.65858525429223</v>
      </c>
      <c r="DE28" s="160">
        <f t="shared" si="87"/>
        <v>105.65858525429223</v>
      </c>
      <c r="DF28" s="160">
        <f t="shared" si="88"/>
        <v>105.65858525429223</v>
      </c>
      <c r="DG28" s="160">
        <f t="shared" si="89"/>
        <v>105.65858525429223</v>
      </c>
      <c r="DH28" s="36"/>
      <c r="DI28" s="36"/>
      <c r="DJ28" s="160">
        <f t="shared" si="90"/>
        <v>45.658585254292248</v>
      </c>
      <c r="DK28" s="160">
        <f t="shared" si="91"/>
        <v>45.658585254292248</v>
      </c>
      <c r="DL28" s="160">
        <f t="shared" si="92"/>
        <v>45.658585254292248</v>
      </c>
      <c r="DM28" s="160">
        <f t="shared" si="93"/>
        <v>29.678080415289962</v>
      </c>
      <c r="DN28" s="160">
        <f t="shared" si="94"/>
        <v>45.658585254292248</v>
      </c>
      <c r="DO28" s="160">
        <f t="shared" si="95"/>
        <v>77.092726728863013</v>
      </c>
      <c r="DP28" s="160">
        <f t="shared" si="96"/>
        <v>77.092726728863013</v>
      </c>
      <c r="DQ28" s="160">
        <f t="shared" si="97"/>
        <v>77.092726728863013</v>
      </c>
      <c r="DR28" s="160">
        <f t="shared" si="98"/>
        <v>50.110272373760964</v>
      </c>
      <c r="DS28" s="160">
        <f t="shared" si="99"/>
        <v>77.092726728863013</v>
      </c>
      <c r="DT28" s="160">
        <f t="shared" si="100"/>
        <v>81.375655991577617</v>
      </c>
      <c r="DU28" s="160">
        <f t="shared" si="101"/>
        <v>81.375655991577617</v>
      </c>
      <c r="DV28" s="160">
        <f t="shared" si="102"/>
        <v>81.375655991577617</v>
      </c>
      <c r="DW28" s="160">
        <f t="shared" si="103"/>
        <v>52.894176394525452</v>
      </c>
      <c r="DX28" s="160">
        <f t="shared" si="104"/>
        <v>81.375655991577617</v>
      </c>
      <c r="DY28" s="160">
        <f t="shared" si="105"/>
        <v>84.526868203433793</v>
      </c>
      <c r="DZ28" s="160">
        <f t="shared" si="106"/>
        <v>84.526868203433793</v>
      </c>
      <c r="EA28" s="160">
        <f t="shared" si="107"/>
        <v>84.526868203433793</v>
      </c>
      <c r="EB28" s="160">
        <f t="shared" si="108"/>
        <v>54.942464332231964</v>
      </c>
      <c r="EC28" s="160">
        <f t="shared" si="109"/>
        <v>84.526868203433793</v>
      </c>
      <c r="ED28" s="160">
        <f t="shared" si="110"/>
        <v>89.809797466148396</v>
      </c>
      <c r="EE28" s="160">
        <f t="shared" si="111"/>
        <v>89.809797466148396</v>
      </c>
      <c r="EF28" s="160">
        <f t="shared" si="112"/>
        <v>89.809797466148396</v>
      </c>
      <c r="EG28" s="160">
        <f t="shared" si="113"/>
        <v>58.376368352996458</v>
      </c>
      <c r="EH28" s="160">
        <f t="shared" si="114"/>
        <v>89.809797466148396</v>
      </c>
      <c r="EI28" s="36"/>
      <c r="EJ28" s="36"/>
      <c r="EK28" s="36"/>
      <c r="EL28" s="36"/>
      <c r="EM28" s="36"/>
      <c r="EN28" s="36"/>
      <c r="EO28" s="36"/>
      <c r="EP28" s="36"/>
      <c r="EQ28" s="36"/>
      <c r="ER28" s="36"/>
      <c r="ES28" s="36"/>
      <c r="ET28" s="36"/>
      <c r="EU28" s="36"/>
    </row>
    <row r="29" spans="1:151" ht="13.5" thickBot="1">
      <c r="A29" s="2">
        <v>1035</v>
      </c>
      <c r="B29" s="153">
        <f>INDEX('Customer Longevity'!$A$7:$A$206,MATCH(Model!A29,'Customer Longevity'!$B$7:$B$206,0))</f>
        <v>9.7766540104744291</v>
      </c>
      <c r="C29" s="154">
        <v>11527.445694715478</v>
      </c>
      <c r="D29" s="3"/>
      <c r="E29" s="153" cm="1">
        <f t="array" ref="E29">INDEX('Distance to Each Branch'!$C$7:$C$806,MATCH(1, (Model!$E$14='Distance to Each Branch'!$B$7:$B$806)*(Model!A29='Distance to Each Branch'!$A$7:$A$806),0))</f>
        <v>4.3561507016356957</v>
      </c>
      <c r="F29" s="153" cm="1">
        <f t="array" ref="F29">INDEX('Distance to Each Branch'!$C$7:$C$806,MATCH(1, (Model!$F$14='Distance to Each Branch'!$B$7:$B$806)*(Model!A29='Distance to Each Branch'!$A$7:$A$806),0))</f>
        <v>2.6874744487066744</v>
      </c>
      <c r="G29" s="153" cm="1">
        <f t="array" ref="G29">INDEX('Distance to Each Branch'!$C$7:$C$806,MATCH(1, (Model!$G$14='Distance to Each Branch'!$B$7:$B$806)*(Model!A29='Distance to Each Branch'!$A$7:$A$806),0))</f>
        <v>2.2881266700681646</v>
      </c>
      <c r="H29" s="153" cm="1">
        <f t="array" ref="H29">INDEX('Distance to Each Branch'!$C$7:$C$806,MATCH(1, (Model!$H$14='Distance to Each Branch'!$B$7:$B$806)*(Model!A29='Distance to Each Branch'!$A$7:$A$806),0))</f>
        <v>3.3374534985161683</v>
      </c>
      <c r="I29" s="155" t="str">
        <f t="shared" si="116"/>
        <v>Branch C</v>
      </c>
      <c r="J29" s="54"/>
      <c r="K29" s="156">
        <f t="shared" si="117"/>
        <v>2.2881266700681646</v>
      </c>
      <c r="L29" s="34">
        <v>0</v>
      </c>
      <c r="M29" s="153">
        <f t="shared" si="12"/>
        <v>0</v>
      </c>
      <c r="N29" s="153">
        <f t="shared" si="13"/>
        <v>0</v>
      </c>
      <c r="O29" s="153">
        <f t="shared" si="14"/>
        <v>0.39934777863850979</v>
      </c>
      <c r="P29" s="153">
        <f t="shared" si="15"/>
        <v>0</v>
      </c>
      <c r="R29" s="23">
        <v>1</v>
      </c>
      <c r="S29" s="157">
        <f>(1-IF(M29=0,0,INDEX('Branch Closure Driven Attrition'!$D$9:$G$12,MATCH($B29,'Branch Closure Driven Attrition'!$C$9:$C$12,TRUE),MATCH(M29,'Branch Closure Driven Attrition'!$D$8:$G$8,TRUE))))</f>
        <v>1</v>
      </c>
      <c r="T29" s="157">
        <f>(1-IF(N29=0,0,INDEX('Branch Closure Driven Attrition'!$D$9:$G$12,MATCH($B29,'Branch Closure Driven Attrition'!$C$9:$C$12,TRUE),MATCH(N29,'Branch Closure Driven Attrition'!$D$8:$G$8,TRUE))))</f>
        <v>1</v>
      </c>
      <c r="U29" s="157">
        <f>(1-IF(O29=0,0,INDEX('Branch Closure Driven Attrition'!$D$9:$G$12,MATCH($B29,'Branch Closure Driven Attrition'!$C$9:$C$12,TRUE),MATCH(O29,'Branch Closure Driven Attrition'!$D$8:$G$8,TRUE))))</f>
        <v>0.75</v>
      </c>
      <c r="V29" s="157">
        <f>(1-IF(P29=0,0,INDEX('Branch Closure Driven Attrition'!$D$9:$G$12,MATCH($B29,'Branch Closure Driven Attrition'!$C$9:$C$12,TRUE),MATCH(P29,'Branch Closure Driven Attrition'!$D$8:$G$8,TRUE))))</f>
        <v>1</v>
      </c>
      <c r="W29" s="29"/>
      <c r="X29" s="23">
        <f t="shared" si="10"/>
        <v>1</v>
      </c>
      <c r="Y29" s="157">
        <f>IF($C29&lt;'Fee Driven Attrition'!$I$8,1-IF(Y$13='Fee Driven Attrition'!$J$7,'Fee Driven Attrition'!$J$8,'Fee Driven Attrition'!$K$8),1)</f>
        <v>0.9</v>
      </c>
      <c r="Z29" s="157">
        <f>IF($C29&lt;'Fee Driven Attrition'!$I$9,1-IF(Z$13='Fee Driven Attrition'!$J$7,'Fee Driven Attrition'!$J$9,'Fee Driven Attrition'!$K$8),1)</f>
        <v>0.95</v>
      </c>
      <c r="AA29" s="157">
        <f>IF($C29&lt;'Fee Driven Attrition'!$I$8,1-IF(AA$13='Fee Driven Attrition'!$K$7,'Fee Driven Attrition'!$K$8,'Fee Driven Attrition'!$K$8),1)</f>
        <v>0.8</v>
      </c>
      <c r="AB29" s="157">
        <f>IF($C29&lt;'Fee Driven Attrition'!$I$9,1-IF(AB$13='Fee Driven Attrition'!$K$7,'Fee Driven Attrition'!$K$9,'Fee Driven Attrition'!$K$8),1)</f>
        <v>0.85</v>
      </c>
      <c r="AC29" s="29"/>
      <c r="AD29" s="23"/>
      <c r="AE29" s="157">
        <f t="shared" si="115"/>
        <v>1</v>
      </c>
      <c r="AF29" s="157">
        <f t="shared" si="16"/>
        <v>1</v>
      </c>
      <c r="AG29" s="157">
        <f t="shared" si="17"/>
        <v>1</v>
      </c>
      <c r="AH29" s="157">
        <f t="shared" si="18"/>
        <v>0.75</v>
      </c>
      <c r="AI29" s="157">
        <f t="shared" si="19"/>
        <v>1</v>
      </c>
      <c r="AJ29" s="157">
        <f t="shared" si="20"/>
        <v>0.9</v>
      </c>
      <c r="AK29" s="157">
        <f t="shared" si="21"/>
        <v>0.9</v>
      </c>
      <c r="AL29" s="157">
        <f t="shared" si="22"/>
        <v>0.9</v>
      </c>
      <c r="AM29" s="157">
        <f t="shared" si="23"/>
        <v>0.67500000000000004</v>
      </c>
      <c r="AN29" s="157">
        <f t="shared" si="24"/>
        <v>0.9</v>
      </c>
      <c r="AO29" s="157">
        <f t="shared" si="25"/>
        <v>0.95</v>
      </c>
      <c r="AP29" s="157">
        <f t="shared" si="26"/>
        <v>0.95</v>
      </c>
      <c r="AQ29" s="157">
        <f t="shared" si="27"/>
        <v>0.95</v>
      </c>
      <c r="AR29" s="157">
        <f t="shared" si="28"/>
        <v>0.71249999999999991</v>
      </c>
      <c r="AS29" s="157">
        <f t="shared" si="29"/>
        <v>0.95</v>
      </c>
      <c r="AT29" s="157">
        <f t="shared" si="30"/>
        <v>0.8</v>
      </c>
      <c r="AU29" s="157">
        <f t="shared" si="31"/>
        <v>0.8</v>
      </c>
      <c r="AV29" s="157">
        <f t="shared" si="32"/>
        <v>0.8</v>
      </c>
      <c r="AW29" s="157">
        <f t="shared" si="33"/>
        <v>0.60000000000000009</v>
      </c>
      <c r="AX29" s="157">
        <f t="shared" si="34"/>
        <v>0.8</v>
      </c>
      <c r="AY29" s="157">
        <f t="shared" si="35"/>
        <v>0.85</v>
      </c>
      <c r="AZ29" s="157">
        <f t="shared" si="36"/>
        <v>0.85</v>
      </c>
      <c r="BA29" s="157">
        <f t="shared" si="37"/>
        <v>0.85</v>
      </c>
      <c r="BB29" s="157">
        <f t="shared" si="38"/>
        <v>0.63749999999999996</v>
      </c>
      <c r="BC29" s="157">
        <f t="shared" si="39"/>
        <v>0.85</v>
      </c>
      <c r="BD29" s="60"/>
      <c r="BE29" s="158">
        <f t="shared" si="118"/>
        <v>115.27445694715477</v>
      </c>
      <c r="BF29" s="1"/>
      <c r="BG29" s="1"/>
      <c r="BH29" s="159">
        <f t="shared" si="40"/>
        <v>0</v>
      </c>
      <c r="BI29" s="159">
        <f t="shared" si="41"/>
        <v>0</v>
      </c>
      <c r="BJ29" s="159">
        <f t="shared" si="42"/>
        <v>0</v>
      </c>
      <c r="BK29" s="159">
        <f t="shared" si="43"/>
        <v>0</v>
      </c>
      <c r="BL29" s="159">
        <f t="shared" si="44"/>
        <v>0</v>
      </c>
      <c r="BM29" s="159">
        <f t="shared" si="45"/>
        <v>40</v>
      </c>
      <c r="BN29" s="159">
        <f t="shared" si="46"/>
        <v>40</v>
      </c>
      <c r="BO29" s="159">
        <f t="shared" si="47"/>
        <v>40</v>
      </c>
      <c r="BP29" s="159">
        <f t="shared" si="48"/>
        <v>40</v>
      </c>
      <c r="BQ29" s="159">
        <f t="shared" si="49"/>
        <v>40</v>
      </c>
      <c r="BR29" s="159">
        <f t="shared" si="50"/>
        <v>40</v>
      </c>
      <c r="BS29" s="159">
        <f t="shared" si="51"/>
        <v>40</v>
      </c>
      <c r="BT29" s="159">
        <f t="shared" si="52"/>
        <v>40</v>
      </c>
      <c r="BU29" s="159">
        <f t="shared" si="53"/>
        <v>40</v>
      </c>
      <c r="BV29" s="159">
        <f t="shared" si="54"/>
        <v>40</v>
      </c>
      <c r="BW29" s="159">
        <f t="shared" si="55"/>
        <v>60</v>
      </c>
      <c r="BX29" s="159">
        <f t="shared" si="56"/>
        <v>60</v>
      </c>
      <c r="BY29" s="159">
        <f t="shared" si="57"/>
        <v>60</v>
      </c>
      <c r="BZ29" s="159">
        <f t="shared" si="58"/>
        <v>60</v>
      </c>
      <c r="CA29" s="159">
        <f t="shared" si="59"/>
        <v>60</v>
      </c>
      <c r="CB29" s="159">
        <f t="shared" si="60"/>
        <v>60</v>
      </c>
      <c r="CC29" s="159">
        <f t="shared" si="61"/>
        <v>60</v>
      </c>
      <c r="CD29" s="159">
        <f t="shared" si="62"/>
        <v>60</v>
      </c>
      <c r="CE29" s="159">
        <f t="shared" si="63"/>
        <v>60</v>
      </c>
      <c r="CF29" s="159">
        <f t="shared" si="64"/>
        <v>60</v>
      </c>
      <c r="CG29" s="1"/>
      <c r="CH29" s="1"/>
      <c r="CI29" s="160">
        <f t="shared" si="65"/>
        <v>65.274456947154775</v>
      </c>
      <c r="CJ29" s="160">
        <f t="shared" si="66"/>
        <v>65.274456947154775</v>
      </c>
      <c r="CK29" s="160">
        <f t="shared" si="67"/>
        <v>65.274456947154775</v>
      </c>
      <c r="CL29" s="160">
        <f t="shared" si="68"/>
        <v>65.274456947154775</v>
      </c>
      <c r="CM29" s="160">
        <f t="shared" si="69"/>
        <v>65.274456947154775</v>
      </c>
      <c r="CN29" s="160">
        <f t="shared" si="70"/>
        <v>105.27445694715476</v>
      </c>
      <c r="CO29" s="160">
        <f t="shared" si="71"/>
        <v>105.27445694715476</v>
      </c>
      <c r="CP29" s="160">
        <f t="shared" si="72"/>
        <v>105.27445694715476</v>
      </c>
      <c r="CQ29" s="160">
        <f t="shared" si="73"/>
        <v>105.27445694715476</v>
      </c>
      <c r="CR29" s="160">
        <f t="shared" si="74"/>
        <v>105.27445694715476</v>
      </c>
      <c r="CS29" s="160">
        <f t="shared" si="75"/>
        <v>105.27445694715476</v>
      </c>
      <c r="CT29" s="160">
        <f t="shared" si="76"/>
        <v>105.27445694715476</v>
      </c>
      <c r="CU29" s="160">
        <f t="shared" si="77"/>
        <v>105.27445694715476</v>
      </c>
      <c r="CV29" s="160">
        <f t="shared" si="78"/>
        <v>105.27445694715476</v>
      </c>
      <c r="CW29" s="160">
        <f t="shared" si="79"/>
        <v>105.27445694715476</v>
      </c>
      <c r="CX29" s="160">
        <f t="shared" si="80"/>
        <v>125.27445694715476</v>
      </c>
      <c r="CY29" s="160">
        <f t="shared" si="81"/>
        <v>125.27445694715476</v>
      </c>
      <c r="CZ29" s="160">
        <f t="shared" si="82"/>
        <v>125.27445694715476</v>
      </c>
      <c r="DA29" s="160">
        <f t="shared" si="83"/>
        <v>125.27445694715476</v>
      </c>
      <c r="DB29" s="160">
        <f t="shared" si="84"/>
        <v>125.27445694715476</v>
      </c>
      <c r="DC29" s="160">
        <f t="shared" si="85"/>
        <v>125.27445694715476</v>
      </c>
      <c r="DD29" s="160">
        <f t="shared" si="86"/>
        <v>125.27445694715476</v>
      </c>
      <c r="DE29" s="160">
        <f t="shared" si="87"/>
        <v>125.27445694715476</v>
      </c>
      <c r="DF29" s="160">
        <f t="shared" si="88"/>
        <v>125.27445694715476</v>
      </c>
      <c r="DG29" s="160">
        <f t="shared" si="89"/>
        <v>125.27445694715476</v>
      </c>
      <c r="DH29" s="36"/>
      <c r="DI29" s="36"/>
      <c r="DJ29" s="160">
        <f t="shared" si="90"/>
        <v>65.274456947154775</v>
      </c>
      <c r="DK29" s="160">
        <f t="shared" si="91"/>
        <v>65.274456947154775</v>
      </c>
      <c r="DL29" s="160">
        <f t="shared" si="92"/>
        <v>65.274456947154775</v>
      </c>
      <c r="DM29" s="160">
        <f t="shared" si="93"/>
        <v>48.955842710366085</v>
      </c>
      <c r="DN29" s="160">
        <f t="shared" si="94"/>
        <v>65.274456947154775</v>
      </c>
      <c r="DO29" s="160">
        <f t="shared" si="95"/>
        <v>94.747011252439293</v>
      </c>
      <c r="DP29" s="160">
        <f t="shared" si="96"/>
        <v>94.747011252439293</v>
      </c>
      <c r="DQ29" s="160">
        <f t="shared" si="97"/>
        <v>94.747011252439293</v>
      </c>
      <c r="DR29" s="160">
        <f t="shared" si="98"/>
        <v>71.060258439329473</v>
      </c>
      <c r="DS29" s="160">
        <f t="shared" si="99"/>
        <v>94.747011252439293</v>
      </c>
      <c r="DT29" s="160">
        <f t="shared" si="100"/>
        <v>100.01073409979702</v>
      </c>
      <c r="DU29" s="160">
        <f t="shared" si="101"/>
        <v>100.01073409979702</v>
      </c>
      <c r="DV29" s="160">
        <f t="shared" si="102"/>
        <v>100.01073409979702</v>
      </c>
      <c r="DW29" s="160">
        <f t="shared" si="103"/>
        <v>75.008050574847758</v>
      </c>
      <c r="DX29" s="160">
        <f t="shared" si="104"/>
        <v>100.01073409979702</v>
      </c>
      <c r="DY29" s="160">
        <f t="shared" si="105"/>
        <v>100.21956555772381</v>
      </c>
      <c r="DZ29" s="160">
        <f t="shared" si="106"/>
        <v>100.21956555772381</v>
      </c>
      <c r="EA29" s="160">
        <f t="shared" si="107"/>
        <v>100.21956555772381</v>
      </c>
      <c r="EB29" s="160">
        <f t="shared" si="108"/>
        <v>75.164674168292862</v>
      </c>
      <c r="EC29" s="160">
        <f t="shared" si="109"/>
        <v>100.21956555772381</v>
      </c>
      <c r="ED29" s="160">
        <f t="shared" si="110"/>
        <v>106.48328840508154</v>
      </c>
      <c r="EE29" s="160">
        <f t="shared" si="111"/>
        <v>106.48328840508154</v>
      </c>
      <c r="EF29" s="160">
        <f t="shared" si="112"/>
        <v>106.48328840508154</v>
      </c>
      <c r="EG29" s="160">
        <f t="shared" si="113"/>
        <v>79.862466303811161</v>
      </c>
      <c r="EH29" s="160">
        <f t="shared" si="114"/>
        <v>106.48328840508154</v>
      </c>
      <c r="EI29" s="36"/>
      <c r="EJ29" s="36"/>
      <c r="EK29" s="36"/>
      <c r="EL29" s="36"/>
      <c r="EM29" s="36"/>
      <c r="EN29" s="36"/>
      <c r="EO29" s="36"/>
      <c r="EP29" s="36"/>
      <c r="EQ29" s="36"/>
      <c r="ER29" s="36"/>
      <c r="ES29" s="36"/>
      <c r="ET29" s="36"/>
      <c r="EU29" s="36"/>
    </row>
    <row r="30" spans="1:151" ht="13.5" thickBot="1">
      <c r="A30" s="2">
        <v>1009</v>
      </c>
      <c r="B30" s="153">
        <f>INDEX('Customer Longevity'!$A$7:$A$206,MATCH(Model!A30,'Customer Longevity'!$B$7:$B$206,0))</f>
        <v>8.8839145541538471</v>
      </c>
      <c r="C30" s="154">
        <v>23624.419341182638</v>
      </c>
      <c r="D30" s="3"/>
      <c r="E30" s="153" cm="1">
        <f t="array" ref="E30">INDEX('Distance to Each Branch'!$C$7:$C$806,MATCH(1, (Model!$E$14='Distance to Each Branch'!$B$7:$B$806)*(Model!A30='Distance to Each Branch'!$A$7:$A$806),0))</f>
        <v>4.4328571669094732</v>
      </c>
      <c r="F30" s="153" cm="1">
        <f t="array" ref="F30">INDEX('Distance to Each Branch'!$C$7:$C$806,MATCH(1, (Model!$F$14='Distance to Each Branch'!$B$7:$B$806)*(Model!A30='Distance to Each Branch'!$A$7:$A$806),0))</f>
        <v>0.46072712379313197</v>
      </c>
      <c r="G30" s="153" cm="1">
        <f t="array" ref="G30">INDEX('Distance to Each Branch'!$C$7:$C$806,MATCH(1, (Model!$G$14='Distance to Each Branch'!$B$7:$B$806)*(Model!A30='Distance to Each Branch'!$A$7:$A$806),0))</f>
        <v>4.7898739802385171</v>
      </c>
      <c r="H30" s="153" cm="1">
        <f t="array" ref="H30">INDEX('Distance to Each Branch'!$C$7:$C$806,MATCH(1, (Model!$H$14='Distance to Each Branch'!$B$7:$B$806)*(Model!A30='Distance to Each Branch'!$A$7:$A$806),0))</f>
        <v>1.3472415383322618</v>
      </c>
      <c r="I30" s="155" t="str">
        <f t="shared" si="116"/>
        <v>Branch B</v>
      </c>
      <c r="J30" s="54"/>
      <c r="K30" s="156">
        <f t="shared" si="117"/>
        <v>0.46072712379313197</v>
      </c>
      <c r="L30" s="34">
        <v>0</v>
      </c>
      <c r="M30" s="153">
        <f t="shared" si="12"/>
        <v>0</v>
      </c>
      <c r="N30" s="153">
        <f t="shared" ref="N30:N93" si="119">IF(F30=$K30,SMALL($E30:$H30,2)-$K30,0)</f>
        <v>0.88651441453912982</v>
      </c>
      <c r="O30" s="153">
        <f t="shared" ref="O30:O93" si="120">IF(G30=$K30,SMALL($E30:$H30,2)-$K30,0)</f>
        <v>0</v>
      </c>
      <c r="P30" s="153">
        <f t="shared" ref="P30:P93" si="121">IF(H30=$K30,SMALL($E30:$H30,2)-$K30,0)</f>
        <v>0</v>
      </c>
      <c r="R30" s="23">
        <v>1</v>
      </c>
      <c r="S30" s="157">
        <f>(1-IF(M30=0,0,INDEX('Branch Closure Driven Attrition'!$D$9:$G$12,MATCH($B30,'Branch Closure Driven Attrition'!$C$9:$C$12,TRUE),MATCH(M30,'Branch Closure Driven Attrition'!$D$8:$G$8,TRUE))))</f>
        <v>1</v>
      </c>
      <c r="T30" s="157">
        <f>(1-IF(N30=0,0,INDEX('Branch Closure Driven Attrition'!$D$9:$G$12,MATCH($B30,'Branch Closure Driven Attrition'!$C$9:$C$12,TRUE),MATCH(N30,'Branch Closure Driven Attrition'!$D$8:$G$8,TRUE))))</f>
        <v>0.7</v>
      </c>
      <c r="U30" s="157">
        <f>(1-IF(O30=0,0,INDEX('Branch Closure Driven Attrition'!$D$9:$G$12,MATCH($B30,'Branch Closure Driven Attrition'!$C$9:$C$12,TRUE),MATCH(O30,'Branch Closure Driven Attrition'!$D$8:$G$8,TRUE))))</f>
        <v>1</v>
      </c>
      <c r="V30" s="157">
        <f>(1-IF(P30=0,0,INDEX('Branch Closure Driven Attrition'!$D$9:$G$12,MATCH($B30,'Branch Closure Driven Attrition'!$C$9:$C$12,TRUE),MATCH(P30,'Branch Closure Driven Attrition'!$D$8:$G$8,TRUE))))</f>
        <v>1</v>
      </c>
      <c r="W30" s="29"/>
      <c r="X30" s="23">
        <f t="shared" si="10"/>
        <v>1</v>
      </c>
      <c r="Y30" s="157">
        <f>IF($C30&lt;'Fee Driven Attrition'!$I$8,1-IF(Y$13='Fee Driven Attrition'!$J$7,'Fee Driven Attrition'!$J$8,'Fee Driven Attrition'!$K$8),1)</f>
        <v>1</v>
      </c>
      <c r="Z30" s="157">
        <f>IF($C30&lt;'Fee Driven Attrition'!$I$9,1-IF(Z$13='Fee Driven Attrition'!$J$7,'Fee Driven Attrition'!$J$9,'Fee Driven Attrition'!$K$8),1)</f>
        <v>1</v>
      </c>
      <c r="AA30" s="157">
        <f>IF($C30&lt;'Fee Driven Attrition'!$I$8,1-IF(AA$13='Fee Driven Attrition'!$K$7,'Fee Driven Attrition'!$K$8,'Fee Driven Attrition'!$K$8),1)</f>
        <v>1</v>
      </c>
      <c r="AB30" s="157">
        <f>IF($C30&lt;'Fee Driven Attrition'!$I$9,1-IF(AB$13='Fee Driven Attrition'!$K$7,'Fee Driven Attrition'!$K$9,'Fee Driven Attrition'!$K$8),1)</f>
        <v>1</v>
      </c>
      <c r="AC30" s="29"/>
      <c r="AD30" s="23"/>
      <c r="AE30" s="157">
        <f t="shared" si="115"/>
        <v>1</v>
      </c>
      <c r="AF30" s="157">
        <f t="shared" si="16"/>
        <v>1</v>
      </c>
      <c r="AG30" s="157">
        <f t="shared" si="17"/>
        <v>0.7</v>
      </c>
      <c r="AH30" s="157">
        <f t="shared" si="18"/>
        <v>1</v>
      </c>
      <c r="AI30" s="157">
        <f t="shared" si="19"/>
        <v>1</v>
      </c>
      <c r="AJ30" s="157">
        <f t="shared" si="20"/>
        <v>1</v>
      </c>
      <c r="AK30" s="157">
        <f t="shared" si="21"/>
        <v>1</v>
      </c>
      <c r="AL30" s="157">
        <f t="shared" si="22"/>
        <v>0.7</v>
      </c>
      <c r="AM30" s="157">
        <f t="shared" si="23"/>
        <v>1</v>
      </c>
      <c r="AN30" s="157">
        <f t="shared" si="24"/>
        <v>1</v>
      </c>
      <c r="AO30" s="157">
        <f t="shared" si="25"/>
        <v>1</v>
      </c>
      <c r="AP30" s="157">
        <f t="shared" si="26"/>
        <v>1</v>
      </c>
      <c r="AQ30" s="157">
        <f t="shared" si="27"/>
        <v>0.7</v>
      </c>
      <c r="AR30" s="157">
        <f t="shared" si="28"/>
        <v>1</v>
      </c>
      <c r="AS30" s="157">
        <f t="shared" si="29"/>
        <v>1</v>
      </c>
      <c r="AT30" s="157">
        <f t="shared" si="30"/>
        <v>1</v>
      </c>
      <c r="AU30" s="157">
        <f t="shared" si="31"/>
        <v>1</v>
      </c>
      <c r="AV30" s="157">
        <f t="shared" si="32"/>
        <v>0.7</v>
      </c>
      <c r="AW30" s="157">
        <f t="shared" si="33"/>
        <v>1</v>
      </c>
      <c r="AX30" s="157">
        <f t="shared" si="34"/>
        <v>1</v>
      </c>
      <c r="AY30" s="157">
        <f t="shared" si="35"/>
        <v>1</v>
      </c>
      <c r="AZ30" s="157">
        <f t="shared" si="36"/>
        <v>1</v>
      </c>
      <c r="BA30" s="157">
        <f t="shared" si="37"/>
        <v>0.7</v>
      </c>
      <c r="BB30" s="157">
        <f t="shared" si="38"/>
        <v>1</v>
      </c>
      <c r="BC30" s="157">
        <f t="shared" si="39"/>
        <v>1</v>
      </c>
      <c r="BD30" s="60"/>
      <c r="BE30" s="158">
        <f t="shared" si="118"/>
        <v>236.24419341182639</v>
      </c>
      <c r="BF30" s="1"/>
      <c r="BG30" s="1"/>
      <c r="BH30" s="159">
        <f t="shared" si="40"/>
        <v>0</v>
      </c>
      <c r="BI30" s="159">
        <f t="shared" si="41"/>
        <v>0</v>
      </c>
      <c r="BJ30" s="159">
        <f t="shared" si="42"/>
        <v>0</v>
      </c>
      <c r="BK30" s="159">
        <f t="shared" si="43"/>
        <v>0</v>
      </c>
      <c r="BL30" s="159">
        <f t="shared" si="44"/>
        <v>0</v>
      </c>
      <c r="BM30" s="159">
        <f t="shared" si="45"/>
        <v>0</v>
      </c>
      <c r="BN30" s="159">
        <f t="shared" si="46"/>
        <v>0</v>
      </c>
      <c r="BO30" s="159">
        <f t="shared" si="47"/>
        <v>0</v>
      </c>
      <c r="BP30" s="159">
        <f t="shared" si="48"/>
        <v>0</v>
      </c>
      <c r="BQ30" s="159">
        <f t="shared" si="49"/>
        <v>0</v>
      </c>
      <c r="BR30" s="159">
        <f t="shared" si="50"/>
        <v>0</v>
      </c>
      <c r="BS30" s="159">
        <f t="shared" si="51"/>
        <v>0</v>
      </c>
      <c r="BT30" s="159">
        <f t="shared" si="52"/>
        <v>0</v>
      </c>
      <c r="BU30" s="159">
        <f t="shared" si="53"/>
        <v>0</v>
      </c>
      <c r="BV30" s="159">
        <f t="shared" si="54"/>
        <v>0</v>
      </c>
      <c r="BW30" s="159">
        <f t="shared" si="55"/>
        <v>0</v>
      </c>
      <c r="BX30" s="159">
        <f t="shared" si="56"/>
        <v>0</v>
      </c>
      <c r="BY30" s="159">
        <f t="shared" si="57"/>
        <v>0</v>
      </c>
      <c r="BZ30" s="159">
        <f t="shared" si="58"/>
        <v>0</v>
      </c>
      <c r="CA30" s="159">
        <f t="shared" si="59"/>
        <v>0</v>
      </c>
      <c r="CB30" s="159">
        <f t="shared" si="60"/>
        <v>0</v>
      </c>
      <c r="CC30" s="159">
        <f t="shared" si="61"/>
        <v>0</v>
      </c>
      <c r="CD30" s="159">
        <f t="shared" si="62"/>
        <v>0</v>
      </c>
      <c r="CE30" s="159">
        <f t="shared" si="63"/>
        <v>0</v>
      </c>
      <c r="CF30" s="159">
        <f t="shared" si="64"/>
        <v>0</v>
      </c>
      <c r="CG30" s="1"/>
      <c r="CH30" s="1"/>
      <c r="CI30" s="160">
        <f t="shared" si="65"/>
        <v>186.24419341182639</v>
      </c>
      <c r="CJ30" s="160">
        <f t="shared" si="66"/>
        <v>186.24419341182639</v>
      </c>
      <c r="CK30" s="160">
        <f t="shared" si="67"/>
        <v>186.24419341182639</v>
      </c>
      <c r="CL30" s="160">
        <f t="shared" si="68"/>
        <v>186.24419341182639</v>
      </c>
      <c r="CM30" s="160">
        <f t="shared" si="69"/>
        <v>186.24419341182639</v>
      </c>
      <c r="CN30" s="160">
        <f t="shared" si="70"/>
        <v>186.24419341182639</v>
      </c>
      <c r="CO30" s="160">
        <f t="shared" si="71"/>
        <v>186.24419341182639</v>
      </c>
      <c r="CP30" s="160">
        <f t="shared" si="72"/>
        <v>186.24419341182639</v>
      </c>
      <c r="CQ30" s="160">
        <f t="shared" si="73"/>
        <v>186.24419341182639</v>
      </c>
      <c r="CR30" s="160">
        <f t="shared" si="74"/>
        <v>186.24419341182639</v>
      </c>
      <c r="CS30" s="160">
        <f t="shared" si="75"/>
        <v>186.24419341182639</v>
      </c>
      <c r="CT30" s="160">
        <f t="shared" si="76"/>
        <v>186.24419341182639</v>
      </c>
      <c r="CU30" s="160">
        <f t="shared" si="77"/>
        <v>186.24419341182639</v>
      </c>
      <c r="CV30" s="160">
        <f t="shared" si="78"/>
        <v>186.24419341182639</v>
      </c>
      <c r="CW30" s="160">
        <f t="shared" si="79"/>
        <v>186.24419341182639</v>
      </c>
      <c r="CX30" s="160">
        <f t="shared" si="80"/>
        <v>186.24419341182639</v>
      </c>
      <c r="CY30" s="160">
        <f t="shared" si="81"/>
        <v>186.24419341182639</v>
      </c>
      <c r="CZ30" s="160">
        <f t="shared" si="82"/>
        <v>186.24419341182639</v>
      </c>
      <c r="DA30" s="160">
        <f t="shared" si="83"/>
        <v>186.24419341182639</v>
      </c>
      <c r="DB30" s="160">
        <f t="shared" si="84"/>
        <v>186.24419341182639</v>
      </c>
      <c r="DC30" s="160">
        <f t="shared" si="85"/>
        <v>186.24419341182639</v>
      </c>
      <c r="DD30" s="160">
        <f t="shared" si="86"/>
        <v>186.24419341182639</v>
      </c>
      <c r="DE30" s="160">
        <f t="shared" si="87"/>
        <v>186.24419341182639</v>
      </c>
      <c r="DF30" s="160">
        <f t="shared" si="88"/>
        <v>186.24419341182639</v>
      </c>
      <c r="DG30" s="160">
        <f t="shared" si="89"/>
        <v>186.24419341182639</v>
      </c>
      <c r="DH30" s="36"/>
      <c r="DI30" s="36"/>
      <c r="DJ30" s="160">
        <f t="shared" si="90"/>
        <v>186.24419341182639</v>
      </c>
      <c r="DK30" s="160">
        <f t="shared" si="91"/>
        <v>186.24419341182639</v>
      </c>
      <c r="DL30" s="160">
        <f t="shared" si="92"/>
        <v>130.37093538827847</v>
      </c>
      <c r="DM30" s="160">
        <f t="shared" si="93"/>
        <v>186.24419341182639</v>
      </c>
      <c r="DN30" s="160">
        <f t="shared" si="94"/>
        <v>186.24419341182639</v>
      </c>
      <c r="DO30" s="160">
        <f t="shared" si="95"/>
        <v>186.24419341182639</v>
      </c>
      <c r="DP30" s="160">
        <f t="shared" si="96"/>
        <v>186.24419341182639</v>
      </c>
      <c r="DQ30" s="160">
        <f t="shared" si="97"/>
        <v>130.37093538827847</v>
      </c>
      <c r="DR30" s="160">
        <f t="shared" si="98"/>
        <v>186.24419341182639</v>
      </c>
      <c r="DS30" s="160">
        <f t="shared" si="99"/>
        <v>186.24419341182639</v>
      </c>
      <c r="DT30" s="160">
        <f t="shared" si="100"/>
        <v>186.24419341182639</v>
      </c>
      <c r="DU30" s="160">
        <f t="shared" si="101"/>
        <v>186.24419341182639</v>
      </c>
      <c r="DV30" s="160">
        <f t="shared" si="102"/>
        <v>130.37093538827847</v>
      </c>
      <c r="DW30" s="160">
        <f t="shared" si="103"/>
        <v>186.24419341182639</v>
      </c>
      <c r="DX30" s="160">
        <f t="shared" si="104"/>
        <v>186.24419341182639</v>
      </c>
      <c r="DY30" s="160">
        <f t="shared" si="105"/>
        <v>186.24419341182639</v>
      </c>
      <c r="DZ30" s="160">
        <f t="shared" si="106"/>
        <v>186.24419341182639</v>
      </c>
      <c r="EA30" s="160">
        <f t="shared" si="107"/>
        <v>130.37093538827847</v>
      </c>
      <c r="EB30" s="160">
        <f t="shared" si="108"/>
        <v>186.24419341182639</v>
      </c>
      <c r="EC30" s="160">
        <f t="shared" si="109"/>
        <v>186.24419341182639</v>
      </c>
      <c r="ED30" s="160">
        <f t="shared" si="110"/>
        <v>186.24419341182639</v>
      </c>
      <c r="EE30" s="160">
        <f t="shared" si="111"/>
        <v>186.24419341182639</v>
      </c>
      <c r="EF30" s="160">
        <f t="shared" si="112"/>
        <v>130.37093538827847</v>
      </c>
      <c r="EG30" s="160">
        <f t="shared" si="113"/>
        <v>186.24419341182639</v>
      </c>
      <c r="EH30" s="160">
        <f t="shared" si="114"/>
        <v>186.24419341182639</v>
      </c>
      <c r="EI30" s="36"/>
      <c r="EJ30" s="36"/>
      <c r="EK30" s="36"/>
      <c r="EL30" s="36"/>
      <c r="EM30" s="36"/>
      <c r="EN30" s="36"/>
      <c r="EO30" s="36"/>
      <c r="EP30" s="36"/>
      <c r="EQ30" s="36"/>
      <c r="ER30" s="36"/>
      <c r="ES30" s="36"/>
      <c r="ET30" s="36"/>
      <c r="EU30" s="36"/>
    </row>
    <row r="31" spans="1:151" ht="13.5" thickBot="1">
      <c r="A31" s="2">
        <v>1002</v>
      </c>
      <c r="B31" s="153">
        <f>INDEX('Customer Longevity'!$A$7:$A$206,MATCH(Model!A31,'Customer Longevity'!$B$7:$B$206,0))</f>
        <v>4.21</v>
      </c>
      <c r="C31" s="154">
        <v>30013</v>
      </c>
      <c r="D31" s="3"/>
      <c r="E31" s="153" cm="1">
        <f t="array" ref="E31">INDEX('Distance to Each Branch'!$C$7:$C$806,MATCH(1, (Model!$E$14='Distance to Each Branch'!$B$7:$B$806)*(Model!A31='Distance to Each Branch'!$A$7:$A$806),0))</f>
        <v>4.5124964811458232</v>
      </c>
      <c r="F31" s="153" cm="1">
        <f t="array" ref="F31">INDEX('Distance to Each Branch'!$C$7:$C$806,MATCH(1, (Model!$F$14='Distance to Each Branch'!$B$7:$B$806)*(Model!A31='Distance to Each Branch'!$A$7:$A$806),0))</f>
        <v>1.3849938785928835</v>
      </c>
      <c r="G31" s="153" cm="1">
        <f t="array" ref="G31">INDEX('Distance to Each Branch'!$C$7:$C$806,MATCH(1, (Model!$G$14='Distance to Each Branch'!$B$7:$B$806)*(Model!A31='Distance to Each Branch'!$A$7:$A$806),0))</f>
        <v>3.5345555683657772</v>
      </c>
      <c r="H31" s="153" cm="1">
        <f t="array" ref="H31">INDEX('Distance to Each Branch'!$C$7:$C$806,MATCH(1, (Model!$H$14='Distance to Each Branch'!$B$7:$B$806)*(Model!A31='Distance to Each Branch'!$A$7:$A$806),0))</f>
        <v>3.6697800978377875</v>
      </c>
      <c r="I31" s="155" t="str">
        <f t="shared" si="116"/>
        <v>Branch B</v>
      </c>
      <c r="J31" s="54"/>
      <c r="K31" s="156">
        <f t="shared" si="117"/>
        <v>1.3849938785928835</v>
      </c>
      <c r="L31" s="34">
        <v>0</v>
      </c>
      <c r="M31" s="153">
        <f t="shared" si="12"/>
        <v>0</v>
      </c>
      <c r="N31" s="153">
        <f t="shared" si="119"/>
        <v>2.1495616897728937</v>
      </c>
      <c r="O31" s="153">
        <f t="shared" si="120"/>
        <v>0</v>
      </c>
      <c r="P31" s="153">
        <f t="shared" si="121"/>
        <v>0</v>
      </c>
      <c r="R31" s="23">
        <v>1</v>
      </c>
      <c r="S31" s="157">
        <f>(1-IF(M31=0,0,INDEX('Branch Closure Driven Attrition'!$D$9:$G$12,MATCH($B31,'Branch Closure Driven Attrition'!$C$9:$C$12,TRUE),MATCH(M31,'Branch Closure Driven Attrition'!$D$8:$G$8,TRUE))))</f>
        <v>1</v>
      </c>
      <c r="T31" s="157">
        <f>(1-IF(N31=0,0,INDEX('Branch Closure Driven Attrition'!$D$9:$G$12,MATCH($B31,'Branch Closure Driven Attrition'!$C$9:$C$12,TRUE),MATCH(N31,'Branch Closure Driven Attrition'!$D$8:$G$8,TRUE))))</f>
        <v>0.6</v>
      </c>
      <c r="U31" s="157">
        <f>(1-IF(O31=0,0,INDEX('Branch Closure Driven Attrition'!$D$9:$G$12,MATCH($B31,'Branch Closure Driven Attrition'!$C$9:$C$12,TRUE),MATCH(O31,'Branch Closure Driven Attrition'!$D$8:$G$8,TRUE))))</f>
        <v>1</v>
      </c>
      <c r="V31" s="157">
        <f>(1-IF(P31=0,0,INDEX('Branch Closure Driven Attrition'!$D$9:$G$12,MATCH($B31,'Branch Closure Driven Attrition'!$C$9:$C$12,TRUE),MATCH(P31,'Branch Closure Driven Attrition'!$D$8:$G$8,TRUE))))</f>
        <v>1</v>
      </c>
      <c r="W31" s="29"/>
      <c r="X31" s="23">
        <f t="shared" si="10"/>
        <v>1</v>
      </c>
      <c r="Y31" s="157">
        <f>IF($C31&lt;'Fee Driven Attrition'!$I$8,1-IF(Y$13='Fee Driven Attrition'!$J$7,'Fee Driven Attrition'!$J$8,'Fee Driven Attrition'!$K$8),1)</f>
        <v>1</v>
      </c>
      <c r="Z31" s="157">
        <f>IF($C31&lt;'Fee Driven Attrition'!$I$9,1-IF(Z$13='Fee Driven Attrition'!$J$7,'Fee Driven Attrition'!$J$9,'Fee Driven Attrition'!$K$8),1)</f>
        <v>1</v>
      </c>
      <c r="AA31" s="157">
        <f>IF($C31&lt;'Fee Driven Attrition'!$I$8,1-IF(AA$13='Fee Driven Attrition'!$K$7,'Fee Driven Attrition'!$K$8,'Fee Driven Attrition'!$K$8),1)</f>
        <v>1</v>
      </c>
      <c r="AB31" s="157">
        <f>IF($C31&lt;'Fee Driven Attrition'!$I$9,1-IF(AB$13='Fee Driven Attrition'!$K$7,'Fee Driven Attrition'!$K$9,'Fee Driven Attrition'!$K$8),1)</f>
        <v>1</v>
      </c>
      <c r="AC31" s="29"/>
      <c r="AD31" s="23"/>
      <c r="AE31" s="157">
        <f t="shared" si="115"/>
        <v>1</v>
      </c>
      <c r="AF31" s="157">
        <f t="shared" si="16"/>
        <v>1</v>
      </c>
      <c r="AG31" s="157">
        <f t="shared" si="17"/>
        <v>0.6</v>
      </c>
      <c r="AH31" s="157">
        <f t="shared" si="18"/>
        <v>1</v>
      </c>
      <c r="AI31" s="157">
        <f t="shared" si="19"/>
        <v>1</v>
      </c>
      <c r="AJ31" s="157">
        <f t="shared" si="20"/>
        <v>1</v>
      </c>
      <c r="AK31" s="157">
        <f t="shared" si="21"/>
        <v>1</v>
      </c>
      <c r="AL31" s="157">
        <f t="shared" si="22"/>
        <v>0.6</v>
      </c>
      <c r="AM31" s="157">
        <f t="shared" si="23"/>
        <v>1</v>
      </c>
      <c r="AN31" s="157">
        <f t="shared" si="24"/>
        <v>1</v>
      </c>
      <c r="AO31" s="157">
        <f t="shared" si="25"/>
        <v>1</v>
      </c>
      <c r="AP31" s="157">
        <f t="shared" si="26"/>
        <v>1</v>
      </c>
      <c r="AQ31" s="157">
        <f t="shared" si="27"/>
        <v>0.6</v>
      </c>
      <c r="AR31" s="157">
        <f t="shared" si="28"/>
        <v>1</v>
      </c>
      <c r="AS31" s="157">
        <f t="shared" si="29"/>
        <v>1</v>
      </c>
      <c r="AT31" s="157">
        <f t="shared" si="30"/>
        <v>1</v>
      </c>
      <c r="AU31" s="157">
        <f t="shared" si="31"/>
        <v>1</v>
      </c>
      <c r="AV31" s="157">
        <f t="shared" si="32"/>
        <v>0.6</v>
      </c>
      <c r="AW31" s="157">
        <f t="shared" si="33"/>
        <v>1</v>
      </c>
      <c r="AX31" s="157">
        <f t="shared" si="34"/>
        <v>1</v>
      </c>
      <c r="AY31" s="157">
        <f t="shared" si="35"/>
        <v>1</v>
      </c>
      <c r="AZ31" s="157">
        <f t="shared" si="36"/>
        <v>1</v>
      </c>
      <c r="BA31" s="157">
        <f t="shared" si="37"/>
        <v>0.6</v>
      </c>
      <c r="BB31" s="157">
        <f t="shared" si="38"/>
        <v>1</v>
      </c>
      <c r="BC31" s="157">
        <f t="shared" si="39"/>
        <v>1</v>
      </c>
      <c r="BD31" s="60"/>
      <c r="BE31" s="158">
        <f t="shared" si="118"/>
        <v>300.13</v>
      </c>
      <c r="BF31" s="1"/>
      <c r="BG31" s="1"/>
      <c r="BH31" s="159">
        <f t="shared" si="40"/>
        <v>0</v>
      </c>
      <c r="BI31" s="159">
        <f t="shared" si="41"/>
        <v>0</v>
      </c>
      <c r="BJ31" s="159">
        <f t="shared" si="42"/>
        <v>0</v>
      </c>
      <c r="BK31" s="159">
        <f t="shared" si="43"/>
        <v>0</v>
      </c>
      <c r="BL31" s="159">
        <f t="shared" si="44"/>
        <v>0</v>
      </c>
      <c r="BM31" s="159">
        <f t="shared" si="45"/>
        <v>0</v>
      </c>
      <c r="BN31" s="159">
        <f t="shared" si="46"/>
        <v>0</v>
      </c>
      <c r="BO31" s="159">
        <f t="shared" si="47"/>
        <v>0</v>
      </c>
      <c r="BP31" s="159">
        <f t="shared" si="48"/>
        <v>0</v>
      </c>
      <c r="BQ31" s="159">
        <f t="shared" si="49"/>
        <v>0</v>
      </c>
      <c r="BR31" s="159">
        <f t="shared" si="50"/>
        <v>0</v>
      </c>
      <c r="BS31" s="159">
        <f t="shared" si="51"/>
        <v>0</v>
      </c>
      <c r="BT31" s="159">
        <f t="shared" si="52"/>
        <v>0</v>
      </c>
      <c r="BU31" s="159">
        <f t="shared" si="53"/>
        <v>0</v>
      </c>
      <c r="BV31" s="159">
        <f t="shared" si="54"/>
        <v>0</v>
      </c>
      <c r="BW31" s="159">
        <f t="shared" si="55"/>
        <v>0</v>
      </c>
      <c r="BX31" s="159">
        <f t="shared" si="56"/>
        <v>0</v>
      </c>
      <c r="BY31" s="159">
        <f t="shared" si="57"/>
        <v>0</v>
      </c>
      <c r="BZ31" s="159">
        <f t="shared" si="58"/>
        <v>0</v>
      </c>
      <c r="CA31" s="159">
        <f t="shared" si="59"/>
        <v>0</v>
      </c>
      <c r="CB31" s="159">
        <f t="shared" si="60"/>
        <v>0</v>
      </c>
      <c r="CC31" s="159">
        <f t="shared" si="61"/>
        <v>0</v>
      </c>
      <c r="CD31" s="159">
        <f t="shared" si="62"/>
        <v>0</v>
      </c>
      <c r="CE31" s="159">
        <f t="shared" si="63"/>
        <v>0</v>
      </c>
      <c r="CF31" s="159">
        <f t="shared" si="64"/>
        <v>0</v>
      </c>
      <c r="CG31" s="1"/>
      <c r="CH31" s="1"/>
      <c r="CI31" s="160">
        <f t="shared" si="65"/>
        <v>250.13</v>
      </c>
      <c r="CJ31" s="160">
        <f t="shared" si="66"/>
        <v>250.13</v>
      </c>
      <c r="CK31" s="160">
        <f t="shared" si="67"/>
        <v>250.13</v>
      </c>
      <c r="CL31" s="160">
        <f t="shared" si="68"/>
        <v>250.13</v>
      </c>
      <c r="CM31" s="160">
        <f t="shared" si="69"/>
        <v>250.13</v>
      </c>
      <c r="CN31" s="160">
        <f t="shared" si="70"/>
        <v>250.13</v>
      </c>
      <c r="CO31" s="160">
        <f t="shared" si="71"/>
        <v>250.13</v>
      </c>
      <c r="CP31" s="160">
        <f t="shared" si="72"/>
        <v>250.13</v>
      </c>
      <c r="CQ31" s="160">
        <f t="shared" si="73"/>
        <v>250.13</v>
      </c>
      <c r="CR31" s="160">
        <f t="shared" si="74"/>
        <v>250.13</v>
      </c>
      <c r="CS31" s="160">
        <f t="shared" si="75"/>
        <v>250.13</v>
      </c>
      <c r="CT31" s="160">
        <f t="shared" si="76"/>
        <v>250.13</v>
      </c>
      <c r="CU31" s="160">
        <f t="shared" si="77"/>
        <v>250.13</v>
      </c>
      <c r="CV31" s="160">
        <f t="shared" si="78"/>
        <v>250.13</v>
      </c>
      <c r="CW31" s="160">
        <f t="shared" si="79"/>
        <v>250.13</v>
      </c>
      <c r="CX31" s="160">
        <f t="shared" si="80"/>
        <v>250.13</v>
      </c>
      <c r="CY31" s="160">
        <f t="shared" si="81"/>
        <v>250.13</v>
      </c>
      <c r="CZ31" s="160">
        <f t="shared" si="82"/>
        <v>250.13</v>
      </c>
      <c r="DA31" s="160">
        <f t="shared" si="83"/>
        <v>250.13</v>
      </c>
      <c r="DB31" s="160">
        <f t="shared" si="84"/>
        <v>250.13</v>
      </c>
      <c r="DC31" s="160">
        <f t="shared" si="85"/>
        <v>250.13</v>
      </c>
      <c r="DD31" s="160">
        <f t="shared" si="86"/>
        <v>250.13</v>
      </c>
      <c r="DE31" s="160">
        <f t="shared" si="87"/>
        <v>250.13</v>
      </c>
      <c r="DF31" s="160">
        <f t="shared" si="88"/>
        <v>250.13</v>
      </c>
      <c r="DG31" s="160">
        <f t="shared" si="89"/>
        <v>250.13</v>
      </c>
      <c r="DH31" s="36"/>
      <c r="DI31" s="36"/>
      <c r="DJ31" s="160">
        <f t="shared" si="90"/>
        <v>250.13</v>
      </c>
      <c r="DK31" s="160">
        <f t="shared" si="91"/>
        <v>250.13</v>
      </c>
      <c r="DL31" s="160">
        <f t="shared" si="92"/>
        <v>150.078</v>
      </c>
      <c r="DM31" s="160">
        <f t="shared" si="93"/>
        <v>250.13</v>
      </c>
      <c r="DN31" s="160">
        <f t="shared" si="94"/>
        <v>250.13</v>
      </c>
      <c r="DO31" s="160">
        <f t="shared" si="95"/>
        <v>250.13</v>
      </c>
      <c r="DP31" s="160">
        <f t="shared" si="96"/>
        <v>250.13</v>
      </c>
      <c r="DQ31" s="160">
        <f t="shared" si="97"/>
        <v>150.078</v>
      </c>
      <c r="DR31" s="160">
        <f t="shared" si="98"/>
        <v>250.13</v>
      </c>
      <c r="DS31" s="160">
        <f t="shared" si="99"/>
        <v>250.13</v>
      </c>
      <c r="DT31" s="160">
        <f t="shared" si="100"/>
        <v>250.13</v>
      </c>
      <c r="DU31" s="160">
        <f t="shared" si="101"/>
        <v>250.13</v>
      </c>
      <c r="DV31" s="160">
        <f t="shared" si="102"/>
        <v>150.078</v>
      </c>
      <c r="DW31" s="160">
        <f t="shared" si="103"/>
        <v>250.13</v>
      </c>
      <c r="DX31" s="160">
        <f t="shared" si="104"/>
        <v>250.13</v>
      </c>
      <c r="DY31" s="160">
        <f t="shared" si="105"/>
        <v>250.13</v>
      </c>
      <c r="DZ31" s="160">
        <f t="shared" si="106"/>
        <v>250.13</v>
      </c>
      <c r="EA31" s="160">
        <f t="shared" si="107"/>
        <v>150.078</v>
      </c>
      <c r="EB31" s="160">
        <f t="shared" si="108"/>
        <v>250.13</v>
      </c>
      <c r="EC31" s="160">
        <f t="shared" si="109"/>
        <v>250.13</v>
      </c>
      <c r="ED31" s="160">
        <f t="shared" si="110"/>
        <v>250.13</v>
      </c>
      <c r="EE31" s="160">
        <f t="shared" si="111"/>
        <v>250.13</v>
      </c>
      <c r="EF31" s="160">
        <f t="shared" si="112"/>
        <v>150.078</v>
      </c>
      <c r="EG31" s="160">
        <f t="shared" si="113"/>
        <v>250.13</v>
      </c>
      <c r="EH31" s="160">
        <f t="shared" si="114"/>
        <v>250.13</v>
      </c>
      <c r="EI31" s="36"/>
      <c r="EJ31" s="36"/>
      <c r="EK31" s="36"/>
      <c r="EL31" s="36"/>
      <c r="EM31" s="36"/>
      <c r="EN31" s="36"/>
      <c r="EO31" s="36"/>
      <c r="EP31" s="36"/>
      <c r="EQ31" s="36"/>
      <c r="ER31" s="36"/>
      <c r="ES31" s="36"/>
      <c r="ET31" s="36"/>
      <c r="EU31" s="36"/>
    </row>
    <row r="32" spans="1:151" ht="13.5" thickBot="1">
      <c r="A32" s="2">
        <v>1003</v>
      </c>
      <c r="B32" s="153">
        <f>INDEX('Customer Longevity'!$A$7:$A$206,MATCH(Model!A32,'Customer Longevity'!$B$7:$B$206,0))</f>
        <v>6.4133862585245769</v>
      </c>
      <c r="C32" s="154">
        <v>14837.674056707472</v>
      </c>
      <c r="D32" s="3"/>
      <c r="E32" s="153" cm="1">
        <f t="array" ref="E32">INDEX('Distance to Each Branch'!$C$7:$C$806,MATCH(1, (Model!$E$14='Distance to Each Branch'!$B$7:$B$806)*(Model!A32='Distance to Each Branch'!$A$7:$A$806),0))</f>
        <v>3.733778542237657</v>
      </c>
      <c r="F32" s="153" cm="1">
        <f t="array" ref="F32">INDEX('Distance to Each Branch'!$C$7:$C$806,MATCH(1, (Model!$F$14='Distance to Each Branch'!$B$7:$B$806)*(Model!A32='Distance to Each Branch'!$A$7:$A$806),0))</f>
        <v>0.94951049028088952</v>
      </c>
      <c r="G32" s="153" cm="1">
        <f t="array" ref="G32">INDEX('Distance to Each Branch'!$C$7:$C$806,MATCH(1, (Model!$G$14='Distance to Each Branch'!$B$7:$B$806)*(Model!A32='Distance to Each Branch'!$A$7:$A$806),0))</f>
        <v>1.5609912638146928</v>
      </c>
      <c r="H32" s="153" cm="1">
        <f t="array" ref="H32">INDEX('Distance to Each Branch'!$C$7:$C$806,MATCH(1, (Model!$H$14='Distance to Each Branch'!$B$7:$B$806)*(Model!A32='Distance to Each Branch'!$A$7:$A$806),0))</f>
        <v>1.8970757277099277</v>
      </c>
      <c r="I32" s="155" t="str">
        <f t="shared" si="116"/>
        <v>Branch B</v>
      </c>
      <c r="J32" s="54"/>
      <c r="K32" s="156">
        <f t="shared" si="117"/>
        <v>0.94951049028088952</v>
      </c>
      <c r="L32" s="34">
        <v>0</v>
      </c>
      <c r="M32" s="153">
        <f t="shared" si="12"/>
        <v>0</v>
      </c>
      <c r="N32" s="153">
        <f t="shared" si="119"/>
        <v>0.61148077353380326</v>
      </c>
      <c r="O32" s="153">
        <f t="shared" si="120"/>
        <v>0</v>
      </c>
      <c r="P32" s="153">
        <f t="shared" si="121"/>
        <v>0</v>
      </c>
      <c r="R32" s="23">
        <v>1</v>
      </c>
      <c r="S32" s="157">
        <f>(1-IF(M32=0,0,INDEX('Branch Closure Driven Attrition'!$D$9:$G$12,MATCH($B32,'Branch Closure Driven Attrition'!$C$9:$C$12,TRUE),MATCH(M32,'Branch Closure Driven Attrition'!$D$8:$G$8,TRUE))))</f>
        <v>1</v>
      </c>
      <c r="T32" s="157">
        <f>(1-IF(N32=0,0,INDEX('Branch Closure Driven Attrition'!$D$9:$G$12,MATCH($B32,'Branch Closure Driven Attrition'!$C$9:$C$12,TRUE),MATCH(N32,'Branch Closure Driven Attrition'!$D$8:$G$8,TRUE))))</f>
        <v>0.7</v>
      </c>
      <c r="U32" s="157">
        <f>(1-IF(O32=0,0,INDEX('Branch Closure Driven Attrition'!$D$9:$G$12,MATCH($B32,'Branch Closure Driven Attrition'!$C$9:$C$12,TRUE),MATCH(O32,'Branch Closure Driven Attrition'!$D$8:$G$8,TRUE))))</f>
        <v>1</v>
      </c>
      <c r="V32" s="157">
        <f>(1-IF(P32=0,0,INDEX('Branch Closure Driven Attrition'!$D$9:$G$12,MATCH($B32,'Branch Closure Driven Attrition'!$C$9:$C$12,TRUE),MATCH(P32,'Branch Closure Driven Attrition'!$D$8:$G$8,TRUE))))</f>
        <v>1</v>
      </c>
      <c r="W32" s="29"/>
      <c r="X32" s="23">
        <f t="shared" si="10"/>
        <v>1</v>
      </c>
      <c r="Y32" s="157">
        <f>IF($C32&lt;'Fee Driven Attrition'!$I$8,1-IF(Y$13='Fee Driven Attrition'!$J$7,'Fee Driven Attrition'!$J$8,'Fee Driven Attrition'!$K$8),1)</f>
        <v>1</v>
      </c>
      <c r="Z32" s="157">
        <f>IF($C32&lt;'Fee Driven Attrition'!$I$9,1-IF(Z$13='Fee Driven Attrition'!$J$7,'Fee Driven Attrition'!$J$9,'Fee Driven Attrition'!$K$8),1)</f>
        <v>0.95</v>
      </c>
      <c r="AA32" s="157">
        <f>IF($C32&lt;'Fee Driven Attrition'!$I$8,1-IF(AA$13='Fee Driven Attrition'!$K$7,'Fee Driven Attrition'!$K$8,'Fee Driven Attrition'!$K$8),1)</f>
        <v>1</v>
      </c>
      <c r="AB32" s="157">
        <f>IF($C32&lt;'Fee Driven Attrition'!$I$9,1-IF(AB$13='Fee Driven Attrition'!$K$7,'Fee Driven Attrition'!$K$9,'Fee Driven Attrition'!$K$8),1)</f>
        <v>0.85</v>
      </c>
      <c r="AC32" s="29"/>
      <c r="AD32" s="23"/>
      <c r="AE32" s="157">
        <f t="shared" si="115"/>
        <v>1</v>
      </c>
      <c r="AF32" s="157">
        <f t="shared" si="16"/>
        <v>1</v>
      </c>
      <c r="AG32" s="157">
        <f t="shared" si="17"/>
        <v>0.7</v>
      </c>
      <c r="AH32" s="157">
        <f t="shared" si="18"/>
        <v>1</v>
      </c>
      <c r="AI32" s="157">
        <f t="shared" si="19"/>
        <v>1</v>
      </c>
      <c r="AJ32" s="157">
        <f t="shared" si="20"/>
        <v>1</v>
      </c>
      <c r="AK32" s="157">
        <f t="shared" si="21"/>
        <v>1</v>
      </c>
      <c r="AL32" s="157">
        <f t="shared" si="22"/>
        <v>0.7</v>
      </c>
      <c r="AM32" s="157">
        <f t="shared" si="23"/>
        <v>1</v>
      </c>
      <c r="AN32" s="157">
        <f t="shared" si="24"/>
        <v>1</v>
      </c>
      <c r="AO32" s="157">
        <f t="shared" si="25"/>
        <v>0.95</v>
      </c>
      <c r="AP32" s="157">
        <f t="shared" si="26"/>
        <v>0.95</v>
      </c>
      <c r="AQ32" s="157">
        <f t="shared" si="27"/>
        <v>0.66499999999999992</v>
      </c>
      <c r="AR32" s="157">
        <f t="shared" si="28"/>
        <v>0.95</v>
      </c>
      <c r="AS32" s="157">
        <f t="shared" si="29"/>
        <v>0.95</v>
      </c>
      <c r="AT32" s="157">
        <f t="shared" si="30"/>
        <v>1</v>
      </c>
      <c r="AU32" s="157">
        <f t="shared" si="31"/>
        <v>1</v>
      </c>
      <c r="AV32" s="157">
        <f t="shared" si="32"/>
        <v>0.7</v>
      </c>
      <c r="AW32" s="157">
        <f t="shared" si="33"/>
        <v>1</v>
      </c>
      <c r="AX32" s="157">
        <f t="shared" si="34"/>
        <v>1</v>
      </c>
      <c r="AY32" s="157">
        <f t="shared" si="35"/>
        <v>0.85</v>
      </c>
      <c r="AZ32" s="157">
        <f t="shared" si="36"/>
        <v>0.85</v>
      </c>
      <c r="BA32" s="157">
        <f t="shared" si="37"/>
        <v>0.59499999999999997</v>
      </c>
      <c r="BB32" s="157">
        <f t="shared" si="38"/>
        <v>0.85</v>
      </c>
      <c r="BC32" s="157">
        <f t="shared" si="39"/>
        <v>0.85</v>
      </c>
      <c r="BD32" s="60"/>
      <c r="BE32" s="158">
        <f t="shared" si="118"/>
        <v>148.37674056707473</v>
      </c>
      <c r="BF32" s="1"/>
      <c r="BG32" s="1"/>
      <c r="BH32" s="159">
        <f t="shared" si="40"/>
        <v>0</v>
      </c>
      <c r="BI32" s="159">
        <f t="shared" si="41"/>
        <v>0</v>
      </c>
      <c r="BJ32" s="159">
        <f t="shared" si="42"/>
        <v>0</v>
      </c>
      <c r="BK32" s="159">
        <f t="shared" si="43"/>
        <v>0</v>
      </c>
      <c r="BL32" s="159">
        <f t="shared" si="44"/>
        <v>0</v>
      </c>
      <c r="BM32" s="159">
        <f t="shared" si="45"/>
        <v>0</v>
      </c>
      <c r="BN32" s="159">
        <f t="shared" si="46"/>
        <v>0</v>
      </c>
      <c r="BO32" s="159">
        <f t="shared" si="47"/>
        <v>0</v>
      </c>
      <c r="BP32" s="159">
        <f t="shared" si="48"/>
        <v>0</v>
      </c>
      <c r="BQ32" s="159">
        <f t="shared" si="49"/>
        <v>0</v>
      </c>
      <c r="BR32" s="159">
        <f t="shared" si="50"/>
        <v>40</v>
      </c>
      <c r="BS32" s="159">
        <f t="shared" si="51"/>
        <v>40</v>
      </c>
      <c r="BT32" s="159">
        <f t="shared" si="52"/>
        <v>40</v>
      </c>
      <c r="BU32" s="159">
        <f t="shared" si="53"/>
        <v>40</v>
      </c>
      <c r="BV32" s="159">
        <f t="shared" si="54"/>
        <v>40</v>
      </c>
      <c r="BW32" s="159">
        <f t="shared" si="55"/>
        <v>0</v>
      </c>
      <c r="BX32" s="159">
        <f t="shared" si="56"/>
        <v>0</v>
      </c>
      <c r="BY32" s="159">
        <f t="shared" si="57"/>
        <v>0</v>
      </c>
      <c r="BZ32" s="159">
        <f t="shared" si="58"/>
        <v>0</v>
      </c>
      <c r="CA32" s="159">
        <f t="shared" si="59"/>
        <v>0</v>
      </c>
      <c r="CB32" s="159">
        <f t="shared" si="60"/>
        <v>60</v>
      </c>
      <c r="CC32" s="159">
        <f t="shared" si="61"/>
        <v>60</v>
      </c>
      <c r="CD32" s="159">
        <f t="shared" si="62"/>
        <v>60</v>
      </c>
      <c r="CE32" s="159">
        <f t="shared" si="63"/>
        <v>60</v>
      </c>
      <c r="CF32" s="159">
        <f t="shared" si="64"/>
        <v>60</v>
      </c>
      <c r="CG32" s="1"/>
      <c r="CH32" s="1"/>
      <c r="CI32" s="160">
        <f t="shared" si="65"/>
        <v>98.376740567074734</v>
      </c>
      <c r="CJ32" s="160">
        <f t="shared" si="66"/>
        <v>98.376740567074734</v>
      </c>
      <c r="CK32" s="160">
        <f t="shared" si="67"/>
        <v>98.376740567074734</v>
      </c>
      <c r="CL32" s="160">
        <f t="shared" si="68"/>
        <v>98.376740567074734</v>
      </c>
      <c r="CM32" s="160">
        <f t="shared" si="69"/>
        <v>98.376740567074734</v>
      </c>
      <c r="CN32" s="160">
        <f t="shared" si="70"/>
        <v>98.376740567074734</v>
      </c>
      <c r="CO32" s="160">
        <f t="shared" si="71"/>
        <v>98.376740567074734</v>
      </c>
      <c r="CP32" s="160">
        <f t="shared" si="72"/>
        <v>98.376740567074734</v>
      </c>
      <c r="CQ32" s="160">
        <f t="shared" si="73"/>
        <v>98.376740567074734</v>
      </c>
      <c r="CR32" s="160">
        <f t="shared" si="74"/>
        <v>98.376740567074734</v>
      </c>
      <c r="CS32" s="160">
        <f t="shared" si="75"/>
        <v>138.37674056707473</v>
      </c>
      <c r="CT32" s="160">
        <f t="shared" si="76"/>
        <v>138.37674056707473</v>
      </c>
      <c r="CU32" s="160">
        <f t="shared" si="77"/>
        <v>138.37674056707473</v>
      </c>
      <c r="CV32" s="160">
        <f t="shared" si="78"/>
        <v>138.37674056707473</v>
      </c>
      <c r="CW32" s="160">
        <f t="shared" si="79"/>
        <v>138.37674056707473</v>
      </c>
      <c r="CX32" s="160">
        <f t="shared" si="80"/>
        <v>98.376740567074734</v>
      </c>
      <c r="CY32" s="160">
        <f t="shared" si="81"/>
        <v>98.376740567074734</v>
      </c>
      <c r="CZ32" s="160">
        <f t="shared" si="82"/>
        <v>98.376740567074734</v>
      </c>
      <c r="DA32" s="160">
        <f t="shared" si="83"/>
        <v>98.376740567074734</v>
      </c>
      <c r="DB32" s="160">
        <f t="shared" si="84"/>
        <v>98.376740567074734</v>
      </c>
      <c r="DC32" s="160">
        <f t="shared" si="85"/>
        <v>158.37674056707473</v>
      </c>
      <c r="DD32" s="160">
        <f t="shared" si="86"/>
        <v>158.37674056707473</v>
      </c>
      <c r="DE32" s="160">
        <f t="shared" si="87"/>
        <v>158.37674056707473</v>
      </c>
      <c r="DF32" s="160">
        <f t="shared" si="88"/>
        <v>158.37674056707473</v>
      </c>
      <c r="DG32" s="160">
        <f t="shared" si="89"/>
        <v>158.37674056707473</v>
      </c>
      <c r="DH32" s="36"/>
      <c r="DI32" s="36"/>
      <c r="DJ32" s="160">
        <f t="shared" si="90"/>
        <v>98.376740567074734</v>
      </c>
      <c r="DK32" s="160">
        <f t="shared" si="91"/>
        <v>98.376740567074734</v>
      </c>
      <c r="DL32" s="160">
        <f t="shared" si="92"/>
        <v>68.863718396952308</v>
      </c>
      <c r="DM32" s="160">
        <f t="shared" si="93"/>
        <v>98.376740567074734</v>
      </c>
      <c r="DN32" s="160">
        <f t="shared" si="94"/>
        <v>98.376740567074734</v>
      </c>
      <c r="DO32" s="160">
        <f t="shared" si="95"/>
        <v>98.376740567074734</v>
      </c>
      <c r="DP32" s="160">
        <f t="shared" si="96"/>
        <v>98.376740567074734</v>
      </c>
      <c r="DQ32" s="160">
        <f t="shared" si="97"/>
        <v>68.863718396952308</v>
      </c>
      <c r="DR32" s="160">
        <f t="shared" si="98"/>
        <v>98.376740567074734</v>
      </c>
      <c r="DS32" s="160">
        <f t="shared" si="99"/>
        <v>98.376740567074734</v>
      </c>
      <c r="DT32" s="160">
        <f t="shared" si="100"/>
        <v>131.45790353872098</v>
      </c>
      <c r="DU32" s="160">
        <f t="shared" si="101"/>
        <v>131.45790353872098</v>
      </c>
      <c r="DV32" s="160">
        <f t="shared" si="102"/>
        <v>92.02053247710468</v>
      </c>
      <c r="DW32" s="160">
        <f t="shared" si="103"/>
        <v>131.45790353872098</v>
      </c>
      <c r="DX32" s="160">
        <f t="shared" si="104"/>
        <v>131.45790353872098</v>
      </c>
      <c r="DY32" s="160">
        <f t="shared" si="105"/>
        <v>98.376740567074734</v>
      </c>
      <c r="DZ32" s="160">
        <f t="shared" si="106"/>
        <v>98.376740567074734</v>
      </c>
      <c r="EA32" s="160">
        <f t="shared" si="107"/>
        <v>68.863718396952308</v>
      </c>
      <c r="EB32" s="160">
        <f t="shared" si="108"/>
        <v>98.376740567074734</v>
      </c>
      <c r="EC32" s="160">
        <f t="shared" si="109"/>
        <v>98.376740567074734</v>
      </c>
      <c r="ED32" s="160">
        <f t="shared" si="110"/>
        <v>134.62022948201351</v>
      </c>
      <c r="EE32" s="160">
        <f t="shared" si="111"/>
        <v>134.62022948201351</v>
      </c>
      <c r="EF32" s="160">
        <f t="shared" si="112"/>
        <v>94.23416063740946</v>
      </c>
      <c r="EG32" s="160">
        <f t="shared" si="113"/>
        <v>134.62022948201351</v>
      </c>
      <c r="EH32" s="160">
        <f t="shared" si="114"/>
        <v>134.62022948201351</v>
      </c>
      <c r="EI32" s="36"/>
      <c r="EJ32" s="36"/>
      <c r="EK32" s="36"/>
      <c r="EL32" s="36"/>
      <c r="EM32" s="36"/>
      <c r="EN32" s="36"/>
      <c r="EO32" s="36"/>
      <c r="EP32" s="36"/>
      <c r="EQ32" s="36"/>
      <c r="ER32" s="36"/>
      <c r="ES32" s="36"/>
      <c r="ET32" s="36"/>
      <c r="EU32" s="36"/>
    </row>
    <row r="33" spans="1:151" ht="13.5" thickBot="1">
      <c r="A33" s="2">
        <v>1011</v>
      </c>
      <c r="B33" s="153">
        <f>INDEX('Customer Longevity'!$A$7:$A$206,MATCH(Model!A33,'Customer Longevity'!$B$7:$B$206,0))</f>
        <v>14.861900422068601</v>
      </c>
      <c r="C33" s="154">
        <v>37017.01087539018</v>
      </c>
      <c r="D33" s="3"/>
      <c r="E33" s="153" cm="1">
        <f t="array" ref="E33">INDEX('Distance to Each Branch'!$C$7:$C$806,MATCH(1, (Model!$E$14='Distance to Each Branch'!$B$7:$B$806)*(Model!A33='Distance to Each Branch'!$A$7:$A$806),0))</f>
        <v>0.95413416129235573</v>
      </c>
      <c r="F33" s="153" cm="1">
        <f t="array" ref="F33">INDEX('Distance to Each Branch'!$C$7:$C$806,MATCH(1, (Model!$F$14='Distance to Each Branch'!$B$7:$B$806)*(Model!A33='Distance to Each Branch'!$A$7:$A$806),0))</f>
        <v>4.6547284042406529</v>
      </c>
      <c r="G33" s="153" cm="1">
        <f t="array" ref="G33">INDEX('Distance to Each Branch'!$C$7:$C$806,MATCH(1, (Model!$G$14='Distance to Each Branch'!$B$7:$B$806)*(Model!A33='Distance to Each Branch'!$A$7:$A$806),0))</f>
        <v>5.3498237727755269</v>
      </c>
      <c r="H33" s="153" cm="1">
        <f t="array" ref="H33">INDEX('Distance to Each Branch'!$C$7:$C$806,MATCH(1, (Model!$H$14='Distance to Each Branch'!$B$7:$B$806)*(Model!A33='Distance to Each Branch'!$A$7:$A$806),0))</f>
        <v>2.0643696710623871</v>
      </c>
      <c r="I33" s="155" t="str">
        <f t="shared" si="116"/>
        <v>Branch A</v>
      </c>
      <c r="J33" s="54"/>
      <c r="K33" s="156">
        <f t="shared" si="117"/>
        <v>0.95413416129235573</v>
      </c>
      <c r="L33" s="34">
        <v>0</v>
      </c>
      <c r="M33" s="153">
        <f t="shared" si="12"/>
        <v>1.1102355097700314</v>
      </c>
      <c r="N33" s="153">
        <f t="shared" si="119"/>
        <v>0</v>
      </c>
      <c r="O33" s="153">
        <f t="shared" si="120"/>
        <v>0</v>
      </c>
      <c r="P33" s="153">
        <f t="shared" si="121"/>
        <v>0</v>
      </c>
      <c r="R33" s="23">
        <v>1</v>
      </c>
      <c r="S33" s="157">
        <f>(1-IF(M33=0,0,INDEX('Branch Closure Driven Attrition'!$D$9:$G$12,MATCH($B33,'Branch Closure Driven Attrition'!$C$9:$C$12,TRUE),MATCH(M33,'Branch Closure Driven Attrition'!$D$8:$G$8,TRUE))))</f>
        <v>0.65</v>
      </c>
      <c r="T33" s="157">
        <f>(1-IF(N33=0,0,INDEX('Branch Closure Driven Attrition'!$D$9:$G$12,MATCH($B33,'Branch Closure Driven Attrition'!$C$9:$C$12,TRUE),MATCH(N33,'Branch Closure Driven Attrition'!$D$8:$G$8,TRUE))))</f>
        <v>1</v>
      </c>
      <c r="U33" s="157">
        <f>(1-IF(O33=0,0,INDEX('Branch Closure Driven Attrition'!$D$9:$G$12,MATCH($B33,'Branch Closure Driven Attrition'!$C$9:$C$12,TRUE),MATCH(O33,'Branch Closure Driven Attrition'!$D$8:$G$8,TRUE))))</f>
        <v>1</v>
      </c>
      <c r="V33" s="157">
        <f>(1-IF(P33=0,0,INDEX('Branch Closure Driven Attrition'!$D$9:$G$12,MATCH($B33,'Branch Closure Driven Attrition'!$C$9:$C$12,TRUE),MATCH(P33,'Branch Closure Driven Attrition'!$D$8:$G$8,TRUE))))</f>
        <v>1</v>
      </c>
      <c r="W33" s="29"/>
      <c r="X33" s="23">
        <f t="shared" si="10"/>
        <v>1</v>
      </c>
      <c r="Y33" s="157">
        <f>IF($C33&lt;'Fee Driven Attrition'!$I$8,1-IF(Y$13='Fee Driven Attrition'!$J$7,'Fee Driven Attrition'!$J$8,'Fee Driven Attrition'!$K$8),1)</f>
        <v>1</v>
      </c>
      <c r="Z33" s="157">
        <f>IF($C33&lt;'Fee Driven Attrition'!$I$9,1-IF(Z$13='Fee Driven Attrition'!$J$7,'Fee Driven Attrition'!$J$9,'Fee Driven Attrition'!$K$8),1)</f>
        <v>1</v>
      </c>
      <c r="AA33" s="157">
        <f>IF($C33&lt;'Fee Driven Attrition'!$I$8,1-IF(AA$13='Fee Driven Attrition'!$K$7,'Fee Driven Attrition'!$K$8,'Fee Driven Attrition'!$K$8),1)</f>
        <v>1</v>
      </c>
      <c r="AB33" s="157">
        <f>IF($C33&lt;'Fee Driven Attrition'!$I$9,1-IF(AB$13='Fee Driven Attrition'!$K$7,'Fee Driven Attrition'!$K$9,'Fee Driven Attrition'!$K$8),1)</f>
        <v>1</v>
      </c>
      <c r="AC33" s="29"/>
      <c r="AD33" s="23"/>
      <c r="AE33" s="157">
        <f t="shared" si="115"/>
        <v>1</v>
      </c>
      <c r="AF33" s="157">
        <f t="shared" si="16"/>
        <v>0.65</v>
      </c>
      <c r="AG33" s="157">
        <f t="shared" si="17"/>
        <v>1</v>
      </c>
      <c r="AH33" s="157">
        <f t="shared" si="18"/>
        <v>1</v>
      </c>
      <c r="AI33" s="157">
        <f t="shared" si="19"/>
        <v>1</v>
      </c>
      <c r="AJ33" s="157">
        <f t="shared" si="20"/>
        <v>1</v>
      </c>
      <c r="AK33" s="157">
        <f t="shared" si="21"/>
        <v>0.65</v>
      </c>
      <c r="AL33" s="157">
        <f t="shared" si="22"/>
        <v>1</v>
      </c>
      <c r="AM33" s="157">
        <f t="shared" si="23"/>
        <v>1</v>
      </c>
      <c r="AN33" s="157">
        <f t="shared" si="24"/>
        <v>1</v>
      </c>
      <c r="AO33" s="157">
        <f t="shared" si="25"/>
        <v>1</v>
      </c>
      <c r="AP33" s="157">
        <f t="shared" si="26"/>
        <v>0.65</v>
      </c>
      <c r="AQ33" s="157">
        <f t="shared" si="27"/>
        <v>1</v>
      </c>
      <c r="AR33" s="157">
        <f t="shared" si="28"/>
        <v>1</v>
      </c>
      <c r="AS33" s="157">
        <f t="shared" si="29"/>
        <v>1</v>
      </c>
      <c r="AT33" s="157">
        <f t="shared" si="30"/>
        <v>1</v>
      </c>
      <c r="AU33" s="157">
        <f t="shared" si="31"/>
        <v>0.65</v>
      </c>
      <c r="AV33" s="157">
        <f t="shared" si="32"/>
        <v>1</v>
      </c>
      <c r="AW33" s="157">
        <f t="shared" si="33"/>
        <v>1</v>
      </c>
      <c r="AX33" s="157">
        <f t="shared" si="34"/>
        <v>1</v>
      </c>
      <c r="AY33" s="157">
        <f t="shared" si="35"/>
        <v>1</v>
      </c>
      <c r="AZ33" s="157">
        <f t="shared" si="36"/>
        <v>0.65</v>
      </c>
      <c r="BA33" s="157">
        <f t="shared" si="37"/>
        <v>1</v>
      </c>
      <c r="BB33" s="157">
        <f t="shared" si="38"/>
        <v>1</v>
      </c>
      <c r="BC33" s="157">
        <f t="shared" si="39"/>
        <v>1</v>
      </c>
      <c r="BD33" s="60"/>
      <c r="BE33" s="158">
        <f t="shared" si="118"/>
        <v>370.17010875390179</v>
      </c>
      <c r="BF33" s="1"/>
      <c r="BG33" s="1"/>
      <c r="BH33" s="159">
        <f t="shared" si="40"/>
        <v>0</v>
      </c>
      <c r="BI33" s="159">
        <f t="shared" si="41"/>
        <v>0</v>
      </c>
      <c r="BJ33" s="159">
        <f t="shared" si="42"/>
        <v>0</v>
      </c>
      <c r="BK33" s="159">
        <f t="shared" si="43"/>
        <v>0</v>
      </c>
      <c r="BL33" s="159">
        <f t="shared" si="44"/>
        <v>0</v>
      </c>
      <c r="BM33" s="159">
        <f t="shared" si="45"/>
        <v>0</v>
      </c>
      <c r="BN33" s="159">
        <f t="shared" si="46"/>
        <v>0</v>
      </c>
      <c r="BO33" s="159">
        <f t="shared" si="47"/>
        <v>0</v>
      </c>
      <c r="BP33" s="159">
        <f t="shared" si="48"/>
        <v>0</v>
      </c>
      <c r="BQ33" s="159">
        <f t="shared" si="49"/>
        <v>0</v>
      </c>
      <c r="BR33" s="159">
        <f t="shared" si="50"/>
        <v>0</v>
      </c>
      <c r="BS33" s="159">
        <f t="shared" si="51"/>
        <v>0</v>
      </c>
      <c r="BT33" s="159">
        <f t="shared" si="52"/>
        <v>0</v>
      </c>
      <c r="BU33" s="159">
        <f t="shared" si="53"/>
        <v>0</v>
      </c>
      <c r="BV33" s="159">
        <f t="shared" si="54"/>
        <v>0</v>
      </c>
      <c r="BW33" s="159">
        <f t="shared" si="55"/>
        <v>0</v>
      </c>
      <c r="BX33" s="159">
        <f t="shared" si="56"/>
        <v>0</v>
      </c>
      <c r="BY33" s="159">
        <f t="shared" si="57"/>
        <v>0</v>
      </c>
      <c r="BZ33" s="159">
        <f t="shared" si="58"/>
        <v>0</v>
      </c>
      <c r="CA33" s="159">
        <f t="shared" si="59"/>
        <v>0</v>
      </c>
      <c r="CB33" s="159">
        <f t="shared" si="60"/>
        <v>0</v>
      </c>
      <c r="CC33" s="159">
        <f t="shared" si="61"/>
        <v>0</v>
      </c>
      <c r="CD33" s="159">
        <f t="shared" si="62"/>
        <v>0</v>
      </c>
      <c r="CE33" s="159">
        <f t="shared" si="63"/>
        <v>0</v>
      </c>
      <c r="CF33" s="159">
        <f t="shared" si="64"/>
        <v>0</v>
      </c>
      <c r="CG33" s="1"/>
      <c r="CH33" s="1"/>
      <c r="CI33" s="160">
        <f t="shared" si="65"/>
        <v>320.17010875390179</v>
      </c>
      <c r="CJ33" s="160">
        <f t="shared" si="66"/>
        <v>320.17010875390179</v>
      </c>
      <c r="CK33" s="160">
        <f t="shared" si="67"/>
        <v>320.17010875390179</v>
      </c>
      <c r="CL33" s="160">
        <f t="shared" si="68"/>
        <v>320.17010875390179</v>
      </c>
      <c r="CM33" s="160">
        <f t="shared" si="69"/>
        <v>320.17010875390179</v>
      </c>
      <c r="CN33" s="160">
        <f t="shared" si="70"/>
        <v>320.17010875390179</v>
      </c>
      <c r="CO33" s="160">
        <f t="shared" si="71"/>
        <v>320.17010875390179</v>
      </c>
      <c r="CP33" s="160">
        <f t="shared" si="72"/>
        <v>320.17010875390179</v>
      </c>
      <c r="CQ33" s="160">
        <f t="shared" si="73"/>
        <v>320.17010875390179</v>
      </c>
      <c r="CR33" s="160">
        <f t="shared" si="74"/>
        <v>320.17010875390179</v>
      </c>
      <c r="CS33" s="160">
        <f t="shared" si="75"/>
        <v>320.17010875390179</v>
      </c>
      <c r="CT33" s="160">
        <f t="shared" si="76"/>
        <v>320.17010875390179</v>
      </c>
      <c r="CU33" s="160">
        <f t="shared" si="77"/>
        <v>320.17010875390179</v>
      </c>
      <c r="CV33" s="160">
        <f t="shared" si="78"/>
        <v>320.17010875390179</v>
      </c>
      <c r="CW33" s="160">
        <f t="shared" si="79"/>
        <v>320.17010875390179</v>
      </c>
      <c r="CX33" s="160">
        <f t="shared" si="80"/>
        <v>320.17010875390179</v>
      </c>
      <c r="CY33" s="160">
        <f t="shared" si="81"/>
        <v>320.17010875390179</v>
      </c>
      <c r="CZ33" s="160">
        <f t="shared" si="82"/>
        <v>320.17010875390179</v>
      </c>
      <c r="DA33" s="160">
        <f t="shared" si="83"/>
        <v>320.17010875390179</v>
      </c>
      <c r="DB33" s="160">
        <f t="shared" si="84"/>
        <v>320.17010875390179</v>
      </c>
      <c r="DC33" s="160">
        <f t="shared" si="85"/>
        <v>320.17010875390179</v>
      </c>
      <c r="DD33" s="160">
        <f t="shared" si="86"/>
        <v>320.17010875390179</v>
      </c>
      <c r="DE33" s="160">
        <f t="shared" si="87"/>
        <v>320.17010875390179</v>
      </c>
      <c r="DF33" s="160">
        <f t="shared" si="88"/>
        <v>320.17010875390179</v>
      </c>
      <c r="DG33" s="160">
        <f t="shared" si="89"/>
        <v>320.17010875390179</v>
      </c>
      <c r="DH33" s="36"/>
      <c r="DI33" s="36"/>
      <c r="DJ33" s="160">
        <f t="shared" si="90"/>
        <v>320.17010875390179</v>
      </c>
      <c r="DK33" s="160">
        <f t="shared" si="91"/>
        <v>208.11057069003616</v>
      </c>
      <c r="DL33" s="160">
        <f t="shared" si="92"/>
        <v>320.17010875390179</v>
      </c>
      <c r="DM33" s="160">
        <f t="shared" si="93"/>
        <v>320.17010875390179</v>
      </c>
      <c r="DN33" s="160">
        <f t="shared" si="94"/>
        <v>320.17010875390179</v>
      </c>
      <c r="DO33" s="160">
        <f t="shared" si="95"/>
        <v>320.17010875390179</v>
      </c>
      <c r="DP33" s="160">
        <f t="shared" si="96"/>
        <v>208.11057069003616</v>
      </c>
      <c r="DQ33" s="160">
        <f t="shared" si="97"/>
        <v>320.17010875390179</v>
      </c>
      <c r="DR33" s="160">
        <f t="shared" si="98"/>
        <v>320.17010875390179</v>
      </c>
      <c r="DS33" s="160">
        <f t="shared" si="99"/>
        <v>320.17010875390179</v>
      </c>
      <c r="DT33" s="160">
        <f t="shared" si="100"/>
        <v>320.17010875390179</v>
      </c>
      <c r="DU33" s="160">
        <f t="shared" si="101"/>
        <v>208.11057069003616</v>
      </c>
      <c r="DV33" s="160">
        <f t="shared" si="102"/>
        <v>320.17010875390179</v>
      </c>
      <c r="DW33" s="160">
        <f t="shared" si="103"/>
        <v>320.17010875390179</v>
      </c>
      <c r="DX33" s="160">
        <f t="shared" si="104"/>
        <v>320.17010875390179</v>
      </c>
      <c r="DY33" s="160">
        <f t="shared" si="105"/>
        <v>320.17010875390179</v>
      </c>
      <c r="DZ33" s="160">
        <f t="shared" si="106"/>
        <v>208.11057069003616</v>
      </c>
      <c r="EA33" s="160">
        <f t="shared" si="107"/>
        <v>320.17010875390179</v>
      </c>
      <c r="EB33" s="160">
        <f t="shared" si="108"/>
        <v>320.17010875390179</v>
      </c>
      <c r="EC33" s="160">
        <f t="shared" si="109"/>
        <v>320.17010875390179</v>
      </c>
      <c r="ED33" s="160">
        <f t="shared" si="110"/>
        <v>320.17010875390179</v>
      </c>
      <c r="EE33" s="160">
        <f t="shared" si="111"/>
        <v>208.11057069003616</v>
      </c>
      <c r="EF33" s="160">
        <f t="shared" si="112"/>
        <v>320.17010875390179</v>
      </c>
      <c r="EG33" s="160">
        <f t="shared" si="113"/>
        <v>320.17010875390179</v>
      </c>
      <c r="EH33" s="160">
        <f t="shared" si="114"/>
        <v>320.17010875390179</v>
      </c>
      <c r="EI33" s="36"/>
      <c r="EJ33" s="36"/>
      <c r="EK33" s="36"/>
      <c r="EL33" s="36"/>
      <c r="EM33" s="36"/>
      <c r="EN33" s="36"/>
      <c r="EO33" s="36"/>
      <c r="EP33" s="36"/>
      <c r="EQ33" s="36"/>
      <c r="ER33" s="36"/>
      <c r="ES33" s="36"/>
      <c r="ET33" s="36"/>
      <c r="EU33" s="36"/>
    </row>
    <row r="34" spans="1:151" ht="13.5" thickBot="1">
      <c r="A34" s="2">
        <v>1012</v>
      </c>
      <c r="B34" s="153">
        <f>INDEX('Customer Longevity'!$A$7:$A$206,MATCH(Model!A34,'Customer Longevity'!$B$7:$B$206,0))</f>
        <v>0.99335127852297034</v>
      </c>
      <c r="C34" s="154">
        <v>31099.313710599417</v>
      </c>
      <c r="D34" s="3"/>
      <c r="E34" s="153" cm="1">
        <f t="array" ref="E34">INDEX('Distance to Each Branch'!$C$7:$C$806,MATCH(1, (Model!$E$14='Distance to Each Branch'!$B$7:$B$806)*(Model!A34='Distance to Each Branch'!$A$7:$A$806),0))</f>
        <v>1.5115047958007553</v>
      </c>
      <c r="F34" s="153" cm="1">
        <f t="array" ref="F34">INDEX('Distance to Each Branch'!$C$7:$C$806,MATCH(1, (Model!$F$14='Distance to Each Branch'!$B$7:$B$806)*(Model!A34='Distance to Each Branch'!$A$7:$A$806),0))</f>
        <v>1.5268477381976595</v>
      </c>
      <c r="G34" s="153" cm="1">
        <f t="array" ref="G34">INDEX('Distance to Each Branch'!$C$7:$C$806,MATCH(1, (Model!$G$14='Distance to Each Branch'!$B$7:$B$806)*(Model!A34='Distance to Each Branch'!$A$7:$A$806),0))</f>
        <v>4.005093350262575</v>
      </c>
      <c r="H34" s="153" cm="1">
        <f t="array" ref="H34">INDEX('Distance to Each Branch'!$C$7:$C$806,MATCH(1, (Model!$H$14='Distance to Each Branch'!$B$7:$B$806)*(Model!A34='Distance to Each Branch'!$A$7:$A$806),0))</f>
        <v>3.9668836671595016</v>
      </c>
      <c r="I34" s="155" t="str">
        <f t="shared" si="116"/>
        <v>Branch A</v>
      </c>
      <c r="J34" s="54"/>
      <c r="K34" s="156">
        <f t="shared" si="117"/>
        <v>1.5115047958007553</v>
      </c>
      <c r="L34" s="34">
        <v>0</v>
      </c>
      <c r="M34" s="153">
        <f t="shared" si="12"/>
        <v>1.5342942396904258E-2</v>
      </c>
      <c r="N34" s="153">
        <f t="shared" si="119"/>
        <v>0</v>
      </c>
      <c r="O34" s="153">
        <f t="shared" si="120"/>
        <v>0</v>
      </c>
      <c r="P34" s="153">
        <f t="shared" si="121"/>
        <v>0</v>
      </c>
      <c r="R34" s="23">
        <v>1</v>
      </c>
      <c r="S34" s="157">
        <f>(1-IF(M34=0,0,INDEX('Branch Closure Driven Attrition'!$D$9:$G$12,MATCH($B34,'Branch Closure Driven Attrition'!$C$9:$C$12,TRUE),MATCH(M34,'Branch Closure Driven Attrition'!$D$8:$G$8,TRUE))))</f>
        <v>0.65</v>
      </c>
      <c r="T34" s="157">
        <f>(1-IF(N34=0,0,INDEX('Branch Closure Driven Attrition'!$D$9:$G$12,MATCH($B34,'Branch Closure Driven Attrition'!$C$9:$C$12,TRUE),MATCH(N34,'Branch Closure Driven Attrition'!$D$8:$G$8,TRUE))))</f>
        <v>1</v>
      </c>
      <c r="U34" s="157">
        <f>(1-IF(O34=0,0,INDEX('Branch Closure Driven Attrition'!$D$9:$G$12,MATCH($B34,'Branch Closure Driven Attrition'!$C$9:$C$12,TRUE),MATCH(O34,'Branch Closure Driven Attrition'!$D$8:$G$8,TRUE))))</f>
        <v>1</v>
      </c>
      <c r="V34" s="157">
        <f>(1-IF(P34=0,0,INDEX('Branch Closure Driven Attrition'!$D$9:$G$12,MATCH($B34,'Branch Closure Driven Attrition'!$C$9:$C$12,TRUE),MATCH(P34,'Branch Closure Driven Attrition'!$D$8:$G$8,TRUE))))</f>
        <v>1</v>
      </c>
      <c r="W34" s="29"/>
      <c r="X34" s="23">
        <f t="shared" si="10"/>
        <v>1</v>
      </c>
      <c r="Y34" s="157">
        <f>IF($C34&lt;'Fee Driven Attrition'!$I$8,1-IF(Y$13='Fee Driven Attrition'!$J$7,'Fee Driven Attrition'!$J$8,'Fee Driven Attrition'!$K$8),1)</f>
        <v>1</v>
      </c>
      <c r="Z34" s="157">
        <f>IF($C34&lt;'Fee Driven Attrition'!$I$9,1-IF(Z$13='Fee Driven Attrition'!$J$7,'Fee Driven Attrition'!$J$9,'Fee Driven Attrition'!$K$8),1)</f>
        <v>1</v>
      </c>
      <c r="AA34" s="157">
        <f>IF($C34&lt;'Fee Driven Attrition'!$I$8,1-IF(AA$13='Fee Driven Attrition'!$K$7,'Fee Driven Attrition'!$K$8,'Fee Driven Attrition'!$K$8),1)</f>
        <v>1</v>
      </c>
      <c r="AB34" s="157">
        <f>IF($C34&lt;'Fee Driven Attrition'!$I$9,1-IF(AB$13='Fee Driven Attrition'!$K$7,'Fee Driven Attrition'!$K$9,'Fee Driven Attrition'!$K$8),1)</f>
        <v>1</v>
      </c>
      <c r="AC34" s="29"/>
      <c r="AD34" s="23"/>
      <c r="AE34" s="157">
        <f t="shared" si="115"/>
        <v>1</v>
      </c>
      <c r="AF34" s="157">
        <f t="shared" si="16"/>
        <v>0.65</v>
      </c>
      <c r="AG34" s="157">
        <f t="shared" si="17"/>
        <v>1</v>
      </c>
      <c r="AH34" s="157">
        <f t="shared" si="18"/>
        <v>1</v>
      </c>
      <c r="AI34" s="157">
        <f t="shared" si="19"/>
        <v>1</v>
      </c>
      <c r="AJ34" s="157">
        <f t="shared" si="20"/>
        <v>1</v>
      </c>
      <c r="AK34" s="157">
        <f t="shared" si="21"/>
        <v>0.65</v>
      </c>
      <c r="AL34" s="157">
        <f t="shared" si="22"/>
        <v>1</v>
      </c>
      <c r="AM34" s="157">
        <f t="shared" si="23"/>
        <v>1</v>
      </c>
      <c r="AN34" s="157">
        <f t="shared" si="24"/>
        <v>1</v>
      </c>
      <c r="AO34" s="157">
        <f t="shared" si="25"/>
        <v>1</v>
      </c>
      <c r="AP34" s="157">
        <f t="shared" si="26"/>
        <v>0.65</v>
      </c>
      <c r="AQ34" s="157">
        <f t="shared" si="27"/>
        <v>1</v>
      </c>
      <c r="AR34" s="157">
        <f t="shared" si="28"/>
        <v>1</v>
      </c>
      <c r="AS34" s="157">
        <f t="shared" si="29"/>
        <v>1</v>
      </c>
      <c r="AT34" s="157">
        <f t="shared" si="30"/>
        <v>1</v>
      </c>
      <c r="AU34" s="157">
        <f t="shared" si="31"/>
        <v>0.65</v>
      </c>
      <c r="AV34" s="157">
        <f t="shared" si="32"/>
        <v>1</v>
      </c>
      <c r="AW34" s="157">
        <f t="shared" si="33"/>
        <v>1</v>
      </c>
      <c r="AX34" s="157">
        <f t="shared" si="34"/>
        <v>1</v>
      </c>
      <c r="AY34" s="157">
        <f t="shared" si="35"/>
        <v>1</v>
      </c>
      <c r="AZ34" s="157">
        <f t="shared" si="36"/>
        <v>0.65</v>
      </c>
      <c r="BA34" s="157">
        <f t="shared" si="37"/>
        <v>1</v>
      </c>
      <c r="BB34" s="157">
        <f t="shared" si="38"/>
        <v>1</v>
      </c>
      <c r="BC34" s="157">
        <f t="shared" si="39"/>
        <v>1</v>
      </c>
      <c r="BD34" s="60"/>
      <c r="BE34" s="158">
        <f t="shared" si="118"/>
        <v>310.99313710599421</v>
      </c>
      <c r="BF34" s="1"/>
      <c r="BG34" s="1"/>
      <c r="BH34" s="159">
        <f t="shared" si="40"/>
        <v>0</v>
      </c>
      <c r="BI34" s="159">
        <f t="shared" si="41"/>
        <v>0</v>
      </c>
      <c r="BJ34" s="159">
        <f t="shared" si="42"/>
        <v>0</v>
      </c>
      <c r="BK34" s="159">
        <f t="shared" si="43"/>
        <v>0</v>
      </c>
      <c r="BL34" s="159">
        <f t="shared" si="44"/>
        <v>0</v>
      </c>
      <c r="BM34" s="159">
        <f t="shared" si="45"/>
        <v>0</v>
      </c>
      <c r="BN34" s="159">
        <f t="shared" si="46"/>
        <v>0</v>
      </c>
      <c r="BO34" s="159">
        <f t="shared" si="47"/>
        <v>0</v>
      </c>
      <c r="BP34" s="159">
        <f t="shared" si="48"/>
        <v>0</v>
      </c>
      <c r="BQ34" s="159">
        <f t="shared" si="49"/>
        <v>0</v>
      </c>
      <c r="BR34" s="159">
        <f t="shared" si="50"/>
        <v>0</v>
      </c>
      <c r="BS34" s="159">
        <f t="shared" si="51"/>
        <v>0</v>
      </c>
      <c r="BT34" s="159">
        <f t="shared" si="52"/>
        <v>0</v>
      </c>
      <c r="BU34" s="159">
        <f t="shared" si="53"/>
        <v>0</v>
      </c>
      <c r="BV34" s="159">
        <f t="shared" si="54"/>
        <v>0</v>
      </c>
      <c r="BW34" s="159">
        <f t="shared" si="55"/>
        <v>0</v>
      </c>
      <c r="BX34" s="159">
        <f t="shared" si="56"/>
        <v>0</v>
      </c>
      <c r="BY34" s="159">
        <f t="shared" si="57"/>
        <v>0</v>
      </c>
      <c r="BZ34" s="159">
        <f t="shared" si="58"/>
        <v>0</v>
      </c>
      <c r="CA34" s="159">
        <f t="shared" si="59"/>
        <v>0</v>
      </c>
      <c r="CB34" s="159">
        <f t="shared" si="60"/>
        <v>0</v>
      </c>
      <c r="CC34" s="159">
        <f t="shared" si="61"/>
        <v>0</v>
      </c>
      <c r="CD34" s="159">
        <f t="shared" si="62"/>
        <v>0</v>
      </c>
      <c r="CE34" s="159">
        <f t="shared" si="63"/>
        <v>0</v>
      </c>
      <c r="CF34" s="159">
        <f t="shared" si="64"/>
        <v>0</v>
      </c>
      <c r="CG34" s="1"/>
      <c r="CH34" s="1"/>
      <c r="CI34" s="160">
        <f t="shared" si="65"/>
        <v>260.99313710599421</v>
      </c>
      <c r="CJ34" s="160">
        <f t="shared" si="66"/>
        <v>260.99313710599421</v>
      </c>
      <c r="CK34" s="160">
        <f t="shared" si="67"/>
        <v>260.99313710599421</v>
      </c>
      <c r="CL34" s="160">
        <f t="shared" si="68"/>
        <v>260.99313710599421</v>
      </c>
      <c r="CM34" s="160">
        <f t="shared" si="69"/>
        <v>260.99313710599421</v>
      </c>
      <c r="CN34" s="160">
        <f t="shared" si="70"/>
        <v>260.99313710599421</v>
      </c>
      <c r="CO34" s="160">
        <f t="shared" si="71"/>
        <v>260.99313710599421</v>
      </c>
      <c r="CP34" s="160">
        <f t="shared" si="72"/>
        <v>260.99313710599421</v>
      </c>
      <c r="CQ34" s="160">
        <f t="shared" si="73"/>
        <v>260.99313710599421</v>
      </c>
      <c r="CR34" s="160">
        <f t="shared" si="74"/>
        <v>260.99313710599421</v>
      </c>
      <c r="CS34" s="160">
        <f t="shared" si="75"/>
        <v>260.99313710599421</v>
      </c>
      <c r="CT34" s="160">
        <f t="shared" si="76"/>
        <v>260.99313710599421</v>
      </c>
      <c r="CU34" s="160">
        <f t="shared" si="77"/>
        <v>260.99313710599421</v>
      </c>
      <c r="CV34" s="160">
        <f t="shared" si="78"/>
        <v>260.99313710599421</v>
      </c>
      <c r="CW34" s="160">
        <f t="shared" si="79"/>
        <v>260.99313710599421</v>
      </c>
      <c r="CX34" s="160">
        <f t="shared" si="80"/>
        <v>260.99313710599421</v>
      </c>
      <c r="CY34" s="160">
        <f t="shared" si="81"/>
        <v>260.99313710599421</v>
      </c>
      <c r="CZ34" s="160">
        <f t="shared" si="82"/>
        <v>260.99313710599421</v>
      </c>
      <c r="DA34" s="160">
        <f t="shared" si="83"/>
        <v>260.99313710599421</v>
      </c>
      <c r="DB34" s="160">
        <f t="shared" si="84"/>
        <v>260.99313710599421</v>
      </c>
      <c r="DC34" s="160">
        <f t="shared" si="85"/>
        <v>260.99313710599421</v>
      </c>
      <c r="DD34" s="160">
        <f t="shared" si="86"/>
        <v>260.99313710599421</v>
      </c>
      <c r="DE34" s="160">
        <f t="shared" si="87"/>
        <v>260.99313710599421</v>
      </c>
      <c r="DF34" s="160">
        <f t="shared" si="88"/>
        <v>260.99313710599421</v>
      </c>
      <c r="DG34" s="160">
        <f t="shared" si="89"/>
        <v>260.99313710599421</v>
      </c>
      <c r="DH34" s="36"/>
      <c r="DI34" s="36"/>
      <c r="DJ34" s="160">
        <f t="shared" si="90"/>
        <v>260.99313710599421</v>
      </c>
      <c r="DK34" s="160">
        <f t="shared" si="91"/>
        <v>169.64553911889624</v>
      </c>
      <c r="DL34" s="160">
        <f t="shared" si="92"/>
        <v>260.99313710599421</v>
      </c>
      <c r="DM34" s="160">
        <f t="shared" si="93"/>
        <v>260.99313710599421</v>
      </c>
      <c r="DN34" s="160">
        <f t="shared" si="94"/>
        <v>260.99313710599421</v>
      </c>
      <c r="DO34" s="160">
        <f t="shared" si="95"/>
        <v>260.99313710599421</v>
      </c>
      <c r="DP34" s="160">
        <f t="shared" si="96"/>
        <v>169.64553911889624</v>
      </c>
      <c r="DQ34" s="160">
        <f t="shared" si="97"/>
        <v>260.99313710599421</v>
      </c>
      <c r="DR34" s="160">
        <f t="shared" si="98"/>
        <v>260.99313710599421</v>
      </c>
      <c r="DS34" s="160">
        <f t="shared" si="99"/>
        <v>260.99313710599421</v>
      </c>
      <c r="DT34" s="160">
        <f t="shared" si="100"/>
        <v>260.99313710599421</v>
      </c>
      <c r="DU34" s="160">
        <f t="shared" si="101"/>
        <v>169.64553911889624</v>
      </c>
      <c r="DV34" s="160">
        <f t="shared" si="102"/>
        <v>260.99313710599421</v>
      </c>
      <c r="DW34" s="160">
        <f t="shared" si="103"/>
        <v>260.99313710599421</v>
      </c>
      <c r="DX34" s="160">
        <f t="shared" si="104"/>
        <v>260.99313710599421</v>
      </c>
      <c r="DY34" s="160">
        <f t="shared" si="105"/>
        <v>260.99313710599421</v>
      </c>
      <c r="DZ34" s="160">
        <f t="shared" si="106"/>
        <v>169.64553911889624</v>
      </c>
      <c r="EA34" s="160">
        <f t="shared" si="107"/>
        <v>260.99313710599421</v>
      </c>
      <c r="EB34" s="160">
        <f t="shared" si="108"/>
        <v>260.99313710599421</v>
      </c>
      <c r="EC34" s="160">
        <f t="shared" si="109"/>
        <v>260.99313710599421</v>
      </c>
      <c r="ED34" s="160">
        <f t="shared" si="110"/>
        <v>260.99313710599421</v>
      </c>
      <c r="EE34" s="160">
        <f t="shared" si="111"/>
        <v>169.64553911889624</v>
      </c>
      <c r="EF34" s="160">
        <f t="shared" si="112"/>
        <v>260.99313710599421</v>
      </c>
      <c r="EG34" s="160">
        <f t="shared" si="113"/>
        <v>260.99313710599421</v>
      </c>
      <c r="EH34" s="160">
        <f t="shared" si="114"/>
        <v>260.99313710599421</v>
      </c>
      <c r="EI34" s="36"/>
      <c r="EJ34" s="36"/>
      <c r="EK34" s="36"/>
      <c r="EL34" s="36"/>
      <c r="EM34" s="36"/>
      <c r="EN34" s="36"/>
      <c r="EO34" s="36"/>
      <c r="EP34" s="36"/>
      <c r="EQ34" s="36"/>
      <c r="ER34" s="36"/>
      <c r="ES34" s="36"/>
      <c r="ET34" s="36"/>
      <c r="EU34" s="36"/>
    </row>
    <row r="35" spans="1:151" ht="13.5" thickBot="1">
      <c r="A35" s="2">
        <v>1135</v>
      </c>
      <c r="B35" s="153">
        <f>INDEX('Customer Longevity'!$A$7:$A$206,MATCH(Model!A35,'Customer Longevity'!$B$7:$B$206,0))</f>
        <v>3.7651185751891507</v>
      </c>
      <c r="C35" s="154">
        <v>17491.622489255493</v>
      </c>
      <c r="D35" s="3"/>
      <c r="E35" s="153" cm="1">
        <f t="array" ref="E35">INDEX('Distance to Each Branch'!$C$7:$C$806,MATCH(1, (Model!$E$14='Distance to Each Branch'!$B$7:$B$806)*(Model!A35='Distance to Each Branch'!$A$7:$A$806),0))</f>
        <v>1.1990730959879605</v>
      </c>
      <c r="F35" s="153" cm="1">
        <f t="array" ref="F35">INDEX('Distance to Each Branch'!$C$7:$C$806,MATCH(1, (Model!$F$14='Distance to Each Branch'!$B$7:$B$806)*(Model!A35='Distance to Each Branch'!$A$7:$A$806),0))</f>
        <v>2.1711490296957043</v>
      </c>
      <c r="G35" s="153" cm="1">
        <f t="array" ref="G35">INDEX('Distance to Each Branch'!$C$7:$C$806,MATCH(1, (Model!$G$14='Distance to Each Branch'!$B$7:$B$806)*(Model!A35='Distance to Each Branch'!$A$7:$A$806),0))</f>
        <v>1.9905098632062597</v>
      </c>
      <c r="H35" s="153" cm="1">
        <f t="array" ref="H35">INDEX('Distance to Each Branch'!$C$7:$C$806,MATCH(1, (Model!$H$14='Distance to Each Branch'!$B$7:$B$806)*(Model!A35='Distance to Each Branch'!$A$7:$A$806),0))</f>
        <v>0.66401928719783121</v>
      </c>
      <c r="I35" s="155" t="str">
        <f t="shared" si="116"/>
        <v>Branch D</v>
      </c>
      <c r="J35" s="54"/>
      <c r="K35" s="156">
        <f t="shared" si="117"/>
        <v>0.66401928719783121</v>
      </c>
      <c r="L35" s="34">
        <v>0</v>
      </c>
      <c r="M35" s="153">
        <f t="shared" si="12"/>
        <v>0</v>
      </c>
      <c r="N35" s="153">
        <f t="shared" si="119"/>
        <v>0</v>
      </c>
      <c r="O35" s="153">
        <f t="shared" si="120"/>
        <v>0</v>
      </c>
      <c r="P35" s="153">
        <f t="shared" si="121"/>
        <v>0.53505380879012931</v>
      </c>
      <c r="R35" s="23">
        <v>1</v>
      </c>
      <c r="S35" s="157">
        <f>(1-IF(M35=0,0,INDEX('Branch Closure Driven Attrition'!$D$9:$G$12,MATCH($B35,'Branch Closure Driven Attrition'!$C$9:$C$12,TRUE),MATCH(M35,'Branch Closure Driven Attrition'!$D$8:$G$8,TRUE))))</f>
        <v>1</v>
      </c>
      <c r="T35" s="157">
        <f>(1-IF(N35=0,0,INDEX('Branch Closure Driven Attrition'!$D$9:$G$12,MATCH($B35,'Branch Closure Driven Attrition'!$C$9:$C$12,TRUE),MATCH(N35,'Branch Closure Driven Attrition'!$D$8:$G$8,TRUE))))</f>
        <v>1</v>
      </c>
      <c r="U35" s="157">
        <f>(1-IF(O35=0,0,INDEX('Branch Closure Driven Attrition'!$D$9:$G$12,MATCH($B35,'Branch Closure Driven Attrition'!$C$9:$C$12,TRUE),MATCH(O35,'Branch Closure Driven Attrition'!$D$8:$G$8,TRUE))))</f>
        <v>1</v>
      </c>
      <c r="V35" s="157">
        <f>(1-IF(P35=0,0,INDEX('Branch Closure Driven Attrition'!$D$9:$G$12,MATCH($B35,'Branch Closure Driven Attrition'!$C$9:$C$12,TRUE),MATCH(P35,'Branch Closure Driven Attrition'!$D$8:$G$8,TRUE))))</f>
        <v>0.65</v>
      </c>
      <c r="W35" s="29"/>
      <c r="X35" s="23">
        <f t="shared" si="10"/>
        <v>1</v>
      </c>
      <c r="Y35" s="157">
        <f>IF($C35&lt;'Fee Driven Attrition'!$I$8,1-IF(Y$13='Fee Driven Attrition'!$J$7,'Fee Driven Attrition'!$J$8,'Fee Driven Attrition'!$K$8),1)</f>
        <v>1</v>
      </c>
      <c r="Z35" s="157">
        <f>IF($C35&lt;'Fee Driven Attrition'!$I$9,1-IF(Z$13='Fee Driven Attrition'!$J$7,'Fee Driven Attrition'!$J$9,'Fee Driven Attrition'!$K$8),1)</f>
        <v>1</v>
      </c>
      <c r="AA35" s="157">
        <f>IF($C35&lt;'Fee Driven Attrition'!$I$8,1-IF(AA$13='Fee Driven Attrition'!$K$7,'Fee Driven Attrition'!$K$8,'Fee Driven Attrition'!$K$8),1)</f>
        <v>1</v>
      </c>
      <c r="AB35" s="157">
        <f>IF($C35&lt;'Fee Driven Attrition'!$I$9,1-IF(AB$13='Fee Driven Attrition'!$K$7,'Fee Driven Attrition'!$K$9,'Fee Driven Attrition'!$K$8),1)</f>
        <v>1</v>
      </c>
      <c r="AC35" s="29"/>
      <c r="AD35" s="23"/>
      <c r="AE35" s="157">
        <f t="shared" si="115"/>
        <v>1</v>
      </c>
      <c r="AF35" s="157">
        <f t="shared" si="16"/>
        <v>1</v>
      </c>
      <c r="AG35" s="157">
        <f t="shared" si="17"/>
        <v>1</v>
      </c>
      <c r="AH35" s="157">
        <f t="shared" si="18"/>
        <v>1</v>
      </c>
      <c r="AI35" s="157">
        <f t="shared" si="19"/>
        <v>0.65</v>
      </c>
      <c r="AJ35" s="157">
        <f t="shared" si="20"/>
        <v>1</v>
      </c>
      <c r="AK35" s="157">
        <f t="shared" si="21"/>
        <v>1</v>
      </c>
      <c r="AL35" s="157">
        <f t="shared" si="22"/>
        <v>1</v>
      </c>
      <c r="AM35" s="157">
        <f t="shared" si="23"/>
        <v>1</v>
      </c>
      <c r="AN35" s="157">
        <f t="shared" si="24"/>
        <v>0.65</v>
      </c>
      <c r="AO35" s="157">
        <f t="shared" si="25"/>
        <v>1</v>
      </c>
      <c r="AP35" s="157">
        <f t="shared" si="26"/>
        <v>1</v>
      </c>
      <c r="AQ35" s="157">
        <f t="shared" si="27"/>
        <v>1</v>
      </c>
      <c r="AR35" s="157">
        <f t="shared" si="28"/>
        <v>1</v>
      </c>
      <c r="AS35" s="157">
        <f t="shared" si="29"/>
        <v>0.65</v>
      </c>
      <c r="AT35" s="157">
        <f t="shared" si="30"/>
        <v>1</v>
      </c>
      <c r="AU35" s="157">
        <f t="shared" si="31"/>
        <v>1</v>
      </c>
      <c r="AV35" s="157">
        <f t="shared" si="32"/>
        <v>1</v>
      </c>
      <c r="AW35" s="157">
        <f t="shared" si="33"/>
        <v>1</v>
      </c>
      <c r="AX35" s="157">
        <f t="shared" si="34"/>
        <v>0.65</v>
      </c>
      <c r="AY35" s="157">
        <f t="shared" si="35"/>
        <v>1</v>
      </c>
      <c r="AZ35" s="157">
        <f t="shared" si="36"/>
        <v>1</v>
      </c>
      <c r="BA35" s="157">
        <f t="shared" si="37"/>
        <v>1</v>
      </c>
      <c r="BB35" s="157">
        <f t="shared" si="38"/>
        <v>1</v>
      </c>
      <c r="BC35" s="157">
        <f t="shared" si="39"/>
        <v>0.65</v>
      </c>
      <c r="BD35" s="60"/>
      <c r="BE35" s="158">
        <f t="shared" si="118"/>
        <v>174.91622489255494</v>
      </c>
      <c r="BF35" s="1"/>
      <c r="BG35" s="1"/>
      <c r="BH35" s="159">
        <f t="shared" si="40"/>
        <v>0</v>
      </c>
      <c r="BI35" s="159">
        <f t="shared" si="41"/>
        <v>0</v>
      </c>
      <c r="BJ35" s="159">
        <f t="shared" si="42"/>
        <v>0</v>
      </c>
      <c r="BK35" s="159">
        <f t="shared" si="43"/>
        <v>0</v>
      </c>
      <c r="BL35" s="159">
        <f t="shared" si="44"/>
        <v>0</v>
      </c>
      <c r="BM35" s="159">
        <f t="shared" si="45"/>
        <v>0</v>
      </c>
      <c r="BN35" s="159">
        <f t="shared" si="46"/>
        <v>0</v>
      </c>
      <c r="BO35" s="159">
        <f t="shared" si="47"/>
        <v>0</v>
      </c>
      <c r="BP35" s="159">
        <f t="shared" si="48"/>
        <v>0</v>
      </c>
      <c r="BQ35" s="159">
        <f t="shared" si="49"/>
        <v>0</v>
      </c>
      <c r="BR35" s="159">
        <f t="shared" si="50"/>
        <v>0</v>
      </c>
      <c r="BS35" s="159">
        <f t="shared" si="51"/>
        <v>0</v>
      </c>
      <c r="BT35" s="159">
        <f t="shared" si="52"/>
        <v>0</v>
      </c>
      <c r="BU35" s="159">
        <f t="shared" si="53"/>
        <v>0</v>
      </c>
      <c r="BV35" s="159">
        <f t="shared" si="54"/>
        <v>0</v>
      </c>
      <c r="BW35" s="159">
        <f t="shared" si="55"/>
        <v>0</v>
      </c>
      <c r="BX35" s="159">
        <f t="shared" si="56"/>
        <v>0</v>
      </c>
      <c r="BY35" s="159">
        <f t="shared" si="57"/>
        <v>0</v>
      </c>
      <c r="BZ35" s="159">
        <f t="shared" si="58"/>
        <v>0</v>
      </c>
      <c r="CA35" s="159">
        <f t="shared" si="59"/>
        <v>0</v>
      </c>
      <c r="CB35" s="159">
        <f t="shared" si="60"/>
        <v>0</v>
      </c>
      <c r="CC35" s="159">
        <f t="shared" si="61"/>
        <v>0</v>
      </c>
      <c r="CD35" s="159">
        <f t="shared" si="62"/>
        <v>0</v>
      </c>
      <c r="CE35" s="159">
        <f t="shared" si="63"/>
        <v>0</v>
      </c>
      <c r="CF35" s="159">
        <f t="shared" si="64"/>
        <v>0</v>
      </c>
      <c r="CG35" s="1"/>
      <c r="CH35" s="1"/>
      <c r="CI35" s="160">
        <f t="shared" si="65"/>
        <v>124.91622489255494</v>
      </c>
      <c r="CJ35" s="160">
        <f t="shared" si="66"/>
        <v>124.91622489255494</v>
      </c>
      <c r="CK35" s="160">
        <f t="shared" si="67"/>
        <v>124.91622489255494</v>
      </c>
      <c r="CL35" s="160">
        <f t="shared" si="68"/>
        <v>124.91622489255494</v>
      </c>
      <c r="CM35" s="160">
        <f t="shared" si="69"/>
        <v>124.91622489255494</v>
      </c>
      <c r="CN35" s="160">
        <f t="shared" si="70"/>
        <v>124.91622489255494</v>
      </c>
      <c r="CO35" s="160">
        <f t="shared" si="71"/>
        <v>124.91622489255494</v>
      </c>
      <c r="CP35" s="160">
        <f t="shared" si="72"/>
        <v>124.91622489255494</v>
      </c>
      <c r="CQ35" s="160">
        <f t="shared" si="73"/>
        <v>124.91622489255494</v>
      </c>
      <c r="CR35" s="160">
        <f t="shared" si="74"/>
        <v>124.91622489255494</v>
      </c>
      <c r="CS35" s="160">
        <f t="shared" si="75"/>
        <v>124.91622489255494</v>
      </c>
      <c r="CT35" s="160">
        <f t="shared" si="76"/>
        <v>124.91622489255494</v>
      </c>
      <c r="CU35" s="160">
        <f t="shared" si="77"/>
        <v>124.91622489255494</v>
      </c>
      <c r="CV35" s="160">
        <f t="shared" si="78"/>
        <v>124.91622489255494</v>
      </c>
      <c r="CW35" s="160">
        <f t="shared" si="79"/>
        <v>124.91622489255494</v>
      </c>
      <c r="CX35" s="160">
        <f t="shared" si="80"/>
        <v>124.91622489255494</v>
      </c>
      <c r="CY35" s="160">
        <f t="shared" si="81"/>
        <v>124.91622489255494</v>
      </c>
      <c r="CZ35" s="160">
        <f t="shared" si="82"/>
        <v>124.91622489255494</v>
      </c>
      <c r="DA35" s="160">
        <f t="shared" si="83"/>
        <v>124.91622489255494</v>
      </c>
      <c r="DB35" s="160">
        <f t="shared" si="84"/>
        <v>124.91622489255494</v>
      </c>
      <c r="DC35" s="160">
        <f t="shared" si="85"/>
        <v>124.91622489255494</v>
      </c>
      <c r="DD35" s="160">
        <f t="shared" si="86"/>
        <v>124.91622489255494</v>
      </c>
      <c r="DE35" s="160">
        <f t="shared" si="87"/>
        <v>124.91622489255494</v>
      </c>
      <c r="DF35" s="160">
        <f t="shared" si="88"/>
        <v>124.91622489255494</v>
      </c>
      <c r="DG35" s="160">
        <f t="shared" si="89"/>
        <v>124.91622489255494</v>
      </c>
      <c r="DH35" s="36"/>
      <c r="DI35" s="36"/>
      <c r="DJ35" s="160">
        <f t="shared" si="90"/>
        <v>124.91622489255494</v>
      </c>
      <c r="DK35" s="160">
        <f t="shared" si="91"/>
        <v>124.91622489255494</v>
      </c>
      <c r="DL35" s="160">
        <f t="shared" si="92"/>
        <v>124.91622489255494</v>
      </c>
      <c r="DM35" s="160">
        <f t="shared" si="93"/>
        <v>124.91622489255494</v>
      </c>
      <c r="DN35" s="160">
        <f t="shared" si="94"/>
        <v>81.195546180160704</v>
      </c>
      <c r="DO35" s="160">
        <f t="shared" si="95"/>
        <v>124.91622489255494</v>
      </c>
      <c r="DP35" s="160">
        <f t="shared" si="96"/>
        <v>124.91622489255494</v>
      </c>
      <c r="DQ35" s="160">
        <f t="shared" si="97"/>
        <v>124.91622489255494</v>
      </c>
      <c r="DR35" s="160">
        <f t="shared" si="98"/>
        <v>124.91622489255494</v>
      </c>
      <c r="DS35" s="160">
        <f t="shared" si="99"/>
        <v>81.195546180160704</v>
      </c>
      <c r="DT35" s="160">
        <f t="shared" si="100"/>
        <v>124.91622489255494</v>
      </c>
      <c r="DU35" s="160">
        <f t="shared" si="101"/>
        <v>124.91622489255494</v>
      </c>
      <c r="DV35" s="160">
        <f t="shared" si="102"/>
        <v>124.91622489255494</v>
      </c>
      <c r="DW35" s="160">
        <f t="shared" si="103"/>
        <v>124.91622489255494</v>
      </c>
      <c r="DX35" s="160">
        <f t="shared" si="104"/>
        <v>81.195546180160704</v>
      </c>
      <c r="DY35" s="160">
        <f t="shared" si="105"/>
        <v>124.91622489255494</v>
      </c>
      <c r="DZ35" s="160">
        <f t="shared" si="106"/>
        <v>124.91622489255494</v>
      </c>
      <c r="EA35" s="160">
        <f t="shared" si="107"/>
        <v>124.91622489255494</v>
      </c>
      <c r="EB35" s="160">
        <f t="shared" si="108"/>
        <v>124.91622489255494</v>
      </c>
      <c r="EC35" s="160">
        <f t="shared" si="109"/>
        <v>81.195546180160704</v>
      </c>
      <c r="ED35" s="160">
        <f t="shared" si="110"/>
        <v>124.91622489255494</v>
      </c>
      <c r="EE35" s="160">
        <f t="shared" si="111"/>
        <v>124.91622489255494</v>
      </c>
      <c r="EF35" s="160">
        <f t="shared" si="112"/>
        <v>124.91622489255494</v>
      </c>
      <c r="EG35" s="160">
        <f t="shared" si="113"/>
        <v>124.91622489255494</v>
      </c>
      <c r="EH35" s="160">
        <f t="shared" si="114"/>
        <v>81.195546180160704</v>
      </c>
      <c r="EI35" s="36"/>
      <c r="EJ35" s="36"/>
      <c r="EK35" s="36"/>
      <c r="EL35" s="36"/>
      <c r="EM35" s="36"/>
      <c r="EN35" s="36"/>
      <c r="EO35" s="36"/>
      <c r="EP35" s="36"/>
      <c r="EQ35" s="36"/>
      <c r="ER35" s="36"/>
      <c r="ES35" s="36"/>
      <c r="ET35" s="36"/>
      <c r="EU35" s="36"/>
    </row>
    <row r="36" spans="1:151" ht="13.5" thickBot="1">
      <c r="A36" s="2">
        <v>1105</v>
      </c>
      <c r="B36" s="153">
        <f>INDEX('Customer Longevity'!$A$7:$A$206,MATCH(Model!A36,'Customer Longevity'!$B$7:$B$206,0))</f>
        <v>8.765163868303155</v>
      </c>
      <c r="C36" s="154">
        <v>11033.821173661976</v>
      </c>
      <c r="D36" s="3"/>
      <c r="E36" s="153" cm="1">
        <f t="array" ref="E36">INDEX('Distance to Each Branch'!$C$7:$C$806,MATCH(1, (Model!$E$14='Distance to Each Branch'!$B$7:$B$806)*(Model!A36='Distance to Each Branch'!$A$7:$A$806),0))</f>
        <v>3.2916353493098844</v>
      </c>
      <c r="F36" s="153" cm="1">
        <f t="array" ref="F36">INDEX('Distance to Each Branch'!$C$7:$C$806,MATCH(1, (Model!$F$14='Distance to Each Branch'!$B$7:$B$806)*(Model!A36='Distance to Each Branch'!$A$7:$A$806),0))</f>
        <v>0.61436733973147917</v>
      </c>
      <c r="G36" s="153" cm="1">
        <f t="array" ref="G36">INDEX('Distance to Each Branch'!$C$7:$C$806,MATCH(1, (Model!$G$14='Distance to Each Branch'!$B$7:$B$806)*(Model!A36='Distance to Each Branch'!$A$7:$A$806),0))</f>
        <v>5.5269775272353145</v>
      </c>
      <c r="H36" s="153" cm="1">
        <f t="array" ref="H36">INDEX('Distance to Each Branch'!$C$7:$C$806,MATCH(1, (Model!$H$14='Distance to Each Branch'!$B$7:$B$806)*(Model!A36='Distance to Each Branch'!$A$7:$A$806),0))</f>
        <v>0.70572570306813653</v>
      </c>
      <c r="I36" s="155" t="str">
        <f t="shared" si="116"/>
        <v>Branch B</v>
      </c>
      <c r="J36" s="54"/>
      <c r="K36" s="156">
        <f t="shared" si="117"/>
        <v>0.61436733973147917</v>
      </c>
      <c r="L36" s="34">
        <v>0</v>
      </c>
      <c r="M36" s="153">
        <f t="shared" si="12"/>
        <v>0</v>
      </c>
      <c r="N36" s="153">
        <f t="shared" si="119"/>
        <v>9.1358363336657367E-2</v>
      </c>
      <c r="O36" s="153">
        <f t="shared" si="120"/>
        <v>0</v>
      </c>
      <c r="P36" s="153">
        <f t="shared" si="121"/>
        <v>0</v>
      </c>
      <c r="R36" s="23">
        <v>1</v>
      </c>
      <c r="S36" s="157">
        <f>(1-IF(M36=0,0,INDEX('Branch Closure Driven Attrition'!$D$9:$G$12,MATCH($B36,'Branch Closure Driven Attrition'!$C$9:$C$12,TRUE),MATCH(M36,'Branch Closure Driven Attrition'!$D$8:$G$8,TRUE))))</f>
        <v>1</v>
      </c>
      <c r="T36" s="157">
        <f>(1-IF(N36=0,0,INDEX('Branch Closure Driven Attrition'!$D$9:$G$12,MATCH($B36,'Branch Closure Driven Attrition'!$C$9:$C$12,TRUE),MATCH(N36,'Branch Closure Driven Attrition'!$D$8:$G$8,TRUE))))</f>
        <v>0.8</v>
      </c>
      <c r="U36" s="157">
        <f>(1-IF(O36=0,0,INDEX('Branch Closure Driven Attrition'!$D$9:$G$12,MATCH($B36,'Branch Closure Driven Attrition'!$C$9:$C$12,TRUE),MATCH(O36,'Branch Closure Driven Attrition'!$D$8:$G$8,TRUE))))</f>
        <v>1</v>
      </c>
      <c r="V36" s="157">
        <f>(1-IF(P36=0,0,INDEX('Branch Closure Driven Attrition'!$D$9:$G$12,MATCH($B36,'Branch Closure Driven Attrition'!$C$9:$C$12,TRUE),MATCH(P36,'Branch Closure Driven Attrition'!$D$8:$G$8,TRUE))))</f>
        <v>1</v>
      </c>
      <c r="W36" s="29"/>
      <c r="X36" s="23">
        <f t="shared" si="10"/>
        <v>1</v>
      </c>
      <c r="Y36" s="157">
        <f>IF($C36&lt;'Fee Driven Attrition'!$I$8,1-IF(Y$13='Fee Driven Attrition'!$J$7,'Fee Driven Attrition'!$J$8,'Fee Driven Attrition'!$K$8),1)</f>
        <v>0.9</v>
      </c>
      <c r="Z36" s="157">
        <f>IF($C36&lt;'Fee Driven Attrition'!$I$9,1-IF(Z$13='Fee Driven Attrition'!$J$7,'Fee Driven Attrition'!$J$9,'Fee Driven Attrition'!$K$8),1)</f>
        <v>0.95</v>
      </c>
      <c r="AA36" s="157">
        <f>IF($C36&lt;'Fee Driven Attrition'!$I$8,1-IF(AA$13='Fee Driven Attrition'!$K$7,'Fee Driven Attrition'!$K$8,'Fee Driven Attrition'!$K$8),1)</f>
        <v>0.8</v>
      </c>
      <c r="AB36" s="157">
        <f>IF($C36&lt;'Fee Driven Attrition'!$I$9,1-IF(AB$13='Fee Driven Attrition'!$K$7,'Fee Driven Attrition'!$K$9,'Fee Driven Attrition'!$K$8),1)</f>
        <v>0.85</v>
      </c>
      <c r="AC36" s="29"/>
      <c r="AD36" s="23"/>
      <c r="AE36" s="157">
        <f t="shared" si="115"/>
        <v>1</v>
      </c>
      <c r="AF36" s="157">
        <f t="shared" si="16"/>
        <v>1</v>
      </c>
      <c r="AG36" s="157">
        <f t="shared" si="17"/>
        <v>0.8</v>
      </c>
      <c r="AH36" s="157">
        <f t="shared" si="18"/>
        <v>1</v>
      </c>
      <c r="AI36" s="157">
        <f t="shared" si="19"/>
        <v>1</v>
      </c>
      <c r="AJ36" s="157">
        <f t="shared" si="20"/>
        <v>0.9</v>
      </c>
      <c r="AK36" s="157">
        <f t="shared" si="21"/>
        <v>0.9</v>
      </c>
      <c r="AL36" s="157">
        <f t="shared" si="22"/>
        <v>0.72000000000000008</v>
      </c>
      <c r="AM36" s="157">
        <f t="shared" si="23"/>
        <v>0.9</v>
      </c>
      <c r="AN36" s="157">
        <f t="shared" si="24"/>
        <v>0.9</v>
      </c>
      <c r="AO36" s="157">
        <f t="shared" si="25"/>
        <v>0.95</v>
      </c>
      <c r="AP36" s="157">
        <f t="shared" si="26"/>
        <v>0.95</v>
      </c>
      <c r="AQ36" s="157">
        <f t="shared" si="27"/>
        <v>0.76</v>
      </c>
      <c r="AR36" s="157">
        <f t="shared" si="28"/>
        <v>0.95</v>
      </c>
      <c r="AS36" s="157">
        <f t="shared" si="29"/>
        <v>0.95</v>
      </c>
      <c r="AT36" s="157">
        <f t="shared" si="30"/>
        <v>0.8</v>
      </c>
      <c r="AU36" s="157">
        <f t="shared" si="31"/>
        <v>0.8</v>
      </c>
      <c r="AV36" s="157">
        <f t="shared" si="32"/>
        <v>0.64000000000000012</v>
      </c>
      <c r="AW36" s="157">
        <f t="shared" si="33"/>
        <v>0.8</v>
      </c>
      <c r="AX36" s="157">
        <f t="shared" si="34"/>
        <v>0.8</v>
      </c>
      <c r="AY36" s="157">
        <f t="shared" si="35"/>
        <v>0.85</v>
      </c>
      <c r="AZ36" s="157">
        <f t="shared" si="36"/>
        <v>0.85</v>
      </c>
      <c r="BA36" s="157">
        <f t="shared" si="37"/>
        <v>0.68</v>
      </c>
      <c r="BB36" s="157">
        <f t="shared" si="38"/>
        <v>0.85</v>
      </c>
      <c r="BC36" s="157">
        <f t="shared" si="39"/>
        <v>0.85</v>
      </c>
      <c r="BD36" s="60"/>
      <c r="BE36" s="158">
        <f t="shared" si="118"/>
        <v>110.33821173661977</v>
      </c>
      <c r="BF36" s="1"/>
      <c r="BG36" s="1"/>
      <c r="BH36" s="159">
        <f t="shared" si="40"/>
        <v>0</v>
      </c>
      <c r="BI36" s="159">
        <f t="shared" si="41"/>
        <v>0</v>
      </c>
      <c r="BJ36" s="159">
        <f t="shared" si="42"/>
        <v>0</v>
      </c>
      <c r="BK36" s="159">
        <f t="shared" si="43"/>
        <v>0</v>
      </c>
      <c r="BL36" s="159">
        <f t="shared" si="44"/>
        <v>0</v>
      </c>
      <c r="BM36" s="159">
        <f t="shared" si="45"/>
        <v>40</v>
      </c>
      <c r="BN36" s="159">
        <f t="shared" si="46"/>
        <v>40</v>
      </c>
      <c r="BO36" s="159">
        <f t="shared" si="47"/>
        <v>40</v>
      </c>
      <c r="BP36" s="159">
        <f t="shared" si="48"/>
        <v>40</v>
      </c>
      <c r="BQ36" s="159">
        <f t="shared" si="49"/>
        <v>40</v>
      </c>
      <c r="BR36" s="159">
        <f t="shared" si="50"/>
        <v>40</v>
      </c>
      <c r="BS36" s="159">
        <f t="shared" si="51"/>
        <v>40</v>
      </c>
      <c r="BT36" s="159">
        <f t="shared" si="52"/>
        <v>40</v>
      </c>
      <c r="BU36" s="159">
        <f t="shared" si="53"/>
        <v>40</v>
      </c>
      <c r="BV36" s="159">
        <f t="shared" si="54"/>
        <v>40</v>
      </c>
      <c r="BW36" s="159">
        <f t="shared" si="55"/>
        <v>60</v>
      </c>
      <c r="BX36" s="159">
        <f t="shared" si="56"/>
        <v>60</v>
      </c>
      <c r="BY36" s="159">
        <f t="shared" si="57"/>
        <v>60</v>
      </c>
      <c r="BZ36" s="159">
        <f t="shared" si="58"/>
        <v>60</v>
      </c>
      <c r="CA36" s="159">
        <f t="shared" si="59"/>
        <v>60</v>
      </c>
      <c r="CB36" s="159">
        <f t="shared" si="60"/>
        <v>60</v>
      </c>
      <c r="CC36" s="159">
        <f t="shared" si="61"/>
        <v>60</v>
      </c>
      <c r="CD36" s="159">
        <f t="shared" si="62"/>
        <v>60</v>
      </c>
      <c r="CE36" s="159">
        <f t="shared" si="63"/>
        <v>60</v>
      </c>
      <c r="CF36" s="159">
        <f t="shared" si="64"/>
        <v>60</v>
      </c>
      <c r="CG36" s="1"/>
      <c r="CH36" s="1"/>
      <c r="CI36" s="160">
        <f t="shared" si="65"/>
        <v>60.338211736619769</v>
      </c>
      <c r="CJ36" s="160">
        <f t="shared" si="66"/>
        <v>60.338211736619769</v>
      </c>
      <c r="CK36" s="160">
        <f t="shared" si="67"/>
        <v>60.338211736619769</v>
      </c>
      <c r="CL36" s="160">
        <f t="shared" si="68"/>
        <v>60.338211736619769</v>
      </c>
      <c r="CM36" s="160">
        <f t="shared" si="69"/>
        <v>60.338211736619769</v>
      </c>
      <c r="CN36" s="160">
        <f t="shared" si="70"/>
        <v>100.33821173661977</v>
      </c>
      <c r="CO36" s="160">
        <f t="shared" si="71"/>
        <v>100.33821173661977</v>
      </c>
      <c r="CP36" s="160">
        <f t="shared" si="72"/>
        <v>100.33821173661977</v>
      </c>
      <c r="CQ36" s="160">
        <f t="shared" si="73"/>
        <v>100.33821173661977</v>
      </c>
      <c r="CR36" s="160">
        <f t="shared" si="74"/>
        <v>100.33821173661977</v>
      </c>
      <c r="CS36" s="160">
        <f t="shared" si="75"/>
        <v>100.33821173661977</v>
      </c>
      <c r="CT36" s="160">
        <f t="shared" si="76"/>
        <v>100.33821173661977</v>
      </c>
      <c r="CU36" s="160">
        <f t="shared" si="77"/>
        <v>100.33821173661977</v>
      </c>
      <c r="CV36" s="160">
        <f t="shared" si="78"/>
        <v>100.33821173661977</v>
      </c>
      <c r="CW36" s="160">
        <f t="shared" si="79"/>
        <v>100.33821173661977</v>
      </c>
      <c r="CX36" s="160">
        <f t="shared" si="80"/>
        <v>120.33821173661977</v>
      </c>
      <c r="CY36" s="160">
        <f t="shared" si="81"/>
        <v>120.33821173661977</v>
      </c>
      <c r="CZ36" s="160">
        <f t="shared" si="82"/>
        <v>120.33821173661977</v>
      </c>
      <c r="DA36" s="160">
        <f t="shared" si="83"/>
        <v>120.33821173661977</v>
      </c>
      <c r="DB36" s="160">
        <f t="shared" si="84"/>
        <v>120.33821173661977</v>
      </c>
      <c r="DC36" s="160">
        <f t="shared" si="85"/>
        <v>120.33821173661977</v>
      </c>
      <c r="DD36" s="160">
        <f t="shared" si="86"/>
        <v>120.33821173661977</v>
      </c>
      <c r="DE36" s="160">
        <f t="shared" si="87"/>
        <v>120.33821173661977</v>
      </c>
      <c r="DF36" s="160">
        <f t="shared" si="88"/>
        <v>120.33821173661977</v>
      </c>
      <c r="DG36" s="160">
        <f t="shared" si="89"/>
        <v>120.33821173661977</v>
      </c>
      <c r="DH36" s="36"/>
      <c r="DI36" s="36"/>
      <c r="DJ36" s="160">
        <f t="shared" si="90"/>
        <v>60.338211736619769</v>
      </c>
      <c r="DK36" s="160">
        <f t="shared" si="91"/>
        <v>60.338211736619769</v>
      </c>
      <c r="DL36" s="160">
        <f t="shared" si="92"/>
        <v>48.270569389295815</v>
      </c>
      <c r="DM36" s="160">
        <f t="shared" si="93"/>
        <v>60.338211736619769</v>
      </c>
      <c r="DN36" s="160">
        <f t="shared" si="94"/>
        <v>60.338211736619769</v>
      </c>
      <c r="DO36" s="160">
        <f t="shared" si="95"/>
        <v>90.304390562957792</v>
      </c>
      <c r="DP36" s="160">
        <f t="shared" si="96"/>
        <v>90.304390562957792</v>
      </c>
      <c r="DQ36" s="160">
        <f t="shared" si="97"/>
        <v>72.243512450366239</v>
      </c>
      <c r="DR36" s="160">
        <f t="shared" si="98"/>
        <v>90.304390562957792</v>
      </c>
      <c r="DS36" s="160">
        <f t="shared" si="99"/>
        <v>90.304390562957792</v>
      </c>
      <c r="DT36" s="160">
        <f t="shared" si="100"/>
        <v>95.321301149788781</v>
      </c>
      <c r="DU36" s="160">
        <f t="shared" si="101"/>
        <v>95.321301149788781</v>
      </c>
      <c r="DV36" s="160">
        <f t="shared" si="102"/>
        <v>76.257040919831027</v>
      </c>
      <c r="DW36" s="160">
        <f t="shared" si="103"/>
        <v>95.321301149788781</v>
      </c>
      <c r="DX36" s="160">
        <f t="shared" si="104"/>
        <v>95.321301149788781</v>
      </c>
      <c r="DY36" s="160">
        <f t="shared" si="105"/>
        <v>96.270569389295815</v>
      </c>
      <c r="DZ36" s="160">
        <f t="shared" si="106"/>
        <v>96.270569389295815</v>
      </c>
      <c r="EA36" s="160">
        <f t="shared" si="107"/>
        <v>77.016455511436661</v>
      </c>
      <c r="EB36" s="160">
        <f t="shared" si="108"/>
        <v>96.270569389295815</v>
      </c>
      <c r="EC36" s="160">
        <f t="shared" si="109"/>
        <v>96.270569389295815</v>
      </c>
      <c r="ED36" s="160">
        <f t="shared" si="110"/>
        <v>102.2874799761268</v>
      </c>
      <c r="EE36" s="160">
        <f t="shared" si="111"/>
        <v>102.2874799761268</v>
      </c>
      <c r="EF36" s="160">
        <f t="shared" si="112"/>
        <v>81.829983980901446</v>
      </c>
      <c r="EG36" s="160">
        <f t="shared" si="113"/>
        <v>102.2874799761268</v>
      </c>
      <c r="EH36" s="160">
        <f t="shared" si="114"/>
        <v>102.2874799761268</v>
      </c>
      <c r="EI36" s="36"/>
      <c r="EJ36" s="36"/>
      <c r="EK36" s="36"/>
      <c r="EL36" s="36"/>
      <c r="EM36" s="36"/>
      <c r="EN36" s="36"/>
      <c r="EO36" s="36"/>
      <c r="EP36" s="36"/>
      <c r="EQ36" s="36"/>
      <c r="ER36" s="36"/>
      <c r="ES36" s="36"/>
      <c r="ET36" s="36"/>
      <c r="EU36" s="36"/>
    </row>
    <row r="37" spans="1:151" ht="13.5" thickBot="1">
      <c r="A37" s="2">
        <v>1061</v>
      </c>
      <c r="B37" s="153">
        <f>INDEX('Customer Longevity'!$A$7:$A$206,MATCH(Model!A37,'Customer Longevity'!$B$7:$B$206,0))</f>
        <v>10.018826862713984</v>
      </c>
      <c r="C37" s="154">
        <v>10044.76123732933</v>
      </c>
      <c r="D37" s="3"/>
      <c r="E37" s="153" cm="1">
        <f t="array" ref="E37">INDEX('Distance to Each Branch'!$C$7:$C$806,MATCH(1, (Model!$E$14='Distance to Each Branch'!$B$7:$B$806)*(Model!A37='Distance to Each Branch'!$A$7:$A$806),0))</f>
        <v>3.3581093876640198</v>
      </c>
      <c r="F37" s="153" cm="1">
        <f t="array" ref="F37">INDEX('Distance to Each Branch'!$C$7:$C$806,MATCH(1, (Model!$F$14='Distance to Each Branch'!$B$7:$B$806)*(Model!A37='Distance to Each Branch'!$A$7:$A$806),0))</f>
        <v>4.9434548648040844</v>
      </c>
      <c r="G37" s="153" cm="1">
        <f t="array" ref="G37">INDEX('Distance to Each Branch'!$C$7:$C$806,MATCH(1, (Model!$G$14='Distance to Each Branch'!$B$7:$B$806)*(Model!A37='Distance to Each Branch'!$A$7:$A$806),0))</f>
        <v>2.7743540742845987</v>
      </c>
      <c r="H37" s="153" cm="1">
        <f t="array" ref="H37">INDEX('Distance to Each Branch'!$C$7:$C$806,MATCH(1, (Model!$H$14='Distance to Each Branch'!$B$7:$B$806)*(Model!A37='Distance to Each Branch'!$A$7:$A$806),0))</f>
        <v>1.5382516202329932</v>
      </c>
      <c r="I37" s="155" t="str">
        <f t="shared" si="116"/>
        <v>Branch D</v>
      </c>
      <c r="J37" s="54"/>
      <c r="K37" s="156">
        <f t="shared" si="117"/>
        <v>1.5382516202329932</v>
      </c>
      <c r="L37" s="34">
        <v>0</v>
      </c>
      <c r="M37" s="153">
        <f t="shared" si="12"/>
        <v>0</v>
      </c>
      <c r="N37" s="153">
        <f t="shared" si="119"/>
        <v>0</v>
      </c>
      <c r="O37" s="153">
        <f t="shared" si="120"/>
        <v>0</v>
      </c>
      <c r="P37" s="153">
        <f t="shared" si="121"/>
        <v>1.2361024540516055</v>
      </c>
      <c r="R37" s="23">
        <v>1</v>
      </c>
      <c r="S37" s="157">
        <f>(1-IF(M37=0,0,INDEX('Branch Closure Driven Attrition'!$D$9:$G$12,MATCH($B37,'Branch Closure Driven Attrition'!$C$9:$C$12,TRUE),MATCH(M37,'Branch Closure Driven Attrition'!$D$8:$G$8,TRUE))))</f>
        <v>1</v>
      </c>
      <c r="T37" s="157">
        <f>(1-IF(N37=0,0,INDEX('Branch Closure Driven Attrition'!$D$9:$G$12,MATCH($B37,'Branch Closure Driven Attrition'!$C$9:$C$12,TRUE),MATCH(N37,'Branch Closure Driven Attrition'!$D$8:$G$8,TRUE))))</f>
        <v>1</v>
      </c>
      <c r="U37" s="157">
        <f>(1-IF(O37=0,0,INDEX('Branch Closure Driven Attrition'!$D$9:$G$12,MATCH($B37,'Branch Closure Driven Attrition'!$C$9:$C$12,TRUE),MATCH(O37,'Branch Closure Driven Attrition'!$D$8:$G$8,TRUE))))</f>
        <v>1</v>
      </c>
      <c r="V37" s="157">
        <f>(1-IF(P37=0,0,INDEX('Branch Closure Driven Attrition'!$D$9:$G$12,MATCH($B37,'Branch Closure Driven Attrition'!$C$9:$C$12,TRUE),MATCH(P37,'Branch Closure Driven Attrition'!$D$8:$G$8,TRUE))))</f>
        <v>0.65</v>
      </c>
      <c r="W37" s="29"/>
      <c r="X37" s="23">
        <f t="shared" si="10"/>
        <v>1</v>
      </c>
      <c r="Y37" s="157">
        <f>IF($C37&lt;'Fee Driven Attrition'!$I$8,1-IF(Y$13='Fee Driven Attrition'!$J$7,'Fee Driven Attrition'!$J$8,'Fee Driven Attrition'!$K$8),1)</f>
        <v>0.9</v>
      </c>
      <c r="Z37" s="157">
        <f>IF($C37&lt;'Fee Driven Attrition'!$I$9,1-IF(Z$13='Fee Driven Attrition'!$J$7,'Fee Driven Attrition'!$J$9,'Fee Driven Attrition'!$K$8),1)</f>
        <v>0.95</v>
      </c>
      <c r="AA37" s="157">
        <f>IF($C37&lt;'Fee Driven Attrition'!$I$8,1-IF(AA$13='Fee Driven Attrition'!$K$7,'Fee Driven Attrition'!$K$8,'Fee Driven Attrition'!$K$8),1)</f>
        <v>0.8</v>
      </c>
      <c r="AB37" s="157">
        <f>IF($C37&lt;'Fee Driven Attrition'!$I$9,1-IF(AB$13='Fee Driven Attrition'!$K$7,'Fee Driven Attrition'!$K$9,'Fee Driven Attrition'!$K$8),1)</f>
        <v>0.85</v>
      </c>
      <c r="AC37" s="29"/>
      <c r="AD37" s="23"/>
      <c r="AE37" s="157">
        <f t="shared" si="115"/>
        <v>1</v>
      </c>
      <c r="AF37" s="157">
        <f t="shared" si="16"/>
        <v>1</v>
      </c>
      <c r="AG37" s="157">
        <f t="shared" si="17"/>
        <v>1</v>
      </c>
      <c r="AH37" s="157">
        <f t="shared" si="18"/>
        <v>1</v>
      </c>
      <c r="AI37" s="157">
        <f t="shared" si="19"/>
        <v>0.65</v>
      </c>
      <c r="AJ37" s="157">
        <f t="shared" si="20"/>
        <v>0.9</v>
      </c>
      <c r="AK37" s="157">
        <f t="shared" si="21"/>
        <v>0.9</v>
      </c>
      <c r="AL37" s="157">
        <f t="shared" si="22"/>
        <v>0.9</v>
      </c>
      <c r="AM37" s="157">
        <f t="shared" si="23"/>
        <v>0.9</v>
      </c>
      <c r="AN37" s="157">
        <f t="shared" si="24"/>
        <v>0.58500000000000008</v>
      </c>
      <c r="AO37" s="157">
        <f t="shared" si="25"/>
        <v>0.95</v>
      </c>
      <c r="AP37" s="157">
        <f t="shared" si="26"/>
        <v>0.95</v>
      </c>
      <c r="AQ37" s="157">
        <f t="shared" si="27"/>
        <v>0.95</v>
      </c>
      <c r="AR37" s="157">
        <f t="shared" si="28"/>
        <v>0.95</v>
      </c>
      <c r="AS37" s="157">
        <f t="shared" si="29"/>
        <v>0.61749999999999994</v>
      </c>
      <c r="AT37" s="157">
        <f t="shared" si="30"/>
        <v>0.8</v>
      </c>
      <c r="AU37" s="157">
        <f t="shared" si="31"/>
        <v>0.8</v>
      </c>
      <c r="AV37" s="157">
        <f t="shared" si="32"/>
        <v>0.8</v>
      </c>
      <c r="AW37" s="157">
        <f t="shared" si="33"/>
        <v>0.8</v>
      </c>
      <c r="AX37" s="157">
        <f t="shared" si="34"/>
        <v>0.52</v>
      </c>
      <c r="AY37" s="157">
        <f t="shared" si="35"/>
        <v>0.85</v>
      </c>
      <c r="AZ37" s="157">
        <f t="shared" si="36"/>
        <v>0.85</v>
      </c>
      <c r="BA37" s="157">
        <f t="shared" si="37"/>
        <v>0.85</v>
      </c>
      <c r="BB37" s="157">
        <f t="shared" si="38"/>
        <v>0.85</v>
      </c>
      <c r="BC37" s="157">
        <f t="shared" si="39"/>
        <v>0.55249999999999999</v>
      </c>
      <c r="BD37" s="60"/>
      <c r="BE37" s="158">
        <f t="shared" si="118"/>
        <v>100.44761237329331</v>
      </c>
      <c r="BF37" s="1"/>
      <c r="BG37" s="1"/>
      <c r="BH37" s="159">
        <f t="shared" si="40"/>
        <v>0</v>
      </c>
      <c r="BI37" s="159">
        <f t="shared" si="41"/>
        <v>0</v>
      </c>
      <c r="BJ37" s="159">
        <f t="shared" si="42"/>
        <v>0</v>
      </c>
      <c r="BK37" s="159">
        <f t="shared" si="43"/>
        <v>0</v>
      </c>
      <c r="BL37" s="159">
        <f t="shared" si="44"/>
        <v>0</v>
      </c>
      <c r="BM37" s="159">
        <f t="shared" si="45"/>
        <v>40</v>
      </c>
      <c r="BN37" s="159">
        <f t="shared" si="46"/>
        <v>40</v>
      </c>
      <c r="BO37" s="159">
        <f t="shared" si="47"/>
        <v>40</v>
      </c>
      <c r="BP37" s="159">
        <f t="shared" si="48"/>
        <v>40</v>
      </c>
      <c r="BQ37" s="159">
        <f t="shared" si="49"/>
        <v>40</v>
      </c>
      <c r="BR37" s="159">
        <f t="shared" si="50"/>
        <v>40</v>
      </c>
      <c r="BS37" s="159">
        <f t="shared" si="51"/>
        <v>40</v>
      </c>
      <c r="BT37" s="159">
        <f t="shared" si="52"/>
        <v>40</v>
      </c>
      <c r="BU37" s="159">
        <f t="shared" si="53"/>
        <v>40</v>
      </c>
      <c r="BV37" s="159">
        <f t="shared" si="54"/>
        <v>40</v>
      </c>
      <c r="BW37" s="159">
        <f t="shared" si="55"/>
        <v>60</v>
      </c>
      <c r="BX37" s="159">
        <f t="shared" si="56"/>
        <v>60</v>
      </c>
      <c r="BY37" s="159">
        <f t="shared" si="57"/>
        <v>60</v>
      </c>
      <c r="BZ37" s="159">
        <f t="shared" si="58"/>
        <v>60</v>
      </c>
      <c r="CA37" s="159">
        <f t="shared" si="59"/>
        <v>60</v>
      </c>
      <c r="CB37" s="159">
        <f t="shared" si="60"/>
        <v>60</v>
      </c>
      <c r="CC37" s="159">
        <f t="shared" si="61"/>
        <v>60</v>
      </c>
      <c r="CD37" s="159">
        <f t="shared" si="62"/>
        <v>60</v>
      </c>
      <c r="CE37" s="159">
        <f t="shared" si="63"/>
        <v>60</v>
      </c>
      <c r="CF37" s="159">
        <f t="shared" si="64"/>
        <v>60</v>
      </c>
      <c r="CG37" s="1"/>
      <c r="CH37" s="1"/>
      <c r="CI37" s="160">
        <f t="shared" si="65"/>
        <v>50.44761237329331</v>
      </c>
      <c r="CJ37" s="160">
        <f t="shared" si="66"/>
        <v>50.44761237329331</v>
      </c>
      <c r="CK37" s="160">
        <f t="shared" si="67"/>
        <v>50.44761237329331</v>
      </c>
      <c r="CL37" s="160">
        <f t="shared" si="68"/>
        <v>50.44761237329331</v>
      </c>
      <c r="CM37" s="160">
        <f t="shared" si="69"/>
        <v>50.44761237329331</v>
      </c>
      <c r="CN37" s="160">
        <f t="shared" si="70"/>
        <v>90.44761237329331</v>
      </c>
      <c r="CO37" s="160">
        <f t="shared" si="71"/>
        <v>90.44761237329331</v>
      </c>
      <c r="CP37" s="160">
        <f t="shared" si="72"/>
        <v>90.44761237329331</v>
      </c>
      <c r="CQ37" s="160">
        <f t="shared" si="73"/>
        <v>90.44761237329331</v>
      </c>
      <c r="CR37" s="160">
        <f t="shared" si="74"/>
        <v>90.44761237329331</v>
      </c>
      <c r="CS37" s="160">
        <f t="shared" si="75"/>
        <v>90.44761237329331</v>
      </c>
      <c r="CT37" s="160">
        <f t="shared" si="76"/>
        <v>90.44761237329331</v>
      </c>
      <c r="CU37" s="160">
        <f t="shared" si="77"/>
        <v>90.44761237329331</v>
      </c>
      <c r="CV37" s="160">
        <f t="shared" si="78"/>
        <v>90.44761237329331</v>
      </c>
      <c r="CW37" s="160">
        <f t="shared" si="79"/>
        <v>90.44761237329331</v>
      </c>
      <c r="CX37" s="160">
        <f t="shared" si="80"/>
        <v>110.44761237329331</v>
      </c>
      <c r="CY37" s="160">
        <f t="shared" si="81"/>
        <v>110.44761237329331</v>
      </c>
      <c r="CZ37" s="160">
        <f t="shared" si="82"/>
        <v>110.44761237329331</v>
      </c>
      <c r="DA37" s="160">
        <f t="shared" si="83"/>
        <v>110.44761237329331</v>
      </c>
      <c r="DB37" s="160">
        <f t="shared" si="84"/>
        <v>110.44761237329331</v>
      </c>
      <c r="DC37" s="160">
        <f t="shared" si="85"/>
        <v>110.44761237329331</v>
      </c>
      <c r="DD37" s="160">
        <f t="shared" si="86"/>
        <v>110.44761237329331</v>
      </c>
      <c r="DE37" s="160">
        <f t="shared" si="87"/>
        <v>110.44761237329331</v>
      </c>
      <c r="DF37" s="160">
        <f t="shared" si="88"/>
        <v>110.44761237329331</v>
      </c>
      <c r="DG37" s="160">
        <f t="shared" si="89"/>
        <v>110.44761237329331</v>
      </c>
      <c r="DH37" s="36"/>
      <c r="DI37" s="36"/>
      <c r="DJ37" s="160">
        <f t="shared" si="90"/>
        <v>50.44761237329331</v>
      </c>
      <c r="DK37" s="160">
        <f t="shared" si="91"/>
        <v>50.44761237329331</v>
      </c>
      <c r="DL37" s="160">
        <f t="shared" si="92"/>
        <v>50.44761237329331</v>
      </c>
      <c r="DM37" s="160">
        <f t="shared" si="93"/>
        <v>50.44761237329331</v>
      </c>
      <c r="DN37" s="160">
        <f t="shared" si="94"/>
        <v>32.79094804264065</v>
      </c>
      <c r="DO37" s="160">
        <f t="shared" si="95"/>
        <v>81.402851135963985</v>
      </c>
      <c r="DP37" s="160">
        <f t="shared" si="96"/>
        <v>81.402851135963985</v>
      </c>
      <c r="DQ37" s="160">
        <f t="shared" si="97"/>
        <v>81.402851135963985</v>
      </c>
      <c r="DR37" s="160">
        <f t="shared" si="98"/>
        <v>81.402851135963985</v>
      </c>
      <c r="DS37" s="160">
        <f t="shared" si="99"/>
        <v>52.911853238376594</v>
      </c>
      <c r="DT37" s="160">
        <f t="shared" si="100"/>
        <v>85.925231754628641</v>
      </c>
      <c r="DU37" s="160">
        <f t="shared" si="101"/>
        <v>85.925231754628641</v>
      </c>
      <c r="DV37" s="160">
        <f t="shared" si="102"/>
        <v>85.925231754628641</v>
      </c>
      <c r="DW37" s="160">
        <f t="shared" si="103"/>
        <v>85.925231754628641</v>
      </c>
      <c r="DX37" s="160">
        <f t="shared" si="104"/>
        <v>55.851400640508615</v>
      </c>
      <c r="DY37" s="160">
        <f t="shared" si="105"/>
        <v>88.35808989863466</v>
      </c>
      <c r="DZ37" s="160">
        <f t="shared" si="106"/>
        <v>88.35808989863466</v>
      </c>
      <c r="EA37" s="160">
        <f t="shared" si="107"/>
        <v>88.35808989863466</v>
      </c>
      <c r="EB37" s="160">
        <f t="shared" si="108"/>
        <v>88.35808989863466</v>
      </c>
      <c r="EC37" s="160">
        <f t="shared" si="109"/>
        <v>57.432758434112522</v>
      </c>
      <c r="ED37" s="160">
        <f t="shared" si="110"/>
        <v>93.880470517299315</v>
      </c>
      <c r="EE37" s="160">
        <f t="shared" si="111"/>
        <v>93.880470517299315</v>
      </c>
      <c r="EF37" s="160">
        <f t="shared" si="112"/>
        <v>93.880470517299315</v>
      </c>
      <c r="EG37" s="160">
        <f t="shared" si="113"/>
        <v>93.880470517299315</v>
      </c>
      <c r="EH37" s="160">
        <f t="shared" si="114"/>
        <v>61.022305836244556</v>
      </c>
      <c r="EI37" s="36"/>
      <c r="EJ37" s="36"/>
      <c r="EK37" s="36"/>
      <c r="EL37" s="36"/>
      <c r="EM37" s="36"/>
      <c r="EN37" s="36"/>
      <c r="EO37" s="36"/>
      <c r="EP37" s="36"/>
      <c r="EQ37" s="36"/>
      <c r="ER37" s="36"/>
      <c r="ES37" s="36"/>
      <c r="ET37" s="36"/>
      <c r="EU37" s="36"/>
    </row>
    <row r="38" spans="1:151" ht="13.5" thickBot="1">
      <c r="A38" s="2">
        <v>1164</v>
      </c>
      <c r="B38" s="153">
        <f>INDEX('Customer Longevity'!$A$7:$A$206,MATCH(Model!A38,'Customer Longevity'!$B$7:$B$206,0))</f>
        <v>4.5388075415730462</v>
      </c>
      <c r="C38" s="154">
        <v>8631.2247889397186</v>
      </c>
      <c r="D38" s="3"/>
      <c r="E38" s="153" cm="1">
        <f t="array" ref="E38">INDEX('Distance to Each Branch'!$C$7:$C$806,MATCH(1, (Model!$E$14='Distance to Each Branch'!$B$7:$B$806)*(Model!A38='Distance to Each Branch'!$A$7:$A$806),0))</f>
        <v>3.7533249035905585</v>
      </c>
      <c r="F38" s="153" cm="1">
        <f t="array" ref="F38">INDEX('Distance to Each Branch'!$C$7:$C$806,MATCH(1, (Model!$F$14='Distance to Each Branch'!$B$7:$B$806)*(Model!A38='Distance to Each Branch'!$A$7:$A$806),0))</f>
        <v>1.4583993937841373</v>
      </c>
      <c r="G38" s="153" cm="1">
        <f t="array" ref="G38">INDEX('Distance to Each Branch'!$C$7:$C$806,MATCH(1, (Model!$G$14='Distance to Each Branch'!$B$7:$B$806)*(Model!A38='Distance to Each Branch'!$A$7:$A$806),0))</f>
        <v>2.6214957783323678</v>
      </c>
      <c r="H38" s="153" cm="1">
        <f t="array" ref="H38">INDEX('Distance to Each Branch'!$C$7:$C$806,MATCH(1, (Model!$H$14='Distance to Each Branch'!$B$7:$B$806)*(Model!A38='Distance to Each Branch'!$A$7:$A$806),0))</f>
        <v>1.3030185696033394</v>
      </c>
      <c r="I38" s="155" t="str">
        <f t="shared" si="116"/>
        <v>Branch D</v>
      </c>
      <c r="J38" s="54"/>
      <c r="K38" s="156">
        <f t="shared" si="117"/>
        <v>1.3030185696033394</v>
      </c>
      <c r="L38" s="34">
        <v>0</v>
      </c>
      <c r="M38" s="153">
        <f t="shared" si="12"/>
        <v>0</v>
      </c>
      <c r="N38" s="153">
        <f t="shared" si="119"/>
        <v>0</v>
      </c>
      <c r="O38" s="153">
        <f t="shared" si="120"/>
        <v>0</v>
      </c>
      <c r="P38" s="153">
        <f t="shared" si="121"/>
        <v>0.15538082418079791</v>
      </c>
      <c r="R38" s="23">
        <v>1</v>
      </c>
      <c r="S38" s="157">
        <f>(1-IF(M38=0,0,INDEX('Branch Closure Driven Attrition'!$D$9:$G$12,MATCH($B38,'Branch Closure Driven Attrition'!$C$9:$C$12,TRUE),MATCH(M38,'Branch Closure Driven Attrition'!$D$8:$G$8,TRUE))))</f>
        <v>1</v>
      </c>
      <c r="T38" s="157">
        <f>(1-IF(N38=0,0,INDEX('Branch Closure Driven Attrition'!$D$9:$G$12,MATCH($B38,'Branch Closure Driven Attrition'!$C$9:$C$12,TRUE),MATCH(N38,'Branch Closure Driven Attrition'!$D$8:$G$8,TRUE))))</f>
        <v>1</v>
      </c>
      <c r="U38" s="157">
        <f>(1-IF(O38=0,0,INDEX('Branch Closure Driven Attrition'!$D$9:$G$12,MATCH($B38,'Branch Closure Driven Attrition'!$C$9:$C$12,TRUE),MATCH(O38,'Branch Closure Driven Attrition'!$D$8:$G$8,TRUE))))</f>
        <v>1</v>
      </c>
      <c r="V38" s="157">
        <f>(1-IF(P38=0,0,INDEX('Branch Closure Driven Attrition'!$D$9:$G$12,MATCH($B38,'Branch Closure Driven Attrition'!$C$9:$C$12,TRUE),MATCH(P38,'Branch Closure Driven Attrition'!$D$8:$G$8,TRUE))))</f>
        <v>0.75</v>
      </c>
      <c r="W38" s="29"/>
      <c r="X38" s="23">
        <f t="shared" si="10"/>
        <v>1</v>
      </c>
      <c r="Y38" s="157">
        <f>IF($C38&lt;'Fee Driven Attrition'!$I$8,1-IF(Y$13='Fee Driven Attrition'!$J$7,'Fee Driven Attrition'!$J$8,'Fee Driven Attrition'!$K$8),1)</f>
        <v>0.9</v>
      </c>
      <c r="Z38" s="157">
        <f>IF($C38&lt;'Fee Driven Attrition'!$I$9,1-IF(Z$13='Fee Driven Attrition'!$J$7,'Fee Driven Attrition'!$J$9,'Fee Driven Attrition'!$K$8),1)</f>
        <v>0.95</v>
      </c>
      <c r="AA38" s="157">
        <f>IF($C38&lt;'Fee Driven Attrition'!$I$8,1-IF(AA$13='Fee Driven Attrition'!$K$7,'Fee Driven Attrition'!$K$8,'Fee Driven Attrition'!$K$8),1)</f>
        <v>0.8</v>
      </c>
      <c r="AB38" s="157">
        <f>IF($C38&lt;'Fee Driven Attrition'!$I$9,1-IF(AB$13='Fee Driven Attrition'!$K$7,'Fee Driven Attrition'!$K$9,'Fee Driven Attrition'!$K$8),1)</f>
        <v>0.85</v>
      </c>
      <c r="AC38" s="29"/>
      <c r="AD38" s="23"/>
      <c r="AE38" s="157">
        <f t="shared" si="115"/>
        <v>1</v>
      </c>
      <c r="AF38" s="157">
        <f t="shared" si="16"/>
        <v>1</v>
      </c>
      <c r="AG38" s="157">
        <f t="shared" si="17"/>
        <v>1</v>
      </c>
      <c r="AH38" s="157">
        <f t="shared" si="18"/>
        <v>1</v>
      </c>
      <c r="AI38" s="157">
        <f t="shared" si="19"/>
        <v>0.75</v>
      </c>
      <c r="AJ38" s="157">
        <f t="shared" si="20"/>
        <v>0.9</v>
      </c>
      <c r="AK38" s="157">
        <f t="shared" si="21"/>
        <v>0.9</v>
      </c>
      <c r="AL38" s="157">
        <f t="shared" si="22"/>
        <v>0.9</v>
      </c>
      <c r="AM38" s="157">
        <f t="shared" si="23"/>
        <v>0.9</v>
      </c>
      <c r="AN38" s="157">
        <f t="shared" si="24"/>
        <v>0.67500000000000004</v>
      </c>
      <c r="AO38" s="157">
        <f t="shared" si="25"/>
        <v>0.95</v>
      </c>
      <c r="AP38" s="157">
        <f t="shared" si="26"/>
        <v>0.95</v>
      </c>
      <c r="AQ38" s="157">
        <f t="shared" si="27"/>
        <v>0.95</v>
      </c>
      <c r="AR38" s="157">
        <f t="shared" si="28"/>
        <v>0.95</v>
      </c>
      <c r="AS38" s="157">
        <f t="shared" si="29"/>
        <v>0.71249999999999991</v>
      </c>
      <c r="AT38" s="157">
        <f t="shared" si="30"/>
        <v>0.8</v>
      </c>
      <c r="AU38" s="157">
        <f t="shared" si="31"/>
        <v>0.8</v>
      </c>
      <c r="AV38" s="157">
        <f t="shared" si="32"/>
        <v>0.8</v>
      </c>
      <c r="AW38" s="157">
        <f t="shared" si="33"/>
        <v>0.8</v>
      </c>
      <c r="AX38" s="157">
        <f t="shared" si="34"/>
        <v>0.60000000000000009</v>
      </c>
      <c r="AY38" s="157">
        <f t="shared" si="35"/>
        <v>0.85</v>
      </c>
      <c r="AZ38" s="157">
        <f t="shared" si="36"/>
        <v>0.85</v>
      </c>
      <c r="BA38" s="157">
        <f t="shared" si="37"/>
        <v>0.85</v>
      </c>
      <c r="BB38" s="157">
        <f t="shared" si="38"/>
        <v>0.85</v>
      </c>
      <c r="BC38" s="157">
        <f t="shared" si="39"/>
        <v>0.63749999999999996</v>
      </c>
      <c r="BD38" s="60"/>
      <c r="BE38" s="158">
        <f t="shared" si="118"/>
        <v>86.312247889397185</v>
      </c>
      <c r="BF38" s="1"/>
      <c r="BG38" s="1"/>
      <c r="BH38" s="159">
        <f t="shared" si="40"/>
        <v>0</v>
      </c>
      <c r="BI38" s="159">
        <f t="shared" si="41"/>
        <v>0</v>
      </c>
      <c r="BJ38" s="159">
        <f t="shared" si="42"/>
        <v>0</v>
      </c>
      <c r="BK38" s="159">
        <f t="shared" si="43"/>
        <v>0</v>
      </c>
      <c r="BL38" s="159">
        <f t="shared" si="44"/>
        <v>0</v>
      </c>
      <c r="BM38" s="159">
        <f t="shared" si="45"/>
        <v>40</v>
      </c>
      <c r="BN38" s="159">
        <f t="shared" si="46"/>
        <v>40</v>
      </c>
      <c r="BO38" s="159">
        <f t="shared" si="47"/>
        <v>40</v>
      </c>
      <c r="BP38" s="159">
        <f t="shared" si="48"/>
        <v>40</v>
      </c>
      <c r="BQ38" s="159">
        <f t="shared" si="49"/>
        <v>40</v>
      </c>
      <c r="BR38" s="159">
        <f t="shared" si="50"/>
        <v>40</v>
      </c>
      <c r="BS38" s="159">
        <f t="shared" si="51"/>
        <v>40</v>
      </c>
      <c r="BT38" s="159">
        <f t="shared" si="52"/>
        <v>40</v>
      </c>
      <c r="BU38" s="159">
        <f t="shared" si="53"/>
        <v>40</v>
      </c>
      <c r="BV38" s="159">
        <f t="shared" si="54"/>
        <v>40</v>
      </c>
      <c r="BW38" s="159">
        <f t="shared" si="55"/>
        <v>60</v>
      </c>
      <c r="BX38" s="159">
        <f t="shared" si="56"/>
        <v>60</v>
      </c>
      <c r="BY38" s="159">
        <f t="shared" si="57"/>
        <v>60</v>
      </c>
      <c r="BZ38" s="159">
        <f t="shared" si="58"/>
        <v>60</v>
      </c>
      <c r="CA38" s="159">
        <f t="shared" si="59"/>
        <v>60</v>
      </c>
      <c r="CB38" s="159">
        <f t="shared" si="60"/>
        <v>60</v>
      </c>
      <c r="CC38" s="159">
        <f t="shared" si="61"/>
        <v>60</v>
      </c>
      <c r="CD38" s="159">
        <f t="shared" si="62"/>
        <v>60</v>
      </c>
      <c r="CE38" s="159">
        <f t="shared" si="63"/>
        <v>60</v>
      </c>
      <c r="CF38" s="159">
        <f t="shared" si="64"/>
        <v>60</v>
      </c>
      <c r="CG38" s="1"/>
      <c r="CH38" s="1"/>
      <c r="CI38" s="160">
        <f t="shared" si="65"/>
        <v>36.312247889397185</v>
      </c>
      <c r="CJ38" s="160">
        <f t="shared" si="66"/>
        <v>36.312247889397185</v>
      </c>
      <c r="CK38" s="160">
        <f t="shared" si="67"/>
        <v>36.312247889397185</v>
      </c>
      <c r="CL38" s="160">
        <f t="shared" si="68"/>
        <v>36.312247889397185</v>
      </c>
      <c r="CM38" s="160">
        <f t="shared" si="69"/>
        <v>36.312247889397185</v>
      </c>
      <c r="CN38" s="160">
        <f t="shared" si="70"/>
        <v>76.312247889397185</v>
      </c>
      <c r="CO38" s="160">
        <f t="shared" si="71"/>
        <v>76.312247889397185</v>
      </c>
      <c r="CP38" s="160">
        <f t="shared" si="72"/>
        <v>76.312247889397185</v>
      </c>
      <c r="CQ38" s="160">
        <f t="shared" si="73"/>
        <v>76.312247889397185</v>
      </c>
      <c r="CR38" s="160">
        <f t="shared" si="74"/>
        <v>76.312247889397185</v>
      </c>
      <c r="CS38" s="160">
        <f t="shared" si="75"/>
        <v>76.312247889397185</v>
      </c>
      <c r="CT38" s="160">
        <f t="shared" si="76"/>
        <v>76.312247889397185</v>
      </c>
      <c r="CU38" s="160">
        <f t="shared" si="77"/>
        <v>76.312247889397185</v>
      </c>
      <c r="CV38" s="160">
        <f t="shared" si="78"/>
        <v>76.312247889397185</v>
      </c>
      <c r="CW38" s="160">
        <f t="shared" si="79"/>
        <v>76.312247889397185</v>
      </c>
      <c r="CX38" s="160">
        <f t="shared" si="80"/>
        <v>96.312247889397185</v>
      </c>
      <c r="CY38" s="160">
        <f t="shared" si="81"/>
        <v>96.312247889397185</v>
      </c>
      <c r="CZ38" s="160">
        <f t="shared" si="82"/>
        <v>96.312247889397185</v>
      </c>
      <c r="DA38" s="160">
        <f t="shared" si="83"/>
        <v>96.312247889397185</v>
      </c>
      <c r="DB38" s="160">
        <f t="shared" si="84"/>
        <v>96.312247889397185</v>
      </c>
      <c r="DC38" s="160">
        <f t="shared" si="85"/>
        <v>96.312247889397185</v>
      </c>
      <c r="DD38" s="160">
        <f t="shared" si="86"/>
        <v>96.312247889397185</v>
      </c>
      <c r="DE38" s="160">
        <f t="shared" si="87"/>
        <v>96.312247889397185</v>
      </c>
      <c r="DF38" s="160">
        <f t="shared" si="88"/>
        <v>96.312247889397185</v>
      </c>
      <c r="DG38" s="160">
        <f t="shared" si="89"/>
        <v>96.312247889397185</v>
      </c>
      <c r="DH38" s="36"/>
      <c r="DI38" s="36"/>
      <c r="DJ38" s="160">
        <f t="shared" si="90"/>
        <v>36.312247889397185</v>
      </c>
      <c r="DK38" s="160">
        <f t="shared" si="91"/>
        <v>36.312247889397185</v>
      </c>
      <c r="DL38" s="160">
        <f t="shared" si="92"/>
        <v>36.312247889397185</v>
      </c>
      <c r="DM38" s="160">
        <f t="shared" si="93"/>
        <v>36.312247889397185</v>
      </c>
      <c r="DN38" s="160">
        <f t="shared" si="94"/>
        <v>27.234185917047888</v>
      </c>
      <c r="DO38" s="160">
        <f t="shared" si="95"/>
        <v>68.681023100457466</v>
      </c>
      <c r="DP38" s="160">
        <f t="shared" si="96"/>
        <v>68.681023100457466</v>
      </c>
      <c r="DQ38" s="160">
        <f t="shared" si="97"/>
        <v>68.681023100457466</v>
      </c>
      <c r="DR38" s="160">
        <f t="shared" si="98"/>
        <v>68.681023100457466</v>
      </c>
      <c r="DS38" s="160">
        <f t="shared" si="99"/>
        <v>51.510767325343103</v>
      </c>
      <c r="DT38" s="160">
        <f t="shared" si="100"/>
        <v>72.496635494927318</v>
      </c>
      <c r="DU38" s="160">
        <f t="shared" si="101"/>
        <v>72.496635494927318</v>
      </c>
      <c r="DV38" s="160">
        <f t="shared" si="102"/>
        <v>72.496635494927318</v>
      </c>
      <c r="DW38" s="160">
        <f t="shared" si="103"/>
        <v>72.496635494927318</v>
      </c>
      <c r="DX38" s="160">
        <f t="shared" si="104"/>
        <v>54.372476621195489</v>
      </c>
      <c r="DY38" s="160">
        <f t="shared" si="105"/>
        <v>77.049798311517748</v>
      </c>
      <c r="DZ38" s="160">
        <f t="shared" si="106"/>
        <v>77.049798311517748</v>
      </c>
      <c r="EA38" s="160">
        <f t="shared" si="107"/>
        <v>77.049798311517748</v>
      </c>
      <c r="EB38" s="160">
        <f t="shared" si="108"/>
        <v>77.049798311517748</v>
      </c>
      <c r="EC38" s="160">
        <f t="shared" si="109"/>
        <v>57.787348733638318</v>
      </c>
      <c r="ED38" s="160">
        <f t="shared" si="110"/>
        <v>81.8654107059876</v>
      </c>
      <c r="EE38" s="160">
        <f t="shared" si="111"/>
        <v>81.8654107059876</v>
      </c>
      <c r="EF38" s="160">
        <f t="shared" si="112"/>
        <v>81.8654107059876</v>
      </c>
      <c r="EG38" s="160">
        <f t="shared" si="113"/>
        <v>81.8654107059876</v>
      </c>
      <c r="EH38" s="160">
        <f t="shared" si="114"/>
        <v>61.399058029490703</v>
      </c>
      <c r="EI38" s="36"/>
      <c r="EJ38" s="36"/>
      <c r="EK38" s="36"/>
      <c r="EL38" s="36"/>
      <c r="EM38" s="36"/>
      <c r="EN38" s="36"/>
      <c r="EO38" s="36"/>
      <c r="EP38" s="36"/>
      <c r="EQ38" s="36"/>
      <c r="ER38" s="36"/>
      <c r="ES38" s="36"/>
      <c r="ET38" s="36"/>
      <c r="EU38" s="36"/>
    </row>
    <row r="39" spans="1:151" ht="13.5" thickBot="1">
      <c r="A39" s="2">
        <v>1067</v>
      </c>
      <c r="B39" s="153">
        <f>INDEX('Customer Longevity'!$A$7:$A$206,MATCH(Model!A39,'Customer Longevity'!$B$7:$B$206,0))</f>
        <v>8.0640944846622471</v>
      </c>
      <c r="C39" s="154">
        <v>12846.619601071685</v>
      </c>
      <c r="D39" s="3"/>
      <c r="E39" s="153" cm="1">
        <f t="array" ref="E39">INDEX('Distance to Each Branch'!$C$7:$C$806,MATCH(1, (Model!$E$14='Distance to Each Branch'!$B$7:$B$806)*(Model!A39='Distance to Each Branch'!$A$7:$A$806),0))</f>
        <v>6.5976873457443981</v>
      </c>
      <c r="F39" s="153" cm="1">
        <f t="array" ref="F39">INDEX('Distance to Each Branch'!$C$7:$C$806,MATCH(1, (Model!$F$14='Distance to Each Branch'!$B$7:$B$806)*(Model!A39='Distance to Each Branch'!$A$7:$A$806),0))</f>
        <v>5.371246577337768</v>
      </c>
      <c r="G39" s="153" cm="1">
        <f t="array" ref="G39">INDEX('Distance to Each Branch'!$C$7:$C$806,MATCH(1, (Model!$G$14='Distance to Each Branch'!$B$7:$B$806)*(Model!A39='Distance to Each Branch'!$A$7:$A$806),0))</f>
        <v>3.0402136418058348</v>
      </c>
      <c r="H39" s="153" cm="1">
        <f t="array" ref="H39">INDEX('Distance to Each Branch'!$C$7:$C$806,MATCH(1, (Model!$H$14='Distance to Each Branch'!$B$7:$B$806)*(Model!A39='Distance to Each Branch'!$A$7:$A$806),0))</f>
        <v>3.830166129765185</v>
      </c>
      <c r="I39" s="155" t="str">
        <f t="shared" si="116"/>
        <v>Branch C</v>
      </c>
      <c r="J39" s="54"/>
      <c r="K39" s="156">
        <f t="shared" si="117"/>
        <v>3.0402136418058348</v>
      </c>
      <c r="L39" s="34">
        <v>0</v>
      </c>
      <c r="M39" s="153">
        <f t="shared" si="12"/>
        <v>0</v>
      </c>
      <c r="N39" s="153">
        <f t="shared" si="119"/>
        <v>0</v>
      </c>
      <c r="O39" s="153">
        <f t="shared" si="120"/>
        <v>0.78995248795935025</v>
      </c>
      <c r="P39" s="153">
        <f t="shared" si="121"/>
        <v>0</v>
      </c>
      <c r="R39" s="23">
        <v>1</v>
      </c>
      <c r="S39" s="157">
        <f>(1-IF(M39=0,0,INDEX('Branch Closure Driven Attrition'!$D$9:$G$12,MATCH($B39,'Branch Closure Driven Attrition'!$C$9:$C$12,TRUE),MATCH(M39,'Branch Closure Driven Attrition'!$D$8:$G$8,TRUE))))</f>
        <v>1</v>
      </c>
      <c r="T39" s="157">
        <f>(1-IF(N39=0,0,INDEX('Branch Closure Driven Attrition'!$D$9:$G$12,MATCH($B39,'Branch Closure Driven Attrition'!$C$9:$C$12,TRUE),MATCH(N39,'Branch Closure Driven Attrition'!$D$8:$G$8,TRUE))))</f>
        <v>1</v>
      </c>
      <c r="U39" s="157">
        <f>(1-IF(O39=0,0,INDEX('Branch Closure Driven Attrition'!$D$9:$G$12,MATCH($B39,'Branch Closure Driven Attrition'!$C$9:$C$12,TRUE),MATCH(O39,'Branch Closure Driven Attrition'!$D$8:$G$8,TRUE))))</f>
        <v>0.7</v>
      </c>
      <c r="V39" s="157">
        <f>(1-IF(P39=0,0,INDEX('Branch Closure Driven Attrition'!$D$9:$G$12,MATCH($B39,'Branch Closure Driven Attrition'!$C$9:$C$12,TRUE),MATCH(P39,'Branch Closure Driven Attrition'!$D$8:$G$8,TRUE))))</f>
        <v>1</v>
      </c>
      <c r="W39" s="29"/>
      <c r="X39" s="23">
        <f t="shared" si="10"/>
        <v>1</v>
      </c>
      <c r="Y39" s="157">
        <f>IF($C39&lt;'Fee Driven Attrition'!$I$8,1-IF(Y$13='Fee Driven Attrition'!$J$7,'Fee Driven Attrition'!$J$8,'Fee Driven Attrition'!$K$8),1)</f>
        <v>1</v>
      </c>
      <c r="Z39" s="157">
        <f>IF($C39&lt;'Fee Driven Attrition'!$I$9,1-IF(Z$13='Fee Driven Attrition'!$J$7,'Fee Driven Attrition'!$J$9,'Fee Driven Attrition'!$K$8),1)</f>
        <v>0.95</v>
      </c>
      <c r="AA39" s="157">
        <f>IF($C39&lt;'Fee Driven Attrition'!$I$8,1-IF(AA$13='Fee Driven Attrition'!$K$7,'Fee Driven Attrition'!$K$8,'Fee Driven Attrition'!$K$8),1)</f>
        <v>1</v>
      </c>
      <c r="AB39" s="157">
        <f>IF($C39&lt;'Fee Driven Attrition'!$I$9,1-IF(AB$13='Fee Driven Attrition'!$K$7,'Fee Driven Attrition'!$K$9,'Fee Driven Attrition'!$K$8),1)</f>
        <v>0.85</v>
      </c>
      <c r="AC39" s="29"/>
      <c r="AD39" s="23"/>
      <c r="AE39" s="157">
        <f t="shared" si="115"/>
        <v>1</v>
      </c>
      <c r="AF39" s="157">
        <f t="shared" si="16"/>
        <v>1</v>
      </c>
      <c r="AG39" s="157">
        <f t="shared" si="17"/>
        <v>1</v>
      </c>
      <c r="AH39" s="157">
        <f t="shared" si="18"/>
        <v>0.7</v>
      </c>
      <c r="AI39" s="157">
        <f t="shared" si="19"/>
        <v>1</v>
      </c>
      <c r="AJ39" s="157">
        <f t="shared" si="20"/>
        <v>1</v>
      </c>
      <c r="AK39" s="157">
        <f t="shared" si="21"/>
        <v>1</v>
      </c>
      <c r="AL39" s="157">
        <f t="shared" si="22"/>
        <v>1</v>
      </c>
      <c r="AM39" s="157">
        <f t="shared" si="23"/>
        <v>0.7</v>
      </c>
      <c r="AN39" s="157">
        <f t="shared" si="24"/>
        <v>1</v>
      </c>
      <c r="AO39" s="157">
        <f t="shared" si="25"/>
        <v>0.95</v>
      </c>
      <c r="AP39" s="157">
        <f t="shared" si="26"/>
        <v>0.95</v>
      </c>
      <c r="AQ39" s="157">
        <f t="shared" si="27"/>
        <v>0.95</v>
      </c>
      <c r="AR39" s="157">
        <f t="shared" si="28"/>
        <v>0.66499999999999992</v>
      </c>
      <c r="AS39" s="157">
        <f t="shared" si="29"/>
        <v>0.95</v>
      </c>
      <c r="AT39" s="157">
        <f t="shared" si="30"/>
        <v>1</v>
      </c>
      <c r="AU39" s="157">
        <f t="shared" si="31"/>
        <v>1</v>
      </c>
      <c r="AV39" s="157">
        <f t="shared" si="32"/>
        <v>1</v>
      </c>
      <c r="AW39" s="157">
        <f t="shared" si="33"/>
        <v>0.7</v>
      </c>
      <c r="AX39" s="157">
        <f t="shared" si="34"/>
        <v>1</v>
      </c>
      <c r="AY39" s="157">
        <f t="shared" si="35"/>
        <v>0.85</v>
      </c>
      <c r="AZ39" s="157">
        <f t="shared" si="36"/>
        <v>0.85</v>
      </c>
      <c r="BA39" s="157">
        <f t="shared" si="37"/>
        <v>0.85</v>
      </c>
      <c r="BB39" s="157">
        <f t="shared" si="38"/>
        <v>0.59499999999999997</v>
      </c>
      <c r="BC39" s="157">
        <f t="shared" si="39"/>
        <v>0.85</v>
      </c>
      <c r="BD39" s="60"/>
      <c r="BE39" s="158">
        <f t="shared" si="118"/>
        <v>128.46619601071686</v>
      </c>
      <c r="BF39" s="1"/>
      <c r="BG39" s="1"/>
      <c r="BH39" s="159">
        <f t="shared" si="40"/>
        <v>0</v>
      </c>
      <c r="BI39" s="159">
        <f t="shared" si="41"/>
        <v>0</v>
      </c>
      <c r="BJ39" s="159">
        <f t="shared" si="42"/>
        <v>0</v>
      </c>
      <c r="BK39" s="159">
        <f t="shared" si="43"/>
        <v>0</v>
      </c>
      <c r="BL39" s="159">
        <f t="shared" si="44"/>
        <v>0</v>
      </c>
      <c r="BM39" s="159">
        <f t="shared" si="45"/>
        <v>0</v>
      </c>
      <c r="BN39" s="159">
        <f t="shared" si="46"/>
        <v>0</v>
      </c>
      <c r="BO39" s="159">
        <f t="shared" si="47"/>
        <v>0</v>
      </c>
      <c r="BP39" s="159">
        <f t="shared" si="48"/>
        <v>0</v>
      </c>
      <c r="BQ39" s="159">
        <f t="shared" si="49"/>
        <v>0</v>
      </c>
      <c r="BR39" s="159">
        <f t="shared" si="50"/>
        <v>40</v>
      </c>
      <c r="BS39" s="159">
        <f t="shared" si="51"/>
        <v>40</v>
      </c>
      <c r="BT39" s="159">
        <f t="shared" si="52"/>
        <v>40</v>
      </c>
      <c r="BU39" s="159">
        <f t="shared" si="53"/>
        <v>40</v>
      </c>
      <c r="BV39" s="159">
        <f t="shared" si="54"/>
        <v>40</v>
      </c>
      <c r="BW39" s="159">
        <f t="shared" si="55"/>
        <v>0</v>
      </c>
      <c r="BX39" s="159">
        <f t="shared" si="56"/>
        <v>0</v>
      </c>
      <c r="BY39" s="159">
        <f t="shared" si="57"/>
        <v>0</v>
      </c>
      <c r="BZ39" s="159">
        <f t="shared" si="58"/>
        <v>0</v>
      </c>
      <c r="CA39" s="159">
        <f t="shared" si="59"/>
        <v>0</v>
      </c>
      <c r="CB39" s="159">
        <f t="shared" si="60"/>
        <v>60</v>
      </c>
      <c r="CC39" s="159">
        <f t="shared" si="61"/>
        <v>60</v>
      </c>
      <c r="CD39" s="159">
        <f t="shared" si="62"/>
        <v>60</v>
      </c>
      <c r="CE39" s="159">
        <f t="shared" si="63"/>
        <v>60</v>
      </c>
      <c r="CF39" s="159">
        <f t="shared" si="64"/>
        <v>60</v>
      </c>
      <c r="CG39" s="1"/>
      <c r="CH39" s="1"/>
      <c r="CI39" s="160">
        <f t="shared" si="65"/>
        <v>78.466196010716857</v>
      </c>
      <c r="CJ39" s="160">
        <f t="shared" si="66"/>
        <v>78.466196010716857</v>
      </c>
      <c r="CK39" s="160">
        <f t="shared" si="67"/>
        <v>78.466196010716857</v>
      </c>
      <c r="CL39" s="160">
        <f t="shared" si="68"/>
        <v>78.466196010716857</v>
      </c>
      <c r="CM39" s="160">
        <f t="shared" si="69"/>
        <v>78.466196010716857</v>
      </c>
      <c r="CN39" s="160">
        <f t="shared" si="70"/>
        <v>78.466196010716857</v>
      </c>
      <c r="CO39" s="160">
        <f t="shared" si="71"/>
        <v>78.466196010716857</v>
      </c>
      <c r="CP39" s="160">
        <f t="shared" si="72"/>
        <v>78.466196010716857</v>
      </c>
      <c r="CQ39" s="160">
        <f t="shared" si="73"/>
        <v>78.466196010716857</v>
      </c>
      <c r="CR39" s="160">
        <f t="shared" si="74"/>
        <v>78.466196010716857</v>
      </c>
      <c r="CS39" s="160">
        <f t="shared" si="75"/>
        <v>118.46619601071686</v>
      </c>
      <c r="CT39" s="160">
        <f t="shared" si="76"/>
        <v>118.46619601071686</v>
      </c>
      <c r="CU39" s="160">
        <f t="shared" si="77"/>
        <v>118.46619601071686</v>
      </c>
      <c r="CV39" s="160">
        <f t="shared" si="78"/>
        <v>118.46619601071686</v>
      </c>
      <c r="CW39" s="160">
        <f t="shared" si="79"/>
        <v>118.46619601071686</v>
      </c>
      <c r="CX39" s="160">
        <f t="shared" si="80"/>
        <v>78.466196010716857</v>
      </c>
      <c r="CY39" s="160">
        <f t="shared" si="81"/>
        <v>78.466196010716857</v>
      </c>
      <c r="CZ39" s="160">
        <f t="shared" si="82"/>
        <v>78.466196010716857</v>
      </c>
      <c r="DA39" s="160">
        <f t="shared" si="83"/>
        <v>78.466196010716857</v>
      </c>
      <c r="DB39" s="160">
        <f t="shared" si="84"/>
        <v>78.466196010716857</v>
      </c>
      <c r="DC39" s="160">
        <f t="shared" si="85"/>
        <v>138.46619601071686</v>
      </c>
      <c r="DD39" s="160">
        <f t="shared" si="86"/>
        <v>138.46619601071686</v>
      </c>
      <c r="DE39" s="160">
        <f t="shared" si="87"/>
        <v>138.46619601071686</v>
      </c>
      <c r="DF39" s="160">
        <f t="shared" si="88"/>
        <v>138.46619601071686</v>
      </c>
      <c r="DG39" s="160">
        <f t="shared" si="89"/>
        <v>138.46619601071686</v>
      </c>
      <c r="DH39" s="36"/>
      <c r="DI39" s="36"/>
      <c r="DJ39" s="160">
        <f t="shared" si="90"/>
        <v>78.466196010716857</v>
      </c>
      <c r="DK39" s="160">
        <f t="shared" si="91"/>
        <v>78.466196010716857</v>
      </c>
      <c r="DL39" s="160">
        <f t="shared" si="92"/>
        <v>78.466196010716857</v>
      </c>
      <c r="DM39" s="160">
        <f t="shared" si="93"/>
        <v>54.926337207501795</v>
      </c>
      <c r="DN39" s="160">
        <f t="shared" si="94"/>
        <v>78.466196010716857</v>
      </c>
      <c r="DO39" s="160">
        <f t="shared" si="95"/>
        <v>78.466196010716857</v>
      </c>
      <c r="DP39" s="160">
        <f t="shared" si="96"/>
        <v>78.466196010716857</v>
      </c>
      <c r="DQ39" s="160">
        <f t="shared" si="97"/>
        <v>78.466196010716857</v>
      </c>
      <c r="DR39" s="160">
        <f t="shared" si="98"/>
        <v>54.926337207501795</v>
      </c>
      <c r="DS39" s="160">
        <f t="shared" si="99"/>
        <v>78.466196010716857</v>
      </c>
      <c r="DT39" s="160">
        <f t="shared" si="100"/>
        <v>112.54288621018101</v>
      </c>
      <c r="DU39" s="160">
        <f t="shared" si="101"/>
        <v>112.54288621018101</v>
      </c>
      <c r="DV39" s="160">
        <f t="shared" si="102"/>
        <v>112.54288621018101</v>
      </c>
      <c r="DW39" s="160">
        <f t="shared" si="103"/>
        <v>78.780020347126694</v>
      </c>
      <c r="DX39" s="160">
        <f t="shared" si="104"/>
        <v>112.54288621018101</v>
      </c>
      <c r="DY39" s="160">
        <f t="shared" si="105"/>
        <v>78.466196010716857</v>
      </c>
      <c r="DZ39" s="160">
        <f t="shared" si="106"/>
        <v>78.466196010716857</v>
      </c>
      <c r="EA39" s="160">
        <f t="shared" si="107"/>
        <v>78.466196010716857</v>
      </c>
      <c r="EB39" s="160">
        <f t="shared" si="108"/>
        <v>54.926337207501795</v>
      </c>
      <c r="EC39" s="160">
        <f t="shared" si="109"/>
        <v>78.466196010716857</v>
      </c>
      <c r="ED39" s="160">
        <f t="shared" si="110"/>
        <v>117.69626660910933</v>
      </c>
      <c r="EE39" s="160">
        <f t="shared" si="111"/>
        <v>117.69626660910933</v>
      </c>
      <c r="EF39" s="160">
        <f t="shared" si="112"/>
        <v>117.69626660910933</v>
      </c>
      <c r="EG39" s="160">
        <f t="shared" si="113"/>
        <v>82.387386626376525</v>
      </c>
      <c r="EH39" s="160">
        <f t="shared" si="114"/>
        <v>117.69626660910933</v>
      </c>
      <c r="EI39" s="36"/>
      <c r="EJ39" s="36"/>
      <c r="EK39" s="36"/>
      <c r="EL39" s="36"/>
      <c r="EM39" s="36"/>
      <c r="EN39" s="36"/>
      <c r="EO39" s="36"/>
      <c r="EP39" s="36"/>
      <c r="EQ39" s="36"/>
      <c r="ER39" s="36"/>
      <c r="ES39" s="36"/>
      <c r="ET39" s="36"/>
      <c r="EU39" s="36"/>
    </row>
    <row r="40" spans="1:151" ht="13.5" thickBot="1">
      <c r="A40" s="2">
        <v>1069</v>
      </c>
      <c r="B40" s="153">
        <f>INDEX('Customer Longevity'!$A$7:$A$206,MATCH(Model!A40,'Customer Longevity'!$B$7:$B$206,0))</f>
        <v>2.1490882125376642</v>
      </c>
      <c r="C40" s="154">
        <v>22104.041167931726</v>
      </c>
      <c r="D40" s="3"/>
      <c r="E40" s="153" cm="1">
        <f t="array" ref="E40">INDEX('Distance to Each Branch'!$C$7:$C$806,MATCH(1, (Model!$E$14='Distance to Each Branch'!$B$7:$B$806)*(Model!A40='Distance to Each Branch'!$A$7:$A$806),0))</f>
        <v>6.4366304112460613</v>
      </c>
      <c r="F40" s="153" cm="1">
        <f t="array" ref="F40">INDEX('Distance to Each Branch'!$C$7:$C$806,MATCH(1, (Model!$F$14='Distance to Each Branch'!$B$7:$B$806)*(Model!A40='Distance to Each Branch'!$A$7:$A$806),0))</f>
        <v>2.5202298021112219</v>
      </c>
      <c r="G40" s="153" cm="1">
        <f t="array" ref="G40">INDEX('Distance to Each Branch'!$C$7:$C$806,MATCH(1, (Model!$G$14='Distance to Each Branch'!$B$7:$B$806)*(Model!A40='Distance to Each Branch'!$A$7:$A$806),0))</f>
        <v>3.612845315472951</v>
      </c>
      <c r="H40" s="153" cm="1">
        <f t="array" ref="H40">INDEX('Distance to Each Branch'!$C$7:$C$806,MATCH(1, (Model!$H$14='Distance to Each Branch'!$B$7:$B$806)*(Model!A40='Distance to Each Branch'!$A$7:$A$806),0))</f>
        <v>3.3020144814272685</v>
      </c>
      <c r="I40" s="155" t="str">
        <f t="shared" si="116"/>
        <v>Branch B</v>
      </c>
      <c r="J40" s="54"/>
      <c r="K40" s="156">
        <f t="shared" si="117"/>
        <v>2.5202298021112219</v>
      </c>
      <c r="L40" s="34">
        <v>0</v>
      </c>
      <c r="M40" s="153">
        <f t="shared" si="12"/>
        <v>0</v>
      </c>
      <c r="N40" s="153">
        <f t="shared" si="119"/>
        <v>0.78178467931604656</v>
      </c>
      <c r="O40" s="153">
        <f t="shared" si="120"/>
        <v>0</v>
      </c>
      <c r="P40" s="153">
        <f t="shared" si="121"/>
        <v>0</v>
      </c>
      <c r="R40" s="23">
        <v>1</v>
      </c>
      <c r="S40" s="157">
        <f>(1-IF(M40=0,0,INDEX('Branch Closure Driven Attrition'!$D$9:$G$12,MATCH($B40,'Branch Closure Driven Attrition'!$C$9:$C$12,TRUE),MATCH(M40,'Branch Closure Driven Attrition'!$D$8:$G$8,TRUE))))</f>
        <v>1</v>
      </c>
      <c r="T40" s="157">
        <f>(1-IF(N40=0,0,INDEX('Branch Closure Driven Attrition'!$D$9:$G$12,MATCH($B40,'Branch Closure Driven Attrition'!$C$9:$C$12,TRUE),MATCH(N40,'Branch Closure Driven Attrition'!$D$8:$G$8,TRUE))))</f>
        <v>0.6</v>
      </c>
      <c r="U40" s="157">
        <f>(1-IF(O40=0,0,INDEX('Branch Closure Driven Attrition'!$D$9:$G$12,MATCH($B40,'Branch Closure Driven Attrition'!$C$9:$C$12,TRUE),MATCH(O40,'Branch Closure Driven Attrition'!$D$8:$G$8,TRUE))))</f>
        <v>1</v>
      </c>
      <c r="V40" s="157">
        <f>(1-IF(P40=0,0,INDEX('Branch Closure Driven Attrition'!$D$9:$G$12,MATCH($B40,'Branch Closure Driven Attrition'!$C$9:$C$12,TRUE),MATCH(P40,'Branch Closure Driven Attrition'!$D$8:$G$8,TRUE))))</f>
        <v>1</v>
      </c>
      <c r="W40" s="29"/>
      <c r="X40" s="23">
        <f t="shared" si="10"/>
        <v>1</v>
      </c>
      <c r="Y40" s="157">
        <f>IF($C40&lt;'Fee Driven Attrition'!$I$8,1-IF(Y$13='Fee Driven Attrition'!$J$7,'Fee Driven Attrition'!$J$8,'Fee Driven Attrition'!$K$8),1)</f>
        <v>1</v>
      </c>
      <c r="Z40" s="157">
        <f>IF($C40&lt;'Fee Driven Attrition'!$I$9,1-IF(Z$13='Fee Driven Attrition'!$J$7,'Fee Driven Attrition'!$J$9,'Fee Driven Attrition'!$K$8),1)</f>
        <v>1</v>
      </c>
      <c r="AA40" s="157">
        <f>IF($C40&lt;'Fee Driven Attrition'!$I$8,1-IF(AA$13='Fee Driven Attrition'!$K$7,'Fee Driven Attrition'!$K$8,'Fee Driven Attrition'!$K$8),1)</f>
        <v>1</v>
      </c>
      <c r="AB40" s="157">
        <f>IF($C40&lt;'Fee Driven Attrition'!$I$9,1-IF(AB$13='Fee Driven Attrition'!$K$7,'Fee Driven Attrition'!$K$9,'Fee Driven Attrition'!$K$8),1)</f>
        <v>1</v>
      </c>
      <c r="AC40" s="29"/>
      <c r="AD40" s="23"/>
      <c r="AE40" s="157">
        <f t="shared" si="115"/>
        <v>1</v>
      </c>
      <c r="AF40" s="157">
        <f t="shared" si="16"/>
        <v>1</v>
      </c>
      <c r="AG40" s="157">
        <f t="shared" si="17"/>
        <v>0.6</v>
      </c>
      <c r="AH40" s="157">
        <f t="shared" si="18"/>
        <v>1</v>
      </c>
      <c r="AI40" s="157">
        <f t="shared" si="19"/>
        <v>1</v>
      </c>
      <c r="AJ40" s="157">
        <f t="shared" si="20"/>
        <v>1</v>
      </c>
      <c r="AK40" s="157">
        <f t="shared" si="21"/>
        <v>1</v>
      </c>
      <c r="AL40" s="157">
        <f t="shared" si="22"/>
        <v>0.6</v>
      </c>
      <c r="AM40" s="157">
        <f t="shared" si="23"/>
        <v>1</v>
      </c>
      <c r="AN40" s="157">
        <f t="shared" si="24"/>
        <v>1</v>
      </c>
      <c r="AO40" s="157">
        <f t="shared" si="25"/>
        <v>1</v>
      </c>
      <c r="AP40" s="157">
        <f t="shared" si="26"/>
        <v>1</v>
      </c>
      <c r="AQ40" s="157">
        <f t="shared" si="27"/>
        <v>0.6</v>
      </c>
      <c r="AR40" s="157">
        <f t="shared" si="28"/>
        <v>1</v>
      </c>
      <c r="AS40" s="157">
        <f t="shared" si="29"/>
        <v>1</v>
      </c>
      <c r="AT40" s="157">
        <f t="shared" si="30"/>
        <v>1</v>
      </c>
      <c r="AU40" s="157">
        <f t="shared" si="31"/>
        <v>1</v>
      </c>
      <c r="AV40" s="157">
        <f t="shared" si="32"/>
        <v>0.6</v>
      </c>
      <c r="AW40" s="157">
        <f t="shared" si="33"/>
        <v>1</v>
      </c>
      <c r="AX40" s="157">
        <f t="shared" si="34"/>
        <v>1</v>
      </c>
      <c r="AY40" s="157">
        <f t="shared" si="35"/>
        <v>1</v>
      </c>
      <c r="AZ40" s="157">
        <f t="shared" si="36"/>
        <v>1</v>
      </c>
      <c r="BA40" s="157">
        <f t="shared" si="37"/>
        <v>0.6</v>
      </c>
      <c r="BB40" s="157">
        <f t="shared" si="38"/>
        <v>1</v>
      </c>
      <c r="BC40" s="157">
        <f t="shared" si="39"/>
        <v>1</v>
      </c>
      <c r="BD40" s="60"/>
      <c r="BE40" s="158">
        <f t="shared" si="118"/>
        <v>221.04041167931726</v>
      </c>
      <c r="BF40" s="1"/>
      <c r="BG40" s="1"/>
      <c r="BH40" s="159">
        <f t="shared" si="40"/>
        <v>0</v>
      </c>
      <c r="BI40" s="159">
        <f t="shared" si="41"/>
        <v>0</v>
      </c>
      <c r="BJ40" s="159">
        <f t="shared" si="42"/>
        <v>0</v>
      </c>
      <c r="BK40" s="159">
        <f t="shared" si="43"/>
        <v>0</v>
      </c>
      <c r="BL40" s="159">
        <f t="shared" si="44"/>
        <v>0</v>
      </c>
      <c r="BM40" s="159">
        <f t="shared" si="45"/>
        <v>0</v>
      </c>
      <c r="BN40" s="159">
        <f t="shared" si="46"/>
        <v>0</v>
      </c>
      <c r="BO40" s="159">
        <f t="shared" si="47"/>
        <v>0</v>
      </c>
      <c r="BP40" s="159">
        <f t="shared" si="48"/>
        <v>0</v>
      </c>
      <c r="BQ40" s="159">
        <f t="shared" si="49"/>
        <v>0</v>
      </c>
      <c r="BR40" s="159">
        <f t="shared" si="50"/>
        <v>0</v>
      </c>
      <c r="BS40" s="159">
        <f t="shared" si="51"/>
        <v>0</v>
      </c>
      <c r="BT40" s="159">
        <f t="shared" si="52"/>
        <v>0</v>
      </c>
      <c r="BU40" s="159">
        <f t="shared" si="53"/>
        <v>0</v>
      </c>
      <c r="BV40" s="159">
        <f t="shared" si="54"/>
        <v>0</v>
      </c>
      <c r="BW40" s="159">
        <f t="shared" si="55"/>
        <v>0</v>
      </c>
      <c r="BX40" s="159">
        <f t="shared" si="56"/>
        <v>0</v>
      </c>
      <c r="BY40" s="159">
        <f t="shared" si="57"/>
        <v>0</v>
      </c>
      <c r="BZ40" s="159">
        <f t="shared" si="58"/>
        <v>0</v>
      </c>
      <c r="CA40" s="159">
        <f t="shared" si="59"/>
        <v>0</v>
      </c>
      <c r="CB40" s="159">
        <f t="shared" si="60"/>
        <v>0</v>
      </c>
      <c r="CC40" s="159">
        <f t="shared" si="61"/>
        <v>0</v>
      </c>
      <c r="CD40" s="159">
        <f t="shared" si="62"/>
        <v>0</v>
      </c>
      <c r="CE40" s="159">
        <f t="shared" si="63"/>
        <v>0</v>
      </c>
      <c r="CF40" s="159">
        <f t="shared" si="64"/>
        <v>0</v>
      </c>
      <c r="CG40" s="1"/>
      <c r="CH40" s="1"/>
      <c r="CI40" s="160">
        <f t="shared" si="65"/>
        <v>171.04041167931726</v>
      </c>
      <c r="CJ40" s="160">
        <f t="shared" si="66"/>
        <v>171.04041167931726</v>
      </c>
      <c r="CK40" s="160">
        <f t="shared" si="67"/>
        <v>171.04041167931726</v>
      </c>
      <c r="CL40" s="160">
        <f t="shared" si="68"/>
        <v>171.04041167931726</v>
      </c>
      <c r="CM40" s="160">
        <f t="shared" si="69"/>
        <v>171.04041167931726</v>
      </c>
      <c r="CN40" s="160">
        <f t="shared" si="70"/>
        <v>171.04041167931726</v>
      </c>
      <c r="CO40" s="160">
        <f t="shared" si="71"/>
        <v>171.04041167931726</v>
      </c>
      <c r="CP40" s="160">
        <f t="shared" si="72"/>
        <v>171.04041167931726</v>
      </c>
      <c r="CQ40" s="160">
        <f t="shared" si="73"/>
        <v>171.04041167931726</v>
      </c>
      <c r="CR40" s="160">
        <f t="shared" si="74"/>
        <v>171.04041167931726</v>
      </c>
      <c r="CS40" s="160">
        <f t="shared" si="75"/>
        <v>171.04041167931726</v>
      </c>
      <c r="CT40" s="160">
        <f t="shared" si="76"/>
        <v>171.04041167931726</v>
      </c>
      <c r="CU40" s="160">
        <f t="shared" si="77"/>
        <v>171.04041167931726</v>
      </c>
      <c r="CV40" s="160">
        <f t="shared" si="78"/>
        <v>171.04041167931726</v>
      </c>
      <c r="CW40" s="160">
        <f t="shared" si="79"/>
        <v>171.04041167931726</v>
      </c>
      <c r="CX40" s="160">
        <f t="shared" si="80"/>
        <v>171.04041167931726</v>
      </c>
      <c r="CY40" s="160">
        <f t="shared" si="81"/>
        <v>171.04041167931726</v>
      </c>
      <c r="CZ40" s="160">
        <f t="shared" si="82"/>
        <v>171.04041167931726</v>
      </c>
      <c r="DA40" s="160">
        <f t="shared" si="83"/>
        <v>171.04041167931726</v>
      </c>
      <c r="DB40" s="160">
        <f t="shared" si="84"/>
        <v>171.04041167931726</v>
      </c>
      <c r="DC40" s="160">
        <f t="shared" si="85"/>
        <v>171.04041167931726</v>
      </c>
      <c r="DD40" s="160">
        <f t="shared" si="86"/>
        <v>171.04041167931726</v>
      </c>
      <c r="DE40" s="160">
        <f t="shared" si="87"/>
        <v>171.04041167931726</v>
      </c>
      <c r="DF40" s="160">
        <f t="shared" si="88"/>
        <v>171.04041167931726</v>
      </c>
      <c r="DG40" s="160">
        <f t="shared" si="89"/>
        <v>171.04041167931726</v>
      </c>
      <c r="DH40" s="36"/>
      <c r="DI40" s="36"/>
      <c r="DJ40" s="160">
        <f t="shared" si="90"/>
        <v>171.04041167931726</v>
      </c>
      <c r="DK40" s="160">
        <f t="shared" si="91"/>
        <v>171.04041167931726</v>
      </c>
      <c r="DL40" s="160">
        <f t="shared" si="92"/>
        <v>102.62424700759036</v>
      </c>
      <c r="DM40" s="160">
        <f t="shared" si="93"/>
        <v>171.04041167931726</v>
      </c>
      <c r="DN40" s="160">
        <f t="shared" si="94"/>
        <v>171.04041167931726</v>
      </c>
      <c r="DO40" s="160">
        <f t="shared" si="95"/>
        <v>171.04041167931726</v>
      </c>
      <c r="DP40" s="160">
        <f t="shared" si="96"/>
        <v>171.04041167931726</v>
      </c>
      <c r="DQ40" s="160">
        <f t="shared" si="97"/>
        <v>102.62424700759036</v>
      </c>
      <c r="DR40" s="160">
        <f t="shared" si="98"/>
        <v>171.04041167931726</v>
      </c>
      <c r="DS40" s="160">
        <f t="shared" si="99"/>
        <v>171.04041167931726</v>
      </c>
      <c r="DT40" s="160">
        <f t="shared" si="100"/>
        <v>171.04041167931726</v>
      </c>
      <c r="DU40" s="160">
        <f t="shared" si="101"/>
        <v>171.04041167931726</v>
      </c>
      <c r="DV40" s="160">
        <f t="shared" si="102"/>
        <v>102.62424700759036</v>
      </c>
      <c r="DW40" s="160">
        <f t="shared" si="103"/>
        <v>171.04041167931726</v>
      </c>
      <c r="DX40" s="160">
        <f t="shared" si="104"/>
        <v>171.04041167931726</v>
      </c>
      <c r="DY40" s="160">
        <f t="shared" si="105"/>
        <v>171.04041167931726</v>
      </c>
      <c r="DZ40" s="160">
        <f t="shared" si="106"/>
        <v>171.04041167931726</v>
      </c>
      <c r="EA40" s="160">
        <f t="shared" si="107"/>
        <v>102.62424700759036</v>
      </c>
      <c r="EB40" s="160">
        <f t="shared" si="108"/>
        <v>171.04041167931726</v>
      </c>
      <c r="EC40" s="160">
        <f t="shared" si="109"/>
        <v>171.04041167931726</v>
      </c>
      <c r="ED40" s="160">
        <f t="shared" si="110"/>
        <v>171.04041167931726</v>
      </c>
      <c r="EE40" s="160">
        <f t="shared" si="111"/>
        <v>171.04041167931726</v>
      </c>
      <c r="EF40" s="160">
        <f t="shared" si="112"/>
        <v>102.62424700759036</v>
      </c>
      <c r="EG40" s="160">
        <f t="shared" si="113"/>
        <v>171.04041167931726</v>
      </c>
      <c r="EH40" s="160">
        <f t="shared" si="114"/>
        <v>171.04041167931726</v>
      </c>
      <c r="EI40" s="36"/>
      <c r="EJ40" s="36"/>
      <c r="EK40" s="36"/>
      <c r="EL40" s="36"/>
      <c r="EM40" s="36"/>
      <c r="EN40" s="36"/>
      <c r="EO40" s="36"/>
      <c r="EP40" s="36"/>
      <c r="EQ40" s="36"/>
      <c r="ER40" s="36"/>
      <c r="ES40" s="36"/>
      <c r="ET40" s="36"/>
      <c r="EU40" s="36"/>
    </row>
    <row r="41" spans="1:151" ht="13.5" thickBot="1">
      <c r="A41" s="2">
        <v>1111</v>
      </c>
      <c r="B41" s="153">
        <f>INDEX('Customer Longevity'!$A$7:$A$206,MATCH(Model!A41,'Customer Longevity'!$B$7:$B$206,0))</f>
        <v>14.280683523042828</v>
      </c>
      <c r="C41" s="154">
        <v>26834.737681290157</v>
      </c>
      <c r="D41" s="3"/>
      <c r="E41" s="153" cm="1">
        <f t="array" ref="E41">INDEX('Distance to Each Branch'!$C$7:$C$806,MATCH(1, (Model!$E$14='Distance to Each Branch'!$B$7:$B$806)*(Model!A41='Distance to Each Branch'!$A$7:$A$806),0))</f>
        <v>0.97958165267371988</v>
      </c>
      <c r="F41" s="153" cm="1">
        <f t="array" ref="F41">INDEX('Distance to Each Branch'!$C$7:$C$806,MATCH(1, (Model!$F$14='Distance to Each Branch'!$B$7:$B$806)*(Model!A41='Distance to Each Branch'!$A$7:$A$806),0))</f>
        <v>4.7183864935253466</v>
      </c>
      <c r="G41" s="153" cm="1">
        <f t="array" ref="G41">INDEX('Distance to Each Branch'!$C$7:$C$806,MATCH(1, (Model!$G$14='Distance to Each Branch'!$B$7:$B$806)*(Model!A41='Distance to Each Branch'!$A$7:$A$806),0))</f>
        <v>5.4263296438456887</v>
      </c>
      <c r="H41" s="153" cm="1">
        <f t="array" ref="H41">INDEX('Distance to Each Branch'!$C$7:$C$806,MATCH(1, (Model!$H$14='Distance to Each Branch'!$B$7:$B$806)*(Model!A41='Distance to Each Branch'!$A$7:$A$806),0))</f>
        <v>3.3283452218371283</v>
      </c>
      <c r="I41" s="155" t="str">
        <f t="shared" si="116"/>
        <v>Branch A</v>
      </c>
      <c r="J41" s="54"/>
      <c r="K41" s="156">
        <f t="shared" si="117"/>
        <v>0.97958165267371988</v>
      </c>
      <c r="L41" s="34">
        <v>0</v>
      </c>
      <c r="M41" s="153">
        <f t="shared" si="12"/>
        <v>2.3487635691634083</v>
      </c>
      <c r="N41" s="153">
        <f t="shared" si="119"/>
        <v>0</v>
      </c>
      <c r="O41" s="153">
        <f t="shared" si="120"/>
        <v>0</v>
      </c>
      <c r="P41" s="153">
        <f t="shared" si="121"/>
        <v>0</v>
      </c>
      <c r="R41" s="23">
        <v>1</v>
      </c>
      <c r="S41" s="157">
        <f>(1-IF(M41=0,0,INDEX('Branch Closure Driven Attrition'!$D$9:$G$12,MATCH($B41,'Branch Closure Driven Attrition'!$C$9:$C$12,TRUE),MATCH(M41,'Branch Closure Driven Attrition'!$D$8:$G$8,TRUE))))</f>
        <v>0.65</v>
      </c>
      <c r="T41" s="157">
        <f>(1-IF(N41=0,0,INDEX('Branch Closure Driven Attrition'!$D$9:$G$12,MATCH($B41,'Branch Closure Driven Attrition'!$C$9:$C$12,TRUE),MATCH(N41,'Branch Closure Driven Attrition'!$D$8:$G$8,TRUE))))</f>
        <v>1</v>
      </c>
      <c r="U41" s="157">
        <f>(1-IF(O41=0,0,INDEX('Branch Closure Driven Attrition'!$D$9:$G$12,MATCH($B41,'Branch Closure Driven Attrition'!$C$9:$C$12,TRUE),MATCH(O41,'Branch Closure Driven Attrition'!$D$8:$G$8,TRUE))))</f>
        <v>1</v>
      </c>
      <c r="V41" s="157">
        <f>(1-IF(P41=0,0,INDEX('Branch Closure Driven Attrition'!$D$9:$G$12,MATCH($B41,'Branch Closure Driven Attrition'!$C$9:$C$12,TRUE),MATCH(P41,'Branch Closure Driven Attrition'!$D$8:$G$8,TRUE))))</f>
        <v>1</v>
      </c>
      <c r="W41" s="29"/>
      <c r="X41" s="23">
        <f t="shared" si="10"/>
        <v>1</v>
      </c>
      <c r="Y41" s="157">
        <f>IF($C41&lt;'Fee Driven Attrition'!$I$8,1-IF(Y$13='Fee Driven Attrition'!$J$7,'Fee Driven Attrition'!$J$8,'Fee Driven Attrition'!$K$8),1)</f>
        <v>1</v>
      </c>
      <c r="Z41" s="157">
        <f>IF($C41&lt;'Fee Driven Attrition'!$I$9,1-IF(Z$13='Fee Driven Attrition'!$J$7,'Fee Driven Attrition'!$J$9,'Fee Driven Attrition'!$K$8),1)</f>
        <v>1</v>
      </c>
      <c r="AA41" s="157">
        <f>IF($C41&lt;'Fee Driven Attrition'!$I$8,1-IF(AA$13='Fee Driven Attrition'!$K$7,'Fee Driven Attrition'!$K$8,'Fee Driven Attrition'!$K$8),1)</f>
        <v>1</v>
      </c>
      <c r="AB41" s="157">
        <f>IF($C41&lt;'Fee Driven Attrition'!$I$9,1-IF(AB$13='Fee Driven Attrition'!$K$7,'Fee Driven Attrition'!$K$9,'Fee Driven Attrition'!$K$8),1)</f>
        <v>1</v>
      </c>
      <c r="AC41" s="29"/>
      <c r="AD41" s="23"/>
      <c r="AE41" s="157">
        <f t="shared" si="115"/>
        <v>1</v>
      </c>
      <c r="AF41" s="157">
        <f t="shared" si="16"/>
        <v>0.65</v>
      </c>
      <c r="AG41" s="157">
        <f t="shared" si="17"/>
        <v>1</v>
      </c>
      <c r="AH41" s="157">
        <f t="shared" si="18"/>
        <v>1</v>
      </c>
      <c r="AI41" s="157">
        <f t="shared" si="19"/>
        <v>1</v>
      </c>
      <c r="AJ41" s="157">
        <f t="shared" si="20"/>
        <v>1</v>
      </c>
      <c r="AK41" s="157">
        <f t="shared" si="21"/>
        <v>0.65</v>
      </c>
      <c r="AL41" s="157">
        <f t="shared" si="22"/>
        <v>1</v>
      </c>
      <c r="AM41" s="157">
        <f t="shared" si="23"/>
        <v>1</v>
      </c>
      <c r="AN41" s="157">
        <f t="shared" si="24"/>
        <v>1</v>
      </c>
      <c r="AO41" s="157">
        <f t="shared" si="25"/>
        <v>1</v>
      </c>
      <c r="AP41" s="157">
        <f t="shared" si="26"/>
        <v>0.65</v>
      </c>
      <c r="AQ41" s="157">
        <f t="shared" si="27"/>
        <v>1</v>
      </c>
      <c r="AR41" s="157">
        <f t="shared" si="28"/>
        <v>1</v>
      </c>
      <c r="AS41" s="157">
        <f t="shared" si="29"/>
        <v>1</v>
      </c>
      <c r="AT41" s="157">
        <f t="shared" si="30"/>
        <v>1</v>
      </c>
      <c r="AU41" s="157">
        <f t="shared" si="31"/>
        <v>0.65</v>
      </c>
      <c r="AV41" s="157">
        <f t="shared" si="32"/>
        <v>1</v>
      </c>
      <c r="AW41" s="157">
        <f t="shared" si="33"/>
        <v>1</v>
      </c>
      <c r="AX41" s="157">
        <f t="shared" si="34"/>
        <v>1</v>
      </c>
      <c r="AY41" s="157">
        <f t="shared" si="35"/>
        <v>1</v>
      </c>
      <c r="AZ41" s="157">
        <f t="shared" si="36"/>
        <v>0.65</v>
      </c>
      <c r="BA41" s="157">
        <f t="shared" si="37"/>
        <v>1</v>
      </c>
      <c r="BB41" s="157">
        <f t="shared" si="38"/>
        <v>1</v>
      </c>
      <c r="BC41" s="157">
        <f t="shared" si="39"/>
        <v>1</v>
      </c>
      <c r="BD41" s="60"/>
      <c r="BE41" s="158">
        <f t="shared" si="118"/>
        <v>268.34737681290159</v>
      </c>
      <c r="BF41" s="1"/>
      <c r="BG41" s="1"/>
      <c r="BH41" s="159">
        <f t="shared" si="40"/>
        <v>0</v>
      </c>
      <c r="BI41" s="159">
        <f t="shared" si="41"/>
        <v>0</v>
      </c>
      <c r="BJ41" s="159">
        <f t="shared" si="42"/>
        <v>0</v>
      </c>
      <c r="BK41" s="159">
        <f t="shared" si="43"/>
        <v>0</v>
      </c>
      <c r="BL41" s="159">
        <f t="shared" si="44"/>
        <v>0</v>
      </c>
      <c r="BM41" s="159">
        <f t="shared" si="45"/>
        <v>0</v>
      </c>
      <c r="BN41" s="159">
        <f t="shared" si="46"/>
        <v>0</v>
      </c>
      <c r="BO41" s="159">
        <f t="shared" si="47"/>
        <v>0</v>
      </c>
      <c r="BP41" s="159">
        <f t="shared" si="48"/>
        <v>0</v>
      </c>
      <c r="BQ41" s="159">
        <f t="shared" si="49"/>
        <v>0</v>
      </c>
      <c r="BR41" s="159">
        <f t="shared" si="50"/>
        <v>0</v>
      </c>
      <c r="BS41" s="159">
        <f t="shared" si="51"/>
        <v>0</v>
      </c>
      <c r="BT41" s="159">
        <f t="shared" si="52"/>
        <v>0</v>
      </c>
      <c r="BU41" s="159">
        <f t="shared" si="53"/>
        <v>0</v>
      </c>
      <c r="BV41" s="159">
        <f t="shared" si="54"/>
        <v>0</v>
      </c>
      <c r="BW41" s="159">
        <f t="shared" si="55"/>
        <v>0</v>
      </c>
      <c r="BX41" s="159">
        <f t="shared" si="56"/>
        <v>0</v>
      </c>
      <c r="BY41" s="159">
        <f t="shared" si="57"/>
        <v>0</v>
      </c>
      <c r="BZ41" s="159">
        <f t="shared" si="58"/>
        <v>0</v>
      </c>
      <c r="CA41" s="159">
        <f t="shared" si="59"/>
        <v>0</v>
      </c>
      <c r="CB41" s="159">
        <f t="shared" si="60"/>
        <v>0</v>
      </c>
      <c r="CC41" s="159">
        <f t="shared" si="61"/>
        <v>0</v>
      </c>
      <c r="CD41" s="159">
        <f t="shared" si="62"/>
        <v>0</v>
      </c>
      <c r="CE41" s="159">
        <f t="shared" si="63"/>
        <v>0</v>
      </c>
      <c r="CF41" s="159">
        <f t="shared" si="64"/>
        <v>0</v>
      </c>
      <c r="CG41" s="1"/>
      <c r="CH41" s="1"/>
      <c r="CI41" s="160">
        <f t="shared" si="65"/>
        <v>218.34737681290159</v>
      </c>
      <c r="CJ41" s="160">
        <f t="shared" si="66"/>
        <v>218.34737681290159</v>
      </c>
      <c r="CK41" s="160">
        <f t="shared" si="67"/>
        <v>218.34737681290159</v>
      </c>
      <c r="CL41" s="160">
        <f t="shared" si="68"/>
        <v>218.34737681290159</v>
      </c>
      <c r="CM41" s="160">
        <f t="shared" si="69"/>
        <v>218.34737681290159</v>
      </c>
      <c r="CN41" s="160">
        <f t="shared" si="70"/>
        <v>218.34737681290159</v>
      </c>
      <c r="CO41" s="160">
        <f t="shared" si="71"/>
        <v>218.34737681290159</v>
      </c>
      <c r="CP41" s="160">
        <f t="shared" si="72"/>
        <v>218.34737681290159</v>
      </c>
      <c r="CQ41" s="160">
        <f t="shared" si="73"/>
        <v>218.34737681290159</v>
      </c>
      <c r="CR41" s="160">
        <f t="shared" si="74"/>
        <v>218.34737681290159</v>
      </c>
      <c r="CS41" s="160">
        <f t="shared" si="75"/>
        <v>218.34737681290159</v>
      </c>
      <c r="CT41" s="160">
        <f t="shared" si="76"/>
        <v>218.34737681290159</v>
      </c>
      <c r="CU41" s="160">
        <f t="shared" si="77"/>
        <v>218.34737681290159</v>
      </c>
      <c r="CV41" s="160">
        <f t="shared" si="78"/>
        <v>218.34737681290159</v>
      </c>
      <c r="CW41" s="160">
        <f t="shared" si="79"/>
        <v>218.34737681290159</v>
      </c>
      <c r="CX41" s="160">
        <f t="shared" si="80"/>
        <v>218.34737681290159</v>
      </c>
      <c r="CY41" s="160">
        <f t="shared" si="81"/>
        <v>218.34737681290159</v>
      </c>
      <c r="CZ41" s="160">
        <f t="shared" si="82"/>
        <v>218.34737681290159</v>
      </c>
      <c r="DA41" s="160">
        <f t="shared" si="83"/>
        <v>218.34737681290159</v>
      </c>
      <c r="DB41" s="160">
        <f t="shared" si="84"/>
        <v>218.34737681290159</v>
      </c>
      <c r="DC41" s="160">
        <f t="shared" si="85"/>
        <v>218.34737681290159</v>
      </c>
      <c r="DD41" s="160">
        <f t="shared" si="86"/>
        <v>218.34737681290159</v>
      </c>
      <c r="DE41" s="160">
        <f t="shared" si="87"/>
        <v>218.34737681290159</v>
      </c>
      <c r="DF41" s="160">
        <f t="shared" si="88"/>
        <v>218.34737681290159</v>
      </c>
      <c r="DG41" s="160">
        <f t="shared" si="89"/>
        <v>218.34737681290159</v>
      </c>
      <c r="DH41" s="36"/>
      <c r="DI41" s="36"/>
      <c r="DJ41" s="160">
        <f t="shared" si="90"/>
        <v>218.34737681290159</v>
      </c>
      <c r="DK41" s="160">
        <f t="shared" si="91"/>
        <v>141.92579492838604</v>
      </c>
      <c r="DL41" s="160">
        <f t="shared" si="92"/>
        <v>218.34737681290159</v>
      </c>
      <c r="DM41" s="160">
        <f t="shared" si="93"/>
        <v>218.34737681290159</v>
      </c>
      <c r="DN41" s="160">
        <f t="shared" si="94"/>
        <v>218.34737681290159</v>
      </c>
      <c r="DO41" s="160">
        <f t="shared" si="95"/>
        <v>218.34737681290159</v>
      </c>
      <c r="DP41" s="160">
        <f t="shared" si="96"/>
        <v>141.92579492838604</v>
      </c>
      <c r="DQ41" s="160">
        <f t="shared" si="97"/>
        <v>218.34737681290159</v>
      </c>
      <c r="DR41" s="160">
        <f t="shared" si="98"/>
        <v>218.34737681290159</v>
      </c>
      <c r="DS41" s="160">
        <f t="shared" si="99"/>
        <v>218.34737681290159</v>
      </c>
      <c r="DT41" s="160">
        <f t="shared" si="100"/>
        <v>218.34737681290159</v>
      </c>
      <c r="DU41" s="160">
        <f t="shared" si="101"/>
        <v>141.92579492838604</v>
      </c>
      <c r="DV41" s="160">
        <f t="shared" si="102"/>
        <v>218.34737681290159</v>
      </c>
      <c r="DW41" s="160">
        <f t="shared" si="103"/>
        <v>218.34737681290159</v>
      </c>
      <c r="DX41" s="160">
        <f t="shared" si="104"/>
        <v>218.34737681290159</v>
      </c>
      <c r="DY41" s="160">
        <f t="shared" si="105"/>
        <v>218.34737681290159</v>
      </c>
      <c r="DZ41" s="160">
        <f t="shared" si="106"/>
        <v>141.92579492838604</v>
      </c>
      <c r="EA41" s="160">
        <f t="shared" si="107"/>
        <v>218.34737681290159</v>
      </c>
      <c r="EB41" s="160">
        <f t="shared" si="108"/>
        <v>218.34737681290159</v>
      </c>
      <c r="EC41" s="160">
        <f t="shared" si="109"/>
        <v>218.34737681290159</v>
      </c>
      <c r="ED41" s="160">
        <f t="shared" si="110"/>
        <v>218.34737681290159</v>
      </c>
      <c r="EE41" s="160">
        <f t="shared" si="111"/>
        <v>141.92579492838604</v>
      </c>
      <c r="EF41" s="160">
        <f t="shared" si="112"/>
        <v>218.34737681290159</v>
      </c>
      <c r="EG41" s="160">
        <f t="shared" si="113"/>
        <v>218.34737681290159</v>
      </c>
      <c r="EH41" s="160">
        <f t="shared" si="114"/>
        <v>218.34737681290159</v>
      </c>
      <c r="EI41" s="36"/>
      <c r="EJ41" s="36"/>
      <c r="EK41" s="36"/>
      <c r="EL41" s="36"/>
      <c r="EM41" s="36"/>
      <c r="EN41" s="36"/>
      <c r="EO41" s="36"/>
      <c r="EP41" s="36"/>
      <c r="EQ41" s="36"/>
      <c r="ER41" s="36"/>
      <c r="ES41" s="36"/>
      <c r="ET41" s="36"/>
      <c r="EU41" s="36"/>
    </row>
    <row r="42" spans="1:151" ht="13.5" thickBot="1">
      <c r="A42" s="2">
        <v>1145</v>
      </c>
      <c r="B42" s="153">
        <f>INDEX('Customer Longevity'!$A$7:$A$206,MATCH(Model!A42,'Customer Longevity'!$B$7:$B$206,0))</f>
        <v>10.013950760405146</v>
      </c>
      <c r="C42" s="154">
        <v>9548.9955787253821</v>
      </c>
      <c r="D42" s="3"/>
      <c r="E42" s="153" cm="1">
        <f t="array" ref="E42">INDEX('Distance to Each Branch'!$C$7:$C$806,MATCH(1, (Model!$E$14='Distance to Each Branch'!$B$7:$B$806)*(Model!A42='Distance to Each Branch'!$A$7:$A$806),0))</f>
        <v>6.4754582374358041</v>
      </c>
      <c r="F42" s="153" cm="1">
        <f t="array" ref="F42">INDEX('Distance to Each Branch'!$C$7:$C$806,MATCH(1, (Model!$F$14='Distance to Each Branch'!$B$7:$B$806)*(Model!A42='Distance to Each Branch'!$A$7:$A$806),0))</f>
        <v>3.392188585804282</v>
      </c>
      <c r="G42" s="153" cm="1">
        <f t="array" ref="G42">INDEX('Distance to Each Branch'!$C$7:$C$806,MATCH(1, (Model!$G$14='Distance to Each Branch'!$B$7:$B$806)*(Model!A42='Distance to Each Branch'!$A$7:$A$806),0))</f>
        <v>1.1392388371258342</v>
      </c>
      <c r="H42" s="153" cm="1">
        <f t="array" ref="H42">INDEX('Distance to Each Branch'!$C$7:$C$806,MATCH(1, (Model!$H$14='Distance to Each Branch'!$B$7:$B$806)*(Model!A42='Distance to Each Branch'!$A$7:$A$806),0))</f>
        <v>2.8358931113118575</v>
      </c>
      <c r="I42" s="155" t="str">
        <f t="shared" si="116"/>
        <v>Branch C</v>
      </c>
      <c r="J42" s="54"/>
      <c r="K42" s="156">
        <f t="shared" si="117"/>
        <v>1.1392388371258342</v>
      </c>
      <c r="L42" s="34">
        <v>0</v>
      </c>
      <c r="M42" s="153">
        <f t="shared" si="12"/>
        <v>0</v>
      </c>
      <c r="N42" s="153">
        <f t="shared" si="119"/>
        <v>0</v>
      </c>
      <c r="O42" s="153">
        <f t="shared" si="120"/>
        <v>1.6966542741860233</v>
      </c>
      <c r="P42" s="153">
        <f t="shared" si="121"/>
        <v>0</v>
      </c>
      <c r="R42" s="23">
        <v>1</v>
      </c>
      <c r="S42" s="157">
        <f>(1-IF(M42=0,0,INDEX('Branch Closure Driven Attrition'!$D$9:$G$12,MATCH($B42,'Branch Closure Driven Attrition'!$C$9:$C$12,TRUE),MATCH(M42,'Branch Closure Driven Attrition'!$D$8:$G$8,TRUE))))</f>
        <v>1</v>
      </c>
      <c r="T42" s="157">
        <f>(1-IF(N42=0,0,INDEX('Branch Closure Driven Attrition'!$D$9:$G$12,MATCH($B42,'Branch Closure Driven Attrition'!$C$9:$C$12,TRUE),MATCH(N42,'Branch Closure Driven Attrition'!$D$8:$G$8,TRUE))))</f>
        <v>1</v>
      </c>
      <c r="U42" s="157">
        <f>(1-IF(O42=0,0,INDEX('Branch Closure Driven Attrition'!$D$9:$G$12,MATCH($B42,'Branch Closure Driven Attrition'!$C$9:$C$12,TRUE),MATCH(O42,'Branch Closure Driven Attrition'!$D$8:$G$8,TRUE))))</f>
        <v>0.65</v>
      </c>
      <c r="V42" s="157">
        <f>(1-IF(P42=0,0,INDEX('Branch Closure Driven Attrition'!$D$9:$G$12,MATCH($B42,'Branch Closure Driven Attrition'!$C$9:$C$12,TRUE),MATCH(P42,'Branch Closure Driven Attrition'!$D$8:$G$8,TRUE))))</f>
        <v>1</v>
      </c>
      <c r="W42" s="29"/>
      <c r="X42" s="23">
        <f t="shared" si="10"/>
        <v>1</v>
      </c>
      <c r="Y42" s="157">
        <f>IF($C42&lt;'Fee Driven Attrition'!$I$8,1-IF(Y$13='Fee Driven Attrition'!$J$7,'Fee Driven Attrition'!$J$8,'Fee Driven Attrition'!$K$8),1)</f>
        <v>0.9</v>
      </c>
      <c r="Z42" s="157">
        <f>IF($C42&lt;'Fee Driven Attrition'!$I$9,1-IF(Z$13='Fee Driven Attrition'!$J$7,'Fee Driven Attrition'!$J$9,'Fee Driven Attrition'!$K$8),1)</f>
        <v>0.95</v>
      </c>
      <c r="AA42" s="157">
        <f>IF($C42&lt;'Fee Driven Attrition'!$I$8,1-IF(AA$13='Fee Driven Attrition'!$K$7,'Fee Driven Attrition'!$K$8,'Fee Driven Attrition'!$K$8),1)</f>
        <v>0.8</v>
      </c>
      <c r="AB42" s="157">
        <f>IF($C42&lt;'Fee Driven Attrition'!$I$9,1-IF(AB$13='Fee Driven Attrition'!$K$7,'Fee Driven Attrition'!$K$9,'Fee Driven Attrition'!$K$8),1)</f>
        <v>0.85</v>
      </c>
      <c r="AC42" s="29"/>
      <c r="AD42" s="23"/>
      <c r="AE42" s="157">
        <f t="shared" si="115"/>
        <v>1</v>
      </c>
      <c r="AF42" s="157">
        <f t="shared" si="16"/>
        <v>1</v>
      </c>
      <c r="AG42" s="157">
        <f t="shared" si="17"/>
        <v>1</v>
      </c>
      <c r="AH42" s="157">
        <f t="shared" si="18"/>
        <v>0.65</v>
      </c>
      <c r="AI42" s="157">
        <f t="shared" si="19"/>
        <v>1</v>
      </c>
      <c r="AJ42" s="157">
        <f t="shared" si="20"/>
        <v>0.9</v>
      </c>
      <c r="AK42" s="157">
        <f t="shared" si="21"/>
        <v>0.9</v>
      </c>
      <c r="AL42" s="157">
        <f t="shared" si="22"/>
        <v>0.9</v>
      </c>
      <c r="AM42" s="157">
        <f t="shared" si="23"/>
        <v>0.58500000000000008</v>
      </c>
      <c r="AN42" s="157">
        <f t="shared" si="24"/>
        <v>0.9</v>
      </c>
      <c r="AO42" s="157">
        <f t="shared" si="25"/>
        <v>0.95</v>
      </c>
      <c r="AP42" s="157">
        <f t="shared" si="26"/>
        <v>0.95</v>
      </c>
      <c r="AQ42" s="157">
        <f t="shared" si="27"/>
        <v>0.95</v>
      </c>
      <c r="AR42" s="157">
        <f t="shared" si="28"/>
        <v>0.61749999999999994</v>
      </c>
      <c r="AS42" s="157">
        <f t="shared" si="29"/>
        <v>0.95</v>
      </c>
      <c r="AT42" s="157">
        <f t="shared" si="30"/>
        <v>0.8</v>
      </c>
      <c r="AU42" s="157">
        <f t="shared" si="31"/>
        <v>0.8</v>
      </c>
      <c r="AV42" s="157">
        <f t="shared" si="32"/>
        <v>0.8</v>
      </c>
      <c r="AW42" s="157">
        <f t="shared" si="33"/>
        <v>0.52</v>
      </c>
      <c r="AX42" s="157">
        <f t="shared" si="34"/>
        <v>0.8</v>
      </c>
      <c r="AY42" s="157">
        <f t="shared" si="35"/>
        <v>0.85</v>
      </c>
      <c r="AZ42" s="157">
        <f t="shared" si="36"/>
        <v>0.85</v>
      </c>
      <c r="BA42" s="157">
        <f t="shared" si="37"/>
        <v>0.85</v>
      </c>
      <c r="BB42" s="157">
        <f t="shared" si="38"/>
        <v>0.55249999999999999</v>
      </c>
      <c r="BC42" s="157">
        <f t="shared" si="39"/>
        <v>0.85</v>
      </c>
      <c r="BD42" s="60"/>
      <c r="BE42" s="158">
        <f t="shared" si="118"/>
        <v>95.48995578725382</v>
      </c>
      <c r="BF42" s="1"/>
      <c r="BG42" s="1"/>
      <c r="BH42" s="159">
        <f t="shared" si="40"/>
        <v>0</v>
      </c>
      <c r="BI42" s="159">
        <f t="shared" si="41"/>
        <v>0</v>
      </c>
      <c r="BJ42" s="159">
        <f t="shared" si="42"/>
        <v>0</v>
      </c>
      <c r="BK42" s="159">
        <f t="shared" si="43"/>
        <v>0</v>
      </c>
      <c r="BL42" s="159">
        <f t="shared" si="44"/>
        <v>0</v>
      </c>
      <c r="BM42" s="159">
        <f t="shared" si="45"/>
        <v>40</v>
      </c>
      <c r="BN42" s="159">
        <f t="shared" si="46"/>
        <v>40</v>
      </c>
      <c r="BO42" s="159">
        <f t="shared" si="47"/>
        <v>40</v>
      </c>
      <c r="BP42" s="159">
        <f t="shared" si="48"/>
        <v>40</v>
      </c>
      <c r="BQ42" s="159">
        <f t="shared" si="49"/>
        <v>40</v>
      </c>
      <c r="BR42" s="159">
        <f t="shared" si="50"/>
        <v>40</v>
      </c>
      <c r="BS42" s="159">
        <f t="shared" si="51"/>
        <v>40</v>
      </c>
      <c r="BT42" s="159">
        <f t="shared" si="52"/>
        <v>40</v>
      </c>
      <c r="BU42" s="159">
        <f t="shared" si="53"/>
        <v>40</v>
      </c>
      <c r="BV42" s="159">
        <f t="shared" si="54"/>
        <v>40</v>
      </c>
      <c r="BW42" s="159">
        <f t="shared" si="55"/>
        <v>60</v>
      </c>
      <c r="BX42" s="159">
        <f t="shared" si="56"/>
        <v>60</v>
      </c>
      <c r="BY42" s="159">
        <f t="shared" si="57"/>
        <v>60</v>
      </c>
      <c r="BZ42" s="159">
        <f t="shared" si="58"/>
        <v>60</v>
      </c>
      <c r="CA42" s="159">
        <f t="shared" si="59"/>
        <v>60</v>
      </c>
      <c r="CB42" s="159">
        <f t="shared" si="60"/>
        <v>60</v>
      </c>
      <c r="CC42" s="159">
        <f t="shared" si="61"/>
        <v>60</v>
      </c>
      <c r="CD42" s="159">
        <f t="shared" si="62"/>
        <v>60</v>
      </c>
      <c r="CE42" s="159">
        <f t="shared" si="63"/>
        <v>60</v>
      </c>
      <c r="CF42" s="159">
        <f t="shared" si="64"/>
        <v>60</v>
      </c>
      <c r="CG42" s="1"/>
      <c r="CH42" s="1"/>
      <c r="CI42" s="160">
        <f t="shared" si="65"/>
        <v>45.48995578725382</v>
      </c>
      <c r="CJ42" s="160">
        <f t="shared" si="66"/>
        <v>45.48995578725382</v>
      </c>
      <c r="CK42" s="160">
        <f t="shared" si="67"/>
        <v>45.48995578725382</v>
      </c>
      <c r="CL42" s="160">
        <f t="shared" si="68"/>
        <v>45.48995578725382</v>
      </c>
      <c r="CM42" s="160">
        <f t="shared" si="69"/>
        <v>45.48995578725382</v>
      </c>
      <c r="CN42" s="160">
        <f t="shared" si="70"/>
        <v>85.48995578725382</v>
      </c>
      <c r="CO42" s="160">
        <f t="shared" si="71"/>
        <v>85.48995578725382</v>
      </c>
      <c r="CP42" s="160">
        <f t="shared" si="72"/>
        <v>85.48995578725382</v>
      </c>
      <c r="CQ42" s="160">
        <f t="shared" si="73"/>
        <v>85.48995578725382</v>
      </c>
      <c r="CR42" s="160">
        <f t="shared" si="74"/>
        <v>85.48995578725382</v>
      </c>
      <c r="CS42" s="160">
        <f t="shared" si="75"/>
        <v>85.48995578725382</v>
      </c>
      <c r="CT42" s="160">
        <f t="shared" si="76"/>
        <v>85.48995578725382</v>
      </c>
      <c r="CU42" s="160">
        <f t="shared" si="77"/>
        <v>85.48995578725382</v>
      </c>
      <c r="CV42" s="160">
        <f t="shared" si="78"/>
        <v>85.48995578725382</v>
      </c>
      <c r="CW42" s="160">
        <f t="shared" si="79"/>
        <v>85.48995578725382</v>
      </c>
      <c r="CX42" s="160">
        <f t="shared" si="80"/>
        <v>105.48995578725382</v>
      </c>
      <c r="CY42" s="160">
        <f t="shared" si="81"/>
        <v>105.48995578725382</v>
      </c>
      <c r="CZ42" s="160">
        <f t="shared" si="82"/>
        <v>105.48995578725382</v>
      </c>
      <c r="DA42" s="160">
        <f t="shared" si="83"/>
        <v>105.48995578725382</v>
      </c>
      <c r="DB42" s="160">
        <f t="shared" si="84"/>
        <v>105.48995578725382</v>
      </c>
      <c r="DC42" s="160">
        <f t="shared" si="85"/>
        <v>105.48995578725382</v>
      </c>
      <c r="DD42" s="160">
        <f t="shared" si="86"/>
        <v>105.48995578725382</v>
      </c>
      <c r="DE42" s="160">
        <f t="shared" si="87"/>
        <v>105.48995578725382</v>
      </c>
      <c r="DF42" s="160">
        <f t="shared" si="88"/>
        <v>105.48995578725382</v>
      </c>
      <c r="DG42" s="160">
        <f t="shared" si="89"/>
        <v>105.48995578725382</v>
      </c>
      <c r="DH42" s="36"/>
      <c r="DI42" s="36"/>
      <c r="DJ42" s="160">
        <f t="shared" si="90"/>
        <v>45.48995578725382</v>
      </c>
      <c r="DK42" s="160">
        <f t="shared" si="91"/>
        <v>45.48995578725382</v>
      </c>
      <c r="DL42" s="160">
        <f t="shared" si="92"/>
        <v>45.48995578725382</v>
      </c>
      <c r="DM42" s="160">
        <f t="shared" si="93"/>
        <v>29.568471261714983</v>
      </c>
      <c r="DN42" s="160">
        <f t="shared" si="94"/>
        <v>45.48995578725382</v>
      </c>
      <c r="DO42" s="160">
        <f t="shared" si="95"/>
        <v>76.940960208528438</v>
      </c>
      <c r="DP42" s="160">
        <f t="shared" si="96"/>
        <v>76.940960208528438</v>
      </c>
      <c r="DQ42" s="160">
        <f t="shared" si="97"/>
        <v>76.940960208528438</v>
      </c>
      <c r="DR42" s="160">
        <f t="shared" si="98"/>
        <v>50.011624135543492</v>
      </c>
      <c r="DS42" s="160">
        <f t="shared" si="99"/>
        <v>76.940960208528438</v>
      </c>
      <c r="DT42" s="160">
        <f t="shared" si="100"/>
        <v>81.215457997891122</v>
      </c>
      <c r="DU42" s="160">
        <f t="shared" si="101"/>
        <v>81.215457997891122</v>
      </c>
      <c r="DV42" s="160">
        <f t="shared" si="102"/>
        <v>81.215457997891122</v>
      </c>
      <c r="DW42" s="160">
        <f t="shared" si="103"/>
        <v>52.79004769862923</v>
      </c>
      <c r="DX42" s="160">
        <f t="shared" si="104"/>
        <v>81.215457997891122</v>
      </c>
      <c r="DY42" s="160">
        <f t="shared" si="105"/>
        <v>84.391964629803056</v>
      </c>
      <c r="DZ42" s="160">
        <f t="shared" si="106"/>
        <v>84.391964629803056</v>
      </c>
      <c r="EA42" s="160">
        <f t="shared" si="107"/>
        <v>84.391964629803056</v>
      </c>
      <c r="EB42" s="160">
        <f t="shared" si="108"/>
        <v>54.854777009371986</v>
      </c>
      <c r="EC42" s="160">
        <f t="shared" si="109"/>
        <v>84.391964629803056</v>
      </c>
      <c r="ED42" s="160">
        <f t="shared" si="110"/>
        <v>89.66646241916574</v>
      </c>
      <c r="EE42" s="160">
        <f t="shared" si="111"/>
        <v>89.66646241916574</v>
      </c>
      <c r="EF42" s="160">
        <f t="shared" si="112"/>
        <v>89.66646241916574</v>
      </c>
      <c r="EG42" s="160">
        <f t="shared" si="113"/>
        <v>58.283200572457737</v>
      </c>
      <c r="EH42" s="160">
        <f t="shared" si="114"/>
        <v>89.66646241916574</v>
      </c>
      <c r="EI42" s="36"/>
      <c r="EJ42" s="36"/>
      <c r="EK42" s="36"/>
      <c r="EL42" s="36"/>
      <c r="EM42" s="36"/>
      <c r="EN42" s="36"/>
      <c r="EO42" s="36"/>
      <c r="EP42" s="36"/>
      <c r="EQ42" s="36"/>
      <c r="ER42" s="36"/>
      <c r="ES42" s="36"/>
      <c r="ET42" s="36"/>
      <c r="EU42" s="36"/>
    </row>
    <row r="43" spans="1:151" ht="13.5" thickBot="1">
      <c r="A43" s="2">
        <v>1168</v>
      </c>
      <c r="B43" s="153">
        <f>INDEX('Customer Longevity'!$A$7:$A$206,MATCH(Model!A43,'Customer Longevity'!$B$7:$B$206,0))</f>
        <v>0.69458101280439499</v>
      </c>
      <c r="C43" s="154">
        <v>24629.450979120425</v>
      </c>
      <c r="D43" s="3"/>
      <c r="E43" s="153" cm="1">
        <f t="array" ref="E43">INDEX('Distance to Each Branch'!$C$7:$C$806,MATCH(1, (Model!$E$14='Distance to Each Branch'!$B$7:$B$806)*(Model!A43='Distance to Each Branch'!$A$7:$A$806),0))</f>
        <v>6.1489047178428597</v>
      </c>
      <c r="F43" s="153" cm="1">
        <f t="array" ref="F43">INDEX('Distance to Each Branch'!$C$7:$C$806,MATCH(1, (Model!$F$14='Distance to Each Branch'!$B$7:$B$806)*(Model!A43='Distance to Each Branch'!$A$7:$A$806),0))</f>
        <v>3.9605755523300923</v>
      </c>
      <c r="G43" s="153" cm="1">
        <f t="array" ref="G43">INDEX('Distance to Each Branch'!$C$7:$C$806,MATCH(1, (Model!$G$14='Distance to Each Branch'!$B$7:$B$806)*(Model!A43='Distance to Each Branch'!$A$7:$A$806),0))</f>
        <v>2.5704141841913586</v>
      </c>
      <c r="H43" s="153" cm="1">
        <f t="array" ref="H43">INDEX('Distance to Each Branch'!$C$7:$C$806,MATCH(1, (Model!$H$14='Distance to Each Branch'!$B$7:$B$806)*(Model!A43='Distance to Each Branch'!$A$7:$A$806),0))</f>
        <v>2.379276123944015</v>
      </c>
      <c r="I43" s="155" t="str">
        <f t="shared" si="116"/>
        <v>Branch D</v>
      </c>
      <c r="J43" s="54"/>
      <c r="K43" s="156">
        <f t="shared" si="117"/>
        <v>2.379276123944015</v>
      </c>
      <c r="L43" s="34">
        <v>0</v>
      </c>
      <c r="M43" s="153">
        <f t="shared" si="12"/>
        <v>0</v>
      </c>
      <c r="N43" s="153">
        <f t="shared" si="119"/>
        <v>0</v>
      </c>
      <c r="O43" s="153">
        <f t="shared" si="120"/>
        <v>0</v>
      </c>
      <c r="P43" s="153">
        <f t="shared" si="121"/>
        <v>0.19113806024734359</v>
      </c>
      <c r="R43" s="23">
        <v>1</v>
      </c>
      <c r="S43" s="157">
        <f>(1-IF(M43=0,0,INDEX('Branch Closure Driven Attrition'!$D$9:$G$12,MATCH($B43,'Branch Closure Driven Attrition'!$C$9:$C$12,TRUE),MATCH(M43,'Branch Closure Driven Attrition'!$D$8:$G$8,TRUE))))</f>
        <v>1</v>
      </c>
      <c r="T43" s="157">
        <f>(1-IF(N43=0,0,INDEX('Branch Closure Driven Attrition'!$D$9:$G$12,MATCH($B43,'Branch Closure Driven Attrition'!$C$9:$C$12,TRUE),MATCH(N43,'Branch Closure Driven Attrition'!$D$8:$G$8,TRUE))))</f>
        <v>1</v>
      </c>
      <c r="U43" s="157">
        <f>(1-IF(O43=0,0,INDEX('Branch Closure Driven Attrition'!$D$9:$G$12,MATCH($B43,'Branch Closure Driven Attrition'!$C$9:$C$12,TRUE),MATCH(O43,'Branch Closure Driven Attrition'!$D$8:$G$8,TRUE))))</f>
        <v>1</v>
      </c>
      <c r="V43" s="157">
        <f>(1-IF(P43=0,0,INDEX('Branch Closure Driven Attrition'!$D$9:$G$12,MATCH($B43,'Branch Closure Driven Attrition'!$C$9:$C$12,TRUE),MATCH(P43,'Branch Closure Driven Attrition'!$D$8:$G$8,TRUE))))</f>
        <v>0.65</v>
      </c>
      <c r="W43" s="29"/>
      <c r="X43" s="23">
        <f t="shared" si="10"/>
        <v>1</v>
      </c>
      <c r="Y43" s="157">
        <f>IF($C43&lt;'Fee Driven Attrition'!$I$8,1-IF(Y$13='Fee Driven Attrition'!$J$7,'Fee Driven Attrition'!$J$8,'Fee Driven Attrition'!$K$8),1)</f>
        <v>1</v>
      </c>
      <c r="Z43" s="157">
        <f>IF($C43&lt;'Fee Driven Attrition'!$I$9,1-IF(Z$13='Fee Driven Attrition'!$J$7,'Fee Driven Attrition'!$J$9,'Fee Driven Attrition'!$K$8),1)</f>
        <v>1</v>
      </c>
      <c r="AA43" s="157">
        <f>IF($C43&lt;'Fee Driven Attrition'!$I$8,1-IF(AA$13='Fee Driven Attrition'!$K$7,'Fee Driven Attrition'!$K$8,'Fee Driven Attrition'!$K$8),1)</f>
        <v>1</v>
      </c>
      <c r="AB43" s="157">
        <f>IF($C43&lt;'Fee Driven Attrition'!$I$9,1-IF(AB$13='Fee Driven Attrition'!$K$7,'Fee Driven Attrition'!$K$9,'Fee Driven Attrition'!$K$8),1)</f>
        <v>1</v>
      </c>
      <c r="AC43" s="29"/>
      <c r="AD43" s="23"/>
      <c r="AE43" s="157">
        <f t="shared" si="115"/>
        <v>1</v>
      </c>
      <c r="AF43" s="157">
        <f t="shared" si="16"/>
        <v>1</v>
      </c>
      <c r="AG43" s="157">
        <f t="shared" si="17"/>
        <v>1</v>
      </c>
      <c r="AH43" s="157">
        <f t="shared" si="18"/>
        <v>1</v>
      </c>
      <c r="AI43" s="157">
        <f t="shared" si="19"/>
        <v>0.65</v>
      </c>
      <c r="AJ43" s="157">
        <f t="shared" si="20"/>
        <v>1</v>
      </c>
      <c r="AK43" s="157">
        <f t="shared" si="21"/>
        <v>1</v>
      </c>
      <c r="AL43" s="157">
        <f t="shared" si="22"/>
        <v>1</v>
      </c>
      <c r="AM43" s="157">
        <f t="shared" si="23"/>
        <v>1</v>
      </c>
      <c r="AN43" s="157">
        <f t="shared" si="24"/>
        <v>0.65</v>
      </c>
      <c r="AO43" s="157">
        <f t="shared" si="25"/>
        <v>1</v>
      </c>
      <c r="AP43" s="157">
        <f t="shared" si="26"/>
        <v>1</v>
      </c>
      <c r="AQ43" s="157">
        <f t="shared" si="27"/>
        <v>1</v>
      </c>
      <c r="AR43" s="157">
        <f t="shared" si="28"/>
        <v>1</v>
      </c>
      <c r="AS43" s="157">
        <f t="shared" si="29"/>
        <v>0.65</v>
      </c>
      <c r="AT43" s="157">
        <f t="shared" si="30"/>
        <v>1</v>
      </c>
      <c r="AU43" s="157">
        <f t="shared" si="31"/>
        <v>1</v>
      </c>
      <c r="AV43" s="157">
        <f t="shared" si="32"/>
        <v>1</v>
      </c>
      <c r="AW43" s="157">
        <f t="shared" si="33"/>
        <v>1</v>
      </c>
      <c r="AX43" s="157">
        <f t="shared" si="34"/>
        <v>0.65</v>
      </c>
      <c r="AY43" s="157">
        <f t="shared" si="35"/>
        <v>1</v>
      </c>
      <c r="AZ43" s="157">
        <f t="shared" si="36"/>
        <v>1</v>
      </c>
      <c r="BA43" s="157">
        <f t="shared" si="37"/>
        <v>1</v>
      </c>
      <c r="BB43" s="157">
        <f t="shared" si="38"/>
        <v>1</v>
      </c>
      <c r="BC43" s="157">
        <f t="shared" si="39"/>
        <v>0.65</v>
      </c>
      <c r="BD43" s="60"/>
      <c r="BE43" s="158">
        <f t="shared" si="118"/>
        <v>246.29450979120426</v>
      </c>
      <c r="BF43" s="1"/>
      <c r="BG43" s="1"/>
      <c r="BH43" s="159">
        <f t="shared" si="40"/>
        <v>0</v>
      </c>
      <c r="BI43" s="159">
        <f t="shared" si="41"/>
        <v>0</v>
      </c>
      <c r="BJ43" s="159">
        <f t="shared" si="42"/>
        <v>0</v>
      </c>
      <c r="BK43" s="159">
        <f t="shared" si="43"/>
        <v>0</v>
      </c>
      <c r="BL43" s="159">
        <f t="shared" si="44"/>
        <v>0</v>
      </c>
      <c r="BM43" s="159">
        <f t="shared" si="45"/>
        <v>0</v>
      </c>
      <c r="BN43" s="159">
        <f t="shared" si="46"/>
        <v>0</v>
      </c>
      <c r="BO43" s="159">
        <f t="shared" si="47"/>
        <v>0</v>
      </c>
      <c r="BP43" s="159">
        <f t="shared" si="48"/>
        <v>0</v>
      </c>
      <c r="BQ43" s="159">
        <f t="shared" si="49"/>
        <v>0</v>
      </c>
      <c r="BR43" s="159">
        <f t="shared" si="50"/>
        <v>0</v>
      </c>
      <c r="BS43" s="159">
        <f t="shared" si="51"/>
        <v>0</v>
      </c>
      <c r="BT43" s="159">
        <f t="shared" si="52"/>
        <v>0</v>
      </c>
      <c r="BU43" s="159">
        <f t="shared" si="53"/>
        <v>0</v>
      </c>
      <c r="BV43" s="159">
        <f t="shared" si="54"/>
        <v>0</v>
      </c>
      <c r="BW43" s="159">
        <f t="shared" si="55"/>
        <v>0</v>
      </c>
      <c r="BX43" s="159">
        <f t="shared" si="56"/>
        <v>0</v>
      </c>
      <c r="BY43" s="159">
        <f t="shared" si="57"/>
        <v>0</v>
      </c>
      <c r="BZ43" s="159">
        <f t="shared" si="58"/>
        <v>0</v>
      </c>
      <c r="CA43" s="159">
        <f t="shared" si="59"/>
        <v>0</v>
      </c>
      <c r="CB43" s="159">
        <f t="shared" si="60"/>
        <v>0</v>
      </c>
      <c r="CC43" s="159">
        <f t="shared" si="61"/>
        <v>0</v>
      </c>
      <c r="CD43" s="159">
        <f t="shared" si="62"/>
        <v>0</v>
      </c>
      <c r="CE43" s="159">
        <f t="shared" si="63"/>
        <v>0</v>
      </c>
      <c r="CF43" s="159">
        <f t="shared" si="64"/>
        <v>0</v>
      </c>
      <c r="CG43" s="1"/>
      <c r="CH43" s="1"/>
      <c r="CI43" s="160">
        <f t="shared" si="65"/>
        <v>196.29450979120426</v>
      </c>
      <c r="CJ43" s="160">
        <f t="shared" si="66"/>
        <v>196.29450979120426</v>
      </c>
      <c r="CK43" s="160">
        <f t="shared" si="67"/>
        <v>196.29450979120426</v>
      </c>
      <c r="CL43" s="160">
        <f t="shared" si="68"/>
        <v>196.29450979120426</v>
      </c>
      <c r="CM43" s="160">
        <f t="shared" si="69"/>
        <v>196.29450979120426</v>
      </c>
      <c r="CN43" s="160">
        <f t="shared" si="70"/>
        <v>196.29450979120426</v>
      </c>
      <c r="CO43" s="160">
        <f t="shared" si="71"/>
        <v>196.29450979120426</v>
      </c>
      <c r="CP43" s="160">
        <f t="shared" si="72"/>
        <v>196.29450979120426</v>
      </c>
      <c r="CQ43" s="160">
        <f t="shared" si="73"/>
        <v>196.29450979120426</v>
      </c>
      <c r="CR43" s="160">
        <f t="shared" si="74"/>
        <v>196.29450979120426</v>
      </c>
      <c r="CS43" s="160">
        <f t="shared" si="75"/>
        <v>196.29450979120426</v>
      </c>
      <c r="CT43" s="160">
        <f t="shared" si="76"/>
        <v>196.29450979120426</v>
      </c>
      <c r="CU43" s="160">
        <f t="shared" si="77"/>
        <v>196.29450979120426</v>
      </c>
      <c r="CV43" s="160">
        <f t="shared" si="78"/>
        <v>196.29450979120426</v>
      </c>
      <c r="CW43" s="160">
        <f t="shared" si="79"/>
        <v>196.29450979120426</v>
      </c>
      <c r="CX43" s="160">
        <f t="shared" si="80"/>
        <v>196.29450979120426</v>
      </c>
      <c r="CY43" s="160">
        <f t="shared" si="81"/>
        <v>196.29450979120426</v>
      </c>
      <c r="CZ43" s="160">
        <f t="shared" si="82"/>
        <v>196.29450979120426</v>
      </c>
      <c r="DA43" s="160">
        <f t="shared" si="83"/>
        <v>196.29450979120426</v>
      </c>
      <c r="DB43" s="160">
        <f t="shared" si="84"/>
        <v>196.29450979120426</v>
      </c>
      <c r="DC43" s="160">
        <f t="shared" si="85"/>
        <v>196.29450979120426</v>
      </c>
      <c r="DD43" s="160">
        <f t="shared" si="86"/>
        <v>196.29450979120426</v>
      </c>
      <c r="DE43" s="160">
        <f t="shared" si="87"/>
        <v>196.29450979120426</v>
      </c>
      <c r="DF43" s="160">
        <f t="shared" si="88"/>
        <v>196.29450979120426</v>
      </c>
      <c r="DG43" s="160">
        <f t="shared" si="89"/>
        <v>196.29450979120426</v>
      </c>
      <c r="DH43" s="36"/>
      <c r="DI43" s="36"/>
      <c r="DJ43" s="160">
        <f t="shared" si="90"/>
        <v>196.29450979120426</v>
      </c>
      <c r="DK43" s="160">
        <f t="shared" si="91"/>
        <v>196.29450979120426</v>
      </c>
      <c r="DL43" s="160">
        <f t="shared" si="92"/>
        <v>196.29450979120426</v>
      </c>
      <c r="DM43" s="160">
        <f t="shared" si="93"/>
        <v>196.29450979120426</v>
      </c>
      <c r="DN43" s="160">
        <f t="shared" si="94"/>
        <v>127.59143136428277</v>
      </c>
      <c r="DO43" s="160">
        <f t="shared" si="95"/>
        <v>196.29450979120426</v>
      </c>
      <c r="DP43" s="160">
        <f t="shared" si="96"/>
        <v>196.29450979120426</v>
      </c>
      <c r="DQ43" s="160">
        <f t="shared" si="97"/>
        <v>196.29450979120426</v>
      </c>
      <c r="DR43" s="160">
        <f t="shared" si="98"/>
        <v>196.29450979120426</v>
      </c>
      <c r="DS43" s="160">
        <f t="shared" si="99"/>
        <v>127.59143136428277</v>
      </c>
      <c r="DT43" s="160">
        <f t="shared" si="100"/>
        <v>196.29450979120426</v>
      </c>
      <c r="DU43" s="160">
        <f t="shared" si="101"/>
        <v>196.29450979120426</v>
      </c>
      <c r="DV43" s="160">
        <f t="shared" si="102"/>
        <v>196.29450979120426</v>
      </c>
      <c r="DW43" s="160">
        <f t="shared" si="103"/>
        <v>196.29450979120426</v>
      </c>
      <c r="DX43" s="160">
        <f t="shared" si="104"/>
        <v>127.59143136428277</v>
      </c>
      <c r="DY43" s="160">
        <f t="shared" si="105"/>
        <v>196.29450979120426</v>
      </c>
      <c r="DZ43" s="160">
        <f t="shared" si="106"/>
        <v>196.29450979120426</v>
      </c>
      <c r="EA43" s="160">
        <f t="shared" si="107"/>
        <v>196.29450979120426</v>
      </c>
      <c r="EB43" s="160">
        <f t="shared" si="108"/>
        <v>196.29450979120426</v>
      </c>
      <c r="EC43" s="160">
        <f t="shared" si="109"/>
        <v>127.59143136428277</v>
      </c>
      <c r="ED43" s="160">
        <f t="shared" si="110"/>
        <v>196.29450979120426</v>
      </c>
      <c r="EE43" s="160">
        <f t="shared" si="111"/>
        <v>196.29450979120426</v>
      </c>
      <c r="EF43" s="160">
        <f t="shared" si="112"/>
        <v>196.29450979120426</v>
      </c>
      <c r="EG43" s="160">
        <f t="shared" si="113"/>
        <v>196.29450979120426</v>
      </c>
      <c r="EH43" s="160">
        <f t="shared" si="114"/>
        <v>127.59143136428277</v>
      </c>
      <c r="EI43" s="36"/>
      <c r="EJ43" s="36"/>
      <c r="EK43" s="36"/>
      <c r="EL43" s="36"/>
      <c r="EM43" s="36"/>
      <c r="EN43" s="36"/>
      <c r="EO43" s="36"/>
      <c r="EP43" s="36"/>
      <c r="EQ43" s="36"/>
      <c r="ER43" s="36"/>
      <c r="ES43" s="36"/>
      <c r="ET43" s="36"/>
      <c r="EU43" s="36"/>
    </row>
    <row r="44" spans="1:151" ht="13.5" thickBot="1">
      <c r="A44" s="2">
        <v>1187</v>
      </c>
      <c r="B44" s="153">
        <f>INDEX('Customer Longevity'!$A$7:$A$206,MATCH(Model!A44,'Customer Longevity'!$B$7:$B$206,0))</f>
        <v>8.9627046238281061</v>
      </c>
      <c r="C44" s="154">
        <v>19784.972649459847</v>
      </c>
      <c r="D44" s="3"/>
      <c r="E44" s="153" cm="1">
        <f t="array" ref="E44">INDEX('Distance to Each Branch'!$C$7:$C$806,MATCH(1, (Model!$E$14='Distance to Each Branch'!$B$7:$B$806)*(Model!A44='Distance to Each Branch'!$A$7:$A$806),0))</f>
        <v>6.1085135426410915</v>
      </c>
      <c r="F44" s="153" cm="1">
        <f t="array" ref="F44">INDEX('Distance to Each Branch'!$C$7:$C$806,MATCH(1, (Model!$F$14='Distance to Each Branch'!$B$7:$B$806)*(Model!A44='Distance to Each Branch'!$A$7:$A$806),0))</f>
        <v>4.1238172135423596</v>
      </c>
      <c r="G44" s="153" cm="1">
        <f t="array" ref="G44">INDEX('Distance to Each Branch'!$C$7:$C$806,MATCH(1, (Model!$G$14='Distance to Each Branch'!$B$7:$B$806)*(Model!A44='Distance to Each Branch'!$A$7:$A$806),0))</f>
        <v>4.1905100055974218</v>
      </c>
      <c r="H44" s="153" cm="1">
        <f t="array" ref="H44">INDEX('Distance to Each Branch'!$C$7:$C$806,MATCH(1, (Model!$H$14='Distance to Each Branch'!$B$7:$B$806)*(Model!A44='Distance to Each Branch'!$A$7:$A$806),0))</f>
        <v>1.4588333178743054</v>
      </c>
      <c r="I44" s="155" t="str">
        <f t="shared" si="116"/>
        <v>Branch D</v>
      </c>
      <c r="J44" s="54"/>
      <c r="K44" s="156">
        <f t="shared" si="117"/>
        <v>1.4588333178743054</v>
      </c>
      <c r="L44" s="34">
        <v>0</v>
      </c>
      <c r="M44" s="153">
        <f t="shared" si="12"/>
        <v>0</v>
      </c>
      <c r="N44" s="153">
        <f t="shared" si="119"/>
        <v>0</v>
      </c>
      <c r="O44" s="153">
        <f t="shared" si="120"/>
        <v>0</v>
      </c>
      <c r="P44" s="153">
        <f t="shared" si="121"/>
        <v>2.6649838956680543</v>
      </c>
      <c r="R44" s="23">
        <v>1</v>
      </c>
      <c r="S44" s="157">
        <f>(1-IF(M44=0,0,INDEX('Branch Closure Driven Attrition'!$D$9:$G$12,MATCH($B44,'Branch Closure Driven Attrition'!$C$9:$C$12,TRUE),MATCH(M44,'Branch Closure Driven Attrition'!$D$8:$G$8,TRUE))))</f>
        <v>1</v>
      </c>
      <c r="T44" s="157">
        <f>(1-IF(N44=0,0,INDEX('Branch Closure Driven Attrition'!$D$9:$G$12,MATCH($B44,'Branch Closure Driven Attrition'!$C$9:$C$12,TRUE),MATCH(N44,'Branch Closure Driven Attrition'!$D$8:$G$8,TRUE))))</f>
        <v>1</v>
      </c>
      <c r="U44" s="157">
        <f>(1-IF(O44=0,0,INDEX('Branch Closure Driven Attrition'!$D$9:$G$12,MATCH($B44,'Branch Closure Driven Attrition'!$C$9:$C$12,TRUE),MATCH(O44,'Branch Closure Driven Attrition'!$D$8:$G$8,TRUE))))</f>
        <v>1</v>
      </c>
      <c r="V44" s="157">
        <f>(1-IF(P44=0,0,INDEX('Branch Closure Driven Attrition'!$D$9:$G$12,MATCH($B44,'Branch Closure Driven Attrition'!$C$9:$C$12,TRUE),MATCH(P44,'Branch Closure Driven Attrition'!$D$8:$G$8,TRUE))))</f>
        <v>0.65</v>
      </c>
      <c r="W44" s="29"/>
      <c r="X44" s="23">
        <f t="shared" si="10"/>
        <v>1</v>
      </c>
      <c r="Y44" s="157">
        <f>IF($C44&lt;'Fee Driven Attrition'!$I$8,1-IF(Y$13='Fee Driven Attrition'!$J$7,'Fee Driven Attrition'!$J$8,'Fee Driven Attrition'!$K$8),1)</f>
        <v>1</v>
      </c>
      <c r="Z44" s="157">
        <f>IF($C44&lt;'Fee Driven Attrition'!$I$9,1-IF(Z$13='Fee Driven Attrition'!$J$7,'Fee Driven Attrition'!$J$9,'Fee Driven Attrition'!$K$8),1)</f>
        <v>1</v>
      </c>
      <c r="AA44" s="157">
        <f>IF($C44&lt;'Fee Driven Attrition'!$I$8,1-IF(AA$13='Fee Driven Attrition'!$K$7,'Fee Driven Attrition'!$K$8,'Fee Driven Attrition'!$K$8),1)</f>
        <v>1</v>
      </c>
      <c r="AB44" s="157">
        <f>IF($C44&lt;'Fee Driven Attrition'!$I$9,1-IF(AB$13='Fee Driven Attrition'!$K$7,'Fee Driven Attrition'!$K$9,'Fee Driven Attrition'!$K$8),1)</f>
        <v>1</v>
      </c>
      <c r="AC44" s="29"/>
      <c r="AD44" s="23"/>
      <c r="AE44" s="157">
        <f t="shared" si="115"/>
        <v>1</v>
      </c>
      <c r="AF44" s="157">
        <f t="shared" si="16"/>
        <v>1</v>
      </c>
      <c r="AG44" s="157">
        <f t="shared" si="17"/>
        <v>1</v>
      </c>
      <c r="AH44" s="157">
        <f t="shared" si="18"/>
        <v>1</v>
      </c>
      <c r="AI44" s="157">
        <f t="shared" si="19"/>
        <v>0.65</v>
      </c>
      <c r="AJ44" s="157">
        <f t="shared" si="20"/>
        <v>1</v>
      </c>
      <c r="AK44" s="157">
        <f t="shared" si="21"/>
        <v>1</v>
      </c>
      <c r="AL44" s="157">
        <f t="shared" si="22"/>
        <v>1</v>
      </c>
      <c r="AM44" s="157">
        <f t="shared" si="23"/>
        <v>1</v>
      </c>
      <c r="AN44" s="157">
        <f t="shared" si="24"/>
        <v>0.65</v>
      </c>
      <c r="AO44" s="157">
        <f t="shared" si="25"/>
        <v>1</v>
      </c>
      <c r="AP44" s="157">
        <f t="shared" si="26"/>
        <v>1</v>
      </c>
      <c r="AQ44" s="157">
        <f t="shared" si="27"/>
        <v>1</v>
      </c>
      <c r="AR44" s="157">
        <f t="shared" si="28"/>
        <v>1</v>
      </c>
      <c r="AS44" s="157">
        <f t="shared" si="29"/>
        <v>0.65</v>
      </c>
      <c r="AT44" s="157">
        <f t="shared" si="30"/>
        <v>1</v>
      </c>
      <c r="AU44" s="157">
        <f t="shared" si="31"/>
        <v>1</v>
      </c>
      <c r="AV44" s="157">
        <f t="shared" si="32"/>
        <v>1</v>
      </c>
      <c r="AW44" s="157">
        <f t="shared" si="33"/>
        <v>1</v>
      </c>
      <c r="AX44" s="157">
        <f t="shared" si="34"/>
        <v>0.65</v>
      </c>
      <c r="AY44" s="157">
        <f t="shared" si="35"/>
        <v>1</v>
      </c>
      <c r="AZ44" s="157">
        <f t="shared" si="36"/>
        <v>1</v>
      </c>
      <c r="BA44" s="157">
        <f t="shared" si="37"/>
        <v>1</v>
      </c>
      <c r="BB44" s="157">
        <f t="shared" si="38"/>
        <v>1</v>
      </c>
      <c r="BC44" s="157">
        <f t="shared" si="39"/>
        <v>0.65</v>
      </c>
      <c r="BD44" s="60"/>
      <c r="BE44" s="158">
        <f t="shared" si="118"/>
        <v>197.84972649459849</v>
      </c>
      <c r="BF44" s="1"/>
      <c r="BG44" s="1"/>
      <c r="BH44" s="159">
        <f t="shared" si="40"/>
        <v>0</v>
      </c>
      <c r="BI44" s="159">
        <f t="shared" si="41"/>
        <v>0</v>
      </c>
      <c r="BJ44" s="159">
        <f t="shared" si="42"/>
        <v>0</v>
      </c>
      <c r="BK44" s="159">
        <f t="shared" si="43"/>
        <v>0</v>
      </c>
      <c r="BL44" s="159">
        <f t="shared" si="44"/>
        <v>0</v>
      </c>
      <c r="BM44" s="159">
        <f t="shared" si="45"/>
        <v>0</v>
      </c>
      <c r="BN44" s="159">
        <f t="shared" si="46"/>
        <v>0</v>
      </c>
      <c r="BO44" s="159">
        <f t="shared" si="47"/>
        <v>0</v>
      </c>
      <c r="BP44" s="159">
        <f t="shared" si="48"/>
        <v>0</v>
      </c>
      <c r="BQ44" s="159">
        <f t="shared" si="49"/>
        <v>0</v>
      </c>
      <c r="BR44" s="159">
        <f t="shared" si="50"/>
        <v>0</v>
      </c>
      <c r="BS44" s="159">
        <f t="shared" si="51"/>
        <v>0</v>
      </c>
      <c r="BT44" s="159">
        <f t="shared" si="52"/>
        <v>0</v>
      </c>
      <c r="BU44" s="159">
        <f t="shared" si="53"/>
        <v>0</v>
      </c>
      <c r="BV44" s="159">
        <f t="shared" si="54"/>
        <v>0</v>
      </c>
      <c r="BW44" s="159">
        <f t="shared" si="55"/>
        <v>0</v>
      </c>
      <c r="BX44" s="159">
        <f t="shared" si="56"/>
        <v>0</v>
      </c>
      <c r="BY44" s="159">
        <f t="shared" si="57"/>
        <v>0</v>
      </c>
      <c r="BZ44" s="159">
        <f t="shared" si="58"/>
        <v>0</v>
      </c>
      <c r="CA44" s="159">
        <f t="shared" si="59"/>
        <v>0</v>
      </c>
      <c r="CB44" s="159">
        <f t="shared" si="60"/>
        <v>0</v>
      </c>
      <c r="CC44" s="159">
        <f t="shared" si="61"/>
        <v>0</v>
      </c>
      <c r="CD44" s="159">
        <f t="shared" si="62"/>
        <v>0</v>
      </c>
      <c r="CE44" s="159">
        <f t="shared" si="63"/>
        <v>0</v>
      </c>
      <c r="CF44" s="159">
        <f t="shared" si="64"/>
        <v>0</v>
      </c>
      <c r="CG44" s="1"/>
      <c r="CH44" s="1"/>
      <c r="CI44" s="160">
        <f t="shared" si="65"/>
        <v>147.84972649459849</v>
      </c>
      <c r="CJ44" s="160">
        <f t="shared" si="66"/>
        <v>147.84972649459849</v>
      </c>
      <c r="CK44" s="160">
        <f t="shared" si="67"/>
        <v>147.84972649459849</v>
      </c>
      <c r="CL44" s="160">
        <f t="shared" si="68"/>
        <v>147.84972649459849</v>
      </c>
      <c r="CM44" s="160">
        <f t="shared" si="69"/>
        <v>147.84972649459849</v>
      </c>
      <c r="CN44" s="160">
        <f t="shared" si="70"/>
        <v>147.84972649459849</v>
      </c>
      <c r="CO44" s="160">
        <f t="shared" si="71"/>
        <v>147.84972649459849</v>
      </c>
      <c r="CP44" s="160">
        <f t="shared" si="72"/>
        <v>147.84972649459849</v>
      </c>
      <c r="CQ44" s="160">
        <f t="shared" si="73"/>
        <v>147.84972649459849</v>
      </c>
      <c r="CR44" s="160">
        <f t="shared" si="74"/>
        <v>147.84972649459849</v>
      </c>
      <c r="CS44" s="160">
        <f t="shared" si="75"/>
        <v>147.84972649459849</v>
      </c>
      <c r="CT44" s="160">
        <f t="shared" si="76"/>
        <v>147.84972649459849</v>
      </c>
      <c r="CU44" s="160">
        <f t="shared" si="77"/>
        <v>147.84972649459849</v>
      </c>
      <c r="CV44" s="160">
        <f t="shared" si="78"/>
        <v>147.84972649459849</v>
      </c>
      <c r="CW44" s="160">
        <f t="shared" si="79"/>
        <v>147.84972649459849</v>
      </c>
      <c r="CX44" s="160">
        <f t="shared" si="80"/>
        <v>147.84972649459849</v>
      </c>
      <c r="CY44" s="160">
        <f t="shared" si="81"/>
        <v>147.84972649459849</v>
      </c>
      <c r="CZ44" s="160">
        <f t="shared" si="82"/>
        <v>147.84972649459849</v>
      </c>
      <c r="DA44" s="160">
        <f t="shared" si="83"/>
        <v>147.84972649459849</v>
      </c>
      <c r="DB44" s="160">
        <f t="shared" si="84"/>
        <v>147.84972649459849</v>
      </c>
      <c r="DC44" s="160">
        <f t="shared" si="85"/>
        <v>147.84972649459849</v>
      </c>
      <c r="DD44" s="160">
        <f t="shared" si="86"/>
        <v>147.84972649459849</v>
      </c>
      <c r="DE44" s="160">
        <f t="shared" si="87"/>
        <v>147.84972649459849</v>
      </c>
      <c r="DF44" s="160">
        <f t="shared" si="88"/>
        <v>147.84972649459849</v>
      </c>
      <c r="DG44" s="160">
        <f t="shared" si="89"/>
        <v>147.84972649459849</v>
      </c>
      <c r="DH44" s="36"/>
      <c r="DI44" s="36"/>
      <c r="DJ44" s="160">
        <f t="shared" si="90"/>
        <v>147.84972649459849</v>
      </c>
      <c r="DK44" s="160">
        <f t="shared" si="91"/>
        <v>147.84972649459849</v>
      </c>
      <c r="DL44" s="160">
        <f t="shared" si="92"/>
        <v>147.84972649459849</v>
      </c>
      <c r="DM44" s="160">
        <f t="shared" si="93"/>
        <v>147.84972649459849</v>
      </c>
      <c r="DN44" s="160">
        <f t="shared" si="94"/>
        <v>96.102322221489018</v>
      </c>
      <c r="DO44" s="160">
        <f t="shared" si="95"/>
        <v>147.84972649459849</v>
      </c>
      <c r="DP44" s="160">
        <f t="shared" si="96"/>
        <v>147.84972649459849</v>
      </c>
      <c r="DQ44" s="160">
        <f t="shared" si="97"/>
        <v>147.84972649459849</v>
      </c>
      <c r="DR44" s="160">
        <f t="shared" si="98"/>
        <v>147.84972649459849</v>
      </c>
      <c r="DS44" s="160">
        <f t="shared" si="99"/>
        <v>96.102322221489018</v>
      </c>
      <c r="DT44" s="160">
        <f t="shared" si="100"/>
        <v>147.84972649459849</v>
      </c>
      <c r="DU44" s="160">
        <f t="shared" si="101"/>
        <v>147.84972649459849</v>
      </c>
      <c r="DV44" s="160">
        <f t="shared" si="102"/>
        <v>147.84972649459849</v>
      </c>
      <c r="DW44" s="160">
        <f t="shared" si="103"/>
        <v>147.84972649459849</v>
      </c>
      <c r="DX44" s="160">
        <f t="shared" si="104"/>
        <v>96.102322221489018</v>
      </c>
      <c r="DY44" s="160">
        <f t="shared" si="105"/>
        <v>147.84972649459849</v>
      </c>
      <c r="DZ44" s="160">
        <f t="shared" si="106"/>
        <v>147.84972649459849</v>
      </c>
      <c r="EA44" s="160">
        <f t="shared" si="107"/>
        <v>147.84972649459849</v>
      </c>
      <c r="EB44" s="160">
        <f t="shared" si="108"/>
        <v>147.84972649459849</v>
      </c>
      <c r="EC44" s="160">
        <f t="shared" si="109"/>
        <v>96.102322221489018</v>
      </c>
      <c r="ED44" s="160">
        <f t="shared" si="110"/>
        <v>147.84972649459849</v>
      </c>
      <c r="EE44" s="160">
        <f t="shared" si="111"/>
        <v>147.84972649459849</v>
      </c>
      <c r="EF44" s="160">
        <f t="shared" si="112"/>
        <v>147.84972649459849</v>
      </c>
      <c r="EG44" s="160">
        <f t="shared" si="113"/>
        <v>147.84972649459849</v>
      </c>
      <c r="EH44" s="160">
        <f t="shared" si="114"/>
        <v>96.102322221489018</v>
      </c>
      <c r="EI44" s="36"/>
      <c r="EJ44" s="36"/>
      <c r="EK44" s="36"/>
      <c r="EL44" s="36"/>
      <c r="EM44" s="36"/>
      <c r="EN44" s="36"/>
      <c r="EO44" s="36"/>
      <c r="EP44" s="36"/>
      <c r="EQ44" s="36"/>
      <c r="ER44" s="36"/>
      <c r="ES44" s="36"/>
      <c r="ET44" s="36"/>
      <c r="EU44" s="36"/>
    </row>
    <row r="45" spans="1:151" ht="13.5" thickBot="1">
      <c r="A45" s="2">
        <v>1004</v>
      </c>
      <c r="B45" s="153">
        <f>INDEX('Customer Longevity'!$A$7:$A$206,MATCH(Model!A45,'Customer Longevity'!$B$7:$B$206,0))</f>
        <v>14.092850153203592</v>
      </c>
      <c r="C45" s="154">
        <v>16862.141881222728</v>
      </c>
      <c r="D45" s="3"/>
      <c r="E45" s="153" cm="1">
        <f t="array" ref="E45">INDEX('Distance to Each Branch'!$C$7:$C$806,MATCH(1, (Model!$E$14='Distance to Each Branch'!$B$7:$B$806)*(Model!A45='Distance to Each Branch'!$A$7:$A$806),0))</f>
        <v>0.81395385222551198</v>
      </c>
      <c r="F45" s="153" cm="1">
        <f t="array" ref="F45">INDEX('Distance to Each Branch'!$C$7:$C$806,MATCH(1, (Model!$F$14='Distance to Each Branch'!$B$7:$B$806)*(Model!A45='Distance to Each Branch'!$A$7:$A$806),0))</f>
        <v>4.4536002767245124</v>
      </c>
      <c r="G45" s="153" cm="1">
        <f t="array" ref="G45">INDEX('Distance to Each Branch'!$C$7:$C$806,MATCH(1, (Model!$G$14='Distance to Each Branch'!$B$7:$B$806)*(Model!A45='Distance to Each Branch'!$A$7:$A$806),0))</f>
        <v>5.4773257360179199</v>
      </c>
      <c r="H45" s="153" cm="1">
        <f t="array" ref="H45">INDEX('Distance to Each Branch'!$C$7:$C$806,MATCH(1, (Model!$H$14='Distance to Each Branch'!$B$7:$B$806)*(Model!A45='Distance to Each Branch'!$A$7:$A$806),0))</f>
        <v>2.7131895434537943</v>
      </c>
      <c r="I45" s="155" t="str">
        <f t="shared" si="116"/>
        <v>Branch A</v>
      </c>
      <c r="J45" s="54"/>
      <c r="K45" s="156">
        <f t="shared" si="117"/>
        <v>0.81395385222551198</v>
      </c>
      <c r="L45" s="34">
        <v>0</v>
      </c>
      <c r="M45" s="153">
        <f t="shared" si="12"/>
        <v>1.8992356912282822</v>
      </c>
      <c r="N45" s="153">
        <f t="shared" si="119"/>
        <v>0</v>
      </c>
      <c r="O45" s="153">
        <f t="shared" si="120"/>
        <v>0</v>
      </c>
      <c r="P45" s="153">
        <f t="shared" si="121"/>
        <v>0</v>
      </c>
      <c r="R45" s="23">
        <v>1</v>
      </c>
      <c r="S45" s="157">
        <f>(1-IF(M45=0,0,INDEX('Branch Closure Driven Attrition'!$D$9:$G$12,MATCH($B45,'Branch Closure Driven Attrition'!$C$9:$C$12,TRUE),MATCH(M45,'Branch Closure Driven Attrition'!$D$8:$G$8,TRUE))))</f>
        <v>0.65</v>
      </c>
      <c r="T45" s="157">
        <f>(1-IF(N45=0,0,INDEX('Branch Closure Driven Attrition'!$D$9:$G$12,MATCH($B45,'Branch Closure Driven Attrition'!$C$9:$C$12,TRUE),MATCH(N45,'Branch Closure Driven Attrition'!$D$8:$G$8,TRUE))))</f>
        <v>1</v>
      </c>
      <c r="U45" s="157">
        <f>(1-IF(O45=0,0,INDEX('Branch Closure Driven Attrition'!$D$9:$G$12,MATCH($B45,'Branch Closure Driven Attrition'!$C$9:$C$12,TRUE),MATCH(O45,'Branch Closure Driven Attrition'!$D$8:$G$8,TRUE))))</f>
        <v>1</v>
      </c>
      <c r="V45" s="157">
        <f>(1-IF(P45=0,0,INDEX('Branch Closure Driven Attrition'!$D$9:$G$12,MATCH($B45,'Branch Closure Driven Attrition'!$C$9:$C$12,TRUE),MATCH(P45,'Branch Closure Driven Attrition'!$D$8:$G$8,TRUE))))</f>
        <v>1</v>
      </c>
      <c r="W45" s="29"/>
      <c r="X45" s="23">
        <f t="shared" si="10"/>
        <v>1</v>
      </c>
      <c r="Y45" s="157">
        <f>IF($C45&lt;'Fee Driven Attrition'!$I$8,1-IF(Y$13='Fee Driven Attrition'!$J$7,'Fee Driven Attrition'!$J$8,'Fee Driven Attrition'!$K$8),1)</f>
        <v>1</v>
      </c>
      <c r="Z45" s="157">
        <f>IF($C45&lt;'Fee Driven Attrition'!$I$9,1-IF(Z$13='Fee Driven Attrition'!$J$7,'Fee Driven Attrition'!$J$9,'Fee Driven Attrition'!$K$8),1)</f>
        <v>1</v>
      </c>
      <c r="AA45" s="157">
        <f>IF($C45&lt;'Fee Driven Attrition'!$I$8,1-IF(AA$13='Fee Driven Attrition'!$K$7,'Fee Driven Attrition'!$K$8,'Fee Driven Attrition'!$K$8),1)</f>
        <v>1</v>
      </c>
      <c r="AB45" s="157">
        <f>IF($C45&lt;'Fee Driven Attrition'!$I$9,1-IF(AB$13='Fee Driven Attrition'!$K$7,'Fee Driven Attrition'!$K$9,'Fee Driven Attrition'!$K$8),1)</f>
        <v>1</v>
      </c>
      <c r="AC45" s="29"/>
      <c r="AD45" s="23"/>
      <c r="AE45" s="157">
        <f t="shared" si="115"/>
        <v>1</v>
      </c>
      <c r="AF45" s="157">
        <f t="shared" si="16"/>
        <v>0.65</v>
      </c>
      <c r="AG45" s="157">
        <f t="shared" si="17"/>
        <v>1</v>
      </c>
      <c r="AH45" s="157">
        <f t="shared" si="18"/>
        <v>1</v>
      </c>
      <c r="AI45" s="157">
        <f t="shared" si="19"/>
        <v>1</v>
      </c>
      <c r="AJ45" s="157">
        <f t="shared" si="20"/>
        <v>1</v>
      </c>
      <c r="AK45" s="157">
        <f t="shared" si="21"/>
        <v>0.65</v>
      </c>
      <c r="AL45" s="157">
        <f t="shared" si="22"/>
        <v>1</v>
      </c>
      <c r="AM45" s="157">
        <f t="shared" si="23"/>
        <v>1</v>
      </c>
      <c r="AN45" s="157">
        <f t="shared" si="24"/>
        <v>1</v>
      </c>
      <c r="AO45" s="157">
        <f t="shared" si="25"/>
        <v>1</v>
      </c>
      <c r="AP45" s="157">
        <f t="shared" si="26"/>
        <v>0.65</v>
      </c>
      <c r="AQ45" s="157">
        <f t="shared" si="27"/>
        <v>1</v>
      </c>
      <c r="AR45" s="157">
        <f t="shared" si="28"/>
        <v>1</v>
      </c>
      <c r="AS45" s="157">
        <f t="shared" si="29"/>
        <v>1</v>
      </c>
      <c r="AT45" s="157">
        <f t="shared" si="30"/>
        <v>1</v>
      </c>
      <c r="AU45" s="157">
        <f t="shared" si="31"/>
        <v>0.65</v>
      </c>
      <c r="AV45" s="157">
        <f t="shared" si="32"/>
        <v>1</v>
      </c>
      <c r="AW45" s="157">
        <f t="shared" si="33"/>
        <v>1</v>
      </c>
      <c r="AX45" s="157">
        <f t="shared" si="34"/>
        <v>1</v>
      </c>
      <c r="AY45" s="157">
        <f t="shared" si="35"/>
        <v>1</v>
      </c>
      <c r="AZ45" s="157">
        <f t="shared" si="36"/>
        <v>0.65</v>
      </c>
      <c r="BA45" s="157">
        <f t="shared" si="37"/>
        <v>1</v>
      </c>
      <c r="BB45" s="157">
        <f t="shared" si="38"/>
        <v>1</v>
      </c>
      <c r="BC45" s="157">
        <f t="shared" si="39"/>
        <v>1</v>
      </c>
      <c r="BD45" s="60"/>
      <c r="BE45" s="158">
        <f t="shared" si="118"/>
        <v>168.62141881222729</v>
      </c>
      <c r="BF45" s="1"/>
      <c r="BG45" s="1"/>
      <c r="BH45" s="159">
        <f t="shared" si="40"/>
        <v>0</v>
      </c>
      <c r="BI45" s="159">
        <f t="shared" si="41"/>
        <v>0</v>
      </c>
      <c r="BJ45" s="159">
        <f t="shared" si="42"/>
        <v>0</v>
      </c>
      <c r="BK45" s="159">
        <f t="shared" si="43"/>
        <v>0</v>
      </c>
      <c r="BL45" s="159">
        <f t="shared" si="44"/>
        <v>0</v>
      </c>
      <c r="BM45" s="159">
        <f t="shared" si="45"/>
        <v>0</v>
      </c>
      <c r="BN45" s="159">
        <f t="shared" si="46"/>
        <v>0</v>
      </c>
      <c r="BO45" s="159">
        <f t="shared" si="47"/>
        <v>0</v>
      </c>
      <c r="BP45" s="159">
        <f t="shared" si="48"/>
        <v>0</v>
      </c>
      <c r="BQ45" s="159">
        <f t="shared" si="49"/>
        <v>0</v>
      </c>
      <c r="BR45" s="159">
        <f t="shared" si="50"/>
        <v>0</v>
      </c>
      <c r="BS45" s="159">
        <f t="shared" si="51"/>
        <v>0</v>
      </c>
      <c r="BT45" s="159">
        <f t="shared" si="52"/>
        <v>0</v>
      </c>
      <c r="BU45" s="159">
        <f t="shared" si="53"/>
        <v>0</v>
      </c>
      <c r="BV45" s="159">
        <f t="shared" si="54"/>
        <v>0</v>
      </c>
      <c r="BW45" s="159">
        <f t="shared" si="55"/>
        <v>0</v>
      </c>
      <c r="BX45" s="159">
        <f t="shared" si="56"/>
        <v>0</v>
      </c>
      <c r="BY45" s="159">
        <f t="shared" si="57"/>
        <v>0</v>
      </c>
      <c r="BZ45" s="159">
        <f t="shared" si="58"/>
        <v>0</v>
      </c>
      <c r="CA45" s="159">
        <f t="shared" si="59"/>
        <v>0</v>
      </c>
      <c r="CB45" s="159">
        <f t="shared" si="60"/>
        <v>0</v>
      </c>
      <c r="CC45" s="159">
        <f t="shared" si="61"/>
        <v>0</v>
      </c>
      <c r="CD45" s="159">
        <f t="shared" si="62"/>
        <v>0</v>
      </c>
      <c r="CE45" s="159">
        <f t="shared" si="63"/>
        <v>0</v>
      </c>
      <c r="CF45" s="159">
        <f t="shared" si="64"/>
        <v>0</v>
      </c>
      <c r="CG45" s="1"/>
      <c r="CH45" s="1"/>
      <c r="CI45" s="160">
        <f t="shared" si="65"/>
        <v>118.62141881222729</v>
      </c>
      <c r="CJ45" s="160">
        <f t="shared" si="66"/>
        <v>118.62141881222729</v>
      </c>
      <c r="CK45" s="160">
        <f t="shared" si="67"/>
        <v>118.62141881222729</v>
      </c>
      <c r="CL45" s="160">
        <f t="shared" si="68"/>
        <v>118.62141881222729</v>
      </c>
      <c r="CM45" s="160">
        <f t="shared" si="69"/>
        <v>118.62141881222729</v>
      </c>
      <c r="CN45" s="160">
        <f t="shared" si="70"/>
        <v>118.62141881222729</v>
      </c>
      <c r="CO45" s="160">
        <f t="shared" si="71"/>
        <v>118.62141881222729</v>
      </c>
      <c r="CP45" s="160">
        <f t="shared" si="72"/>
        <v>118.62141881222729</v>
      </c>
      <c r="CQ45" s="160">
        <f t="shared" si="73"/>
        <v>118.62141881222729</v>
      </c>
      <c r="CR45" s="160">
        <f t="shared" si="74"/>
        <v>118.62141881222729</v>
      </c>
      <c r="CS45" s="160">
        <f t="shared" si="75"/>
        <v>118.62141881222729</v>
      </c>
      <c r="CT45" s="160">
        <f t="shared" si="76"/>
        <v>118.62141881222729</v>
      </c>
      <c r="CU45" s="160">
        <f t="shared" si="77"/>
        <v>118.62141881222729</v>
      </c>
      <c r="CV45" s="160">
        <f t="shared" si="78"/>
        <v>118.62141881222729</v>
      </c>
      <c r="CW45" s="160">
        <f t="shared" si="79"/>
        <v>118.62141881222729</v>
      </c>
      <c r="CX45" s="160">
        <f t="shared" si="80"/>
        <v>118.62141881222729</v>
      </c>
      <c r="CY45" s="160">
        <f t="shared" si="81"/>
        <v>118.62141881222729</v>
      </c>
      <c r="CZ45" s="160">
        <f t="shared" si="82"/>
        <v>118.62141881222729</v>
      </c>
      <c r="DA45" s="160">
        <f t="shared" si="83"/>
        <v>118.62141881222729</v>
      </c>
      <c r="DB45" s="160">
        <f t="shared" si="84"/>
        <v>118.62141881222729</v>
      </c>
      <c r="DC45" s="160">
        <f t="shared" si="85"/>
        <v>118.62141881222729</v>
      </c>
      <c r="DD45" s="160">
        <f t="shared" si="86"/>
        <v>118.62141881222729</v>
      </c>
      <c r="DE45" s="160">
        <f t="shared" si="87"/>
        <v>118.62141881222729</v>
      </c>
      <c r="DF45" s="160">
        <f t="shared" si="88"/>
        <v>118.62141881222729</v>
      </c>
      <c r="DG45" s="160">
        <f t="shared" si="89"/>
        <v>118.62141881222729</v>
      </c>
      <c r="DH45" s="36"/>
      <c r="DI45" s="36"/>
      <c r="DJ45" s="160">
        <f t="shared" si="90"/>
        <v>118.62141881222729</v>
      </c>
      <c r="DK45" s="160">
        <f t="shared" si="91"/>
        <v>77.103922227947734</v>
      </c>
      <c r="DL45" s="160">
        <f t="shared" si="92"/>
        <v>118.62141881222729</v>
      </c>
      <c r="DM45" s="160">
        <f t="shared" si="93"/>
        <v>118.62141881222729</v>
      </c>
      <c r="DN45" s="160">
        <f t="shared" si="94"/>
        <v>118.62141881222729</v>
      </c>
      <c r="DO45" s="160">
        <f t="shared" si="95"/>
        <v>118.62141881222729</v>
      </c>
      <c r="DP45" s="160">
        <f t="shared" si="96"/>
        <v>77.103922227947734</v>
      </c>
      <c r="DQ45" s="160">
        <f t="shared" si="97"/>
        <v>118.62141881222729</v>
      </c>
      <c r="DR45" s="160">
        <f t="shared" si="98"/>
        <v>118.62141881222729</v>
      </c>
      <c r="DS45" s="160">
        <f t="shared" si="99"/>
        <v>118.62141881222729</v>
      </c>
      <c r="DT45" s="160">
        <f t="shared" si="100"/>
        <v>118.62141881222729</v>
      </c>
      <c r="DU45" s="160">
        <f t="shared" si="101"/>
        <v>77.103922227947734</v>
      </c>
      <c r="DV45" s="160">
        <f t="shared" si="102"/>
        <v>118.62141881222729</v>
      </c>
      <c r="DW45" s="160">
        <f t="shared" si="103"/>
        <v>118.62141881222729</v>
      </c>
      <c r="DX45" s="160">
        <f t="shared" si="104"/>
        <v>118.62141881222729</v>
      </c>
      <c r="DY45" s="160">
        <f t="shared" si="105"/>
        <v>118.62141881222729</v>
      </c>
      <c r="DZ45" s="160">
        <f t="shared" si="106"/>
        <v>77.103922227947734</v>
      </c>
      <c r="EA45" s="160">
        <f t="shared" si="107"/>
        <v>118.62141881222729</v>
      </c>
      <c r="EB45" s="160">
        <f t="shared" si="108"/>
        <v>118.62141881222729</v>
      </c>
      <c r="EC45" s="160">
        <f t="shared" si="109"/>
        <v>118.62141881222729</v>
      </c>
      <c r="ED45" s="160">
        <f t="shared" si="110"/>
        <v>118.62141881222729</v>
      </c>
      <c r="EE45" s="160">
        <f t="shared" si="111"/>
        <v>77.103922227947734</v>
      </c>
      <c r="EF45" s="160">
        <f t="shared" si="112"/>
        <v>118.62141881222729</v>
      </c>
      <c r="EG45" s="160">
        <f t="shared" si="113"/>
        <v>118.62141881222729</v>
      </c>
      <c r="EH45" s="160">
        <f t="shared" si="114"/>
        <v>118.62141881222729</v>
      </c>
      <c r="EI45" s="36"/>
      <c r="EJ45" s="36"/>
      <c r="EK45" s="36"/>
      <c r="EL45" s="36"/>
      <c r="EM45" s="36"/>
      <c r="EN45" s="36"/>
      <c r="EO45" s="36"/>
      <c r="EP45" s="36"/>
      <c r="EQ45" s="36"/>
      <c r="ER45" s="36"/>
      <c r="ES45" s="36"/>
      <c r="ET45" s="36"/>
      <c r="EU45" s="36"/>
    </row>
    <row r="46" spans="1:151" ht="13.5" thickBot="1">
      <c r="A46" s="2">
        <v>1081</v>
      </c>
      <c r="B46" s="153">
        <f>INDEX('Customer Longevity'!$A$7:$A$206,MATCH(Model!A46,'Customer Longevity'!$B$7:$B$206,0))</f>
        <v>6.5452079648045638</v>
      </c>
      <c r="C46" s="154">
        <v>11161.864082176446</v>
      </c>
      <c r="D46" s="3"/>
      <c r="E46" s="153" cm="1">
        <f t="array" ref="E46">INDEX('Distance to Each Branch'!$C$7:$C$806,MATCH(1, (Model!$E$14='Distance to Each Branch'!$B$7:$B$806)*(Model!A46='Distance to Each Branch'!$A$7:$A$806),0))</f>
        <v>3.4744536532910937</v>
      </c>
      <c r="F46" s="153" cm="1">
        <f t="array" ref="F46">INDEX('Distance to Each Branch'!$C$7:$C$806,MATCH(1, (Model!$F$14='Distance to Each Branch'!$B$7:$B$806)*(Model!A46='Distance to Each Branch'!$A$7:$A$806),0))</f>
        <v>0.25777817435166922</v>
      </c>
      <c r="G46" s="153" cm="1">
        <f t="array" ref="G46">INDEX('Distance to Each Branch'!$C$7:$C$806,MATCH(1, (Model!$G$14='Distance to Each Branch'!$B$7:$B$806)*(Model!A46='Distance to Each Branch'!$A$7:$A$806),0))</f>
        <v>4.556000579663368</v>
      </c>
      <c r="H46" s="153" cm="1">
        <f t="array" ref="H46">INDEX('Distance to Each Branch'!$C$7:$C$806,MATCH(1, (Model!$H$14='Distance to Each Branch'!$B$7:$B$806)*(Model!A46='Distance to Each Branch'!$A$7:$A$806),0))</f>
        <v>2.8052716114316651</v>
      </c>
      <c r="I46" s="155" t="str">
        <f t="shared" si="116"/>
        <v>Branch B</v>
      </c>
      <c r="J46" s="54"/>
      <c r="K46" s="156">
        <f t="shared" si="117"/>
        <v>0.25777817435166922</v>
      </c>
      <c r="L46" s="34">
        <v>0</v>
      </c>
      <c r="M46" s="153">
        <f t="shared" si="12"/>
        <v>0</v>
      </c>
      <c r="N46" s="153">
        <f t="shared" si="119"/>
        <v>2.547493437079996</v>
      </c>
      <c r="O46" s="153">
        <f t="shared" si="120"/>
        <v>0</v>
      </c>
      <c r="P46" s="153">
        <f t="shared" si="121"/>
        <v>0</v>
      </c>
      <c r="R46" s="23">
        <v>1</v>
      </c>
      <c r="S46" s="157">
        <f>(1-IF(M46=0,0,INDEX('Branch Closure Driven Attrition'!$D$9:$G$12,MATCH($B46,'Branch Closure Driven Attrition'!$C$9:$C$12,TRUE),MATCH(M46,'Branch Closure Driven Attrition'!$D$8:$G$8,TRUE))))</f>
        <v>1</v>
      </c>
      <c r="T46" s="157">
        <f>(1-IF(N46=0,0,INDEX('Branch Closure Driven Attrition'!$D$9:$G$12,MATCH($B46,'Branch Closure Driven Attrition'!$C$9:$C$12,TRUE),MATCH(N46,'Branch Closure Driven Attrition'!$D$8:$G$8,TRUE))))</f>
        <v>0.65</v>
      </c>
      <c r="U46" s="157">
        <f>(1-IF(O46=0,0,INDEX('Branch Closure Driven Attrition'!$D$9:$G$12,MATCH($B46,'Branch Closure Driven Attrition'!$C$9:$C$12,TRUE),MATCH(O46,'Branch Closure Driven Attrition'!$D$8:$G$8,TRUE))))</f>
        <v>1</v>
      </c>
      <c r="V46" s="157">
        <f>(1-IF(P46=0,0,INDEX('Branch Closure Driven Attrition'!$D$9:$G$12,MATCH($B46,'Branch Closure Driven Attrition'!$C$9:$C$12,TRUE),MATCH(P46,'Branch Closure Driven Attrition'!$D$8:$G$8,TRUE))))</f>
        <v>1</v>
      </c>
      <c r="W46" s="29"/>
      <c r="X46" s="23">
        <f t="shared" si="10"/>
        <v>1</v>
      </c>
      <c r="Y46" s="157">
        <f>IF($C46&lt;'Fee Driven Attrition'!$I$8,1-IF(Y$13='Fee Driven Attrition'!$J$7,'Fee Driven Attrition'!$J$8,'Fee Driven Attrition'!$K$8),1)</f>
        <v>0.9</v>
      </c>
      <c r="Z46" s="157">
        <f>IF($C46&lt;'Fee Driven Attrition'!$I$9,1-IF(Z$13='Fee Driven Attrition'!$J$7,'Fee Driven Attrition'!$J$9,'Fee Driven Attrition'!$K$8),1)</f>
        <v>0.95</v>
      </c>
      <c r="AA46" s="157">
        <f>IF($C46&lt;'Fee Driven Attrition'!$I$8,1-IF(AA$13='Fee Driven Attrition'!$K$7,'Fee Driven Attrition'!$K$8,'Fee Driven Attrition'!$K$8),1)</f>
        <v>0.8</v>
      </c>
      <c r="AB46" s="157">
        <f>IF($C46&lt;'Fee Driven Attrition'!$I$9,1-IF(AB$13='Fee Driven Attrition'!$K$7,'Fee Driven Attrition'!$K$9,'Fee Driven Attrition'!$K$8),1)</f>
        <v>0.85</v>
      </c>
      <c r="AC46" s="29"/>
      <c r="AD46" s="23"/>
      <c r="AE46" s="157">
        <f t="shared" si="115"/>
        <v>1</v>
      </c>
      <c r="AF46" s="157">
        <f t="shared" si="16"/>
        <v>1</v>
      </c>
      <c r="AG46" s="157">
        <f t="shared" si="17"/>
        <v>0.65</v>
      </c>
      <c r="AH46" s="157">
        <f t="shared" si="18"/>
        <v>1</v>
      </c>
      <c r="AI46" s="157">
        <f t="shared" si="19"/>
        <v>1</v>
      </c>
      <c r="AJ46" s="157">
        <f t="shared" si="20"/>
        <v>0.9</v>
      </c>
      <c r="AK46" s="157">
        <f t="shared" si="21"/>
        <v>0.9</v>
      </c>
      <c r="AL46" s="157">
        <f t="shared" si="22"/>
        <v>0.58500000000000008</v>
      </c>
      <c r="AM46" s="157">
        <f t="shared" si="23"/>
        <v>0.9</v>
      </c>
      <c r="AN46" s="157">
        <f t="shared" si="24"/>
        <v>0.9</v>
      </c>
      <c r="AO46" s="157">
        <f t="shared" si="25"/>
        <v>0.95</v>
      </c>
      <c r="AP46" s="157">
        <f t="shared" si="26"/>
        <v>0.95</v>
      </c>
      <c r="AQ46" s="157">
        <f t="shared" si="27"/>
        <v>0.61749999999999994</v>
      </c>
      <c r="AR46" s="157">
        <f t="shared" si="28"/>
        <v>0.95</v>
      </c>
      <c r="AS46" s="157">
        <f t="shared" si="29"/>
        <v>0.95</v>
      </c>
      <c r="AT46" s="157">
        <f t="shared" si="30"/>
        <v>0.8</v>
      </c>
      <c r="AU46" s="157">
        <f t="shared" si="31"/>
        <v>0.8</v>
      </c>
      <c r="AV46" s="157">
        <f t="shared" si="32"/>
        <v>0.52</v>
      </c>
      <c r="AW46" s="157">
        <f t="shared" si="33"/>
        <v>0.8</v>
      </c>
      <c r="AX46" s="157">
        <f t="shared" si="34"/>
        <v>0.8</v>
      </c>
      <c r="AY46" s="157">
        <f t="shared" si="35"/>
        <v>0.85</v>
      </c>
      <c r="AZ46" s="157">
        <f t="shared" si="36"/>
        <v>0.85</v>
      </c>
      <c r="BA46" s="157">
        <f t="shared" si="37"/>
        <v>0.55249999999999999</v>
      </c>
      <c r="BB46" s="157">
        <f t="shared" si="38"/>
        <v>0.85</v>
      </c>
      <c r="BC46" s="157">
        <f t="shared" si="39"/>
        <v>0.85</v>
      </c>
      <c r="BD46" s="60"/>
      <c r="BE46" s="158">
        <f t="shared" si="118"/>
        <v>111.61864082176446</v>
      </c>
      <c r="BF46" s="1"/>
      <c r="BG46" s="1"/>
      <c r="BH46" s="159">
        <f t="shared" si="40"/>
        <v>0</v>
      </c>
      <c r="BI46" s="159">
        <f t="shared" si="41"/>
        <v>0</v>
      </c>
      <c r="BJ46" s="159">
        <f t="shared" si="42"/>
        <v>0</v>
      </c>
      <c r="BK46" s="159">
        <f t="shared" si="43"/>
        <v>0</v>
      </c>
      <c r="BL46" s="159">
        <f t="shared" si="44"/>
        <v>0</v>
      </c>
      <c r="BM46" s="159">
        <f t="shared" si="45"/>
        <v>40</v>
      </c>
      <c r="BN46" s="159">
        <f t="shared" si="46"/>
        <v>40</v>
      </c>
      <c r="BO46" s="159">
        <f t="shared" si="47"/>
        <v>40</v>
      </c>
      <c r="BP46" s="159">
        <f t="shared" si="48"/>
        <v>40</v>
      </c>
      <c r="BQ46" s="159">
        <f t="shared" si="49"/>
        <v>40</v>
      </c>
      <c r="BR46" s="159">
        <f t="shared" si="50"/>
        <v>40</v>
      </c>
      <c r="BS46" s="159">
        <f t="shared" si="51"/>
        <v>40</v>
      </c>
      <c r="BT46" s="159">
        <f t="shared" si="52"/>
        <v>40</v>
      </c>
      <c r="BU46" s="159">
        <f t="shared" si="53"/>
        <v>40</v>
      </c>
      <c r="BV46" s="159">
        <f t="shared" si="54"/>
        <v>40</v>
      </c>
      <c r="BW46" s="159">
        <f t="shared" si="55"/>
        <v>60</v>
      </c>
      <c r="BX46" s="159">
        <f t="shared" si="56"/>
        <v>60</v>
      </c>
      <c r="BY46" s="159">
        <f t="shared" si="57"/>
        <v>60</v>
      </c>
      <c r="BZ46" s="159">
        <f t="shared" si="58"/>
        <v>60</v>
      </c>
      <c r="CA46" s="159">
        <f t="shared" si="59"/>
        <v>60</v>
      </c>
      <c r="CB46" s="159">
        <f t="shared" si="60"/>
        <v>60</v>
      </c>
      <c r="CC46" s="159">
        <f t="shared" si="61"/>
        <v>60</v>
      </c>
      <c r="CD46" s="159">
        <f t="shared" si="62"/>
        <v>60</v>
      </c>
      <c r="CE46" s="159">
        <f t="shared" si="63"/>
        <v>60</v>
      </c>
      <c r="CF46" s="159">
        <f t="shared" si="64"/>
        <v>60</v>
      </c>
      <c r="CG46" s="1"/>
      <c r="CH46" s="1"/>
      <c r="CI46" s="160">
        <f t="shared" si="65"/>
        <v>61.618640821764458</v>
      </c>
      <c r="CJ46" s="160">
        <f t="shared" si="66"/>
        <v>61.618640821764458</v>
      </c>
      <c r="CK46" s="160">
        <f t="shared" si="67"/>
        <v>61.618640821764458</v>
      </c>
      <c r="CL46" s="160">
        <f t="shared" si="68"/>
        <v>61.618640821764458</v>
      </c>
      <c r="CM46" s="160">
        <f t="shared" si="69"/>
        <v>61.618640821764458</v>
      </c>
      <c r="CN46" s="160">
        <f t="shared" si="70"/>
        <v>101.61864082176447</v>
      </c>
      <c r="CO46" s="160">
        <f t="shared" si="71"/>
        <v>101.61864082176447</v>
      </c>
      <c r="CP46" s="160">
        <f t="shared" si="72"/>
        <v>101.61864082176447</v>
      </c>
      <c r="CQ46" s="160">
        <f t="shared" si="73"/>
        <v>101.61864082176447</v>
      </c>
      <c r="CR46" s="160">
        <f t="shared" si="74"/>
        <v>101.61864082176447</v>
      </c>
      <c r="CS46" s="160">
        <f t="shared" si="75"/>
        <v>101.61864082176447</v>
      </c>
      <c r="CT46" s="160">
        <f t="shared" si="76"/>
        <v>101.61864082176447</v>
      </c>
      <c r="CU46" s="160">
        <f t="shared" si="77"/>
        <v>101.61864082176447</v>
      </c>
      <c r="CV46" s="160">
        <f t="shared" si="78"/>
        <v>101.61864082176447</v>
      </c>
      <c r="CW46" s="160">
        <f t="shared" si="79"/>
        <v>101.61864082176447</v>
      </c>
      <c r="CX46" s="160">
        <f t="shared" si="80"/>
        <v>121.61864082176447</v>
      </c>
      <c r="CY46" s="160">
        <f t="shared" si="81"/>
        <v>121.61864082176447</v>
      </c>
      <c r="CZ46" s="160">
        <f t="shared" si="82"/>
        <v>121.61864082176447</v>
      </c>
      <c r="DA46" s="160">
        <f t="shared" si="83"/>
        <v>121.61864082176447</v>
      </c>
      <c r="DB46" s="160">
        <f t="shared" si="84"/>
        <v>121.61864082176447</v>
      </c>
      <c r="DC46" s="160">
        <f t="shared" si="85"/>
        <v>121.61864082176447</v>
      </c>
      <c r="DD46" s="160">
        <f t="shared" si="86"/>
        <v>121.61864082176447</v>
      </c>
      <c r="DE46" s="160">
        <f t="shared" si="87"/>
        <v>121.61864082176447</v>
      </c>
      <c r="DF46" s="160">
        <f t="shared" si="88"/>
        <v>121.61864082176447</v>
      </c>
      <c r="DG46" s="160">
        <f t="shared" si="89"/>
        <v>121.61864082176447</v>
      </c>
      <c r="DH46" s="36"/>
      <c r="DI46" s="36"/>
      <c r="DJ46" s="160">
        <f t="shared" si="90"/>
        <v>61.618640821764458</v>
      </c>
      <c r="DK46" s="160">
        <f t="shared" si="91"/>
        <v>61.618640821764458</v>
      </c>
      <c r="DL46" s="160">
        <f t="shared" si="92"/>
        <v>40.052116534146897</v>
      </c>
      <c r="DM46" s="160">
        <f t="shared" si="93"/>
        <v>61.618640821764458</v>
      </c>
      <c r="DN46" s="160">
        <f t="shared" si="94"/>
        <v>61.618640821764458</v>
      </c>
      <c r="DO46" s="160">
        <f t="shared" si="95"/>
        <v>91.456776739588022</v>
      </c>
      <c r="DP46" s="160">
        <f t="shared" si="96"/>
        <v>91.456776739588022</v>
      </c>
      <c r="DQ46" s="160">
        <f t="shared" si="97"/>
        <v>59.446904880732227</v>
      </c>
      <c r="DR46" s="160">
        <f t="shared" si="98"/>
        <v>91.456776739588022</v>
      </c>
      <c r="DS46" s="160">
        <f t="shared" si="99"/>
        <v>91.456776739588022</v>
      </c>
      <c r="DT46" s="160">
        <f t="shared" si="100"/>
        <v>96.53770878067624</v>
      </c>
      <c r="DU46" s="160">
        <f t="shared" si="101"/>
        <v>96.53770878067624</v>
      </c>
      <c r="DV46" s="160">
        <f t="shared" si="102"/>
        <v>62.749510707439555</v>
      </c>
      <c r="DW46" s="160">
        <f t="shared" si="103"/>
        <v>96.53770878067624</v>
      </c>
      <c r="DX46" s="160">
        <f t="shared" si="104"/>
        <v>96.53770878067624</v>
      </c>
      <c r="DY46" s="160">
        <f t="shared" si="105"/>
        <v>97.294912657411587</v>
      </c>
      <c r="DZ46" s="160">
        <f t="shared" si="106"/>
        <v>97.294912657411587</v>
      </c>
      <c r="EA46" s="160">
        <f t="shared" si="107"/>
        <v>63.241693227317526</v>
      </c>
      <c r="EB46" s="160">
        <f t="shared" si="108"/>
        <v>97.294912657411587</v>
      </c>
      <c r="EC46" s="160">
        <f t="shared" si="109"/>
        <v>97.294912657411587</v>
      </c>
      <c r="ED46" s="160">
        <f t="shared" si="110"/>
        <v>103.3758446984998</v>
      </c>
      <c r="EE46" s="160">
        <f t="shared" si="111"/>
        <v>103.3758446984998</v>
      </c>
      <c r="EF46" s="160">
        <f t="shared" si="112"/>
        <v>67.194299054024867</v>
      </c>
      <c r="EG46" s="160">
        <f t="shared" si="113"/>
        <v>103.3758446984998</v>
      </c>
      <c r="EH46" s="160">
        <f t="shared" si="114"/>
        <v>103.3758446984998</v>
      </c>
      <c r="EI46" s="36"/>
      <c r="EJ46" s="36"/>
      <c r="EK46" s="36"/>
      <c r="EL46" s="36"/>
      <c r="EM46" s="36"/>
      <c r="EN46" s="36"/>
      <c r="EO46" s="36"/>
      <c r="EP46" s="36"/>
      <c r="EQ46" s="36"/>
      <c r="ER46" s="36"/>
      <c r="ES46" s="36"/>
      <c r="ET46" s="36"/>
      <c r="EU46" s="36"/>
    </row>
    <row r="47" spans="1:151" ht="13.5" thickBot="1">
      <c r="A47" s="2">
        <v>1046</v>
      </c>
      <c r="B47" s="153">
        <f>INDEX('Customer Longevity'!$A$7:$A$206,MATCH(Model!A47,'Customer Longevity'!$B$7:$B$206,0))</f>
        <v>1.8688910788923758</v>
      </c>
      <c r="C47" s="154">
        <v>7014.2083154031052</v>
      </c>
      <c r="D47" s="3"/>
      <c r="E47" s="153" cm="1">
        <f t="array" ref="E47">INDEX('Distance to Each Branch'!$C$7:$C$806,MATCH(1, (Model!$E$14='Distance to Each Branch'!$B$7:$B$806)*(Model!A47='Distance to Each Branch'!$A$7:$A$806),0))</f>
        <v>6.736819636710373</v>
      </c>
      <c r="F47" s="153" cm="1">
        <f t="array" ref="F47">INDEX('Distance to Each Branch'!$C$7:$C$806,MATCH(1, (Model!$F$14='Distance to Each Branch'!$B$7:$B$806)*(Model!A47='Distance to Each Branch'!$A$7:$A$806),0))</f>
        <v>3.3036582470986344</v>
      </c>
      <c r="G47" s="153" cm="1">
        <f t="array" ref="G47">INDEX('Distance to Each Branch'!$C$7:$C$806,MATCH(1, (Model!$G$14='Distance to Each Branch'!$B$7:$B$806)*(Model!A47='Distance to Each Branch'!$A$7:$A$806),0))</f>
        <v>3.95677800462673</v>
      </c>
      <c r="H47" s="153" cm="1">
        <f t="array" ref="H47">INDEX('Distance to Each Branch'!$C$7:$C$806,MATCH(1, (Model!$H$14='Distance to Each Branch'!$B$7:$B$806)*(Model!A47='Distance to Each Branch'!$A$7:$A$806),0))</f>
        <v>2.0531192967170351</v>
      </c>
      <c r="I47" s="155" t="str">
        <f t="shared" si="116"/>
        <v>Branch D</v>
      </c>
      <c r="J47" s="54"/>
      <c r="K47" s="156">
        <f t="shared" si="117"/>
        <v>2.0531192967170351</v>
      </c>
      <c r="L47" s="34">
        <v>0</v>
      </c>
      <c r="M47" s="153">
        <f t="shared" si="12"/>
        <v>0</v>
      </c>
      <c r="N47" s="153">
        <f t="shared" si="119"/>
        <v>0</v>
      </c>
      <c r="O47" s="153">
        <f t="shared" si="120"/>
        <v>0</v>
      </c>
      <c r="P47" s="153">
        <f t="shared" si="121"/>
        <v>1.2505389503815993</v>
      </c>
      <c r="R47" s="23">
        <v>1</v>
      </c>
      <c r="S47" s="157">
        <f>(1-IF(M47=0,0,INDEX('Branch Closure Driven Attrition'!$D$9:$G$12,MATCH($B47,'Branch Closure Driven Attrition'!$C$9:$C$12,TRUE),MATCH(M47,'Branch Closure Driven Attrition'!$D$8:$G$8,TRUE))))</f>
        <v>1</v>
      </c>
      <c r="T47" s="157">
        <f>(1-IF(N47=0,0,INDEX('Branch Closure Driven Attrition'!$D$9:$G$12,MATCH($B47,'Branch Closure Driven Attrition'!$C$9:$C$12,TRUE),MATCH(N47,'Branch Closure Driven Attrition'!$D$8:$G$8,TRUE))))</f>
        <v>1</v>
      </c>
      <c r="U47" s="157">
        <f>(1-IF(O47=0,0,INDEX('Branch Closure Driven Attrition'!$D$9:$G$12,MATCH($B47,'Branch Closure Driven Attrition'!$C$9:$C$12,TRUE),MATCH(O47,'Branch Closure Driven Attrition'!$D$8:$G$8,TRUE))))</f>
        <v>1</v>
      </c>
      <c r="V47" s="157">
        <f>(1-IF(P47=0,0,INDEX('Branch Closure Driven Attrition'!$D$9:$G$12,MATCH($B47,'Branch Closure Driven Attrition'!$C$9:$C$12,TRUE),MATCH(P47,'Branch Closure Driven Attrition'!$D$8:$G$8,TRUE))))</f>
        <v>0.55000000000000004</v>
      </c>
      <c r="W47" s="29"/>
      <c r="X47" s="23">
        <f t="shared" si="10"/>
        <v>1</v>
      </c>
      <c r="Y47" s="157">
        <f>IF($C47&lt;'Fee Driven Attrition'!$I$8,1-IF(Y$13='Fee Driven Attrition'!$J$7,'Fee Driven Attrition'!$J$8,'Fee Driven Attrition'!$K$8),1)</f>
        <v>0.9</v>
      </c>
      <c r="Z47" s="157">
        <f>IF($C47&lt;'Fee Driven Attrition'!$I$9,1-IF(Z$13='Fee Driven Attrition'!$J$7,'Fee Driven Attrition'!$J$9,'Fee Driven Attrition'!$K$8),1)</f>
        <v>0.95</v>
      </c>
      <c r="AA47" s="157">
        <f>IF($C47&lt;'Fee Driven Attrition'!$I$8,1-IF(AA$13='Fee Driven Attrition'!$K$7,'Fee Driven Attrition'!$K$8,'Fee Driven Attrition'!$K$8),1)</f>
        <v>0.8</v>
      </c>
      <c r="AB47" s="157">
        <f>IF($C47&lt;'Fee Driven Attrition'!$I$9,1-IF(AB$13='Fee Driven Attrition'!$K$7,'Fee Driven Attrition'!$K$9,'Fee Driven Attrition'!$K$8),1)</f>
        <v>0.85</v>
      </c>
      <c r="AC47" s="29"/>
      <c r="AD47" s="23"/>
      <c r="AE47" s="157">
        <f t="shared" si="115"/>
        <v>1</v>
      </c>
      <c r="AF47" s="157">
        <f t="shared" si="16"/>
        <v>1</v>
      </c>
      <c r="AG47" s="157">
        <f t="shared" si="17"/>
        <v>1</v>
      </c>
      <c r="AH47" s="157">
        <f t="shared" si="18"/>
        <v>1</v>
      </c>
      <c r="AI47" s="157">
        <f t="shared" si="19"/>
        <v>0.55000000000000004</v>
      </c>
      <c r="AJ47" s="157">
        <f t="shared" si="20"/>
        <v>0.9</v>
      </c>
      <c r="AK47" s="157">
        <f t="shared" si="21"/>
        <v>0.9</v>
      </c>
      <c r="AL47" s="157">
        <f t="shared" si="22"/>
        <v>0.9</v>
      </c>
      <c r="AM47" s="157">
        <f t="shared" si="23"/>
        <v>0.9</v>
      </c>
      <c r="AN47" s="157">
        <f t="shared" si="24"/>
        <v>0.49500000000000005</v>
      </c>
      <c r="AO47" s="157">
        <f t="shared" si="25"/>
        <v>0.95</v>
      </c>
      <c r="AP47" s="157">
        <f t="shared" si="26"/>
        <v>0.95</v>
      </c>
      <c r="AQ47" s="157">
        <f t="shared" si="27"/>
        <v>0.95</v>
      </c>
      <c r="AR47" s="157">
        <f t="shared" si="28"/>
        <v>0.95</v>
      </c>
      <c r="AS47" s="157">
        <f t="shared" si="29"/>
        <v>0.52249999999999996</v>
      </c>
      <c r="AT47" s="157">
        <f t="shared" si="30"/>
        <v>0.8</v>
      </c>
      <c r="AU47" s="157">
        <f t="shared" si="31"/>
        <v>0.8</v>
      </c>
      <c r="AV47" s="157">
        <f t="shared" si="32"/>
        <v>0.8</v>
      </c>
      <c r="AW47" s="157">
        <f t="shared" si="33"/>
        <v>0.8</v>
      </c>
      <c r="AX47" s="157">
        <f t="shared" si="34"/>
        <v>0.44000000000000006</v>
      </c>
      <c r="AY47" s="157">
        <f t="shared" si="35"/>
        <v>0.85</v>
      </c>
      <c r="AZ47" s="157">
        <f t="shared" si="36"/>
        <v>0.85</v>
      </c>
      <c r="BA47" s="157">
        <f t="shared" si="37"/>
        <v>0.85</v>
      </c>
      <c r="BB47" s="157">
        <f t="shared" si="38"/>
        <v>0.85</v>
      </c>
      <c r="BC47" s="157">
        <f t="shared" si="39"/>
        <v>0.46750000000000003</v>
      </c>
      <c r="BD47" s="60"/>
      <c r="BE47" s="158">
        <f t="shared" si="118"/>
        <v>70.142083154031056</v>
      </c>
      <c r="BF47" s="1"/>
      <c r="BG47" s="1"/>
      <c r="BH47" s="159">
        <f t="shared" si="40"/>
        <v>0</v>
      </c>
      <c r="BI47" s="159">
        <f t="shared" si="41"/>
        <v>0</v>
      </c>
      <c r="BJ47" s="159">
        <f t="shared" si="42"/>
        <v>0</v>
      </c>
      <c r="BK47" s="159">
        <f t="shared" si="43"/>
        <v>0</v>
      </c>
      <c r="BL47" s="159">
        <f t="shared" si="44"/>
        <v>0</v>
      </c>
      <c r="BM47" s="159">
        <f t="shared" si="45"/>
        <v>40</v>
      </c>
      <c r="BN47" s="159">
        <f t="shared" si="46"/>
        <v>40</v>
      </c>
      <c r="BO47" s="159">
        <f t="shared" si="47"/>
        <v>40</v>
      </c>
      <c r="BP47" s="159">
        <f t="shared" si="48"/>
        <v>40</v>
      </c>
      <c r="BQ47" s="159">
        <f t="shared" si="49"/>
        <v>40</v>
      </c>
      <c r="BR47" s="159">
        <f t="shared" si="50"/>
        <v>40</v>
      </c>
      <c r="BS47" s="159">
        <f t="shared" si="51"/>
        <v>40</v>
      </c>
      <c r="BT47" s="159">
        <f t="shared" si="52"/>
        <v>40</v>
      </c>
      <c r="BU47" s="159">
        <f t="shared" si="53"/>
        <v>40</v>
      </c>
      <c r="BV47" s="159">
        <f t="shared" si="54"/>
        <v>40</v>
      </c>
      <c r="BW47" s="159">
        <f t="shared" si="55"/>
        <v>60</v>
      </c>
      <c r="BX47" s="159">
        <f t="shared" si="56"/>
        <v>60</v>
      </c>
      <c r="BY47" s="159">
        <f t="shared" si="57"/>
        <v>60</v>
      </c>
      <c r="BZ47" s="159">
        <f t="shared" si="58"/>
        <v>60</v>
      </c>
      <c r="CA47" s="159">
        <f t="shared" si="59"/>
        <v>60</v>
      </c>
      <c r="CB47" s="159">
        <f t="shared" si="60"/>
        <v>60</v>
      </c>
      <c r="CC47" s="159">
        <f t="shared" si="61"/>
        <v>60</v>
      </c>
      <c r="CD47" s="159">
        <f t="shared" si="62"/>
        <v>60</v>
      </c>
      <c r="CE47" s="159">
        <f t="shared" si="63"/>
        <v>60</v>
      </c>
      <c r="CF47" s="159">
        <f t="shared" si="64"/>
        <v>60</v>
      </c>
      <c r="CG47" s="1"/>
      <c r="CH47" s="1"/>
      <c r="CI47" s="160">
        <f t="shared" si="65"/>
        <v>20.142083154031056</v>
      </c>
      <c r="CJ47" s="160">
        <f t="shared" si="66"/>
        <v>20.142083154031056</v>
      </c>
      <c r="CK47" s="160">
        <f t="shared" si="67"/>
        <v>20.142083154031056</v>
      </c>
      <c r="CL47" s="160">
        <f t="shared" si="68"/>
        <v>20.142083154031056</v>
      </c>
      <c r="CM47" s="160">
        <f t="shared" si="69"/>
        <v>20.142083154031056</v>
      </c>
      <c r="CN47" s="160">
        <f t="shared" si="70"/>
        <v>60.142083154031056</v>
      </c>
      <c r="CO47" s="160">
        <f t="shared" si="71"/>
        <v>60.142083154031056</v>
      </c>
      <c r="CP47" s="160">
        <f t="shared" si="72"/>
        <v>60.142083154031056</v>
      </c>
      <c r="CQ47" s="160">
        <f t="shared" si="73"/>
        <v>60.142083154031056</v>
      </c>
      <c r="CR47" s="160">
        <f t="shared" si="74"/>
        <v>60.142083154031056</v>
      </c>
      <c r="CS47" s="160">
        <f t="shared" si="75"/>
        <v>60.142083154031056</v>
      </c>
      <c r="CT47" s="160">
        <f t="shared" si="76"/>
        <v>60.142083154031056</v>
      </c>
      <c r="CU47" s="160">
        <f t="shared" si="77"/>
        <v>60.142083154031056</v>
      </c>
      <c r="CV47" s="160">
        <f t="shared" si="78"/>
        <v>60.142083154031056</v>
      </c>
      <c r="CW47" s="160">
        <f t="shared" si="79"/>
        <v>60.142083154031056</v>
      </c>
      <c r="CX47" s="160">
        <f t="shared" si="80"/>
        <v>80.14208315403107</v>
      </c>
      <c r="CY47" s="160">
        <f t="shared" si="81"/>
        <v>80.14208315403107</v>
      </c>
      <c r="CZ47" s="160">
        <f t="shared" si="82"/>
        <v>80.14208315403107</v>
      </c>
      <c r="DA47" s="160">
        <f t="shared" si="83"/>
        <v>80.14208315403107</v>
      </c>
      <c r="DB47" s="160">
        <f t="shared" si="84"/>
        <v>80.14208315403107</v>
      </c>
      <c r="DC47" s="160">
        <f t="shared" si="85"/>
        <v>80.14208315403107</v>
      </c>
      <c r="DD47" s="160">
        <f t="shared" si="86"/>
        <v>80.14208315403107</v>
      </c>
      <c r="DE47" s="160">
        <f t="shared" si="87"/>
        <v>80.14208315403107</v>
      </c>
      <c r="DF47" s="160">
        <f t="shared" si="88"/>
        <v>80.14208315403107</v>
      </c>
      <c r="DG47" s="160">
        <f t="shared" si="89"/>
        <v>80.14208315403107</v>
      </c>
      <c r="DH47" s="36"/>
      <c r="DI47" s="36"/>
      <c r="DJ47" s="160">
        <f t="shared" si="90"/>
        <v>20.142083154031056</v>
      </c>
      <c r="DK47" s="160">
        <f t="shared" si="91"/>
        <v>20.142083154031056</v>
      </c>
      <c r="DL47" s="160">
        <f t="shared" si="92"/>
        <v>20.142083154031056</v>
      </c>
      <c r="DM47" s="160">
        <f t="shared" si="93"/>
        <v>20.142083154031056</v>
      </c>
      <c r="DN47" s="160">
        <f t="shared" si="94"/>
        <v>11.078145734717081</v>
      </c>
      <c r="DO47" s="160">
        <f t="shared" si="95"/>
        <v>54.127874838627953</v>
      </c>
      <c r="DP47" s="160">
        <f t="shared" si="96"/>
        <v>54.127874838627953</v>
      </c>
      <c r="DQ47" s="160">
        <f t="shared" si="97"/>
        <v>54.127874838627953</v>
      </c>
      <c r="DR47" s="160">
        <f t="shared" si="98"/>
        <v>54.127874838627953</v>
      </c>
      <c r="DS47" s="160">
        <f t="shared" si="99"/>
        <v>29.770331161245377</v>
      </c>
      <c r="DT47" s="160">
        <f t="shared" si="100"/>
        <v>57.134978996329501</v>
      </c>
      <c r="DU47" s="160">
        <f t="shared" si="101"/>
        <v>57.134978996329501</v>
      </c>
      <c r="DV47" s="160">
        <f t="shared" si="102"/>
        <v>57.134978996329501</v>
      </c>
      <c r="DW47" s="160">
        <f t="shared" si="103"/>
        <v>57.134978996329501</v>
      </c>
      <c r="DX47" s="160">
        <f t="shared" si="104"/>
        <v>31.424238447981224</v>
      </c>
      <c r="DY47" s="160">
        <f t="shared" si="105"/>
        <v>64.113666523224865</v>
      </c>
      <c r="DZ47" s="160">
        <f t="shared" si="106"/>
        <v>64.113666523224865</v>
      </c>
      <c r="EA47" s="160">
        <f t="shared" si="107"/>
        <v>64.113666523224865</v>
      </c>
      <c r="EB47" s="160">
        <f t="shared" si="108"/>
        <v>64.113666523224865</v>
      </c>
      <c r="EC47" s="160">
        <f t="shared" si="109"/>
        <v>35.262516587773675</v>
      </c>
      <c r="ED47" s="160">
        <f t="shared" si="110"/>
        <v>68.120770680926412</v>
      </c>
      <c r="EE47" s="160">
        <f t="shared" si="111"/>
        <v>68.120770680926412</v>
      </c>
      <c r="EF47" s="160">
        <f t="shared" si="112"/>
        <v>68.120770680926412</v>
      </c>
      <c r="EG47" s="160">
        <f t="shared" si="113"/>
        <v>68.120770680926412</v>
      </c>
      <c r="EH47" s="160">
        <f t="shared" si="114"/>
        <v>37.46642387450953</v>
      </c>
      <c r="EI47" s="36"/>
      <c r="EJ47" s="36"/>
      <c r="EK47" s="36"/>
      <c r="EL47" s="36"/>
      <c r="EM47" s="36"/>
      <c r="EN47" s="36"/>
      <c r="EO47" s="36"/>
      <c r="EP47" s="36"/>
      <c r="EQ47" s="36"/>
      <c r="ER47" s="36"/>
      <c r="ES47" s="36"/>
      <c r="ET47" s="36"/>
      <c r="EU47" s="36"/>
    </row>
    <row r="48" spans="1:151" ht="13.5" thickBot="1">
      <c r="A48" s="2">
        <v>1044</v>
      </c>
      <c r="B48" s="153">
        <f>INDEX('Customer Longevity'!$A$7:$A$206,MATCH(Model!A48,'Customer Longevity'!$B$7:$B$206,0))</f>
        <v>11.334014728919662</v>
      </c>
      <c r="C48" s="154">
        <v>7720.4798494939168</v>
      </c>
      <c r="D48" s="3"/>
      <c r="E48" s="153" cm="1">
        <f t="array" ref="E48">INDEX('Distance to Each Branch'!$C$7:$C$806,MATCH(1, (Model!$E$14='Distance to Each Branch'!$B$7:$B$806)*(Model!A48='Distance to Each Branch'!$A$7:$A$806),0))</f>
        <v>1.7372888348813968</v>
      </c>
      <c r="F48" s="153" cm="1">
        <f t="array" ref="F48">INDEX('Distance to Each Branch'!$C$7:$C$806,MATCH(1, (Model!$F$14='Distance to Each Branch'!$B$7:$B$806)*(Model!A48='Distance to Each Branch'!$A$7:$A$806),0))</f>
        <v>4.0341450497092035</v>
      </c>
      <c r="G48" s="153" cm="1">
        <f t="array" ref="G48">INDEX('Distance to Each Branch'!$C$7:$C$806,MATCH(1, (Model!$G$14='Distance to Each Branch'!$B$7:$B$806)*(Model!A48='Distance to Each Branch'!$A$7:$A$806),0))</f>
        <v>3.5294423469569338</v>
      </c>
      <c r="H48" s="153" cm="1">
        <f t="array" ref="H48">INDEX('Distance to Each Branch'!$C$7:$C$806,MATCH(1, (Model!$H$14='Distance to Each Branch'!$B$7:$B$806)*(Model!A48='Distance to Each Branch'!$A$7:$A$806),0))</f>
        <v>0.75092261263439986</v>
      </c>
      <c r="I48" s="155" t="str">
        <f t="shared" si="116"/>
        <v>Branch D</v>
      </c>
      <c r="J48" s="54"/>
      <c r="K48" s="156">
        <f t="shared" si="117"/>
        <v>0.75092261263439986</v>
      </c>
      <c r="L48" s="34">
        <v>0</v>
      </c>
      <c r="M48" s="153">
        <f t="shared" si="12"/>
        <v>0</v>
      </c>
      <c r="N48" s="153">
        <f t="shared" si="119"/>
        <v>0</v>
      </c>
      <c r="O48" s="153">
        <f t="shared" si="120"/>
        <v>0</v>
      </c>
      <c r="P48" s="153">
        <f t="shared" si="121"/>
        <v>0.98636622224699699</v>
      </c>
      <c r="R48" s="23">
        <v>1</v>
      </c>
      <c r="S48" s="157">
        <f>(1-IF(M48=0,0,INDEX('Branch Closure Driven Attrition'!$D$9:$G$12,MATCH($B48,'Branch Closure Driven Attrition'!$C$9:$C$12,TRUE),MATCH(M48,'Branch Closure Driven Attrition'!$D$8:$G$8,TRUE))))</f>
        <v>1</v>
      </c>
      <c r="T48" s="157">
        <f>(1-IF(N48=0,0,INDEX('Branch Closure Driven Attrition'!$D$9:$G$12,MATCH($B48,'Branch Closure Driven Attrition'!$C$9:$C$12,TRUE),MATCH(N48,'Branch Closure Driven Attrition'!$D$8:$G$8,TRUE))))</f>
        <v>1</v>
      </c>
      <c r="U48" s="157">
        <f>(1-IF(O48=0,0,INDEX('Branch Closure Driven Attrition'!$D$9:$G$12,MATCH($B48,'Branch Closure Driven Attrition'!$C$9:$C$12,TRUE),MATCH(O48,'Branch Closure Driven Attrition'!$D$8:$G$8,TRUE))))</f>
        <v>1</v>
      </c>
      <c r="V48" s="157">
        <f>(1-IF(P48=0,0,INDEX('Branch Closure Driven Attrition'!$D$9:$G$12,MATCH($B48,'Branch Closure Driven Attrition'!$C$9:$C$12,TRUE),MATCH(P48,'Branch Closure Driven Attrition'!$D$8:$G$8,TRUE))))</f>
        <v>0.7</v>
      </c>
      <c r="W48" s="29"/>
      <c r="X48" s="23">
        <f t="shared" si="10"/>
        <v>1</v>
      </c>
      <c r="Y48" s="157">
        <f>IF($C48&lt;'Fee Driven Attrition'!$I$8,1-IF(Y$13='Fee Driven Attrition'!$J$7,'Fee Driven Attrition'!$J$8,'Fee Driven Attrition'!$K$8),1)</f>
        <v>0.9</v>
      </c>
      <c r="Z48" s="157">
        <f>IF($C48&lt;'Fee Driven Attrition'!$I$9,1-IF(Z$13='Fee Driven Attrition'!$J$7,'Fee Driven Attrition'!$J$9,'Fee Driven Attrition'!$K$8),1)</f>
        <v>0.95</v>
      </c>
      <c r="AA48" s="157">
        <f>IF($C48&lt;'Fee Driven Attrition'!$I$8,1-IF(AA$13='Fee Driven Attrition'!$K$7,'Fee Driven Attrition'!$K$8,'Fee Driven Attrition'!$K$8),1)</f>
        <v>0.8</v>
      </c>
      <c r="AB48" s="157">
        <f>IF($C48&lt;'Fee Driven Attrition'!$I$9,1-IF(AB$13='Fee Driven Attrition'!$K$7,'Fee Driven Attrition'!$K$9,'Fee Driven Attrition'!$K$8),1)</f>
        <v>0.85</v>
      </c>
      <c r="AC48" s="29"/>
      <c r="AD48" s="23"/>
      <c r="AE48" s="157">
        <f t="shared" si="115"/>
        <v>1</v>
      </c>
      <c r="AF48" s="157">
        <f t="shared" si="16"/>
        <v>1</v>
      </c>
      <c r="AG48" s="157">
        <f t="shared" si="17"/>
        <v>1</v>
      </c>
      <c r="AH48" s="157">
        <f t="shared" si="18"/>
        <v>1</v>
      </c>
      <c r="AI48" s="157">
        <f t="shared" si="19"/>
        <v>0.7</v>
      </c>
      <c r="AJ48" s="157">
        <f t="shared" si="20"/>
        <v>0.9</v>
      </c>
      <c r="AK48" s="157">
        <f t="shared" si="21"/>
        <v>0.9</v>
      </c>
      <c r="AL48" s="157">
        <f t="shared" si="22"/>
        <v>0.9</v>
      </c>
      <c r="AM48" s="157">
        <f t="shared" si="23"/>
        <v>0.9</v>
      </c>
      <c r="AN48" s="157">
        <f t="shared" si="24"/>
        <v>0.63</v>
      </c>
      <c r="AO48" s="157">
        <f t="shared" si="25"/>
        <v>0.95</v>
      </c>
      <c r="AP48" s="157">
        <f t="shared" si="26"/>
        <v>0.95</v>
      </c>
      <c r="AQ48" s="157">
        <f t="shared" si="27"/>
        <v>0.95</v>
      </c>
      <c r="AR48" s="157">
        <f t="shared" si="28"/>
        <v>0.95</v>
      </c>
      <c r="AS48" s="157">
        <f t="shared" si="29"/>
        <v>0.66499999999999992</v>
      </c>
      <c r="AT48" s="157">
        <f t="shared" si="30"/>
        <v>0.8</v>
      </c>
      <c r="AU48" s="157">
        <f t="shared" si="31"/>
        <v>0.8</v>
      </c>
      <c r="AV48" s="157">
        <f t="shared" si="32"/>
        <v>0.8</v>
      </c>
      <c r="AW48" s="157">
        <f t="shared" si="33"/>
        <v>0.8</v>
      </c>
      <c r="AX48" s="157">
        <f t="shared" si="34"/>
        <v>0.55999999999999994</v>
      </c>
      <c r="AY48" s="157">
        <f t="shared" si="35"/>
        <v>0.85</v>
      </c>
      <c r="AZ48" s="157">
        <f t="shared" si="36"/>
        <v>0.85</v>
      </c>
      <c r="BA48" s="157">
        <f t="shared" si="37"/>
        <v>0.85</v>
      </c>
      <c r="BB48" s="157">
        <f t="shared" si="38"/>
        <v>0.85</v>
      </c>
      <c r="BC48" s="157">
        <f t="shared" si="39"/>
        <v>0.59499999999999997</v>
      </c>
      <c r="BD48" s="60"/>
      <c r="BE48" s="158">
        <f t="shared" si="118"/>
        <v>77.204798494939169</v>
      </c>
      <c r="BF48" s="1"/>
      <c r="BG48" s="1"/>
      <c r="BH48" s="159">
        <f t="shared" si="40"/>
        <v>0</v>
      </c>
      <c r="BI48" s="159">
        <f t="shared" si="41"/>
        <v>0</v>
      </c>
      <c r="BJ48" s="159">
        <f t="shared" si="42"/>
        <v>0</v>
      </c>
      <c r="BK48" s="159">
        <f t="shared" si="43"/>
        <v>0</v>
      </c>
      <c r="BL48" s="159">
        <f t="shared" si="44"/>
        <v>0</v>
      </c>
      <c r="BM48" s="159">
        <f t="shared" si="45"/>
        <v>40</v>
      </c>
      <c r="BN48" s="159">
        <f t="shared" si="46"/>
        <v>40</v>
      </c>
      <c r="BO48" s="159">
        <f t="shared" si="47"/>
        <v>40</v>
      </c>
      <c r="BP48" s="159">
        <f t="shared" si="48"/>
        <v>40</v>
      </c>
      <c r="BQ48" s="159">
        <f t="shared" si="49"/>
        <v>40</v>
      </c>
      <c r="BR48" s="159">
        <f t="shared" si="50"/>
        <v>40</v>
      </c>
      <c r="BS48" s="159">
        <f t="shared" si="51"/>
        <v>40</v>
      </c>
      <c r="BT48" s="159">
        <f t="shared" si="52"/>
        <v>40</v>
      </c>
      <c r="BU48" s="159">
        <f t="shared" si="53"/>
        <v>40</v>
      </c>
      <c r="BV48" s="159">
        <f t="shared" si="54"/>
        <v>40</v>
      </c>
      <c r="BW48" s="159">
        <f t="shared" si="55"/>
        <v>60</v>
      </c>
      <c r="BX48" s="159">
        <f t="shared" si="56"/>
        <v>60</v>
      </c>
      <c r="BY48" s="159">
        <f t="shared" si="57"/>
        <v>60</v>
      </c>
      <c r="BZ48" s="159">
        <f t="shared" si="58"/>
        <v>60</v>
      </c>
      <c r="CA48" s="159">
        <f t="shared" si="59"/>
        <v>60</v>
      </c>
      <c r="CB48" s="159">
        <f t="shared" si="60"/>
        <v>60</v>
      </c>
      <c r="CC48" s="159">
        <f t="shared" si="61"/>
        <v>60</v>
      </c>
      <c r="CD48" s="159">
        <f t="shared" si="62"/>
        <v>60</v>
      </c>
      <c r="CE48" s="159">
        <f t="shared" si="63"/>
        <v>60</v>
      </c>
      <c r="CF48" s="159">
        <f t="shared" si="64"/>
        <v>60</v>
      </c>
      <c r="CG48" s="1"/>
      <c r="CH48" s="1"/>
      <c r="CI48" s="160">
        <f t="shared" si="65"/>
        <v>27.204798494939169</v>
      </c>
      <c r="CJ48" s="160">
        <f t="shared" si="66"/>
        <v>27.204798494939169</v>
      </c>
      <c r="CK48" s="160">
        <f t="shared" si="67"/>
        <v>27.204798494939169</v>
      </c>
      <c r="CL48" s="160">
        <f t="shared" si="68"/>
        <v>27.204798494939169</v>
      </c>
      <c r="CM48" s="160">
        <f t="shared" si="69"/>
        <v>27.204798494939169</v>
      </c>
      <c r="CN48" s="160">
        <f t="shared" si="70"/>
        <v>67.204798494939169</v>
      </c>
      <c r="CO48" s="160">
        <f t="shared" si="71"/>
        <v>67.204798494939169</v>
      </c>
      <c r="CP48" s="160">
        <f t="shared" si="72"/>
        <v>67.204798494939169</v>
      </c>
      <c r="CQ48" s="160">
        <f t="shared" si="73"/>
        <v>67.204798494939169</v>
      </c>
      <c r="CR48" s="160">
        <f t="shared" si="74"/>
        <v>67.204798494939169</v>
      </c>
      <c r="CS48" s="160">
        <f t="shared" si="75"/>
        <v>67.204798494939169</v>
      </c>
      <c r="CT48" s="160">
        <f t="shared" si="76"/>
        <v>67.204798494939169</v>
      </c>
      <c r="CU48" s="160">
        <f t="shared" si="77"/>
        <v>67.204798494939169</v>
      </c>
      <c r="CV48" s="160">
        <f t="shared" si="78"/>
        <v>67.204798494939169</v>
      </c>
      <c r="CW48" s="160">
        <f t="shared" si="79"/>
        <v>67.204798494939169</v>
      </c>
      <c r="CX48" s="160">
        <f t="shared" si="80"/>
        <v>87.204798494939155</v>
      </c>
      <c r="CY48" s="160">
        <f t="shared" si="81"/>
        <v>87.204798494939155</v>
      </c>
      <c r="CZ48" s="160">
        <f t="shared" si="82"/>
        <v>87.204798494939155</v>
      </c>
      <c r="DA48" s="160">
        <f t="shared" si="83"/>
        <v>87.204798494939155</v>
      </c>
      <c r="DB48" s="160">
        <f t="shared" si="84"/>
        <v>87.204798494939155</v>
      </c>
      <c r="DC48" s="160">
        <f t="shared" si="85"/>
        <v>87.204798494939155</v>
      </c>
      <c r="DD48" s="160">
        <f t="shared" si="86"/>
        <v>87.204798494939155</v>
      </c>
      <c r="DE48" s="160">
        <f t="shared" si="87"/>
        <v>87.204798494939155</v>
      </c>
      <c r="DF48" s="160">
        <f t="shared" si="88"/>
        <v>87.204798494939155</v>
      </c>
      <c r="DG48" s="160">
        <f t="shared" si="89"/>
        <v>87.204798494939155</v>
      </c>
      <c r="DH48" s="36"/>
      <c r="DI48" s="36"/>
      <c r="DJ48" s="160">
        <f t="shared" si="90"/>
        <v>27.204798494939169</v>
      </c>
      <c r="DK48" s="160">
        <f t="shared" si="91"/>
        <v>27.204798494939169</v>
      </c>
      <c r="DL48" s="160">
        <f t="shared" si="92"/>
        <v>27.204798494939169</v>
      </c>
      <c r="DM48" s="160">
        <f t="shared" si="93"/>
        <v>27.204798494939169</v>
      </c>
      <c r="DN48" s="160">
        <f t="shared" si="94"/>
        <v>19.043358946457417</v>
      </c>
      <c r="DO48" s="160">
        <f t="shared" si="95"/>
        <v>60.484318645445256</v>
      </c>
      <c r="DP48" s="160">
        <f t="shared" si="96"/>
        <v>60.484318645445256</v>
      </c>
      <c r="DQ48" s="160">
        <f t="shared" si="97"/>
        <v>60.484318645445256</v>
      </c>
      <c r="DR48" s="160">
        <f t="shared" si="98"/>
        <v>60.484318645445256</v>
      </c>
      <c r="DS48" s="160">
        <f t="shared" si="99"/>
        <v>42.339023051811679</v>
      </c>
      <c r="DT48" s="160">
        <f t="shared" si="100"/>
        <v>63.844558570192206</v>
      </c>
      <c r="DU48" s="160">
        <f t="shared" si="101"/>
        <v>63.844558570192206</v>
      </c>
      <c r="DV48" s="160">
        <f t="shared" si="102"/>
        <v>63.844558570192206</v>
      </c>
      <c r="DW48" s="160">
        <f t="shared" si="103"/>
        <v>63.844558570192206</v>
      </c>
      <c r="DX48" s="160">
        <f t="shared" si="104"/>
        <v>44.691190999134541</v>
      </c>
      <c r="DY48" s="160">
        <f t="shared" si="105"/>
        <v>69.76383879595133</v>
      </c>
      <c r="DZ48" s="160">
        <f t="shared" si="106"/>
        <v>69.76383879595133</v>
      </c>
      <c r="EA48" s="160">
        <f t="shared" si="107"/>
        <v>69.76383879595133</v>
      </c>
      <c r="EB48" s="160">
        <f t="shared" si="108"/>
        <v>69.76383879595133</v>
      </c>
      <c r="EC48" s="160">
        <f t="shared" si="109"/>
        <v>48.834687157165924</v>
      </c>
      <c r="ED48" s="160">
        <f t="shared" si="110"/>
        <v>74.124078720698279</v>
      </c>
      <c r="EE48" s="160">
        <f t="shared" si="111"/>
        <v>74.124078720698279</v>
      </c>
      <c r="EF48" s="160">
        <f t="shared" si="112"/>
        <v>74.124078720698279</v>
      </c>
      <c r="EG48" s="160">
        <f t="shared" si="113"/>
        <v>74.124078720698279</v>
      </c>
      <c r="EH48" s="160">
        <f t="shared" si="114"/>
        <v>51.886855104488795</v>
      </c>
      <c r="EI48" s="36"/>
      <c r="EJ48" s="36"/>
      <c r="EK48" s="36"/>
      <c r="EL48" s="36"/>
      <c r="EM48" s="36"/>
      <c r="EN48" s="36"/>
      <c r="EO48" s="36"/>
      <c r="EP48" s="36"/>
      <c r="EQ48" s="36"/>
      <c r="ER48" s="36"/>
      <c r="ES48" s="36"/>
      <c r="ET48" s="36"/>
      <c r="EU48" s="36"/>
    </row>
    <row r="49" spans="1:151" ht="13.5" thickBot="1">
      <c r="A49" s="2">
        <v>1076</v>
      </c>
      <c r="B49" s="153">
        <f>INDEX('Customer Longevity'!$A$7:$A$206,MATCH(Model!A49,'Customer Longevity'!$B$7:$B$206,0))</f>
        <v>14.013600659630983</v>
      </c>
      <c r="C49" s="154">
        <v>15360.564286229659</v>
      </c>
      <c r="D49" s="3"/>
      <c r="E49" s="153" cm="1">
        <f t="array" ref="E49">INDEX('Distance to Each Branch'!$C$7:$C$806,MATCH(1, (Model!$E$14='Distance to Each Branch'!$B$7:$B$806)*(Model!A49='Distance to Each Branch'!$A$7:$A$806),0))</f>
        <v>2.5542346577865302</v>
      </c>
      <c r="F49" s="153" cm="1">
        <f t="array" ref="F49">INDEX('Distance to Each Branch'!$C$7:$C$806,MATCH(1, (Model!$F$14='Distance to Each Branch'!$B$7:$B$806)*(Model!A49='Distance to Each Branch'!$A$7:$A$806),0))</f>
        <v>4.2639875136366223</v>
      </c>
      <c r="G49" s="153" cm="1">
        <f t="array" ref="G49">INDEX('Distance to Each Branch'!$C$7:$C$806,MATCH(1, (Model!$G$14='Distance to Each Branch'!$B$7:$B$806)*(Model!A49='Distance to Each Branch'!$A$7:$A$806),0))</f>
        <v>2.1202173223822793</v>
      </c>
      <c r="H49" s="153" cm="1">
        <f t="array" ref="H49">INDEX('Distance to Each Branch'!$C$7:$C$806,MATCH(1, (Model!$H$14='Distance to Each Branch'!$B$7:$B$806)*(Model!A49='Distance to Each Branch'!$A$7:$A$806),0))</f>
        <v>2.9934685645974346</v>
      </c>
      <c r="I49" s="155" t="str">
        <f t="shared" si="116"/>
        <v>Branch C</v>
      </c>
      <c r="J49" s="54"/>
      <c r="K49" s="156">
        <f t="shared" si="117"/>
        <v>2.1202173223822793</v>
      </c>
      <c r="L49" s="34">
        <v>0</v>
      </c>
      <c r="M49" s="153">
        <f t="shared" si="12"/>
        <v>0</v>
      </c>
      <c r="N49" s="153">
        <f t="shared" si="119"/>
        <v>0</v>
      </c>
      <c r="O49" s="153">
        <f t="shared" si="120"/>
        <v>0.43401733540425091</v>
      </c>
      <c r="P49" s="153">
        <f t="shared" si="121"/>
        <v>0</v>
      </c>
      <c r="R49" s="23">
        <v>1</v>
      </c>
      <c r="S49" s="157">
        <f>(1-IF(M49=0,0,INDEX('Branch Closure Driven Attrition'!$D$9:$G$12,MATCH($B49,'Branch Closure Driven Attrition'!$C$9:$C$12,TRUE),MATCH(M49,'Branch Closure Driven Attrition'!$D$8:$G$8,TRUE))))</f>
        <v>1</v>
      </c>
      <c r="T49" s="157">
        <f>(1-IF(N49=0,0,INDEX('Branch Closure Driven Attrition'!$D$9:$G$12,MATCH($B49,'Branch Closure Driven Attrition'!$C$9:$C$12,TRUE),MATCH(N49,'Branch Closure Driven Attrition'!$D$8:$G$8,TRUE))))</f>
        <v>1</v>
      </c>
      <c r="U49" s="157">
        <f>(1-IF(O49=0,0,INDEX('Branch Closure Driven Attrition'!$D$9:$G$12,MATCH($B49,'Branch Closure Driven Attrition'!$C$9:$C$12,TRUE),MATCH(O49,'Branch Closure Driven Attrition'!$D$8:$G$8,TRUE))))</f>
        <v>0.75</v>
      </c>
      <c r="V49" s="157">
        <f>(1-IF(P49=0,0,INDEX('Branch Closure Driven Attrition'!$D$9:$G$12,MATCH($B49,'Branch Closure Driven Attrition'!$C$9:$C$12,TRUE),MATCH(P49,'Branch Closure Driven Attrition'!$D$8:$G$8,TRUE))))</f>
        <v>1</v>
      </c>
      <c r="W49" s="29"/>
      <c r="X49" s="23">
        <f t="shared" si="10"/>
        <v>1</v>
      </c>
      <c r="Y49" s="157">
        <f>IF($C49&lt;'Fee Driven Attrition'!$I$8,1-IF(Y$13='Fee Driven Attrition'!$J$7,'Fee Driven Attrition'!$J$8,'Fee Driven Attrition'!$K$8),1)</f>
        <v>1</v>
      </c>
      <c r="Z49" s="157">
        <f>IF($C49&lt;'Fee Driven Attrition'!$I$9,1-IF(Z$13='Fee Driven Attrition'!$J$7,'Fee Driven Attrition'!$J$9,'Fee Driven Attrition'!$K$8),1)</f>
        <v>1</v>
      </c>
      <c r="AA49" s="157">
        <f>IF($C49&lt;'Fee Driven Attrition'!$I$8,1-IF(AA$13='Fee Driven Attrition'!$K$7,'Fee Driven Attrition'!$K$8,'Fee Driven Attrition'!$K$8),1)</f>
        <v>1</v>
      </c>
      <c r="AB49" s="157">
        <f>IF($C49&lt;'Fee Driven Attrition'!$I$9,1-IF(AB$13='Fee Driven Attrition'!$K$7,'Fee Driven Attrition'!$K$9,'Fee Driven Attrition'!$K$8),1)</f>
        <v>1</v>
      </c>
      <c r="AC49" s="29"/>
      <c r="AD49" s="23"/>
      <c r="AE49" s="157">
        <f t="shared" si="115"/>
        <v>1</v>
      </c>
      <c r="AF49" s="157">
        <f t="shared" si="16"/>
        <v>1</v>
      </c>
      <c r="AG49" s="157">
        <f t="shared" si="17"/>
        <v>1</v>
      </c>
      <c r="AH49" s="157">
        <f t="shared" si="18"/>
        <v>0.75</v>
      </c>
      <c r="AI49" s="157">
        <f t="shared" si="19"/>
        <v>1</v>
      </c>
      <c r="AJ49" s="157">
        <f t="shared" si="20"/>
        <v>1</v>
      </c>
      <c r="AK49" s="157">
        <f t="shared" si="21"/>
        <v>1</v>
      </c>
      <c r="AL49" s="157">
        <f t="shared" si="22"/>
        <v>1</v>
      </c>
      <c r="AM49" s="157">
        <f t="shared" si="23"/>
        <v>0.75</v>
      </c>
      <c r="AN49" s="157">
        <f t="shared" si="24"/>
        <v>1</v>
      </c>
      <c r="AO49" s="157">
        <f t="shared" si="25"/>
        <v>1</v>
      </c>
      <c r="AP49" s="157">
        <f t="shared" si="26"/>
        <v>1</v>
      </c>
      <c r="AQ49" s="157">
        <f t="shared" si="27"/>
        <v>1</v>
      </c>
      <c r="AR49" s="157">
        <f t="shared" si="28"/>
        <v>0.75</v>
      </c>
      <c r="AS49" s="157">
        <f t="shared" si="29"/>
        <v>1</v>
      </c>
      <c r="AT49" s="157">
        <f t="shared" si="30"/>
        <v>1</v>
      </c>
      <c r="AU49" s="157">
        <f t="shared" si="31"/>
        <v>1</v>
      </c>
      <c r="AV49" s="157">
        <f t="shared" si="32"/>
        <v>1</v>
      </c>
      <c r="AW49" s="157">
        <f t="shared" si="33"/>
        <v>0.75</v>
      </c>
      <c r="AX49" s="157">
        <f t="shared" si="34"/>
        <v>1</v>
      </c>
      <c r="AY49" s="157">
        <f t="shared" si="35"/>
        <v>1</v>
      </c>
      <c r="AZ49" s="157">
        <f t="shared" si="36"/>
        <v>1</v>
      </c>
      <c r="BA49" s="157">
        <f t="shared" si="37"/>
        <v>1</v>
      </c>
      <c r="BB49" s="157">
        <f t="shared" si="38"/>
        <v>0.75</v>
      </c>
      <c r="BC49" s="157">
        <f t="shared" si="39"/>
        <v>1</v>
      </c>
      <c r="BD49" s="60"/>
      <c r="BE49" s="158">
        <f t="shared" si="118"/>
        <v>153.60564286229661</v>
      </c>
      <c r="BF49" s="1"/>
      <c r="BG49" s="1"/>
      <c r="BH49" s="159">
        <f t="shared" si="40"/>
        <v>0</v>
      </c>
      <c r="BI49" s="159">
        <f t="shared" si="41"/>
        <v>0</v>
      </c>
      <c r="BJ49" s="159">
        <f t="shared" si="42"/>
        <v>0</v>
      </c>
      <c r="BK49" s="159">
        <f t="shared" si="43"/>
        <v>0</v>
      </c>
      <c r="BL49" s="159">
        <f t="shared" si="44"/>
        <v>0</v>
      </c>
      <c r="BM49" s="159">
        <f t="shared" si="45"/>
        <v>0</v>
      </c>
      <c r="BN49" s="159">
        <f t="shared" si="46"/>
        <v>0</v>
      </c>
      <c r="BO49" s="159">
        <f t="shared" si="47"/>
        <v>0</v>
      </c>
      <c r="BP49" s="159">
        <f t="shared" si="48"/>
        <v>0</v>
      </c>
      <c r="BQ49" s="159">
        <f t="shared" si="49"/>
        <v>0</v>
      </c>
      <c r="BR49" s="159">
        <f t="shared" si="50"/>
        <v>0</v>
      </c>
      <c r="BS49" s="159">
        <f t="shared" si="51"/>
        <v>0</v>
      </c>
      <c r="BT49" s="159">
        <f t="shared" si="52"/>
        <v>0</v>
      </c>
      <c r="BU49" s="159">
        <f t="shared" si="53"/>
        <v>0</v>
      </c>
      <c r="BV49" s="159">
        <f t="shared" si="54"/>
        <v>0</v>
      </c>
      <c r="BW49" s="159">
        <f t="shared" si="55"/>
        <v>0</v>
      </c>
      <c r="BX49" s="159">
        <f t="shared" si="56"/>
        <v>0</v>
      </c>
      <c r="BY49" s="159">
        <f t="shared" si="57"/>
        <v>0</v>
      </c>
      <c r="BZ49" s="159">
        <f t="shared" si="58"/>
        <v>0</v>
      </c>
      <c r="CA49" s="159">
        <f t="shared" si="59"/>
        <v>0</v>
      </c>
      <c r="CB49" s="159">
        <f t="shared" si="60"/>
        <v>0</v>
      </c>
      <c r="CC49" s="159">
        <f t="shared" si="61"/>
        <v>0</v>
      </c>
      <c r="CD49" s="159">
        <f t="shared" si="62"/>
        <v>0</v>
      </c>
      <c r="CE49" s="159">
        <f t="shared" si="63"/>
        <v>0</v>
      </c>
      <c r="CF49" s="159">
        <f t="shared" si="64"/>
        <v>0</v>
      </c>
      <c r="CG49" s="1"/>
      <c r="CH49" s="1"/>
      <c r="CI49" s="160">
        <f t="shared" si="65"/>
        <v>103.60564286229661</v>
      </c>
      <c r="CJ49" s="160">
        <f t="shared" si="66"/>
        <v>103.60564286229661</v>
      </c>
      <c r="CK49" s="160">
        <f t="shared" si="67"/>
        <v>103.60564286229661</v>
      </c>
      <c r="CL49" s="160">
        <f t="shared" si="68"/>
        <v>103.60564286229661</v>
      </c>
      <c r="CM49" s="160">
        <f t="shared" si="69"/>
        <v>103.60564286229661</v>
      </c>
      <c r="CN49" s="160">
        <f t="shared" si="70"/>
        <v>103.60564286229661</v>
      </c>
      <c r="CO49" s="160">
        <f t="shared" si="71"/>
        <v>103.60564286229661</v>
      </c>
      <c r="CP49" s="160">
        <f t="shared" si="72"/>
        <v>103.60564286229661</v>
      </c>
      <c r="CQ49" s="160">
        <f t="shared" si="73"/>
        <v>103.60564286229661</v>
      </c>
      <c r="CR49" s="160">
        <f t="shared" si="74"/>
        <v>103.60564286229661</v>
      </c>
      <c r="CS49" s="160">
        <f t="shared" si="75"/>
        <v>103.60564286229661</v>
      </c>
      <c r="CT49" s="160">
        <f t="shared" si="76"/>
        <v>103.60564286229661</v>
      </c>
      <c r="CU49" s="160">
        <f t="shared" si="77"/>
        <v>103.60564286229661</v>
      </c>
      <c r="CV49" s="160">
        <f t="shared" si="78"/>
        <v>103.60564286229661</v>
      </c>
      <c r="CW49" s="160">
        <f t="shared" si="79"/>
        <v>103.60564286229661</v>
      </c>
      <c r="CX49" s="160">
        <f t="shared" si="80"/>
        <v>103.60564286229661</v>
      </c>
      <c r="CY49" s="160">
        <f t="shared" si="81"/>
        <v>103.60564286229661</v>
      </c>
      <c r="CZ49" s="160">
        <f t="shared" si="82"/>
        <v>103.60564286229661</v>
      </c>
      <c r="DA49" s="160">
        <f t="shared" si="83"/>
        <v>103.60564286229661</v>
      </c>
      <c r="DB49" s="160">
        <f t="shared" si="84"/>
        <v>103.60564286229661</v>
      </c>
      <c r="DC49" s="160">
        <f t="shared" si="85"/>
        <v>103.60564286229661</v>
      </c>
      <c r="DD49" s="160">
        <f t="shared" si="86"/>
        <v>103.60564286229661</v>
      </c>
      <c r="DE49" s="160">
        <f t="shared" si="87"/>
        <v>103.60564286229661</v>
      </c>
      <c r="DF49" s="160">
        <f t="shared" si="88"/>
        <v>103.60564286229661</v>
      </c>
      <c r="DG49" s="160">
        <f t="shared" si="89"/>
        <v>103.60564286229661</v>
      </c>
      <c r="DH49" s="36"/>
      <c r="DI49" s="36"/>
      <c r="DJ49" s="160">
        <f t="shared" si="90"/>
        <v>103.60564286229661</v>
      </c>
      <c r="DK49" s="160">
        <f t="shared" si="91"/>
        <v>103.60564286229661</v>
      </c>
      <c r="DL49" s="160">
        <f t="shared" si="92"/>
        <v>103.60564286229661</v>
      </c>
      <c r="DM49" s="160">
        <f t="shared" si="93"/>
        <v>77.704232146722461</v>
      </c>
      <c r="DN49" s="160">
        <f t="shared" si="94"/>
        <v>103.60564286229661</v>
      </c>
      <c r="DO49" s="160">
        <f t="shared" si="95"/>
        <v>103.60564286229661</v>
      </c>
      <c r="DP49" s="160">
        <f t="shared" si="96"/>
        <v>103.60564286229661</v>
      </c>
      <c r="DQ49" s="160">
        <f t="shared" si="97"/>
        <v>103.60564286229661</v>
      </c>
      <c r="DR49" s="160">
        <f t="shared" si="98"/>
        <v>77.704232146722461</v>
      </c>
      <c r="DS49" s="160">
        <f t="shared" si="99"/>
        <v>103.60564286229661</v>
      </c>
      <c r="DT49" s="160">
        <f t="shared" si="100"/>
        <v>103.60564286229661</v>
      </c>
      <c r="DU49" s="160">
        <f t="shared" si="101"/>
        <v>103.60564286229661</v>
      </c>
      <c r="DV49" s="160">
        <f t="shared" si="102"/>
        <v>103.60564286229661</v>
      </c>
      <c r="DW49" s="160">
        <f t="shared" si="103"/>
        <v>77.704232146722461</v>
      </c>
      <c r="DX49" s="160">
        <f t="shared" si="104"/>
        <v>103.60564286229661</v>
      </c>
      <c r="DY49" s="160">
        <f t="shared" si="105"/>
        <v>103.60564286229661</v>
      </c>
      <c r="DZ49" s="160">
        <f t="shared" si="106"/>
        <v>103.60564286229661</v>
      </c>
      <c r="EA49" s="160">
        <f t="shared" si="107"/>
        <v>103.60564286229661</v>
      </c>
      <c r="EB49" s="160">
        <f t="shared" si="108"/>
        <v>77.704232146722461</v>
      </c>
      <c r="EC49" s="160">
        <f t="shared" si="109"/>
        <v>103.60564286229661</v>
      </c>
      <c r="ED49" s="160">
        <f t="shared" si="110"/>
        <v>103.60564286229661</v>
      </c>
      <c r="EE49" s="160">
        <f t="shared" si="111"/>
        <v>103.60564286229661</v>
      </c>
      <c r="EF49" s="160">
        <f t="shared" si="112"/>
        <v>103.60564286229661</v>
      </c>
      <c r="EG49" s="160">
        <f t="shared" si="113"/>
        <v>77.704232146722461</v>
      </c>
      <c r="EH49" s="160">
        <f t="shared" si="114"/>
        <v>103.60564286229661</v>
      </c>
      <c r="EI49" s="36"/>
      <c r="EJ49" s="36"/>
      <c r="EK49" s="36"/>
      <c r="EL49" s="36"/>
      <c r="EM49" s="36"/>
      <c r="EN49" s="36"/>
      <c r="EO49" s="36"/>
      <c r="EP49" s="36"/>
      <c r="EQ49" s="36"/>
      <c r="ER49" s="36"/>
      <c r="ES49" s="36"/>
      <c r="ET49" s="36"/>
      <c r="EU49" s="36"/>
    </row>
    <row r="50" spans="1:151" ht="13.5" thickBot="1">
      <c r="A50" s="2">
        <v>1051</v>
      </c>
      <c r="B50" s="153">
        <f>INDEX('Customer Longevity'!$A$7:$A$206,MATCH(Model!A50,'Customer Longevity'!$B$7:$B$206,0))</f>
        <v>6.4653140666632121</v>
      </c>
      <c r="C50" s="154">
        <v>9078.113452344418</v>
      </c>
      <c r="D50" s="3"/>
      <c r="E50" s="153" cm="1">
        <f t="array" ref="E50">INDEX('Distance to Each Branch'!$C$7:$C$806,MATCH(1, (Model!$E$14='Distance to Each Branch'!$B$7:$B$806)*(Model!A50='Distance to Each Branch'!$A$7:$A$806),0))</f>
        <v>6.7700765946655759</v>
      </c>
      <c r="F50" s="153" cm="1">
        <f t="array" ref="F50">INDEX('Distance to Each Branch'!$C$7:$C$806,MATCH(1, (Model!$F$14='Distance to Each Branch'!$B$7:$B$806)*(Model!A50='Distance to Each Branch'!$A$7:$A$806),0))</f>
        <v>3.8757740402771339</v>
      </c>
      <c r="G50" s="153" cm="1">
        <f t="array" ref="G50">INDEX('Distance to Each Branch'!$C$7:$C$806,MATCH(1, (Model!$G$14='Distance to Each Branch'!$B$7:$B$806)*(Model!A50='Distance to Each Branch'!$A$7:$A$806),0))</f>
        <v>3.2290377426306431</v>
      </c>
      <c r="H50" s="153" cm="1">
        <f t="array" ref="H50">INDEX('Distance to Each Branch'!$C$7:$C$806,MATCH(1, (Model!$H$14='Distance to Each Branch'!$B$7:$B$806)*(Model!A50='Distance to Each Branch'!$A$7:$A$806),0))</f>
        <v>1.0935436790665691</v>
      </c>
      <c r="I50" s="155" t="str">
        <f t="shared" si="116"/>
        <v>Branch D</v>
      </c>
      <c r="J50" s="54"/>
      <c r="K50" s="156">
        <f t="shared" si="117"/>
        <v>1.0935436790665691</v>
      </c>
      <c r="L50" s="34">
        <v>0</v>
      </c>
      <c r="M50" s="153">
        <f t="shared" si="12"/>
        <v>0</v>
      </c>
      <c r="N50" s="153">
        <f t="shared" si="119"/>
        <v>0</v>
      </c>
      <c r="O50" s="153">
        <f t="shared" si="120"/>
        <v>0</v>
      </c>
      <c r="P50" s="153">
        <f t="shared" si="121"/>
        <v>2.135494063564074</v>
      </c>
      <c r="R50" s="23">
        <v>1</v>
      </c>
      <c r="S50" s="157">
        <f>(1-IF(M50=0,0,INDEX('Branch Closure Driven Attrition'!$D$9:$G$12,MATCH($B50,'Branch Closure Driven Attrition'!$C$9:$C$12,TRUE),MATCH(M50,'Branch Closure Driven Attrition'!$D$8:$G$8,TRUE))))</f>
        <v>1</v>
      </c>
      <c r="T50" s="157">
        <f>(1-IF(N50=0,0,INDEX('Branch Closure Driven Attrition'!$D$9:$G$12,MATCH($B50,'Branch Closure Driven Attrition'!$C$9:$C$12,TRUE),MATCH(N50,'Branch Closure Driven Attrition'!$D$8:$G$8,TRUE))))</f>
        <v>1</v>
      </c>
      <c r="U50" s="157">
        <f>(1-IF(O50=0,0,INDEX('Branch Closure Driven Attrition'!$D$9:$G$12,MATCH($B50,'Branch Closure Driven Attrition'!$C$9:$C$12,TRUE),MATCH(O50,'Branch Closure Driven Attrition'!$D$8:$G$8,TRUE))))</f>
        <v>1</v>
      </c>
      <c r="V50" s="157">
        <f>(1-IF(P50=0,0,INDEX('Branch Closure Driven Attrition'!$D$9:$G$12,MATCH($B50,'Branch Closure Driven Attrition'!$C$9:$C$12,TRUE),MATCH(P50,'Branch Closure Driven Attrition'!$D$8:$G$8,TRUE))))</f>
        <v>0.65</v>
      </c>
      <c r="W50" s="29"/>
      <c r="X50" s="23">
        <f t="shared" si="10"/>
        <v>1</v>
      </c>
      <c r="Y50" s="157">
        <f>IF($C50&lt;'Fee Driven Attrition'!$I$8,1-IF(Y$13='Fee Driven Attrition'!$J$7,'Fee Driven Attrition'!$J$8,'Fee Driven Attrition'!$K$8),1)</f>
        <v>0.9</v>
      </c>
      <c r="Z50" s="157">
        <f>IF($C50&lt;'Fee Driven Attrition'!$I$9,1-IF(Z$13='Fee Driven Attrition'!$J$7,'Fee Driven Attrition'!$J$9,'Fee Driven Attrition'!$K$8),1)</f>
        <v>0.95</v>
      </c>
      <c r="AA50" s="157">
        <f>IF($C50&lt;'Fee Driven Attrition'!$I$8,1-IF(AA$13='Fee Driven Attrition'!$K$7,'Fee Driven Attrition'!$K$8,'Fee Driven Attrition'!$K$8),1)</f>
        <v>0.8</v>
      </c>
      <c r="AB50" s="157">
        <f>IF($C50&lt;'Fee Driven Attrition'!$I$9,1-IF(AB$13='Fee Driven Attrition'!$K$7,'Fee Driven Attrition'!$K$9,'Fee Driven Attrition'!$K$8),1)</f>
        <v>0.85</v>
      </c>
      <c r="AC50" s="29"/>
      <c r="AD50" s="23"/>
      <c r="AE50" s="157">
        <f t="shared" si="115"/>
        <v>1</v>
      </c>
      <c r="AF50" s="157">
        <f t="shared" si="16"/>
        <v>1</v>
      </c>
      <c r="AG50" s="157">
        <f t="shared" si="17"/>
        <v>1</v>
      </c>
      <c r="AH50" s="157">
        <f t="shared" si="18"/>
        <v>1</v>
      </c>
      <c r="AI50" s="157">
        <f t="shared" si="19"/>
        <v>0.65</v>
      </c>
      <c r="AJ50" s="157">
        <f t="shared" si="20"/>
        <v>0.9</v>
      </c>
      <c r="AK50" s="157">
        <f t="shared" si="21"/>
        <v>0.9</v>
      </c>
      <c r="AL50" s="157">
        <f t="shared" si="22"/>
        <v>0.9</v>
      </c>
      <c r="AM50" s="157">
        <f t="shared" si="23"/>
        <v>0.9</v>
      </c>
      <c r="AN50" s="157">
        <f t="shared" si="24"/>
        <v>0.58500000000000008</v>
      </c>
      <c r="AO50" s="157">
        <f t="shared" si="25"/>
        <v>0.95</v>
      </c>
      <c r="AP50" s="157">
        <f t="shared" si="26"/>
        <v>0.95</v>
      </c>
      <c r="AQ50" s="157">
        <f t="shared" si="27"/>
        <v>0.95</v>
      </c>
      <c r="AR50" s="157">
        <f t="shared" si="28"/>
        <v>0.95</v>
      </c>
      <c r="AS50" s="157">
        <f t="shared" si="29"/>
        <v>0.61749999999999994</v>
      </c>
      <c r="AT50" s="157">
        <f t="shared" si="30"/>
        <v>0.8</v>
      </c>
      <c r="AU50" s="157">
        <f t="shared" si="31"/>
        <v>0.8</v>
      </c>
      <c r="AV50" s="157">
        <f t="shared" si="32"/>
        <v>0.8</v>
      </c>
      <c r="AW50" s="157">
        <f t="shared" si="33"/>
        <v>0.8</v>
      </c>
      <c r="AX50" s="157">
        <f t="shared" si="34"/>
        <v>0.52</v>
      </c>
      <c r="AY50" s="157">
        <f t="shared" si="35"/>
        <v>0.85</v>
      </c>
      <c r="AZ50" s="157">
        <f t="shared" si="36"/>
        <v>0.85</v>
      </c>
      <c r="BA50" s="157">
        <f t="shared" si="37"/>
        <v>0.85</v>
      </c>
      <c r="BB50" s="157">
        <f t="shared" si="38"/>
        <v>0.85</v>
      </c>
      <c r="BC50" s="157">
        <f t="shared" si="39"/>
        <v>0.55249999999999999</v>
      </c>
      <c r="BD50" s="60"/>
      <c r="BE50" s="158">
        <f t="shared" si="118"/>
        <v>90.78113452344418</v>
      </c>
      <c r="BF50" s="1"/>
      <c r="BG50" s="1"/>
      <c r="BH50" s="159">
        <f t="shared" si="40"/>
        <v>0</v>
      </c>
      <c r="BI50" s="159">
        <f t="shared" si="41"/>
        <v>0</v>
      </c>
      <c r="BJ50" s="159">
        <f t="shared" si="42"/>
        <v>0</v>
      </c>
      <c r="BK50" s="159">
        <f t="shared" si="43"/>
        <v>0</v>
      </c>
      <c r="BL50" s="159">
        <f t="shared" si="44"/>
        <v>0</v>
      </c>
      <c r="BM50" s="159">
        <f t="shared" si="45"/>
        <v>40</v>
      </c>
      <c r="BN50" s="159">
        <f t="shared" si="46"/>
        <v>40</v>
      </c>
      <c r="BO50" s="159">
        <f t="shared" si="47"/>
        <v>40</v>
      </c>
      <c r="BP50" s="159">
        <f t="shared" si="48"/>
        <v>40</v>
      </c>
      <c r="BQ50" s="159">
        <f t="shared" si="49"/>
        <v>40</v>
      </c>
      <c r="BR50" s="159">
        <f t="shared" si="50"/>
        <v>40</v>
      </c>
      <c r="BS50" s="159">
        <f t="shared" si="51"/>
        <v>40</v>
      </c>
      <c r="BT50" s="159">
        <f t="shared" si="52"/>
        <v>40</v>
      </c>
      <c r="BU50" s="159">
        <f t="shared" si="53"/>
        <v>40</v>
      </c>
      <c r="BV50" s="159">
        <f t="shared" si="54"/>
        <v>40</v>
      </c>
      <c r="BW50" s="159">
        <f t="shared" si="55"/>
        <v>60</v>
      </c>
      <c r="BX50" s="159">
        <f t="shared" si="56"/>
        <v>60</v>
      </c>
      <c r="BY50" s="159">
        <f t="shared" si="57"/>
        <v>60</v>
      </c>
      <c r="BZ50" s="159">
        <f t="shared" si="58"/>
        <v>60</v>
      </c>
      <c r="CA50" s="159">
        <f t="shared" si="59"/>
        <v>60</v>
      </c>
      <c r="CB50" s="159">
        <f t="shared" si="60"/>
        <v>60</v>
      </c>
      <c r="CC50" s="159">
        <f t="shared" si="61"/>
        <v>60</v>
      </c>
      <c r="CD50" s="159">
        <f t="shared" si="62"/>
        <v>60</v>
      </c>
      <c r="CE50" s="159">
        <f t="shared" si="63"/>
        <v>60</v>
      </c>
      <c r="CF50" s="159">
        <f t="shared" si="64"/>
        <v>60</v>
      </c>
      <c r="CG50" s="1"/>
      <c r="CH50" s="1"/>
      <c r="CI50" s="160">
        <f t="shared" si="65"/>
        <v>40.78113452344418</v>
      </c>
      <c r="CJ50" s="160">
        <f t="shared" si="66"/>
        <v>40.78113452344418</v>
      </c>
      <c r="CK50" s="160">
        <f t="shared" si="67"/>
        <v>40.78113452344418</v>
      </c>
      <c r="CL50" s="160">
        <f t="shared" si="68"/>
        <v>40.78113452344418</v>
      </c>
      <c r="CM50" s="160">
        <f t="shared" si="69"/>
        <v>40.78113452344418</v>
      </c>
      <c r="CN50" s="160">
        <f t="shared" si="70"/>
        <v>80.781134523444166</v>
      </c>
      <c r="CO50" s="160">
        <f t="shared" si="71"/>
        <v>80.781134523444166</v>
      </c>
      <c r="CP50" s="160">
        <f t="shared" si="72"/>
        <v>80.781134523444166</v>
      </c>
      <c r="CQ50" s="160">
        <f t="shared" si="73"/>
        <v>80.781134523444166</v>
      </c>
      <c r="CR50" s="160">
        <f t="shared" si="74"/>
        <v>80.781134523444166</v>
      </c>
      <c r="CS50" s="160">
        <f t="shared" si="75"/>
        <v>80.781134523444166</v>
      </c>
      <c r="CT50" s="160">
        <f t="shared" si="76"/>
        <v>80.781134523444166</v>
      </c>
      <c r="CU50" s="160">
        <f t="shared" si="77"/>
        <v>80.781134523444166</v>
      </c>
      <c r="CV50" s="160">
        <f t="shared" si="78"/>
        <v>80.781134523444166</v>
      </c>
      <c r="CW50" s="160">
        <f t="shared" si="79"/>
        <v>80.781134523444166</v>
      </c>
      <c r="CX50" s="160">
        <f t="shared" si="80"/>
        <v>100.78113452344417</v>
      </c>
      <c r="CY50" s="160">
        <f t="shared" si="81"/>
        <v>100.78113452344417</v>
      </c>
      <c r="CZ50" s="160">
        <f t="shared" si="82"/>
        <v>100.78113452344417</v>
      </c>
      <c r="DA50" s="160">
        <f t="shared" si="83"/>
        <v>100.78113452344417</v>
      </c>
      <c r="DB50" s="160">
        <f t="shared" si="84"/>
        <v>100.78113452344417</v>
      </c>
      <c r="DC50" s="160">
        <f t="shared" si="85"/>
        <v>100.78113452344417</v>
      </c>
      <c r="DD50" s="160">
        <f t="shared" si="86"/>
        <v>100.78113452344417</v>
      </c>
      <c r="DE50" s="160">
        <f t="shared" si="87"/>
        <v>100.78113452344417</v>
      </c>
      <c r="DF50" s="160">
        <f t="shared" si="88"/>
        <v>100.78113452344417</v>
      </c>
      <c r="DG50" s="160">
        <f t="shared" si="89"/>
        <v>100.78113452344417</v>
      </c>
      <c r="DH50" s="36"/>
      <c r="DI50" s="36"/>
      <c r="DJ50" s="160">
        <f t="shared" si="90"/>
        <v>40.78113452344418</v>
      </c>
      <c r="DK50" s="160">
        <f t="shared" si="91"/>
        <v>40.78113452344418</v>
      </c>
      <c r="DL50" s="160">
        <f t="shared" si="92"/>
        <v>40.78113452344418</v>
      </c>
      <c r="DM50" s="160">
        <f t="shared" si="93"/>
        <v>40.78113452344418</v>
      </c>
      <c r="DN50" s="160">
        <f t="shared" si="94"/>
        <v>26.507737440238717</v>
      </c>
      <c r="DO50" s="160">
        <f t="shared" si="95"/>
        <v>72.703021071099755</v>
      </c>
      <c r="DP50" s="160">
        <f t="shared" si="96"/>
        <v>72.703021071099755</v>
      </c>
      <c r="DQ50" s="160">
        <f t="shared" si="97"/>
        <v>72.703021071099755</v>
      </c>
      <c r="DR50" s="160">
        <f t="shared" si="98"/>
        <v>72.703021071099755</v>
      </c>
      <c r="DS50" s="160">
        <f t="shared" si="99"/>
        <v>47.256963696214846</v>
      </c>
      <c r="DT50" s="160">
        <f t="shared" si="100"/>
        <v>76.742077797271961</v>
      </c>
      <c r="DU50" s="160">
        <f t="shared" si="101"/>
        <v>76.742077797271961</v>
      </c>
      <c r="DV50" s="160">
        <f t="shared" si="102"/>
        <v>76.742077797271961</v>
      </c>
      <c r="DW50" s="160">
        <f t="shared" si="103"/>
        <v>76.742077797271961</v>
      </c>
      <c r="DX50" s="160">
        <f t="shared" si="104"/>
        <v>49.882350568226769</v>
      </c>
      <c r="DY50" s="160">
        <f t="shared" si="105"/>
        <v>80.624907618755344</v>
      </c>
      <c r="DZ50" s="160">
        <f t="shared" si="106"/>
        <v>80.624907618755344</v>
      </c>
      <c r="EA50" s="160">
        <f t="shared" si="107"/>
        <v>80.624907618755344</v>
      </c>
      <c r="EB50" s="160">
        <f t="shared" si="108"/>
        <v>80.624907618755344</v>
      </c>
      <c r="EC50" s="160">
        <f t="shared" si="109"/>
        <v>52.406189952190971</v>
      </c>
      <c r="ED50" s="160">
        <f t="shared" si="110"/>
        <v>85.663964344927535</v>
      </c>
      <c r="EE50" s="160">
        <f t="shared" si="111"/>
        <v>85.663964344927535</v>
      </c>
      <c r="EF50" s="160">
        <f t="shared" si="112"/>
        <v>85.663964344927535</v>
      </c>
      <c r="EG50" s="160">
        <f t="shared" si="113"/>
        <v>85.663964344927535</v>
      </c>
      <c r="EH50" s="160">
        <f t="shared" si="114"/>
        <v>55.681576824202899</v>
      </c>
      <c r="EI50" s="36"/>
      <c r="EJ50" s="36"/>
      <c r="EK50" s="36"/>
      <c r="EL50" s="36"/>
      <c r="EM50" s="36"/>
      <c r="EN50" s="36"/>
      <c r="EO50" s="36"/>
      <c r="EP50" s="36"/>
      <c r="EQ50" s="36"/>
      <c r="ER50" s="36"/>
      <c r="ES50" s="36"/>
      <c r="ET50" s="36"/>
      <c r="EU50" s="36"/>
    </row>
    <row r="51" spans="1:151" ht="13.5" thickBot="1">
      <c r="A51" s="2">
        <v>1148</v>
      </c>
      <c r="B51" s="153">
        <f>INDEX('Customer Longevity'!$A$7:$A$206,MATCH(Model!A51,'Customer Longevity'!$B$7:$B$206,0))</f>
        <v>8.7364530111597833</v>
      </c>
      <c r="C51" s="154">
        <v>19374.575167527677</v>
      </c>
      <c r="D51" s="3"/>
      <c r="E51" s="153" cm="1">
        <f t="array" ref="E51">INDEX('Distance to Each Branch'!$C$7:$C$806,MATCH(1, (Model!$E$14='Distance to Each Branch'!$B$7:$B$806)*(Model!A51='Distance to Each Branch'!$A$7:$A$806),0))</f>
        <v>6.9139008158612416</v>
      </c>
      <c r="F51" s="153" cm="1">
        <f t="array" ref="F51">INDEX('Distance to Each Branch'!$C$7:$C$806,MATCH(1, (Model!$F$14='Distance to Each Branch'!$B$7:$B$806)*(Model!A51='Distance to Each Branch'!$A$7:$A$806),0))</f>
        <v>4.7196338421389292</v>
      </c>
      <c r="G51" s="153" cm="1">
        <f t="array" ref="G51">INDEX('Distance to Each Branch'!$C$7:$C$806,MATCH(1, (Model!$G$14='Distance to Each Branch'!$B$7:$B$806)*(Model!A51='Distance to Each Branch'!$A$7:$A$806),0))</f>
        <v>3.5702029821683272</v>
      </c>
      <c r="H51" s="153" cm="1">
        <f t="array" ref="H51">INDEX('Distance to Each Branch'!$C$7:$C$806,MATCH(1, (Model!$H$14='Distance to Each Branch'!$B$7:$B$806)*(Model!A51='Distance to Each Branch'!$A$7:$A$806),0))</f>
        <v>2.7360839205843419</v>
      </c>
      <c r="I51" s="155" t="str">
        <f t="shared" si="116"/>
        <v>Branch D</v>
      </c>
      <c r="J51" s="54"/>
      <c r="K51" s="156">
        <f t="shared" si="117"/>
        <v>2.7360839205843419</v>
      </c>
      <c r="L51" s="34">
        <v>0</v>
      </c>
      <c r="M51" s="153">
        <f t="shared" si="12"/>
        <v>0</v>
      </c>
      <c r="N51" s="153">
        <f t="shared" si="119"/>
        <v>0</v>
      </c>
      <c r="O51" s="153">
        <f t="shared" si="120"/>
        <v>0</v>
      </c>
      <c r="P51" s="153">
        <f t="shared" si="121"/>
        <v>0.8341190615839853</v>
      </c>
      <c r="R51" s="23">
        <v>1</v>
      </c>
      <c r="S51" s="157">
        <f>(1-IF(M51=0,0,INDEX('Branch Closure Driven Attrition'!$D$9:$G$12,MATCH($B51,'Branch Closure Driven Attrition'!$C$9:$C$12,TRUE),MATCH(M51,'Branch Closure Driven Attrition'!$D$8:$G$8,TRUE))))</f>
        <v>1</v>
      </c>
      <c r="T51" s="157">
        <f>(1-IF(N51=0,0,INDEX('Branch Closure Driven Attrition'!$D$9:$G$12,MATCH($B51,'Branch Closure Driven Attrition'!$C$9:$C$12,TRUE),MATCH(N51,'Branch Closure Driven Attrition'!$D$8:$G$8,TRUE))))</f>
        <v>1</v>
      </c>
      <c r="U51" s="157">
        <f>(1-IF(O51=0,0,INDEX('Branch Closure Driven Attrition'!$D$9:$G$12,MATCH($B51,'Branch Closure Driven Attrition'!$C$9:$C$12,TRUE),MATCH(O51,'Branch Closure Driven Attrition'!$D$8:$G$8,TRUE))))</f>
        <v>1</v>
      </c>
      <c r="V51" s="157">
        <f>(1-IF(P51=0,0,INDEX('Branch Closure Driven Attrition'!$D$9:$G$12,MATCH($B51,'Branch Closure Driven Attrition'!$C$9:$C$12,TRUE),MATCH(P51,'Branch Closure Driven Attrition'!$D$8:$G$8,TRUE))))</f>
        <v>0.7</v>
      </c>
      <c r="W51" s="29"/>
      <c r="X51" s="23">
        <f t="shared" si="10"/>
        <v>1</v>
      </c>
      <c r="Y51" s="157">
        <f>IF($C51&lt;'Fee Driven Attrition'!$I$8,1-IF(Y$13='Fee Driven Attrition'!$J$7,'Fee Driven Attrition'!$J$8,'Fee Driven Attrition'!$K$8),1)</f>
        <v>1</v>
      </c>
      <c r="Z51" s="157">
        <f>IF($C51&lt;'Fee Driven Attrition'!$I$9,1-IF(Z$13='Fee Driven Attrition'!$J$7,'Fee Driven Attrition'!$J$9,'Fee Driven Attrition'!$K$8),1)</f>
        <v>1</v>
      </c>
      <c r="AA51" s="157">
        <f>IF($C51&lt;'Fee Driven Attrition'!$I$8,1-IF(AA$13='Fee Driven Attrition'!$K$7,'Fee Driven Attrition'!$K$8,'Fee Driven Attrition'!$K$8),1)</f>
        <v>1</v>
      </c>
      <c r="AB51" s="157">
        <f>IF($C51&lt;'Fee Driven Attrition'!$I$9,1-IF(AB$13='Fee Driven Attrition'!$K$7,'Fee Driven Attrition'!$K$9,'Fee Driven Attrition'!$K$8),1)</f>
        <v>1</v>
      </c>
      <c r="AC51" s="29"/>
      <c r="AD51" s="23"/>
      <c r="AE51" s="157">
        <f t="shared" si="115"/>
        <v>1</v>
      </c>
      <c r="AF51" s="157">
        <f t="shared" si="16"/>
        <v>1</v>
      </c>
      <c r="AG51" s="157">
        <f t="shared" si="17"/>
        <v>1</v>
      </c>
      <c r="AH51" s="157">
        <f t="shared" si="18"/>
        <v>1</v>
      </c>
      <c r="AI51" s="157">
        <f t="shared" si="19"/>
        <v>0.7</v>
      </c>
      <c r="AJ51" s="157">
        <f t="shared" si="20"/>
        <v>1</v>
      </c>
      <c r="AK51" s="157">
        <f t="shared" si="21"/>
        <v>1</v>
      </c>
      <c r="AL51" s="157">
        <f t="shared" si="22"/>
        <v>1</v>
      </c>
      <c r="AM51" s="157">
        <f t="shared" si="23"/>
        <v>1</v>
      </c>
      <c r="AN51" s="157">
        <f t="shared" si="24"/>
        <v>0.7</v>
      </c>
      <c r="AO51" s="157">
        <f t="shared" si="25"/>
        <v>1</v>
      </c>
      <c r="AP51" s="157">
        <f t="shared" si="26"/>
        <v>1</v>
      </c>
      <c r="AQ51" s="157">
        <f t="shared" si="27"/>
        <v>1</v>
      </c>
      <c r="AR51" s="157">
        <f t="shared" si="28"/>
        <v>1</v>
      </c>
      <c r="AS51" s="157">
        <f t="shared" si="29"/>
        <v>0.7</v>
      </c>
      <c r="AT51" s="157">
        <f t="shared" si="30"/>
        <v>1</v>
      </c>
      <c r="AU51" s="157">
        <f t="shared" si="31"/>
        <v>1</v>
      </c>
      <c r="AV51" s="157">
        <f t="shared" si="32"/>
        <v>1</v>
      </c>
      <c r="AW51" s="157">
        <f t="shared" si="33"/>
        <v>1</v>
      </c>
      <c r="AX51" s="157">
        <f t="shared" si="34"/>
        <v>0.7</v>
      </c>
      <c r="AY51" s="157">
        <f t="shared" si="35"/>
        <v>1</v>
      </c>
      <c r="AZ51" s="157">
        <f t="shared" si="36"/>
        <v>1</v>
      </c>
      <c r="BA51" s="157">
        <f t="shared" si="37"/>
        <v>1</v>
      </c>
      <c r="BB51" s="157">
        <f t="shared" si="38"/>
        <v>1</v>
      </c>
      <c r="BC51" s="157">
        <f t="shared" si="39"/>
        <v>0.7</v>
      </c>
      <c r="BD51" s="60"/>
      <c r="BE51" s="158">
        <f t="shared" si="118"/>
        <v>193.74575167527678</v>
      </c>
      <c r="BF51" s="1"/>
      <c r="BG51" s="1"/>
      <c r="BH51" s="159">
        <f t="shared" si="40"/>
        <v>0</v>
      </c>
      <c r="BI51" s="159">
        <f t="shared" si="41"/>
        <v>0</v>
      </c>
      <c r="BJ51" s="159">
        <f t="shared" si="42"/>
        <v>0</v>
      </c>
      <c r="BK51" s="159">
        <f t="shared" si="43"/>
        <v>0</v>
      </c>
      <c r="BL51" s="159">
        <f t="shared" si="44"/>
        <v>0</v>
      </c>
      <c r="BM51" s="159">
        <f t="shared" si="45"/>
        <v>0</v>
      </c>
      <c r="BN51" s="159">
        <f t="shared" si="46"/>
        <v>0</v>
      </c>
      <c r="BO51" s="159">
        <f t="shared" si="47"/>
        <v>0</v>
      </c>
      <c r="BP51" s="159">
        <f t="shared" si="48"/>
        <v>0</v>
      </c>
      <c r="BQ51" s="159">
        <f t="shared" si="49"/>
        <v>0</v>
      </c>
      <c r="BR51" s="159">
        <f t="shared" si="50"/>
        <v>0</v>
      </c>
      <c r="BS51" s="159">
        <f t="shared" si="51"/>
        <v>0</v>
      </c>
      <c r="BT51" s="159">
        <f t="shared" si="52"/>
        <v>0</v>
      </c>
      <c r="BU51" s="159">
        <f t="shared" si="53"/>
        <v>0</v>
      </c>
      <c r="BV51" s="159">
        <f t="shared" si="54"/>
        <v>0</v>
      </c>
      <c r="BW51" s="159">
        <f t="shared" si="55"/>
        <v>0</v>
      </c>
      <c r="BX51" s="159">
        <f t="shared" si="56"/>
        <v>0</v>
      </c>
      <c r="BY51" s="159">
        <f t="shared" si="57"/>
        <v>0</v>
      </c>
      <c r="BZ51" s="159">
        <f t="shared" si="58"/>
        <v>0</v>
      </c>
      <c r="CA51" s="159">
        <f t="shared" si="59"/>
        <v>0</v>
      </c>
      <c r="CB51" s="159">
        <f t="shared" si="60"/>
        <v>0</v>
      </c>
      <c r="CC51" s="159">
        <f t="shared" si="61"/>
        <v>0</v>
      </c>
      <c r="CD51" s="159">
        <f t="shared" si="62"/>
        <v>0</v>
      </c>
      <c r="CE51" s="159">
        <f t="shared" si="63"/>
        <v>0</v>
      </c>
      <c r="CF51" s="159">
        <f t="shared" si="64"/>
        <v>0</v>
      </c>
      <c r="CG51" s="1"/>
      <c r="CH51" s="1"/>
      <c r="CI51" s="160">
        <f t="shared" si="65"/>
        <v>143.74575167527678</v>
      </c>
      <c r="CJ51" s="160">
        <f t="shared" si="66"/>
        <v>143.74575167527678</v>
      </c>
      <c r="CK51" s="160">
        <f t="shared" si="67"/>
        <v>143.74575167527678</v>
      </c>
      <c r="CL51" s="160">
        <f t="shared" si="68"/>
        <v>143.74575167527678</v>
      </c>
      <c r="CM51" s="160">
        <f t="shared" si="69"/>
        <v>143.74575167527678</v>
      </c>
      <c r="CN51" s="160">
        <f t="shared" si="70"/>
        <v>143.74575167527678</v>
      </c>
      <c r="CO51" s="160">
        <f t="shared" si="71"/>
        <v>143.74575167527678</v>
      </c>
      <c r="CP51" s="160">
        <f t="shared" si="72"/>
        <v>143.74575167527678</v>
      </c>
      <c r="CQ51" s="160">
        <f t="shared" si="73"/>
        <v>143.74575167527678</v>
      </c>
      <c r="CR51" s="160">
        <f t="shared" si="74"/>
        <v>143.74575167527678</v>
      </c>
      <c r="CS51" s="160">
        <f t="shared" si="75"/>
        <v>143.74575167527678</v>
      </c>
      <c r="CT51" s="160">
        <f t="shared" si="76"/>
        <v>143.74575167527678</v>
      </c>
      <c r="CU51" s="160">
        <f t="shared" si="77"/>
        <v>143.74575167527678</v>
      </c>
      <c r="CV51" s="160">
        <f t="shared" si="78"/>
        <v>143.74575167527678</v>
      </c>
      <c r="CW51" s="160">
        <f t="shared" si="79"/>
        <v>143.74575167527678</v>
      </c>
      <c r="CX51" s="160">
        <f t="shared" si="80"/>
        <v>143.74575167527678</v>
      </c>
      <c r="CY51" s="160">
        <f t="shared" si="81"/>
        <v>143.74575167527678</v>
      </c>
      <c r="CZ51" s="160">
        <f t="shared" si="82"/>
        <v>143.74575167527678</v>
      </c>
      <c r="DA51" s="160">
        <f t="shared" si="83"/>
        <v>143.74575167527678</v>
      </c>
      <c r="DB51" s="160">
        <f t="shared" si="84"/>
        <v>143.74575167527678</v>
      </c>
      <c r="DC51" s="160">
        <f t="shared" si="85"/>
        <v>143.74575167527678</v>
      </c>
      <c r="DD51" s="160">
        <f t="shared" si="86"/>
        <v>143.74575167527678</v>
      </c>
      <c r="DE51" s="160">
        <f t="shared" si="87"/>
        <v>143.74575167527678</v>
      </c>
      <c r="DF51" s="160">
        <f t="shared" si="88"/>
        <v>143.74575167527678</v>
      </c>
      <c r="DG51" s="160">
        <f t="shared" si="89"/>
        <v>143.74575167527678</v>
      </c>
      <c r="DH51" s="36"/>
      <c r="DI51" s="36"/>
      <c r="DJ51" s="160">
        <f t="shared" si="90"/>
        <v>143.74575167527678</v>
      </c>
      <c r="DK51" s="160">
        <f t="shared" si="91"/>
        <v>143.74575167527678</v>
      </c>
      <c r="DL51" s="160">
        <f t="shared" si="92"/>
        <v>143.74575167527678</v>
      </c>
      <c r="DM51" s="160">
        <f t="shared" si="93"/>
        <v>143.74575167527678</v>
      </c>
      <c r="DN51" s="160">
        <f t="shared" si="94"/>
        <v>100.62202617269374</v>
      </c>
      <c r="DO51" s="160">
        <f t="shared" si="95"/>
        <v>143.74575167527678</v>
      </c>
      <c r="DP51" s="160">
        <f t="shared" si="96"/>
        <v>143.74575167527678</v>
      </c>
      <c r="DQ51" s="160">
        <f t="shared" si="97"/>
        <v>143.74575167527678</v>
      </c>
      <c r="DR51" s="160">
        <f t="shared" si="98"/>
        <v>143.74575167527678</v>
      </c>
      <c r="DS51" s="160">
        <f t="shared" si="99"/>
        <v>100.62202617269374</v>
      </c>
      <c r="DT51" s="160">
        <f t="shared" si="100"/>
        <v>143.74575167527678</v>
      </c>
      <c r="DU51" s="160">
        <f t="shared" si="101"/>
        <v>143.74575167527678</v>
      </c>
      <c r="DV51" s="160">
        <f t="shared" si="102"/>
        <v>143.74575167527678</v>
      </c>
      <c r="DW51" s="160">
        <f t="shared" si="103"/>
        <v>143.74575167527678</v>
      </c>
      <c r="DX51" s="160">
        <f t="shared" si="104"/>
        <v>100.62202617269374</v>
      </c>
      <c r="DY51" s="160">
        <f t="shared" si="105"/>
        <v>143.74575167527678</v>
      </c>
      <c r="DZ51" s="160">
        <f t="shared" si="106"/>
        <v>143.74575167527678</v>
      </c>
      <c r="EA51" s="160">
        <f t="shared" si="107"/>
        <v>143.74575167527678</v>
      </c>
      <c r="EB51" s="160">
        <f t="shared" si="108"/>
        <v>143.74575167527678</v>
      </c>
      <c r="EC51" s="160">
        <f t="shared" si="109"/>
        <v>100.62202617269374</v>
      </c>
      <c r="ED51" s="160">
        <f t="shared" si="110"/>
        <v>143.74575167527678</v>
      </c>
      <c r="EE51" s="160">
        <f t="shared" si="111"/>
        <v>143.74575167527678</v>
      </c>
      <c r="EF51" s="160">
        <f t="shared" si="112"/>
        <v>143.74575167527678</v>
      </c>
      <c r="EG51" s="160">
        <f t="shared" si="113"/>
        <v>143.74575167527678</v>
      </c>
      <c r="EH51" s="160">
        <f t="shared" si="114"/>
        <v>100.62202617269374</v>
      </c>
      <c r="EI51" s="36"/>
      <c r="EJ51" s="36"/>
      <c r="EK51" s="36"/>
      <c r="EL51" s="36"/>
      <c r="EM51" s="36"/>
      <c r="EN51" s="36"/>
      <c r="EO51" s="36"/>
      <c r="EP51" s="36"/>
      <c r="EQ51" s="36"/>
      <c r="ER51" s="36"/>
      <c r="ES51" s="36"/>
      <c r="ET51" s="36"/>
      <c r="EU51" s="36"/>
    </row>
    <row r="52" spans="1:151" ht="13.5" thickBot="1">
      <c r="A52" s="2">
        <v>1130</v>
      </c>
      <c r="B52" s="153">
        <f>INDEX('Customer Longevity'!$A$7:$A$206,MATCH(Model!A52,'Customer Longevity'!$B$7:$B$206,0))</f>
        <v>11.422367263389946</v>
      </c>
      <c r="C52" s="154">
        <v>19212.531678722495</v>
      </c>
      <c r="D52" s="3"/>
      <c r="E52" s="153" cm="1">
        <f t="array" ref="E52">INDEX('Distance to Each Branch'!$C$7:$C$806,MATCH(1, (Model!$E$14='Distance to Each Branch'!$B$7:$B$806)*(Model!A52='Distance to Each Branch'!$A$7:$A$806),0))</f>
        <v>4.9955486305163221</v>
      </c>
      <c r="F52" s="153" cm="1">
        <f t="array" ref="F52">INDEX('Distance to Each Branch'!$C$7:$C$806,MATCH(1, (Model!$F$14='Distance to Each Branch'!$B$7:$B$806)*(Model!A52='Distance to Each Branch'!$A$7:$A$806),0))</f>
        <v>4.6801240787460854</v>
      </c>
      <c r="G52" s="153" cm="1">
        <f t="array" ref="G52">INDEX('Distance to Each Branch'!$C$7:$C$806,MATCH(1, (Model!$G$14='Distance to Each Branch'!$B$7:$B$806)*(Model!A52='Distance to Each Branch'!$A$7:$A$806),0))</f>
        <v>2.4722135847247357</v>
      </c>
      <c r="H52" s="153" cm="1">
        <f t="array" ref="H52">INDEX('Distance to Each Branch'!$C$7:$C$806,MATCH(1, (Model!$H$14='Distance to Each Branch'!$B$7:$B$806)*(Model!A52='Distance to Each Branch'!$A$7:$A$806),0))</f>
        <v>4.1193911361258602</v>
      </c>
      <c r="I52" s="155" t="str">
        <f t="shared" si="116"/>
        <v>Branch C</v>
      </c>
      <c r="J52" s="54"/>
      <c r="K52" s="156">
        <f t="shared" si="117"/>
        <v>2.4722135847247357</v>
      </c>
      <c r="L52" s="34">
        <v>0</v>
      </c>
      <c r="M52" s="153">
        <f t="shared" si="12"/>
        <v>0</v>
      </c>
      <c r="N52" s="153">
        <f t="shared" si="119"/>
        <v>0</v>
      </c>
      <c r="O52" s="153">
        <f t="shared" si="120"/>
        <v>1.6471775514011244</v>
      </c>
      <c r="P52" s="153">
        <f t="shared" si="121"/>
        <v>0</v>
      </c>
      <c r="R52" s="23">
        <v>1</v>
      </c>
      <c r="S52" s="157">
        <f>(1-IF(M52=0,0,INDEX('Branch Closure Driven Attrition'!$D$9:$G$12,MATCH($B52,'Branch Closure Driven Attrition'!$C$9:$C$12,TRUE),MATCH(M52,'Branch Closure Driven Attrition'!$D$8:$G$8,TRUE))))</f>
        <v>1</v>
      </c>
      <c r="T52" s="157">
        <f>(1-IF(N52=0,0,INDEX('Branch Closure Driven Attrition'!$D$9:$G$12,MATCH($B52,'Branch Closure Driven Attrition'!$C$9:$C$12,TRUE),MATCH(N52,'Branch Closure Driven Attrition'!$D$8:$G$8,TRUE))))</f>
        <v>1</v>
      </c>
      <c r="U52" s="157">
        <f>(1-IF(O52=0,0,INDEX('Branch Closure Driven Attrition'!$D$9:$G$12,MATCH($B52,'Branch Closure Driven Attrition'!$C$9:$C$12,TRUE),MATCH(O52,'Branch Closure Driven Attrition'!$D$8:$G$8,TRUE))))</f>
        <v>0.65</v>
      </c>
      <c r="V52" s="157">
        <f>(1-IF(P52=0,0,INDEX('Branch Closure Driven Attrition'!$D$9:$G$12,MATCH($B52,'Branch Closure Driven Attrition'!$C$9:$C$12,TRUE),MATCH(P52,'Branch Closure Driven Attrition'!$D$8:$G$8,TRUE))))</f>
        <v>1</v>
      </c>
      <c r="W52" s="29"/>
      <c r="X52" s="23">
        <f t="shared" si="10"/>
        <v>1</v>
      </c>
      <c r="Y52" s="157">
        <f>IF($C52&lt;'Fee Driven Attrition'!$I$8,1-IF(Y$13='Fee Driven Attrition'!$J$7,'Fee Driven Attrition'!$J$8,'Fee Driven Attrition'!$K$8),1)</f>
        <v>1</v>
      </c>
      <c r="Z52" s="157">
        <f>IF($C52&lt;'Fee Driven Attrition'!$I$9,1-IF(Z$13='Fee Driven Attrition'!$J$7,'Fee Driven Attrition'!$J$9,'Fee Driven Attrition'!$K$8),1)</f>
        <v>1</v>
      </c>
      <c r="AA52" s="157">
        <f>IF($C52&lt;'Fee Driven Attrition'!$I$8,1-IF(AA$13='Fee Driven Attrition'!$K$7,'Fee Driven Attrition'!$K$8,'Fee Driven Attrition'!$K$8),1)</f>
        <v>1</v>
      </c>
      <c r="AB52" s="157">
        <f>IF($C52&lt;'Fee Driven Attrition'!$I$9,1-IF(AB$13='Fee Driven Attrition'!$K$7,'Fee Driven Attrition'!$K$9,'Fee Driven Attrition'!$K$8),1)</f>
        <v>1</v>
      </c>
      <c r="AC52" s="29"/>
      <c r="AD52" s="23"/>
      <c r="AE52" s="157">
        <f t="shared" si="115"/>
        <v>1</v>
      </c>
      <c r="AF52" s="157">
        <f t="shared" si="16"/>
        <v>1</v>
      </c>
      <c r="AG52" s="157">
        <f t="shared" si="17"/>
        <v>1</v>
      </c>
      <c r="AH52" s="157">
        <f t="shared" si="18"/>
        <v>0.65</v>
      </c>
      <c r="AI52" s="157">
        <f t="shared" si="19"/>
        <v>1</v>
      </c>
      <c r="AJ52" s="157">
        <f t="shared" si="20"/>
        <v>1</v>
      </c>
      <c r="AK52" s="157">
        <f t="shared" si="21"/>
        <v>1</v>
      </c>
      <c r="AL52" s="157">
        <f t="shared" si="22"/>
        <v>1</v>
      </c>
      <c r="AM52" s="157">
        <f t="shared" si="23"/>
        <v>0.65</v>
      </c>
      <c r="AN52" s="157">
        <f t="shared" si="24"/>
        <v>1</v>
      </c>
      <c r="AO52" s="157">
        <f t="shared" si="25"/>
        <v>1</v>
      </c>
      <c r="AP52" s="157">
        <f t="shared" si="26"/>
        <v>1</v>
      </c>
      <c r="AQ52" s="157">
        <f t="shared" si="27"/>
        <v>1</v>
      </c>
      <c r="AR52" s="157">
        <f t="shared" si="28"/>
        <v>0.65</v>
      </c>
      <c r="AS52" s="157">
        <f t="shared" si="29"/>
        <v>1</v>
      </c>
      <c r="AT52" s="157">
        <f t="shared" si="30"/>
        <v>1</v>
      </c>
      <c r="AU52" s="157">
        <f t="shared" si="31"/>
        <v>1</v>
      </c>
      <c r="AV52" s="157">
        <f t="shared" si="32"/>
        <v>1</v>
      </c>
      <c r="AW52" s="157">
        <f t="shared" si="33"/>
        <v>0.65</v>
      </c>
      <c r="AX52" s="157">
        <f t="shared" si="34"/>
        <v>1</v>
      </c>
      <c r="AY52" s="157">
        <f t="shared" si="35"/>
        <v>1</v>
      </c>
      <c r="AZ52" s="157">
        <f t="shared" si="36"/>
        <v>1</v>
      </c>
      <c r="BA52" s="157">
        <f t="shared" si="37"/>
        <v>1</v>
      </c>
      <c r="BB52" s="157">
        <f t="shared" si="38"/>
        <v>0.65</v>
      </c>
      <c r="BC52" s="157">
        <f t="shared" si="39"/>
        <v>1</v>
      </c>
      <c r="BD52" s="60"/>
      <c r="BE52" s="158">
        <f t="shared" si="118"/>
        <v>192.12531678722496</v>
      </c>
      <c r="BF52" s="1"/>
      <c r="BG52" s="1"/>
      <c r="BH52" s="159">
        <f t="shared" si="40"/>
        <v>0</v>
      </c>
      <c r="BI52" s="159">
        <f t="shared" si="41"/>
        <v>0</v>
      </c>
      <c r="BJ52" s="159">
        <f t="shared" si="42"/>
        <v>0</v>
      </c>
      <c r="BK52" s="159">
        <f t="shared" si="43"/>
        <v>0</v>
      </c>
      <c r="BL52" s="159">
        <f t="shared" si="44"/>
        <v>0</v>
      </c>
      <c r="BM52" s="159">
        <f t="shared" si="45"/>
        <v>0</v>
      </c>
      <c r="BN52" s="159">
        <f t="shared" si="46"/>
        <v>0</v>
      </c>
      <c r="BO52" s="159">
        <f t="shared" si="47"/>
        <v>0</v>
      </c>
      <c r="BP52" s="159">
        <f t="shared" si="48"/>
        <v>0</v>
      </c>
      <c r="BQ52" s="159">
        <f t="shared" si="49"/>
        <v>0</v>
      </c>
      <c r="BR52" s="159">
        <f t="shared" si="50"/>
        <v>0</v>
      </c>
      <c r="BS52" s="159">
        <f t="shared" si="51"/>
        <v>0</v>
      </c>
      <c r="BT52" s="159">
        <f t="shared" si="52"/>
        <v>0</v>
      </c>
      <c r="BU52" s="159">
        <f t="shared" si="53"/>
        <v>0</v>
      </c>
      <c r="BV52" s="159">
        <f t="shared" si="54"/>
        <v>0</v>
      </c>
      <c r="BW52" s="159">
        <f t="shared" si="55"/>
        <v>0</v>
      </c>
      <c r="BX52" s="159">
        <f t="shared" si="56"/>
        <v>0</v>
      </c>
      <c r="BY52" s="159">
        <f t="shared" si="57"/>
        <v>0</v>
      </c>
      <c r="BZ52" s="159">
        <f t="shared" si="58"/>
        <v>0</v>
      </c>
      <c r="CA52" s="159">
        <f t="shared" si="59"/>
        <v>0</v>
      </c>
      <c r="CB52" s="159">
        <f t="shared" si="60"/>
        <v>0</v>
      </c>
      <c r="CC52" s="159">
        <f t="shared" si="61"/>
        <v>0</v>
      </c>
      <c r="CD52" s="159">
        <f t="shared" si="62"/>
        <v>0</v>
      </c>
      <c r="CE52" s="159">
        <f t="shared" si="63"/>
        <v>0</v>
      </c>
      <c r="CF52" s="159">
        <f t="shared" si="64"/>
        <v>0</v>
      </c>
      <c r="CG52" s="1"/>
      <c r="CH52" s="1"/>
      <c r="CI52" s="160">
        <f t="shared" si="65"/>
        <v>142.12531678722496</v>
      </c>
      <c r="CJ52" s="160">
        <f t="shared" si="66"/>
        <v>142.12531678722496</v>
      </c>
      <c r="CK52" s="160">
        <f t="shared" si="67"/>
        <v>142.12531678722496</v>
      </c>
      <c r="CL52" s="160">
        <f t="shared" si="68"/>
        <v>142.12531678722496</v>
      </c>
      <c r="CM52" s="160">
        <f t="shared" si="69"/>
        <v>142.12531678722496</v>
      </c>
      <c r="CN52" s="160">
        <f t="shared" si="70"/>
        <v>142.12531678722496</v>
      </c>
      <c r="CO52" s="160">
        <f t="shared" si="71"/>
        <v>142.12531678722496</v>
      </c>
      <c r="CP52" s="160">
        <f t="shared" si="72"/>
        <v>142.12531678722496</v>
      </c>
      <c r="CQ52" s="160">
        <f t="shared" si="73"/>
        <v>142.12531678722496</v>
      </c>
      <c r="CR52" s="160">
        <f t="shared" si="74"/>
        <v>142.12531678722496</v>
      </c>
      <c r="CS52" s="160">
        <f t="shared" si="75"/>
        <v>142.12531678722496</v>
      </c>
      <c r="CT52" s="160">
        <f t="shared" si="76"/>
        <v>142.12531678722496</v>
      </c>
      <c r="CU52" s="160">
        <f t="shared" si="77"/>
        <v>142.12531678722496</v>
      </c>
      <c r="CV52" s="160">
        <f t="shared" si="78"/>
        <v>142.12531678722496</v>
      </c>
      <c r="CW52" s="160">
        <f t="shared" si="79"/>
        <v>142.12531678722496</v>
      </c>
      <c r="CX52" s="160">
        <f t="shared" si="80"/>
        <v>142.12531678722496</v>
      </c>
      <c r="CY52" s="160">
        <f t="shared" si="81"/>
        <v>142.12531678722496</v>
      </c>
      <c r="CZ52" s="160">
        <f t="shared" si="82"/>
        <v>142.12531678722496</v>
      </c>
      <c r="DA52" s="160">
        <f t="shared" si="83"/>
        <v>142.12531678722496</v>
      </c>
      <c r="DB52" s="160">
        <f t="shared" si="84"/>
        <v>142.12531678722496</v>
      </c>
      <c r="DC52" s="160">
        <f t="shared" si="85"/>
        <v>142.12531678722496</v>
      </c>
      <c r="DD52" s="160">
        <f t="shared" si="86"/>
        <v>142.12531678722496</v>
      </c>
      <c r="DE52" s="160">
        <f t="shared" si="87"/>
        <v>142.12531678722496</v>
      </c>
      <c r="DF52" s="160">
        <f t="shared" si="88"/>
        <v>142.12531678722496</v>
      </c>
      <c r="DG52" s="160">
        <f t="shared" si="89"/>
        <v>142.12531678722496</v>
      </c>
      <c r="DH52" s="36"/>
      <c r="DI52" s="36"/>
      <c r="DJ52" s="160">
        <f t="shared" si="90"/>
        <v>142.12531678722496</v>
      </c>
      <c r="DK52" s="160">
        <f t="shared" si="91"/>
        <v>142.12531678722496</v>
      </c>
      <c r="DL52" s="160">
        <f t="shared" si="92"/>
        <v>142.12531678722496</v>
      </c>
      <c r="DM52" s="160">
        <f t="shared" si="93"/>
        <v>92.381455911696222</v>
      </c>
      <c r="DN52" s="160">
        <f t="shared" si="94"/>
        <v>142.12531678722496</v>
      </c>
      <c r="DO52" s="160">
        <f t="shared" si="95"/>
        <v>142.12531678722496</v>
      </c>
      <c r="DP52" s="160">
        <f t="shared" si="96"/>
        <v>142.12531678722496</v>
      </c>
      <c r="DQ52" s="160">
        <f t="shared" si="97"/>
        <v>142.12531678722496</v>
      </c>
      <c r="DR52" s="160">
        <f t="shared" si="98"/>
        <v>92.381455911696222</v>
      </c>
      <c r="DS52" s="160">
        <f t="shared" si="99"/>
        <v>142.12531678722496</v>
      </c>
      <c r="DT52" s="160">
        <f t="shared" si="100"/>
        <v>142.12531678722496</v>
      </c>
      <c r="DU52" s="160">
        <f t="shared" si="101"/>
        <v>142.12531678722496</v>
      </c>
      <c r="DV52" s="160">
        <f t="shared" si="102"/>
        <v>142.12531678722496</v>
      </c>
      <c r="DW52" s="160">
        <f t="shared" si="103"/>
        <v>92.381455911696222</v>
      </c>
      <c r="DX52" s="160">
        <f t="shared" si="104"/>
        <v>142.12531678722496</v>
      </c>
      <c r="DY52" s="160">
        <f t="shared" si="105"/>
        <v>142.12531678722496</v>
      </c>
      <c r="DZ52" s="160">
        <f t="shared" si="106"/>
        <v>142.12531678722496</v>
      </c>
      <c r="EA52" s="160">
        <f t="shared" si="107"/>
        <v>142.12531678722496</v>
      </c>
      <c r="EB52" s="160">
        <f t="shared" si="108"/>
        <v>92.381455911696222</v>
      </c>
      <c r="EC52" s="160">
        <f t="shared" si="109"/>
        <v>142.12531678722496</v>
      </c>
      <c r="ED52" s="160">
        <f t="shared" si="110"/>
        <v>142.12531678722496</v>
      </c>
      <c r="EE52" s="160">
        <f t="shared" si="111"/>
        <v>142.12531678722496</v>
      </c>
      <c r="EF52" s="160">
        <f t="shared" si="112"/>
        <v>142.12531678722496</v>
      </c>
      <c r="EG52" s="160">
        <f t="shared" si="113"/>
        <v>92.381455911696222</v>
      </c>
      <c r="EH52" s="160">
        <f t="shared" si="114"/>
        <v>142.12531678722496</v>
      </c>
      <c r="EI52" s="36"/>
      <c r="EJ52" s="36"/>
      <c r="EK52" s="36"/>
      <c r="EL52" s="36"/>
      <c r="EM52" s="36"/>
      <c r="EN52" s="36"/>
      <c r="EO52" s="36"/>
      <c r="EP52" s="36"/>
      <c r="EQ52" s="36"/>
      <c r="ER52" s="36"/>
      <c r="ES52" s="36"/>
      <c r="ET52" s="36"/>
      <c r="EU52" s="36"/>
    </row>
    <row r="53" spans="1:151" ht="13.5" thickBot="1">
      <c r="A53" s="2">
        <v>1093</v>
      </c>
      <c r="B53" s="153">
        <f>INDEX('Customer Longevity'!$A$7:$A$206,MATCH(Model!A53,'Customer Longevity'!$B$7:$B$206,0))</f>
        <v>1.8787564830078569</v>
      </c>
      <c r="C53" s="154">
        <v>32256.852026976729</v>
      </c>
      <c r="D53" s="3"/>
      <c r="E53" s="153" cm="1">
        <f t="array" ref="E53">INDEX('Distance to Each Branch'!$C$7:$C$806,MATCH(1, (Model!$E$14='Distance to Each Branch'!$B$7:$B$806)*(Model!A53='Distance to Each Branch'!$A$7:$A$806),0))</f>
        <v>2.9182507369587887</v>
      </c>
      <c r="F53" s="153" cm="1">
        <f t="array" ref="F53">INDEX('Distance to Each Branch'!$C$7:$C$806,MATCH(1, (Model!$F$14='Distance to Each Branch'!$B$7:$B$806)*(Model!A53='Distance to Each Branch'!$A$7:$A$806),0))</f>
        <v>4.1546721872626025</v>
      </c>
      <c r="G53" s="153" cm="1">
        <f t="array" ref="G53">INDEX('Distance to Each Branch'!$C$7:$C$806,MATCH(1, (Model!$G$14='Distance to Each Branch'!$B$7:$B$806)*(Model!A53='Distance to Each Branch'!$A$7:$A$806),0))</f>
        <v>5.5286199394067648</v>
      </c>
      <c r="H53" s="153" cm="1">
        <f t="array" ref="H53">INDEX('Distance to Each Branch'!$C$7:$C$806,MATCH(1, (Model!$H$14='Distance to Each Branch'!$B$7:$B$806)*(Model!A53='Distance to Each Branch'!$A$7:$A$806),0))</f>
        <v>2.9402493433876922</v>
      </c>
      <c r="I53" s="155" t="str">
        <f t="shared" si="116"/>
        <v>Branch A</v>
      </c>
      <c r="J53" s="54"/>
      <c r="K53" s="156">
        <f t="shared" si="117"/>
        <v>2.9182507369587887</v>
      </c>
      <c r="L53" s="34">
        <v>0</v>
      </c>
      <c r="M53" s="153">
        <f t="shared" si="12"/>
        <v>2.19986064289035E-2</v>
      </c>
      <c r="N53" s="153">
        <f t="shared" si="119"/>
        <v>0</v>
      </c>
      <c r="O53" s="153">
        <f t="shared" si="120"/>
        <v>0</v>
      </c>
      <c r="P53" s="153">
        <f t="shared" si="121"/>
        <v>0</v>
      </c>
      <c r="R53" s="23">
        <v>1</v>
      </c>
      <c r="S53" s="157">
        <f>(1-IF(M53=0,0,INDEX('Branch Closure Driven Attrition'!$D$9:$G$12,MATCH($B53,'Branch Closure Driven Attrition'!$C$9:$C$12,TRUE),MATCH(M53,'Branch Closure Driven Attrition'!$D$8:$G$8,TRUE))))</f>
        <v>0.7</v>
      </c>
      <c r="T53" s="157">
        <f>(1-IF(N53=0,0,INDEX('Branch Closure Driven Attrition'!$D$9:$G$12,MATCH($B53,'Branch Closure Driven Attrition'!$C$9:$C$12,TRUE),MATCH(N53,'Branch Closure Driven Attrition'!$D$8:$G$8,TRUE))))</f>
        <v>1</v>
      </c>
      <c r="U53" s="157">
        <f>(1-IF(O53=0,0,INDEX('Branch Closure Driven Attrition'!$D$9:$G$12,MATCH($B53,'Branch Closure Driven Attrition'!$C$9:$C$12,TRUE),MATCH(O53,'Branch Closure Driven Attrition'!$D$8:$G$8,TRUE))))</f>
        <v>1</v>
      </c>
      <c r="V53" s="157">
        <f>(1-IF(P53=0,0,INDEX('Branch Closure Driven Attrition'!$D$9:$G$12,MATCH($B53,'Branch Closure Driven Attrition'!$C$9:$C$12,TRUE),MATCH(P53,'Branch Closure Driven Attrition'!$D$8:$G$8,TRUE))))</f>
        <v>1</v>
      </c>
      <c r="W53" s="29"/>
      <c r="X53" s="23">
        <f t="shared" si="10"/>
        <v>1</v>
      </c>
      <c r="Y53" s="157">
        <f>IF($C53&lt;'Fee Driven Attrition'!$I$8,1-IF(Y$13='Fee Driven Attrition'!$J$7,'Fee Driven Attrition'!$J$8,'Fee Driven Attrition'!$K$8),1)</f>
        <v>1</v>
      </c>
      <c r="Z53" s="157">
        <f>IF($C53&lt;'Fee Driven Attrition'!$I$9,1-IF(Z$13='Fee Driven Attrition'!$J$7,'Fee Driven Attrition'!$J$9,'Fee Driven Attrition'!$K$8),1)</f>
        <v>1</v>
      </c>
      <c r="AA53" s="157">
        <f>IF($C53&lt;'Fee Driven Attrition'!$I$8,1-IF(AA$13='Fee Driven Attrition'!$K$7,'Fee Driven Attrition'!$K$8,'Fee Driven Attrition'!$K$8),1)</f>
        <v>1</v>
      </c>
      <c r="AB53" s="157">
        <f>IF($C53&lt;'Fee Driven Attrition'!$I$9,1-IF(AB$13='Fee Driven Attrition'!$K$7,'Fee Driven Attrition'!$K$9,'Fee Driven Attrition'!$K$8),1)</f>
        <v>1</v>
      </c>
      <c r="AC53" s="29"/>
      <c r="AD53" s="23"/>
      <c r="AE53" s="157">
        <f t="shared" si="115"/>
        <v>1</v>
      </c>
      <c r="AF53" s="157">
        <f t="shared" si="16"/>
        <v>0.7</v>
      </c>
      <c r="AG53" s="157">
        <f t="shared" si="17"/>
        <v>1</v>
      </c>
      <c r="AH53" s="157">
        <f t="shared" si="18"/>
        <v>1</v>
      </c>
      <c r="AI53" s="157">
        <f t="shared" si="19"/>
        <v>1</v>
      </c>
      <c r="AJ53" s="157">
        <f t="shared" si="20"/>
        <v>1</v>
      </c>
      <c r="AK53" s="157">
        <f t="shared" si="21"/>
        <v>0.7</v>
      </c>
      <c r="AL53" s="157">
        <f t="shared" si="22"/>
        <v>1</v>
      </c>
      <c r="AM53" s="157">
        <f t="shared" si="23"/>
        <v>1</v>
      </c>
      <c r="AN53" s="157">
        <f t="shared" si="24"/>
        <v>1</v>
      </c>
      <c r="AO53" s="157">
        <f t="shared" si="25"/>
        <v>1</v>
      </c>
      <c r="AP53" s="157">
        <f t="shared" si="26"/>
        <v>0.7</v>
      </c>
      <c r="AQ53" s="157">
        <f t="shared" si="27"/>
        <v>1</v>
      </c>
      <c r="AR53" s="157">
        <f t="shared" si="28"/>
        <v>1</v>
      </c>
      <c r="AS53" s="157">
        <f t="shared" si="29"/>
        <v>1</v>
      </c>
      <c r="AT53" s="157">
        <f t="shared" si="30"/>
        <v>1</v>
      </c>
      <c r="AU53" s="157">
        <f t="shared" si="31"/>
        <v>0.7</v>
      </c>
      <c r="AV53" s="157">
        <f t="shared" si="32"/>
        <v>1</v>
      </c>
      <c r="AW53" s="157">
        <f t="shared" si="33"/>
        <v>1</v>
      </c>
      <c r="AX53" s="157">
        <f t="shared" si="34"/>
        <v>1</v>
      </c>
      <c r="AY53" s="157">
        <f t="shared" si="35"/>
        <v>1</v>
      </c>
      <c r="AZ53" s="157">
        <f t="shared" si="36"/>
        <v>0.7</v>
      </c>
      <c r="BA53" s="157">
        <f t="shared" si="37"/>
        <v>1</v>
      </c>
      <c r="BB53" s="157">
        <f t="shared" si="38"/>
        <v>1</v>
      </c>
      <c r="BC53" s="157">
        <f t="shared" si="39"/>
        <v>1</v>
      </c>
      <c r="BD53" s="60"/>
      <c r="BE53" s="158">
        <f t="shared" si="118"/>
        <v>322.5685202697673</v>
      </c>
      <c r="BF53" s="1"/>
      <c r="BG53" s="1"/>
      <c r="BH53" s="159">
        <f t="shared" si="40"/>
        <v>0</v>
      </c>
      <c r="BI53" s="159">
        <f t="shared" si="41"/>
        <v>0</v>
      </c>
      <c r="BJ53" s="159">
        <f t="shared" si="42"/>
        <v>0</v>
      </c>
      <c r="BK53" s="159">
        <f t="shared" si="43"/>
        <v>0</v>
      </c>
      <c r="BL53" s="159">
        <f t="shared" si="44"/>
        <v>0</v>
      </c>
      <c r="BM53" s="159">
        <f t="shared" si="45"/>
        <v>0</v>
      </c>
      <c r="BN53" s="159">
        <f t="shared" si="46"/>
        <v>0</v>
      </c>
      <c r="BO53" s="159">
        <f t="shared" si="47"/>
        <v>0</v>
      </c>
      <c r="BP53" s="159">
        <f t="shared" si="48"/>
        <v>0</v>
      </c>
      <c r="BQ53" s="159">
        <f t="shared" si="49"/>
        <v>0</v>
      </c>
      <c r="BR53" s="159">
        <f t="shared" si="50"/>
        <v>0</v>
      </c>
      <c r="BS53" s="159">
        <f t="shared" si="51"/>
        <v>0</v>
      </c>
      <c r="BT53" s="159">
        <f t="shared" si="52"/>
        <v>0</v>
      </c>
      <c r="BU53" s="159">
        <f t="shared" si="53"/>
        <v>0</v>
      </c>
      <c r="BV53" s="159">
        <f t="shared" si="54"/>
        <v>0</v>
      </c>
      <c r="BW53" s="159">
        <f t="shared" si="55"/>
        <v>0</v>
      </c>
      <c r="BX53" s="159">
        <f t="shared" si="56"/>
        <v>0</v>
      </c>
      <c r="BY53" s="159">
        <f t="shared" si="57"/>
        <v>0</v>
      </c>
      <c r="BZ53" s="159">
        <f t="shared" si="58"/>
        <v>0</v>
      </c>
      <c r="CA53" s="159">
        <f t="shared" si="59"/>
        <v>0</v>
      </c>
      <c r="CB53" s="159">
        <f t="shared" si="60"/>
        <v>0</v>
      </c>
      <c r="CC53" s="159">
        <f t="shared" si="61"/>
        <v>0</v>
      </c>
      <c r="CD53" s="159">
        <f t="shared" si="62"/>
        <v>0</v>
      </c>
      <c r="CE53" s="159">
        <f t="shared" si="63"/>
        <v>0</v>
      </c>
      <c r="CF53" s="159">
        <f t="shared" si="64"/>
        <v>0</v>
      </c>
      <c r="CG53" s="1"/>
      <c r="CH53" s="1"/>
      <c r="CI53" s="160">
        <f t="shared" si="65"/>
        <v>272.5685202697673</v>
      </c>
      <c r="CJ53" s="160">
        <f t="shared" si="66"/>
        <v>272.5685202697673</v>
      </c>
      <c r="CK53" s="160">
        <f t="shared" si="67"/>
        <v>272.5685202697673</v>
      </c>
      <c r="CL53" s="160">
        <f t="shared" si="68"/>
        <v>272.5685202697673</v>
      </c>
      <c r="CM53" s="160">
        <f t="shared" si="69"/>
        <v>272.5685202697673</v>
      </c>
      <c r="CN53" s="160">
        <f t="shared" si="70"/>
        <v>272.5685202697673</v>
      </c>
      <c r="CO53" s="160">
        <f t="shared" si="71"/>
        <v>272.5685202697673</v>
      </c>
      <c r="CP53" s="160">
        <f t="shared" si="72"/>
        <v>272.5685202697673</v>
      </c>
      <c r="CQ53" s="160">
        <f t="shared" si="73"/>
        <v>272.5685202697673</v>
      </c>
      <c r="CR53" s="160">
        <f t="shared" si="74"/>
        <v>272.5685202697673</v>
      </c>
      <c r="CS53" s="160">
        <f t="shared" si="75"/>
        <v>272.5685202697673</v>
      </c>
      <c r="CT53" s="160">
        <f t="shared" si="76"/>
        <v>272.5685202697673</v>
      </c>
      <c r="CU53" s="160">
        <f t="shared" si="77"/>
        <v>272.5685202697673</v>
      </c>
      <c r="CV53" s="160">
        <f t="shared" si="78"/>
        <v>272.5685202697673</v>
      </c>
      <c r="CW53" s="160">
        <f t="shared" si="79"/>
        <v>272.5685202697673</v>
      </c>
      <c r="CX53" s="160">
        <f t="shared" si="80"/>
        <v>272.5685202697673</v>
      </c>
      <c r="CY53" s="160">
        <f t="shared" si="81"/>
        <v>272.5685202697673</v>
      </c>
      <c r="CZ53" s="160">
        <f t="shared" si="82"/>
        <v>272.5685202697673</v>
      </c>
      <c r="DA53" s="160">
        <f t="shared" si="83"/>
        <v>272.5685202697673</v>
      </c>
      <c r="DB53" s="160">
        <f t="shared" si="84"/>
        <v>272.5685202697673</v>
      </c>
      <c r="DC53" s="160">
        <f t="shared" si="85"/>
        <v>272.5685202697673</v>
      </c>
      <c r="DD53" s="160">
        <f t="shared" si="86"/>
        <v>272.5685202697673</v>
      </c>
      <c r="DE53" s="160">
        <f t="shared" si="87"/>
        <v>272.5685202697673</v>
      </c>
      <c r="DF53" s="160">
        <f t="shared" si="88"/>
        <v>272.5685202697673</v>
      </c>
      <c r="DG53" s="160">
        <f t="shared" si="89"/>
        <v>272.5685202697673</v>
      </c>
      <c r="DH53" s="36"/>
      <c r="DI53" s="36"/>
      <c r="DJ53" s="160">
        <f t="shared" si="90"/>
        <v>272.5685202697673</v>
      </c>
      <c r="DK53" s="160">
        <f t="shared" si="91"/>
        <v>190.79796418883711</v>
      </c>
      <c r="DL53" s="160">
        <f t="shared" si="92"/>
        <v>272.5685202697673</v>
      </c>
      <c r="DM53" s="160">
        <f t="shared" si="93"/>
        <v>272.5685202697673</v>
      </c>
      <c r="DN53" s="160">
        <f t="shared" si="94"/>
        <v>272.5685202697673</v>
      </c>
      <c r="DO53" s="160">
        <f t="shared" si="95"/>
        <v>272.5685202697673</v>
      </c>
      <c r="DP53" s="160">
        <f t="shared" si="96"/>
        <v>190.79796418883711</v>
      </c>
      <c r="DQ53" s="160">
        <f t="shared" si="97"/>
        <v>272.5685202697673</v>
      </c>
      <c r="DR53" s="160">
        <f t="shared" si="98"/>
        <v>272.5685202697673</v>
      </c>
      <c r="DS53" s="160">
        <f t="shared" si="99"/>
        <v>272.5685202697673</v>
      </c>
      <c r="DT53" s="160">
        <f t="shared" si="100"/>
        <v>272.5685202697673</v>
      </c>
      <c r="DU53" s="160">
        <f t="shared" si="101"/>
        <v>190.79796418883711</v>
      </c>
      <c r="DV53" s="160">
        <f t="shared" si="102"/>
        <v>272.5685202697673</v>
      </c>
      <c r="DW53" s="160">
        <f t="shared" si="103"/>
        <v>272.5685202697673</v>
      </c>
      <c r="DX53" s="160">
        <f t="shared" si="104"/>
        <v>272.5685202697673</v>
      </c>
      <c r="DY53" s="160">
        <f t="shared" si="105"/>
        <v>272.5685202697673</v>
      </c>
      <c r="DZ53" s="160">
        <f t="shared" si="106"/>
        <v>190.79796418883711</v>
      </c>
      <c r="EA53" s="160">
        <f t="shared" si="107"/>
        <v>272.5685202697673</v>
      </c>
      <c r="EB53" s="160">
        <f t="shared" si="108"/>
        <v>272.5685202697673</v>
      </c>
      <c r="EC53" s="160">
        <f t="shared" si="109"/>
        <v>272.5685202697673</v>
      </c>
      <c r="ED53" s="160">
        <f t="shared" si="110"/>
        <v>272.5685202697673</v>
      </c>
      <c r="EE53" s="160">
        <f t="shared" si="111"/>
        <v>190.79796418883711</v>
      </c>
      <c r="EF53" s="160">
        <f t="shared" si="112"/>
        <v>272.5685202697673</v>
      </c>
      <c r="EG53" s="160">
        <f t="shared" si="113"/>
        <v>272.5685202697673</v>
      </c>
      <c r="EH53" s="160">
        <f t="shared" si="114"/>
        <v>272.5685202697673</v>
      </c>
      <c r="EI53" s="36"/>
      <c r="EJ53" s="36"/>
      <c r="EK53" s="36"/>
      <c r="EL53" s="36"/>
      <c r="EM53" s="36"/>
      <c r="EN53" s="36"/>
      <c r="EO53" s="36"/>
      <c r="EP53" s="36"/>
      <c r="EQ53" s="36"/>
      <c r="ER53" s="36"/>
      <c r="ES53" s="36"/>
      <c r="ET53" s="36"/>
      <c r="EU53" s="36"/>
    </row>
    <row r="54" spans="1:151" ht="13.5" thickBot="1">
      <c r="A54" s="2">
        <v>1058</v>
      </c>
      <c r="B54" s="153">
        <f>INDEX('Customer Longevity'!$A$7:$A$206,MATCH(Model!A54,'Customer Longevity'!$B$7:$B$206,0))</f>
        <v>2.6435185961058005</v>
      </c>
      <c r="C54" s="154">
        <v>16664.145790610524</v>
      </c>
      <c r="D54" s="3"/>
      <c r="E54" s="153" cm="1">
        <f t="array" ref="E54">INDEX('Distance to Each Branch'!$C$7:$C$806,MATCH(1, (Model!$E$14='Distance to Each Branch'!$B$7:$B$806)*(Model!A54='Distance to Each Branch'!$A$7:$A$806),0))</f>
        <v>5.9399598766536084</v>
      </c>
      <c r="F54" s="153" cm="1">
        <f t="array" ref="F54">INDEX('Distance to Each Branch'!$C$7:$C$806,MATCH(1, (Model!$F$14='Distance to Each Branch'!$B$7:$B$806)*(Model!A54='Distance to Each Branch'!$A$7:$A$806),0))</f>
        <v>0.62478781644527337</v>
      </c>
      <c r="G54" s="153" cm="1">
        <f t="array" ref="G54">INDEX('Distance to Each Branch'!$C$7:$C$806,MATCH(1, (Model!$G$14='Distance to Each Branch'!$B$7:$B$806)*(Model!A54='Distance to Each Branch'!$A$7:$A$806),0))</f>
        <v>3.5273425800975353</v>
      </c>
      <c r="H54" s="153" cm="1">
        <f t="array" ref="H54">INDEX('Distance to Each Branch'!$C$7:$C$806,MATCH(1, (Model!$H$14='Distance to Each Branch'!$B$7:$B$806)*(Model!A54='Distance to Each Branch'!$A$7:$A$806),0))</f>
        <v>1.7718942213747881</v>
      </c>
      <c r="I54" s="155" t="str">
        <f t="shared" si="116"/>
        <v>Branch B</v>
      </c>
      <c r="J54" s="54"/>
      <c r="K54" s="156">
        <f t="shared" si="117"/>
        <v>0.62478781644527337</v>
      </c>
      <c r="L54" s="34">
        <v>0</v>
      </c>
      <c r="M54" s="153">
        <f t="shared" si="12"/>
        <v>0</v>
      </c>
      <c r="N54" s="153">
        <f t="shared" si="119"/>
        <v>1.1471064049295148</v>
      </c>
      <c r="O54" s="153">
        <f t="shared" si="120"/>
        <v>0</v>
      </c>
      <c r="P54" s="153">
        <f t="shared" si="121"/>
        <v>0</v>
      </c>
      <c r="R54" s="23">
        <v>1</v>
      </c>
      <c r="S54" s="157">
        <f>(1-IF(M54=0,0,INDEX('Branch Closure Driven Attrition'!$D$9:$G$12,MATCH($B54,'Branch Closure Driven Attrition'!$C$9:$C$12,TRUE),MATCH(M54,'Branch Closure Driven Attrition'!$D$8:$G$8,TRUE))))</f>
        <v>1</v>
      </c>
      <c r="T54" s="157">
        <f>(1-IF(N54=0,0,INDEX('Branch Closure Driven Attrition'!$D$9:$G$12,MATCH($B54,'Branch Closure Driven Attrition'!$C$9:$C$12,TRUE),MATCH(N54,'Branch Closure Driven Attrition'!$D$8:$G$8,TRUE))))</f>
        <v>0.55000000000000004</v>
      </c>
      <c r="U54" s="157">
        <f>(1-IF(O54=0,0,INDEX('Branch Closure Driven Attrition'!$D$9:$G$12,MATCH($B54,'Branch Closure Driven Attrition'!$C$9:$C$12,TRUE),MATCH(O54,'Branch Closure Driven Attrition'!$D$8:$G$8,TRUE))))</f>
        <v>1</v>
      </c>
      <c r="V54" s="157">
        <f>(1-IF(P54=0,0,INDEX('Branch Closure Driven Attrition'!$D$9:$G$12,MATCH($B54,'Branch Closure Driven Attrition'!$C$9:$C$12,TRUE),MATCH(P54,'Branch Closure Driven Attrition'!$D$8:$G$8,TRUE))))</f>
        <v>1</v>
      </c>
      <c r="W54" s="29"/>
      <c r="X54" s="23">
        <f t="shared" si="10"/>
        <v>1</v>
      </c>
      <c r="Y54" s="157">
        <f>IF($C54&lt;'Fee Driven Attrition'!$I$8,1-IF(Y$13='Fee Driven Attrition'!$J$7,'Fee Driven Attrition'!$J$8,'Fee Driven Attrition'!$K$8),1)</f>
        <v>1</v>
      </c>
      <c r="Z54" s="157">
        <f>IF($C54&lt;'Fee Driven Attrition'!$I$9,1-IF(Z$13='Fee Driven Attrition'!$J$7,'Fee Driven Attrition'!$J$9,'Fee Driven Attrition'!$K$8),1)</f>
        <v>1</v>
      </c>
      <c r="AA54" s="157">
        <f>IF($C54&lt;'Fee Driven Attrition'!$I$8,1-IF(AA$13='Fee Driven Attrition'!$K$7,'Fee Driven Attrition'!$K$8,'Fee Driven Attrition'!$K$8),1)</f>
        <v>1</v>
      </c>
      <c r="AB54" s="157">
        <f>IF($C54&lt;'Fee Driven Attrition'!$I$9,1-IF(AB$13='Fee Driven Attrition'!$K$7,'Fee Driven Attrition'!$K$9,'Fee Driven Attrition'!$K$8),1)</f>
        <v>1</v>
      </c>
      <c r="AC54" s="29"/>
      <c r="AD54" s="23"/>
      <c r="AE54" s="157">
        <f t="shared" si="115"/>
        <v>1</v>
      </c>
      <c r="AF54" s="157">
        <f t="shared" si="16"/>
        <v>1</v>
      </c>
      <c r="AG54" s="157">
        <f t="shared" si="17"/>
        <v>0.55000000000000004</v>
      </c>
      <c r="AH54" s="157">
        <f t="shared" si="18"/>
        <v>1</v>
      </c>
      <c r="AI54" s="157">
        <f t="shared" si="19"/>
        <v>1</v>
      </c>
      <c r="AJ54" s="157">
        <f t="shared" si="20"/>
        <v>1</v>
      </c>
      <c r="AK54" s="157">
        <f t="shared" si="21"/>
        <v>1</v>
      </c>
      <c r="AL54" s="157">
        <f t="shared" si="22"/>
        <v>0.55000000000000004</v>
      </c>
      <c r="AM54" s="157">
        <f t="shared" si="23"/>
        <v>1</v>
      </c>
      <c r="AN54" s="157">
        <f t="shared" si="24"/>
        <v>1</v>
      </c>
      <c r="AO54" s="157">
        <f t="shared" si="25"/>
        <v>1</v>
      </c>
      <c r="AP54" s="157">
        <f t="shared" si="26"/>
        <v>1</v>
      </c>
      <c r="AQ54" s="157">
        <f t="shared" si="27"/>
        <v>0.55000000000000004</v>
      </c>
      <c r="AR54" s="157">
        <f t="shared" si="28"/>
        <v>1</v>
      </c>
      <c r="AS54" s="157">
        <f t="shared" si="29"/>
        <v>1</v>
      </c>
      <c r="AT54" s="157">
        <f t="shared" si="30"/>
        <v>1</v>
      </c>
      <c r="AU54" s="157">
        <f t="shared" si="31"/>
        <v>1</v>
      </c>
      <c r="AV54" s="157">
        <f t="shared" si="32"/>
        <v>0.55000000000000004</v>
      </c>
      <c r="AW54" s="157">
        <f t="shared" si="33"/>
        <v>1</v>
      </c>
      <c r="AX54" s="157">
        <f t="shared" si="34"/>
        <v>1</v>
      </c>
      <c r="AY54" s="157">
        <f t="shared" si="35"/>
        <v>1</v>
      </c>
      <c r="AZ54" s="157">
        <f t="shared" si="36"/>
        <v>1</v>
      </c>
      <c r="BA54" s="157">
        <f t="shared" si="37"/>
        <v>0.55000000000000004</v>
      </c>
      <c r="BB54" s="157">
        <f t="shared" si="38"/>
        <v>1</v>
      </c>
      <c r="BC54" s="157">
        <f t="shared" si="39"/>
        <v>1</v>
      </c>
      <c r="BD54" s="60"/>
      <c r="BE54" s="158">
        <f t="shared" si="118"/>
        <v>166.64145790610525</v>
      </c>
      <c r="BF54" s="1"/>
      <c r="BG54" s="1"/>
      <c r="BH54" s="159">
        <f t="shared" si="40"/>
        <v>0</v>
      </c>
      <c r="BI54" s="159">
        <f t="shared" si="41"/>
        <v>0</v>
      </c>
      <c r="BJ54" s="159">
        <f t="shared" si="42"/>
        <v>0</v>
      </c>
      <c r="BK54" s="159">
        <f t="shared" si="43"/>
        <v>0</v>
      </c>
      <c r="BL54" s="159">
        <f t="shared" si="44"/>
        <v>0</v>
      </c>
      <c r="BM54" s="159">
        <f t="shared" si="45"/>
        <v>0</v>
      </c>
      <c r="BN54" s="159">
        <f t="shared" si="46"/>
        <v>0</v>
      </c>
      <c r="BO54" s="159">
        <f t="shared" si="47"/>
        <v>0</v>
      </c>
      <c r="BP54" s="159">
        <f t="shared" si="48"/>
        <v>0</v>
      </c>
      <c r="BQ54" s="159">
        <f t="shared" si="49"/>
        <v>0</v>
      </c>
      <c r="BR54" s="159">
        <f t="shared" si="50"/>
        <v>0</v>
      </c>
      <c r="BS54" s="159">
        <f t="shared" si="51"/>
        <v>0</v>
      </c>
      <c r="BT54" s="159">
        <f t="shared" si="52"/>
        <v>0</v>
      </c>
      <c r="BU54" s="159">
        <f t="shared" si="53"/>
        <v>0</v>
      </c>
      <c r="BV54" s="159">
        <f t="shared" si="54"/>
        <v>0</v>
      </c>
      <c r="BW54" s="159">
        <f t="shared" si="55"/>
        <v>0</v>
      </c>
      <c r="BX54" s="159">
        <f t="shared" si="56"/>
        <v>0</v>
      </c>
      <c r="BY54" s="159">
        <f t="shared" si="57"/>
        <v>0</v>
      </c>
      <c r="BZ54" s="159">
        <f t="shared" si="58"/>
        <v>0</v>
      </c>
      <c r="CA54" s="159">
        <f t="shared" si="59"/>
        <v>0</v>
      </c>
      <c r="CB54" s="159">
        <f t="shared" si="60"/>
        <v>0</v>
      </c>
      <c r="CC54" s="159">
        <f t="shared" si="61"/>
        <v>0</v>
      </c>
      <c r="CD54" s="159">
        <f t="shared" si="62"/>
        <v>0</v>
      </c>
      <c r="CE54" s="159">
        <f t="shared" si="63"/>
        <v>0</v>
      </c>
      <c r="CF54" s="159">
        <f t="shared" si="64"/>
        <v>0</v>
      </c>
      <c r="CG54" s="1"/>
      <c r="CH54" s="1"/>
      <c r="CI54" s="160">
        <f t="shared" si="65"/>
        <v>116.64145790610525</v>
      </c>
      <c r="CJ54" s="160">
        <f t="shared" si="66"/>
        <v>116.64145790610525</v>
      </c>
      <c r="CK54" s="160">
        <f t="shared" si="67"/>
        <v>116.64145790610525</v>
      </c>
      <c r="CL54" s="160">
        <f t="shared" si="68"/>
        <v>116.64145790610525</v>
      </c>
      <c r="CM54" s="160">
        <f t="shared" si="69"/>
        <v>116.64145790610525</v>
      </c>
      <c r="CN54" s="160">
        <f t="shared" si="70"/>
        <v>116.64145790610525</v>
      </c>
      <c r="CO54" s="160">
        <f t="shared" si="71"/>
        <v>116.64145790610525</v>
      </c>
      <c r="CP54" s="160">
        <f t="shared" si="72"/>
        <v>116.64145790610525</v>
      </c>
      <c r="CQ54" s="160">
        <f t="shared" si="73"/>
        <v>116.64145790610525</v>
      </c>
      <c r="CR54" s="160">
        <f t="shared" si="74"/>
        <v>116.64145790610525</v>
      </c>
      <c r="CS54" s="160">
        <f t="shared" si="75"/>
        <v>116.64145790610525</v>
      </c>
      <c r="CT54" s="160">
        <f t="shared" si="76"/>
        <v>116.64145790610525</v>
      </c>
      <c r="CU54" s="160">
        <f t="shared" si="77"/>
        <v>116.64145790610525</v>
      </c>
      <c r="CV54" s="160">
        <f t="shared" si="78"/>
        <v>116.64145790610525</v>
      </c>
      <c r="CW54" s="160">
        <f t="shared" si="79"/>
        <v>116.64145790610525</v>
      </c>
      <c r="CX54" s="160">
        <f t="shared" si="80"/>
        <v>116.64145790610525</v>
      </c>
      <c r="CY54" s="160">
        <f t="shared" si="81"/>
        <v>116.64145790610525</v>
      </c>
      <c r="CZ54" s="160">
        <f t="shared" si="82"/>
        <v>116.64145790610525</v>
      </c>
      <c r="DA54" s="160">
        <f t="shared" si="83"/>
        <v>116.64145790610525</v>
      </c>
      <c r="DB54" s="160">
        <f t="shared" si="84"/>
        <v>116.64145790610525</v>
      </c>
      <c r="DC54" s="160">
        <f t="shared" si="85"/>
        <v>116.64145790610525</v>
      </c>
      <c r="DD54" s="160">
        <f t="shared" si="86"/>
        <v>116.64145790610525</v>
      </c>
      <c r="DE54" s="160">
        <f t="shared" si="87"/>
        <v>116.64145790610525</v>
      </c>
      <c r="DF54" s="160">
        <f t="shared" si="88"/>
        <v>116.64145790610525</v>
      </c>
      <c r="DG54" s="160">
        <f t="shared" si="89"/>
        <v>116.64145790610525</v>
      </c>
      <c r="DH54" s="36"/>
      <c r="DI54" s="36"/>
      <c r="DJ54" s="160">
        <f t="shared" si="90"/>
        <v>116.64145790610525</v>
      </c>
      <c r="DK54" s="160">
        <f t="shared" si="91"/>
        <v>116.64145790610525</v>
      </c>
      <c r="DL54" s="160">
        <f t="shared" si="92"/>
        <v>64.152801848357896</v>
      </c>
      <c r="DM54" s="160">
        <f t="shared" si="93"/>
        <v>116.64145790610525</v>
      </c>
      <c r="DN54" s="160">
        <f t="shared" si="94"/>
        <v>116.64145790610525</v>
      </c>
      <c r="DO54" s="160">
        <f t="shared" si="95"/>
        <v>116.64145790610525</v>
      </c>
      <c r="DP54" s="160">
        <f t="shared" si="96"/>
        <v>116.64145790610525</v>
      </c>
      <c r="DQ54" s="160">
        <f t="shared" si="97"/>
        <v>64.152801848357896</v>
      </c>
      <c r="DR54" s="160">
        <f t="shared" si="98"/>
        <v>116.64145790610525</v>
      </c>
      <c r="DS54" s="160">
        <f t="shared" si="99"/>
        <v>116.64145790610525</v>
      </c>
      <c r="DT54" s="160">
        <f t="shared" si="100"/>
        <v>116.64145790610525</v>
      </c>
      <c r="DU54" s="160">
        <f t="shared" si="101"/>
        <v>116.64145790610525</v>
      </c>
      <c r="DV54" s="160">
        <f t="shared" si="102"/>
        <v>64.152801848357896</v>
      </c>
      <c r="DW54" s="160">
        <f t="shared" si="103"/>
        <v>116.64145790610525</v>
      </c>
      <c r="DX54" s="160">
        <f t="shared" si="104"/>
        <v>116.64145790610525</v>
      </c>
      <c r="DY54" s="160">
        <f t="shared" si="105"/>
        <v>116.64145790610525</v>
      </c>
      <c r="DZ54" s="160">
        <f t="shared" si="106"/>
        <v>116.64145790610525</v>
      </c>
      <c r="EA54" s="160">
        <f t="shared" si="107"/>
        <v>64.152801848357896</v>
      </c>
      <c r="EB54" s="160">
        <f t="shared" si="108"/>
        <v>116.64145790610525</v>
      </c>
      <c r="EC54" s="160">
        <f t="shared" si="109"/>
        <v>116.64145790610525</v>
      </c>
      <c r="ED54" s="160">
        <f t="shared" si="110"/>
        <v>116.64145790610525</v>
      </c>
      <c r="EE54" s="160">
        <f t="shared" si="111"/>
        <v>116.64145790610525</v>
      </c>
      <c r="EF54" s="160">
        <f t="shared" si="112"/>
        <v>64.152801848357896</v>
      </c>
      <c r="EG54" s="160">
        <f t="shared" si="113"/>
        <v>116.64145790610525</v>
      </c>
      <c r="EH54" s="160">
        <f t="shared" si="114"/>
        <v>116.64145790610525</v>
      </c>
      <c r="EI54" s="36"/>
      <c r="EJ54" s="36"/>
      <c r="EK54" s="36"/>
      <c r="EL54" s="36"/>
      <c r="EM54" s="36"/>
      <c r="EN54" s="36"/>
      <c r="EO54" s="36"/>
      <c r="EP54" s="36"/>
      <c r="EQ54" s="36"/>
      <c r="ER54" s="36"/>
      <c r="ES54" s="36"/>
      <c r="ET54" s="36"/>
      <c r="EU54" s="36"/>
    </row>
    <row r="55" spans="1:151" ht="13.5" thickBot="1">
      <c r="A55" s="2">
        <v>1149</v>
      </c>
      <c r="B55" s="153">
        <f>INDEX('Customer Longevity'!$A$7:$A$206,MATCH(Model!A55,'Customer Longevity'!$B$7:$B$206,0))</f>
        <v>12.018202811590349</v>
      </c>
      <c r="C55" s="154">
        <v>23248.408213754788</v>
      </c>
      <c r="D55" s="3"/>
      <c r="E55" s="153" cm="1">
        <f t="array" ref="E55">INDEX('Distance to Each Branch'!$C$7:$C$806,MATCH(1, (Model!$E$14='Distance to Each Branch'!$B$7:$B$806)*(Model!A55='Distance to Each Branch'!$A$7:$A$806),0))</f>
        <v>6.649905986932529</v>
      </c>
      <c r="F55" s="153" cm="1">
        <f t="array" ref="F55">INDEX('Distance to Each Branch'!$C$7:$C$806,MATCH(1, (Model!$F$14='Distance to Each Branch'!$B$7:$B$806)*(Model!A55='Distance to Each Branch'!$A$7:$A$806),0))</f>
        <v>1.7947185300626183</v>
      </c>
      <c r="G55" s="153" cm="1">
        <f t="array" ref="G55">INDEX('Distance to Each Branch'!$C$7:$C$806,MATCH(1, (Model!$G$14='Distance to Each Branch'!$B$7:$B$806)*(Model!A55='Distance to Each Branch'!$A$7:$A$806),0))</f>
        <v>2.0827463306104894</v>
      </c>
      <c r="H55" s="153" cm="1">
        <f t="array" ref="H55">INDEX('Distance to Each Branch'!$C$7:$C$806,MATCH(1, (Model!$H$14='Distance to Each Branch'!$B$7:$B$806)*(Model!A55='Distance to Each Branch'!$A$7:$A$806),0))</f>
        <v>2.6791733756122404</v>
      </c>
      <c r="I55" s="155" t="str">
        <f t="shared" si="116"/>
        <v>Branch B</v>
      </c>
      <c r="J55" s="54"/>
      <c r="K55" s="156">
        <f t="shared" si="117"/>
        <v>1.7947185300626183</v>
      </c>
      <c r="L55" s="34">
        <v>0</v>
      </c>
      <c r="M55" s="153">
        <f t="shared" si="12"/>
        <v>0</v>
      </c>
      <c r="N55" s="153">
        <f t="shared" si="119"/>
        <v>0.28802780054787114</v>
      </c>
      <c r="O55" s="153">
        <f t="shared" si="120"/>
        <v>0</v>
      </c>
      <c r="P55" s="153">
        <f t="shared" si="121"/>
        <v>0</v>
      </c>
      <c r="R55" s="23">
        <v>1</v>
      </c>
      <c r="S55" s="157">
        <f>(1-IF(M55=0,0,INDEX('Branch Closure Driven Attrition'!$D$9:$G$12,MATCH($B55,'Branch Closure Driven Attrition'!$C$9:$C$12,TRUE),MATCH(M55,'Branch Closure Driven Attrition'!$D$8:$G$8,TRUE))))</f>
        <v>1</v>
      </c>
      <c r="T55" s="157">
        <f>(1-IF(N55=0,0,INDEX('Branch Closure Driven Attrition'!$D$9:$G$12,MATCH($B55,'Branch Closure Driven Attrition'!$C$9:$C$12,TRUE),MATCH(N55,'Branch Closure Driven Attrition'!$D$8:$G$8,TRUE))))</f>
        <v>0.75</v>
      </c>
      <c r="U55" s="157">
        <f>(1-IF(O55=0,0,INDEX('Branch Closure Driven Attrition'!$D$9:$G$12,MATCH($B55,'Branch Closure Driven Attrition'!$C$9:$C$12,TRUE),MATCH(O55,'Branch Closure Driven Attrition'!$D$8:$G$8,TRUE))))</f>
        <v>1</v>
      </c>
      <c r="V55" s="157">
        <f>(1-IF(P55=0,0,INDEX('Branch Closure Driven Attrition'!$D$9:$G$12,MATCH($B55,'Branch Closure Driven Attrition'!$C$9:$C$12,TRUE),MATCH(P55,'Branch Closure Driven Attrition'!$D$8:$G$8,TRUE))))</f>
        <v>1</v>
      </c>
      <c r="W55" s="29"/>
      <c r="X55" s="23">
        <f t="shared" si="10"/>
        <v>1</v>
      </c>
      <c r="Y55" s="157">
        <f>IF($C55&lt;'Fee Driven Attrition'!$I$8,1-IF(Y$13='Fee Driven Attrition'!$J$7,'Fee Driven Attrition'!$J$8,'Fee Driven Attrition'!$K$8),1)</f>
        <v>1</v>
      </c>
      <c r="Z55" s="157">
        <f>IF($C55&lt;'Fee Driven Attrition'!$I$9,1-IF(Z$13='Fee Driven Attrition'!$J$7,'Fee Driven Attrition'!$J$9,'Fee Driven Attrition'!$K$8),1)</f>
        <v>1</v>
      </c>
      <c r="AA55" s="157">
        <f>IF($C55&lt;'Fee Driven Attrition'!$I$8,1-IF(AA$13='Fee Driven Attrition'!$K$7,'Fee Driven Attrition'!$K$8,'Fee Driven Attrition'!$K$8),1)</f>
        <v>1</v>
      </c>
      <c r="AB55" s="157">
        <f>IF($C55&lt;'Fee Driven Attrition'!$I$9,1-IF(AB$13='Fee Driven Attrition'!$K$7,'Fee Driven Attrition'!$K$9,'Fee Driven Attrition'!$K$8),1)</f>
        <v>1</v>
      </c>
      <c r="AC55" s="29"/>
      <c r="AD55" s="23"/>
      <c r="AE55" s="157">
        <f t="shared" si="115"/>
        <v>1</v>
      </c>
      <c r="AF55" s="157">
        <f t="shared" si="16"/>
        <v>1</v>
      </c>
      <c r="AG55" s="157">
        <f t="shared" si="17"/>
        <v>0.75</v>
      </c>
      <c r="AH55" s="157">
        <f t="shared" si="18"/>
        <v>1</v>
      </c>
      <c r="AI55" s="157">
        <f t="shared" si="19"/>
        <v>1</v>
      </c>
      <c r="AJ55" s="157">
        <f t="shared" si="20"/>
        <v>1</v>
      </c>
      <c r="AK55" s="157">
        <f t="shared" si="21"/>
        <v>1</v>
      </c>
      <c r="AL55" s="157">
        <f t="shared" si="22"/>
        <v>0.75</v>
      </c>
      <c r="AM55" s="157">
        <f t="shared" si="23"/>
        <v>1</v>
      </c>
      <c r="AN55" s="157">
        <f t="shared" si="24"/>
        <v>1</v>
      </c>
      <c r="AO55" s="157">
        <f t="shared" si="25"/>
        <v>1</v>
      </c>
      <c r="AP55" s="157">
        <f t="shared" si="26"/>
        <v>1</v>
      </c>
      <c r="AQ55" s="157">
        <f t="shared" si="27"/>
        <v>0.75</v>
      </c>
      <c r="AR55" s="157">
        <f t="shared" si="28"/>
        <v>1</v>
      </c>
      <c r="AS55" s="157">
        <f t="shared" si="29"/>
        <v>1</v>
      </c>
      <c r="AT55" s="157">
        <f t="shared" si="30"/>
        <v>1</v>
      </c>
      <c r="AU55" s="157">
        <f t="shared" si="31"/>
        <v>1</v>
      </c>
      <c r="AV55" s="157">
        <f t="shared" si="32"/>
        <v>0.75</v>
      </c>
      <c r="AW55" s="157">
        <f t="shared" si="33"/>
        <v>1</v>
      </c>
      <c r="AX55" s="157">
        <f t="shared" si="34"/>
        <v>1</v>
      </c>
      <c r="AY55" s="157">
        <f t="shared" si="35"/>
        <v>1</v>
      </c>
      <c r="AZ55" s="157">
        <f t="shared" si="36"/>
        <v>1</v>
      </c>
      <c r="BA55" s="157">
        <f t="shared" si="37"/>
        <v>0.75</v>
      </c>
      <c r="BB55" s="157">
        <f t="shared" si="38"/>
        <v>1</v>
      </c>
      <c r="BC55" s="157">
        <f t="shared" si="39"/>
        <v>1</v>
      </c>
      <c r="BD55" s="60"/>
      <c r="BE55" s="158">
        <f t="shared" si="118"/>
        <v>232.48408213754789</v>
      </c>
      <c r="BF55" s="1"/>
      <c r="BG55" s="1"/>
      <c r="BH55" s="159">
        <f t="shared" si="40"/>
        <v>0</v>
      </c>
      <c r="BI55" s="159">
        <f t="shared" si="41"/>
        <v>0</v>
      </c>
      <c r="BJ55" s="159">
        <f t="shared" si="42"/>
        <v>0</v>
      </c>
      <c r="BK55" s="159">
        <f t="shared" si="43"/>
        <v>0</v>
      </c>
      <c r="BL55" s="159">
        <f t="shared" si="44"/>
        <v>0</v>
      </c>
      <c r="BM55" s="159">
        <f t="shared" si="45"/>
        <v>0</v>
      </c>
      <c r="BN55" s="159">
        <f t="shared" si="46"/>
        <v>0</v>
      </c>
      <c r="BO55" s="159">
        <f t="shared" si="47"/>
        <v>0</v>
      </c>
      <c r="BP55" s="159">
        <f t="shared" si="48"/>
        <v>0</v>
      </c>
      <c r="BQ55" s="159">
        <f t="shared" si="49"/>
        <v>0</v>
      </c>
      <c r="BR55" s="159">
        <f t="shared" si="50"/>
        <v>0</v>
      </c>
      <c r="BS55" s="159">
        <f t="shared" si="51"/>
        <v>0</v>
      </c>
      <c r="BT55" s="159">
        <f t="shared" si="52"/>
        <v>0</v>
      </c>
      <c r="BU55" s="159">
        <f t="shared" si="53"/>
        <v>0</v>
      </c>
      <c r="BV55" s="159">
        <f t="shared" si="54"/>
        <v>0</v>
      </c>
      <c r="BW55" s="159">
        <f t="shared" si="55"/>
        <v>0</v>
      </c>
      <c r="BX55" s="159">
        <f t="shared" si="56"/>
        <v>0</v>
      </c>
      <c r="BY55" s="159">
        <f t="shared" si="57"/>
        <v>0</v>
      </c>
      <c r="BZ55" s="159">
        <f t="shared" si="58"/>
        <v>0</v>
      </c>
      <c r="CA55" s="159">
        <f t="shared" si="59"/>
        <v>0</v>
      </c>
      <c r="CB55" s="159">
        <f t="shared" si="60"/>
        <v>0</v>
      </c>
      <c r="CC55" s="159">
        <f t="shared" si="61"/>
        <v>0</v>
      </c>
      <c r="CD55" s="159">
        <f t="shared" si="62"/>
        <v>0</v>
      </c>
      <c r="CE55" s="159">
        <f t="shared" si="63"/>
        <v>0</v>
      </c>
      <c r="CF55" s="159">
        <f t="shared" si="64"/>
        <v>0</v>
      </c>
      <c r="CG55" s="1"/>
      <c r="CH55" s="1"/>
      <c r="CI55" s="160">
        <f t="shared" si="65"/>
        <v>182.48408213754789</v>
      </c>
      <c r="CJ55" s="160">
        <f t="shared" si="66"/>
        <v>182.48408213754789</v>
      </c>
      <c r="CK55" s="160">
        <f t="shared" si="67"/>
        <v>182.48408213754789</v>
      </c>
      <c r="CL55" s="160">
        <f t="shared" si="68"/>
        <v>182.48408213754789</v>
      </c>
      <c r="CM55" s="160">
        <f t="shared" si="69"/>
        <v>182.48408213754789</v>
      </c>
      <c r="CN55" s="160">
        <f t="shared" si="70"/>
        <v>182.48408213754789</v>
      </c>
      <c r="CO55" s="160">
        <f t="shared" si="71"/>
        <v>182.48408213754789</v>
      </c>
      <c r="CP55" s="160">
        <f t="shared" si="72"/>
        <v>182.48408213754789</v>
      </c>
      <c r="CQ55" s="160">
        <f t="shared" si="73"/>
        <v>182.48408213754789</v>
      </c>
      <c r="CR55" s="160">
        <f t="shared" si="74"/>
        <v>182.48408213754789</v>
      </c>
      <c r="CS55" s="160">
        <f t="shared" si="75"/>
        <v>182.48408213754789</v>
      </c>
      <c r="CT55" s="160">
        <f t="shared" si="76"/>
        <v>182.48408213754789</v>
      </c>
      <c r="CU55" s="160">
        <f t="shared" si="77"/>
        <v>182.48408213754789</v>
      </c>
      <c r="CV55" s="160">
        <f t="shared" si="78"/>
        <v>182.48408213754789</v>
      </c>
      <c r="CW55" s="160">
        <f t="shared" si="79"/>
        <v>182.48408213754789</v>
      </c>
      <c r="CX55" s="160">
        <f t="shared" si="80"/>
        <v>182.48408213754789</v>
      </c>
      <c r="CY55" s="160">
        <f t="shared" si="81"/>
        <v>182.48408213754789</v>
      </c>
      <c r="CZ55" s="160">
        <f t="shared" si="82"/>
        <v>182.48408213754789</v>
      </c>
      <c r="DA55" s="160">
        <f t="shared" si="83"/>
        <v>182.48408213754789</v>
      </c>
      <c r="DB55" s="160">
        <f t="shared" si="84"/>
        <v>182.48408213754789</v>
      </c>
      <c r="DC55" s="160">
        <f t="shared" si="85"/>
        <v>182.48408213754789</v>
      </c>
      <c r="DD55" s="160">
        <f t="shared" si="86"/>
        <v>182.48408213754789</v>
      </c>
      <c r="DE55" s="160">
        <f t="shared" si="87"/>
        <v>182.48408213754789</v>
      </c>
      <c r="DF55" s="160">
        <f t="shared" si="88"/>
        <v>182.48408213754789</v>
      </c>
      <c r="DG55" s="160">
        <f t="shared" si="89"/>
        <v>182.48408213754789</v>
      </c>
      <c r="DH55" s="36"/>
      <c r="DI55" s="36"/>
      <c r="DJ55" s="160">
        <f t="shared" si="90"/>
        <v>182.48408213754789</v>
      </c>
      <c r="DK55" s="160">
        <f t="shared" si="91"/>
        <v>182.48408213754789</v>
      </c>
      <c r="DL55" s="160">
        <f t="shared" si="92"/>
        <v>136.86306160316093</v>
      </c>
      <c r="DM55" s="160">
        <f t="shared" si="93"/>
        <v>182.48408213754789</v>
      </c>
      <c r="DN55" s="160">
        <f t="shared" si="94"/>
        <v>182.48408213754789</v>
      </c>
      <c r="DO55" s="160">
        <f t="shared" si="95"/>
        <v>182.48408213754789</v>
      </c>
      <c r="DP55" s="160">
        <f t="shared" si="96"/>
        <v>182.48408213754789</v>
      </c>
      <c r="DQ55" s="160">
        <f t="shared" si="97"/>
        <v>136.86306160316093</v>
      </c>
      <c r="DR55" s="160">
        <f t="shared" si="98"/>
        <v>182.48408213754789</v>
      </c>
      <c r="DS55" s="160">
        <f t="shared" si="99"/>
        <v>182.48408213754789</v>
      </c>
      <c r="DT55" s="160">
        <f t="shared" si="100"/>
        <v>182.48408213754789</v>
      </c>
      <c r="DU55" s="160">
        <f t="shared" si="101"/>
        <v>182.48408213754789</v>
      </c>
      <c r="DV55" s="160">
        <f t="shared" si="102"/>
        <v>136.86306160316093</v>
      </c>
      <c r="DW55" s="160">
        <f t="shared" si="103"/>
        <v>182.48408213754789</v>
      </c>
      <c r="DX55" s="160">
        <f t="shared" si="104"/>
        <v>182.48408213754789</v>
      </c>
      <c r="DY55" s="160">
        <f t="shared" si="105"/>
        <v>182.48408213754789</v>
      </c>
      <c r="DZ55" s="160">
        <f t="shared" si="106"/>
        <v>182.48408213754789</v>
      </c>
      <c r="EA55" s="160">
        <f t="shared" si="107"/>
        <v>136.86306160316093</v>
      </c>
      <c r="EB55" s="160">
        <f t="shared" si="108"/>
        <v>182.48408213754789</v>
      </c>
      <c r="EC55" s="160">
        <f t="shared" si="109"/>
        <v>182.48408213754789</v>
      </c>
      <c r="ED55" s="160">
        <f t="shared" si="110"/>
        <v>182.48408213754789</v>
      </c>
      <c r="EE55" s="160">
        <f t="shared" si="111"/>
        <v>182.48408213754789</v>
      </c>
      <c r="EF55" s="160">
        <f t="shared" si="112"/>
        <v>136.86306160316093</v>
      </c>
      <c r="EG55" s="160">
        <f t="shared" si="113"/>
        <v>182.48408213754789</v>
      </c>
      <c r="EH55" s="160">
        <f t="shared" si="114"/>
        <v>182.48408213754789</v>
      </c>
      <c r="EI55" s="36"/>
      <c r="EJ55" s="36"/>
      <c r="EK55" s="36"/>
      <c r="EL55" s="36"/>
      <c r="EM55" s="36"/>
      <c r="EN55" s="36"/>
      <c r="EO55" s="36"/>
      <c r="EP55" s="36"/>
      <c r="EQ55" s="36"/>
      <c r="ER55" s="36"/>
      <c r="ES55" s="36"/>
      <c r="ET55" s="36"/>
      <c r="EU55" s="36"/>
    </row>
    <row r="56" spans="1:151" ht="13.5" thickBot="1">
      <c r="A56" s="2">
        <v>1057</v>
      </c>
      <c r="B56" s="153">
        <f>INDEX('Customer Longevity'!$A$7:$A$206,MATCH(Model!A56,'Customer Longevity'!$B$7:$B$206,0))</f>
        <v>12.905874717749814</v>
      </c>
      <c r="C56" s="154">
        <v>11365.01813972217</v>
      </c>
      <c r="D56" s="3"/>
      <c r="E56" s="153" cm="1">
        <f t="array" ref="E56">INDEX('Distance to Each Branch'!$C$7:$C$806,MATCH(1, (Model!$E$14='Distance to Each Branch'!$B$7:$B$806)*(Model!A56='Distance to Each Branch'!$A$7:$A$806),0))</f>
        <v>7.2925491092169787</v>
      </c>
      <c r="F56" s="153" cm="1">
        <f t="array" ref="F56">INDEX('Distance to Each Branch'!$C$7:$C$806,MATCH(1, (Model!$F$14='Distance to Each Branch'!$B$7:$B$806)*(Model!A56='Distance to Each Branch'!$A$7:$A$806),0))</f>
        <v>1.651961376093988</v>
      </c>
      <c r="G56" s="153" cm="1">
        <f t="array" ref="G56">INDEX('Distance to Each Branch'!$C$7:$C$806,MATCH(1, (Model!$G$14='Distance to Each Branch'!$B$7:$B$806)*(Model!A56='Distance to Each Branch'!$A$7:$A$806),0))</f>
        <v>3.7731613015976402</v>
      </c>
      <c r="H56" s="153" cm="1">
        <f t="array" ref="H56">INDEX('Distance to Each Branch'!$C$7:$C$806,MATCH(1, (Model!$H$14='Distance to Each Branch'!$B$7:$B$806)*(Model!A56='Distance to Each Branch'!$A$7:$A$806),0))</f>
        <v>1.6113517086659432</v>
      </c>
      <c r="I56" s="155" t="str">
        <f t="shared" si="116"/>
        <v>Branch D</v>
      </c>
      <c r="J56" s="54"/>
      <c r="K56" s="156">
        <f t="shared" si="117"/>
        <v>1.6113517086659432</v>
      </c>
      <c r="L56" s="34">
        <v>0</v>
      </c>
      <c r="M56" s="153">
        <f t="shared" si="12"/>
        <v>0</v>
      </c>
      <c r="N56" s="153">
        <f t="shared" si="119"/>
        <v>0</v>
      </c>
      <c r="O56" s="153">
        <f t="shared" si="120"/>
        <v>0</v>
      </c>
      <c r="P56" s="153">
        <f t="shared" si="121"/>
        <v>4.0609667428044727E-2</v>
      </c>
      <c r="R56" s="23">
        <v>1</v>
      </c>
      <c r="S56" s="157">
        <f>(1-IF(M56=0,0,INDEX('Branch Closure Driven Attrition'!$D$9:$G$12,MATCH($B56,'Branch Closure Driven Attrition'!$C$9:$C$12,TRUE),MATCH(M56,'Branch Closure Driven Attrition'!$D$8:$G$8,TRUE))))</f>
        <v>1</v>
      </c>
      <c r="T56" s="157">
        <f>(1-IF(N56=0,0,INDEX('Branch Closure Driven Attrition'!$D$9:$G$12,MATCH($B56,'Branch Closure Driven Attrition'!$C$9:$C$12,TRUE),MATCH(N56,'Branch Closure Driven Attrition'!$D$8:$G$8,TRUE))))</f>
        <v>1</v>
      </c>
      <c r="U56" s="157">
        <f>(1-IF(O56=0,0,INDEX('Branch Closure Driven Attrition'!$D$9:$G$12,MATCH($B56,'Branch Closure Driven Attrition'!$C$9:$C$12,TRUE),MATCH(O56,'Branch Closure Driven Attrition'!$D$8:$G$8,TRUE))))</f>
        <v>1</v>
      </c>
      <c r="V56" s="157">
        <f>(1-IF(P56=0,0,INDEX('Branch Closure Driven Attrition'!$D$9:$G$12,MATCH($B56,'Branch Closure Driven Attrition'!$C$9:$C$12,TRUE),MATCH(P56,'Branch Closure Driven Attrition'!$D$8:$G$8,TRUE))))</f>
        <v>0.8</v>
      </c>
      <c r="W56" s="29"/>
      <c r="X56" s="23">
        <f t="shared" si="10"/>
        <v>1</v>
      </c>
      <c r="Y56" s="157">
        <f>IF($C56&lt;'Fee Driven Attrition'!$I$8,1-IF(Y$13='Fee Driven Attrition'!$J$7,'Fee Driven Attrition'!$J$8,'Fee Driven Attrition'!$K$8),1)</f>
        <v>0.9</v>
      </c>
      <c r="Z56" s="157">
        <f>IF($C56&lt;'Fee Driven Attrition'!$I$9,1-IF(Z$13='Fee Driven Attrition'!$J$7,'Fee Driven Attrition'!$J$9,'Fee Driven Attrition'!$K$8),1)</f>
        <v>0.95</v>
      </c>
      <c r="AA56" s="157">
        <f>IF($C56&lt;'Fee Driven Attrition'!$I$8,1-IF(AA$13='Fee Driven Attrition'!$K$7,'Fee Driven Attrition'!$K$8,'Fee Driven Attrition'!$K$8),1)</f>
        <v>0.8</v>
      </c>
      <c r="AB56" s="157">
        <f>IF($C56&lt;'Fee Driven Attrition'!$I$9,1-IF(AB$13='Fee Driven Attrition'!$K$7,'Fee Driven Attrition'!$K$9,'Fee Driven Attrition'!$K$8),1)</f>
        <v>0.85</v>
      </c>
      <c r="AC56" s="29"/>
      <c r="AD56" s="23"/>
      <c r="AE56" s="157">
        <f t="shared" si="115"/>
        <v>1</v>
      </c>
      <c r="AF56" s="157">
        <f t="shared" si="16"/>
        <v>1</v>
      </c>
      <c r="AG56" s="157">
        <f t="shared" si="17"/>
        <v>1</v>
      </c>
      <c r="AH56" s="157">
        <f t="shared" si="18"/>
        <v>1</v>
      </c>
      <c r="AI56" s="157">
        <f t="shared" si="19"/>
        <v>0.8</v>
      </c>
      <c r="AJ56" s="157">
        <f t="shared" si="20"/>
        <v>0.9</v>
      </c>
      <c r="AK56" s="157">
        <f t="shared" si="21"/>
        <v>0.9</v>
      </c>
      <c r="AL56" s="157">
        <f t="shared" si="22"/>
        <v>0.9</v>
      </c>
      <c r="AM56" s="157">
        <f t="shared" si="23"/>
        <v>0.9</v>
      </c>
      <c r="AN56" s="157">
        <f t="shared" si="24"/>
        <v>0.72000000000000008</v>
      </c>
      <c r="AO56" s="157">
        <f t="shared" si="25"/>
        <v>0.95</v>
      </c>
      <c r="AP56" s="157">
        <f t="shared" si="26"/>
        <v>0.95</v>
      </c>
      <c r="AQ56" s="157">
        <f t="shared" si="27"/>
        <v>0.95</v>
      </c>
      <c r="AR56" s="157">
        <f t="shared" si="28"/>
        <v>0.95</v>
      </c>
      <c r="AS56" s="157">
        <f t="shared" si="29"/>
        <v>0.76</v>
      </c>
      <c r="AT56" s="157">
        <f t="shared" si="30"/>
        <v>0.8</v>
      </c>
      <c r="AU56" s="157">
        <f t="shared" si="31"/>
        <v>0.8</v>
      </c>
      <c r="AV56" s="157">
        <f t="shared" si="32"/>
        <v>0.8</v>
      </c>
      <c r="AW56" s="157">
        <f t="shared" si="33"/>
        <v>0.8</v>
      </c>
      <c r="AX56" s="157">
        <f t="shared" si="34"/>
        <v>0.64000000000000012</v>
      </c>
      <c r="AY56" s="157">
        <f t="shared" si="35"/>
        <v>0.85</v>
      </c>
      <c r="AZ56" s="157">
        <f t="shared" si="36"/>
        <v>0.85</v>
      </c>
      <c r="BA56" s="157">
        <f t="shared" si="37"/>
        <v>0.85</v>
      </c>
      <c r="BB56" s="157">
        <f t="shared" si="38"/>
        <v>0.85</v>
      </c>
      <c r="BC56" s="157">
        <f t="shared" si="39"/>
        <v>0.68</v>
      </c>
      <c r="BD56" s="60"/>
      <c r="BE56" s="158">
        <f t="shared" si="118"/>
        <v>113.6501813972217</v>
      </c>
      <c r="BF56" s="1"/>
      <c r="BG56" s="1"/>
      <c r="BH56" s="159">
        <f t="shared" si="40"/>
        <v>0</v>
      </c>
      <c r="BI56" s="159">
        <f t="shared" si="41"/>
        <v>0</v>
      </c>
      <c r="BJ56" s="159">
        <f t="shared" si="42"/>
        <v>0</v>
      </c>
      <c r="BK56" s="159">
        <f t="shared" si="43"/>
        <v>0</v>
      </c>
      <c r="BL56" s="159">
        <f t="shared" si="44"/>
        <v>0</v>
      </c>
      <c r="BM56" s="159">
        <f t="shared" si="45"/>
        <v>40</v>
      </c>
      <c r="BN56" s="159">
        <f t="shared" si="46"/>
        <v>40</v>
      </c>
      <c r="BO56" s="159">
        <f t="shared" si="47"/>
        <v>40</v>
      </c>
      <c r="BP56" s="159">
        <f t="shared" si="48"/>
        <v>40</v>
      </c>
      <c r="BQ56" s="159">
        <f t="shared" si="49"/>
        <v>40</v>
      </c>
      <c r="BR56" s="159">
        <f t="shared" si="50"/>
        <v>40</v>
      </c>
      <c r="BS56" s="159">
        <f t="shared" si="51"/>
        <v>40</v>
      </c>
      <c r="BT56" s="159">
        <f t="shared" si="52"/>
        <v>40</v>
      </c>
      <c r="BU56" s="159">
        <f t="shared" si="53"/>
        <v>40</v>
      </c>
      <c r="BV56" s="159">
        <f t="shared" si="54"/>
        <v>40</v>
      </c>
      <c r="BW56" s="159">
        <f t="shared" si="55"/>
        <v>60</v>
      </c>
      <c r="BX56" s="159">
        <f t="shared" si="56"/>
        <v>60</v>
      </c>
      <c r="BY56" s="159">
        <f t="shared" si="57"/>
        <v>60</v>
      </c>
      <c r="BZ56" s="159">
        <f t="shared" si="58"/>
        <v>60</v>
      </c>
      <c r="CA56" s="159">
        <f t="shared" si="59"/>
        <v>60</v>
      </c>
      <c r="CB56" s="159">
        <f t="shared" si="60"/>
        <v>60</v>
      </c>
      <c r="CC56" s="159">
        <f t="shared" si="61"/>
        <v>60</v>
      </c>
      <c r="CD56" s="159">
        <f t="shared" si="62"/>
        <v>60</v>
      </c>
      <c r="CE56" s="159">
        <f t="shared" si="63"/>
        <v>60</v>
      </c>
      <c r="CF56" s="159">
        <f t="shared" si="64"/>
        <v>60</v>
      </c>
      <c r="CG56" s="1"/>
      <c r="CH56" s="1"/>
      <c r="CI56" s="160">
        <f t="shared" si="65"/>
        <v>63.650181397221701</v>
      </c>
      <c r="CJ56" s="160">
        <f t="shared" si="66"/>
        <v>63.650181397221701</v>
      </c>
      <c r="CK56" s="160">
        <f t="shared" si="67"/>
        <v>63.650181397221701</v>
      </c>
      <c r="CL56" s="160">
        <f t="shared" si="68"/>
        <v>63.650181397221701</v>
      </c>
      <c r="CM56" s="160">
        <f t="shared" si="69"/>
        <v>63.650181397221701</v>
      </c>
      <c r="CN56" s="160">
        <f t="shared" si="70"/>
        <v>103.6501813972217</v>
      </c>
      <c r="CO56" s="160">
        <f t="shared" si="71"/>
        <v>103.6501813972217</v>
      </c>
      <c r="CP56" s="160">
        <f t="shared" si="72"/>
        <v>103.6501813972217</v>
      </c>
      <c r="CQ56" s="160">
        <f t="shared" si="73"/>
        <v>103.6501813972217</v>
      </c>
      <c r="CR56" s="160">
        <f t="shared" si="74"/>
        <v>103.6501813972217</v>
      </c>
      <c r="CS56" s="160">
        <f t="shared" si="75"/>
        <v>103.6501813972217</v>
      </c>
      <c r="CT56" s="160">
        <f t="shared" si="76"/>
        <v>103.6501813972217</v>
      </c>
      <c r="CU56" s="160">
        <f t="shared" si="77"/>
        <v>103.6501813972217</v>
      </c>
      <c r="CV56" s="160">
        <f t="shared" si="78"/>
        <v>103.6501813972217</v>
      </c>
      <c r="CW56" s="160">
        <f t="shared" si="79"/>
        <v>103.6501813972217</v>
      </c>
      <c r="CX56" s="160">
        <f t="shared" si="80"/>
        <v>123.6501813972217</v>
      </c>
      <c r="CY56" s="160">
        <f t="shared" si="81"/>
        <v>123.6501813972217</v>
      </c>
      <c r="CZ56" s="160">
        <f t="shared" si="82"/>
        <v>123.6501813972217</v>
      </c>
      <c r="DA56" s="160">
        <f t="shared" si="83"/>
        <v>123.6501813972217</v>
      </c>
      <c r="DB56" s="160">
        <f t="shared" si="84"/>
        <v>123.6501813972217</v>
      </c>
      <c r="DC56" s="160">
        <f t="shared" si="85"/>
        <v>123.6501813972217</v>
      </c>
      <c r="DD56" s="160">
        <f t="shared" si="86"/>
        <v>123.6501813972217</v>
      </c>
      <c r="DE56" s="160">
        <f t="shared" si="87"/>
        <v>123.6501813972217</v>
      </c>
      <c r="DF56" s="160">
        <f t="shared" si="88"/>
        <v>123.6501813972217</v>
      </c>
      <c r="DG56" s="160">
        <f t="shared" si="89"/>
        <v>123.6501813972217</v>
      </c>
      <c r="DH56" s="36"/>
      <c r="DI56" s="36"/>
      <c r="DJ56" s="160">
        <f t="shared" si="90"/>
        <v>63.650181397221701</v>
      </c>
      <c r="DK56" s="160">
        <f t="shared" si="91"/>
        <v>63.650181397221701</v>
      </c>
      <c r="DL56" s="160">
        <f t="shared" si="92"/>
        <v>63.650181397221701</v>
      </c>
      <c r="DM56" s="160">
        <f t="shared" si="93"/>
        <v>63.650181397221701</v>
      </c>
      <c r="DN56" s="160">
        <f t="shared" si="94"/>
        <v>50.920145117777366</v>
      </c>
      <c r="DO56" s="160">
        <f t="shared" si="95"/>
        <v>93.285163257499534</v>
      </c>
      <c r="DP56" s="160">
        <f t="shared" si="96"/>
        <v>93.285163257499534</v>
      </c>
      <c r="DQ56" s="160">
        <f t="shared" si="97"/>
        <v>93.285163257499534</v>
      </c>
      <c r="DR56" s="160">
        <f t="shared" si="98"/>
        <v>93.285163257499534</v>
      </c>
      <c r="DS56" s="160">
        <f t="shared" si="99"/>
        <v>74.62813060599963</v>
      </c>
      <c r="DT56" s="160">
        <f t="shared" si="100"/>
        <v>98.467672327360617</v>
      </c>
      <c r="DU56" s="160">
        <f t="shared" si="101"/>
        <v>98.467672327360617</v>
      </c>
      <c r="DV56" s="160">
        <f t="shared" si="102"/>
        <v>98.467672327360617</v>
      </c>
      <c r="DW56" s="160">
        <f t="shared" si="103"/>
        <v>98.467672327360617</v>
      </c>
      <c r="DX56" s="160">
        <f t="shared" si="104"/>
        <v>78.774137861888491</v>
      </c>
      <c r="DY56" s="160">
        <f t="shared" si="105"/>
        <v>98.920145117777366</v>
      </c>
      <c r="DZ56" s="160">
        <f t="shared" si="106"/>
        <v>98.920145117777366</v>
      </c>
      <c r="EA56" s="160">
        <f t="shared" si="107"/>
        <v>98.920145117777366</v>
      </c>
      <c r="EB56" s="160">
        <f t="shared" si="108"/>
        <v>98.920145117777366</v>
      </c>
      <c r="EC56" s="160">
        <f t="shared" si="109"/>
        <v>79.136116094221904</v>
      </c>
      <c r="ED56" s="160">
        <f t="shared" si="110"/>
        <v>105.10265418763845</v>
      </c>
      <c r="EE56" s="160">
        <f t="shared" si="111"/>
        <v>105.10265418763845</v>
      </c>
      <c r="EF56" s="160">
        <f t="shared" si="112"/>
        <v>105.10265418763845</v>
      </c>
      <c r="EG56" s="160">
        <f t="shared" si="113"/>
        <v>105.10265418763845</v>
      </c>
      <c r="EH56" s="160">
        <f t="shared" si="114"/>
        <v>84.082123350110763</v>
      </c>
      <c r="EI56" s="36"/>
      <c r="EJ56" s="36"/>
      <c r="EK56" s="36"/>
      <c r="EL56" s="36"/>
      <c r="EM56" s="36"/>
      <c r="EN56" s="36"/>
      <c r="EO56" s="36"/>
      <c r="EP56" s="36"/>
      <c r="EQ56" s="36"/>
      <c r="ER56" s="36"/>
      <c r="ES56" s="36"/>
      <c r="ET56" s="36"/>
      <c r="EU56" s="36"/>
    </row>
    <row r="57" spans="1:151" ht="13.5" thickBot="1">
      <c r="A57" s="2">
        <v>1029</v>
      </c>
      <c r="B57" s="153">
        <f>INDEX('Customer Longevity'!$A$7:$A$206,MATCH(Model!A57,'Customer Longevity'!$B$7:$B$206,0))</f>
        <v>13.083301113605906</v>
      </c>
      <c r="C57" s="154">
        <v>7007.207310841196</v>
      </c>
      <c r="D57" s="3"/>
      <c r="E57" s="153" cm="1">
        <f t="array" ref="E57">INDEX('Distance to Each Branch'!$C$7:$C$806,MATCH(1, (Model!$E$14='Distance to Each Branch'!$B$7:$B$806)*(Model!A57='Distance to Each Branch'!$A$7:$A$806),0))</f>
        <v>5.4905244012232508</v>
      </c>
      <c r="F57" s="153" cm="1">
        <f t="array" ref="F57">INDEX('Distance to Each Branch'!$C$7:$C$806,MATCH(1, (Model!$F$14='Distance to Each Branch'!$B$7:$B$806)*(Model!A57='Distance to Each Branch'!$A$7:$A$806),0))</f>
        <v>1.7410158082466143</v>
      </c>
      <c r="G57" s="153" cm="1">
        <f t="array" ref="G57">INDEX('Distance to Each Branch'!$C$7:$C$806,MATCH(1, (Model!$G$14='Distance to Each Branch'!$B$7:$B$806)*(Model!A57='Distance to Each Branch'!$A$7:$A$806),0))</f>
        <v>3.1601652869718571</v>
      </c>
      <c r="H57" s="153" cm="1">
        <f t="array" ref="H57">INDEX('Distance to Each Branch'!$C$7:$C$806,MATCH(1, (Model!$H$14='Distance to Each Branch'!$B$7:$B$806)*(Model!A57='Distance to Each Branch'!$A$7:$A$806),0))</f>
        <v>0.64774060609849926</v>
      </c>
      <c r="I57" s="155" t="str">
        <f t="shared" si="116"/>
        <v>Branch D</v>
      </c>
      <c r="J57" s="54"/>
      <c r="K57" s="156">
        <f t="shared" si="117"/>
        <v>0.64774060609849926</v>
      </c>
      <c r="L57" s="34">
        <v>0</v>
      </c>
      <c r="M57" s="153">
        <f t="shared" si="12"/>
        <v>0</v>
      </c>
      <c r="N57" s="153">
        <f t="shared" si="119"/>
        <v>0</v>
      </c>
      <c r="O57" s="153">
        <f t="shared" si="120"/>
        <v>0</v>
      </c>
      <c r="P57" s="153">
        <f t="shared" si="121"/>
        <v>1.0932752021481149</v>
      </c>
      <c r="R57" s="23">
        <v>1</v>
      </c>
      <c r="S57" s="157">
        <f>(1-IF(M57=0,0,INDEX('Branch Closure Driven Attrition'!$D$9:$G$12,MATCH($B57,'Branch Closure Driven Attrition'!$C$9:$C$12,TRUE),MATCH(M57,'Branch Closure Driven Attrition'!$D$8:$G$8,TRUE))))</f>
        <v>1</v>
      </c>
      <c r="T57" s="157">
        <f>(1-IF(N57=0,0,INDEX('Branch Closure Driven Attrition'!$D$9:$G$12,MATCH($B57,'Branch Closure Driven Attrition'!$C$9:$C$12,TRUE),MATCH(N57,'Branch Closure Driven Attrition'!$D$8:$G$8,TRUE))))</f>
        <v>1</v>
      </c>
      <c r="U57" s="157">
        <f>(1-IF(O57=0,0,INDEX('Branch Closure Driven Attrition'!$D$9:$G$12,MATCH($B57,'Branch Closure Driven Attrition'!$C$9:$C$12,TRUE),MATCH(O57,'Branch Closure Driven Attrition'!$D$8:$G$8,TRUE))))</f>
        <v>1</v>
      </c>
      <c r="V57" s="157">
        <f>(1-IF(P57=0,0,INDEX('Branch Closure Driven Attrition'!$D$9:$G$12,MATCH($B57,'Branch Closure Driven Attrition'!$C$9:$C$12,TRUE),MATCH(P57,'Branch Closure Driven Attrition'!$D$8:$G$8,TRUE))))</f>
        <v>0.65</v>
      </c>
      <c r="W57" s="29"/>
      <c r="X57" s="23">
        <f t="shared" si="10"/>
        <v>1</v>
      </c>
      <c r="Y57" s="157">
        <f>IF($C57&lt;'Fee Driven Attrition'!$I$8,1-IF(Y$13='Fee Driven Attrition'!$J$7,'Fee Driven Attrition'!$J$8,'Fee Driven Attrition'!$K$8),1)</f>
        <v>0.9</v>
      </c>
      <c r="Z57" s="157">
        <f>IF($C57&lt;'Fee Driven Attrition'!$I$9,1-IF(Z$13='Fee Driven Attrition'!$J$7,'Fee Driven Attrition'!$J$9,'Fee Driven Attrition'!$K$8),1)</f>
        <v>0.95</v>
      </c>
      <c r="AA57" s="157">
        <f>IF($C57&lt;'Fee Driven Attrition'!$I$8,1-IF(AA$13='Fee Driven Attrition'!$K$7,'Fee Driven Attrition'!$K$8,'Fee Driven Attrition'!$K$8),1)</f>
        <v>0.8</v>
      </c>
      <c r="AB57" s="157">
        <f>IF($C57&lt;'Fee Driven Attrition'!$I$9,1-IF(AB$13='Fee Driven Attrition'!$K$7,'Fee Driven Attrition'!$K$9,'Fee Driven Attrition'!$K$8),1)</f>
        <v>0.85</v>
      </c>
      <c r="AC57" s="29"/>
      <c r="AD57" s="23"/>
      <c r="AE57" s="157">
        <f t="shared" si="115"/>
        <v>1</v>
      </c>
      <c r="AF57" s="157">
        <f t="shared" si="16"/>
        <v>1</v>
      </c>
      <c r="AG57" s="157">
        <f t="shared" si="17"/>
        <v>1</v>
      </c>
      <c r="AH57" s="157">
        <f t="shared" si="18"/>
        <v>1</v>
      </c>
      <c r="AI57" s="157">
        <f t="shared" si="19"/>
        <v>0.65</v>
      </c>
      <c r="AJ57" s="157">
        <f t="shared" si="20"/>
        <v>0.9</v>
      </c>
      <c r="AK57" s="157">
        <f t="shared" si="21"/>
        <v>0.9</v>
      </c>
      <c r="AL57" s="157">
        <f t="shared" si="22"/>
        <v>0.9</v>
      </c>
      <c r="AM57" s="157">
        <f t="shared" si="23"/>
        <v>0.9</v>
      </c>
      <c r="AN57" s="157">
        <f t="shared" si="24"/>
        <v>0.58500000000000008</v>
      </c>
      <c r="AO57" s="157">
        <f t="shared" si="25"/>
        <v>0.95</v>
      </c>
      <c r="AP57" s="157">
        <f t="shared" si="26"/>
        <v>0.95</v>
      </c>
      <c r="AQ57" s="157">
        <f t="shared" si="27"/>
        <v>0.95</v>
      </c>
      <c r="AR57" s="157">
        <f t="shared" si="28"/>
        <v>0.95</v>
      </c>
      <c r="AS57" s="157">
        <f t="shared" si="29"/>
        <v>0.61749999999999994</v>
      </c>
      <c r="AT57" s="157">
        <f t="shared" si="30"/>
        <v>0.8</v>
      </c>
      <c r="AU57" s="157">
        <f t="shared" si="31"/>
        <v>0.8</v>
      </c>
      <c r="AV57" s="157">
        <f t="shared" si="32"/>
        <v>0.8</v>
      </c>
      <c r="AW57" s="157">
        <f t="shared" si="33"/>
        <v>0.8</v>
      </c>
      <c r="AX57" s="157">
        <f t="shared" si="34"/>
        <v>0.52</v>
      </c>
      <c r="AY57" s="157">
        <f t="shared" si="35"/>
        <v>0.85</v>
      </c>
      <c r="AZ57" s="157">
        <f t="shared" si="36"/>
        <v>0.85</v>
      </c>
      <c r="BA57" s="157">
        <f t="shared" si="37"/>
        <v>0.85</v>
      </c>
      <c r="BB57" s="157">
        <f t="shared" si="38"/>
        <v>0.85</v>
      </c>
      <c r="BC57" s="157">
        <f t="shared" si="39"/>
        <v>0.55249999999999999</v>
      </c>
      <c r="BD57" s="60"/>
      <c r="BE57" s="158">
        <f t="shared" si="118"/>
        <v>70.072073108411956</v>
      </c>
      <c r="BF57" s="1"/>
      <c r="BG57" s="1"/>
      <c r="BH57" s="159">
        <f t="shared" si="40"/>
        <v>0</v>
      </c>
      <c r="BI57" s="159">
        <f t="shared" si="41"/>
        <v>0</v>
      </c>
      <c r="BJ57" s="159">
        <f t="shared" si="42"/>
        <v>0</v>
      </c>
      <c r="BK57" s="159">
        <f t="shared" si="43"/>
        <v>0</v>
      </c>
      <c r="BL57" s="159">
        <f t="shared" si="44"/>
        <v>0</v>
      </c>
      <c r="BM57" s="159">
        <f t="shared" si="45"/>
        <v>40</v>
      </c>
      <c r="BN57" s="159">
        <f t="shared" si="46"/>
        <v>40</v>
      </c>
      <c r="BO57" s="159">
        <f t="shared" si="47"/>
        <v>40</v>
      </c>
      <c r="BP57" s="159">
        <f t="shared" si="48"/>
        <v>40</v>
      </c>
      <c r="BQ57" s="159">
        <f t="shared" si="49"/>
        <v>40</v>
      </c>
      <c r="BR57" s="159">
        <f t="shared" si="50"/>
        <v>40</v>
      </c>
      <c r="BS57" s="159">
        <f t="shared" si="51"/>
        <v>40</v>
      </c>
      <c r="BT57" s="159">
        <f t="shared" si="52"/>
        <v>40</v>
      </c>
      <c r="BU57" s="159">
        <f t="shared" si="53"/>
        <v>40</v>
      </c>
      <c r="BV57" s="159">
        <f t="shared" si="54"/>
        <v>40</v>
      </c>
      <c r="BW57" s="159">
        <f t="shared" si="55"/>
        <v>60</v>
      </c>
      <c r="BX57" s="159">
        <f t="shared" si="56"/>
        <v>60</v>
      </c>
      <c r="BY57" s="159">
        <f t="shared" si="57"/>
        <v>60</v>
      </c>
      <c r="BZ57" s="159">
        <f t="shared" si="58"/>
        <v>60</v>
      </c>
      <c r="CA57" s="159">
        <f t="shared" si="59"/>
        <v>60</v>
      </c>
      <c r="CB57" s="159">
        <f t="shared" si="60"/>
        <v>60</v>
      </c>
      <c r="CC57" s="159">
        <f t="shared" si="61"/>
        <v>60</v>
      </c>
      <c r="CD57" s="159">
        <f t="shared" si="62"/>
        <v>60</v>
      </c>
      <c r="CE57" s="159">
        <f t="shared" si="63"/>
        <v>60</v>
      </c>
      <c r="CF57" s="159">
        <f t="shared" si="64"/>
        <v>60</v>
      </c>
      <c r="CG57" s="1"/>
      <c r="CH57" s="1"/>
      <c r="CI57" s="160">
        <f t="shared" si="65"/>
        <v>20.072073108411956</v>
      </c>
      <c r="CJ57" s="160">
        <f t="shared" si="66"/>
        <v>20.072073108411956</v>
      </c>
      <c r="CK57" s="160">
        <f t="shared" si="67"/>
        <v>20.072073108411956</v>
      </c>
      <c r="CL57" s="160">
        <f t="shared" si="68"/>
        <v>20.072073108411956</v>
      </c>
      <c r="CM57" s="160">
        <f t="shared" si="69"/>
        <v>20.072073108411956</v>
      </c>
      <c r="CN57" s="160">
        <f t="shared" si="70"/>
        <v>60.072073108411956</v>
      </c>
      <c r="CO57" s="160">
        <f t="shared" si="71"/>
        <v>60.072073108411956</v>
      </c>
      <c r="CP57" s="160">
        <f t="shared" si="72"/>
        <v>60.072073108411956</v>
      </c>
      <c r="CQ57" s="160">
        <f t="shared" si="73"/>
        <v>60.072073108411956</v>
      </c>
      <c r="CR57" s="160">
        <f t="shared" si="74"/>
        <v>60.072073108411956</v>
      </c>
      <c r="CS57" s="160">
        <f t="shared" si="75"/>
        <v>60.072073108411956</v>
      </c>
      <c r="CT57" s="160">
        <f t="shared" si="76"/>
        <v>60.072073108411956</v>
      </c>
      <c r="CU57" s="160">
        <f t="shared" si="77"/>
        <v>60.072073108411956</v>
      </c>
      <c r="CV57" s="160">
        <f t="shared" si="78"/>
        <v>60.072073108411956</v>
      </c>
      <c r="CW57" s="160">
        <f t="shared" si="79"/>
        <v>60.072073108411956</v>
      </c>
      <c r="CX57" s="160">
        <f t="shared" si="80"/>
        <v>80.072073108411956</v>
      </c>
      <c r="CY57" s="160">
        <f t="shared" si="81"/>
        <v>80.072073108411956</v>
      </c>
      <c r="CZ57" s="160">
        <f t="shared" si="82"/>
        <v>80.072073108411956</v>
      </c>
      <c r="DA57" s="160">
        <f t="shared" si="83"/>
        <v>80.072073108411956</v>
      </c>
      <c r="DB57" s="160">
        <f t="shared" si="84"/>
        <v>80.072073108411956</v>
      </c>
      <c r="DC57" s="160">
        <f t="shared" si="85"/>
        <v>80.072073108411956</v>
      </c>
      <c r="DD57" s="160">
        <f t="shared" si="86"/>
        <v>80.072073108411956</v>
      </c>
      <c r="DE57" s="160">
        <f t="shared" si="87"/>
        <v>80.072073108411956</v>
      </c>
      <c r="DF57" s="160">
        <f t="shared" si="88"/>
        <v>80.072073108411956</v>
      </c>
      <c r="DG57" s="160">
        <f t="shared" si="89"/>
        <v>80.072073108411956</v>
      </c>
      <c r="DH57" s="36"/>
      <c r="DI57" s="36"/>
      <c r="DJ57" s="160">
        <f t="shared" si="90"/>
        <v>20.072073108411956</v>
      </c>
      <c r="DK57" s="160">
        <f t="shared" si="91"/>
        <v>20.072073108411956</v>
      </c>
      <c r="DL57" s="160">
        <f t="shared" si="92"/>
        <v>20.072073108411956</v>
      </c>
      <c r="DM57" s="160">
        <f t="shared" si="93"/>
        <v>20.072073108411956</v>
      </c>
      <c r="DN57" s="160">
        <f t="shared" si="94"/>
        <v>13.046847520467772</v>
      </c>
      <c r="DO57" s="160">
        <f t="shared" si="95"/>
        <v>54.064865797570761</v>
      </c>
      <c r="DP57" s="160">
        <f t="shared" si="96"/>
        <v>54.064865797570761</v>
      </c>
      <c r="DQ57" s="160">
        <f t="shared" si="97"/>
        <v>54.064865797570761</v>
      </c>
      <c r="DR57" s="160">
        <f t="shared" si="98"/>
        <v>54.064865797570761</v>
      </c>
      <c r="DS57" s="160">
        <f t="shared" si="99"/>
        <v>35.142162768421002</v>
      </c>
      <c r="DT57" s="160">
        <f t="shared" si="100"/>
        <v>57.068469452991359</v>
      </c>
      <c r="DU57" s="160">
        <f t="shared" si="101"/>
        <v>57.068469452991359</v>
      </c>
      <c r="DV57" s="160">
        <f t="shared" si="102"/>
        <v>57.068469452991359</v>
      </c>
      <c r="DW57" s="160">
        <f t="shared" si="103"/>
        <v>57.068469452991359</v>
      </c>
      <c r="DX57" s="160">
        <f t="shared" si="104"/>
        <v>37.094505144444376</v>
      </c>
      <c r="DY57" s="160">
        <f t="shared" si="105"/>
        <v>64.057658486729565</v>
      </c>
      <c r="DZ57" s="160">
        <f t="shared" si="106"/>
        <v>64.057658486729565</v>
      </c>
      <c r="EA57" s="160">
        <f t="shared" si="107"/>
        <v>64.057658486729565</v>
      </c>
      <c r="EB57" s="160">
        <f t="shared" si="108"/>
        <v>64.057658486729565</v>
      </c>
      <c r="EC57" s="160">
        <f t="shared" si="109"/>
        <v>41.637478016374217</v>
      </c>
      <c r="ED57" s="160">
        <f t="shared" si="110"/>
        <v>68.061262142150156</v>
      </c>
      <c r="EE57" s="160">
        <f t="shared" si="111"/>
        <v>68.061262142150156</v>
      </c>
      <c r="EF57" s="160">
        <f t="shared" si="112"/>
        <v>68.061262142150156</v>
      </c>
      <c r="EG57" s="160">
        <f t="shared" si="113"/>
        <v>68.061262142150156</v>
      </c>
      <c r="EH57" s="160">
        <f t="shared" si="114"/>
        <v>44.239820392397604</v>
      </c>
      <c r="EI57" s="36"/>
      <c r="EJ57" s="36"/>
      <c r="EK57" s="36"/>
      <c r="EL57" s="36"/>
      <c r="EM57" s="36"/>
      <c r="EN57" s="36"/>
      <c r="EO57" s="36"/>
      <c r="EP57" s="36"/>
      <c r="EQ57" s="36"/>
      <c r="ER57" s="36"/>
      <c r="ES57" s="36"/>
      <c r="ET57" s="36"/>
      <c r="EU57" s="36"/>
    </row>
    <row r="58" spans="1:151" ht="13.5" thickBot="1">
      <c r="A58" s="2">
        <v>1154</v>
      </c>
      <c r="B58" s="153">
        <f>INDEX('Customer Longevity'!$A$7:$A$206,MATCH(Model!A58,'Customer Longevity'!$B$7:$B$206,0))</f>
        <v>14.662365390498131</v>
      </c>
      <c r="C58" s="154">
        <v>9034.734915794872</v>
      </c>
      <c r="D58" s="3"/>
      <c r="E58" s="153" cm="1">
        <f t="array" ref="E58">INDEX('Distance to Each Branch'!$C$7:$C$806,MATCH(1, (Model!$E$14='Distance to Each Branch'!$B$7:$B$806)*(Model!A58='Distance to Each Branch'!$A$7:$A$806),0))</f>
        <v>3.628070901637463</v>
      </c>
      <c r="F58" s="153" cm="1">
        <f t="array" ref="F58">INDEX('Distance to Each Branch'!$C$7:$C$806,MATCH(1, (Model!$F$14='Distance to Each Branch'!$B$7:$B$806)*(Model!A58='Distance to Each Branch'!$A$7:$A$806),0))</f>
        <v>4.7006654761266384</v>
      </c>
      <c r="G58" s="153" cm="1">
        <f t="array" ref="G58">INDEX('Distance to Each Branch'!$C$7:$C$806,MATCH(1, (Model!$G$14='Distance to Each Branch'!$B$7:$B$806)*(Model!A58='Distance to Each Branch'!$A$7:$A$806),0))</f>
        <v>2.6851832969434364</v>
      </c>
      <c r="H58" s="153" cm="1">
        <f t="array" ref="H58">INDEX('Distance to Each Branch'!$C$7:$C$806,MATCH(1, (Model!$H$14='Distance to Each Branch'!$B$7:$B$806)*(Model!A58='Distance to Each Branch'!$A$7:$A$806),0))</f>
        <v>3.551508513661874</v>
      </c>
      <c r="I58" s="155" t="str">
        <f t="shared" si="116"/>
        <v>Branch C</v>
      </c>
      <c r="J58" s="54"/>
      <c r="K58" s="156">
        <f t="shared" si="117"/>
        <v>2.6851832969434364</v>
      </c>
      <c r="L58" s="34">
        <v>0</v>
      </c>
      <c r="M58" s="153">
        <f t="shared" si="12"/>
        <v>0</v>
      </c>
      <c r="N58" s="153">
        <f t="shared" si="119"/>
        <v>0</v>
      </c>
      <c r="O58" s="153">
        <f t="shared" si="120"/>
        <v>0.86632521671843765</v>
      </c>
      <c r="P58" s="153">
        <f t="shared" si="121"/>
        <v>0</v>
      </c>
      <c r="R58" s="23">
        <v>1</v>
      </c>
      <c r="S58" s="157">
        <f>(1-IF(M58=0,0,INDEX('Branch Closure Driven Attrition'!$D$9:$G$12,MATCH($B58,'Branch Closure Driven Attrition'!$C$9:$C$12,TRUE),MATCH(M58,'Branch Closure Driven Attrition'!$D$8:$G$8,TRUE))))</f>
        <v>1</v>
      </c>
      <c r="T58" s="157">
        <f>(1-IF(N58=0,0,INDEX('Branch Closure Driven Attrition'!$D$9:$G$12,MATCH($B58,'Branch Closure Driven Attrition'!$C$9:$C$12,TRUE),MATCH(N58,'Branch Closure Driven Attrition'!$D$8:$G$8,TRUE))))</f>
        <v>1</v>
      </c>
      <c r="U58" s="157">
        <f>(1-IF(O58=0,0,INDEX('Branch Closure Driven Attrition'!$D$9:$G$12,MATCH($B58,'Branch Closure Driven Attrition'!$C$9:$C$12,TRUE),MATCH(O58,'Branch Closure Driven Attrition'!$D$8:$G$8,TRUE))))</f>
        <v>0.7</v>
      </c>
      <c r="V58" s="157">
        <f>(1-IF(P58=0,0,INDEX('Branch Closure Driven Attrition'!$D$9:$G$12,MATCH($B58,'Branch Closure Driven Attrition'!$C$9:$C$12,TRUE),MATCH(P58,'Branch Closure Driven Attrition'!$D$8:$G$8,TRUE))))</f>
        <v>1</v>
      </c>
      <c r="W58" s="29"/>
      <c r="X58" s="23">
        <f t="shared" si="10"/>
        <v>1</v>
      </c>
      <c r="Y58" s="157">
        <f>IF($C58&lt;'Fee Driven Attrition'!$I$8,1-IF(Y$13='Fee Driven Attrition'!$J$7,'Fee Driven Attrition'!$J$8,'Fee Driven Attrition'!$K$8),1)</f>
        <v>0.9</v>
      </c>
      <c r="Z58" s="157">
        <f>IF($C58&lt;'Fee Driven Attrition'!$I$9,1-IF(Z$13='Fee Driven Attrition'!$J$7,'Fee Driven Attrition'!$J$9,'Fee Driven Attrition'!$K$8),1)</f>
        <v>0.95</v>
      </c>
      <c r="AA58" s="157">
        <f>IF($C58&lt;'Fee Driven Attrition'!$I$8,1-IF(AA$13='Fee Driven Attrition'!$K$7,'Fee Driven Attrition'!$K$8,'Fee Driven Attrition'!$K$8),1)</f>
        <v>0.8</v>
      </c>
      <c r="AB58" s="157">
        <f>IF($C58&lt;'Fee Driven Attrition'!$I$9,1-IF(AB$13='Fee Driven Attrition'!$K$7,'Fee Driven Attrition'!$K$9,'Fee Driven Attrition'!$K$8),1)</f>
        <v>0.85</v>
      </c>
      <c r="AC58" s="29"/>
      <c r="AD58" s="23"/>
      <c r="AE58" s="157">
        <f t="shared" si="115"/>
        <v>1</v>
      </c>
      <c r="AF58" s="157">
        <f t="shared" si="16"/>
        <v>1</v>
      </c>
      <c r="AG58" s="157">
        <f t="shared" si="17"/>
        <v>1</v>
      </c>
      <c r="AH58" s="157">
        <f t="shared" si="18"/>
        <v>0.7</v>
      </c>
      <c r="AI58" s="157">
        <f t="shared" si="19"/>
        <v>1</v>
      </c>
      <c r="AJ58" s="157">
        <f t="shared" si="20"/>
        <v>0.9</v>
      </c>
      <c r="AK58" s="157">
        <f t="shared" si="21"/>
        <v>0.9</v>
      </c>
      <c r="AL58" s="157">
        <f t="shared" si="22"/>
        <v>0.9</v>
      </c>
      <c r="AM58" s="157">
        <f t="shared" si="23"/>
        <v>0.63</v>
      </c>
      <c r="AN58" s="157">
        <f t="shared" si="24"/>
        <v>0.9</v>
      </c>
      <c r="AO58" s="157">
        <f t="shared" si="25"/>
        <v>0.95</v>
      </c>
      <c r="AP58" s="157">
        <f t="shared" si="26"/>
        <v>0.95</v>
      </c>
      <c r="AQ58" s="157">
        <f t="shared" si="27"/>
        <v>0.95</v>
      </c>
      <c r="AR58" s="157">
        <f t="shared" si="28"/>
        <v>0.66499999999999992</v>
      </c>
      <c r="AS58" s="157">
        <f t="shared" si="29"/>
        <v>0.95</v>
      </c>
      <c r="AT58" s="157">
        <f t="shared" si="30"/>
        <v>0.8</v>
      </c>
      <c r="AU58" s="157">
        <f t="shared" si="31"/>
        <v>0.8</v>
      </c>
      <c r="AV58" s="157">
        <f t="shared" si="32"/>
        <v>0.8</v>
      </c>
      <c r="AW58" s="157">
        <f t="shared" si="33"/>
        <v>0.55999999999999994</v>
      </c>
      <c r="AX58" s="157">
        <f t="shared" si="34"/>
        <v>0.8</v>
      </c>
      <c r="AY58" s="157">
        <f t="shared" si="35"/>
        <v>0.85</v>
      </c>
      <c r="AZ58" s="157">
        <f t="shared" si="36"/>
        <v>0.85</v>
      </c>
      <c r="BA58" s="157">
        <f t="shared" si="37"/>
        <v>0.85</v>
      </c>
      <c r="BB58" s="157">
        <f t="shared" si="38"/>
        <v>0.59499999999999997</v>
      </c>
      <c r="BC58" s="157">
        <f t="shared" si="39"/>
        <v>0.85</v>
      </c>
      <c r="BD58" s="60"/>
      <c r="BE58" s="158">
        <f t="shared" si="118"/>
        <v>90.347349157948727</v>
      </c>
      <c r="BF58" s="1"/>
      <c r="BG58" s="1"/>
      <c r="BH58" s="159">
        <f t="shared" si="40"/>
        <v>0</v>
      </c>
      <c r="BI58" s="159">
        <f t="shared" si="41"/>
        <v>0</v>
      </c>
      <c r="BJ58" s="159">
        <f t="shared" si="42"/>
        <v>0</v>
      </c>
      <c r="BK58" s="159">
        <f t="shared" si="43"/>
        <v>0</v>
      </c>
      <c r="BL58" s="159">
        <f t="shared" si="44"/>
        <v>0</v>
      </c>
      <c r="BM58" s="159">
        <f t="shared" si="45"/>
        <v>40</v>
      </c>
      <c r="BN58" s="159">
        <f t="shared" si="46"/>
        <v>40</v>
      </c>
      <c r="BO58" s="159">
        <f t="shared" si="47"/>
        <v>40</v>
      </c>
      <c r="BP58" s="159">
        <f t="shared" si="48"/>
        <v>40</v>
      </c>
      <c r="BQ58" s="159">
        <f t="shared" si="49"/>
        <v>40</v>
      </c>
      <c r="BR58" s="159">
        <f t="shared" si="50"/>
        <v>40</v>
      </c>
      <c r="BS58" s="159">
        <f t="shared" si="51"/>
        <v>40</v>
      </c>
      <c r="BT58" s="159">
        <f t="shared" si="52"/>
        <v>40</v>
      </c>
      <c r="BU58" s="159">
        <f t="shared" si="53"/>
        <v>40</v>
      </c>
      <c r="BV58" s="159">
        <f t="shared" si="54"/>
        <v>40</v>
      </c>
      <c r="BW58" s="159">
        <f t="shared" si="55"/>
        <v>60</v>
      </c>
      <c r="BX58" s="159">
        <f t="shared" si="56"/>
        <v>60</v>
      </c>
      <c r="BY58" s="159">
        <f t="shared" si="57"/>
        <v>60</v>
      </c>
      <c r="BZ58" s="159">
        <f t="shared" si="58"/>
        <v>60</v>
      </c>
      <c r="CA58" s="159">
        <f t="shared" si="59"/>
        <v>60</v>
      </c>
      <c r="CB58" s="159">
        <f t="shared" si="60"/>
        <v>60</v>
      </c>
      <c r="CC58" s="159">
        <f t="shared" si="61"/>
        <v>60</v>
      </c>
      <c r="CD58" s="159">
        <f t="shared" si="62"/>
        <v>60</v>
      </c>
      <c r="CE58" s="159">
        <f t="shared" si="63"/>
        <v>60</v>
      </c>
      <c r="CF58" s="159">
        <f t="shared" si="64"/>
        <v>60</v>
      </c>
      <c r="CG58" s="1"/>
      <c r="CH58" s="1"/>
      <c r="CI58" s="160">
        <f t="shared" si="65"/>
        <v>40.347349157948727</v>
      </c>
      <c r="CJ58" s="160">
        <f t="shared" si="66"/>
        <v>40.347349157948727</v>
      </c>
      <c r="CK58" s="160">
        <f t="shared" si="67"/>
        <v>40.347349157948727</v>
      </c>
      <c r="CL58" s="160">
        <f t="shared" si="68"/>
        <v>40.347349157948727</v>
      </c>
      <c r="CM58" s="160">
        <f t="shared" si="69"/>
        <v>40.347349157948727</v>
      </c>
      <c r="CN58" s="160">
        <f t="shared" si="70"/>
        <v>80.347349157948713</v>
      </c>
      <c r="CO58" s="160">
        <f t="shared" si="71"/>
        <v>80.347349157948713</v>
      </c>
      <c r="CP58" s="160">
        <f t="shared" si="72"/>
        <v>80.347349157948713</v>
      </c>
      <c r="CQ58" s="160">
        <f t="shared" si="73"/>
        <v>80.347349157948713</v>
      </c>
      <c r="CR58" s="160">
        <f t="shared" si="74"/>
        <v>80.347349157948713</v>
      </c>
      <c r="CS58" s="160">
        <f t="shared" si="75"/>
        <v>80.347349157948713</v>
      </c>
      <c r="CT58" s="160">
        <f t="shared" si="76"/>
        <v>80.347349157948713</v>
      </c>
      <c r="CU58" s="160">
        <f t="shared" si="77"/>
        <v>80.347349157948713</v>
      </c>
      <c r="CV58" s="160">
        <f t="shared" si="78"/>
        <v>80.347349157948713</v>
      </c>
      <c r="CW58" s="160">
        <f t="shared" si="79"/>
        <v>80.347349157948713</v>
      </c>
      <c r="CX58" s="160">
        <f t="shared" si="80"/>
        <v>100.34734915794871</v>
      </c>
      <c r="CY58" s="160">
        <f t="shared" si="81"/>
        <v>100.34734915794871</v>
      </c>
      <c r="CZ58" s="160">
        <f t="shared" si="82"/>
        <v>100.34734915794871</v>
      </c>
      <c r="DA58" s="160">
        <f t="shared" si="83"/>
        <v>100.34734915794871</v>
      </c>
      <c r="DB58" s="160">
        <f t="shared" si="84"/>
        <v>100.34734915794871</v>
      </c>
      <c r="DC58" s="160">
        <f t="shared" si="85"/>
        <v>100.34734915794871</v>
      </c>
      <c r="DD58" s="160">
        <f t="shared" si="86"/>
        <v>100.34734915794871</v>
      </c>
      <c r="DE58" s="160">
        <f t="shared" si="87"/>
        <v>100.34734915794871</v>
      </c>
      <c r="DF58" s="160">
        <f t="shared" si="88"/>
        <v>100.34734915794871</v>
      </c>
      <c r="DG58" s="160">
        <f t="shared" si="89"/>
        <v>100.34734915794871</v>
      </c>
      <c r="DH58" s="36"/>
      <c r="DI58" s="36"/>
      <c r="DJ58" s="160">
        <f t="shared" si="90"/>
        <v>40.347349157948727</v>
      </c>
      <c r="DK58" s="160">
        <f t="shared" si="91"/>
        <v>40.347349157948727</v>
      </c>
      <c r="DL58" s="160">
        <f t="shared" si="92"/>
        <v>40.347349157948727</v>
      </c>
      <c r="DM58" s="160">
        <f t="shared" si="93"/>
        <v>28.243144410564106</v>
      </c>
      <c r="DN58" s="160">
        <f t="shared" si="94"/>
        <v>40.347349157948727</v>
      </c>
      <c r="DO58" s="160">
        <f t="shared" si="95"/>
        <v>72.312614242153842</v>
      </c>
      <c r="DP58" s="160">
        <f t="shared" si="96"/>
        <v>72.312614242153842</v>
      </c>
      <c r="DQ58" s="160">
        <f t="shared" si="97"/>
        <v>72.312614242153842</v>
      </c>
      <c r="DR58" s="160">
        <f t="shared" si="98"/>
        <v>50.618829969507686</v>
      </c>
      <c r="DS58" s="160">
        <f t="shared" si="99"/>
        <v>72.312614242153842</v>
      </c>
      <c r="DT58" s="160">
        <f t="shared" si="100"/>
        <v>76.329981700051277</v>
      </c>
      <c r="DU58" s="160">
        <f t="shared" si="101"/>
        <v>76.329981700051277</v>
      </c>
      <c r="DV58" s="160">
        <f t="shared" si="102"/>
        <v>76.329981700051277</v>
      </c>
      <c r="DW58" s="160">
        <f t="shared" si="103"/>
        <v>53.430987190035886</v>
      </c>
      <c r="DX58" s="160">
        <f t="shared" si="104"/>
        <v>76.329981700051277</v>
      </c>
      <c r="DY58" s="160">
        <f t="shared" si="105"/>
        <v>80.277879326358971</v>
      </c>
      <c r="DZ58" s="160">
        <f t="shared" si="106"/>
        <v>80.277879326358971</v>
      </c>
      <c r="EA58" s="160">
        <f t="shared" si="107"/>
        <v>80.277879326358971</v>
      </c>
      <c r="EB58" s="160">
        <f t="shared" si="108"/>
        <v>56.194515528451277</v>
      </c>
      <c r="EC58" s="160">
        <f t="shared" si="109"/>
        <v>80.277879326358971</v>
      </c>
      <c r="ED58" s="160">
        <f t="shared" si="110"/>
        <v>85.295246784256406</v>
      </c>
      <c r="EE58" s="160">
        <f t="shared" si="111"/>
        <v>85.295246784256406</v>
      </c>
      <c r="EF58" s="160">
        <f t="shared" si="112"/>
        <v>85.295246784256406</v>
      </c>
      <c r="EG58" s="160">
        <f t="shared" si="113"/>
        <v>59.706672748979479</v>
      </c>
      <c r="EH58" s="160">
        <f t="shared" si="114"/>
        <v>85.295246784256406</v>
      </c>
      <c r="EI58" s="36"/>
      <c r="EJ58" s="36"/>
      <c r="EK58" s="36"/>
      <c r="EL58" s="36"/>
      <c r="EM58" s="36"/>
      <c r="EN58" s="36"/>
      <c r="EO58" s="36"/>
      <c r="EP58" s="36"/>
      <c r="EQ58" s="36"/>
      <c r="ER58" s="36"/>
      <c r="ES58" s="36"/>
      <c r="ET58" s="36"/>
      <c r="EU58" s="36"/>
    </row>
    <row r="59" spans="1:151" ht="13.5" thickBot="1">
      <c r="A59" s="2">
        <v>1006</v>
      </c>
      <c r="B59" s="153">
        <f>INDEX('Customer Longevity'!$A$7:$A$206,MATCH(Model!A59,'Customer Longevity'!$B$7:$B$206,0))</f>
        <v>0.26924001786157614</v>
      </c>
      <c r="C59" s="154">
        <v>9439.8198416742689</v>
      </c>
      <c r="D59" s="3"/>
      <c r="E59" s="153" cm="1">
        <f t="array" ref="E59">INDEX('Distance to Each Branch'!$C$7:$C$806,MATCH(1, (Model!$E$14='Distance to Each Branch'!$B$7:$B$806)*(Model!A59='Distance to Each Branch'!$A$7:$A$806),0))</f>
        <v>4.5014216129745792</v>
      </c>
      <c r="F59" s="153" cm="1">
        <f t="array" ref="F59">INDEX('Distance to Each Branch'!$C$7:$C$806,MATCH(1, (Model!$F$14='Distance to Each Branch'!$B$7:$B$806)*(Model!A59='Distance to Each Branch'!$A$7:$A$806),0))</f>
        <v>3.7206063416780828</v>
      </c>
      <c r="G59" s="153" cm="1">
        <f t="array" ref="G59">INDEX('Distance to Each Branch'!$C$7:$C$806,MATCH(1, (Model!$G$14='Distance to Each Branch'!$B$7:$B$806)*(Model!A59='Distance to Each Branch'!$A$7:$A$806),0))</f>
        <v>1.5950840766322583</v>
      </c>
      <c r="H59" s="153" cm="1">
        <f t="array" ref="H59">INDEX('Distance to Each Branch'!$C$7:$C$806,MATCH(1, (Model!$H$14='Distance to Each Branch'!$B$7:$B$806)*(Model!A59='Distance to Each Branch'!$A$7:$A$806),0))</f>
        <v>0.7403812161637443</v>
      </c>
      <c r="I59" s="155" t="str">
        <f t="shared" si="116"/>
        <v>Branch D</v>
      </c>
      <c r="J59" s="54"/>
      <c r="K59" s="156">
        <f t="shared" si="117"/>
        <v>0.7403812161637443</v>
      </c>
      <c r="L59" s="34">
        <v>0</v>
      </c>
      <c r="M59" s="153">
        <f t="shared" si="12"/>
        <v>0</v>
      </c>
      <c r="N59" s="153">
        <f t="shared" si="119"/>
        <v>0</v>
      </c>
      <c r="O59" s="153">
        <f t="shared" si="120"/>
        <v>0</v>
      </c>
      <c r="P59" s="153">
        <f t="shared" si="121"/>
        <v>0.85470286046851396</v>
      </c>
      <c r="R59" s="23">
        <v>1</v>
      </c>
      <c r="S59" s="157">
        <f>(1-IF(M59=0,0,INDEX('Branch Closure Driven Attrition'!$D$9:$G$12,MATCH($B59,'Branch Closure Driven Attrition'!$C$9:$C$12,TRUE),MATCH(M59,'Branch Closure Driven Attrition'!$D$8:$G$8,TRUE))))</f>
        <v>1</v>
      </c>
      <c r="T59" s="157">
        <f>(1-IF(N59=0,0,INDEX('Branch Closure Driven Attrition'!$D$9:$G$12,MATCH($B59,'Branch Closure Driven Attrition'!$C$9:$C$12,TRUE),MATCH(N59,'Branch Closure Driven Attrition'!$D$8:$G$8,TRUE))))</f>
        <v>1</v>
      </c>
      <c r="U59" s="157">
        <f>(1-IF(O59=0,0,INDEX('Branch Closure Driven Attrition'!$D$9:$G$12,MATCH($B59,'Branch Closure Driven Attrition'!$C$9:$C$12,TRUE),MATCH(O59,'Branch Closure Driven Attrition'!$D$8:$G$8,TRUE))))</f>
        <v>1</v>
      </c>
      <c r="V59" s="157">
        <f>(1-IF(P59=0,0,INDEX('Branch Closure Driven Attrition'!$D$9:$G$12,MATCH($B59,'Branch Closure Driven Attrition'!$C$9:$C$12,TRUE),MATCH(P59,'Branch Closure Driven Attrition'!$D$8:$G$8,TRUE))))</f>
        <v>0.55000000000000004</v>
      </c>
      <c r="W59" s="29"/>
      <c r="X59" s="23">
        <f t="shared" si="10"/>
        <v>1</v>
      </c>
      <c r="Y59" s="157">
        <f>IF($C59&lt;'Fee Driven Attrition'!$I$8,1-IF(Y$13='Fee Driven Attrition'!$J$7,'Fee Driven Attrition'!$J$8,'Fee Driven Attrition'!$K$8),1)</f>
        <v>0.9</v>
      </c>
      <c r="Z59" s="157">
        <f>IF($C59&lt;'Fee Driven Attrition'!$I$9,1-IF(Z$13='Fee Driven Attrition'!$J$7,'Fee Driven Attrition'!$J$9,'Fee Driven Attrition'!$K$8),1)</f>
        <v>0.95</v>
      </c>
      <c r="AA59" s="157">
        <f>IF($C59&lt;'Fee Driven Attrition'!$I$8,1-IF(AA$13='Fee Driven Attrition'!$K$7,'Fee Driven Attrition'!$K$8,'Fee Driven Attrition'!$K$8),1)</f>
        <v>0.8</v>
      </c>
      <c r="AB59" s="157">
        <f>IF($C59&lt;'Fee Driven Attrition'!$I$9,1-IF(AB$13='Fee Driven Attrition'!$K$7,'Fee Driven Attrition'!$K$9,'Fee Driven Attrition'!$K$8),1)</f>
        <v>0.85</v>
      </c>
      <c r="AC59" s="29"/>
      <c r="AD59" s="23"/>
      <c r="AE59" s="157">
        <f t="shared" si="115"/>
        <v>1</v>
      </c>
      <c r="AF59" s="157">
        <f t="shared" si="16"/>
        <v>1</v>
      </c>
      <c r="AG59" s="157">
        <f t="shared" si="17"/>
        <v>1</v>
      </c>
      <c r="AH59" s="157">
        <f t="shared" si="18"/>
        <v>1</v>
      </c>
      <c r="AI59" s="157">
        <f t="shared" si="19"/>
        <v>0.55000000000000004</v>
      </c>
      <c r="AJ59" s="157">
        <f t="shared" si="20"/>
        <v>0.9</v>
      </c>
      <c r="AK59" s="157">
        <f t="shared" si="21"/>
        <v>0.9</v>
      </c>
      <c r="AL59" s="157">
        <f t="shared" si="22"/>
        <v>0.9</v>
      </c>
      <c r="AM59" s="157">
        <f t="shared" si="23"/>
        <v>0.9</v>
      </c>
      <c r="AN59" s="157">
        <f t="shared" si="24"/>
        <v>0.49500000000000005</v>
      </c>
      <c r="AO59" s="157">
        <f t="shared" si="25"/>
        <v>0.95</v>
      </c>
      <c r="AP59" s="157">
        <f t="shared" si="26"/>
        <v>0.95</v>
      </c>
      <c r="AQ59" s="157">
        <f t="shared" si="27"/>
        <v>0.95</v>
      </c>
      <c r="AR59" s="157">
        <f t="shared" si="28"/>
        <v>0.95</v>
      </c>
      <c r="AS59" s="157">
        <f t="shared" si="29"/>
        <v>0.52249999999999996</v>
      </c>
      <c r="AT59" s="157">
        <f t="shared" si="30"/>
        <v>0.8</v>
      </c>
      <c r="AU59" s="157">
        <f t="shared" si="31"/>
        <v>0.8</v>
      </c>
      <c r="AV59" s="157">
        <f t="shared" si="32"/>
        <v>0.8</v>
      </c>
      <c r="AW59" s="157">
        <f t="shared" si="33"/>
        <v>0.8</v>
      </c>
      <c r="AX59" s="157">
        <f t="shared" si="34"/>
        <v>0.44000000000000006</v>
      </c>
      <c r="AY59" s="157">
        <f t="shared" si="35"/>
        <v>0.85</v>
      </c>
      <c r="AZ59" s="157">
        <f t="shared" si="36"/>
        <v>0.85</v>
      </c>
      <c r="BA59" s="157">
        <f t="shared" si="37"/>
        <v>0.85</v>
      </c>
      <c r="BB59" s="157">
        <f t="shared" si="38"/>
        <v>0.85</v>
      </c>
      <c r="BC59" s="157">
        <f t="shared" si="39"/>
        <v>0.46750000000000003</v>
      </c>
      <c r="BD59" s="60"/>
      <c r="BE59" s="158">
        <f t="shared" si="118"/>
        <v>94.398198416742687</v>
      </c>
      <c r="BF59" s="1"/>
      <c r="BG59" s="1"/>
      <c r="BH59" s="159">
        <f t="shared" si="40"/>
        <v>0</v>
      </c>
      <c r="BI59" s="159">
        <f t="shared" si="41"/>
        <v>0</v>
      </c>
      <c r="BJ59" s="159">
        <f t="shared" si="42"/>
        <v>0</v>
      </c>
      <c r="BK59" s="159">
        <f t="shared" si="43"/>
        <v>0</v>
      </c>
      <c r="BL59" s="159">
        <f t="shared" si="44"/>
        <v>0</v>
      </c>
      <c r="BM59" s="159">
        <f t="shared" si="45"/>
        <v>40</v>
      </c>
      <c r="BN59" s="159">
        <f t="shared" si="46"/>
        <v>40</v>
      </c>
      <c r="BO59" s="159">
        <f t="shared" si="47"/>
        <v>40</v>
      </c>
      <c r="BP59" s="159">
        <f t="shared" si="48"/>
        <v>40</v>
      </c>
      <c r="BQ59" s="159">
        <f t="shared" si="49"/>
        <v>40</v>
      </c>
      <c r="BR59" s="159">
        <f t="shared" si="50"/>
        <v>40</v>
      </c>
      <c r="BS59" s="159">
        <f t="shared" si="51"/>
        <v>40</v>
      </c>
      <c r="BT59" s="159">
        <f t="shared" si="52"/>
        <v>40</v>
      </c>
      <c r="BU59" s="159">
        <f t="shared" si="53"/>
        <v>40</v>
      </c>
      <c r="BV59" s="159">
        <f t="shared" si="54"/>
        <v>40</v>
      </c>
      <c r="BW59" s="159">
        <f t="shared" si="55"/>
        <v>60</v>
      </c>
      <c r="BX59" s="159">
        <f t="shared" si="56"/>
        <v>60</v>
      </c>
      <c r="BY59" s="159">
        <f t="shared" si="57"/>
        <v>60</v>
      </c>
      <c r="BZ59" s="159">
        <f t="shared" si="58"/>
        <v>60</v>
      </c>
      <c r="CA59" s="159">
        <f t="shared" si="59"/>
        <v>60</v>
      </c>
      <c r="CB59" s="159">
        <f t="shared" si="60"/>
        <v>60</v>
      </c>
      <c r="CC59" s="159">
        <f t="shared" si="61"/>
        <v>60</v>
      </c>
      <c r="CD59" s="159">
        <f t="shared" si="62"/>
        <v>60</v>
      </c>
      <c r="CE59" s="159">
        <f t="shared" si="63"/>
        <v>60</v>
      </c>
      <c r="CF59" s="159">
        <f t="shared" si="64"/>
        <v>60</v>
      </c>
      <c r="CG59" s="1"/>
      <c r="CH59" s="1"/>
      <c r="CI59" s="160">
        <f t="shared" si="65"/>
        <v>44.398198416742687</v>
      </c>
      <c r="CJ59" s="160">
        <f t="shared" si="66"/>
        <v>44.398198416742687</v>
      </c>
      <c r="CK59" s="160">
        <f t="shared" si="67"/>
        <v>44.398198416742687</v>
      </c>
      <c r="CL59" s="160">
        <f t="shared" si="68"/>
        <v>44.398198416742687</v>
      </c>
      <c r="CM59" s="160">
        <f t="shared" si="69"/>
        <v>44.398198416742687</v>
      </c>
      <c r="CN59" s="160">
        <f t="shared" si="70"/>
        <v>84.398198416742673</v>
      </c>
      <c r="CO59" s="160">
        <f t="shared" si="71"/>
        <v>84.398198416742673</v>
      </c>
      <c r="CP59" s="160">
        <f t="shared" si="72"/>
        <v>84.398198416742673</v>
      </c>
      <c r="CQ59" s="160">
        <f t="shared" si="73"/>
        <v>84.398198416742673</v>
      </c>
      <c r="CR59" s="160">
        <f t="shared" si="74"/>
        <v>84.398198416742673</v>
      </c>
      <c r="CS59" s="160">
        <f t="shared" si="75"/>
        <v>84.398198416742673</v>
      </c>
      <c r="CT59" s="160">
        <f t="shared" si="76"/>
        <v>84.398198416742673</v>
      </c>
      <c r="CU59" s="160">
        <f t="shared" si="77"/>
        <v>84.398198416742673</v>
      </c>
      <c r="CV59" s="160">
        <f t="shared" si="78"/>
        <v>84.398198416742673</v>
      </c>
      <c r="CW59" s="160">
        <f t="shared" si="79"/>
        <v>84.398198416742673</v>
      </c>
      <c r="CX59" s="160">
        <f t="shared" si="80"/>
        <v>104.39819841674267</v>
      </c>
      <c r="CY59" s="160">
        <f t="shared" si="81"/>
        <v>104.39819841674267</v>
      </c>
      <c r="CZ59" s="160">
        <f t="shared" si="82"/>
        <v>104.39819841674267</v>
      </c>
      <c r="DA59" s="160">
        <f t="shared" si="83"/>
        <v>104.39819841674267</v>
      </c>
      <c r="DB59" s="160">
        <f t="shared" si="84"/>
        <v>104.39819841674267</v>
      </c>
      <c r="DC59" s="160">
        <f t="shared" si="85"/>
        <v>104.39819841674267</v>
      </c>
      <c r="DD59" s="160">
        <f t="shared" si="86"/>
        <v>104.39819841674267</v>
      </c>
      <c r="DE59" s="160">
        <f t="shared" si="87"/>
        <v>104.39819841674267</v>
      </c>
      <c r="DF59" s="160">
        <f t="shared" si="88"/>
        <v>104.39819841674267</v>
      </c>
      <c r="DG59" s="160">
        <f t="shared" si="89"/>
        <v>104.39819841674267</v>
      </c>
      <c r="DH59" s="36"/>
      <c r="DI59" s="36"/>
      <c r="DJ59" s="160">
        <f t="shared" si="90"/>
        <v>44.398198416742687</v>
      </c>
      <c r="DK59" s="160">
        <f t="shared" si="91"/>
        <v>44.398198416742687</v>
      </c>
      <c r="DL59" s="160">
        <f t="shared" si="92"/>
        <v>44.398198416742687</v>
      </c>
      <c r="DM59" s="160">
        <f t="shared" si="93"/>
        <v>44.398198416742687</v>
      </c>
      <c r="DN59" s="160">
        <f t="shared" si="94"/>
        <v>24.419009129208479</v>
      </c>
      <c r="DO59" s="160">
        <f t="shared" si="95"/>
        <v>75.958378575068409</v>
      </c>
      <c r="DP59" s="160">
        <f t="shared" si="96"/>
        <v>75.958378575068409</v>
      </c>
      <c r="DQ59" s="160">
        <f t="shared" si="97"/>
        <v>75.958378575068409</v>
      </c>
      <c r="DR59" s="160">
        <f t="shared" si="98"/>
        <v>75.958378575068409</v>
      </c>
      <c r="DS59" s="160">
        <f t="shared" si="99"/>
        <v>41.77710821628763</v>
      </c>
      <c r="DT59" s="160">
        <f t="shared" si="100"/>
        <v>80.178288495905534</v>
      </c>
      <c r="DU59" s="160">
        <f t="shared" si="101"/>
        <v>80.178288495905534</v>
      </c>
      <c r="DV59" s="160">
        <f t="shared" si="102"/>
        <v>80.178288495905534</v>
      </c>
      <c r="DW59" s="160">
        <f t="shared" si="103"/>
        <v>80.178288495905534</v>
      </c>
      <c r="DX59" s="160">
        <f t="shared" si="104"/>
        <v>44.098058672748046</v>
      </c>
      <c r="DY59" s="160">
        <f t="shared" si="105"/>
        <v>83.518558733394144</v>
      </c>
      <c r="DZ59" s="160">
        <f t="shared" si="106"/>
        <v>83.518558733394144</v>
      </c>
      <c r="EA59" s="160">
        <f t="shared" si="107"/>
        <v>83.518558733394144</v>
      </c>
      <c r="EB59" s="160">
        <f t="shared" si="108"/>
        <v>83.518558733394144</v>
      </c>
      <c r="EC59" s="160">
        <f t="shared" si="109"/>
        <v>45.935207303366781</v>
      </c>
      <c r="ED59" s="160">
        <f t="shared" si="110"/>
        <v>88.738468654231269</v>
      </c>
      <c r="EE59" s="160">
        <f t="shared" si="111"/>
        <v>88.738468654231269</v>
      </c>
      <c r="EF59" s="160">
        <f t="shared" si="112"/>
        <v>88.738468654231269</v>
      </c>
      <c r="EG59" s="160">
        <f t="shared" si="113"/>
        <v>88.738468654231269</v>
      </c>
      <c r="EH59" s="160">
        <f t="shared" si="114"/>
        <v>48.806157759827201</v>
      </c>
      <c r="EI59" s="36"/>
      <c r="EJ59" s="36"/>
      <c r="EK59" s="36"/>
      <c r="EL59" s="36"/>
      <c r="EM59" s="36"/>
      <c r="EN59" s="36"/>
      <c r="EO59" s="36"/>
      <c r="EP59" s="36"/>
      <c r="EQ59" s="36"/>
      <c r="ER59" s="36"/>
      <c r="ES59" s="36"/>
      <c r="ET59" s="36"/>
      <c r="EU59" s="36"/>
    </row>
    <row r="60" spans="1:151" ht="13.5" thickBot="1">
      <c r="A60" s="2">
        <v>1184</v>
      </c>
      <c r="B60" s="153">
        <f>INDEX('Customer Longevity'!$A$7:$A$206,MATCH(Model!A60,'Customer Longevity'!$B$7:$B$206,0))</f>
        <v>3.6934329451693797</v>
      </c>
      <c r="C60" s="154">
        <v>7036.1702976532697</v>
      </c>
      <c r="D60" s="3"/>
      <c r="E60" s="153" cm="1">
        <f t="array" ref="E60">INDEX('Distance to Each Branch'!$C$7:$C$806,MATCH(1, (Model!$E$14='Distance to Each Branch'!$B$7:$B$806)*(Model!A60='Distance to Each Branch'!$A$7:$A$806),0))</f>
        <v>4.3461208842204977</v>
      </c>
      <c r="F60" s="153" cm="1">
        <f t="array" ref="F60">INDEX('Distance to Each Branch'!$C$7:$C$806,MATCH(1, (Model!$F$14='Distance to Each Branch'!$B$7:$B$806)*(Model!A60='Distance to Each Branch'!$A$7:$A$806),0))</f>
        <v>2.4883925899983188</v>
      </c>
      <c r="G60" s="153" cm="1">
        <f t="array" ref="G60">INDEX('Distance to Each Branch'!$C$7:$C$806,MATCH(1, (Model!$G$14='Distance to Each Branch'!$B$7:$B$806)*(Model!A60='Distance to Each Branch'!$A$7:$A$806),0))</f>
        <v>5.5499552014019047</v>
      </c>
      <c r="H60" s="153" cm="1">
        <f t="array" ref="H60">INDEX('Distance to Each Branch'!$C$7:$C$806,MATCH(1, (Model!$H$14='Distance to Each Branch'!$B$7:$B$806)*(Model!A60='Distance to Each Branch'!$A$7:$A$806),0))</f>
        <v>1.0627590421103434</v>
      </c>
      <c r="I60" s="155" t="str">
        <f t="shared" si="116"/>
        <v>Branch D</v>
      </c>
      <c r="J60" s="54"/>
      <c r="K60" s="156">
        <f t="shared" si="117"/>
        <v>1.0627590421103434</v>
      </c>
      <c r="L60" s="34">
        <v>0</v>
      </c>
      <c r="M60" s="153">
        <f t="shared" si="12"/>
        <v>0</v>
      </c>
      <c r="N60" s="153">
        <f t="shared" si="119"/>
        <v>0</v>
      </c>
      <c r="O60" s="153">
        <f t="shared" si="120"/>
        <v>0</v>
      </c>
      <c r="P60" s="153">
        <f t="shared" si="121"/>
        <v>1.4256335478879754</v>
      </c>
      <c r="R60" s="23">
        <v>1</v>
      </c>
      <c r="S60" s="157">
        <f>(1-IF(M60=0,0,INDEX('Branch Closure Driven Attrition'!$D$9:$G$12,MATCH($B60,'Branch Closure Driven Attrition'!$C$9:$C$12,TRUE),MATCH(M60,'Branch Closure Driven Attrition'!$D$8:$G$8,TRUE))))</f>
        <v>1</v>
      </c>
      <c r="T60" s="157">
        <f>(1-IF(N60=0,0,INDEX('Branch Closure Driven Attrition'!$D$9:$G$12,MATCH($B60,'Branch Closure Driven Attrition'!$C$9:$C$12,TRUE),MATCH(N60,'Branch Closure Driven Attrition'!$D$8:$G$8,TRUE))))</f>
        <v>1</v>
      </c>
      <c r="U60" s="157">
        <f>(1-IF(O60=0,0,INDEX('Branch Closure Driven Attrition'!$D$9:$G$12,MATCH($B60,'Branch Closure Driven Attrition'!$C$9:$C$12,TRUE),MATCH(O60,'Branch Closure Driven Attrition'!$D$8:$G$8,TRUE))))</f>
        <v>1</v>
      </c>
      <c r="V60" s="157">
        <f>(1-IF(P60=0,0,INDEX('Branch Closure Driven Attrition'!$D$9:$G$12,MATCH($B60,'Branch Closure Driven Attrition'!$C$9:$C$12,TRUE),MATCH(P60,'Branch Closure Driven Attrition'!$D$8:$G$8,TRUE))))</f>
        <v>0.6</v>
      </c>
      <c r="W60" s="29"/>
      <c r="X60" s="23">
        <f t="shared" si="10"/>
        <v>1</v>
      </c>
      <c r="Y60" s="157">
        <f>IF($C60&lt;'Fee Driven Attrition'!$I$8,1-IF(Y$13='Fee Driven Attrition'!$J$7,'Fee Driven Attrition'!$J$8,'Fee Driven Attrition'!$K$8),1)</f>
        <v>0.9</v>
      </c>
      <c r="Z60" s="157">
        <f>IF($C60&lt;'Fee Driven Attrition'!$I$9,1-IF(Z$13='Fee Driven Attrition'!$J$7,'Fee Driven Attrition'!$J$9,'Fee Driven Attrition'!$K$8),1)</f>
        <v>0.95</v>
      </c>
      <c r="AA60" s="157">
        <f>IF($C60&lt;'Fee Driven Attrition'!$I$8,1-IF(AA$13='Fee Driven Attrition'!$K$7,'Fee Driven Attrition'!$K$8,'Fee Driven Attrition'!$K$8),1)</f>
        <v>0.8</v>
      </c>
      <c r="AB60" s="157">
        <f>IF($C60&lt;'Fee Driven Attrition'!$I$9,1-IF(AB$13='Fee Driven Attrition'!$K$7,'Fee Driven Attrition'!$K$9,'Fee Driven Attrition'!$K$8),1)</f>
        <v>0.85</v>
      </c>
      <c r="AC60" s="29"/>
      <c r="AD60" s="23"/>
      <c r="AE60" s="157">
        <f t="shared" si="115"/>
        <v>1</v>
      </c>
      <c r="AF60" s="157">
        <f t="shared" si="16"/>
        <v>1</v>
      </c>
      <c r="AG60" s="157">
        <f t="shared" si="17"/>
        <v>1</v>
      </c>
      <c r="AH60" s="157">
        <f t="shared" si="18"/>
        <v>1</v>
      </c>
      <c r="AI60" s="157">
        <f t="shared" si="19"/>
        <v>0.6</v>
      </c>
      <c r="AJ60" s="157">
        <f t="shared" si="20"/>
        <v>0.9</v>
      </c>
      <c r="AK60" s="157">
        <f t="shared" si="21"/>
        <v>0.9</v>
      </c>
      <c r="AL60" s="157">
        <f t="shared" si="22"/>
        <v>0.9</v>
      </c>
      <c r="AM60" s="157">
        <f t="shared" si="23"/>
        <v>0.9</v>
      </c>
      <c r="AN60" s="157">
        <f t="shared" si="24"/>
        <v>0.54</v>
      </c>
      <c r="AO60" s="157">
        <f t="shared" si="25"/>
        <v>0.95</v>
      </c>
      <c r="AP60" s="157">
        <f t="shared" si="26"/>
        <v>0.95</v>
      </c>
      <c r="AQ60" s="157">
        <f t="shared" si="27"/>
        <v>0.95</v>
      </c>
      <c r="AR60" s="157">
        <f t="shared" si="28"/>
        <v>0.95</v>
      </c>
      <c r="AS60" s="157">
        <f t="shared" si="29"/>
        <v>0.56999999999999995</v>
      </c>
      <c r="AT60" s="157">
        <f t="shared" si="30"/>
        <v>0.8</v>
      </c>
      <c r="AU60" s="157">
        <f t="shared" si="31"/>
        <v>0.8</v>
      </c>
      <c r="AV60" s="157">
        <f t="shared" si="32"/>
        <v>0.8</v>
      </c>
      <c r="AW60" s="157">
        <f t="shared" si="33"/>
        <v>0.8</v>
      </c>
      <c r="AX60" s="157">
        <f t="shared" si="34"/>
        <v>0.48</v>
      </c>
      <c r="AY60" s="157">
        <f t="shared" si="35"/>
        <v>0.85</v>
      </c>
      <c r="AZ60" s="157">
        <f t="shared" si="36"/>
        <v>0.85</v>
      </c>
      <c r="BA60" s="157">
        <f t="shared" si="37"/>
        <v>0.85</v>
      </c>
      <c r="BB60" s="157">
        <f t="shared" si="38"/>
        <v>0.85</v>
      </c>
      <c r="BC60" s="157">
        <f t="shared" si="39"/>
        <v>0.51</v>
      </c>
      <c r="BD60" s="60"/>
      <c r="BE60" s="158">
        <f t="shared" si="118"/>
        <v>70.361702976532698</v>
      </c>
      <c r="BF60" s="1"/>
      <c r="BG60" s="1"/>
      <c r="BH60" s="159">
        <f t="shared" si="40"/>
        <v>0</v>
      </c>
      <c r="BI60" s="159">
        <f t="shared" si="41"/>
        <v>0</v>
      </c>
      <c r="BJ60" s="159">
        <f t="shared" si="42"/>
        <v>0</v>
      </c>
      <c r="BK60" s="159">
        <f t="shared" si="43"/>
        <v>0</v>
      </c>
      <c r="BL60" s="159">
        <f t="shared" si="44"/>
        <v>0</v>
      </c>
      <c r="BM60" s="159">
        <f t="shared" si="45"/>
        <v>40</v>
      </c>
      <c r="BN60" s="159">
        <f t="shared" si="46"/>
        <v>40</v>
      </c>
      <c r="BO60" s="159">
        <f t="shared" si="47"/>
        <v>40</v>
      </c>
      <c r="BP60" s="159">
        <f t="shared" si="48"/>
        <v>40</v>
      </c>
      <c r="BQ60" s="159">
        <f t="shared" si="49"/>
        <v>40</v>
      </c>
      <c r="BR60" s="159">
        <f t="shared" si="50"/>
        <v>40</v>
      </c>
      <c r="BS60" s="159">
        <f t="shared" si="51"/>
        <v>40</v>
      </c>
      <c r="BT60" s="159">
        <f t="shared" si="52"/>
        <v>40</v>
      </c>
      <c r="BU60" s="159">
        <f t="shared" si="53"/>
        <v>40</v>
      </c>
      <c r="BV60" s="159">
        <f t="shared" si="54"/>
        <v>40</v>
      </c>
      <c r="BW60" s="159">
        <f t="shared" si="55"/>
        <v>60</v>
      </c>
      <c r="BX60" s="159">
        <f t="shared" si="56"/>
        <v>60</v>
      </c>
      <c r="BY60" s="159">
        <f t="shared" si="57"/>
        <v>60</v>
      </c>
      <c r="BZ60" s="159">
        <f t="shared" si="58"/>
        <v>60</v>
      </c>
      <c r="CA60" s="159">
        <f t="shared" si="59"/>
        <v>60</v>
      </c>
      <c r="CB60" s="159">
        <f t="shared" si="60"/>
        <v>60</v>
      </c>
      <c r="CC60" s="159">
        <f t="shared" si="61"/>
        <v>60</v>
      </c>
      <c r="CD60" s="159">
        <f t="shared" si="62"/>
        <v>60</v>
      </c>
      <c r="CE60" s="159">
        <f t="shared" si="63"/>
        <v>60</v>
      </c>
      <c r="CF60" s="159">
        <f t="shared" si="64"/>
        <v>60</v>
      </c>
      <c r="CG60" s="1"/>
      <c r="CH60" s="1"/>
      <c r="CI60" s="160">
        <f t="shared" si="65"/>
        <v>20.361702976532698</v>
      </c>
      <c r="CJ60" s="160">
        <f t="shared" si="66"/>
        <v>20.361702976532698</v>
      </c>
      <c r="CK60" s="160">
        <f t="shared" si="67"/>
        <v>20.361702976532698</v>
      </c>
      <c r="CL60" s="160">
        <f t="shared" si="68"/>
        <v>20.361702976532698</v>
      </c>
      <c r="CM60" s="160">
        <f t="shared" si="69"/>
        <v>20.361702976532698</v>
      </c>
      <c r="CN60" s="160">
        <f t="shared" si="70"/>
        <v>60.361702976532698</v>
      </c>
      <c r="CO60" s="160">
        <f t="shared" si="71"/>
        <v>60.361702976532698</v>
      </c>
      <c r="CP60" s="160">
        <f t="shared" si="72"/>
        <v>60.361702976532698</v>
      </c>
      <c r="CQ60" s="160">
        <f t="shared" si="73"/>
        <v>60.361702976532698</v>
      </c>
      <c r="CR60" s="160">
        <f t="shared" si="74"/>
        <v>60.361702976532698</v>
      </c>
      <c r="CS60" s="160">
        <f t="shared" si="75"/>
        <v>60.361702976532698</v>
      </c>
      <c r="CT60" s="160">
        <f t="shared" si="76"/>
        <v>60.361702976532698</v>
      </c>
      <c r="CU60" s="160">
        <f t="shared" si="77"/>
        <v>60.361702976532698</v>
      </c>
      <c r="CV60" s="160">
        <f t="shared" si="78"/>
        <v>60.361702976532698</v>
      </c>
      <c r="CW60" s="160">
        <f t="shared" si="79"/>
        <v>60.361702976532698</v>
      </c>
      <c r="CX60" s="160">
        <f t="shared" si="80"/>
        <v>80.361702976532683</v>
      </c>
      <c r="CY60" s="160">
        <f t="shared" si="81"/>
        <v>80.361702976532683</v>
      </c>
      <c r="CZ60" s="160">
        <f t="shared" si="82"/>
        <v>80.361702976532683</v>
      </c>
      <c r="DA60" s="160">
        <f t="shared" si="83"/>
        <v>80.361702976532683</v>
      </c>
      <c r="DB60" s="160">
        <f t="shared" si="84"/>
        <v>80.361702976532683</v>
      </c>
      <c r="DC60" s="160">
        <f t="shared" si="85"/>
        <v>80.361702976532683</v>
      </c>
      <c r="DD60" s="160">
        <f t="shared" si="86"/>
        <v>80.361702976532683</v>
      </c>
      <c r="DE60" s="160">
        <f t="shared" si="87"/>
        <v>80.361702976532683</v>
      </c>
      <c r="DF60" s="160">
        <f t="shared" si="88"/>
        <v>80.361702976532683</v>
      </c>
      <c r="DG60" s="160">
        <f t="shared" si="89"/>
        <v>80.361702976532683</v>
      </c>
      <c r="DH60" s="36"/>
      <c r="DI60" s="36"/>
      <c r="DJ60" s="160">
        <f t="shared" si="90"/>
        <v>20.361702976532698</v>
      </c>
      <c r="DK60" s="160">
        <f t="shared" si="91"/>
        <v>20.361702976532698</v>
      </c>
      <c r="DL60" s="160">
        <f t="shared" si="92"/>
        <v>20.361702976532698</v>
      </c>
      <c r="DM60" s="160">
        <f t="shared" si="93"/>
        <v>20.361702976532698</v>
      </c>
      <c r="DN60" s="160">
        <f t="shared" si="94"/>
        <v>12.217021785919618</v>
      </c>
      <c r="DO60" s="160">
        <f t="shared" si="95"/>
        <v>54.325532678879426</v>
      </c>
      <c r="DP60" s="160">
        <f t="shared" si="96"/>
        <v>54.325532678879426</v>
      </c>
      <c r="DQ60" s="160">
        <f t="shared" si="97"/>
        <v>54.325532678879426</v>
      </c>
      <c r="DR60" s="160">
        <f t="shared" si="98"/>
        <v>54.325532678879426</v>
      </c>
      <c r="DS60" s="160">
        <f t="shared" si="99"/>
        <v>32.59531960732766</v>
      </c>
      <c r="DT60" s="160">
        <f t="shared" si="100"/>
        <v>57.343617827706062</v>
      </c>
      <c r="DU60" s="160">
        <f t="shared" si="101"/>
        <v>57.343617827706062</v>
      </c>
      <c r="DV60" s="160">
        <f t="shared" si="102"/>
        <v>57.343617827706062</v>
      </c>
      <c r="DW60" s="160">
        <f t="shared" si="103"/>
        <v>57.343617827706062</v>
      </c>
      <c r="DX60" s="160">
        <f t="shared" si="104"/>
        <v>34.406170696623633</v>
      </c>
      <c r="DY60" s="160">
        <f t="shared" si="105"/>
        <v>64.289362381226155</v>
      </c>
      <c r="DZ60" s="160">
        <f t="shared" si="106"/>
        <v>64.289362381226155</v>
      </c>
      <c r="EA60" s="160">
        <f t="shared" si="107"/>
        <v>64.289362381226155</v>
      </c>
      <c r="EB60" s="160">
        <f t="shared" si="108"/>
        <v>64.289362381226155</v>
      </c>
      <c r="EC60" s="160">
        <f t="shared" si="109"/>
        <v>38.573617428735687</v>
      </c>
      <c r="ED60" s="160">
        <f t="shared" si="110"/>
        <v>68.307447530052784</v>
      </c>
      <c r="EE60" s="160">
        <f t="shared" si="111"/>
        <v>68.307447530052784</v>
      </c>
      <c r="EF60" s="160">
        <f t="shared" si="112"/>
        <v>68.307447530052784</v>
      </c>
      <c r="EG60" s="160">
        <f t="shared" si="113"/>
        <v>68.307447530052784</v>
      </c>
      <c r="EH60" s="160">
        <f t="shared" si="114"/>
        <v>40.984468518031669</v>
      </c>
      <c r="EI60" s="36"/>
      <c r="EJ60" s="36"/>
      <c r="EK60" s="36"/>
      <c r="EL60" s="36"/>
      <c r="EM60" s="36"/>
      <c r="EN60" s="36"/>
      <c r="EO60" s="36"/>
      <c r="EP60" s="36"/>
      <c r="EQ60" s="36"/>
      <c r="ER60" s="36"/>
      <c r="ES60" s="36"/>
      <c r="ET60" s="36"/>
      <c r="EU60" s="36"/>
    </row>
    <row r="61" spans="1:151" ht="13.5" thickBot="1">
      <c r="A61" s="2">
        <v>1136</v>
      </c>
      <c r="B61" s="153">
        <f>INDEX('Customer Longevity'!$A$7:$A$206,MATCH(Model!A61,'Customer Longevity'!$B$7:$B$206,0))</f>
        <v>10.19273180968897</v>
      </c>
      <c r="C61" s="154">
        <v>9820.5128072671905</v>
      </c>
      <c r="D61" s="3"/>
      <c r="E61" s="153" cm="1">
        <f t="array" ref="E61">INDEX('Distance to Each Branch'!$C$7:$C$806,MATCH(1, (Model!$E$14='Distance to Each Branch'!$B$7:$B$806)*(Model!A61='Distance to Each Branch'!$A$7:$A$806),0))</f>
        <v>5.6193733454972445</v>
      </c>
      <c r="F61" s="153" cm="1">
        <f t="array" ref="F61">INDEX('Distance to Each Branch'!$C$7:$C$806,MATCH(1, (Model!$F$14='Distance to Each Branch'!$B$7:$B$806)*(Model!A61='Distance to Each Branch'!$A$7:$A$806),0))</f>
        <v>1.0395790538580556</v>
      </c>
      <c r="G61" s="153" cm="1">
        <f t="array" ref="G61">INDEX('Distance to Each Branch'!$C$7:$C$806,MATCH(1, (Model!$G$14='Distance to Each Branch'!$B$7:$B$806)*(Model!A61='Distance to Each Branch'!$A$7:$A$806),0))</f>
        <v>0.93684505488644942</v>
      </c>
      <c r="H61" s="153" cm="1">
        <f t="array" ref="H61">INDEX('Distance to Each Branch'!$C$7:$C$806,MATCH(1, (Model!$H$14='Distance to Each Branch'!$B$7:$B$806)*(Model!A61='Distance to Each Branch'!$A$7:$A$806),0))</f>
        <v>2.1589031834724062</v>
      </c>
      <c r="I61" s="155" t="str">
        <f t="shared" si="116"/>
        <v>Branch C</v>
      </c>
      <c r="J61" s="54"/>
      <c r="K61" s="156">
        <f t="shared" si="117"/>
        <v>0.93684505488644942</v>
      </c>
      <c r="L61" s="34">
        <v>0</v>
      </c>
      <c r="M61" s="153">
        <f t="shared" si="12"/>
        <v>0</v>
      </c>
      <c r="N61" s="153">
        <f t="shared" si="119"/>
        <v>0</v>
      </c>
      <c r="O61" s="153">
        <f t="shared" si="120"/>
        <v>0.10273399897160618</v>
      </c>
      <c r="P61" s="153">
        <f t="shared" si="121"/>
        <v>0</v>
      </c>
      <c r="R61" s="23">
        <v>1</v>
      </c>
      <c r="S61" s="157">
        <f>(1-IF(M61=0,0,INDEX('Branch Closure Driven Attrition'!$D$9:$G$12,MATCH($B61,'Branch Closure Driven Attrition'!$C$9:$C$12,TRUE),MATCH(M61,'Branch Closure Driven Attrition'!$D$8:$G$8,TRUE))))</f>
        <v>1</v>
      </c>
      <c r="T61" s="157">
        <f>(1-IF(N61=0,0,INDEX('Branch Closure Driven Attrition'!$D$9:$G$12,MATCH($B61,'Branch Closure Driven Attrition'!$C$9:$C$12,TRUE),MATCH(N61,'Branch Closure Driven Attrition'!$D$8:$G$8,TRUE))))</f>
        <v>1</v>
      </c>
      <c r="U61" s="157">
        <f>(1-IF(O61=0,0,INDEX('Branch Closure Driven Attrition'!$D$9:$G$12,MATCH($B61,'Branch Closure Driven Attrition'!$C$9:$C$12,TRUE),MATCH(O61,'Branch Closure Driven Attrition'!$D$8:$G$8,TRUE))))</f>
        <v>0.8</v>
      </c>
      <c r="V61" s="157">
        <f>(1-IF(P61=0,0,INDEX('Branch Closure Driven Attrition'!$D$9:$G$12,MATCH($B61,'Branch Closure Driven Attrition'!$C$9:$C$12,TRUE),MATCH(P61,'Branch Closure Driven Attrition'!$D$8:$G$8,TRUE))))</f>
        <v>1</v>
      </c>
      <c r="W61" s="29"/>
      <c r="X61" s="23">
        <f t="shared" si="10"/>
        <v>1</v>
      </c>
      <c r="Y61" s="157">
        <f>IF($C61&lt;'Fee Driven Attrition'!$I$8,1-IF(Y$13='Fee Driven Attrition'!$J$7,'Fee Driven Attrition'!$J$8,'Fee Driven Attrition'!$K$8),1)</f>
        <v>0.9</v>
      </c>
      <c r="Z61" s="157">
        <f>IF($C61&lt;'Fee Driven Attrition'!$I$9,1-IF(Z$13='Fee Driven Attrition'!$J$7,'Fee Driven Attrition'!$J$9,'Fee Driven Attrition'!$K$8),1)</f>
        <v>0.95</v>
      </c>
      <c r="AA61" s="157">
        <f>IF($C61&lt;'Fee Driven Attrition'!$I$8,1-IF(AA$13='Fee Driven Attrition'!$K$7,'Fee Driven Attrition'!$K$8,'Fee Driven Attrition'!$K$8),1)</f>
        <v>0.8</v>
      </c>
      <c r="AB61" s="157">
        <f>IF($C61&lt;'Fee Driven Attrition'!$I$9,1-IF(AB$13='Fee Driven Attrition'!$K$7,'Fee Driven Attrition'!$K$9,'Fee Driven Attrition'!$K$8),1)</f>
        <v>0.85</v>
      </c>
      <c r="AC61" s="29"/>
      <c r="AD61" s="23"/>
      <c r="AE61" s="157">
        <f t="shared" si="115"/>
        <v>1</v>
      </c>
      <c r="AF61" s="157">
        <f t="shared" si="16"/>
        <v>1</v>
      </c>
      <c r="AG61" s="157">
        <f t="shared" si="17"/>
        <v>1</v>
      </c>
      <c r="AH61" s="157">
        <f t="shared" si="18"/>
        <v>0.8</v>
      </c>
      <c r="AI61" s="157">
        <f t="shared" si="19"/>
        <v>1</v>
      </c>
      <c r="AJ61" s="157">
        <f t="shared" si="20"/>
        <v>0.9</v>
      </c>
      <c r="AK61" s="157">
        <f t="shared" si="21"/>
        <v>0.9</v>
      </c>
      <c r="AL61" s="157">
        <f t="shared" si="22"/>
        <v>0.9</v>
      </c>
      <c r="AM61" s="157">
        <f t="shared" si="23"/>
        <v>0.72000000000000008</v>
      </c>
      <c r="AN61" s="157">
        <f t="shared" si="24"/>
        <v>0.9</v>
      </c>
      <c r="AO61" s="157">
        <f t="shared" si="25"/>
        <v>0.95</v>
      </c>
      <c r="AP61" s="157">
        <f t="shared" si="26"/>
        <v>0.95</v>
      </c>
      <c r="AQ61" s="157">
        <f t="shared" si="27"/>
        <v>0.95</v>
      </c>
      <c r="AR61" s="157">
        <f t="shared" si="28"/>
        <v>0.76</v>
      </c>
      <c r="AS61" s="157">
        <f t="shared" si="29"/>
        <v>0.95</v>
      </c>
      <c r="AT61" s="157">
        <f t="shared" si="30"/>
        <v>0.8</v>
      </c>
      <c r="AU61" s="157">
        <f t="shared" si="31"/>
        <v>0.8</v>
      </c>
      <c r="AV61" s="157">
        <f t="shared" si="32"/>
        <v>0.8</v>
      </c>
      <c r="AW61" s="157">
        <f t="shared" si="33"/>
        <v>0.64000000000000012</v>
      </c>
      <c r="AX61" s="157">
        <f t="shared" si="34"/>
        <v>0.8</v>
      </c>
      <c r="AY61" s="157">
        <f t="shared" si="35"/>
        <v>0.85</v>
      </c>
      <c r="AZ61" s="157">
        <f t="shared" si="36"/>
        <v>0.85</v>
      </c>
      <c r="BA61" s="157">
        <f t="shared" si="37"/>
        <v>0.85</v>
      </c>
      <c r="BB61" s="157">
        <f t="shared" si="38"/>
        <v>0.68</v>
      </c>
      <c r="BC61" s="157">
        <f t="shared" si="39"/>
        <v>0.85</v>
      </c>
      <c r="BD61" s="60"/>
      <c r="BE61" s="158">
        <f t="shared" si="118"/>
        <v>98.205128072671911</v>
      </c>
      <c r="BF61" s="1"/>
      <c r="BG61" s="1"/>
      <c r="BH61" s="159">
        <f t="shared" si="40"/>
        <v>0</v>
      </c>
      <c r="BI61" s="159">
        <f t="shared" si="41"/>
        <v>0</v>
      </c>
      <c r="BJ61" s="159">
        <f t="shared" si="42"/>
        <v>0</v>
      </c>
      <c r="BK61" s="159">
        <f t="shared" si="43"/>
        <v>0</v>
      </c>
      <c r="BL61" s="159">
        <f t="shared" si="44"/>
        <v>0</v>
      </c>
      <c r="BM61" s="159">
        <f t="shared" si="45"/>
        <v>40</v>
      </c>
      <c r="BN61" s="159">
        <f t="shared" si="46"/>
        <v>40</v>
      </c>
      <c r="BO61" s="159">
        <f t="shared" si="47"/>
        <v>40</v>
      </c>
      <c r="BP61" s="159">
        <f t="shared" si="48"/>
        <v>40</v>
      </c>
      <c r="BQ61" s="159">
        <f t="shared" si="49"/>
        <v>40</v>
      </c>
      <c r="BR61" s="159">
        <f t="shared" si="50"/>
        <v>40</v>
      </c>
      <c r="BS61" s="159">
        <f t="shared" si="51"/>
        <v>40</v>
      </c>
      <c r="BT61" s="159">
        <f t="shared" si="52"/>
        <v>40</v>
      </c>
      <c r="BU61" s="159">
        <f t="shared" si="53"/>
        <v>40</v>
      </c>
      <c r="BV61" s="159">
        <f t="shared" si="54"/>
        <v>40</v>
      </c>
      <c r="BW61" s="159">
        <f t="shared" si="55"/>
        <v>60</v>
      </c>
      <c r="BX61" s="159">
        <f t="shared" si="56"/>
        <v>60</v>
      </c>
      <c r="BY61" s="159">
        <f t="shared" si="57"/>
        <v>60</v>
      </c>
      <c r="BZ61" s="159">
        <f t="shared" si="58"/>
        <v>60</v>
      </c>
      <c r="CA61" s="159">
        <f t="shared" si="59"/>
        <v>60</v>
      </c>
      <c r="CB61" s="159">
        <f t="shared" si="60"/>
        <v>60</v>
      </c>
      <c r="CC61" s="159">
        <f t="shared" si="61"/>
        <v>60</v>
      </c>
      <c r="CD61" s="159">
        <f t="shared" si="62"/>
        <v>60</v>
      </c>
      <c r="CE61" s="159">
        <f t="shared" si="63"/>
        <v>60</v>
      </c>
      <c r="CF61" s="159">
        <f t="shared" si="64"/>
        <v>60</v>
      </c>
      <c r="CG61" s="1"/>
      <c r="CH61" s="1"/>
      <c r="CI61" s="160">
        <f t="shared" si="65"/>
        <v>48.205128072671911</v>
      </c>
      <c r="CJ61" s="160">
        <f t="shared" si="66"/>
        <v>48.205128072671911</v>
      </c>
      <c r="CK61" s="160">
        <f t="shared" si="67"/>
        <v>48.205128072671911</v>
      </c>
      <c r="CL61" s="160">
        <f t="shared" si="68"/>
        <v>48.205128072671911</v>
      </c>
      <c r="CM61" s="160">
        <f t="shared" si="69"/>
        <v>48.205128072671911</v>
      </c>
      <c r="CN61" s="160">
        <f t="shared" si="70"/>
        <v>88.205128072671926</v>
      </c>
      <c r="CO61" s="160">
        <f t="shared" si="71"/>
        <v>88.205128072671926</v>
      </c>
      <c r="CP61" s="160">
        <f t="shared" si="72"/>
        <v>88.205128072671926</v>
      </c>
      <c r="CQ61" s="160">
        <f t="shared" si="73"/>
        <v>88.205128072671926</v>
      </c>
      <c r="CR61" s="160">
        <f t="shared" si="74"/>
        <v>88.205128072671926</v>
      </c>
      <c r="CS61" s="160">
        <f t="shared" si="75"/>
        <v>88.205128072671926</v>
      </c>
      <c r="CT61" s="160">
        <f t="shared" si="76"/>
        <v>88.205128072671926</v>
      </c>
      <c r="CU61" s="160">
        <f t="shared" si="77"/>
        <v>88.205128072671926</v>
      </c>
      <c r="CV61" s="160">
        <f t="shared" si="78"/>
        <v>88.205128072671926</v>
      </c>
      <c r="CW61" s="160">
        <f t="shared" si="79"/>
        <v>88.205128072671926</v>
      </c>
      <c r="CX61" s="160">
        <f t="shared" si="80"/>
        <v>108.20512807267193</v>
      </c>
      <c r="CY61" s="160">
        <f t="shared" si="81"/>
        <v>108.20512807267193</v>
      </c>
      <c r="CZ61" s="160">
        <f t="shared" si="82"/>
        <v>108.20512807267193</v>
      </c>
      <c r="DA61" s="160">
        <f t="shared" si="83"/>
        <v>108.20512807267193</v>
      </c>
      <c r="DB61" s="160">
        <f t="shared" si="84"/>
        <v>108.20512807267193</v>
      </c>
      <c r="DC61" s="160">
        <f t="shared" si="85"/>
        <v>108.20512807267193</v>
      </c>
      <c r="DD61" s="160">
        <f t="shared" si="86"/>
        <v>108.20512807267193</v>
      </c>
      <c r="DE61" s="160">
        <f t="shared" si="87"/>
        <v>108.20512807267193</v>
      </c>
      <c r="DF61" s="160">
        <f t="shared" si="88"/>
        <v>108.20512807267193</v>
      </c>
      <c r="DG61" s="160">
        <f t="shared" si="89"/>
        <v>108.20512807267193</v>
      </c>
      <c r="DH61" s="36"/>
      <c r="DI61" s="36"/>
      <c r="DJ61" s="160">
        <f t="shared" si="90"/>
        <v>48.205128072671911</v>
      </c>
      <c r="DK61" s="160">
        <f t="shared" si="91"/>
        <v>48.205128072671911</v>
      </c>
      <c r="DL61" s="160">
        <f t="shared" si="92"/>
        <v>48.205128072671911</v>
      </c>
      <c r="DM61" s="160">
        <f t="shared" si="93"/>
        <v>38.564102458137533</v>
      </c>
      <c r="DN61" s="160">
        <f t="shared" si="94"/>
        <v>48.205128072671911</v>
      </c>
      <c r="DO61" s="160">
        <f t="shared" si="95"/>
        <v>79.384615265404733</v>
      </c>
      <c r="DP61" s="160">
        <f t="shared" si="96"/>
        <v>79.384615265404733</v>
      </c>
      <c r="DQ61" s="160">
        <f t="shared" si="97"/>
        <v>79.384615265404733</v>
      </c>
      <c r="DR61" s="160">
        <f t="shared" si="98"/>
        <v>63.507692212323796</v>
      </c>
      <c r="DS61" s="160">
        <f t="shared" si="99"/>
        <v>79.384615265404733</v>
      </c>
      <c r="DT61" s="160">
        <f t="shared" si="100"/>
        <v>83.794871669038329</v>
      </c>
      <c r="DU61" s="160">
        <f t="shared" si="101"/>
        <v>83.794871669038329</v>
      </c>
      <c r="DV61" s="160">
        <f t="shared" si="102"/>
        <v>83.794871669038329</v>
      </c>
      <c r="DW61" s="160">
        <f t="shared" si="103"/>
        <v>67.035897335230658</v>
      </c>
      <c r="DX61" s="160">
        <f t="shared" si="104"/>
        <v>83.794871669038329</v>
      </c>
      <c r="DY61" s="160">
        <f t="shared" si="105"/>
        <v>86.56410245813754</v>
      </c>
      <c r="DZ61" s="160">
        <f t="shared" si="106"/>
        <v>86.56410245813754</v>
      </c>
      <c r="EA61" s="160">
        <f t="shared" si="107"/>
        <v>86.56410245813754</v>
      </c>
      <c r="EB61" s="160">
        <f t="shared" si="108"/>
        <v>69.251281966510049</v>
      </c>
      <c r="EC61" s="160">
        <f t="shared" si="109"/>
        <v>86.56410245813754</v>
      </c>
      <c r="ED61" s="160">
        <f t="shared" si="110"/>
        <v>91.974358861771137</v>
      </c>
      <c r="EE61" s="160">
        <f t="shared" si="111"/>
        <v>91.974358861771137</v>
      </c>
      <c r="EF61" s="160">
        <f t="shared" si="112"/>
        <v>91.974358861771137</v>
      </c>
      <c r="EG61" s="160">
        <f t="shared" si="113"/>
        <v>73.579487089416915</v>
      </c>
      <c r="EH61" s="160">
        <f t="shared" si="114"/>
        <v>91.974358861771137</v>
      </c>
      <c r="EI61" s="36"/>
      <c r="EJ61" s="36"/>
      <c r="EK61" s="36"/>
      <c r="EL61" s="36"/>
      <c r="EM61" s="36"/>
      <c r="EN61" s="36"/>
      <c r="EO61" s="36"/>
      <c r="EP61" s="36"/>
      <c r="EQ61" s="36"/>
      <c r="ER61" s="36"/>
      <c r="ES61" s="36"/>
      <c r="ET61" s="36"/>
      <c r="EU61" s="36"/>
    </row>
    <row r="62" spans="1:151" ht="13.5" thickBot="1">
      <c r="A62" s="2">
        <v>1048</v>
      </c>
      <c r="B62" s="153">
        <f>INDEX('Customer Longevity'!$A$7:$A$206,MATCH(Model!A62,'Customer Longevity'!$B$7:$B$206,0))</f>
        <v>11.750574001005939</v>
      </c>
      <c r="C62" s="154">
        <v>23104.071072420629</v>
      </c>
      <c r="D62" s="3"/>
      <c r="E62" s="153" cm="1">
        <f t="array" ref="E62">INDEX('Distance to Each Branch'!$C$7:$C$806,MATCH(1, (Model!$E$14='Distance to Each Branch'!$B$7:$B$806)*(Model!A62='Distance to Each Branch'!$A$7:$A$806),0))</f>
        <v>5.7990252286251414</v>
      </c>
      <c r="F62" s="153" cm="1">
        <f t="array" ref="F62">INDEX('Distance to Each Branch'!$C$7:$C$806,MATCH(1, (Model!$F$14='Distance to Each Branch'!$B$7:$B$806)*(Model!A62='Distance to Each Branch'!$A$7:$A$806),0))</f>
        <v>0.97707801533282534</v>
      </c>
      <c r="G62" s="153" cm="1">
        <f t="array" ref="G62">INDEX('Distance to Each Branch'!$C$7:$C$806,MATCH(1, (Model!$G$14='Distance to Each Branch'!$B$7:$B$806)*(Model!A62='Distance to Each Branch'!$A$7:$A$806),0))</f>
        <v>5.7879374115237452</v>
      </c>
      <c r="H62" s="153" cm="1">
        <f t="array" ref="H62">INDEX('Distance to Each Branch'!$C$7:$C$806,MATCH(1, (Model!$H$14='Distance to Each Branch'!$B$7:$B$806)*(Model!A62='Distance to Each Branch'!$A$7:$A$806),0))</f>
        <v>2.1539723575440952</v>
      </c>
      <c r="I62" s="155" t="str">
        <f t="shared" si="116"/>
        <v>Branch B</v>
      </c>
      <c r="J62" s="54"/>
      <c r="K62" s="156">
        <f t="shared" si="117"/>
        <v>0.97707801533282534</v>
      </c>
      <c r="L62" s="34">
        <v>0</v>
      </c>
      <c r="M62" s="153">
        <f t="shared" si="12"/>
        <v>0</v>
      </c>
      <c r="N62" s="153">
        <f t="shared" si="119"/>
        <v>1.1768943422112699</v>
      </c>
      <c r="O62" s="153">
        <f t="shared" si="120"/>
        <v>0</v>
      </c>
      <c r="P62" s="153">
        <f t="shared" si="121"/>
        <v>0</v>
      </c>
      <c r="R62" s="23">
        <v>1</v>
      </c>
      <c r="S62" s="157">
        <f>(1-IF(M62=0,0,INDEX('Branch Closure Driven Attrition'!$D$9:$G$12,MATCH($B62,'Branch Closure Driven Attrition'!$C$9:$C$12,TRUE),MATCH(M62,'Branch Closure Driven Attrition'!$D$8:$G$8,TRUE))))</f>
        <v>1</v>
      </c>
      <c r="T62" s="157">
        <f>(1-IF(N62=0,0,INDEX('Branch Closure Driven Attrition'!$D$9:$G$12,MATCH($B62,'Branch Closure Driven Attrition'!$C$9:$C$12,TRUE),MATCH(N62,'Branch Closure Driven Attrition'!$D$8:$G$8,TRUE))))</f>
        <v>0.65</v>
      </c>
      <c r="U62" s="157">
        <f>(1-IF(O62=0,0,INDEX('Branch Closure Driven Attrition'!$D$9:$G$12,MATCH($B62,'Branch Closure Driven Attrition'!$C$9:$C$12,TRUE),MATCH(O62,'Branch Closure Driven Attrition'!$D$8:$G$8,TRUE))))</f>
        <v>1</v>
      </c>
      <c r="V62" s="157">
        <f>(1-IF(P62=0,0,INDEX('Branch Closure Driven Attrition'!$D$9:$G$12,MATCH($B62,'Branch Closure Driven Attrition'!$C$9:$C$12,TRUE),MATCH(P62,'Branch Closure Driven Attrition'!$D$8:$G$8,TRUE))))</f>
        <v>1</v>
      </c>
      <c r="W62" s="29"/>
      <c r="X62" s="23">
        <f t="shared" si="10"/>
        <v>1</v>
      </c>
      <c r="Y62" s="157">
        <f>IF($C62&lt;'Fee Driven Attrition'!$I$8,1-IF(Y$13='Fee Driven Attrition'!$J$7,'Fee Driven Attrition'!$J$8,'Fee Driven Attrition'!$K$8),1)</f>
        <v>1</v>
      </c>
      <c r="Z62" s="157">
        <f>IF($C62&lt;'Fee Driven Attrition'!$I$9,1-IF(Z$13='Fee Driven Attrition'!$J$7,'Fee Driven Attrition'!$J$9,'Fee Driven Attrition'!$K$8),1)</f>
        <v>1</v>
      </c>
      <c r="AA62" s="157">
        <f>IF($C62&lt;'Fee Driven Attrition'!$I$8,1-IF(AA$13='Fee Driven Attrition'!$K$7,'Fee Driven Attrition'!$K$8,'Fee Driven Attrition'!$K$8),1)</f>
        <v>1</v>
      </c>
      <c r="AB62" s="157">
        <f>IF($C62&lt;'Fee Driven Attrition'!$I$9,1-IF(AB$13='Fee Driven Attrition'!$K$7,'Fee Driven Attrition'!$K$9,'Fee Driven Attrition'!$K$8),1)</f>
        <v>1</v>
      </c>
      <c r="AC62" s="29"/>
      <c r="AD62" s="23"/>
      <c r="AE62" s="157">
        <f t="shared" si="115"/>
        <v>1</v>
      </c>
      <c r="AF62" s="157">
        <f t="shared" si="16"/>
        <v>1</v>
      </c>
      <c r="AG62" s="157">
        <f t="shared" si="17"/>
        <v>0.65</v>
      </c>
      <c r="AH62" s="157">
        <f t="shared" si="18"/>
        <v>1</v>
      </c>
      <c r="AI62" s="157">
        <f t="shared" si="19"/>
        <v>1</v>
      </c>
      <c r="AJ62" s="157">
        <f t="shared" si="20"/>
        <v>1</v>
      </c>
      <c r="AK62" s="157">
        <f t="shared" si="21"/>
        <v>1</v>
      </c>
      <c r="AL62" s="157">
        <f t="shared" si="22"/>
        <v>0.65</v>
      </c>
      <c r="AM62" s="157">
        <f t="shared" si="23"/>
        <v>1</v>
      </c>
      <c r="AN62" s="157">
        <f t="shared" si="24"/>
        <v>1</v>
      </c>
      <c r="AO62" s="157">
        <f t="shared" si="25"/>
        <v>1</v>
      </c>
      <c r="AP62" s="157">
        <f t="shared" si="26"/>
        <v>1</v>
      </c>
      <c r="AQ62" s="157">
        <f t="shared" si="27"/>
        <v>0.65</v>
      </c>
      <c r="AR62" s="157">
        <f t="shared" si="28"/>
        <v>1</v>
      </c>
      <c r="AS62" s="157">
        <f t="shared" si="29"/>
        <v>1</v>
      </c>
      <c r="AT62" s="157">
        <f t="shared" si="30"/>
        <v>1</v>
      </c>
      <c r="AU62" s="157">
        <f t="shared" si="31"/>
        <v>1</v>
      </c>
      <c r="AV62" s="157">
        <f t="shared" si="32"/>
        <v>0.65</v>
      </c>
      <c r="AW62" s="157">
        <f t="shared" si="33"/>
        <v>1</v>
      </c>
      <c r="AX62" s="157">
        <f t="shared" si="34"/>
        <v>1</v>
      </c>
      <c r="AY62" s="157">
        <f t="shared" si="35"/>
        <v>1</v>
      </c>
      <c r="AZ62" s="157">
        <f t="shared" si="36"/>
        <v>1</v>
      </c>
      <c r="BA62" s="157">
        <f t="shared" si="37"/>
        <v>0.65</v>
      </c>
      <c r="BB62" s="157">
        <f t="shared" si="38"/>
        <v>1</v>
      </c>
      <c r="BC62" s="157">
        <f t="shared" si="39"/>
        <v>1</v>
      </c>
      <c r="BD62" s="60"/>
      <c r="BE62" s="158">
        <f t="shared" si="118"/>
        <v>231.04071072420629</v>
      </c>
      <c r="BF62" s="1"/>
      <c r="BG62" s="1"/>
      <c r="BH62" s="159">
        <f t="shared" si="40"/>
        <v>0</v>
      </c>
      <c r="BI62" s="159">
        <f t="shared" si="41"/>
        <v>0</v>
      </c>
      <c r="BJ62" s="159">
        <f t="shared" si="42"/>
        <v>0</v>
      </c>
      <c r="BK62" s="159">
        <f t="shared" si="43"/>
        <v>0</v>
      </c>
      <c r="BL62" s="159">
        <f t="shared" si="44"/>
        <v>0</v>
      </c>
      <c r="BM62" s="159">
        <f t="shared" si="45"/>
        <v>0</v>
      </c>
      <c r="BN62" s="159">
        <f t="shared" si="46"/>
        <v>0</v>
      </c>
      <c r="BO62" s="159">
        <f t="shared" si="47"/>
        <v>0</v>
      </c>
      <c r="BP62" s="159">
        <f t="shared" si="48"/>
        <v>0</v>
      </c>
      <c r="BQ62" s="159">
        <f t="shared" si="49"/>
        <v>0</v>
      </c>
      <c r="BR62" s="159">
        <f t="shared" si="50"/>
        <v>0</v>
      </c>
      <c r="BS62" s="159">
        <f t="shared" si="51"/>
        <v>0</v>
      </c>
      <c r="BT62" s="159">
        <f t="shared" si="52"/>
        <v>0</v>
      </c>
      <c r="BU62" s="159">
        <f t="shared" si="53"/>
        <v>0</v>
      </c>
      <c r="BV62" s="159">
        <f t="shared" si="54"/>
        <v>0</v>
      </c>
      <c r="BW62" s="159">
        <f t="shared" si="55"/>
        <v>0</v>
      </c>
      <c r="BX62" s="159">
        <f t="shared" si="56"/>
        <v>0</v>
      </c>
      <c r="BY62" s="159">
        <f t="shared" si="57"/>
        <v>0</v>
      </c>
      <c r="BZ62" s="159">
        <f t="shared" si="58"/>
        <v>0</v>
      </c>
      <c r="CA62" s="159">
        <f t="shared" si="59"/>
        <v>0</v>
      </c>
      <c r="CB62" s="159">
        <f t="shared" si="60"/>
        <v>0</v>
      </c>
      <c r="CC62" s="159">
        <f t="shared" si="61"/>
        <v>0</v>
      </c>
      <c r="CD62" s="159">
        <f t="shared" si="62"/>
        <v>0</v>
      </c>
      <c r="CE62" s="159">
        <f t="shared" si="63"/>
        <v>0</v>
      </c>
      <c r="CF62" s="159">
        <f t="shared" si="64"/>
        <v>0</v>
      </c>
      <c r="CG62" s="1"/>
      <c r="CH62" s="1"/>
      <c r="CI62" s="160">
        <f t="shared" si="65"/>
        <v>181.04071072420629</v>
      </c>
      <c r="CJ62" s="160">
        <f t="shared" si="66"/>
        <v>181.04071072420629</v>
      </c>
      <c r="CK62" s="160">
        <f t="shared" si="67"/>
        <v>181.04071072420629</v>
      </c>
      <c r="CL62" s="160">
        <f t="shared" si="68"/>
        <v>181.04071072420629</v>
      </c>
      <c r="CM62" s="160">
        <f t="shared" si="69"/>
        <v>181.04071072420629</v>
      </c>
      <c r="CN62" s="160">
        <f t="shared" si="70"/>
        <v>181.04071072420629</v>
      </c>
      <c r="CO62" s="160">
        <f t="shared" si="71"/>
        <v>181.04071072420629</v>
      </c>
      <c r="CP62" s="160">
        <f t="shared" si="72"/>
        <v>181.04071072420629</v>
      </c>
      <c r="CQ62" s="160">
        <f t="shared" si="73"/>
        <v>181.04071072420629</v>
      </c>
      <c r="CR62" s="160">
        <f t="shared" si="74"/>
        <v>181.04071072420629</v>
      </c>
      <c r="CS62" s="160">
        <f t="shared" si="75"/>
        <v>181.04071072420629</v>
      </c>
      <c r="CT62" s="160">
        <f t="shared" si="76"/>
        <v>181.04071072420629</v>
      </c>
      <c r="CU62" s="160">
        <f t="shared" si="77"/>
        <v>181.04071072420629</v>
      </c>
      <c r="CV62" s="160">
        <f t="shared" si="78"/>
        <v>181.04071072420629</v>
      </c>
      <c r="CW62" s="160">
        <f t="shared" si="79"/>
        <v>181.04071072420629</v>
      </c>
      <c r="CX62" s="160">
        <f t="shared" si="80"/>
        <v>181.04071072420629</v>
      </c>
      <c r="CY62" s="160">
        <f t="shared" si="81"/>
        <v>181.04071072420629</v>
      </c>
      <c r="CZ62" s="160">
        <f t="shared" si="82"/>
        <v>181.04071072420629</v>
      </c>
      <c r="DA62" s="160">
        <f t="shared" si="83"/>
        <v>181.04071072420629</v>
      </c>
      <c r="DB62" s="160">
        <f t="shared" si="84"/>
        <v>181.04071072420629</v>
      </c>
      <c r="DC62" s="160">
        <f t="shared" si="85"/>
        <v>181.04071072420629</v>
      </c>
      <c r="DD62" s="160">
        <f t="shared" si="86"/>
        <v>181.04071072420629</v>
      </c>
      <c r="DE62" s="160">
        <f t="shared" si="87"/>
        <v>181.04071072420629</v>
      </c>
      <c r="DF62" s="160">
        <f t="shared" si="88"/>
        <v>181.04071072420629</v>
      </c>
      <c r="DG62" s="160">
        <f t="shared" si="89"/>
        <v>181.04071072420629</v>
      </c>
      <c r="DH62" s="36"/>
      <c r="DI62" s="36"/>
      <c r="DJ62" s="160">
        <f t="shared" si="90"/>
        <v>181.04071072420629</v>
      </c>
      <c r="DK62" s="160">
        <f t="shared" si="91"/>
        <v>181.04071072420629</v>
      </c>
      <c r="DL62" s="160">
        <f t="shared" si="92"/>
        <v>117.6764619707341</v>
      </c>
      <c r="DM62" s="160">
        <f t="shared" si="93"/>
        <v>181.04071072420629</v>
      </c>
      <c r="DN62" s="160">
        <f t="shared" si="94"/>
        <v>181.04071072420629</v>
      </c>
      <c r="DO62" s="160">
        <f t="shared" si="95"/>
        <v>181.04071072420629</v>
      </c>
      <c r="DP62" s="160">
        <f t="shared" si="96"/>
        <v>181.04071072420629</v>
      </c>
      <c r="DQ62" s="160">
        <f t="shared" si="97"/>
        <v>117.6764619707341</v>
      </c>
      <c r="DR62" s="160">
        <f t="shared" si="98"/>
        <v>181.04071072420629</v>
      </c>
      <c r="DS62" s="160">
        <f t="shared" si="99"/>
        <v>181.04071072420629</v>
      </c>
      <c r="DT62" s="160">
        <f t="shared" si="100"/>
        <v>181.04071072420629</v>
      </c>
      <c r="DU62" s="160">
        <f t="shared" si="101"/>
        <v>181.04071072420629</v>
      </c>
      <c r="DV62" s="160">
        <f t="shared" si="102"/>
        <v>117.6764619707341</v>
      </c>
      <c r="DW62" s="160">
        <f t="shared" si="103"/>
        <v>181.04071072420629</v>
      </c>
      <c r="DX62" s="160">
        <f t="shared" si="104"/>
        <v>181.04071072420629</v>
      </c>
      <c r="DY62" s="160">
        <f t="shared" si="105"/>
        <v>181.04071072420629</v>
      </c>
      <c r="DZ62" s="160">
        <f t="shared" si="106"/>
        <v>181.04071072420629</v>
      </c>
      <c r="EA62" s="160">
        <f t="shared" si="107"/>
        <v>117.6764619707341</v>
      </c>
      <c r="EB62" s="160">
        <f t="shared" si="108"/>
        <v>181.04071072420629</v>
      </c>
      <c r="EC62" s="160">
        <f t="shared" si="109"/>
        <v>181.04071072420629</v>
      </c>
      <c r="ED62" s="160">
        <f t="shared" si="110"/>
        <v>181.04071072420629</v>
      </c>
      <c r="EE62" s="160">
        <f t="shared" si="111"/>
        <v>181.04071072420629</v>
      </c>
      <c r="EF62" s="160">
        <f t="shared" si="112"/>
        <v>117.6764619707341</v>
      </c>
      <c r="EG62" s="160">
        <f t="shared" si="113"/>
        <v>181.04071072420629</v>
      </c>
      <c r="EH62" s="160">
        <f t="shared" si="114"/>
        <v>181.04071072420629</v>
      </c>
      <c r="EI62" s="36"/>
      <c r="EJ62" s="36"/>
      <c r="EK62" s="36"/>
      <c r="EL62" s="36"/>
      <c r="EM62" s="36"/>
      <c r="EN62" s="36"/>
      <c r="EO62" s="36"/>
      <c r="EP62" s="36"/>
      <c r="EQ62" s="36"/>
      <c r="ER62" s="36"/>
      <c r="ES62" s="36"/>
      <c r="ET62" s="36"/>
      <c r="EU62" s="36"/>
    </row>
    <row r="63" spans="1:151" ht="13.5" thickBot="1">
      <c r="A63" s="2">
        <v>1118</v>
      </c>
      <c r="B63" s="153">
        <f>INDEX('Customer Longevity'!$A$7:$A$206,MATCH(Model!A63,'Customer Longevity'!$B$7:$B$206,0))</f>
        <v>4.9864883943672238</v>
      </c>
      <c r="C63" s="154">
        <v>17341.842449168893</v>
      </c>
      <c r="D63" s="3"/>
      <c r="E63" s="153" cm="1">
        <f t="array" ref="E63">INDEX('Distance to Each Branch'!$C$7:$C$806,MATCH(1, (Model!$E$14='Distance to Each Branch'!$B$7:$B$806)*(Model!A63='Distance to Each Branch'!$A$7:$A$806),0))</f>
        <v>6.5286173081190624</v>
      </c>
      <c r="F63" s="153" cm="1">
        <f t="array" ref="F63">INDEX('Distance to Each Branch'!$C$7:$C$806,MATCH(1, (Model!$F$14='Distance to Each Branch'!$B$7:$B$806)*(Model!A63='Distance to Each Branch'!$A$7:$A$806),0))</f>
        <v>1.7279640205661082</v>
      </c>
      <c r="G63" s="153" cm="1">
        <f t="array" ref="G63">INDEX('Distance to Each Branch'!$C$7:$C$806,MATCH(1, (Model!$G$14='Distance to Each Branch'!$B$7:$B$806)*(Model!A63='Distance to Each Branch'!$A$7:$A$806),0))</f>
        <v>1.2771009865696286</v>
      </c>
      <c r="H63" s="153" cm="1">
        <f t="array" ref="H63">INDEX('Distance to Each Branch'!$C$7:$C$806,MATCH(1, (Model!$H$14='Distance to Each Branch'!$B$7:$B$806)*(Model!A63='Distance to Each Branch'!$A$7:$A$806),0))</f>
        <v>1.7365991008994104</v>
      </c>
      <c r="I63" s="155" t="str">
        <f t="shared" si="116"/>
        <v>Branch C</v>
      </c>
      <c r="J63" s="54"/>
      <c r="K63" s="156">
        <f t="shared" si="117"/>
        <v>1.2771009865696286</v>
      </c>
      <c r="L63" s="34">
        <v>0</v>
      </c>
      <c r="M63" s="153">
        <f t="shared" si="12"/>
        <v>0</v>
      </c>
      <c r="N63" s="153">
        <f t="shared" si="119"/>
        <v>0</v>
      </c>
      <c r="O63" s="153">
        <f t="shared" si="120"/>
        <v>0.45086303399647965</v>
      </c>
      <c r="P63" s="153">
        <f t="shared" si="121"/>
        <v>0</v>
      </c>
      <c r="R63" s="23">
        <v>1</v>
      </c>
      <c r="S63" s="157">
        <f>(1-IF(M63=0,0,INDEX('Branch Closure Driven Attrition'!$D$9:$G$12,MATCH($B63,'Branch Closure Driven Attrition'!$C$9:$C$12,TRUE),MATCH(M63,'Branch Closure Driven Attrition'!$D$8:$G$8,TRUE))))</f>
        <v>1</v>
      </c>
      <c r="T63" s="157">
        <f>(1-IF(N63=0,0,INDEX('Branch Closure Driven Attrition'!$D$9:$G$12,MATCH($B63,'Branch Closure Driven Attrition'!$C$9:$C$12,TRUE),MATCH(N63,'Branch Closure Driven Attrition'!$D$8:$G$8,TRUE))))</f>
        <v>1</v>
      </c>
      <c r="U63" s="157">
        <f>(1-IF(O63=0,0,INDEX('Branch Closure Driven Attrition'!$D$9:$G$12,MATCH($B63,'Branch Closure Driven Attrition'!$C$9:$C$12,TRUE),MATCH(O63,'Branch Closure Driven Attrition'!$D$8:$G$8,TRUE))))</f>
        <v>0.7</v>
      </c>
      <c r="V63" s="157">
        <f>(1-IF(P63=0,0,INDEX('Branch Closure Driven Attrition'!$D$9:$G$12,MATCH($B63,'Branch Closure Driven Attrition'!$C$9:$C$12,TRUE),MATCH(P63,'Branch Closure Driven Attrition'!$D$8:$G$8,TRUE))))</f>
        <v>1</v>
      </c>
      <c r="W63" s="29"/>
      <c r="X63" s="23">
        <f t="shared" si="10"/>
        <v>1</v>
      </c>
      <c r="Y63" s="157">
        <f>IF($C63&lt;'Fee Driven Attrition'!$I$8,1-IF(Y$13='Fee Driven Attrition'!$J$7,'Fee Driven Attrition'!$J$8,'Fee Driven Attrition'!$K$8),1)</f>
        <v>1</v>
      </c>
      <c r="Z63" s="157">
        <f>IF($C63&lt;'Fee Driven Attrition'!$I$9,1-IF(Z$13='Fee Driven Attrition'!$J$7,'Fee Driven Attrition'!$J$9,'Fee Driven Attrition'!$K$8),1)</f>
        <v>1</v>
      </c>
      <c r="AA63" s="157">
        <f>IF($C63&lt;'Fee Driven Attrition'!$I$8,1-IF(AA$13='Fee Driven Attrition'!$K$7,'Fee Driven Attrition'!$K$8,'Fee Driven Attrition'!$K$8),1)</f>
        <v>1</v>
      </c>
      <c r="AB63" s="157">
        <f>IF($C63&lt;'Fee Driven Attrition'!$I$9,1-IF(AB$13='Fee Driven Attrition'!$K$7,'Fee Driven Attrition'!$K$9,'Fee Driven Attrition'!$K$8),1)</f>
        <v>1</v>
      </c>
      <c r="AC63" s="29"/>
      <c r="AD63" s="23"/>
      <c r="AE63" s="157">
        <f t="shared" si="115"/>
        <v>1</v>
      </c>
      <c r="AF63" s="157">
        <f t="shared" si="16"/>
        <v>1</v>
      </c>
      <c r="AG63" s="157">
        <f t="shared" si="17"/>
        <v>1</v>
      </c>
      <c r="AH63" s="157">
        <f t="shared" si="18"/>
        <v>0.7</v>
      </c>
      <c r="AI63" s="157">
        <f t="shared" si="19"/>
        <v>1</v>
      </c>
      <c r="AJ63" s="157">
        <f t="shared" si="20"/>
        <v>1</v>
      </c>
      <c r="AK63" s="157">
        <f t="shared" si="21"/>
        <v>1</v>
      </c>
      <c r="AL63" s="157">
        <f t="shared" si="22"/>
        <v>1</v>
      </c>
      <c r="AM63" s="157">
        <f t="shared" si="23"/>
        <v>0.7</v>
      </c>
      <c r="AN63" s="157">
        <f t="shared" si="24"/>
        <v>1</v>
      </c>
      <c r="AO63" s="157">
        <f t="shared" si="25"/>
        <v>1</v>
      </c>
      <c r="AP63" s="157">
        <f t="shared" si="26"/>
        <v>1</v>
      </c>
      <c r="AQ63" s="157">
        <f t="shared" si="27"/>
        <v>1</v>
      </c>
      <c r="AR63" s="157">
        <f t="shared" si="28"/>
        <v>0.7</v>
      </c>
      <c r="AS63" s="157">
        <f t="shared" si="29"/>
        <v>1</v>
      </c>
      <c r="AT63" s="157">
        <f t="shared" si="30"/>
        <v>1</v>
      </c>
      <c r="AU63" s="157">
        <f t="shared" si="31"/>
        <v>1</v>
      </c>
      <c r="AV63" s="157">
        <f t="shared" si="32"/>
        <v>1</v>
      </c>
      <c r="AW63" s="157">
        <f t="shared" si="33"/>
        <v>0.7</v>
      </c>
      <c r="AX63" s="157">
        <f t="shared" si="34"/>
        <v>1</v>
      </c>
      <c r="AY63" s="157">
        <f t="shared" si="35"/>
        <v>1</v>
      </c>
      <c r="AZ63" s="157">
        <f t="shared" si="36"/>
        <v>1</v>
      </c>
      <c r="BA63" s="157">
        <f t="shared" si="37"/>
        <v>1</v>
      </c>
      <c r="BB63" s="157">
        <f t="shared" si="38"/>
        <v>0.7</v>
      </c>
      <c r="BC63" s="157">
        <f t="shared" si="39"/>
        <v>1</v>
      </c>
      <c r="BD63" s="60"/>
      <c r="BE63" s="158">
        <f t="shared" si="118"/>
        <v>173.41842449168894</v>
      </c>
      <c r="BF63" s="1"/>
      <c r="BG63" s="1"/>
      <c r="BH63" s="159">
        <f t="shared" si="40"/>
        <v>0</v>
      </c>
      <c r="BI63" s="159">
        <f t="shared" si="41"/>
        <v>0</v>
      </c>
      <c r="BJ63" s="159">
        <f t="shared" si="42"/>
        <v>0</v>
      </c>
      <c r="BK63" s="159">
        <f t="shared" si="43"/>
        <v>0</v>
      </c>
      <c r="BL63" s="159">
        <f t="shared" si="44"/>
        <v>0</v>
      </c>
      <c r="BM63" s="159">
        <f t="shared" si="45"/>
        <v>0</v>
      </c>
      <c r="BN63" s="159">
        <f t="shared" si="46"/>
        <v>0</v>
      </c>
      <c r="BO63" s="159">
        <f t="shared" si="47"/>
        <v>0</v>
      </c>
      <c r="BP63" s="159">
        <f t="shared" si="48"/>
        <v>0</v>
      </c>
      <c r="BQ63" s="159">
        <f t="shared" si="49"/>
        <v>0</v>
      </c>
      <c r="BR63" s="159">
        <f t="shared" si="50"/>
        <v>0</v>
      </c>
      <c r="BS63" s="159">
        <f t="shared" si="51"/>
        <v>0</v>
      </c>
      <c r="BT63" s="159">
        <f t="shared" si="52"/>
        <v>0</v>
      </c>
      <c r="BU63" s="159">
        <f t="shared" si="53"/>
        <v>0</v>
      </c>
      <c r="BV63" s="159">
        <f t="shared" si="54"/>
        <v>0</v>
      </c>
      <c r="BW63" s="159">
        <f t="shared" si="55"/>
        <v>0</v>
      </c>
      <c r="BX63" s="159">
        <f t="shared" si="56"/>
        <v>0</v>
      </c>
      <c r="BY63" s="159">
        <f t="shared" si="57"/>
        <v>0</v>
      </c>
      <c r="BZ63" s="159">
        <f t="shared" si="58"/>
        <v>0</v>
      </c>
      <c r="CA63" s="159">
        <f t="shared" si="59"/>
        <v>0</v>
      </c>
      <c r="CB63" s="159">
        <f t="shared" si="60"/>
        <v>0</v>
      </c>
      <c r="CC63" s="159">
        <f t="shared" si="61"/>
        <v>0</v>
      </c>
      <c r="CD63" s="159">
        <f t="shared" si="62"/>
        <v>0</v>
      </c>
      <c r="CE63" s="159">
        <f t="shared" si="63"/>
        <v>0</v>
      </c>
      <c r="CF63" s="159">
        <f t="shared" si="64"/>
        <v>0</v>
      </c>
      <c r="CG63" s="1"/>
      <c r="CH63" s="1"/>
      <c r="CI63" s="160">
        <f t="shared" si="65"/>
        <v>123.41842449168894</v>
      </c>
      <c r="CJ63" s="160">
        <f t="shared" si="66"/>
        <v>123.41842449168894</v>
      </c>
      <c r="CK63" s="160">
        <f t="shared" si="67"/>
        <v>123.41842449168894</v>
      </c>
      <c r="CL63" s="160">
        <f t="shared" si="68"/>
        <v>123.41842449168894</v>
      </c>
      <c r="CM63" s="160">
        <f t="shared" si="69"/>
        <v>123.41842449168894</v>
      </c>
      <c r="CN63" s="160">
        <f t="shared" si="70"/>
        <v>123.41842449168894</v>
      </c>
      <c r="CO63" s="160">
        <f t="shared" si="71"/>
        <v>123.41842449168894</v>
      </c>
      <c r="CP63" s="160">
        <f t="shared" si="72"/>
        <v>123.41842449168894</v>
      </c>
      <c r="CQ63" s="160">
        <f t="shared" si="73"/>
        <v>123.41842449168894</v>
      </c>
      <c r="CR63" s="160">
        <f t="shared" si="74"/>
        <v>123.41842449168894</v>
      </c>
      <c r="CS63" s="160">
        <f t="shared" si="75"/>
        <v>123.41842449168894</v>
      </c>
      <c r="CT63" s="160">
        <f t="shared" si="76"/>
        <v>123.41842449168894</v>
      </c>
      <c r="CU63" s="160">
        <f t="shared" si="77"/>
        <v>123.41842449168894</v>
      </c>
      <c r="CV63" s="160">
        <f t="shared" si="78"/>
        <v>123.41842449168894</v>
      </c>
      <c r="CW63" s="160">
        <f t="shared" si="79"/>
        <v>123.41842449168894</v>
      </c>
      <c r="CX63" s="160">
        <f t="shared" si="80"/>
        <v>123.41842449168894</v>
      </c>
      <c r="CY63" s="160">
        <f t="shared" si="81"/>
        <v>123.41842449168894</v>
      </c>
      <c r="CZ63" s="160">
        <f t="shared" si="82"/>
        <v>123.41842449168894</v>
      </c>
      <c r="DA63" s="160">
        <f t="shared" si="83"/>
        <v>123.41842449168894</v>
      </c>
      <c r="DB63" s="160">
        <f t="shared" si="84"/>
        <v>123.41842449168894</v>
      </c>
      <c r="DC63" s="160">
        <f t="shared" si="85"/>
        <v>123.41842449168894</v>
      </c>
      <c r="DD63" s="160">
        <f t="shared" si="86"/>
        <v>123.41842449168894</v>
      </c>
      <c r="DE63" s="160">
        <f t="shared" si="87"/>
        <v>123.41842449168894</v>
      </c>
      <c r="DF63" s="160">
        <f t="shared" si="88"/>
        <v>123.41842449168894</v>
      </c>
      <c r="DG63" s="160">
        <f t="shared" si="89"/>
        <v>123.41842449168894</v>
      </c>
      <c r="DH63" s="36"/>
      <c r="DI63" s="36"/>
      <c r="DJ63" s="160">
        <f t="shared" si="90"/>
        <v>123.41842449168894</v>
      </c>
      <c r="DK63" s="160">
        <f t="shared" si="91"/>
        <v>123.41842449168894</v>
      </c>
      <c r="DL63" s="160">
        <f t="shared" si="92"/>
        <v>123.41842449168894</v>
      </c>
      <c r="DM63" s="160">
        <f t="shared" si="93"/>
        <v>86.392897144182257</v>
      </c>
      <c r="DN63" s="160">
        <f t="shared" si="94"/>
        <v>123.41842449168894</v>
      </c>
      <c r="DO63" s="160">
        <f t="shared" si="95"/>
        <v>123.41842449168894</v>
      </c>
      <c r="DP63" s="160">
        <f t="shared" si="96"/>
        <v>123.41842449168894</v>
      </c>
      <c r="DQ63" s="160">
        <f t="shared" si="97"/>
        <v>123.41842449168894</v>
      </c>
      <c r="DR63" s="160">
        <f t="shared" si="98"/>
        <v>86.392897144182257</v>
      </c>
      <c r="DS63" s="160">
        <f t="shared" si="99"/>
        <v>123.41842449168894</v>
      </c>
      <c r="DT63" s="160">
        <f t="shared" si="100"/>
        <v>123.41842449168894</v>
      </c>
      <c r="DU63" s="160">
        <f t="shared" si="101"/>
        <v>123.41842449168894</v>
      </c>
      <c r="DV63" s="160">
        <f t="shared" si="102"/>
        <v>123.41842449168894</v>
      </c>
      <c r="DW63" s="160">
        <f t="shared" si="103"/>
        <v>86.392897144182257</v>
      </c>
      <c r="DX63" s="160">
        <f t="shared" si="104"/>
        <v>123.41842449168894</v>
      </c>
      <c r="DY63" s="160">
        <f t="shared" si="105"/>
        <v>123.41842449168894</v>
      </c>
      <c r="DZ63" s="160">
        <f t="shared" si="106"/>
        <v>123.41842449168894</v>
      </c>
      <c r="EA63" s="160">
        <f t="shared" si="107"/>
        <v>123.41842449168894</v>
      </c>
      <c r="EB63" s="160">
        <f t="shared" si="108"/>
        <v>86.392897144182257</v>
      </c>
      <c r="EC63" s="160">
        <f t="shared" si="109"/>
        <v>123.41842449168894</v>
      </c>
      <c r="ED63" s="160">
        <f t="shared" si="110"/>
        <v>123.41842449168894</v>
      </c>
      <c r="EE63" s="160">
        <f t="shared" si="111"/>
        <v>123.41842449168894</v>
      </c>
      <c r="EF63" s="160">
        <f t="shared" si="112"/>
        <v>123.41842449168894</v>
      </c>
      <c r="EG63" s="160">
        <f t="shared" si="113"/>
        <v>86.392897144182257</v>
      </c>
      <c r="EH63" s="160">
        <f t="shared" si="114"/>
        <v>123.41842449168894</v>
      </c>
      <c r="EI63" s="36"/>
      <c r="EJ63" s="36"/>
      <c r="EK63" s="36"/>
      <c r="EL63" s="36"/>
      <c r="EM63" s="36"/>
      <c r="EN63" s="36"/>
      <c r="EO63" s="36"/>
      <c r="EP63" s="36"/>
      <c r="EQ63" s="36"/>
      <c r="ER63" s="36"/>
      <c r="ES63" s="36"/>
      <c r="ET63" s="36"/>
      <c r="EU63" s="36"/>
    </row>
    <row r="64" spans="1:151" ht="13.5" thickBot="1">
      <c r="A64" s="2">
        <v>1017</v>
      </c>
      <c r="B64" s="153">
        <f>INDEX('Customer Longevity'!$A$7:$A$206,MATCH(Model!A64,'Customer Longevity'!$B$7:$B$206,0))</f>
        <v>12.690559257994487</v>
      </c>
      <c r="C64" s="154">
        <v>8969.6504664981076</v>
      </c>
      <c r="D64" s="3"/>
      <c r="E64" s="153" cm="1">
        <f t="array" ref="E64">INDEX('Distance to Each Branch'!$C$7:$C$806,MATCH(1, (Model!$E$14='Distance to Each Branch'!$B$7:$B$806)*(Model!A64='Distance to Each Branch'!$A$7:$A$806),0))</f>
        <v>6.1267795032883354</v>
      </c>
      <c r="F64" s="153" cm="1">
        <f t="array" ref="F64">INDEX('Distance to Each Branch'!$C$7:$C$806,MATCH(1, (Model!$F$14='Distance to Each Branch'!$B$7:$B$806)*(Model!A64='Distance to Each Branch'!$A$7:$A$806),0))</f>
        <v>2.4754420790961063</v>
      </c>
      <c r="G64" s="153" cm="1">
        <f t="array" ref="G64">INDEX('Distance to Each Branch'!$C$7:$C$806,MATCH(1, (Model!$G$14='Distance to Each Branch'!$B$7:$B$806)*(Model!A64='Distance to Each Branch'!$A$7:$A$806),0))</f>
        <v>2.6035859657023348</v>
      </c>
      <c r="H64" s="153" cm="1">
        <f t="array" ref="H64">INDEX('Distance to Each Branch'!$C$7:$C$806,MATCH(1, (Model!$H$14='Distance to Each Branch'!$B$7:$B$806)*(Model!A64='Distance to Each Branch'!$A$7:$A$806),0))</f>
        <v>0.65459731808634503</v>
      </c>
      <c r="I64" s="155" t="str">
        <f t="shared" si="116"/>
        <v>Branch D</v>
      </c>
      <c r="J64" s="54"/>
      <c r="K64" s="156">
        <f t="shared" si="117"/>
        <v>0.65459731808634503</v>
      </c>
      <c r="L64" s="34">
        <v>0</v>
      </c>
      <c r="M64" s="153">
        <f t="shared" si="12"/>
        <v>0</v>
      </c>
      <c r="N64" s="153">
        <f t="shared" si="119"/>
        <v>0</v>
      </c>
      <c r="O64" s="153">
        <f t="shared" si="120"/>
        <v>0</v>
      </c>
      <c r="P64" s="153">
        <f t="shared" si="121"/>
        <v>1.8208447610097611</v>
      </c>
      <c r="R64" s="23">
        <v>1</v>
      </c>
      <c r="S64" s="157">
        <f>(1-IF(M64=0,0,INDEX('Branch Closure Driven Attrition'!$D$9:$G$12,MATCH($B64,'Branch Closure Driven Attrition'!$C$9:$C$12,TRUE),MATCH(M64,'Branch Closure Driven Attrition'!$D$8:$G$8,TRUE))))</f>
        <v>1</v>
      </c>
      <c r="T64" s="157">
        <f>(1-IF(N64=0,0,INDEX('Branch Closure Driven Attrition'!$D$9:$G$12,MATCH($B64,'Branch Closure Driven Attrition'!$C$9:$C$12,TRUE),MATCH(N64,'Branch Closure Driven Attrition'!$D$8:$G$8,TRUE))))</f>
        <v>1</v>
      </c>
      <c r="U64" s="157">
        <f>(1-IF(O64=0,0,INDEX('Branch Closure Driven Attrition'!$D$9:$G$12,MATCH($B64,'Branch Closure Driven Attrition'!$C$9:$C$12,TRUE),MATCH(O64,'Branch Closure Driven Attrition'!$D$8:$G$8,TRUE))))</f>
        <v>1</v>
      </c>
      <c r="V64" s="157">
        <f>(1-IF(P64=0,0,INDEX('Branch Closure Driven Attrition'!$D$9:$G$12,MATCH($B64,'Branch Closure Driven Attrition'!$C$9:$C$12,TRUE),MATCH(P64,'Branch Closure Driven Attrition'!$D$8:$G$8,TRUE))))</f>
        <v>0.65</v>
      </c>
      <c r="W64" s="29"/>
      <c r="X64" s="23">
        <f t="shared" si="10"/>
        <v>1</v>
      </c>
      <c r="Y64" s="157">
        <f>IF($C64&lt;'Fee Driven Attrition'!$I$8,1-IF(Y$13='Fee Driven Attrition'!$J$7,'Fee Driven Attrition'!$J$8,'Fee Driven Attrition'!$K$8),1)</f>
        <v>0.9</v>
      </c>
      <c r="Z64" s="157">
        <f>IF($C64&lt;'Fee Driven Attrition'!$I$9,1-IF(Z$13='Fee Driven Attrition'!$J$7,'Fee Driven Attrition'!$J$9,'Fee Driven Attrition'!$K$8),1)</f>
        <v>0.95</v>
      </c>
      <c r="AA64" s="157">
        <f>IF($C64&lt;'Fee Driven Attrition'!$I$8,1-IF(AA$13='Fee Driven Attrition'!$K$7,'Fee Driven Attrition'!$K$8,'Fee Driven Attrition'!$K$8),1)</f>
        <v>0.8</v>
      </c>
      <c r="AB64" s="157">
        <f>IF($C64&lt;'Fee Driven Attrition'!$I$9,1-IF(AB$13='Fee Driven Attrition'!$K$7,'Fee Driven Attrition'!$K$9,'Fee Driven Attrition'!$K$8),1)</f>
        <v>0.85</v>
      </c>
      <c r="AC64" s="29"/>
      <c r="AD64" s="23"/>
      <c r="AE64" s="157">
        <f t="shared" si="115"/>
        <v>1</v>
      </c>
      <c r="AF64" s="157">
        <f t="shared" si="16"/>
        <v>1</v>
      </c>
      <c r="AG64" s="157">
        <f t="shared" si="17"/>
        <v>1</v>
      </c>
      <c r="AH64" s="157">
        <f t="shared" si="18"/>
        <v>1</v>
      </c>
      <c r="AI64" s="157">
        <f t="shared" si="19"/>
        <v>0.65</v>
      </c>
      <c r="AJ64" s="157">
        <f t="shared" si="20"/>
        <v>0.9</v>
      </c>
      <c r="AK64" s="157">
        <f t="shared" si="21"/>
        <v>0.9</v>
      </c>
      <c r="AL64" s="157">
        <f t="shared" si="22"/>
        <v>0.9</v>
      </c>
      <c r="AM64" s="157">
        <f t="shared" si="23"/>
        <v>0.9</v>
      </c>
      <c r="AN64" s="157">
        <f t="shared" si="24"/>
        <v>0.58500000000000008</v>
      </c>
      <c r="AO64" s="157">
        <f t="shared" si="25"/>
        <v>0.95</v>
      </c>
      <c r="AP64" s="157">
        <f t="shared" si="26"/>
        <v>0.95</v>
      </c>
      <c r="AQ64" s="157">
        <f t="shared" si="27"/>
        <v>0.95</v>
      </c>
      <c r="AR64" s="157">
        <f t="shared" si="28"/>
        <v>0.95</v>
      </c>
      <c r="AS64" s="157">
        <f t="shared" si="29"/>
        <v>0.61749999999999994</v>
      </c>
      <c r="AT64" s="157">
        <f t="shared" si="30"/>
        <v>0.8</v>
      </c>
      <c r="AU64" s="157">
        <f t="shared" si="31"/>
        <v>0.8</v>
      </c>
      <c r="AV64" s="157">
        <f t="shared" si="32"/>
        <v>0.8</v>
      </c>
      <c r="AW64" s="157">
        <f t="shared" si="33"/>
        <v>0.8</v>
      </c>
      <c r="AX64" s="157">
        <f t="shared" si="34"/>
        <v>0.52</v>
      </c>
      <c r="AY64" s="157">
        <f t="shared" si="35"/>
        <v>0.85</v>
      </c>
      <c r="AZ64" s="157">
        <f t="shared" si="36"/>
        <v>0.85</v>
      </c>
      <c r="BA64" s="157">
        <f t="shared" si="37"/>
        <v>0.85</v>
      </c>
      <c r="BB64" s="157">
        <f t="shared" si="38"/>
        <v>0.85</v>
      </c>
      <c r="BC64" s="157">
        <f t="shared" si="39"/>
        <v>0.55249999999999999</v>
      </c>
      <c r="BD64" s="60"/>
      <c r="BE64" s="158">
        <f t="shared" si="118"/>
        <v>89.696504664981077</v>
      </c>
      <c r="BF64" s="1"/>
      <c r="BG64" s="1"/>
      <c r="BH64" s="159">
        <f t="shared" si="40"/>
        <v>0</v>
      </c>
      <c r="BI64" s="159">
        <f t="shared" si="41"/>
        <v>0</v>
      </c>
      <c r="BJ64" s="159">
        <f t="shared" si="42"/>
        <v>0</v>
      </c>
      <c r="BK64" s="159">
        <f t="shared" si="43"/>
        <v>0</v>
      </c>
      <c r="BL64" s="159">
        <f t="shared" si="44"/>
        <v>0</v>
      </c>
      <c r="BM64" s="159">
        <f t="shared" si="45"/>
        <v>40</v>
      </c>
      <c r="BN64" s="159">
        <f t="shared" si="46"/>
        <v>40</v>
      </c>
      <c r="BO64" s="159">
        <f t="shared" si="47"/>
        <v>40</v>
      </c>
      <c r="BP64" s="159">
        <f t="shared" si="48"/>
        <v>40</v>
      </c>
      <c r="BQ64" s="159">
        <f t="shared" si="49"/>
        <v>40</v>
      </c>
      <c r="BR64" s="159">
        <f t="shared" si="50"/>
        <v>40</v>
      </c>
      <c r="BS64" s="159">
        <f t="shared" si="51"/>
        <v>40</v>
      </c>
      <c r="BT64" s="159">
        <f t="shared" si="52"/>
        <v>40</v>
      </c>
      <c r="BU64" s="159">
        <f t="shared" si="53"/>
        <v>40</v>
      </c>
      <c r="BV64" s="159">
        <f t="shared" si="54"/>
        <v>40</v>
      </c>
      <c r="BW64" s="159">
        <f t="shared" si="55"/>
        <v>60</v>
      </c>
      <c r="BX64" s="159">
        <f t="shared" si="56"/>
        <v>60</v>
      </c>
      <c r="BY64" s="159">
        <f t="shared" si="57"/>
        <v>60</v>
      </c>
      <c r="BZ64" s="159">
        <f t="shared" si="58"/>
        <v>60</v>
      </c>
      <c r="CA64" s="159">
        <f t="shared" si="59"/>
        <v>60</v>
      </c>
      <c r="CB64" s="159">
        <f t="shared" si="60"/>
        <v>60</v>
      </c>
      <c r="CC64" s="159">
        <f t="shared" si="61"/>
        <v>60</v>
      </c>
      <c r="CD64" s="159">
        <f t="shared" si="62"/>
        <v>60</v>
      </c>
      <c r="CE64" s="159">
        <f t="shared" si="63"/>
        <v>60</v>
      </c>
      <c r="CF64" s="159">
        <f t="shared" si="64"/>
        <v>60</v>
      </c>
      <c r="CG64" s="1"/>
      <c r="CH64" s="1"/>
      <c r="CI64" s="160">
        <f t="shared" si="65"/>
        <v>39.696504664981077</v>
      </c>
      <c r="CJ64" s="160">
        <f t="shared" si="66"/>
        <v>39.696504664981077</v>
      </c>
      <c r="CK64" s="160">
        <f t="shared" si="67"/>
        <v>39.696504664981077</v>
      </c>
      <c r="CL64" s="160">
        <f t="shared" si="68"/>
        <v>39.696504664981077</v>
      </c>
      <c r="CM64" s="160">
        <f t="shared" si="69"/>
        <v>39.696504664981077</v>
      </c>
      <c r="CN64" s="160">
        <f t="shared" si="70"/>
        <v>79.696504664981092</v>
      </c>
      <c r="CO64" s="160">
        <f t="shared" si="71"/>
        <v>79.696504664981092</v>
      </c>
      <c r="CP64" s="160">
        <f t="shared" si="72"/>
        <v>79.696504664981092</v>
      </c>
      <c r="CQ64" s="160">
        <f t="shared" si="73"/>
        <v>79.696504664981092</v>
      </c>
      <c r="CR64" s="160">
        <f t="shared" si="74"/>
        <v>79.696504664981092</v>
      </c>
      <c r="CS64" s="160">
        <f t="shared" si="75"/>
        <v>79.696504664981092</v>
      </c>
      <c r="CT64" s="160">
        <f t="shared" si="76"/>
        <v>79.696504664981092</v>
      </c>
      <c r="CU64" s="160">
        <f t="shared" si="77"/>
        <v>79.696504664981092</v>
      </c>
      <c r="CV64" s="160">
        <f t="shared" si="78"/>
        <v>79.696504664981092</v>
      </c>
      <c r="CW64" s="160">
        <f t="shared" si="79"/>
        <v>79.696504664981092</v>
      </c>
      <c r="CX64" s="160">
        <f t="shared" si="80"/>
        <v>99.696504664981092</v>
      </c>
      <c r="CY64" s="160">
        <f t="shared" si="81"/>
        <v>99.696504664981092</v>
      </c>
      <c r="CZ64" s="160">
        <f t="shared" si="82"/>
        <v>99.696504664981092</v>
      </c>
      <c r="DA64" s="160">
        <f t="shared" si="83"/>
        <v>99.696504664981092</v>
      </c>
      <c r="DB64" s="160">
        <f t="shared" si="84"/>
        <v>99.696504664981092</v>
      </c>
      <c r="DC64" s="160">
        <f t="shared" si="85"/>
        <v>99.696504664981092</v>
      </c>
      <c r="DD64" s="160">
        <f t="shared" si="86"/>
        <v>99.696504664981092</v>
      </c>
      <c r="DE64" s="160">
        <f t="shared" si="87"/>
        <v>99.696504664981092</v>
      </c>
      <c r="DF64" s="160">
        <f t="shared" si="88"/>
        <v>99.696504664981092</v>
      </c>
      <c r="DG64" s="160">
        <f t="shared" si="89"/>
        <v>99.696504664981092</v>
      </c>
      <c r="DH64" s="36"/>
      <c r="DI64" s="36"/>
      <c r="DJ64" s="160">
        <f t="shared" si="90"/>
        <v>39.696504664981077</v>
      </c>
      <c r="DK64" s="160">
        <f t="shared" si="91"/>
        <v>39.696504664981077</v>
      </c>
      <c r="DL64" s="160">
        <f t="shared" si="92"/>
        <v>39.696504664981077</v>
      </c>
      <c r="DM64" s="160">
        <f t="shared" si="93"/>
        <v>39.696504664981077</v>
      </c>
      <c r="DN64" s="160">
        <f t="shared" si="94"/>
        <v>25.802728032237702</v>
      </c>
      <c r="DO64" s="160">
        <f t="shared" si="95"/>
        <v>71.726854198482982</v>
      </c>
      <c r="DP64" s="160">
        <f t="shared" si="96"/>
        <v>71.726854198482982</v>
      </c>
      <c r="DQ64" s="160">
        <f t="shared" si="97"/>
        <v>71.726854198482982</v>
      </c>
      <c r="DR64" s="160">
        <f t="shared" si="98"/>
        <v>71.726854198482982</v>
      </c>
      <c r="DS64" s="160">
        <f t="shared" si="99"/>
        <v>46.622455229013944</v>
      </c>
      <c r="DT64" s="160">
        <f t="shared" si="100"/>
        <v>75.711679431732037</v>
      </c>
      <c r="DU64" s="160">
        <f t="shared" si="101"/>
        <v>75.711679431732037</v>
      </c>
      <c r="DV64" s="160">
        <f t="shared" si="102"/>
        <v>75.711679431732037</v>
      </c>
      <c r="DW64" s="160">
        <f t="shared" si="103"/>
        <v>75.711679431732037</v>
      </c>
      <c r="DX64" s="160">
        <f t="shared" si="104"/>
        <v>49.212591630625816</v>
      </c>
      <c r="DY64" s="160">
        <f t="shared" si="105"/>
        <v>79.757203731984873</v>
      </c>
      <c r="DZ64" s="160">
        <f t="shared" si="106"/>
        <v>79.757203731984873</v>
      </c>
      <c r="EA64" s="160">
        <f t="shared" si="107"/>
        <v>79.757203731984873</v>
      </c>
      <c r="EB64" s="160">
        <f t="shared" si="108"/>
        <v>79.757203731984873</v>
      </c>
      <c r="EC64" s="160">
        <f t="shared" si="109"/>
        <v>51.84218242579017</v>
      </c>
      <c r="ED64" s="160">
        <f t="shared" si="110"/>
        <v>84.742028965233928</v>
      </c>
      <c r="EE64" s="160">
        <f t="shared" si="111"/>
        <v>84.742028965233928</v>
      </c>
      <c r="EF64" s="160">
        <f t="shared" si="112"/>
        <v>84.742028965233928</v>
      </c>
      <c r="EG64" s="160">
        <f t="shared" si="113"/>
        <v>84.742028965233928</v>
      </c>
      <c r="EH64" s="160">
        <f t="shared" si="114"/>
        <v>55.082318827402055</v>
      </c>
      <c r="EI64" s="36"/>
      <c r="EJ64" s="36"/>
      <c r="EK64" s="36"/>
      <c r="EL64" s="36"/>
      <c r="EM64" s="36"/>
      <c r="EN64" s="36"/>
      <c r="EO64" s="36"/>
      <c r="EP64" s="36"/>
      <c r="EQ64" s="36"/>
      <c r="ER64" s="36"/>
      <c r="ES64" s="36"/>
      <c r="ET64" s="36"/>
      <c r="EU64" s="36"/>
    </row>
    <row r="65" spans="1:151" ht="13.5" thickBot="1">
      <c r="A65" s="2">
        <v>1000</v>
      </c>
      <c r="B65" s="153">
        <f>INDEX('Customer Longevity'!$A$7:$A$206,MATCH(Model!A65,'Customer Longevity'!$B$7:$B$206,0))</f>
        <v>0.84755566591954212</v>
      </c>
      <c r="C65" s="154">
        <v>8012</v>
      </c>
      <c r="D65" s="3"/>
      <c r="E65" s="153" cm="1">
        <f t="array" ref="E65">INDEX('Distance to Each Branch'!$C$7:$C$806,MATCH(1, (Model!$E$14='Distance to Each Branch'!$B$7:$B$806)*(Model!A65='Distance to Each Branch'!$A$7:$A$806),0))</f>
        <v>6.993839159021646</v>
      </c>
      <c r="F65" s="153" cm="1">
        <f t="array" ref="F65">INDEX('Distance to Each Branch'!$C$7:$C$806,MATCH(1, (Model!$F$14='Distance to Each Branch'!$B$7:$B$806)*(Model!A65='Distance to Each Branch'!$A$7:$A$806),0))</f>
        <v>2.7174091489263863</v>
      </c>
      <c r="G65" s="153" cm="1">
        <f t="array" ref="G65">INDEX('Distance to Each Branch'!$C$7:$C$806,MATCH(1, (Model!$G$14='Distance to Each Branch'!$B$7:$B$806)*(Model!A65='Distance to Each Branch'!$A$7:$A$806),0))</f>
        <v>3.849598817261997</v>
      </c>
      <c r="H65" s="153" cm="1">
        <f t="array" ref="H65">INDEX('Distance to Each Branch'!$C$7:$C$806,MATCH(1, (Model!$H$14='Distance to Each Branch'!$B$7:$B$806)*(Model!A65='Distance to Each Branch'!$A$7:$A$806),0))</f>
        <v>2.1279541946403491</v>
      </c>
      <c r="I65" s="155" t="str">
        <f t="shared" si="116"/>
        <v>Branch D</v>
      </c>
      <c r="J65" s="54"/>
      <c r="K65" s="156">
        <f t="shared" si="117"/>
        <v>2.1279541946403491</v>
      </c>
      <c r="L65" s="34">
        <v>0</v>
      </c>
      <c r="M65" s="153">
        <f t="shared" si="12"/>
        <v>0</v>
      </c>
      <c r="N65" s="153">
        <f t="shared" si="119"/>
        <v>0</v>
      </c>
      <c r="O65" s="153">
        <f t="shared" si="120"/>
        <v>0</v>
      </c>
      <c r="P65" s="153">
        <f t="shared" si="121"/>
        <v>0.58945495428603722</v>
      </c>
      <c r="R65" s="23">
        <v>1</v>
      </c>
      <c r="S65" s="157">
        <f>(1-IF(M65=0,0,INDEX('Branch Closure Driven Attrition'!$D$9:$G$12,MATCH($B65,'Branch Closure Driven Attrition'!$C$9:$C$12,TRUE),MATCH(M65,'Branch Closure Driven Attrition'!$D$8:$G$8,TRUE))))</f>
        <v>1</v>
      </c>
      <c r="T65" s="157">
        <f>(1-IF(N65=0,0,INDEX('Branch Closure Driven Attrition'!$D$9:$G$12,MATCH($B65,'Branch Closure Driven Attrition'!$C$9:$C$12,TRUE),MATCH(N65,'Branch Closure Driven Attrition'!$D$8:$G$8,TRUE))))</f>
        <v>1</v>
      </c>
      <c r="U65" s="157">
        <f>(1-IF(O65=0,0,INDEX('Branch Closure Driven Attrition'!$D$9:$G$12,MATCH($B65,'Branch Closure Driven Attrition'!$C$9:$C$12,TRUE),MATCH(O65,'Branch Closure Driven Attrition'!$D$8:$G$8,TRUE))))</f>
        <v>1</v>
      </c>
      <c r="V65" s="157">
        <f>(1-IF(P65=0,0,INDEX('Branch Closure Driven Attrition'!$D$9:$G$12,MATCH($B65,'Branch Closure Driven Attrition'!$C$9:$C$12,TRUE),MATCH(P65,'Branch Closure Driven Attrition'!$D$8:$G$8,TRUE))))</f>
        <v>0.55000000000000004</v>
      </c>
      <c r="W65" s="29"/>
      <c r="X65" s="23">
        <f t="shared" si="10"/>
        <v>1</v>
      </c>
      <c r="Y65" s="157">
        <f>IF($C65&lt;'Fee Driven Attrition'!$I$8,1-IF(Y$13='Fee Driven Attrition'!$J$7,'Fee Driven Attrition'!$J$8,'Fee Driven Attrition'!$K$8),1)</f>
        <v>0.9</v>
      </c>
      <c r="Z65" s="157">
        <f>IF($C65&lt;'Fee Driven Attrition'!$I$9,1-IF(Z$13='Fee Driven Attrition'!$J$7,'Fee Driven Attrition'!$J$9,'Fee Driven Attrition'!$K$8),1)</f>
        <v>0.95</v>
      </c>
      <c r="AA65" s="157">
        <f>IF($C65&lt;'Fee Driven Attrition'!$I$8,1-IF(AA$13='Fee Driven Attrition'!$K$7,'Fee Driven Attrition'!$K$8,'Fee Driven Attrition'!$K$8),1)</f>
        <v>0.8</v>
      </c>
      <c r="AB65" s="157">
        <f>IF($C65&lt;'Fee Driven Attrition'!$I$9,1-IF(AB$13='Fee Driven Attrition'!$K$7,'Fee Driven Attrition'!$K$9,'Fee Driven Attrition'!$K$8),1)</f>
        <v>0.85</v>
      </c>
      <c r="AC65" s="29"/>
      <c r="AD65" s="23"/>
      <c r="AE65" s="157">
        <f t="shared" si="115"/>
        <v>1</v>
      </c>
      <c r="AF65" s="157">
        <f t="shared" si="16"/>
        <v>1</v>
      </c>
      <c r="AG65" s="157">
        <f t="shared" si="17"/>
        <v>1</v>
      </c>
      <c r="AH65" s="157">
        <f t="shared" si="18"/>
        <v>1</v>
      </c>
      <c r="AI65" s="157">
        <f t="shared" si="19"/>
        <v>0.55000000000000004</v>
      </c>
      <c r="AJ65" s="157">
        <f t="shared" si="20"/>
        <v>0.9</v>
      </c>
      <c r="AK65" s="157">
        <f t="shared" si="21"/>
        <v>0.9</v>
      </c>
      <c r="AL65" s="157">
        <f t="shared" si="22"/>
        <v>0.9</v>
      </c>
      <c r="AM65" s="157">
        <f t="shared" si="23"/>
        <v>0.9</v>
      </c>
      <c r="AN65" s="157">
        <f t="shared" si="24"/>
        <v>0.49500000000000005</v>
      </c>
      <c r="AO65" s="157">
        <f t="shared" si="25"/>
        <v>0.95</v>
      </c>
      <c r="AP65" s="157">
        <f t="shared" si="26"/>
        <v>0.95</v>
      </c>
      <c r="AQ65" s="157">
        <f t="shared" si="27"/>
        <v>0.95</v>
      </c>
      <c r="AR65" s="157">
        <f t="shared" si="28"/>
        <v>0.95</v>
      </c>
      <c r="AS65" s="157">
        <f t="shared" si="29"/>
        <v>0.52249999999999996</v>
      </c>
      <c r="AT65" s="157">
        <f t="shared" si="30"/>
        <v>0.8</v>
      </c>
      <c r="AU65" s="157">
        <f t="shared" si="31"/>
        <v>0.8</v>
      </c>
      <c r="AV65" s="157">
        <f t="shared" si="32"/>
        <v>0.8</v>
      </c>
      <c r="AW65" s="157">
        <f t="shared" si="33"/>
        <v>0.8</v>
      </c>
      <c r="AX65" s="157">
        <f t="shared" si="34"/>
        <v>0.44000000000000006</v>
      </c>
      <c r="AY65" s="157">
        <f t="shared" si="35"/>
        <v>0.85</v>
      </c>
      <c r="AZ65" s="157">
        <f t="shared" si="36"/>
        <v>0.85</v>
      </c>
      <c r="BA65" s="157">
        <f t="shared" si="37"/>
        <v>0.85</v>
      </c>
      <c r="BB65" s="157">
        <f t="shared" si="38"/>
        <v>0.85</v>
      </c>
      <c r="BC65" s="157">
        <f t="shared" si="39"/>
        <v>0.46750000000000003</v>
      </c>
      <c r="BD65" s="60"/>
      <c r="BE65" s="158">
        <f t="shared" si="118"/>
        <v>80.12</v>
      </c>
      <c r="BF65" s="1"/>
      <c r="BG65" s="1"/>
      <c r="BH65" s="159">
        <f t="shared" si="40"/>
        <v>0</v>
      </c>
      <c r="BI65" s="159">
        <f t="shared" si="41"/>
        <v>0</v>
      </c>
      <c r="BJ65" s="159">
        <f t="shared" si="42"/>
        <v>0</v>
      </c>
      <c r="BK65" s="159">
        <f t="shared" si="43"/>
        <v>0</v>
      </c>
      <c r="BL65" s="159">
        <f t="shared" si="44"/>
        <v>0</v>
      </c>
      <c r="BM65" s="159">
        <f t="shared" si="45"/>
        <v>40</v>
      </c>
      <c r="BN65" s="159">
        <f t="shared" si="46"/>
        <v>40</v>
      </c>
      <c r="BO65" s="159">
        <f t="shared" si="47"/>
        <v>40</v>
      </c>
      <c r="BP65" s="159">
        <f t="shared" si="48"/>
        <v>40</v>
      </c>
      <c r="BQ65" s="159">
        <f t="shared" si="49"/>
        <v>40</v>
      </c>
      <c r="BR65" s="159">
        <f t="shared" si="50"/>
        <v>40</v>
      </c>
      <c r="BS65" s="159">
        <f t="shared" si="51"/>
        <v>40</v>
      </c>
      <c r="BT65" s="159">
        <f t="shared" si="52"/>
        <v>40</v>
      </c>
      <c r="BU65" s="159">
        <f t="shared" si="53"/>
        <v>40</v>
      </c>
      <c r="BV65" s="159">
        <f t="shared" si="54"/>
        <v>40</v>
      </c>
      <c r="BW65" s="159">
        <f t="shared" si="55"/>
        <v>60</v>
      </c>
      <c r="BX65" s="159">
        <f t="shared" si="56"/>
        <v>60</v>
      </c>
      <c r="BY65" s="159">
        <f t="shared" si="57"/>
        <v>60</v>
      </c>
      <c r="BZ65" s="159">
        <f t="shared" si="58"/>
        <v>60</v>
      </c>
      <c r="CA65" s="159">
        <f t="shared" si="59"/>
        <v>60</v>
      </c>
      <c r="CB65" s="159">
        <f t="shared" si="60"/>
        <v>60</v>
      </c>
      <c r="CC65" s="159">
        <f t="shared" si="61"/>
        <v>60</v>
      </c>
      <c r="CD65" s="159">
        <f t="shared" si="62"/>
        <v>60</v>
      </c>
      <c r="CE65" s="159">
        <f t="shared" si="63"/>
        <v>60</v>
      </c>
      <c r="CF65" s="159">
        <f t="shared" si="64"/>
        <v>60</v>
      </c>
      <c r="CG65" s="1"/>
      <c r="CH65" s="1"/>
      <c r="CI65" s="160">
        <f t="shared" si="65"/>
        <v>30.120000000000005</v>
      </c>
      <c r="CJ65" s="160">
        <f t="shared" si="66"/>
        <v>30.120000000000005</v>
      </c>
      <c r="CK65" s="160">
        <f t="shared" si="67"/>
        <v>30.120000000000005</v>
      </c>
      <c r="CL65" s="160">
        <f t="shared" si="68"/>
        <v>30.120000000000005</v>
      </c>
      <c r="CM65" s="160">
        <f t="shared" si="69"/>
        <v>30.120000000000005</v>
      </c>
      <c r="CN65" s="160">
        <f t="shared" si="70"/>
        <v>70.12</v>
      </c>
      <c r="CO65" s="160">
        <f t="shared" si="71"/>
        <v>70.12</v>
      </c>
      <c r="CP65" s="160">
        <f t="shared" si="72"/>
        <v>70.12</v>
      </c>
      <c r="CQ65" s="160">
        <f t="shared" si="73"/>
        <v>70.12</v>
      </c>
      <c r="CR65" s="160">
        <f t="shared" si="74"/>
        <v>70.12</v>
      </c>
      <c r="CS65" s="160">
        <f t="shared" si="75"/>
        <v>70.12</v>
      </c>
      <c r="CT65" s="160">
        <f t="shared" si="76"/>
        <v>70.12</v>
      </c>
      <c r="CU65" s="160">
        <f t="shared" si="77"/>
        <v>70.12</v>
      </c>
      <c r="CV65" s="160">
        <f t="shared" si="78"/>
        <v>70.12</v>
      </c>
      <c r="CW65" s="160">
        <f t="shared" si="79"/>
        <v>70.12</v>
      </c>
      <c r="CX65" s="160">
        <f t="shared" si="80"/>
        <v>90.12</v>
      </c>
      <c r="CY65" s="160">
        <f t="shared" si="81"/>
        <v>90.12</v>
      </c>
      <c r="CZ65" s="160">
        <f t="shared" si="82"/>
        <v>90.12</v>
      </c>
      <c r="DA65" s="160">
        <f t="shared" si="83"/>
        <v>90.12</v>
      </c>
      <c r="DB65" s="160">
        <f t="shared" si="84"/>
        <v>90.12</v>
      </c>
      <c r="DC65" s="160">
        <f t="shared" si="85"/>
        <v>90.12</v>
      </c>
      <c r="DD65" s="160">
        <f t="shared" si="86"/>
        <v>90.12</v>
      </c>
      <c r="DE65" s="160">
        <f t="shared" si="87"/>
        <v>90.12</v>
      </c>
      <c r="DF65" s="160">
        <f t="shared" si="88"/>
        <v>90.12</v>
      </c>
      <c r="DG65" s="160">
        <f t="shared" si="89"/>
        <v>90.12</v>
      </c>
      <c r="DH65" s="36"/>
      <c r="DI65" s="36"/>
      <c r="DJ65" s="160">
        <f t="shared" si="90"/>
        <v>30.120000000000005</v>
      </c>
      <c r="DK65" s="160">
        <f t="shared" si="91"/>
        <v>30.120000000000005</v>
      </c>
      <c r="DL65" s="160">
        <f t="shared" si="92"/>
        <v>30.120000000000005</v>
      </c>
      <c r="DM65" s="160">
        <f t="shared" si="93"/>
        <v>30.120000000000005</v>
      </c>
      <c r="DN65" s="160">
        <f t="shared" si="94"/>
        <v>16.566000000000003</v>
      </c>
      <c r="DO65" s="160">
        <f t="shared" si="95"/>
        <v>63.108000000000004</v>
      </c>
      <c r="DP65" s="160">
        <f t="shared" si="96"/>
        <v>63.108000000000004</v>
      </c>
      <c r="DQ65" s="160">
        <f t="shared" si="97"/>
        <v>63.108000000000004</v>
      </c>
      <c r="DR65" s="160">
        <f t="shared" si="98"/>
        <v>63.108000000000004</v>
      </c>
      <c r="DS65" s="160">
        <f t="shared" si="99"/>
        <v>34.709400000000009</v>
      </c>
      <c r="DT65" s="160">
        <f t="shared" si="100"/>
        <v>66.614000000000004</v>
      </c>
      <c r="DU65" s="160">
        <f t="shared" si="101"/>
        <v>66.614000000000004</v>
      </c>
      <c r="DV65" s="160">
        <f t="shared" si="102"/>
        <v>66.614000000000004</v>
      </c>
      <c r="DW65" s="160">
        <f t="shared" si="103"/>
        <v>66.614000000000004</v>
      </c>
      <c r="DX65" s="160">
        <f t="shared" si="104"/>
        <v>36.637700000000002</v>
      </c>
      <c r="DY65" s="160">
        <f t="shared" si="105"/>
        <v>72.096000000000004</v>
      </c>
      <c r="DZ65" s="160">
        <f t="shared" si="106"/>
        <v>72.096000000000004</v>
      </c>
      <c r="EA65" s="160">
        <f t="shared" si="107"/>
        <v>72.096000000000004</v>
      </c>
      <c r="EB65" s="160">
        <f t="shared" si="108"/>
        <v>72.096000000000004</v>
      </c>
      <c r="EC65" s="160">
        <f t="shared" si="109"/>
        <v>39.652800000000006</v>
      </c>
      <c r="ED65" s="160">
        <f t="shared" si="110"/>
        <v>76.602000000000004</v>
      </c>
      <c r="EE65" s="160">
        <f t="shared" si="111"/>
        <v>76.602000000000004</v>
      </c>
      <c r="EF65" s="160">
        <f t="shared" si="112"/>
        <v>76.602000000000004</v>
      </c>
      <c r="EG65" s="160">
        <f t="shared" si="113"/>
        <v>76.602000000000004</v>
      </c>
      <c r="EH65" s="160">
        <f t="shared" si="114"/>
        <v>42.131100000000004</v>
      </c>
      <c r="EI65" s="36"/>
      <c r="EJ65" s="36"/>
      <c r="EK65" s="36"/>
      <c r="EL65" s="36"/>
      <c r="EM65" s="36"/>
      <c r="EN65" s="36"/>
      <c r="EO65" s="36"/>
      <c r="EP65" s="36"/>
      <c r="EQ65" s="36"/>
      <c r="ER65" s="36"/>
      <c r="ES65" s="36"/>
      <c r="ET65" s="36"/>
      <c r="EU65" s="36"/>
    </row>
    <row r="66" spans="1:151" ht="13.5" thickBot="1">
      <c r="A66" s="2">
        <v>1052</v>
      </c>
      <c r="B66" s="153">
        <f>INDEX('Customer Longevity'!$A$7:$A$206,MATCH(Model!A66,'Customer Longevity'!$B$7:$B$206,0))</f>
        <v>3.0026687249581991</v>
      </c>
      <c r="C66" s="154">
        <v>20731.64065322424</v>
      </c>
      <c r="D66" s="3"/>
      <c r="E66" s="153" cm="1">
        <f t="array" ref="E66">INDEX('Distance to Each Branch'!$C$7:$C$806,MATCH(1, (Model!$E$14='Distance to Each Branch'!$B$7:$B$806)*(Model!A66='Distance to Each Branch'!$A$7:$A$806),0))</f>
        <v>6.9595704231650952</v>
      </c>
      <c r="F66" s="153" cm="1">
        <f t="array" ref="F66">INDEX('Distance to Each Branch'!$C$7:$C$806,MATCH(1, (Model!$F$14='Distance to Each Branch'!$B$7:$B$806)*(Model!A66='Distance to Each Branch'!$A$7:$A$806),0))</f>
        <v>3.4503943615161057</v>
      </c>
      <c r="G66" s="153" cm="1">
        <f t="array" ref="G66">INDEX('Distance to Each Branch'!$C$7:$C$806,MATCH(1, (Model!$G$14='Distance to Each Branch'!$B$7:$B$806)*(Model!A66='Distance to Each Branch'!$A$7:$A$806),0))</f>
        <v>5.8132249408197314</v>
      </c>
      <c r="H66" s="153" cm="1">
        <f t="array" ref="H66">INDEX('Distance to Each Branch'!$C$7:$C$806,MATCH(1, (Model!$H$14='Distance to Each Branch'!$B$7:$B$806)*(Model!A66='Distance to Each Branch'!$A$7:$A$806),0))</f>
        <v>2.4872787334556823</v>
      </c>
      <c r="I66" s="155" t="str">
        <f t="shared" si="116"/>
        <v>Branch D</v>
      </c>
      <c r="J66" s="54"/>
      <c r="K66" s="156">
        <f t="shared" si="117"/>
        <v>2.4872787334556823</v>
      </c>
      <c r="L66" s="34">
        <v>0</v>
      </c>
      <c r="M66" s="153">
        <f t="shared" si="12"/>
        <v>0</v>
      </c>
      <c r="N66" s="153">
        <f t="shared" si="119"/>
        <v>0</v>
      </c>
      <c r="O66" s="153">
        <f t="shared" si="120"/>
        <v>0</v>
      </c>
      <c r="P66" s="153">
        <f t="shared" si="121"/>
        <v>0.96311562806042339</v>
      </c>
      <c r="R66" s="23">
        <v>1</v>
      </c>
      <c r="S66" s="157">
        <f>(1-IF(M66=0,0,INDEX('Branch Closure Driven Attrition'!$D$9:$G$12,MATCH($B66,'Branch Closure Driven Attrition'!$C$9:$C$12,TRUE),MATCH(M66,'Branch Closure Driven Attrition'!$D$8:$G$8,TRUE))))</f>
        <v>1</v>
      </c>
      <c r="T66" s="157">
        <f>(1-IF(N66=0,0,INDEX('Branch Closure Driven Attrition'!$D$9:$G$12,MATCH($B66,'Branch Closure Driven Attrition'!$C$9:$C$12,TRUE),MATCH(N66,'Branch Closure Driven Attrition'!$D$8:$G$8,TRUE))))</f>
        <v>1</v>
      </c>
      <c r="U66" s="157">
        <f>(1-IF(O66=0,0,INDEX('Branch Closure Driven Attrition'!$D$9:$G$12,MATCH($B66,'Branch Closure Driven Attrition'!$C$9:$C$12,TRUE),MATCH(O66,'Branch Closure Driven Attrition'!$D$8:$G$8,TRUE))))</f>
        <v>1</v>
      </c>
      <c r="V66" s="157">
        <f>(1-IF(P66=0,0,INDEX('Branch Closure Driven Attrition'!$D$9:$G$12,MATCH($B66,'Branch Closure Driven Attrition'!$C$9:$C$12,TRUE),MATCH(P66,'Branch Closure Driven Attrition'!$D$8:$G$8,TRUE))))</f>
        <v>0.65</v>
      </c>
      <c r="W66" s="29"/>
      <c r="X66" s="23">
        <f t="shared" si="10"/>
        <v>1</v>
      </c>
      <c r="Y66" s="157">
        <f>IF($C66&lt;'Fee Driven Attrition'!$I$8,1-IF(Y$13='Fee Driven Attrition'!$J$7,'Fee Driven Attrition'!$J$8,'Fee Driven Attrition'!$K$8),1)</f>
        <v>1</v>
      </c>
      <c r="Z66" s="157">
        <f>IF($C66&lt;'Fee Driven Attrition'!$I$9,1-IF(Z$13='Fee Driven Attrition'!$J$7,'Fee Driven Attrition'!$J$9,'Fee Driven Attrition'!$K$8),1)</f>
        <v>1</v>
      </c>
      <c r="AA66" s="157">
        <f>IF($C66&lt;'Fee Driven Attrition'!$I$8,1-IF(AA$13='Fee Driven Attrition'!$K$7,'Fee Driven Attrition'!$K$8,'Fee Driven Attrition'!$K$8),1)</f>
        <v>1</v>
      </c>
      <c r="AB66" s="157">
        <f>IF($C66&lt;'Fee Driven Attrition'!$I$9,1-IF(AB$13='Fee Driven Attrition'!$K$7,'Fee Driven Attrition'!$K$9,'Fee Driven Attrition'!$K$8),1)</f>
        <v>1</v>
      </c>
      <c r="AC66" s="29"/>
      <c r="AD66" s="23"/>
      <c r="AE66" s="157">
        <f t="shared" si="115"/>
        <v>1</v>
      </c>
      <c r="AF66" s="157">
        <f t="shared" si="16"/>
        <v>1</v>
      </c>
      <c r="AG66" s="157">
        <f t="shared" si="17"/>
        <v>1</v>
      </c>
      <c r="AH66" s="157">
        <f t="shared" si="18"/>
        <v>1</v>
      </c>
      <c r="AI66" s="157">
        <f t="shared" si="19"/>
        <v>0.65</v>
      </c>
      <c r="AJ66" s="157">
        <f t="shared" si="20"/>
        <v>1</v>
      </c>
      <c r="AK66" s="157">
        <f t="shared" si="21"/>
        <v>1</v>
      </c>
      <c r="AL66" s="157">
        <f t="shared" si="22"/>
        <v>1</v>
      </c>
      <c r="AM66" s="157">
        <f t="shared" si="23"/>
        <v>1</v>
      </c>
      <c r="AN66" s="157">
        <f t="shared" si="24"/>
        <v>0.65</v>
      </c>
      <c r="AO66" s="157">
        <f t="shared" si="25"/>
        <v>1</v>
      </c>
      <c r="AP66" s="157">
        <f t="shared" si="26"/>
        <v>1</v>
      </c>
      <c r="AQ66" s="157">
        <f t="shared" si="27"/>
        <v>1</v>
      </c>
      <c r="AR66" s="157">
        <f t="shared" si="28"/>
        <v>1</v>
      </c>
      <c r="AS66" s="157">
        <f t="shared" si="29"/>
        <v>0.65</v>
      </c>
      <c r="AT66" s="157">
        <f t="shared" si="30"/>
        <v>1</v>
      </c>
      <c r="AU66" s="157">
        <f t="shared" si="31"/>
        <v>1</v>
      </c>
      <c r="AV66" s="157">
        <f t="shared" si="32"/>
        <v>1</v>
      </c>
      <c r="AW66" s="157">
        <f t="shared" si="33"/>
        <v>1</v>
      </c>
      <c r="AX66" s="157">
        <f t="shared" si="34"/>
        <v>0.65</v>
      </c>
      <c r="AY66" s="157">
        <f t="shared" si="35"/>
        <v>1</v>
      </c>
      <c r="AZ66" s="157">
        <f t="shared" si="36"/>
        <v>1</v>
      </c>
      <c r="BA66" s="157">
        <f t="shared" si="37"/>
        <v>1</v>
      </c>
      <c r="BB66" s="157">
        <f t="shared" si="38"/>
        <v>1</v>
      </c>
      <c r="BC66" s="157">
        <f t="shared" si="39"/>
        <v>0.65</v>
      </c>
      <c r="BD66" s="60"/>
      <c r="BE66" s="158">
        <f t="shared" si="118"/>
        <v>207.31640653224241</v>
      </c>
      <c r="BF66" s="1"/>
      <c r="BG66" s="1"/>
      <c r="BH66" s="159">
        <f t="shared" si="40"/>
        <v>0</v>
      </c>
      <c r="BI66" s="159">
        <f t="shared" si="41"/>
        <v>0</v>
      </c>
      <c r="BJ66" s="159">
        <f t="shared" si="42"/>
        <v>0</v>
      </c>
      <c r="BK66" s="159">
        <f t="shared" si="43"/>
        <v>0</v>
      </c>
      <c r="BL66" s="159">
        <f t="shared" si="44"/>
        <v>0</v>
      </c>
      <c r="BM66" s="159">
        <f t="shared" si="45"/>
        <v>0</v>
      </c>
      <c r="BN66" s="159">
        <f t="shared" si="46"/>
        <v>0</v>
      </c>
      <c r="BO66" s="159">
        <f t="shared" si="47"/>
        <v>0</v>
      </c>
      <c r="BP66" s="159">
        <f t="shared" si="48"/>
        <v>0</v>
      </c>
      <c r="BQ66" s="159">
        <f t="shared" si="49"/>
        <v>0</v>
      </c>
      <c r="BR66" s="159">
        <f t="shared" si="50"/>
        <v>0</v>
      </c>
      <c r="BS66" s="159">
        <f t="shared" si="51"/>
        <v>0</v>
      </c>
      <c r="BT66" s="159">
        <f t="shared" si="52"/>
        <v>0</v>
      </c>
      <c r="BU66" s="159">
        <f t="shared" si="53"/>
        <v>0</v>
      </c>
      <c r="BV66" s="159">
        <f t="shared" si="54"/>
        <v>0</v>
      </c>
      <c r="BW66" s="159">
        <f t="shared" si="55"/>
        <v>0</v>
      </c>
      <c r="BX66" s="159">
        <f t="shared" si="56"/>
        <v>0</v>
      </c>
      <c r="BY66" s="159">
        <f t="shared" si="57"/>
        <v>0</v>
      </c>
      <c r="BZ66" s="159">
        <f t="shared" si="58"/>
        <v>0</v>
      </c>
      <c r="CA66" s="159">
        <f t="shared" si="59"/>
        <v>0</v>
      </c>
      <c r="CB66" s="159">
        <f t="shared" si="60"/>
        <v>0</v>
      </c>
      <c r="CC66" s="159">
        <f t="shared" si="61"/>
        <v>0</v>
      </c>
      <c r="CD66" s="159">
        <f t="shared" si="62"/>
        <v>0</v>
      </c>
      <c r="CE66" s="159">
        <f t="shared" si="63"/>
        <v>0</v>
      </c>
      <c r="CF66" s="159">
        <f t="shared" si="64"/>
        <v>0</v>
      </c>
      <c r="CG66" s="1"/>
      <c r="CH66" s="1"/>
      <c r="CI66" s="160">
        <f t="shared" si="65"/>
        <v>157.31640653224241</v>
      </c>
      <c r="CJ66" s="160">
        <f t="shared" si="66"/>
        <v>157.31640653224241</v>
      </c>
      <c r="CK66" s="160">
        <f t="shared" si="67"/>
        <v>157.31640653224241</v>
      </c>
      <c r="CL66" s="160">
        <f t="shared" si="68"/>
        <v>157.31640653224241</v>
      </c>
      <c r="CM66" s="160">
        <f t="shared" si="69"/>
        <v>157.31640653224241</v>
      </c>
      <c r="CN66" s="160">
        <f t="shared" si="70"/>
        <v>157.31640653224241</v>
      </c>
      <c r="CO66" s="160">
        <f t="shared" si="71"/>
        <v>157.31640653224241</v>
      </c>
      <c r="CP66" s="160">
        <f t="shared" si="72"/>
        <v>157.31640653224241</v>
      </c>
      <c r="CQ66" s="160">
        <f t="shared" si="73"/>
        <v>157.31640653224241</v>
      </c>
      <c r="CR66" s="160">
        <f t="shared" si="74"/>
        <v>157.31640653224241</v>
      </c>
      <c r="CS66" s="160">
        <f t="shared" si="75"/>
        <v>157.31640653224241</v>
      </c>
      <c r="CT66" s="160">
        <f t="shared" si="76"/>
        <v>157.31640653224241</v>
      </c>
      <c r="CU66" s="160">
        <f t="shared" si="77"/>
        <v>157.31640653224241</v>
      </c>
      <c r="CV66" s="160">
        <f t="shared" si="78"/>
        <v>157.31640653224241</v>
      </c>
      <c r="CW66" s="160">
        <f t="shared" si="79"/>
        <v>157.31640653224241</v>
      </c>
      <c r="CX66" s="160">
        <f t="shared" si="80"/>
        <v>157.31640653224241</v>
      </c>
      <c r="CY66" s="160">
        <f t="shared" si="81"/>
        <v>157.31640653224241</v>
      </c>
      <c r="CZ66" s="160">
        <f t="shared" si="82"/>
        <v>157.31640653224241</v>
      </c>
      <c r="DA66" s="160">
        <f t="shared" si="83"/>
        <v>157.31640653224241</v>
      </c>
      <c r="DB66" s="160">
        <f t="shared" si="84"/>
        <v>157.31640653224241</v>
      </c>
      <c r="DC66" s="160">
        <f t="shared" si="85"/>
        <v>157.31640653224241</v>
      </c>
      <c r="DD66" s="160">
        <f t="shared" si="86"/>
        <v>157.31640653224241</v>
      </c>
      <c r="DE66" s="160">
        <f t="shared" si="87"/>
        <v>157.31640653224241</v>
      </c>
      <c r="DF66" s="160">
        <f t="shared" si="88"/>
        <v>157.31640653224241</v>
      </c>
      <c r="DG66" s="160">
        <f t="shared" si="89"/>
        <v>157.31640653224241</v>
      </c>
      <c r="DH66" s="36"/>
      <c r="DI66" s="36"/>
      <c r="DJ66" s="160">
        <f t="shared" si="90"/>
        <v>157.31640653224241</v>
      </c>
      <c r="DK66" s="160">
        <f t="shared" si="91"/>
        <v>157.31640653224241</v>
      </c>
      <c r="DL66" s="160">
        <f t="shared" si="92"/>
        <v>157.31640653224241</v>
      </c>
      <c r="DM66" s="160">
        <f t="shared" si="93"/>
        <v>157.31640653224241</v>
      </c>
      <c r="DN66" s="160">
        <f t="shared" si="94"/>
        <v>102.25566424595758</v>
      </c>
      <c r="DO66" s="160">
        <f t="shared" si="95"/>
        <v>157.31640653224241</v>
      </c>
      <c r="DP66" s="160">
        <f t="shared" si="96"/>
        <v>157.31640653224241</v>
      </c>
      <c r="DQ66" s="160">
        <f t="shared" si="97"/>
        <v>157.31640653224241</v>
      </c>
      <c r="DR66" s="160">
        <f t="shared" si="98"/>
        <v>157.31640653224241</v>
      </c>
      <c r="DS66" s="160">
        <f t="shared" si="99"/>
        <v>102.25566424595758</v>
      </c>
      <c r="DT66" s="160">
        <f t="shared" si="100"/>
        <v>157.31640653224241</v>
      </c>
      <c r="DU66" s="160">
        <f t="shared" si="101"/>
        <v>157.31640653224241</v>
      </c>
      <c r="DV66" s="160">
        <f t="shared" si="102"/>
        <v>157.31640653224241</v>
      </c>
      <c r="DW66" s="160">
        <f t="shared" si="103"/>
        <v>157.31640653224241</v>
      </c>
      <c r="DX66" s="160">
        <f t="shared" si="104"/>
        <v>102.25566424595758</v>
      </c>
      <c r="DY66" s="160">
        <f t="shared" si="105"/>
        <v>157.31640653224241</v>
      </c>
      <c r="DZ66" s="160">
        <f t="shared" si="106"/>
        <v>157.31640653224241</v>
      </c>
      <c r="EA66" s="160">
        <f t="shared" si="107"/>
        <v>157.31640653224241</v>
      </c>
      <c r="EB66" s="160">
        <f t="shared" si="108"/>
        <v>157.31640653224241</v>
      </c>
      <c r="EC66" s="160">
        <f t="shared" si="109"/>
        <v>102.25566424595758</v>
      </c>
      <c r="ED66" s="160">
        <f t="shared" si="110"/>
        <v>157.31640653224241</v>
      </c>
      <c r="EE66" s="160">
        <f t="shared" si="111"/>
        <v>157.31640653224241</v>
      </c>
      <c r="EF66" s="160">
        <f t="shared" si="112"/>
        <v>157.31640653224241</v>
      </c>
      <c r="EG66" s="160">
        <f t="shared" si="113"/>
        <v>157.31640653224241</v>
      </c>
      <c r="EH66" s="160">
        <f t="shared" si="114"/>
        <v>102.25566424595758</v>
      </c>
      <c r="EI66" s="36"/>
      <c r="EJ66" s="36"/>
      <c r="EK66" s="36"/>
      <c r="EL66" s="36"/>
      <c r="EM66" s="36"/>
      <c r="EN66" s="36"/>
      <c r="EO66" s="36"/>
      <c r="EP66" s="36"/>
      <c r="EQ66" s="36"/>
      <c r="ER66" s="36"/>
      <c r="ES66" s="36"/>
      <c r="ET66" s="36"/>
      <c r="EU66" s="36"/>
    </row>
    <row r="67" spans="1:151" ht="13.5" thickBot="1">
      <c r="A67" s="2">
        <v>1178</v>
      </c>
      <c r="B67" s="153">
        <f>INDEX('Customer Longevity'!$A$7:$A$206,MATCH(Model!A67,'Customer Longevity'!$B$7:$B$206,0))</f>
        <v>14.458984869576376</v>
      </c>
      <c r="C67" s="154">
        <v>9019.3472643712466</v>
      </c>
      <c r="D67" s="3"/>
      <c r="E67" s="153" cm="1">
        <f t="array" ref="E67">INDEX('Distance to Each Branch'!$C$7:$C$806,MATCH(1, (Model!$E$14='Distance to Each Branch'!$B$7:$B$806)*(Model!A67='Distance to Each Branch'!$A$7:$A$806),0))</f>
        <v>2.3124876221852966</v>
      </c>
      <c r="F67" s="153" cm="1">
        <f t="array" ref="F67">INDEX('Distance to Each Branch'!$C$7:$C$806,MATCH(1, (Model!$F$14='Distance to Each Branch'!$B$7:$B$806)*(Model!A67='Distance to Each Branch'!$A$7:$A$806),0))</f>
        <v>3.3860442648551961</v>
      </c>
      <c r="G67" s="153" cm="1">
        <f t="array" ref="G67">INDEX('Distance to Each Branch'!$C$7:$C$806,MATCH(1, (Model!$G$14='Distance to Each Branch'!$B$7:$B$806)*(Model!A67='Distance to Each Branch'!$A$7:$A$806),0))</f>
        <v>1.1269723596374397</v>
      </c>
      <c r="H67" s="153" cm="1">
        <f t="array" ref="H67">INDEX('Distance to Each Branch'!$C$7:$C$806,MATCH(1, (Model!$H$14='Distance to Each Branch'!$B$7:$B$806)*(Model!A67='Distance to Each Branch'!$A$7:$A$806),0))</f>
        <v>3.8113560342221002</v>
      </c>
      <c r="I67" s="155" t="str">
        <f t="shared" si="116"/>
        <v>Branch C</v>
      </c>
      <c r="J67" s="54"/>
      <c r="K67" s="156">
        <f t="shared" si="117"/>
        <v>1.1269723596374397</v>
      </c>
      <c r="L67" s="34">
        <v>0</v>
      </c>
      <c r="M67" s="153">
        <f t="shared" si="12"/>
        <v>0</v>
      </c>
      <c r="N67" s="153">
        <f t="shared" si="119"/>
        <v>0</v>
      </c>
      <c r="O67" s="153">
        <f t="shared" si="120"/>
        <v>1.1855152625478569</v>
      </c>
      <c r="P67" s="153">
        <f t="shared" si="121"/>
        <v>0</v>
      </c>
      <c r="R67" s="23">
        <v>1</v>
      </c>
      <c r="S67" s="157">
        <f>(1-IF(M67=0,0,INDEX('Branch Closure Driven Attrition'!$D$9:$G$12,MATCH($B67,'Branch Closure Driven Attrition'!$C$9:$C$12,TRUE),MATCH(M67,'Branch Closure Driven Attrition'!$D$8:$G$8,TRUE))))</f>
        <v>1</v>
      </c>
      <c r="T67" s="157">
        <f>(1-IF(N67=0,0,INDEX('Branch Closure Driven Attrition'!$D$9:$G$12,MATCH($B67,'Branch Closure Driven Attrition'!$C$9:$C$12,TRUE),MATCH(N67,'Branch Closure Driven Attrition'!$D$8:$G$8,TRUE))))</f>
        <v>1</v>
      </c>
      <c r="U67" s="157">
        <f>(1-IF(O67=0,0,INDEX('Branch Closure Driven Attrition'!$D$9:$G$12,MATCH($B67,'Branch Closure Driven Attrition'!$C$9:$C$12,TRUE),MATCH(O67,'Branch Closure Driven Attrition'!$D$8:$G$8,TRUE))))</f>
        <v>0.65</v>
      </c>
      <c r="V67" s="157">
        <f>(1-IF(P67=0,0,INDEX('Branch Closure Driven Attrition'!$D$9:$G$12,MATCH($B67,'Branch Closure Driven Attrition'!$C$9:$C$12,TRUE),MATCH(P67,'Branch Closure Driven Attrition'!$D$8:$G$8,TRUE))))</f>
        <v>1</v>
      </c>
      <c r="W67" s="29"/>
      <c r="X67" s="23">
        <f t="shared" si="10"/>
        <v>1</v>
      </c>
      <c r="Y67" s="157">
        <f>IF($C67&lt;'Fee Driven Attrition'!$I$8,1-IF(Y$13='Fee Driven Attrition'!$J$7,'Fee Driven Attrition'!$J$8,'Fee Driven Attrition'!$K$8),1)</f>
        <v>0.9</v>
      </c>
      <c r="Z67" s="157">
        <f>IF($C67&lt;'Fee Driven Attrition'!$I$9,1-IF(Z$13='Fee Driven Attrition'!$J$7,'Fee Driven Attrition'!$J$9,'Fee Driven Attrition'!$K$8),1)</f>
        <v>0.95</v>
      </c>
      <c r="AA67" s="157">
        <f>IF($C67&lt;'Fee Driven Attrition'!$I$8,1-IF(AA$13='Fee Driven Attrition'!$K$7,'Fee Driven Attrition'!$K$8,'Fee Driven Attrition'!$K$8),1)</f>
        <v>0.8</v>
      </c>
      <c r="AB67" s="157">
        <f>IF($C67&lt;'Fee Driven Attrition'!$I$9,1-IF(AB$13='Fee Driven Attrition'!$K$7,'Fee Driven Attrition'!$K$9,'Fee Driven Attrition'!$K$8),1)</f>
        <v>0.85</v>
      </c>
      <c r="AC67" s="29"/>
      <c r="AD67" s="23"/>
      <c r="AE67" s="157">
        <f t="shared" si="115"/>
        <v>1</v>
      </c>
      <c r="AF67" s="157">
        <f t="shared" si="16"/>
        <v>1</v>
      </c>
      <c r="AG67" s="157">
        <f t="shared" si="17"/>
        <v>1</v>
      </c>
      <c r="AH67" s="157">
        <f t="shared" si="18"/>
        <v>0.65</v>
      </c>
      <c r="AI67" s="157">
        <f t="shared" si="19"/>
        <v>1</v>
      </c>
      <c r="AJ67" s="157">
        <f t="shared" si="20"/>
        <v>0.9</v>
      </c>
      <c r="AK67" s="157">
        <f t="shared" si="21"/>
        <v>0.9</v>
      </c>
      <c r="AL67" s="157">
        <f t="shared" si="22"/>
        <v>0.9</v>
      </c>
      <c r="AM67" s="157">
        <f t="shared" si="23"/>
        <v>0.58500000000000008</v>
      </c>
      <c r="AN67" s="157">
        <f t="shared" si="24"/>
        <v>0.9</v>
      </c>
      <c r="AO67" s="157">
        <f t="shared" si="25"/>
        <v>0.95</v>
      </c>
      <c r="AP67" s="157">
        <f t="shared" si="26"/>
        <v>0.95</v>
      </c>
      <c r="AQ67" s="157">
        <f t="shared" si="27"/>
        <v>0.95</v>
      </c>
      <c r="AR67" s="157">
        <f t="shared" si="28"/>
        <v>0.61749999999999994</v>
      </c>
      <c r="AS67" s="157">
        <f t="shared" si="29"/>
        <v>0.95</v>
      </c>
      <c r="AT67" s="157">
        <f t="shared" si="30"/>
        <v>0.8</v>
      </c>
      <c r="AU67" s="157">
        <f t="shared" si="31"/>
        <v>0.8</v>
      </c>
      <c r="AV67" s="157">
        <f t="shared" si="32"/>
        <v>0.8</v>
      </c>
      <c r="AW67" s="157">
        <f t="shared" si="33"/>
        <v>0.52</v>
      </c>
      <c r="AX67" s="157">
        <f t="shared" si="34"/>
        <v>0.8</v>
      </c>
      <c r="AY67" s="157">
        <f t="shared" si="35"/>
        <v>0.85</v>
      </c>
      <c r="AZ67" s="157">
        <f t="shared" si="36"/>
        <v>0.85</v>
      </c>
      <c r="BA67" s="157">
        <f t="shared" si="37"/>
        <v>0.85</v>
      </c>
      <c r="BB67" s="157">
        <f t="shared" si="38"/>
        <v>0.55249999999999999</v>
      </c>
      <c r="BC67" s="157">
        <f t="shared" si="39"/>
        <v>0.85</v>
      </c>
      <c r="BD67" s="60"/>
      <c r="BE67" s="158">
        <f t="shared" si="118"/>
        <v>90.193472643712468</v>
      </c>
      <c r="BF67" s="1"/>
      <c r="BG67" s="1"/>
      <c r="BH67" s="159">
        <f t="shared" si="40"/>
        <v>0</v>
      </c>
      <c r="BI67" s="159">
        <f t="shared" si="41"/>
        <v>0</v>
      </c>
      <c r="BJ67" s="159">
        <f t="shared" si="42"/>
        <v>0</v>
      </c>
      <c r="BK67" s="159">
        <f t="shared" si="43"/>
        <v>0</v>
      </c>
      <c r="BL67" s="159">
        <f t="shared" si="44"/>
        <v>0</v>
      </c>
      <c r="BM67" s="159">
        <f t="shared" si="45"/>
        <v>40</v>
      </c>
      <c r="BN67" s="159">
        <f t="shared" si="46"/>
        <v>40</v>
      </c>
      <c r="BO67" s="159">
        <f t="shared" si="47"/>
        <v>40</v>
      </c>
      <c r="BP67" s="159">
        <f t="shared" si="48"/>
        <v>40</v>
      </c>
      <c r="BQ67" s="159">
        <f t="shared" si="49"/>
        <v>40</v>
      </c>
      <c r="BR67" s="159">
        <f t="shared" si="50"/>
        <v>40</v>
      </c>
      <c r="BS67" s="159">
        <f t="shared" si="51"/>
        <v>40</v>
      </c>
      <c r="BT67" s="159">
        <f t="shared" si="52"/>
        <v>40</v>
      </c>
      <c r="BU67" s="159">
        <f t="shared" si="53"/>
        <v>40</v>
      </c>
      <c r="BV67" s="159">
        <f t="shared" si="54"/>
        <v>40</v>
      </c>
      <c r="BW67" s="159">
        <f t="shared" si="55"/>
        <v>60</v>
      </c>
      <c r="BX67" s="159">
        <f t="shared" si="56"/>
        <v>60</v>
      </c>
      <c r="BY67" s="159">
        <f t="shared" si="57"/>
        <v>60</v>
      </c>
      <c r="BZ67" s="159">
        <f t="shared" si="58"/>
        <v>60</v>
      </c>
      <c r="CA67" s="159">
        <f t="shared" si="59"/>
        <v>60</v>
      </c>
      <c r="CB67" s="159">
        <f t="shared" si="60"/>
        <v>60</v>
      </c>
      <c r="CC67" s="159">
        <f t="shared" si="61"/>
        <v>60</v>
      </c>
      <c r="CD67" s="159">
        <f t="shared" si="62"/>
        <v>60</v>
      </c>
      <c r="CE67" s="159">
        <f t="shared" si="63"/>
        <v>60</v>
      </c>
      <c r="CF67" s="159">
        <f t="shared" si="64"/>
        <v>60</v>
      </c>
      <c r="CG67" s="1"/>
      <c r="CH67" s="1"/>
      <c r="CI67" s="160">
        <f t="shared" si="65"/>
        <v>40.193472643712468</v>
      </c>
      <c r="CJ67" s="160">
        <f t="shared" si="66"/>
        <v>40.193472643712468</v>
      </c>
      <c r="CK67" s="160">
        <f t="shared" si="67"/>
        <v>40.193472643712468</v>
      </c>
      <c r="CL67" s="160">
        <f t="shared" si="68"/>
        <v>40.193472643712468</v>
      </c>
      <c r="CM67" s="160">
        <f t="shared" si="69"/>
        <v>40.193472643712468</v>
      </c>
      <c r="CN67" s="160">
        <f t="shared" si="70"/>
        <v>80.193472643712482</v>
      </c>
      <c r="CO67" s="160">
        <f t="shared" si="71"/>
        <v>80.193472643712482</v>
      </c>
      <c r="CP67" s="160">
        <f t="shared" si="72"/>
        <v>80.193472643712482</v>
      </c>
      <c r="CQ67" s="160">
        <f t="shared" si="73"/>
        <v>80.193472643712482</v>
      </c>
      <c r="CR67" s="160">
        <f t="shared" si="74"/>
        <v>80.193472643712482</v>
      </c>
      <c r="CS67" s="160">
        <f t="shared" si="75"/>
        <v>80.193472643712482</v>
      </c>
      <c r="CT67" s="160">
        <f t="shared" si="76"/>
        <v>80.193472643712482</v>
      </c>
      <c r="CU67" s="160">
        <f t="shared" si="77"/>
        <v>80.193472643712482</v>
      </c>
      <c r="CV67" s="160">
        <f t="shared" si="78"/>
        <v>80.193472643712482</v>
      </c>
      <c r="CW67" s="160">
        <f t="shared" si="79"/>
        <v>80.193472643712482</v>
      </c>
      <c r="CX67" s="160">
        <f t="shared" si="80"/>
        <v>100.19347264371248</v>
      </c>
      <c r="CY67" s="160">
        <f t="shared" si="81"/>
        <v>100.19347264371248</v>
      </c>
      <c r="CZ67" s="160">
        <f t="shared" si="82"/>
        <v>100.19347264371248</v>
      </c>
      <c r="DA67" s="160">
        <f t="shared" si="83"/>
        <v>100.19347264371248</v>
      </c>
      <c r="DB67" s="160">
        <f t="shared" si="84"/>
        <v>100.19347264371248</v>
      </c>
      <c r="DC67" s="160">
        <f t="shared" si="85"/>
        <v>100.19347264371248</v>
      </c>
      <c r="DD67" s="160">
        <f t="shared" si="86"/>
        <v>100.19347264371248</v>
      </c>
      <c r="DE67" s="160">
        <f t="shared" si="87"/>
        <v>100.19347264371248</v>
      </c>
      <c r="DF67" s="160">
        <f t="shared" si="88"/>
        <v>100.19347264371248</v>
      </c>
      <c r="DG67" s="160">
        <f t="shared" si="89"/>
        <v>100.19347264371248</v>
      </c>
      <c r="DH67" s="36"/>
      <c r="DI67" s="36"/>
      <c r="DJ67" s="160">
        <f t="shared" si="90"/>
        <v>40.193472643712468</v>
      </c>
      <c r="DK67" s="160">
        <f t="shared" si="91"/>
        <v>40.193472643712468</v>
      </c>
      <c r="DL67" s="160">
        <f t="shared" si="92"/>
        <v>40.193472643712468</v>
      </c>
      <c r="DM67" s="160">
        <f t="shared" si="93"/>
        <v>26.125757218413106</v>
      </c>
      <c r="DN67" s="160">
        <f t="shared" si="94"/>
        <v>40.193472643712468</v>
      </c>
      <c r="DO67" s="160">
        <f t="shared" si="95"/>
        <v>72.174125379341234</v>
      </c>
      <c r="DP67" s="160">
        <f t="shared" si="96"/>
        <v>72.174125379341234</v>
      </c>
      <c r="DQ67" s="160">
        <f t="shared" si="97"/>
        <v>72.174125379341234</v>
      </c>
      <c r="DR67" s="160">
        <f t="shared" si="98"/>
        <v>46.913181496571809</v>
      </c>
      <c r="DS67" s="160">
        <f t="shared" si="99"/>
        <v>72.174125379341234</v>
      </c>
      <c r="DT67" s="160">
        <f t="shared" si="100"/>
        <v>76.183799011526858</v>
      </c>
      <c r="DU67" s="160">
        <f t="shared" si="101"/>
        <v>76.183799011526858</v>
      </c>
      <c r="DV67" s="160">
        <f t="shared" si="102"/>
        <v>76.183799011526858</v>
      </c>
      <c r="DW67" s="160">
        <f t="shared" si="103"/>
        <v>49.519469357492454</v>
      </c>
      <c r="DX67" s="160">
        <f t="shared" si="104"/>
        <v>76.183799011526858</v>
      </c>
      <c r="DY67" s="160">
        <f t="shared" si="105"/>
        <v>80.154778114969986</v>
      </c>
      <c r="DZ67" s="160">
        <f t="shared" si="106"/>
        <v>80.154778114969986</v>
      </c>
      <c r="EA67" s="160">
        <f t="shared" si="107"/>
        <v>80.154778114969986</v>
      </c>
      <c r="EB67" s="160">
        <f t="shared" si="108"/>
        <v>52.100605774730489</v>
      </c>
      <c r="EC67" s="160">
        <f t="shared" si="109"/>
        <v>80.154778114969986</v>
      </c>
      <c r="ED67" s="160">
        <f t="shared" si="110"/>
        <v>85.16445174715561</v>
      </c>
      <c r="EE67" s="160">
        <f t="shared" si="111"/>
        <v>85.16445174715561</v>
      </c>
      <c r="EF67" s="160">
        <f t="shared" si="112"/>
        <v>85.16445174715561</v>
      </c>
      <c r="EG67" s="160">
        <f t="shared" si="113"/>
        <v>55.356893635651147</v>
      </c>
      <c r="EH67" s="160">
        <f t="shared" si="114"/>
        <v>85.16445174715561</v>
      </c>
      <c r="EI67" s="36"/>
      <c r="EJ67" s="36"/>
      <c r="EK67" s="36"/>
      <c r="EL67" s="36"/>
      <c r="EM67" s="36"/>
      <c r="EN67" s="36"/>
      <c r="EO67" s="36"/>
      <c r="EP67" s="36"/>
      <c r="EQ67" s="36"/>
      <c r="ER67" s="36"/>
      <c r="ES67" s="36"/>
      <c r="ET67" s="36"/>
      <c r="EU67" s="36"/>
    </row>
    <row r="68" spans="1:151" ht="13.5" thickBot="1">
      <c r="A68" s="2">
        <v>1152</v>
      </c>
      <c r="B68" s="153">
        <f>INDEX('Customer Longevity'!$A$7:$A$206,MATCH(Model!A68,'Customer Longevity'!$B$7:$B$206,0))</f>
        <v>1.7658979201285097</v>
      </c>
      <c r="C68" s="154">
        <v>19024.351182325074</v>
      </c>
      <c r="D68" s="3"/>
      <c r="E68" s="153" cm="1">
        <f t="array" ref="E68">INDEX('Distance to Each Branch'!$C$7:$C$806,MATCH(1, (Model!$E$14='Distance to Each Branch'!$B$7:$B$806)*(Model!A68='Distance to Each Branch'!$A$7:$A$806),0))</f>
        <v>5.1775012133004568</v>
      </c>
      <c r="F68" s="153" cm="1">
        <f t="array" ref="F68">INDEX('Distance to Each Branch'!$C$7:$C$806,MATCH(1, (Model!$F$14='Distance to Each Branch'!$B$7:$B$806)*(Model!A68='Distance to Each Branch'!$A$7:$A$806),0))</f>
        <v>3.2266601122843448</v>
      </c>
      <c r="G68" s="153" cm="1">
        <f t="array" ref="G68">INDEX('Distance to Each Branch'!$C$7:$C$806,MATCH(1, (Model!$G$14='Distance to Each Branch'!$B$7:$B$806)*(Model!A68='Distance to Each Branch'!$A$7:$A$806),0))</f>
        <v>5.3927567576466906</v>
      </c>
      <c r="H68" s="153" cm="1">
        <f t="array" ref="H68">INDEX('Distance to Each Branch'!$C$7:$C$806,MATCH(1, (Model!$H$14='Distance to Each Branch'!$B$7:$B$806)*(Model!A68='Distance to Each Branch'!$A$7:$A$806),0))</f>
        <v>1.0423650595933944</v>
      </c>
      <c r="I68" s="155" t="str">
        <f t="shared" si="116"/>
        <v>Branch D</v>
      </c>
      <c r="J68" s="54"/>
      <c r="K68" s="156">
        <f t="shared" si="117"/>
        <v>1.0423650595933944</v>
      </c>
      <c r="L68" s="34">
        <v>0</v>
      </c>
      <c r="M68" s="153">
        <f t="shared" si="12"/>
        <v>0</v>
      </c>
      <c r="N68" s="153">
        <f t="shared" si="119"/>
        <v>0</v>
      </c>
      <c r="O68" s="153">
        <f t="shared" si="120"/>
        <v>0</v>
      </c>
      <c r="P68" s="153">
        <f t="shared" si="121"/>
        <v>2.1842950526909504</v>
      </c>
      <c r="R68" s="23">
        <v>1</v>
      </c>
      <c r="S68" s="157">
        <f>(1-IF(M68=0,0,INDEX('Branch Closure Driven Attrition'!$D$9:$G$12,MATCH($B68,'Branch Closure Driven Attrition'!$C$9:$C$12,TRUE),MATCH(M68,'Branch Closure Driven Attrition'!$D$8:$G$8,TRUE))))</f>
        <v>1</v>
      </c>
      <c r="T68" s="157">
        <f>(1-IF(N68=0,0,INDEX('Branch Closure Driven Attrition'!$D$9:$G$12,MATCH($B68,'Branch Closure Driven Attrition'!$C$9:$C$12,TRUE),MATCH(N68,'Branch Closure Driven Attrition'!$D$8:$G$8,TRUE))))</f>
        <v>1</v>
      </c>
      <c r="U68" s="157">
        <f>(1-IF(O68=0,0,INDEX('Branch Closure Driven Attrition'!$D$9:$G$12,MATCH($B68,'Branch Closure Driven Attrition'!$C$9:$C$12,TRUE),MATCH(O68,'Branch Closure Driven Attrition'!$D$8:$G$8,TRUE))))</f>
        <v>1</v>
      </c>
      <c r="V68" s="157">
        <f>(1-IF(P68=0,0,INDEX('Branch Closure Driven Attrition'!$D$9:$G$12,MATCH($B68,'Branch Closure Driven Attrition'!$C$9:$C$12,TRUE),MATCH(P68,'Branch Closure Driven Attrition'!$D$8:$G$8,TRUE))))</f>
        <v>0.55000000000000004</v>
      </c>
      <c r="W68" s="29"/>
      <c r="X68" s="23">
        <f t="shared" si="10"/>
        <v>1</v>
      </c>
      <c r="Y68" s="157">
        <f>IF($C68&lt;'Fee Driven Attrition'!$I$8,1-IF(Y$13='Fee Driven Attrition'!$J$7,'Fee Driven Attrition'!$J$8,'Fee Driven Attrition'!$K$8),1)</f>
        <v>1</v>
      </c>
      <c r="Z68" s="157">
        <f>IF($C68&lt;'Fee Driven Attrition'!$I$9,1-IF(Z$13='Fee Driven Attrition'!$J$7,'Fee Driven Attrition'!$J$9,'Fee Driven Attrition'!$K$8),1)</f>
        <v>1</v>
      </c>
      <c r="AA68" s="157">
        <f>IF($C68&lt;'Fee Driven Attrition'!$I$8,1-IF(AA$13='Fee Driven Attrition'!$K$7,'Fee Driven Attrition'!$K$8,'Fee Driven Attrition'!$K$8),1)</f>
        <v>1</v>
      </c>
      <c r="AB68" s="157">
        <f>IF($C68&lt;'Fee Driven Attrition'!$I$9,1-IF(AB$13='Fee Driven Attrition'!$K$7,'Fee Driven Attrition'!$K$9,'Fee Driven Attrition'!$K$8),1)</f>
        <v>1</v>
      </c>
      <c r="AC68" s="29"/>
      <c r="AD68" s="23"/>
      <c r="AE68" s="157">
        <f t="shared" si="115"/>
        <v>1</v>
      </c>
      <c r="AF68" s="157">
        <f t="shared" si="16"/>
        <v>1</v>
      </c>
      <c r="AG68" s="157">
        <f t="shared" si="17"/>
        <v>1</v>
      </c>
      <c r="AH68" s="157">
        <f t="shared" si="18"/>
        <v>1</v>
      </c>
      <c r="AI68" s="157">
        <f t="shared" si="19"/>
        <v>0.55000000000000004</v>
      </c>
      <c r="AJ68" s="157">
        <f t="shared" si="20"/>
        <v>1</v>
      </c>
      <c r="AK68" s="157">
        <f t="shared" si="21"/>
        <v>1</v>
      </c>
      <c r="AL68" s="157">
        <f t="shared" si="22"/>
        <v>1</v>
      </c>
      <c r="AM68" s="157">
        <f t="shared" si="23"/>
        <v>1</v>
      </c>
      <c r="AN68" s="157">
        <f t="shared" si="24"/>
        <v>0.55000000000000004</v>
      </c>
      <c r="AO68" s="157">
        <f t="shared" si="25"/>
        <v>1</v>
      </c>
      <c r="AP68" s="157">
        <f t="shared" si="26"/>
        <v>1</v>
      </c>
      <c r="AQ68" s="157">
        <f t="shared" si="27"/>
        <v>1</v>
      </c>
      <c r="AR68" s="157">
        <f t="shared" si="28"/>
        <v>1</v>
      </c>
      <c r="AS68" s="157">
        <f t="shared" si="29"/>
        <v>0.55000000000000004</v>
      </c>
      <c r="AT68" s="157">
        <f t="shared" si="30"/>
        <v>1</v>
      </c>
      <c r="AU68" s="157">
        <f t="shared" si="31"/>
        <v>1</v>
      </c>
      <c r="AV68" s="157">
        <f t="shared" si="32"/>
        <v>1</v>
      </c>
      <c r="AW68" s="157">
        <f t="shared" si="33"/>
        <v>1</v>
      </c>
      <c r="AX68" s="157">
        <f t="shared" si="34"/>
        <v>0.55000000000000004</v>
      </c>
      <c r="AY68" s="157">
        <f t="shared" si="35"/>
        <v>1</v>
      </c>
      <c r="AZ68" s="157">
        <f t="shared" si="36"/>
        <v>1</v>
      </c>
      <c r="BA68" s="157">
        <f t="shared" si="37"/>
        <v>1</v>
      </c>
      <c r="BB68" s="157">
        <f t="shared" si="38"/>
        <v>1</v>
      </c>
      <c r="BC68" s="157">
        <f t="shared" si="39"/>
        <v>0.55000000000000004</v>
      </c>
      <c r="BD68" s="60"/>
      <c r="BE68" s="158">
        <f t="shared" si="118"/>
        <v>190.24351182325074</v>
      </c>
      <c r="BF68" s="1"/>
      <c r="BG68" s="1"/>
      <c r="BH68" s="159">
        <f t="shared" si="40"/>
        <v>0</v>
      </c>
      <c r="BI68" s="159">
        <f t="shared" si="41"/>
        <v>0</v>
      </c>
      <c r="BJ68" s="159">
        <f t="shared" si="42"/>
        <v>0</v>
      </c>
      <c r="BK68" s="159">
        <f t="shared" si="43"/>
        <v>0</v>
      </c>
      <c r="BL68" s="159">
        <f t="shared" si="44"/>
        <v>0</v>
      </c>
      <c r="BM68" s="159">
        <f t="shared" si="45"/>
        <v>0</v>
      </c>
      <c r="BN68" s="159">
        <f t="shared" si="46"/>
        <v>0</v>
      </c>
      <c r="BO68" s="159">
        <f t="shared" si="47"/>
        <v>0</v>
      </c>
      <c r="BP68" s="159">
        <f t="shared" si="48"/>
        <v>0</v>
      </c>
      <c r="BQ68" s="159">
        <f t="shared" si="49"/>
        <v>0</v>
      </c>
      <c r="BR68" s="159">
        <f t="shared" si="50"/>
        <v>0</v>
      </c>
      <c r="BS68" s="159">
        <f t="shared" si="51"/>
        <v>0</v>
      </c>
      <c r="BT68" s="159">
        <f t="shared" si="52"/>
        <v>0</v>
      </c>
      <c r="BU68" s="159">
        <f t="shared" si="53"/>
        <v>0</v>
      </c>
      <c r="BV68" s="159">
        <f t="shared" si="54"/>
        <v>0</v>
      </c>
      <c r="BW68" s="159">
        <f t="shared" si="55"/>
        <v>0</v>
      </c>
      <c r="BX68" s="159">
        <f t="shared" si="56"/>
        <v>0</v>
      </c>
      <c r="BY68" s="159">
        <f t="shared" si="57"/>
        <v>0</v>
      </c>
      <c r="BZ68" s="159">
        <f t="shared" si="58"/>
        <v>0</v>
      </c>
      <c r="CA68" s="159">
        <f t="shared" si="59"/>
        <v>0</v>
      </c>
      <c r="CB68" s="159">
        <f t="shared" si="60"/>
        <v>0</v>
      </c>
      <c r="CC68" s="159">
        <f t="shared" si="61"/>
        <v>0</v>
      </c>
      <c r="CD68" s="159">
        <f t="shared" si="62"/>
        <v>0</v>
      </c>
      <c r="CE68" s="159">
        <f t="shared" si="63"/>
        <v>0</v>
      </c>
      <c r="CF68" s="159">
        <f t="shared" si="64"/>
        <v>0</v>
      </c>
      <c r="CG68" s="1"/>
      <c r="CH68" s="1"/>
      <c r="CI68" s="160">
        <f t="shared" si="65"/>
        <v>140.24351182325074</v>
      </c>
      <c r="CJ68" s="160">
        <f t="shared" si="66"/>
        <v>140.24351182325074</v>
      </c>
      <c r="CK68" s="160">
        <f t="shared" si="67"/>
        <v>140.24351182325074</v>
      </c>
      <c r="CL68" s="160">
        <f t="shared" si="68"/>
        <v>140.24351182325074</v>
      </c>
      <c r="CM68" s="160">
        <f t="shared" si="69"/>
        <v>140.24351182325074</v>
      </c>
      <c r="CN68" s="160">
        <f t="shared" si="70"/>
        <v>140.24351182325074</v>
      </c>
      <c r="CO68" s="160">
        <f t="shared" si="71"/>
        <v>140.24351182325074</v>
      </c>
      <c r="CP68" s="160">
        <f t="shared" si="72"/>
        <v>140.24351182325074</v>
      </c>
      <c r="CQ68" s="160">
        <f t="shared" si="73"/>
        <v>140.24351182325074</v>
      </c>
      <c r="CR68" s="160">
        <f t="shared" si="74"/>
        <v>140.24351182325074</v>
      </c>
      <c r="CS68" s="160">
        <f t="shared" si="75"/>
        <v>140.24351182325074</v>
      </c>
      <c r="CT68" s="160">
        <f t="shared" si="76"/>
        <v>140.24351182325074</v>
      </c>
      <c r="CU68" s="160">
        <f t="shared" si="77"/>
        <v>140.24351182325074</v>
      </c>
      <c r="CV68" s="160">
        <f t="shared" si="78"/>
        <v>140.24351182325074</v>
      </c>
      <c r="CW68" s="160">
        <f t="shared" si="79"/>
        <v>140.24351182325074</v>
      </c>
      <c r="CX68" s="160">
        <f t="shared" si="80"/>
        <v>140.24351182325074</v>
      </c>
      <c r="CY68" s="160">
        <f t="shared" si="81"/>
        <v>140.24351182325074</v>
      </c>
      <c r="CZ68" s="160">
        <f t="shared" si="82"/>
        <v>140.24351182325074</v>
      </c>
      <c r="DA68" s="160">
        <f t="shared" si="83"/>
        <v>140.24351182325074</v>
      </c>
      <c r="DB68" s="160">
        <f t="shared" si="84"/>
        <v>140.24351182325074</v>
      </c>
      <c r="DC68" s="160">
        <f t="shared" si="85"/>
        <v>140.24351182325074</v>
      </c>
      <c r="DD68" s="160">
        <f t="shared" si="86"/>
        <v>140.24351182325074</v>
      </c>
      <c r="DE68" s="160">
        <f t="shared" si="87"/>
        <v>140.24351182325074</v>
      </c>
      <c r="DF68" s="160">
        <f t="shared" si="88"/>
        <v>140.24351182325074</v>
      </c>
      <c r="DG68" s="160">
        <f t="shared" si="89"/>
        <v>140.24351182325074</v>
      </c>
      <c r="DH68" s="36"/>
      <c r="DI68" s="36"/>
      <c r="DJ68" s="160">
        <f t="shared" si="90"/>
        <v>140.24351182325074</v>
      </c>
      <c r="DK68" s="160">
        <f t="shared" si="91"/>
        <v>140.24351182325074</v>
      </c>
      <c r="DL68" s="160">
        <f t="shared" si="92"/>
        <v>140.24351182325074</v>
      </c>
      <c r="DM68" s="160">
        <f t="shared" si="93"/>
        <v>140.24351182325074</v>
      </c>
      <c r="DN68" s="160">
        <f t="shared" si="94"/>
        <v>77.133931502787917</v>
      </c>
      <c r="DO68" s="160">
        <f t="shared" si="95"/>
        <v>140.24351182325074</v>
      </c>
      <c r="DP68" s="160">
        <f t="shared" si="96"/>
        <v>140.24351182325074</v>
      </c>
      <c r="DQ68" s="160">
        <f t="shared" si="97"/>
        <v>140.24351182325074</v>
      </c>
      <c r="DR68" s="160">
        <f t="shared" si="98"/>
        <v>140.24351182325074</v>
      </c>
      <c r="DS68" s="160">
        <f t="shared" si="99"/>
        <v>77.133931502787917</v>
      </c>
      <c r="DT68" s="160">
        <f t="shared" si="100"/>
        <v>140.24351182325074</v>
      </c>
      <c r="DU68" s="160">
        <f t="shared" si="101"/>
        <v>140.24351182325074</v>
      </c>
      <c r="DV68" s="160">
        <f t="shared" si="102"/>
        <v>140.24351182325074</v>
      </c>
      <c r="DW68" s="160">
        <f t="shared" si="103"/>
        <v>140.24351182325074</v>
      </c>
      <c r="DX68" s="160">
        <f t="shared" si="104"/>
        <v>77.133931502787917</v>
      </c>
      <c r="DY68" s="160">
        <f t="shared" si="105"/>
        <v>140.24351182325074</v>
      </c>
      <c r="DZ68" s="160">
        <f t="shared" si="106"/>
        <v>140.24351182325074</v>
      </c>
      <c r="EA68" s="160">
        <f t="shared" si="107"/>
        <v>140.24351182325074</v>
      </c>
      <c r="EB68" s="160">
        <f t="shared" si="108"/>
        <v>140.24351182325074</v>
      </c>
      <c r="EC68" s="160">
        <f t="shared" si="109"/>
        <v>77.133931502787917</v>
      </c>
      <c r="ED68" s="160">
        <f t="shared" si="110"/>
        <v>140.24351182325074</v>
      </c>
      <c r="EE68" s="160">
        <f t="shared" si="111"/>
        <v>140.24351182325074</v>
      </c>
      <c r="EF68" s="160">
        <f t="shared" si="112"/>
        <v>140.24351182325074</v>
      </c>
      <c r="EG68" s="160">
        <f t="shared" si="113"/>
        <v>140.24351182325074</v>
      </c>
      <c r="EH68" s="160">
        <f t="shared" si="114"/>
        <v>77.133931502787917</v>
      </c>
      <c r="EI68" s="36"/>
      <c r="EJ68" s="36"/>
      <c r="EK68" s="36"/>
      <c r="EL68" s="36"/>
      <c r="EM68" s="36"/>
      <c r="EN68" s="36"/>
      <c r="EO68" s="36"/>
      <c r="EP68" s="36"/>
      <c r="EQ68" s="36"/>
      <c r="ER68" s="36"/>
      <c r="ES68" s="36"/>
      <c r="ET68" s="36"/>
      <c r="EU68" s="36"/>
    </row>
    <row r="69" spans="1:151" ht="13.5" thickBot="1">
      <c r="A69" s="2">
        <v>1185</v>
      </c>
      <c r="B69" s="153">
        <f>INDEX('Customer Longevity'!$A$7:$A$206,MATCH(Model!A69,'Customer Longevity'!$B$7:$B$206,0))</f>
        <v>12.148517419169689</v>
      </c>
      <c r="C69" s="154">
        <v>9618.5809022606463</v>
      </c>
      <c r="D69" s="3"/>
      <c r="E69" s="153" cm="1">
        <f t="array" ref="E69">INDEX('Distance to Each Branch'!$C$7:$C$806,MATCH(1, (Model!$E$14='Distance to Each Branch'!$B$7:$B$806)*(Model!A69='Distance to Each Branch'!$A$7:$A$806),0))</f>
        <v>5.4124997416450693</v>
      </c>
      <c r="F69" s="153" cm="1">
        <f t="array" ref="F69">INDEX('Distance to Each Branch'!$C$7:$C$806,MATCH(1, (Model!$F$14='Distance to Each Branch'!$B$7:$B$806)*(Model!A69='Distance to Each Branch'!$A$7:$A$806),0))</f>
        <v>0.90683049116073333</v>
      </c>
      <c r="G69" s="153" cm="1">
        <f t="array" ref="G69">INDEX('Distance to Each Branch'!$C$7:$C$806,MATCH(1, (Model!$G$14='Distance to Each Branch'!$B$7:$B$806)*(Model!A69='Distance to Each Branch'!$A$7:$A$806),0))</f>
        <v>1.9471034322895155</v>
      </c>
      <c r="H69" s="153" cm="1">
        <f t="array" ref="H69">INDEX('Distance to Each Branch'!$C$7:$C$806,MATCH(1, (Model!$H$14='Distance to Each Branch'!$B$7:$B$806)*(Model!A69='Distance to Each Branch'!$A$7:$A$806),0))</f>
        <v>0.32880962339175052</v>
      </c>
      <c r="I69" s="155" t="str">
        <f t="shared" si="116"/>
        <v>Branch D</v>
      </c>
      <c r="J69" s="54"/>
      <c r="K69" s="156">
        <f t="shared" si="117"/>
        <v>0.32880962339175052</v>
      </c>
      <c r="L69" s="34">
        <v>0</v>
      </c>
      <c r="M69" s="153">
        <f t="shared" si="12"/>
        <v>0</v>
      </c>
      <c r="N69" s="153">
        <f t="shared" si="119"/>
        <v>0</v>
      </c>
      <c r="O69" s="153">
        <f t="shared" si="120"/>
        <v>0</v>
      </c>
      <c r="P69" s="153">
        <f t="shared" si="121"/>
        <v>0.57802086776898287</v>
      </c>
      <c r="R69" s="23">
        <v>1</v>
      </c>
      <c r="S69" s="157">
        <f>(1-IF(M69=0,0,INDEX('Branch Closure Driven Attrition'!$D$9:$G$12,MATCH($B69,'Branch Closure Driven Attrition'!$C$9:$C$12,TRUE),MATCH(M69,'Branch Closure Driven Attrition'!$D$8:$G$8,TRUE))))</f>
        <v>1</v>
      </c>
      <c r="T69" s="157">
        <f>(1-IF(N69=0,0,INDEX('Branch Closure Driven Attrition'!$D$9:$G$12,MATCH($B69,'Branch Closure Driven Attrition'!$C$9:$C$12,TRUE),MATCH(N69,'Branch Closure Driven Attrition'!$D$8:$G$8,TRUE))))</f>
        <v>1</v>
      </c>
      <c r="U69" s="157">
        <f>(1-IF(O69=0,0,INDEX('Branch Closure Driven Attrition'!$D$9:$G$12,MATCH($B69,'Branch Closure Driven Attrition'!$C$9:$C$12,TRUE),MATCH(O69,'Branch Closure Driven Attrition'!$D$8:$G$8,TRUE))))</f>
        <v>1</v>
      </c>
      <c r="V69" s="157">
        <f>(1-IF(P69=0,0,INDEX('Branch Closure Driven Attrition'!$D$9:$G$12,MATCH($B69,'Branch Closure Driven Attrition'!$C$9:$C$12,TRUE),MATCH(P69,'Branch Closure Driven Attrition'!$D$8:$G$8,TRUE))))</f>
        <v>0.7</v>
      </c>
      <c r="W69" s="29"/>
      <c r="X69" s="23">
        <f t="shared" si="10"/>
        <v>1</v>
      </c>
      <c r="Y69" s="157">
        <f>IF($C69&lt;'Fee Driven Attrition'!$I$8,1-IF(Y$13='Fee Driven Attrition'!$J$7,'Fee Driven Attrition'!$J$8,'Fee Driven Attrition'!$K$8),1)</f>
        <v>0.9</v>
      </c>
      <c r="Z69" s="157">
        <f>IF($C69&lt;'Fee Driven Attrition'!$I$9,1-IF(Z$13='Fee Driven Attrition'!$J$7,'Fee Driven Attrition'!$J$9,'Fee Driven Attrition'!$K$8),1)</f>
        <v>0.95</v>
      </c>
      <c r="AA69" s="157">
        <f>IF($C69&lt;'Fee Driven Attrition'!$I$8,1-IF(AA$13='Fee Driven Attrition'!$K$7,'Fee Driven Attrition'!$K$8,'Fee Driven Attrition'!$K$8),1)</f>
        <v>0.8</v>
      </c>
      <c r="AB69" s="157">
        <f>IF($C69&lt;'Fee Driven Attrition'!$I$9,1-IF(AB$13='Fee Driven Attrition'!$K$7,'Fee Driven Attrition'!$K$9,'Fee Driven Attrition'!$K$8),1)</f>
        <v>0.85</v>
      </c>
      <c r="AC69" s="29"/>
      <c r="AD69" s="23"/>
      <c r="AE69" s="157">
        <f t="shared" si="115"/>
        <v>1</v>
      </c>
      <c r="AF69" s="157">
        <f t="shared" si="16"/>
        <v>1</v>
      </c>
      <c r="AG69" s="157">
        <f t="shared" si="17"/>
        <v>1</v>
      </c>
      <c r="AH69" s="157">
        <f t="shared" si="18"/>
        <v>1</v>
      </c>
      <c r="AI69" s="157">
        <f t="shared" si="19"/>
        <v>0.7</v>
      </c>
      <c r="AJ69" s="157">
        <f t="shared" si="20"/>
        <v>0.9</v>
      </c>
      <c r="AK69" s="157">
        <f t="shared" si="21"/>
        <v>0.9</v>
      </c>
      <c r="AL69" s="157">
        <f t="shared" si="22"/>
        <v>0.9</v>
      </c>
      <c r="AM69" s="157">
        <f t="shared" si="23"/>
        <v>0.9</v>
      </c>
      <c r="AN69" s="157">
        <f t="shared" si="24"/>
        <v>0.63</v>
      </c>
      <c r="AO69" s="157">
        <f t="shared" si="25"/>
        <v>0.95</v>
      </c>
      <c r="AP69" s="157">
        <f t="shared" si="26"/>
        <v>0.95</v>
      </c>
      <c r="AQ69" s="157">
        <f t="shared" si="27"/>
        <v>0.95</v>
      </c>
      <c r="AR69" s="157">
        <f t="shared" si="28"/>
        <v>0.95</v>
      </c>
      <c r="AS69" s="157">
        <f t="shared" si="29"/>
        <v>0.66499999999999992</v>
      </c>
      <c r="AT69" s="157">
        <f t="shared" si="30"/>
        <v>0.8</v>
      </c>
      <c r="AU69" s="157">
        <f t="shared" si="31"/>
        <v>0.8</v>
      </c>
      <c r="AV69" s="157">
        <f t="shared" si="32"/>
        <v>0.8</v>
      </c>
      <c r="AW69" s="157">
        <f t="shared" si="33"/>
        <v>0.8</v>
      </c>
      <c r="AX69" s="157">
        <f t="shared" si="34"/>
        <v>0.55999999999999994</v>
      </c>
      <c r="AY69" s="157">
        <f t="shared" si="35"/>
        <v>0.85</v>
      </c>
      <c r="AZ69" s="157">
        <f t="shared" si="36"/>
        <v>0.85</v>
      </c>
      <c r="BA69" s="157">
        <f t="shared" si="37"/>
        <v>0.85</v>
      </c>
      <c r="BB69" s="157">
        <f t="shared" si="38"/>
        <v>0.85</v>
      </c>
      <c r="BC69" s="157">
        <f t="shared" si="39"/>
        <v>0.59499999999999997</v>
      </c>
      <c r="BD69" s="60"/>
      <c r="BE69" s="158">
        <f t="shared" si="118"/>
        <v>96.185809022606463</v>
      </c>
      <c r="BF69" s="1"/>
      <c r="BG69" s="1"/>
      <c r="BH69" s="159">
        <f t="shared" si="40"/>
        <v>0</v>
      </c>
      <c r="BI69" s="159">
        <f t="shared" si="41"/>
        <v>0</v>
      </c>
      <c r="BJ69" s="159">
        <f t="shared" si="42"/>
        <v>0</v>
      </c>
      <c r="BK69" s="159">
        <f t="shared" si="43"/>
        <v>0</v>
      </c>
      <c r="BL69" s="159">
        <f t="shared" si="44"/>
        <v>0</v>
      </c>
      <c r="BM69" s="159">
        <f t="shared" si="45"/>
        <v>40</v>
      </c>
      <c r="BN69" s="159">
        <f t="shared" si="46"/>
        <v>40</v>
      </c>
      <c r="BO69" s="159">
        <f t="shared" si="47"/>
        <v>40</v>
      </c>
      <c r="BP69" s="159">
        <f t="shared" si="48"/>
        <v>40</v>
      </c>
      <c r="BQ69" s="159">
        <f t="shared" si="49"/>
        <v>40</v>
      </c>
      <c r="BR69" s="159">
        <f t="shared" si="50"/>
        <v>40</v>
      </c>
      <c r="BS69" s="159">
        <f t="shared" si="51"/>
        <v>40</v>
      </c>
      <c r="BT69" s="159">
        <f t="shared" si="52"/>
        <v>40</v>
      </c>
      <c r="BU69" s="159">
        <f t="shared" si="53"/>
        <v>40</v>
      </c>
      <c r="BV69" s="159">
        <f t="shared" si="54"/>
        <v>40</v>
      </c>
      <c r="BW69" s="159">
        <f t="shared" si="55"/>
        <v>60</v>
      </c>
      <c r="BX69" s="159">
        <f t="shared" si="56"/>
        <v>60</v>
      </c>
      <c r="BY69" s="159">
        <f t="shared" si="57"/>
        <v>60</v>
      </c>
      <c r="BZ69" s="159">
        <f t="shared" si="58"/>
        <v>60</v>
      </c>
      <c r="CA69" s="159">
        <f t="shared" si="59"/>
        <v>60</v>
      </c>
      <c r="CB69" s="159">
        <f t="shared" si="60"/>
        <v>60</v>
      </c>
      <c r="CC69" s="159">
        <f t="shared" si="61"/>
        <v>60</v>
      </c>
      <c r="CD69" s="159">
        <f t="shared" si="62"/>
        <v>60</v>
      </c>
      <c r="CE69" s="159">
        <f t="shared" si="63"/>
        <v>60</v>
      </c>
      <c r="CF69" s="159">
        <f t="shared" si="64"/>
        <v>60</v>
      </c>
      <c r="CG69" s="1"/>
      <c r="CH69" s="1"/>
      <c r="CI69" s="160">
        <f t="shared" si="65"/>
        <v>46.185809022606463</v>
      </c>
      <c r="CJ69" s="160">
        <f t="shared" si="66"/>
        <v>46.185809022606463</v>
      </c>
      <c r="CK69" s="160">
        <f t="shared" si="67"/>
        <v>46.185809022606463</v>
      </c>
      <c r="CL69" s="160">
        <f t="shared" si="68"/>
        <v>46.185809022606463</v>
      </c>
      <c r="CM69" s="160">
        <f t="shared" si="69"/>
        <v>46.185809022606463</v>
      </c>
      <c r="CN69" s="160">
        <f t="shared" si="70"/>
        <v>86.185809022606463</v>
      </c>
      <c r="CO69" s="160">
        <f t="shared" si="71"/>
        <v>86.185809022606463</v>
      </c>
      <c r="CP69" s="160">
        <f t="shared" si="72"/>
        <v>86.185809022606463</v>
      </c>
      <c r="CQ69" s="160">
        <f t="shared" si="73"/>
        <v>86.185809022606463</v>
      </c>
      <c r="CR69" s="160">
        <f t="shared" si="74"/>
        <v>86.185809022606463</v>
      </c>
      <c r="CS69" s="160">
        <f t="shared" si="75"/>
        <v>86.185809022606463</v>
      </c>
      <c r="CT69" s="160">
        <f t="shared" si="76"/>
        <v>86.185809022606463</v>
      </c>
      <c r="CU69" s="160">
        <f t="shared" si="77"/>
        <v>86.185809022606463</v>
      </c>
      <c r="CV69" s="160">
        <f t="shared" si="78"/>
        <v>86.185809022606463</v>
      </c>
      <c r="CW69" s="160">
        <f t="shared" si="79"/>
        <v>86.185809022606463</v>
      </c>
      <c r="CX69" s="160">
        <f t="shared" si="80"/>
        <v>106.18580902260646</v>
      </c>
      <c r="CY69" s="160">
        <f t="shared" si="81"/>
        <v>106.18580902260646</v>
      </c>
      <c r="CZ69" s="160">
        <f t="shared" si="82"/>
        <v>106.18580902260646</v>
      </c>
      <c r="DA69" s="160">
        <f t="shared" si="83"/>
        <v>106.18580902260646</v>
      </c>
      <c r="DB69" s="160">
        <f t="shared" si="84"/>
        <v>106.18580902260646</v>
      </c>
      <c r="DC69" s="160">
        <f t="shared" si="85"/>
        <v>106.18580902260646</v>
      </c>
      <c r="DD69" s="160">
        <f t="shared" si="86"/>
        <v>106.18580902260646</v>
      </c>
      <c r="DE69" s="160">
        <f t="shared" si="87"/>
        <v>106.18580902260646</v>
      </c>
      <c r="DF69" s="160">
        <f t="shared" si="88"/>
        <v>106.18580902260646</v>
      </c>
      <c r="DG69" s="160">
        <f t="shared" si="89"/>
        <v>106.18580902260646</v>
      </c>
      <c r="DH69" s="36"/>
      <c r="DI69" s="36"/>
      <c r="DJ69" s="160">
        <f t="shared" si="90"/>
        <v>46.185809022606463</v>
      </c>
      <c r="DK69" s="160">
        <f t="shared" si="91"/>
        <v>46.185809022606463</v>
      </c>
      <c r="DL69" s="160">
        <f t="shared" si="92"/>
        <v>46.185809022606463</v>
      </c>
      <c r="DM69" s="160">
        <f t="shared" si="93"/>
        <v>46.185809022606463</v>
      </c>
      <c r="DN69" s="160">
        <f t="shared" si="94"/>
        <v>32.330066315824524</v>
      </c>
      <c r="DO69" s="160">
        <f t="shared" si="95"/>
        <v>77.567228120345817</v>
      </c>
      <c r="DP69" s="160">
        <f t="shared" si="96"/>
        <v>77.567228120345817</v>
      </c>
      <c r="DQ69" s="160">
        <f t="shared" si="97"/>
        <v>77.567228120345817</v>
      </c>
      <c r="DR69" s="160">
        <f t="shared" si="98"/>
        <v>77.567228120345817</v>
      </c>
      <c r="DS69" s="160">
        <f t="shared" si="99"/>
        <v>54.297059684242072</v>
      </c>
      <c r="DT69" s="160">
        <f t="shared" si="100"/>
        <v>81.87651857147614</v>
      </c>
      <c r="DU69" s="160">
        <f t="shared" si="101"/>
        <v>81.87651857147614</v>
      </c>
      <c r="DV69" s="160">
        <f t="shared" si="102"/>
        <v>81.87651857147614</v>
      </c>
      <c r="DW69" s="160">
        <f t="shared" si="103"/>
        <v>81.87651857147614</v>
      </c>
      <c r="DX69" s="160">
        <f t="shared" si="104"/>
        <v>57.313563000033291</v>
      </c>
      <c r="DY69" s="160">
        <f t="shared" si="105"/>
        <v>84.948647218085171</v>
      </c>
      <c r="DZ69" s="160">
        <f t="shared" si="106"/>
        <v>84.948647218085171</v>
      </c>
      <c r="EA69" s="160">
        <f t="shared" si="107"/>
        <v>84.948647218085171</v>
      </c>
      <c r="EB69" s="160">
        <f t="shared" si="108"/>
        <v>84.948647218085171</v>
      </c>
      <c r="EC69" s="160">
        <f t="shared" si="109"/>
        <v>59.464053052659615</v>
      </c>
      <c r="ED69" s="160">
        <f t="shared" si="110"/>
        <v>90.257937669215494</v>
      </c>
      <c r="EE69" s="160">
        <f t="shared" si="111"/>
        <v>90.257937669215494</v>
      </c>
      <c r="EF69" s="160">
        <f t="shared" si="112"/>
        <v>90.257937669215494</v>
      </c>
      <c r="EG69" s="160">
        <f t="shared" si="113"/>
        <v>90.257937669215494</v>
      </c>
      <c r="EH69" s="160">
        <f t="shared" si="114"/>
        <v>63.180556368450844</v>
      </c>
      <c r="EI69" s="36"/>
      <c r="EJ69" s="36"/>
      <c r="EK69" s="36"/>
      <c r="EL69" s="36"/>
      <c r="EM69" s="36"/>
      <c r="EN69" s="36"/>
      <c r="EO69" s="36"/>
      <c r="EP69" s="36"/>
      <c r="EQ69" s="36"/>
      <c r="ER69" s="36"/>
      <c r="ES69" s="36"/>
      <c r="ET69" s="36"/>
      <c r="EU69" s="36"/>
    </row>
    <row r="70" spans="1:151" ht="13.5" thickBot="1">
      <c r="A70" s="2">
        <v>1097</v>
      </c>
      <c r="B70" s="153">
        <f>INDEX('Customer Longevity'!$A$7:$A$206,MATCH(Model!A70,'Customer Longevity'!$B$7:$B$206,0))</f>
        <v>8.7557446941670527</v>
      </c>
      <c r="C70" s="154">
        <v>38630.568158770475</v>
      </c>
      <c r="D70" s="3"/>
      <c r="E70" s="153" cm="1">
        <f t="array" ref="E70">INDEX('Distance to Each Branch'!$C$7:$C$806,MATCH(1, (Model!$E$14='Distance to Each Branch'!$B$7:$B$806)*(Model!A70='Distance to Each Branch'!$A$7:$A$806),0))</f>
        <v>1.2008346584091112</v>
      </c>
      <c r="F70" s="153" cm="1">
        <f t="array" ref="F70">INDEX('Distance to Each Branch'!$C$7:$C$806,MATCH(1, (Model!$F$14='Distance to Each Branch'!$B$7:$B$806)*(Model!A70='Distance to Each Branch'!$A$7:$A$806),0))</f>
        <v>4.4187446299036717</v>
      </c>
      <c r="G70" s="153" cm="1">
        <f t="array" ref="G70">INDEX('Distance to Each Branch'!$C$7:$C$806,MATCH(1, (Model!$G$14='Distance to Each Branch'!$B$7:$B$806)*(Model!A70='Distance to Each Branch'!$A$7:$A$806),0))</f>
        <v>2.8790755699502495</v>
      </c>
      <c r="H70" s="153" cm="1">
        <f t="array" ref="H70">INDEX('Distance to Each Branch'!$C$7:$C$806,MATCH(1, (Model!$H$14='Distance to Each Branch'!$B$7:$B$806)*(Model!A70='Distance to Each Branch'!$A$7:$A$806),0))</f>
        <v>2.3236336257413583</v>
      </c>
      <c r="I70" s="155" t="str">
        <f t="shared" si="116"/>
        <v>Branch A</v>
      </c>
      <c r="J70" s="54"/>
      <c r="K70" s="156">
        <f t="shared" si="117"/>
        <v>1.2008346584091112</v>
      </c>
      <c r="L70" s="34">
        <v>0</v>
      </c>
      <c r="M70" s="153">
        <f t="shared" si="12"/>
        <v>1.1227989673322472</v>
      </c>
      <c r="N70" s="153">
        <f t="shared" si="119"/>
        <v>0</v>
      </c>
      <c r="O70" s="153">
        <f t="shared" si="120"/>
        <v>0</v>
      </c>
      <c r="P70" s="153">
        <f t="shared" si="121"/>
        <v>0</v>
      </c>
      <c r="R70" s="23">
        <v>1</v>
      </c>
      <c r="S70" s="157">
        <f>(1-IF(M70=0,0,INDEX('Branch Closure Driven Attrition'!$D$9:$G$12,MATCH($B70,'Branch Closure Driven Attrition'!$C$9:$C$12,TRUE),MATCH(M70,'Branch Closure Driven Attrition'!$D$8:$G$8,TRUE))))</f>
        <v>0.65</v>
      </c>
      <c r="T70" s="157">
        <f>(1-IF(N70=0,0,INDEX('Branch Closure Driven Attrition'!$D$9:$G$12,MATCH($B70,'Branch Closure Driven Attrition'!$C$9:$C$12,TRUE),MATCH(N70,'Branch Closure Driven Attrition'!$D$8:$G$8,TRUE))))</f>
        <v>1</v>
      </c>
      <c r="U70" s="157">
        <f>(1-IF(O70=0,0,INDEX('Branch Closure Driven Attrition'!$D$9:$G$12,MATCH($B70,'Branch Closure Driven Attrition'!$C$9:$C$12,TRUE),MATCH(O70,'Branch Closure Driven Attrition'!$D$8:$G$8,TRUE))))</f>
        <v>1</v>
      </c>
      <c r="V70" s="157">
        <f>(1-IF(P70=0,0,INDEX('Branch Closure Driven Attrition'!$D$9:$G$12,MATCH($B70,'Branch Closure Driven Attrition'!$C$9:$C$12,TRUE),MATCH(P70,'Branch Closure Driven Attrition'!$D$8:$G$8,TRUE))))</f>
        <v>1</v>
      </c>
      <c r="W70" s="29"/>
      <c r="X70" s="23">
        <f t="shared" si="10"/>
        <v>1</v>
      </c>
      <c r="Y70" s="157">
        <f>IF($C70&lt;'Fee Driven Attrition'!$I$8,1-IF(Y$13='Fee Driven Attrition'!$J$7,'Fee Driven Attrition'!$J$8,'Fee Driven Attrition'!$K$8),1)</f>
        <v>1</v>
      </c>
      <c r="Z70" s="157">
        <f>IF($C70&lt;'Fee Driven Attrition'!$I$9,1-IF(Z$13='Fee Driven Attrition'!$J$7,'Fee Driven Attrition'!$J$9,'Fee Driven Attrition'!$K$8),1)</f>
        <v>1</v>
      </c>
      <c r="AA70" s="157">
        <f>IF($C70&lt;'Fee Driven Attrition'!$I$8,1-IF(AA$13='Fee Driven Attrition'!$K$7,'Fee Driven Attrition'!$K$8,'Fee Driven Attrition'!$K$8),1)</f>
        <v>1</v>
      </c>
      <c r="AB70" s="157">
        <f>IF($C70&lt;'Fee Driven Attrition'!$I$9,1-IF(AB$13='Fee Driven Attrition'!$K$7,'Fee Driven Attrition'!$K$9,'Fee Driven Attrition'!$K$8),1)</f>
        <v>1</v>
      </c>
      <c r="AC70" s="29"/>
      <c r="AD70" s="23"/>
      <c r="AE70" s="157">
        <f t="shared" si="115"/>
        <v>1</v>
      </c>
      <c r="AF70" s="157">
        <f t="shared" si="16"/>
        <v>0.65</v>
      </c>
      <c r="AG70" s="157">
        <f t="shared" si="17"/>
        <v>1</v>
      </c>
      <c r="AH70" s="157">
        <f t="shared" si="18"/>
        <v>1</v>
      </c>
      <c r="AI70" s="157">
        <f t="shared" si="19"/>
        <v>1</v>
      </c>
      <c r="AJ70" s="157">
        <f t="shared" si="20"/>
        <v>1</v>
      </c>
      <c r="AK70" s="157">
        <f t="shared" si="21"/>
        <v>0.65</v>
      </c>
      <c r="AL70" s="157">
        <f t="shared" si="22"/>
        <v>1</v>
      </c>
      <c r="AM70" s="157">
        <f t="shared" si="23"/>
        <v>1</v>
      </c>
      <c r="AN70" s="157">
        <f t="shared" si="24"/>
        <v>1</v>
      </c>
      <c r="AO70" s="157">
        <f t="shared" si="25"/>
        <v>1</v>
      </c>
      <c r="AP70" s="157">
        <f t="shared" si="26"/>
        <v>0.65</v>
      </c>
      <c r="AQ70" s="157">
        <f t="shared" si="27"/>
        <v>1</v>
      </c>
      <c r="AR70" s="157">
        <f t="shared" si="28"/>
        <v>1</v>
      </c>
      <c r="AS70" s="157">
        <f t="shared" si="29"/>
        <v>1</v>
      </c>
      <c r="AT70" s="157">
        <f t="shared" si="30"/>
        <v>1</v>
      </c>
      <c r="AU70" s="157">
        <f t="shared" si="31"/>
        <v>0.65</v>
      </c>
      <c r="AV70" s="157">
        <f t="shared" si="32"/>
        <v>1</v>
      </c>
      <c r="AW70" s="157">
        <f t="shared" si="33"/>
        <v>1</v>
      </c>
      <c r="AX70" s="157">
        <f t="shared" si="34"/>
        <v>1</v>
      </c>
      <c r="AY70" s="157">
        <f t="shared" si="35"/>
        <v>1</v>
      </c>
      <c r="AZ70" s="157">
        <f t="shared" si="36"/>
        <v>0.65</v>
      </c>
      <c r="BA70" s="157">
        <f t="shared" si="37"/>
        <v>1</v>
      </c>
      <c r="BB70" s="157">
        <f t="shared" si="38"/>
        <v>1</v>
      </c>
      <c r="BC70" s="157">
        <f t="shared" si="39"/>
        <v>1</v>
      </c>
      <c r="BD70" s="60"/>
      <c r="BE70" s="158">
        <f t="shared" si="118"/>
        <v>386.30568158770478</v>
      </c>
      <c r="BF70" s="1"/>
      <c r="BG70" s="1"/>
      <c r="BH70" s="159">
        <f t="shared" si="40"/>
        <v>0</v>
      </c>
      <c r="BI70" s="159">
        <f t="shared" si="41"/>
        <v>0</v>
      </c>
      <c r="BJ70" s="159">
        <f t="shared" si="42"/>
        <v>0</v>
      </c>
      <c r="BK70" s="159">
        <f t="shared" si="43"/>
        <v>0</v>
      </c>
      <c r="BL70" s="159">
        <f t="shared" si="44"/>
        <v>0</v>
      </c>
      <c r="BM70" s="159">
        <f t="shared" si="45"/>
        <v>0</v>
      </c>
      <c r="BN70" s="159">
        <f t="shared" si="46"/>
        <v>0</v>
      </c>
      <c r="BO70" s="159">
        <f t="shared" si="47"/>
        <v>0</v>
      </c>
      <c r="BP70" s="159">
        <f t="shared" si="48"/>
        <v>0</v>
      </c>
      <c r="BQ70" s="159">
        <f t="shared" si="49"/>
        <v>0</v>
      </c>
      <c r="BR70" s="159">
        <f t="shared" si="50"/>
        <v>0</v>
      </c>
      <c r="BS70" s="159">
        <f t="shared" si="51"/>
        <v>0</v>
      </c>
      <c r="BT70" s="159">
        <f t="shared" si="52"/>
        <v>0</v>
      </c>
      <c r="BU70" s="159">
        <f t="shared" si="53"/>
        <v>0</v>
      </c>
      <c r="BV70" s="159">
        <f t="shared" si="54"/>
        <v>0</v>
      </c>
      <c r="BW70" s="159">
        <f t="shared" si="55"/>
        <v>0</v>
      </c>
      <c r="BX70" s="159">
        <f t="shared" si="56"/>
        <v>0</v>
      </c>
      <c r="BY70" s="159">
        <f t="shared" si="57"/>
        <v>0</v>
      </c>
      <c r="BZ70" s="159">
        <f t="shared" si="58"/>
        <v>0</v>
      </c>
      <c r="CA70" s="159">
        <f t="shared" si="59"/>
        <v>0</v>
      </c>
      <c r="CB70" s="159">
        <f t="shared" si="60"/>
        <v>0</v>
      </c>
      <c r="CC70" s="159">
        <f t="shared" si="61"/>
        <v>0</v>
      </c>
      <c r="CD70" s="159">
        <f t="shared" si="62"/>
        <v>0</v>
      </c>
      <c r="CE70" s="159">
        <f t="shared" si="63"/>
        <v>0</v>
      </c>
      <c r="CF70" s="159">
        <f t="shared" si="64"/>
        <v>0</v>
      </c>
      <c r="CG70" s="1"/>
      <c r="CH70" s="1"/>
      <c r="CI70" s="160">
        <f t="shared" si="65"/>
        <v>336.30568158770478</v>
      </c>
      <c r="CJ70" s="160">
        <f t="shared" si="66"/>
        <v>336.30568158770478</v>
      </c>
      <c r="CK70" s="160">
        <f t="shared" si="67"/>
        <v>336.30568158770478</v>
      </c>
      <c r="CL70" s="160">
        <f t="shared" si="68"/>
        <v>336.30568158770478</v>
      </c>
      <c r="CM70" s="160">
        <f t="shared" si="69"/>
        <v>336.30568158770478</v>
      </c>
      <c r="CN70" s="160">
        <f t="shared" si="70"/>
        <v>336.30568158770478</v>
      </c>
      <c r="CO70" s="160">
        <f t="shared" si="71"/>
        <v>336.30568158770478</v>
      </c>
      <c r="CP70" s="160">
        <f t="shared" si="72"/>
        <v>336.30568158770478</v>
      </c>
      <c r="CQ70" s="160">
        <f t="shared" si="73"/>
        <v>336.30568158770478</v>
      </c>
      <c r="CR70" s="160">
        <f t="shared" si="74"/>
        <v>336.30568158770478</v>
      </c>
      <c r="CS70" s="160">
        <f t="shared" si="75"/>
        <v>336.30568158770478</v>
      </c>
      <c r="CT70" s="160">
        <f t="shared" si="76"/>
        <v>336.30568158770478</v>
      </c>
      <c r="CU70" s="160">
        <f t="shared" si="77"/>
        <v>336.30568158770478</v>
      </c>
      <c r="CV70" s="160">
        <f t="shared" si="78"/>
        <v>336.30568158770478</v>
      </c>
      <c r="CW70" s="160">
        <f t="shared" si="79"/>
        <v>336.30568158770478</v>
      </c>
      <c r="CX70" s="160">
        <f t="shared" si="80"/>
        <v>336.30568158770478</v>
      </c>
      <c r="CY70" s="160">
        <f t="shared" si="81"/>
        <v>336.30568158770478</v>
      </c>
      <c r="CZ70" s="160">
        <f t="shared" si="82"/>
        <v>336.30568158770478</v>
      </c>
      <c r="DA70" s="160">
        <f t="shared" si="83"/>
        <v>336.30568158770478</v>
      </c>
      <c r="DB70" s="160">
        <f t="shared" si="84"/>
        <v>336.30568158770478</v>
      </c>
      <c r="DC70" s="160">
        <f t="shared" si="85"/>
        <v>336.30568158770478</v>
      </c>
      <c r="DD70" s="160">
        <f t="shared" si="86"/>
        <v>336.30568158770478</v>
      </c>
      <c r="DE70" s="160">
        <f t="shared" si="87"/>
        <v>336.30568158770478</v>
      </c>
      <c r="DF70" s="160">
        <f t="shared" si="88"/>
        <v>336.30568158770478</v>
      </c>
      <c r="DG70" s="160">
        <f t="shared" si="89"/>
        <v>336.30568158770478</v>
      </c>
      <c r="DH70" s="36"/>
      <c r="DI70" s="36"/>
      <c r="DJ70" s="160">
        <f t="shared" si="90"/>
        <v>336.30568158770478</v>
      </c>
      <c r="DK70" s="160">
        <f t="shared" si="91"/>
        <v>218.59869303200813</v>
      </c>
      <c r="DL70" s="160">
        <f t="shared" si="92"/>
        <v>336.30568158770478</v>
      </c>
      <c r="DM70" s="160">
        <f t="shared" si="93"/>
        <v>336.30568158770478</v>
      </c>
      <c r="DN70" s="160">
        <f t="shared" si="94"/>
        <v>336.30568158770478</v>
      </c>
      <c r="DO70" s="160">
        <f t="shared" si="95"/>
        <v>336.30568158770478</v>
      </c>
      <c r="DP70" s="160">
        <f t="shared" si="96"/>
        <v>218.59869303200813</v>
      </c>
      <c r="DQ70" s="160">
        <f t="shared" si="97"/>
        <v>336.30568158770478</v>
      </c>
      <c r="DR70" s="160">
        <f t="shared" si="98"/>
        <v>336.30568158770478</v>
      </c>
      <c r="DS70" s="160">
        <f t="shared" si="99"/>
        <v>336.30568158770478</v>
      </c>
      <c r="DT70" s="160">
        <f t="shared" si="100"/>
        <v>336.30568158770478</v>
      </c>
      <c r="DU70" s="160">
        <f t="shared" si="101"/>
        <v>218.59869303200813</v>
      </c>
      <c r="DV70" s="160">
        <f t="shared" si="102"/>
        <v>336.30568158770478</v>
      </c>
      <c r="DW70" s="160">
        <f t="shared" si="103"/>
        <v>336.30568158770478</v>
      </c>
      <c r="DX70" s="160">
        <f t="shared" si="104"/>
        <v>336.30568158770478</v>
      </c>
      <c r="DY70" s="160">
        <f t="shared" si="105"/>
        <v>336.30568158770478</v>
      </c>
      <c r="DZ70" s="160">
        <f t="shared" si="106"/>
        <v>218.59869303200813</v>
      </c>
      <c r="EA70" s="160">
        <f t="shared" si="107"/>
        <v>336.30568158770478</v>
      </c>
      <c r="EB70" s="160">
        <f t="shared" si="108"/>
        <v>336.30568158770478</v>
      </c>
      <c r="EC70" s="160">
        <f t="shared" si="109"/>
        <v>336.30568158770478</v>
      </c>
      <c r="ED70" s="160">
        <f t="shared" si="110"/>
        <v>336.30568158770478</v>
      </c>
      <c r="EE70" s="160">
        <f t="shared" si="111"/>
        <v>218.59869303200813</v>
      </c>
      <c r="EF70" s="160">
        <f t="shared" si="112"/>
        <v>336.30568158770478</v>
      </c>
      <c r="EG70" s="160">
        <f t="shared" si="113"/>
        <v>336.30568158770478</v>
      </c>
      <c r="EH70" s="160">
        <f t="shared" si="114"/>
        <v>336.30568158770478</v>
      </c>
      <c r="EI70" s="36"/>
      <c r="EJ70" s="36"/>
      <c r="EK70" s="36"/>
      <c r="EL70" s="36"/>
      <c r="EM70" s="36"/>
      <c r="EN70" s="36"/>
      <c r="EO70" s="36"/>
      <c r="EP70" s="36"/>
      <c r="EQ70" s="36"/>
      <c r="ER70" s="36"/>
      <c r="ES70" s="36"/>
      <c r="ET70" s="36"/>
      <c r="EU70" s="36"/>
    </row>
    <row r="71" spans="1:151" ht="13.5" thickBot="1">
      <c r="A71" s="2">
        <v>1197</v>
      </c>
      <c r="B71" s="153">
        <f>INDEX('Customer Longevity'!$A$7:$A$206,MATCH(Model!A71,'Customer Longevity'!$B$7:$B$206,0))</f>
        <v>3.3672379829672652</v>
      </c>
      <c r="C71" s="154">
        <v>9945.6243066310726</v>
      </c>
      <c r="D71" s="3"/>
      <c r="E71" s="153" cm="1">
        <f t="array" ref="E71">INDEX('Distance to Each Branch'!$C$7:$C$806,MATCH(1, (Model!$E$14='Distance to Each Branch'!$B$7:$B$806)*(Model!A71='Distance to Each Branch'!$A$7:$A$806),0))</f>
        <v>1.5559468141768449</v>
      </c>
      <c r="F71" s="153" cm="1">
        <f t="array" ref="F71">INDEX('Distance to Each Branch'!$C$7:$C$806,MATCH(1, (Model!$F$14='Distance to Each Branch'!$B$7:$B$806)*(Model!A71='Distance to Each Branch'!$A$7:$A$806),0))</f>
        <v>2.9021195711519443</v>
      </c>
      <c r="G71" s="153" cm="1">
        <f t="array" ref="G71">INDEX('Distance to Each Branch'!$C$7:$C$806,MATCH(1, (Model!$G$14='Distance to Each Branch'!$B$7:$B$806)*(Model!A71='Distance to Each Branch'!$A$7:$A$806),0))</f>
        <v>5.7963662091939581</v>
      </c>
      <c r="H71" s="153" cm="1">
        <f t="array" ref="H71">INDEX('Distance to Each Branch'!$C$7:$C$806,MATCH(1, (Model!$H$14='Distance to Each Branch'!$B$7:$B$806)*(Model!A71='Distance to Each Branch'!$A$7:$A$806),0))</f>
        <v>0.91295816577850386</v>
      </c>
      <c r="I71" s="155" t="str">
        <f t="shared" si="116"/>
        <v>Branch D</v>
      </c>
      <c r="J71" s="54"/>
      <c r="K71" s="156">
        <f t="shared" si="117"/>
        <v>0.91295816577850386</v>
      </c>
      <c r="L71" s="34">
        <v>0</v>
      </c>
      <c r="M71" s="153">
        <f t="shared" si="12"/>
        <v>0</v>
      </c>
      <c r="N71" s="153">
        <f t="shared" si="119"/>
        <v>0</v>
      </c>
      <c r="O71" s="153">
        <f t="shared" si="120"/>
        <v>0</v>
      </c>
      <c r="P71" s="153">
        <f t="shared" si="121"/>
        <v>0.64298864839834102</v>
      </c>
      <c r="R71" s="23">
        <v>1</v>
      </c>
      <c r="S71" s="157">
        <f>(1-IF(M71=0,0,INDEX('Branch Closure Driven Attrition'!$D$9:$G$12,MATCH($B71,'Branch Closure Driven Attrition'!$C$9:$C$12,TRUE),MATCH(M71,'Branch Closure Driven Attrition'!$D$8:$G$8,TRUE))))</f>
        <v>1</v>
      </c>
      <c r="T71" s="157">
        <f>(1-IF(N71=0,0,INDEX('Branch Closure Driven Attrition'!$D$9:$G$12,MATCH($B71,'Branch Closure Driven Attrition'!$C$9:$C$12,TRUE),MATCH(N71,'Branch Closure Driven Attrition'!$D$8:$G$8,TRUE))))</f>
        <v>1</v>
      </c>
      <c r="U71" s="157">
        <f>(1-IF(O71=0,0,INDEX('Branch Closure Driven Attrition'!$D$9:$G$12,MATCH($B71,'Branch Closure Driven Attrition'!$C$9:$C$12,TRUE),MATCH(O71,'Branch Closure Driven Attrition'!$D$8:$G$8,TRUE))))</f>
        <v>1</v>
      </c>
      <c r="V71" s="157">
        <f>(1-IF(P71=0,0,INDEX('Branch Closure Driven Attrition'!$D$9:$G$12,MATCH($B71,'Branch Closure Driven Attrition'!$C$9:$C$12,TRUE),MATCH(P71,'Branch Closure Driven Attrition'!$D$8:$G$8,TRUE))))</f>
        <v>0.65</v>
      </c>
      <c r="W71" s="29"/>
      <c r="X71" s="23">
        <f t="shared" si="10"/>
        <v>1</v>
      </c>
      <c r="Y71" s="157">
        <f>IF($C71&lt;'Fee Driven Attrition'!$I$8,1-IF(Y$13='Fee Driven Attrition'!$J$7,'Fee Driven Attrition'!$J$8,'Fee Driven Attrition'!$K$8),1)</f>
        <v>0.9</v>
      </c>
      <c r="Z71" s="157">
        <f>IF($C71&lt;'Fee Driven Attrition'!$I$9,1-IF(Z$13='Fee Driven Attrition'!$J$7,'Fee Driven Attrition'!$J$9,'Fee Driven Attrition'!$K$8),1)</f>
        <v>0.95</v>
      </c>
      <c r="AA71" s="157">
        <f>IF($C71&lt;'Fee Driven Attrition'!$I$8,1-IF(AA$13='Fee Driven Attrition'!$K$7,'Fee Driven Attrition'!$K$8,'Fee Driven Attrition'!$K$8),1)</f>
        <v>0.8</v>
      </c>
      <c r="AB71" s="157">
        <f>IF($C71&lt;'Fee Driven Attrition'!$I$9,1-IF(AB$13='Fee Driven Attrition'!$K$7,'Fee Driven Attrition'!$K$9,'Fee Driven Attrition'!$K$8),1)</f>
        <v>0.85</v>
      </c>
      <c r="AC71" s="29"/>
      <c r="AD71" s="23"/>
      <c r="AE71" s="157">
        <f t="shared" si="115"/>
        <v>1</v>
      </c>
      <c r="AF71" s="157">
        <f t="shared" si="16"/>
        <v>1</v>
      </c>
      <c r="AG71" s="157">
        <f t="shared" si="17"/>
        <v>1</v>
      </c>
      <c r="AH71" s="157">
        <f t="shared" si="18"/>
        <v>1</v>
      </c>
      <c r="AI71" s="157">
        <f t="shared" si="19"/>
        <v>0.65</v>
      </c>
      <c r="AJ71" s="157">
        <f t="shared" si="20"/>
        <v>0.9</v>
      </c>
      <c r="AK71" s="157">
        <f t="shared" si="21"/>
        <v>0.9</v>
      </c>
      <c r="AL71" s="157">
        <f t="shared" si="22"/>
        <v>0.9</v>
      </c>
      <c r="AM71" s="157">
        <f t="shared" si="23"/>
        <v>0.9</v>
      </c>
      <c r="AN71" s="157">
        <f t="shared" si="24"/>
        <v>0.58500000000000008</v>
      </c>
      <c r="AO71" s="157">
        <f t="shared" si="25"/>
        <v>0.95</v>
      </c>
      <c r="AP71" s="157">
        <f t="shared" si="26"/>
        <v>0.95</v>
      </c>
      <c r="AQ71" s="157">
        <f t="shared" si="27"/>
        <v>0.95</v>
      </c>
      <c r="AR71" s="157">
        <f t="shared" si="28"/>
        <v>0.95</v>
      </c>
      <c r="AS71" s="157">
        <f t="shared" si="29"/>
        <v>0.61749999999999994</v>
      </c>
      <c r="AT71" s="157">
        <f t="shared" si="30"/>
        <v>0.8</v>
      </c>
      <c r="AU71" s="157">
        <f t="shared" si="31"/>
        <v>0.8</v>
      </c>
      <c r="AV71" s="157">
        <f t="shared" si="32"/>
        <v>0.8</v>
      </c>
      <c r="AW71" s="157">
        <f t="shared" si="33"/>
        <v>0.8</v>
      </c>
      <c r="AX71" s="157">
        <f t="shared" si="34"/>
        <v>0.52</v>
      </c>
      <c r="AY71" s="157">
        <f t="shared" si="35"/>
        <v>0.85</v>
      </c>
      <c r="AZ71" s="157">
        <f t="shared" si="36"/>
        <v>0.85</v>
      </c>
      <c r="BA71" s="157">
        <f t="shared" si="37"/>
        <v>0.85</v>
      </c>
      <c r="BB71" s="157">
        <f t="shared" si="38"/>
        <v>0.85</v>
      </c>
      <c r="BC71" s="157">
        <f t="shared" si="39"/>
        <v>0.55249999999999999</v>
      </c>
      <c r="BD71" s="60"/>
      <c r="BE71" s="158">
        <f t="shared" si="118"/>
        <v>99.456243066310734</v>
      </c>
      <c r="BF71" s="1"/>
      <c r="BG71" s="1"/>
      <c r="BH71" s="159">
        <f t="shared" si="40"/>
        <v>0</v>
      </c>
      <c r="BI71" s="159">
        <f t="shared" si="41"/>
        <v>0</v>
      </c>
      <c r="BJ71" s="159">
        <f t="shared" si="42"/>
        <v>0</v>
      </c>
      <c r="BK71" s="159">
        <f t="shared" si="43"/>
        <v>0</v>
      </c>
      <c r="BL71" s="159">
        <f t="shared" si="44"/>
        <v>0</v>
      </c>
      <c r="BM71" s="159">
        <f t="shared" si="45"/>
        <v>40</v>
      </c>
      <c r="BN71" s="159">
        <f t="shared" si="46"/>
        <v>40</v>
      </c>
      <c r="BO71" s="159">
        <f t="shared" si="47"/>
        <v>40</v>
      </c>
      <c r="BP71" s="159">
        <f t="shared" si="48"/>
        <v>40</v>
      </c>
      <c r="BQ71" s="159">
        <f t="shared" si="49"/>
        <v>40</v>
      </c>
      <c r="BR71" s="159">
        <f t="shared" si="50"/>
        <v>40</v>
      </c>
      <c r="BS71" s="159">
        <f t="shared" si="51"/>
        <v>40</v>
      </c>
      <c r="BT71" s="159">
        <f t="shared" si="52"/>
        <v>40</v>
      </c>
      <c r="BU71" s="159">
        <f t="shared" si="53"/>
        <v>40</v>
      </c>
      <c r="BV71" s="159">
        <f t="shared" si="54"/>
        <v>40</v>
      </c>
      <c r="BW71" s="159">
        <f t="shared" si="55"/>
        <v>60</v>
      </c>
      <c r="BX71" s="159">
        <f t="shared" si="56"/>
        <v>60</v>
      </c>
      <c r="BY71" s="159">
        <f t="shared" si="57"/>
        <v>60</v>
      </c>
      <c r="BZ71" s="159">
        <f t="shared" si="58"/>
        <v>60</v>
      </c>
      <c r="CA71" s="159">
        <f t="shared" si="59"/>
        <v>60</v>
      </c>
      <c r="CB71" s="159">
        <f t="shared" si="60"/>
        <v>60</v>
      </c>
      <c r="CC71" s="159">
        <f t="shared" si="61"/>
        <v>60</v>
      </c>
      <c r="CD71" s="159">
        <f t="shared" si="62"/>
        <v>60</v>
      </c>
      <c r="CE71" s="159">
        <f t="shared" si="63"/>
        <v>60</v>
      </c>
      <c r="CF71" s="159">
        <f t="shared" si="64"/>
        <v>60</v>
      </c>
      <c r="CG71" s="1"/>
      <c r="CH71" s="1"/>
      <c r="CI71" s="160">
        <f t="shared" si="65"/>
        <v>49.456243066310734</v>
      </c>
      <c r="CJ71" s="160">
        <f t="shared" si="66"/>
        <v>49.456243066310734</v>
      </c>
      <c r="CK71" s="160">
        <f t="shared" si="67"/>
        <v>49.456243066310734</v>
      </c>
      <c r="CL71" s="160">
        <f t="shared" si="68"/>
        <v>49.456243066310734</v>
      </c>
      <c r="CM71" s="160">
        <f t="shared" si="69"/>
        <v>49.456243066310734</v>
      </c>
      <c r="CN71" s="160">
        <f t="shared" si="70"/>
        <v>89.456243066310719</v>
      </c>
      <c r="CO71" s="160">
        <f t="shared" si="71"/>
        <v>89.456243066310719</v>
      </c>
      <c r="CP71" s="160">
        <f t="shared" si="72"/>
        <v>89.456243066310719</v>
      </c>
      <c r="CQ71" s="160">
        <f t="shared" si="73"/>
        <v>89.456243066310719</v>
      </c>
      <c r="CR71" s="160">
        <f t="shared" si="74"/>
        <v>89.456243066310719</v>
      </c>
      <c r="CS71" s="160">
        <f t="shared" si="75"/>
        <v>89.456243066310719</v>
      </c>
      <c r="CT71" s="160">
        <f t="shared" si="76"/>
        <v>89.456243066310719</v>
      </c>
      <c r="CU71" s="160">
        <f t="shared" si="77"/>
        <v>89.456243066310719</v>
      </c>
      <c r="CV71" s="160">
        <f t="shared" si="78"/>
        <v>89.456243066310719</v>
      </c>
      <c r="CW71" s="160">
        <f t="shared" si="79"/>
        <v>89.456243066310719</v>
      </c>
      <c r="CX71" s="160">
        <f t="shared" si="80"/>
        <v>109.45624306631072</v>
      </c>
      <c r="CY71" s="160">
        <f t="shared" si="81"/>
        <v>109.45624306631072</v>
      </c>
      <c r="CZ71" s="160">
        <f t="shared" si="82"/>
        <v>109.45624306631072</v>
      </c>
      <c r="DA71" s="160">
        <f t="shared" si="83"/>
        <v>109.45624306631072</v>
      </c>
      <c r="DB71" s="160">
        <f t="shared" si="84"/>
        <v>109.45624306631072</v>
      </c>
      <c r="DC71" s="160">
        <f t="shared" si="85"/>
        <v>109.45624306631072</v>
      </c>
      <c r="DD71" s="160">
        <f t="shared" si="86"/>
        <v>109.45624306631072</v>
      </c>
      <c r="DE71" s="160">
        <f t="shared" si="87"/>
        <v>109.45624306631072</v>
      </c>
      <c r="DF71" s="160">
        <f t="shared" si="88"/>
        <v>109.45624306631072</v>
      </c>
      <c r="DG71" s="160">
        <f t="shared" si="89"/>
        <v>109.45624306631072</v>
      </c>
      <c r="DH71" s="36"/>
      <c r="DI71" s="36"/>
      <c r="DJ71" s="160">
        <f t="shared" si="90"/>
        <v>49.456243066310734</v>
      </c>
      <c r="DK71" s="160">
        <f t="shared" si="91"/>
        <v>49.456243066310734</v>
      </c>
      <c r="DL71" s="160">
        <f t="shared" si="92"/>
        <v>49.456243066310734</v>
      </c>
      <c r="DM71" s="160">
        <f t="shared" si="93"/>
        <v>49.456243066310734</v>
      </c>
      <c r="DN71" s="160">
        <f t="shared" si="94"/>
        <v>32.146557993101979</v>
      </c>
      <c r="DO71" s="160">
        <f t="shared" si="95"/>
        <v>80.510618759679645</v>
      </c>
      <c r="DP71" s="160">
        <f t="shared" si="96"/>
        <v>80.510618759679645</v>
      </c>
      <c r="DQ71" s="160">
        <f t="shared" si="97"/>
        <v>80.510618759679645</v>
      </c>
      <c r="DR71" s="160">
        <f t="shared" si="98"/>
        <v>80.510618759679645</v>
      </c>
      <c r="DS71" s="160">
        <f t="shared" si="99"/>
        <v>52.331902193791777</v>
      </c>
      <c r="DT71" s="160">
        <f t="shared" si="100"/>
        <v>84.983430912995175</v>
      </c>
      <c r="DU71" s="160">
        <f t="shared" si="101"/>
        <v>84.983430912995175</v>
      </c>
      <c r="DV71" s="160">
        <f t="shared" si="102"/>
        <v>84.983430912995175</v>
      </c>
      <c r="DW71" s="160">
        <f t="shared" si="103"/>
        <v>84.983430912995175</v>
      </c>
      <c r="DX71" s="160">
        <f t="shared" si="104"/>
        <v>55.239230093446864</v>
      </c>
      <c r="DY71" s="160">
        <f t="shared" si="105"/>
        <v>87.564994453048584</v>
      </c>
      <c r="DZ71" s="160">
        <f t="shared" si="106"/>
        <v>87.564994453048584</v>
      </c>
      <c r="EA71" s="160">
        <f t="shared" si="107"/>
        <v>87.564994453048584</v>
      </c>
      <c r="EB71" s="160">
        <f t="shared" si="108"/>
        <v>87.564994453048584</v>
      </c>
      <c r="EC71" s="160">
        <f t="shared" si="109"/>
        <v>56.917246394481573</v>
      </c>
      <c r="ED71" s="160">
        <f t="shared" si="110"/>
        <v>93.037806606364114</v>
      </c>
      <c r="EE71" s="160">
        <f t="shared" si="111"/>
        <v>93.037806606364114</v>
      </c>
      <c r="EF71" s="160">
        <f t="shared" si="112"/>
        <v>93.037806606364114</v>
      </c>
      <c r="EG71" s="160">
        <f t="shared" si="113"/>
        <v>93.037806606364114</v>
      </c>
      <c r="EH71" s="160">
        <f t="shared" si="114"/>
        <v>60.474574294136673</v>
      </c>
      <c r="EI71" s="36"/>
      <c r="EJ71" s="36"/>
      <c r="EK71" s="36"/>
      <c r="EL71" s="36"/>
      <c r="EM71" s="36"/>
      <c r="EN71" s="36"/>
      <c r="EO71" s="36"/>
      <c r="EP71" s="36"/>
      <c r="EQ71" s="36"/>
      <c r="ER71" s="36"/>
      <c r="ES71" s="36"/>
      <c r="ET71" s="36"/>
      <c r="EU71" s="36"/>
    </row>
    <row r="72" spans="1:151" ht="13.5" thickBot="1">
      <c r="A72" s="2">
        <v>1138</v>
      </c>
      <c r="B72" s="153">
        <f>INDEX('Customer Longevity'!$A$7:$A$206,MATCH(Model!A72,'Customer Longevity'!$B$7:$B$206,0))</f>
        <v>6.930872425648805</v>
      </c>
      <c r="C72" s="154">
        <v>31900.265008965096</v>
      </c>
      <c r="D72" s="3"/>
      <c r="E72" s="153" cm="1">
        <f t="array" ref="E72">INDEX('Distance to Each Branch'!$C$7:$C$806,MATCH(1, (Model!$E$14='Distance to Each Branch'!$B$7:$B$806)*(Model!A72='Distance to Each Branch'!$A$7:$A$806),0))</f>
        <v>4.640732382228884</v>
      </c>
      <c r="F72" s="153" cm="1">
        <f t="array" ref="F72">INDEX('Distance to Each Branch'!$C$7:$C$806,MATCH(1, (Model!$F$14='Distance to Each Branch'!$B$7:$B$806)*(Model!A72='Distance to Each Branch'!$A$7:$A$806),0))</f>
        <v>0.67602664133282619</v>
      </c>
      <c r="G72" s="153" cm="1">
        <f t="array" ref="G72">INDEX('Distance to Each Branch'!$C$7:$C$806,MATCH(1, (Model!$G$14='Distance to Each Branch'!$B$7:$B$806)*(Model!A72='Distance to Each Branch'!$A$7:$A$806),0))</f>
        <v>3.0879525312113101</v>
      </c>
      <c r="H72" s="153" cm="1">
        <f t="array" ref="H72">INDEX('Distance to Each Branch'!$C$7:$C$806,MATCH(1, (Model!$H$14='Distance to Each Branch'!$B$7:$B$806)*(Model!A72='Distance to Each Branch'!$A$7:$A$806),0))</f>
        <v>2.038785860699587</v>
      </c>
      <c r="I72" s="155" t="str">
        <f t="shared" si="116"/>
        <v>Branch B</v>
      </c>
      <c r="J72" s="54"/>
      <c r="K72" s="156">
        <f t="shared" si="117"/>
        <v>0.67602664133282619</v>
      </c>
      <c r="L72" s="34">
        <v>0</v>
      </c>
      <c r="M72" s="153">
        <f t="shared" si="12"/>
        <v>0</v>
      </c>
      <c r="N72" s="153">
        <f t="shared" si="119"/>
        <v>1.3627592193667608</v>
      </c>
      <c r="O72" s="153">
        <f t="shared" si="120"/>
        <v>0</v>
      </c>
      <c r="P72" s="153">
        <f t="shared" si="121"/>
        <v>0</v>
      </c>
      <c r="R72" s="23">
        <v>1</v>
      </c>
      <c r="S72" s="157">
        <f>(1-IF(M72=0,0,INDEX('Branch Closure Driven Attrition'!$D$9:$G$12,MATCH($B72,'Branch Closure Driven Attrition'!$C$9:$C$12,TRUE),MATCH(M72,'Branch Closure Driven Attrition'!$D$8:$G$8,TRUE))))</f>
        <v>1</v>
      </c>
      <c r="T72" s="157">
        <f>(1-IF(N72=0,0,INDEX('Branch Closure Driven Attrition'!$D$9:$G$12,MATCH($B72,'Branch Closure Driven Attrition'!$C$9:$C$12,TRUE),MATCH(N72,'Branch Closure Driven Attrition'!$D$8:$G$8,TRUE))))</f>
        <v>0.65</v>
      </c>
      <c r="U72" s="157">
        <f>(1-IF(O72=0,0,INDEX('Branch Closure Driven Attrition'!$D$9:$G$12,MATCH($B72,'Branch Closure Driven Attrition'!$C$9:$C$12,TRUE),MATCH(O72,'Branch Closure Driven Attrition'!$D$8:$G$8,TRUE))))</f>
        <v>1</v>
      </c>
      <c r="V72" s="157">
        <f>(1-IF(P72=0,0,INDEX('Branch Closure Driven Attrition'!$D$9:$G$12,MATCH($B72,'Branch Closure Driven Attrition'!$C$9:$C$12,TRUE),MATCH(P72,'Branch Closure Driven Attrition'!$D$8:$G$8,TRUE))))</f>
        <v>1</v>
      </c>
      <c r="W72" s="29"/>
      <c r="X72" s="23">
        <f t="shared" si="10"/>
        <v>1</v>
      </c>
      <c r="Y72" s="157">
        <f>IF($C72&lt;'Fee Driven Attrition'!$I$8,1-IF(Y$13='Fee Driven Attrition'!$J$7,'Fee Driven Attrition'!$J$8,'Fee Driven Attrition'!$K$8),1)</f>
        <v>1</v>
      </c>
      <c r="Z72" s="157">
        <f>IF($C72&lt;'Fee Driven Attrition'!$I$9,1-IF(Z$13='Fee Driven Attrition'!$J$7,'Fee Driven Attrition'!$J$9,'Fee Driven Attrition'!$K$8),1)</f>
        <v>1</v>
      </c>
      <c r="AA72" s="157">
        <f>IF($C72&lt;'Fee Driven Attrition'!$I$8,1-IF(AA$13='Fee Driven Attrition'!$K$7,'Fee Driven Attrition'!$K$8,'Fee Driven Attrition'!$K$8),1)</f>
        <v>1</v>
      </c>
      <c r="AB72" s="157">
        <f>IF($C72&lt;'Fee Driven Attrition'!$I$9,1-IF(AB$13='Fee Driven Attrition'!$K$7,'Fee Driven Attrition'!$K$9,'Fee Driven Attrition'!$K$8),1)</f>
        <v>1</v>
      </c>
      <c r="AC72" s="29"/>
      <c r="AD72" s="23"/>
      <c r="AE72" s="157">
        <f t="shared" si="115"/>
        <v>1</v>
      </c>
      <c r="AF72" s="157">
        <f t="shared" si="16"/>
        <v>1</v>
      </c>
      <c r="AG72" s="157">
        <f t="shared" si="17"/>
        <v>0.65</v>
      </c>
      <c r="AH72" s="157">
        <f t="shared" si="18"/>
        <v>1</v>
      </c>
      <c r="AI72" s="157">
        <f t="shared" si="19"/>
        <v>1</v>
      </c>
      <c r="AJ72" s="157">
        <f t="shared" si="20"/>
        <v>1</v>
      </c>
      <c r="AK72" s="157">
        <f t="shared" si="21"/>
        <v>1</v>
      </c>
      <c r="AL72" s="157">
        <f t="shared" si="22"/>
        <v>0.65</v>
      </c>
      <c r="AM72" s="157">
        <f t="shared" si="23"/>
        <v>1</v>
      </c>
      <c r="AN72" s="157">
        <f t="shared" si="24"/>
        <v>1</v>
      </c>
      <c r="AO72" s="157">
        <f t="shared" si="25"/>
        <v>1</v>
      </c>
      <c r="AP72" s="157">
        <f t="shared" si="26"/>
        <v>1</v>
      </c>
      <c r="AQ72" s="157">
        <f t="shared" si="27"/>
        <v>0.65</v>
      </c>
      <c r="AR72" s="157">
        <f t="shared" si="28"/>
        <v>1</v>
      </c>
      <c r="AS72" s="157">
        <f t="shared" si="29"/>
        <v>1</v>
      </c>
      <c r="AT72" s="157">
        <f t="shared" si="30"/>
        <v>1</v>
      </c>
      <c r="AU72" s="157">
        <f t="shared" si="31"/>
        <v>1</v>
      </c>
      <c r="AV72" s="157">
        <f t="shared" si="32"/>
        <v>0.65</v>
      </c>
      <c r="AW72" s="157">
        <f t="shared" si="33"/>
        <v>1</v>
      </c>
      <c r="AX72" s="157">
        <f t="shared" si="34"/>
        <v>1</v>
      </c>
      <c r="AY72" s="157">
        <f t="shared" si="35"/>
        <v>1</v>
      </c>
      <c r="AZ72" s="157">
        <f t="shared" si="36"/>
        <v>1</v>
      </c>
      <c r="BA72" s="157">
        <f t="shared" si="37"/>
        <v>0.65</v>
      </c>
      <c r="BB72" s="157">
        <f t="shared" si="38"/>
        <v>1</v>
      </c>
      <c r="BC72" s="157">
        <f t="shared" si="39"/>
        <v>1</v>
      </c>
      <c r="BD72" s="60"/>
      <c r="BE72" s="158">
        <f t="shared" si="118"/>
        <v>319.00265008965096</v>
      </c>
      <c r="BF72" s="1"/>
      <c r="BG72" s="1"/>
      <c r="BH72" s="159">
        <f t="shared" si="40"/>
        <v>0</v>
      </c>
      <c r="BI72" s="159">
        <f t="shared" si="41"/>
        <v>0</v>
      </c>
      <c r="BJ72" s="159">
        <f t="shared" si="42"/>
        <v>0</v>
      </c>
      <c r="BK72" s="159">
        <f t="shared" si="43"/>
        <v>0</v>
      </c>
      <c r="BL72" s="159">
        <f t="shared" si="44"/>
        <v>0</v>
      </c>
      <c r="BM72" s="159">
        <f t="shared" si="45"/>
        <v>0</v>
      </c>
      <c r="BN72" s="159">
        <f t="shared" si="46"/>
        <v>0</v>
      </c>
      <c r="BO72" s="159">
        <f t="shared" si="47"/>
        <v>0</v>
      </c>
      <c r="BP72" s="159">
        <f t="shared" si="48"/>
        <v>0</v>
      </c>
      <c r="BQ72" s="159">
        <f t="shared" si="49"/>
        <v>0</v>
      </c>
      <c r="BR72" s="159">
        <f t="shared" si="50"/>
        <v>0</v>
      </c>
      <c r="BS72" s="159">
        <f t="shared" si="51"/>
        <v>0</v>
      </c>
      <c r="BT72" s="159">
        <f t="shared" si="52"/>
        <v>0</v>
      </c>
      <c r="BU72" s="159">
        <f t="shared" si="53"/>
        <v>0</v>
      </c>
      <c r="BV72" s="159">
        <f t="shared" si="54"/>
        <v>0</v>
      </c>
      <c r="BW72" s="159">
        <f t="shared" si="55"/>
        <v>0</v>
      </c>
      <c r="BX72" s="159">
        <f t="shared" si="56"/>
        <v>0</v>
      </c>
      <c r="BY72" s="159">
        <f t="shared" si="57"/>
        <v>0</v>
      </c>
      <c r="BZ72" s="159">
        <f t="shared" si="58"/>
        <v>0</v>
      </c>
      <c r="CA72" s="159">
        <f t="shared" si="59"/>
        <v>0</v>
      </c>
      <c r="CB72" s="159">
        <f t="shared" si="60"/>
        <v>0</v>
      </c>
      <c r="CC72" s="159">
        <f t="shared" si="61"/>
        <v>0</v>
      </c>
      <c r="CD72" s="159">
        <f t="shared" si="62"/>
        <v>0</v>
      </c>
      <c r="CE72" s="159">
        <f t="shared" si="63"/>
        <v>0</v>
      </c>
      <c r="CF72" s="159">
        <f t="shared" si="64"/>
        <v>0</v>
      </c>
      <c r="CG72" s="1"/>
      <c r="CH72" s="1"/>
      <c r="CI72" s="160">
        <f t="shared" si="65"/>
        <v>269.00265008965096</v>
      </c>
      <c r="CJ72" s="160">
        <f t="shared" si="66"/>
        <v>269.00265008965096</v>
      </c>
      <c r="CK72" s="160">
        <f t="shared" si="67"/>
        <v>269.00265008965096</v>
      </c>
      <c r="CL72" s="160">
        <f t="shared" si="68"/>
        <v>269.00265008965096</v>
      </c>
      <c r="CM72" s="160">
        <f t="shared" si="69"/>
        <v>269.00265008965096</v>
      </c>
      <c r="CN72" s="160">
        <f t="shared" si="70"/>
        <v>269.00265008965096</v>
      </c>
      <c r="CO72" s="160">
        <f t="shared" si="71"/>
        <v>269.00265008965096</v>
      </c>
      <c r="CP72" s="160">
        <f t="shared" si="72"/>
        <v>269.00265008965096</v>
      </c>
      <c r="CQ72" s="160">
        <f t="shared" si="73"/>
        <v>269.00265008965096</v>
      </c>
      <c r="CR72" s="160">
        <f t="shared" si="74"/>
        <v>269.00265008965096</v>
      </c>
      <c r="CS72" s="160">
        <f t="shared" si="75"/>
        <v>269.00265008965096</v>
      </c>
      <c r="CT72" s="160">
        <f t="shared" si="76"/>
        <v>269.00265008965096</v>
      </c>
      <c r="CU72" s="160">
        <f t="shared" si="77"/>
        <v>269.00265008965096</v>
      </c>
      <c r="CV72" s="160">
        <f t="shared" si="78"/>
        <v>269.00265008965096</v>
      </c>
      <c r="CW72" s="160">
        <f t="shared" si="79"/>
        <v>269.00265008965096</v>
      </c>
      <c r="CX72" s="160">
        <f t="shared" si="80"/>
        <v>269.00265008965096</v>
      </c>
      <c r="CY72" s="160">
        <f t="shared" si="81"/>
        <v>269.00265008965096</v>
      </c>
      <c r="CZ72" s="160">
        <f t="shared" si="82"/>
        <v>269.00265008965096</v>
      </c>
      <c r="DA72" s="160">
        <f t="shared" si="83"/>
        <v>269.00265008965096</v>
      </c>
      <c r="DB72" s="160">
        <f t="shared" si="84"/>
        <v>269.00265008965096</v>
      </c>
      <c r="DC72" s="160">
        <f t="shared" si="85"/>
        <v>269.00265008965096</v>
      </c>
      <c r="DD72" s="160">
        <f t="shared" si="86"/>
        <v>269.00265008965096</v>
      </c>
      <c r="DE72" s="160">
        <f t="shared" si="87"/>
        <v>269.00265008965096</v>
      </c>
      <c r="DF72" s="160">
        <f t="shared" si="88"/>
        <v>269.00265008965096</v>
      </c>
      <c r="DG72" s="160">
        <f t="shared" si="89"/>
        <v>269.00265008965096</v>
      </c>
      <c r="DH72" s="36"/>
      <c r="DI72" s="36"/>
      <c r="DJ72" s="160">
        <f t="shared" si="90"/>
        <v>269.00265008965096</v>
      </c>
      <c r="DK72" s="160">
        <f t="shared" si="91"/>
        <v>269.00265008965096</v>
      </c>
      <c r="DL72" s="160">
        <f t="shared" si="92"/>
        <v>174.85172255827314</v>
      </c>
      <c r="DM72" s="160">
        <f t="shared" si="93"/>
        <v>269.00265008965096</v>
      </c>
      <c r="DN72" s="160">
        <f t="shared" si="94"/>
        <v>269.00265008965096</v>
      </c>
      <c r="DO72" s="160">
        <f t="shared" si="95"/>
        <v>269.00265008965096</v>
      </c>
      <c r="DP72" s="160">
        <f t="shared" si="96"/>
        <v>269.00265008965096</v>
      </c>
      <c r="DQ72" s="160">
        <f t="shared" si="97"/>
        <v>174.85172255827314</v>
      </c>
      <c r="DR72" s="160">
        <f t="shared" si="98"/>
        <v>269.00265008965096</v>
      </c>
      <c r="DS72" s="160">
        <f t="shared" si="99"/>
        <v>269.00265008965096</v>
      </c>
      <c r="DT72" s="160">
        <f t="shared" si="100"/>
        <v>269.00265008965096</v>
      </c>
      <c r="DU72" s="160">
        <f t="shared" si="101"/>
        <v>269.00265008965096</v>
      </c>
      <c r="DV72" s="160">
        <f t="shared" si="102"/>
        <v>174.85172255827314</v>
      </c>
      <c r="DW72" s="160">
        <f t="shared" si="103"/>
        <v>269.00265008965096</v>
      </c>
      <c r="DX72" s="160">
        <f t="shared" si="104"/>
        <v>269.00265008965096</v>
      </c>
      <c r="DY72" s="160">
        <f t="shared" si="105"/>
        <v>269.00265008965096</v>
      </c>
      <c r="DZ72" s="160">
        <f t="shared" si="106"/>
        <v>269.00265008965096</v>
      </c>
      <c r="EA72" s="160">
        <f t="shared" si="107"/>
        <v>174.85172255827314</v>
      </c>
      <c r="EB72" s="160">
        <f t="shared" si="108"/>
        <v>269.00265008965096</v>
      </c>
      <c r="EC72" s="160">
        <f t="shared" si="109"/>
        <v>269.00265008965096</v>
      </c>
      <c r="ED72" s="160">
        <f t="shared" si="110"/>
        <v>269.00265008965096</v>
      </c>
      <c r="EE72" s="160">
        <f t="shared" si="111"/>
        <v>269.00265008965096</v>
      </c>
      <c r="EF72" s="160">
        <f t="shared" si="112"/>
        <v>174.85172255827314</v>
      </c>
      <c r="EG72" s="160">
        <f t="shared" si="113"/>
        <v>269.00265008965096</v>
      </c>
      <c r="EH72" s="160">
        <f t="shared" si="114"/>
        <v>269.00265008965096</v>
      </c>
      <c r="EI72" s="36"/>
      <c r="EJ72" s="36"/>
      <c r="EK72" s="36"/>
      <c r="EL72" s="36"/>
      <c r="EM72" s="36"/>
      <c r="EN72" s="36"/>
      <c r="EO72" s="36"/>
      <c r="EP72" s="36"/>
      <c r="EQ72" s="36"/>
      <c r="ER72" s="36"/>
      <c r="ES72" s="36"/>
      <c r="ET72" s="36"/>
      <c r="EU72" s="36"/>
    </row>
    <row r="73" spans="1:151" ht="13.5" thickBot="1">
      <c r="A73" s="2">
        <v>1177</v>
      </c>
      <c r="B73" s="153">
        <f>INDEX('Customer Longevity'!$A$7:$A$206,MATCH(Model!A73,'Customer Longevity'!$B$7:$B$206,0))</f>
        <v>3.6675007513923457</v>
      </c>
      <c r="C73" s="154">
        <v>15772.620003651984</v>
      </c>
      <c r="D73" s="3"/>
      <c r="E73" s="153" cm="1">
        <f t="array" ref="E73">INDEX('Distance to Each Branch'!$C$7:$C$806,MATCH(1, (Model!$E$14='Distance to Each Branch'!$B$7:$B$806)*(Model!A73='Distance to Each Branch'!$A$7:$A$806),0))</f>
        <v>2.3552343390935357</v>
      </c>
      <c r="F73" s="153" cm="1">
        <f t="array" ref="F73">INDEX('Distance to Each Branch'!$C$7:$C$806,MATCH(1, (Model!$F$14='Distance to Each Branch'!$B$7:$B$806)*(Model!A73='Distance to Each Branch'!$A$7:$A$806),0))</f>
        <v>3.0100016474795415</v>
      </c>
      <c r="G73" s="153" cm="1">
        <f t="array" ref="G73">INDEX('Distance to Each Branch'!$C$7:$C$806,MATCH(1, (Model!$G$14='Distance to Each Branch'!$B$7:$B$806)*(Model!A73='Distance to Each Branch'!$A$7:$A$806),0))</f>
        <v>5.0538687954665953</v>
      </c>
      <c r="H73" s="153" cm="1">
        <f t="array" ref="H73">INDEX('Distance to Each Branch'!$C$7:$C$806,MATCH(1, (Model!$H$14='Distance to Each Branch'!$B$7:$B$806)*(Model!A73='Distance to Each Branch'!$A$7:$A$806),0))</f>
        <v>1.0373237515800224</v>
      </c>
      <c r="I73" s="155" t="str">
        <f t="shared" si="116"/>
        <v>Branch D</v>
      </c>
      <c r="J73" s="54"/>
      <c r="K73" s="156">
        <f t="shared" si="117"/>
        <v>1.0373237515800224</v>
      </c>
      <c r="L73" s="34">
        <v>0</v>
      </c>
      <c r="M73" s="153">
        <f t="shared" si="12"/>
        <v>0</v>
      </c>
      <c r="N73" s="153">
        <f t="shared" si="119"/>
        <v>0</v>
      </c>
      <c r="O73" s="153">
        <f t="shared" si="120"/>
        <v>0</v>
      </c>
      <c r="P73" s="153">
        <f t="shared" si="121"/>
        <v>1.3179105875135133</v>
      </c>
      <c r="R73" s="23">
        <v>1</v>
      </c>
      <c r="S73" s="157">
        <f>(1-IF(M73=0,0,INDEX('Branch Closure Driven Attrition'!$D$9:$G$12,MATCH($B73,'Branch Closure Driven Attrition'!$C$9:$C$12,TRUE),MATCH(M73,'Branch Closure Driven Attrition'!$D$8:$G$8,TRUE))))</f>
        <v>1</v>
      </c>
      <c r="T73" s="157">
        <f>(1-IF(N73=0,0,INDEX('Branch Closure Driven Attrition'!$D$9:$G$12,MATCH($B73,'Branch Closure Driven Attrition'!$C$9:$C$12,TRUE),MATCH(N73,'Branch Closure Driven Attrition'!$D$8:$G$8,TRUE))))</f>
        <v>1</v>
      </c>
      <c r="U73" s="157">
        <f>(1-IF(O73=0,0,INDEX('Branch Closure Driven Attrition'!$D$9:$G$12,MATCH($B73,'Branch Closure Driven Attrition'!$C$9:$C$12,TRUE),MATCH(O73,'Branch Closure Driven Attrition'!$D$8:$G$8,TRUE))))</f>
        <v>1</v>
      </c>
      <c r="V73" s="157">
        <f>(1-IF(P73=0,0,INDEX('Branch Closure Driven Attrition'!$D$9:$G$12,MATCH($B73,'Branch Closure Driven Attrition'!$C$9:$C$12,TRUE),MATCH(P73,'Branch Closure Driven Attrition'!$D$8:$G$8,TRUE))))</f>
        <v>0.6</v>
      </c>
      <c r="W73" s="29"/>
      <c r="X73" s="23">
        <f t="shared" si="10"/>
        <v>1</v>
      </c>
      <c r="Y73" s="157">
        <f>IF($C73&lt;'Fee Driven Attrition'!$I$8,1-IF(Y$13='Fee Driven Attrition'!$J$7,'Fee Driven Attrition'!$J$8,'Fee Driven Attrition'!$K$8),1)</f>
        <v>1</v>
      </c>
      <c r="Z73" s="157">
        <f>IF($C73&lt;'Fee Driven Attrition'!$I$9,1-IF(Z$13='Fee Driven Attrition'!$J$7,'Fee Driven Attrition'!$J$9,'Fee Driven Attrition'!$K$8),1)</f>
        <v>1</v>
      </c>
      <c r="AA73" s="157">
        <f>IF($C73&lt;'Fee Driven Attrition'!$I$8,1-IF(AA$13='Fee Driven Attrition'!$K$7,'Fee Driven Attrition'!$K$8,'Fee Driven Attrition'!$K$8),1)</f>
        <v>1</v>
      </c>
      <c r="AB73" s="157">
        <f>IF($C73&lt;'Fee Driven Attrition'!$I$9,1-IF(AB$13='Fee Driven Attrition'!$K$7,'Fee Driven Attrition'!$K$9,'Fee Driven Attrition'!$K$8),1)</f>
        <v>1</v>
      </c>
      <c r="AC73" s="29"/>
      <c r="AD73" s="23"/>
      <c r="AE73" s="157">
        <f t="shared" si="115"/>
        <v>1</v>
      </c>
      <c r="AF73" s="157">
        <f t="shared" si="16"/>
        <v>1</v>
      </c>
      <c r="AG73" s="157">
        <f t="shared" si="17"/>
        <v>1</v>
      </c>
      <c r="AH73" s="157">
        <f t="shared" si="18"/>
        <v>1</v>
      </c>
      <c r="AI73" s="157">
        <f t="shared" si="19"/>
        <v>0.6</v>
      </c>
      <c r="AJ73" s="157">
        <f t="shared" si="20"/>
        <v>1</v>
      </c>
      <c r="AK73" s="157">
        <f t="shared" si="21"/>
        <v>1</v>
      </c>
      <c r="AL73" s="157">
        <f t="shared" si="22"/>
        <v>1</v>
      </c>
      <c r="AM73" s="157">
        <f t="shared" si="23"/>
        <v>1</v>
      </c>
      <c r="AN73" s="157">
        <f t="shared" si="24"/>
        <v>0.6</v>
      </c>
      <c r="AO73" s="157">
        <f t="shared" si="25"/>
        <v>1</v>
      </c>
      <c r="AP73" s="157">
        <f t="shared" si="26"/>
        <v>1</v>
      </c>
      <c r="AQ73" s="157">
        <f t="shared" si="27"/>
        <v>1</v>
      </c>
      <c r="AR73" s="157">
        <f t="shared" si="28"/>
        <v>1</v>
      </c>
      <c r="AS73" s="157">
        <f t="shared" si="29"/>
        <v>0.6</v>
      </c>
      <c r="AT73" s="157">
        <f t="shared" si="30"/>
        <v>1</v>
      </c>
      <c r="AU73" s="157">
        <f t="shared" si="31"/>
        <v>1</v>
      </c>
      <c r="AV73" s="157">
        <f t="shared" si="32"/>
        <v>1</v>
      </c>
      <c r="AW73" s="157">
        <f t="shared" si="33"/>
        <v>1</v>
      </c>
      <c r="AX73" s="157">
        <f t="shared" si="34"/>
        <v>0.6</v>
      </c>
      <c r="AY73" s="157">
        <f t="shared" si="35"/>
        <v>1</v>
      </c>
      <c r="AZ73" s="157">
        <f t="shared" si="36"/>
        <v>1</v>
      </c>
      <c r="BA73" s="157">
        <f t="shared" si="37"/>
        <v>1</v>
      </c>
      <c r="BB73" s="157">
        <f t="shared" si="38"/>
        <v>1</v>
      </c>
      <c r="BC73" s="157">
        <f t="shared" si="39"/>
        <v>0.6</v>
      </c>
      <c r="BD73" s="60"/>
      <c r="BE73" s="158">
        <f t="shared" si="118"/>
        <v>157.72620003651986</v>
      </c>
      <c r="BF73" s="1"/>
      <c r="BG73" s="1"/>
      <c r="BH73" s="159">
        <f t="shared" si="40"/>
        <v>0</v>
      </c>
      <c r="BI73" s="159">
        <f t="shared" si="41"/>
        <v>0</v>
      </c>
      <c r="BJ73" s="159">
        <f t="shared" si="42"/>
        <v>0</v>
      </c>
      <c r="BK73" s="159">
        <f t="shared" si="43"/>
        <v>0</v>
      </c>
      <c r="BL73" s="159">
        <f t="shared" si="44"/>
        <v>0</v>
      </c>
      <c r="BM73" s="159">
        <f t="shared" si="45"/>
        <v>0</v>
      </c>
      <c r="BN73" s="159">
        <f t="shared" si="46"/>
        <v>0</v>
      </c>
      <c r="BO73" s="159">
        <f t="shared" si="47"/>
        <v>0</v>
      </c>
      <c r="BP73" s="159">
        <f t="shared" si="48"/>
        <v>0</v>
      </c>
      <c r="BQ73" s="159">
        <f t="shared" si="49"/>
        <v>0</v>
      </c>
      <c r="BR73" s="159">
        <f t="shared" si="50"/>
        <v>0</v>
      </c>
      <c r="BS73" s="159">
        <f t="shared" si="51"/>
        <v>0</v>
      </c>
      <c r="BT73" s="159">
        <f t="shared" si="52"/>
        <v>0</v>
      </c>
      <c r="BU73" s="159">
        <f t="shared" si="53"/>
        <v>0</v>
      </c>
      <c r="BV73" s="159">
        <f t="shared" si="54"/>
        <v>0</v>
      </c>
      <c r="BW73" s="159">
        <f t="shared" si="55"/>
        <v>0</v>
      </c>
      <c r="BX73" s="159">
        <f t="shared" si="56"/>
        <v>0</v>
      </c>
      <c r="BY73" s="159">
        <f t="shared" si="57"/>
        <v>0</v>
      </c>
      <c r="BZ73" s="159">
        <f t="shared" si="58"/>
        <v>0</v>
      </c>
      <c r="CA73" s="159">
        <f t="shared" si="59"/>
        <v>0</v>
      </c>
      <c r="CB73" s="159">
        <f t="shared" si="60"/>
        <v>0</v>
      </c>
      <c r="CC73" s="159">
        <f t="shared" si="61"/>
        <v>0</v>
      </c>
      <c r="CD73" s="159">
        <f t="shared" si="62"/>
        <v>0</v>
      </c>
      <c r="CE73" s="159">
        <f t="shared" si="63"/>
        <v>0</v>
      </c>
      <c r="CF73" s="159">
        <f t="shared" si="64"/>
        <v>0</v>
      </c>
      <c r="CG73" s="1"/>
      <c r="CH73" s="1"/>
      <c r="CI73" s="160">
        <f t="shared" si="65"/>
        <v>107.72620003651986</v>
      </c>
      <c r="CJ73" s="160">
        <f t="shared" si="66"/>
        <v>107.72620003651986</v>
      </c>
      <c r="CK73" s="160">
        <f t="shared" si="67"/>
        <v>107.72620003651986</v>
      </c>
      <c r="CL73" s="160">
        <f t="shared" si="68"/>
        <v>107.72620003651986</v>
      </c>
      <c r="CM73" s="160">
        <f t="shared" si="69"/>
        <v>107.72620003651986</v>
      </c>
      <c r="CN73" s="160">
        <f t="shared" si="70"/>
        <v>107.72620003651986</v>
      </c>
      <c r="CO73" s="160">
        <f t="shared" si="71"/>
        <v>107.72620003651986</v>
      </c>
      <c r="CP73" s="160">
        <f t="shared" si="72"/>
        <v>107.72620003651986</v>
      </c>
      <c r="CQ73" s="160">
        <f t="shared" si="73"/>
        <v>107.72620003651986</v>
      </c>
      <c r="CR73" s="160">
        <f t="shared" si="74"/>
        <v>107.72620003651986</v>
      </c>
      <c r="CS73" s="160">
        <f t="shared" si="75"/>
        <v>107.72620003651986</v>
      </c>
      <c r="CT73" s="160">
        <f t="shared" si="76"/>
        <v>107.72620003651986</v>
      </c>
      <c r="CU73" s="160">
        <f t="shared" si="77"/>
        <v>107.72620003651986</v>
      </c>
      <c r="CV73" s="160">
        <f t="shared" si="78"/>
        <v>107.72620003651986</v>
      </c>
      <c r="CW73" s="160">
        <f t="shared" si="79"/>
        <v>107.72620003651986</v>
      </c>
      <c r="CX73" s="160">
        <f t="shared" si="80"/>
        <v>107.72620003651986</v>
      </c>
      <c r="CY73" s="160">
        <f t="shared" si="81"/>
        <v>107.72620003651986</v>
      </c>
      <c r="CZ73" s="160">
        <f t="shared" si="82"/>
        <v>107.72620003651986</v>
      </c>
      <c r="DA73" s="160">
        <f t="shared" si="83"/>
        <v>107.72620003651986</v>
      </c>
      <c r="DB73" s="160">
        <f t="shared" si="84"/>
        <v>107.72620003651986</v>
      </c>
      <c r="DC73" s="160">
        <f t="shared" si="85"/>
        <v>107.72620003651986</v>
      </c>
      <c r="DD73" s="160">
        <f t="shared" si="86"/>
        <v>107.72620003651986</v>
      </c>
      <c r="DE73" s="160">
        <f t="shared" si="87"/>
        <v>107.72620003651986</v>
      </c>
      <c r="DF73" s="160">
        <f t="shared" si="88"/>
        <v>107.72620003651986</v>
      </c>
      <c r="DG73" s="160">
        <f t="shared" si="89"/>
        <v>107.72620003651986</v>
      </c>
      <c r="DH73" s="36"/>
      <c r="DI73" s="36"/>
      <c r="DJ73" s="160">
        <f t="shared" si="90"/>
        <v>107.72620003651986</v>
      </c>
      <c r="DK73" s="160">
        <f t="shared" si="91"/>
        <v>107.72620003651986</v>
      </c>
      <c r="DL73" s="160">
        <f t="shared" si="92"/>
        <v>107.72620003651986</v>
      </c>
      <c r="DM73" s="160">
        <f t="shared" si="93"/>
        <v>107.72620003651986</v>
      </c>
      <c r="DN73" s="160">
        <f t="shared" si="94"/>
        <v>64.635720021911908</v>
      </c>
      <c r="DO73" s="160">
        <f t="shared" si="95"/>
        <v>107.72620003651986</v>
      </c>
      <c r="DP73" s="160">
        <f t="shared" si="96"/>
        <v>107.72620003651986</v>
      </c>
      <c r="DQ73" s="160">
        <f t="shared" si="97"/>
        <v>107.72620003651986</v>
      </c>
      <c r="DR73" s="160">
        <f t="shared" si="98"/>
        <v>107.72620003651986</v>
      </c>
      <c r="DS73" s="160">
        <f t="shared" si="99"/>
        <v>64.635720021911908</v>
      </c>
      <c r="DT73" s="160">
        <f t="shared" si="100"/>
        <v>107.72620003651986</v>
      </c>
      <c r="DU73" s="160">
        <f t="shared" si="101"/>
        <v>107.72620003651986</v>
      </c>
      <c r="DV73" s="160">
        <f t="shared" si="102"/>
        <v>107.72620003651986</v>
      </c>
      <c r="DW73" s="160">
        <f t="shared" si="103"/>
        <v>107.72620003651986</v>
      </c>
      <c r="DX73" s="160">
        <f t="shared" si="104"/>
        <v>64.635720021911908</v>
      </c>
      <c r="DY73" s="160">
        <f t="shared" si="105"/>
        <v>107.72620003651986</v>
      </c>
      <c r="DZ73" s="160">
        <f t="shared" si="106"/>
        <v>107.72620003651986</v>
      </c>
      <c r="EA73" s="160">
        <f t="shared" si="107"/>
        <v>107.72620003651986</v>
      </c>
      <c r="EB73" s="160">
        <f t="shared" si="108"/>
        <v>107.72620003651986</v>
      </c>
      <c r="EC73" s="160">
        <f t="shared" si="109"/>
        <v>64.635720021911908</v>
      </c>
      <c r="ED73" s="160">
        <f t="shared" si="110"/>
        <v>107.72620003651986</v>
      </c>
      <c r="EE73" s="160">
        <f t="shared" si="111"/>
        <v>107.72620003651986</v>
      </c>
      <c r="EF73" s="160">
        <f t="shared" si="112"/>
        <v>107.72620003651986</v>
      </c>
      <c r="EG73" s="160">
        <f t="shared" si="113"/>
        <v>107.72620003651986</v>
      </c>
      <c r="EH73" s="160">
        <f t="shared" si="114"/>
        <v>64.635720021911908</v>
      </c>
      <c r="EI73" s="36"/>
      <c r="EJ73" s="36"/>
      <c r="EK73" s="36"/>
      <c r="EL73" s="36"/>
      <c r="EM73" s="36"/>
      <c r="EN73" s="36"/>
      <c r="EO73" s="36"/>
      <c r="EP73" s="36"/>
      <c r="EQ73" s="36"/>
      <c r="ER73" s="36"/>
      <c r="ES73" s="36"/>
      <c r="ET73" s="36"/>
      <c r="EU73" s="36"/>
    </row>
    <row r="74" spans="1:151" ht="13.5" thickBot="1">
      <c r="A74" s="2">
        <v>1033</v>
      </c>
      <c r="B74" s="153">
        <f>INDEX('Customer Longevity'!$A$7:$A$206,MATCH(Model!A74,'Customer Longevity'!$B$7:$B$206,0))</f>
        <v>4.0839732690159467</v>
      </c>
      <c r="C74" s="154">
        <v>12801.462576540547</v>
      </c>
      <c r="D74" s="3"/>
      <c r="E74" s="153" cm="1">
        <f t="array" ref="E74">INDEX('Distance to Each Branch'!$C$7:$C$806,MATCH(1, (Model!$E$14='Distance to Each Branch'!$B$7:$B$806)*(Model!A74='Distance to Each Branch'!$A$7:$A$806),0))</f>
        <v>6.1937008089910304</v>
      </c>
      <c r="F74" s="153" cm="1">
        <f t="array" ref="F74">INDEX('Distance to Each Branch'!$C$7:$C$806,MATCH(1, (Model!$F$14='Distance to Each Branch'!$B$7:$B$806)*(Model!A74='Distance to Each Branch'!$A$7:$A$806),0))</f>
        <v>0.5076461250070976</v>
      </c>
      <c r="G74" s="153" cm="1">
        <f t="array" ref="G74">INDEX('Distance to Each Branch'!$C$7:$C$806,MATCH(1, (Model!$G$14='Distance to Each Branch'!$B$7:$B$806)*(Model!A74='Distance to Each Branch'!$A$7:$A$806),0))</f>
        <v>2.76859885148796</v>
      </c>
      <c r="H74" s="153" cm="1">
        <f t="array" ref="H74">INDEX('Distance to Each Branch'!$C$7:$C$806,MATCH(1, (Model!$H$14='Distance to Each Branch'!$B$7:$B$806)*(Model!A74='Distance to Each Branch'!$A$7:$A$806),0))</f>
        <v>3.3512031704071394</v>
      </c>
      <c r="I74" s="155" t="str">
        <f t="shared" si="116"/>
        <v>Branch B</v>
      </c>
      <c r="J74" s="54"/>
      <c r="K74" s="156">
        <f t="shared" si="117"/>
        <v>0.5076461250070976</v>
      </c>
      <c r="L74" s="34">
        <v>0</v>
      </c>
      <c r="M74" s="153">
        <f t="shared" si="12"/>
        <v>0</v>
      </c>
      <c r="N74" s="153">
        <f t="shared" si="119"/>
        <v>2.2609527264808627</v>
      </c>
      <c r="O74" s="153">
        <f t="shared" si="120"/>
        <v>0</v>
      </c>
      <c r="P74" s="153">
        <f t="shared" si="121"/>
        <v>0</v>
      </c>
      <c r="R74" s="23">
        <v>1</v>
      </c>
      <c r="S74" s="157">
        <f>(1-IF(M74=0,0,INDEX('Branch Closure Driven Attrition'!$D$9:$G$12,MATCH($B74,'Branch Closure Driven Attrition'!$C$9:$C$12,TRUE),MATCH(M74,'Branch Closure Driven Attrition'!$D$8:$G$8,TRUE))))</f>
        <v>1</v>
      </c>
      <c r="T74" s="157">
        <f>(1-IF(N74=0,0,INDEX('Branch Closure Driven Attrition'!$D$9:$G$12,MATCH($B74,'Branch Closure Driven Attrition'!$C$9:$C$12,TRUE),MATCH(N74,'Branch Closure Driven Attrition'!$D$8:$G$8,TRUE))))</f>
        <v>0.6</v>
      </c>
      <c r="U74" s="157">
        <f>(1-IF(O74=0,0,INDEX('Branch Closure Driven Attrition'!$D$9:$G$12,MATCH($B74,'Branch Closure Driven Attrition'!$C$9:$C$12,TRUE),MATCH(O74,'Branch Closure Driven Attrition'!$D$8:$G$8,TRUE))))</f>
        <v>1</v>
      </c>
      <c r="V74" s="157">
        <f>(1-IF(P74=0,0,INDEX('Branch Closure Driven Attrition'!$D$9:$G$12,MATCH($B74,'Branch Closure Driven Attrition'!$C$9:$C$12,TRUE),MATCH(P74,'Branch Closure Driven Attrition'!$D$8:$G$8,TRUE))))</f>
        <v>1</v>
      </c>
      <c r="W74" s="29"/>
      <c r="X74" s="23">
        <f t="shared" si="10"/>
        <v>1</v>
      </c>
      <c r="Y74" s="157">
        <f>IF($C74&lt;'Fee Driven Attrition'!$I$8,1-IF(Y$13='Fee Driven Attrition'!$J$7,'Fee Driven Attrition'!$J$8,'Fee Driven Attrition'!$K$8),1)</f>
        <v>1</v>
      </c>
      <c r="Z74" s="157">
        <f>IF($C74&lt;'Fee Driven Attrition'!$I$9,1-IF(Z$13='Fee Driven Attrition'!$J$7,'Fee Driven Attrition'!$J$9,'Fee Driven Attrition'!$K$8),1)</f>
        <v>0.95</v>
      </c>
      <c r="AA74" s="157">
        <f>IF($C74&lt;'Fee Driven Attrition'!$I$8,1-IF(AA$13='Fee Driven Attrition'!$K$7,'Fee Driven Attrition'!$K$8,'Fee Driven Attrition'!$K$8),1)</f>
        <v>1</v>
      </c>
      <c r="AB74" s="157">
        <f>IF($C74&lt;'Fee Driven Attrition'!$I$9,1-IF(AB$13='Fee Driven Attrition'!$K$7,'Fee Driven Attrition'!$K$9,'Fee Driven Attrition'!$K$8),1)</f>
        <v>0.85</v>
      </c>
      <c r="AC74" s="29"/>
      <c r="AD74" s="23"/>
      <c r="AE74" s="157">
        <f t="shared" si="115"/>
        <v>1</v>
      </c>
      <c r="AF74" s="157">
        <f t="shared" si="16"/>
        <v>1</v>
      </c>
      <c r="AG74" s="157">
        <f t="shared" si="17"/>
        <v>0.6</v>
      </c>
      <c r="AH74" s="157">
        <f t="shared" si="18"/>
        <v>1</v>
      </c>
      <c r="AI74" s="157">
        <f t="shared" si="19"/>
        <v>1</v>
      </c>
      <c r="AJ74" s="157">
        <f t="shared" si="20"/>
        <v>1</v>
      </c>
      <c r="AK74" s="157">
        <f t="shared" si="21"/>
        <v>1</v>
      </c>
      <c r="AL74" s="157">
        <f t="shared" si="22"/>
        <v>0.6</v>
      </c>
      <c r="AM74" s="157">
        <f t="shared" si="23"/>
        <v>1</v>
      </c>
      <c r="AN74" s="157">
        <f t="shared" si="24"/>
        <v>1</v>
      </c>
      <c r="AO74" s="157">
        <f t="shared" si="25"/>
        <v>0.95</v>
      </c>
      <c r="AP74" s="157">
        <f t="shared" si="26"/>
        <v>0.95</v>
      </c>
      <c r="AQ74" s="157">
        <f t="shared" si="27"/>
        <v>0.56999999999999995</v>
      </c>
      <c r="AR74" s="157">
        <f t="shared" si="28"/>
        <v>0.95</v>
      </c>
      <c r="AS74" s="157">
        <f t="shared" si="29"/>
        <v>0.95</v>
      </c>
      <c r="AT74" s="157">
        <f t="shared" si="30"/>
        <v>1</v>
      </c>
      <c r="AU74" s="157">
        <f t="shared" si="31"/>
        <v>1</v>
      </c>
      <c r="AV74" s="157">
        <f t="shared" si="32"/>
        <v>0.6</v>
      </c>
      <c r="AW74" s="157">
        <f t="shared" si="33"/>
        <v>1</v>
      </c>
      <c r="AX74" s="157">
        <f t="shared" si="34"/>
        <v>1</v>
      </c>
      <c r="AY74" s="157">
        <f t="shared" si="35"/>
        <v>0.85</v>
      </c>
      <c r="AZ74" s="157">
        <f t="shared" si="36"/>
        <v>0.85</v>
      </c>
      <c r="BA74" s="157">
        <f t="shared" si="37"/>
        <v>0.51</v>
      </c>
      <c r="BB74" s="157">
        <f t="shared" si="38"/>
        <v>0.85</v>
      </c>
      <c r="BC74" s="157">
        <f t="shared" si="39"/>
        <v>0.85</v>
      </c>
      <c r="BD74" s="60"/>
      <c r="BE74" s="158">
        <f t="shared" si="118"/>
        <v>128.01462576540547</v>
      </c>
      <c r="BF74" s="1"/>
      <c r="BG74" s="1"/>
      <c r="BH74" s="159">
        <f t="shared" si="40"/>
        <v>0</v>
      </c>
      <c r="BI74" s="159">
        <f t="shared" si="41"/>
        <v>0</v>
      </c>
      <c r="BJ74" s="159">
        <f t="shared" si="42"/>
        <v>0</v>
      </c>
      <c r="BK74" s="159">
        <f t="shared" si="43"/>
        <v>0</v>
      </c>
      <c r="BL74" s="159">
        <f t="shared" si="44"/>
        <v>0</v>
      </c>
      <c r="BM74" s="159">
        <f t="shared" si="45"/>
        <v>0</v>
      </c>
      <c r="BN74" s="159">
        <f t="shared" si="46"/>
        <v>0</v>
      </c>
      <c r="BO74" s="159">
        <f t="shared" si="47"/>
        <v>0</v>
      </c>
      <c r="BP74" s="159">
        <f t="shared" si="48"/>
        <v>0</v>
      </c>
      <c r="BQ74" s="159">
        <f t="shared" si="49"/>
        <v>0</v>
      </c>
      <c r="BR74" s="159">
        <f t="shared" si="50"/>
        <v>40</v>
      </c>
      <c r="BS74" s="159">
        <f t="shared" si="51"/>
        <v>40</v>
      </c>
      <c r="BT74" s="159">
        <f t="shared" si="52"/>
        <v>40</v>
      </c>
      <c r="BU74" s="159">
        <f t="shared" si="53"/>
        <v>40</v>
      </c>
      <c r="BV74" s="159">
        <f t="shared" si="54"/>
        <v>40</v>
      </c>
      <c r="BW74" s="159">
        <f t="shared" si="55"/>
        <v>0</v>
      </c>
      <c r="BX74" s="159">
        <f t="shared" si="56"/>
        <v>0</v>
      </c>
      <c r="BY74" s="159">
        <f t="shared" si="57"/>
        <v>0</v>
      </c>
      <c r="BZ74" s="159">
        <f t="shared" si="58"/>
        <v>0</v>
      </c>
      <c r="CA74" s="159">
        <f t="shared" si="59"/>
        <v>0</v>
      </c>
      <c r="CB74" s="159">
        <f t="shared" si="60"/>
        <v>60</v>
      </c>
      <c r="CC74" s="159">
        <f t="shared" si="61"/>
        <v>60</v>
      </c>
      <c r="CD74" s="159">
        <f t="shared" si="62"/>
        <v>60</v>
      </c>
      <c r="CE74" s="159">
        <f t="shared" si="63"/>
        <v>60</v>
      </c>
      <c r="CF74" s="159">
        <f t="shared" si="64"/>
        <v>60</v>
      </c>
      <c r="CG74" s="1"/>
      <c r="CH74" s="1"/>
      <c r="CI74" s="160">
        <f t="shared" si="65"/>
        <v>78.014625765405469</v>
      </c>
      <c r="CJ74" s="160">
        <f t="shared" si="66"/>
        <v>78.014625765405469</v>
      </c>
      <c r="CK74" s="160">
        <f t="shared" si="67"/>
        <v>78.014625765405469</v>
      </c>
      <c r="CL74" s="160">
        <f t="shared" si="68"/>
        <v>78.014625765405469</v>
      </c>
      <c r="CM74" s="160">
        <f t="shared" si="69"/>
        <v>78.014625765405469</v>
      </c>
      <c r="CN74" s="160">
        <f t="shared" si="70"/>
        <v>78.014625765405469</v>
      </c>
      <c r="CO74" s="160">
        <f t="shared" si="71"/>
        <v>78.014625765405469</v>
      </c>
      <c r="CP74" s="160">
        <f t="shared" si="72"/>
        <v>78.014625765405469</v>
      </c>
      <c r="CQ74" s="160">
        <f t="shared" si="73"/>
        <v>78.014625765405469</v>
      </c>
      <c r="CR74" s="160">
        <f t="shared" si="74"/>
        <v>78.014625765405469</v>
      </c>
      <c r="CS74" s="160">
        <f t="shared" si="75"/>
        <v>118.01462576540547</v>
      </c>
      <c r="CT74" s="160">
        <f t="shared" si="76"/>
        <v>118.01462576540547</v>
      </c>
      <c r="CU74" s="160">
        <f t="shared" si="77"/>
        <v>118.01462576540547</v>
      </c>
      <c r="CV74" s="160">
        <f t="shared" si="78"/>
        <v>118.01462576540547</v>
      </c>
      <c r="CW74" s="160">
        <f t="shared" si="79"/>
        <v>118.01462576540547</v>
      </c>
      <c r="CX74" s="160">
        <f t="shared" si="80"/>
        <v>78.014625765405469</v>
      </c>
      <c r="CY74" s="160">
        <f t="shared" si="81"/>
        <v>78.014625765405469</v>
      </c>
      <c r="CZ74" s="160">
        <f t="shared" si="82"/>
        <v>78.014625765405469</v>
      </c>
      <c r="DA74" s="160">
        <f t="shared" si="83"/>
        <v>78.014625765405469</v>
      </c>
      <c r="DB74" s="160">
        <f t="shared" si="84"/>
        <v>78.014625765405469</v>
      </c>
      <c r="DC74" s="160">
        <f t="shared" si="85"/>
        <v>138.01462576540547</v>
      </c>
      <c r="DD74" s="160">
        <f t="shared" si="86"/>
        <v>138.01462576540547</v>
      </c>
      <c r="DE74" s="160">
        <f t="shared" si="87"/>
        <v>138.01462576540547</v>
      </c>
      <c r="DF74" s="160">
        <f t="shared" si="88"/>
        <v>138.01462576540547</v>
      </c>
      <c r="DG74" s="160">
        <f t="shared" si="89"/>
        <v>138.01462576540547</v>
      </c>
      <c r="DH74" s="36"/>
      <c r="DI74" s="36"/>
      <c r="DJ74" s="160">
        <f t="shared" si="90"/>
        <v>78.014625765405469</v>
      </c>
      <c r="DK74" s="160">
        <f t="shared" si="91"/>
        <v>78.014625765405469</v>
      </c>
      <c r="DL74" s="160">
        <f t="shared" si="92"/>
        <v>46.808775459243279</v>
      </c>
      <c r="DM74" s="160">
        <f t="shared" si="93"/>
        <v>78.014625765405469</v>
      </c>
      <c r="DN74" s="160">
        <f t="shared" si="94"/>
        <v>78.014625765405469</v>
      </c>
      <c r="DO74" s="160">
        <f t="shared" si="95"/>
        <v>78.014625765405469</v>
      </c>
      <c r="DP74" s="160">
        <f t="shared" si="96"/>
        <v>78.014625765405469</v>
      </c>
      <c r="DQ74" s="160">
        <f t="shared" si="97"/>
        <v>46.808775459243279</v>
      </c>
      <c r="DR74" s="160">
        <f t="shared" si="98"/>
        <v>78.014625765405469</v>
      </c>
      <c r="DS74" s="160">
        <f t="shared" si="99"/>
        <v>78.014625765405469</v>
      </c>
      <c r="DT74" s="160">
        <f t="shared" si="100"/>
        <v>112.11389447713519</v>
      </c>
      <c r="DU74" s="160">
        <f t="shared" si="101"/>
        <v>112.11389447713519</v>
      </c>
      <c r="DV74" s="160">
        <f t="shared" si="102"/>
        <v>67.268336686281117</v>
      </c>
      <c r="DW74" s="160">
        <f t="shared" si="103"/>
        <v>112.11389447713519</v>
      </c>
      <c r="DX74" s="160">
        <f t="shared" si="104"/>
        <v>112.11389447713519</v>
      </c>
      <c r="DY74" s="160">
        <f t="shared" si="105"/>
        <v>78.014625765405469</v>
      </c>
      <c r="DZ74" s="160">
        <f t="shared" si="106"/>
        <v>78.014625765405469</v>
      </c>
      <c r="EA74" s="160">
        <f t="shared" si="107"/>
        <v>46.808775459243279</v>
      </c>
      <c r="EB74" s="160">
        <f t="shared" si="108"/>
        <v>78.014625765405469</v>
      </c>
      <c r="EC74" s="160">
        <f t="shared" si="109"/>
        <v>78.014625765405469</v>
      </c>
      <c r="ED74" s="160">
        <f t="shared" si="110"/>
        <v>117.31243190059465</v>
      </c>
      <c r="EE74" s="160">
        <f t="shared" si="111"/>
        <v>117.31243190059465</v>
      </c>
      <c r="EF74" s="160">
        <f t="shared" si="112"/>
        <v>70.387459140356796</v>
      </c>
      <c r="EG74" s="160">
        <f t="shared" si="113"/>
        <v>117.31243190059465</v>
      </c>
      <c r="EH74" s="160">
        <f t="shared" si="114"/>
        <v>117.31243190059465</v>
      </c>
      <c r="EI74" s="36"/>
      <c r="EJ74" s="36"/>
      <c r="EK74" s="36"/>
      <c r="EL74" s="36"/>
      <c r="EM74" s="36"/>
      <c r="EN74" s="36"/>
      <c r="EO74" s="36"/>
      <c r="EP74" s="36"/>
      <c r="EQ74" s="36"/>
      <c r="ER74" s="36"/>
      <c r="ES74" s="36"/>
      <c r="ET74" s="36"/>
      <c r="EU74" s="36"/>
    </row>
    <row r="75" spans="1:151" ht="13.5" thickBot="1">
      <c r="A75" s="2">
        <v>1102</v>
      </c>
      <c r="B75" s="153">
        <f>INDEX('Customer Longevity'!$A$7:$A$206,MATCH(Model!A75,'Customer Longevity'!$B$7:$B$206,0))</f>
        <v>7.0471878250588613</v>
      </c>
      <c r="C75" s="154">
        <v>10827.723424677415</v>
      </c>
      <c r="D75" s="3"/>
      <c r="E75" s="153" cm="1">
        <f t="array" ref="E75">INDEX('Distance to Each Branch'!$C$7:$C$806,MATCH(1, (Model!$E$14='Distance to Each Branch'!$B$7:$B$806)*(Model!A75='Distance to Each Branch'!$A$7:$A$806),0))</f>
        <v>1.9135004415361196</v>
      </c>
      <c r="F75" s="153" cm="1">
        <f t="array" ref="F75">INDEX('Distance to Each Branch'!$C$7:$C$806,MATCH(1, (Model!$F$14='Distance to Each Branch'!$B$7:$B$806)*(Model!A75='Distance to Each Branch'!$A$7:$A$806),0))</f>
        <v>1.7792292124798279</v>
      </c>
      <c r="G75" s="153" cm="1">
        <f t="array" ref="G75">INDEX('Distance to Each Branch'!$C$7:$C$806,MATCH(1, (Model!$G$14='Distance to Each Branch'!$B$7:$B$806)*(Model!A75='Distance to Each Branch'!$A$7:$A$806),0))</f>
        <v>1.2516081325176711</v>
      </c>
      <c r="H75" s="153" cm="1">
        <f t="array" ref="H75">INDEX('Distance to Each Branch'!$C$7:$C$806,MATCH(1, (Model!$H$14='Distance to Each Branch'!$B$7:$B$806)*(Model!A75='Distance to Each Branch'!$A$7:$A$806),0))</f>
        <v>4.0399789842936871</v>
      </c>
      <c r="I75" s="155" t="str">
        <f t="shared" si="116"/>
        <v>Branch C</v>
      </c>
      <c r="J75" s="54"/>
      <c r="K75" s="156">
        <f t="shared" si="117"/>
        <v>1.2516081325176711</v>
      </c>
      <c r="L75" s="34">
        <v>0</v>
      </c>
      <c r="M75" s="153">
        <f t="shared" si="12"/>
        <v>0</v>
      </c>
      <c r="N75" s="153">
        <f t="shared" si="119"/>
        <v>0</v>
      </c>
      <c r="O75" s="153">
        <f t="shared" si="120"/>
        <v>0.52762107996215679</v>
      </c>
      <c r="P75" s="153">
        <f t="shared" si="121"/>
        <v>0</v>
      </c>
      <c r="R75" s="23">
        <v>1</v>
      </c>
      <c r="S75" s="157">
        <f>(1-IF(M75=0,0,INDEX('Branch Closure Driven Attrition'!$D$9:$G$12,MATCH($B75,'Branch Closure Driven Attrition'!$C$9:$C$12,TRUE),MATCH(M75,'Branch Closure Driven Attrition'!$D$8:$G$8,TRUE))))</f>
        <v>1</v>
      </c>
      <c r="T75" s="157">
        <f>(1-IF(N75=0,0,INDEX('Branch Closure Driven Attrition'!$D$9:$G$12,MATCH($B75,'Branch Closure Driven Attrition'!$C$9:$C$12,TRUE),MATCH(N75,'Branch Closure Driven Attrition'!$D$8:$G$8,TRUE))))</f>
        <v>1</v>
      </c>
      <c r="U75" s="157">
        <f>(1-IF(O75=0,0,INDEX('Branch Closure Driven Attrition'!$D$9:$G$12,MATCH($B75,'Branch Closure Driven Attrition'!$C$9:$C$12,TRUE),MATCH(O75,'Branch Closure Driven Attrition'!$D$8:$G$8,TRUE))))</f>
        <v>0.7</v>
      </c>
      <c r="V75" s="157">
        <f>(1-IF(P75=0,0,INDEX('Branch Closure Driven Attrition'!$D$9:$G$12,MATCH($B75,'Branch Closure Driven Attrition'!$C$9:$C$12,TRUE),MATCH(P75,'Branch Closure Driven Attrition'!$D$8:$G$8,TRUE))))</f>
        <v>1</v>
      </c>
      <c r="W75" s="29"/>
      <c r="X75" s="23">
        <f t="shared" si="10"/>
        <v>1</v>
      </c>
      <c r="Y75" s="157">
        <f>IF($C75&lt;'Fee Driven Attrition'!$I$8,1-IF(Y$13='Fee Driven Attrition'!$J$7,'Fee Driven Attrition'!$J$8,'Fee Driven Attrition'!$K$8),1)</f>
        <v>0.9</v>
      </c>
      <c r="Z75" s="157">
        <f>IF($C75&lt;'Fee Driven Attrition'!$I$9,1-IF(Z$13='Fee Driven Attrition'!$J$7,'Fee Driven Attrition'!$J$9,'Fee Driven Attrition'!$K$8),1)</f>
        <v>0.95</v>
      </c>
      <c r="AA75" s="157">
        <f>IF($C75&lt;'Fee Driven Attrition'!$I$8,1-IF(AA$13='Fee Driven Attrition'!$K$7,'Fee Driven Attrition'!$K$8,'Fee Driven Attrition'!$K$8),1)</f>
        <v>0.8</v>
      </c>
      <c r="AB75" s="157">
        <f>IF($C75&lt;'Fee Driven Attrition'!$I$9,1-IF(AB$13='Fee Driven Attrition'!$K$7,'Fee Driven Attrition'!$K$9,'Fee Driven Attrition'!$K$8),1)</f>
        <v>0.85</v>
      </c>
      <c r="AC75" s="29"/>
      <c r="AD75" s="23"/>
      <c r="AE75" s="157">
        <f t="shared" si="115"/>
        <v>1</v>
      </c>
      <c r="AF75" s="157">
        <f t="shared" si="16"/>
        <v>1</v>
      </c>
      <c r="AG75" s="157">
        <f t="shared" si="17"/>
        <v>1</v>
      </c>
      <c r="AH75" s="157">
        <f t="shared" si="18"/>
        <v>0.7</v>
      </c>
      <c r="AI75" s="157">
        <f t="shared" si="19"/>
        <v>1</v>
      </c>
      <c r="AJ75" s="157">
        <f t="shared" si="20"/>
        <v>0.9</v>
      </c>
      <c r="AK75" s="157">
        <f t="shared" si="21"/>
        <v>0.9</v>
      </c>
      <c r="AL75" s="157">
        <f t="shared" si="22"/>
        <v>0.9</v>
      </c>
      <c r="AM75" s="157">
        <f t="shared" si="23"/>
        <v>0.63</v>
      </c>
      <c r="AN75" s="157">
        <f t="shared" si="24"/>
        <v>0.9</v>
      </c>
      <c r="AO75" s="157">
        <f t="shared" si="25"/>
        <v>0.95</v>
      </c>
      <c r="AP75" s="157">
        <f t="shared" si="26"/>
        <v>0.95</v>
      </c>
      <c r="AQ75" s="157">
        <f t="shared" si="27"/>
        <v>0.95</v>
      </c>
      <c r="AR75" s="157">
        <f t="shared" si="28"/>
        <v>0.66499999999999992</v>
      </c>
      <c r="AS75" s="157">
        <f t="shared" si="29"/>
        <v>0.95</v>
      </c>
      <c r="AT75" s="157">
        <f t="shared" si="30"/>
        <v>0.8</v>
      </c>
      <c r="AU75" s="157">
        <f t="shared" si="31"/>
        <v>0.8</v>
      </c>
      <c r="AV75" s="157">
        <f t="shared" si="32"/>
        <v>0.8</v>
      </c>
      <c r="AW75" s="157">
        <f t="shared" si="33"/>
        <v>0.55999999999999994</v>
      </c>
      <c r="AX75" s="157">
        <f t="shared" si="34"/>
        <v>0.8</v>
      </c>
      <c r="AY75" s="157">
        <f t="shared" si="35"/>
        <v>0.85</v>
      </c>
      <c r="AZ75" s="157">
        <f t="shared" si="36"/>
        <v>0.85</v>
      </c>
      <c r="BA75" s="157">
        <f t="shared" si="37"/>
        <v>0.85</v>
      </c>
      <c r="BB75" s="157">
        <f t="shared" si="38"/>
        <v>0.59499999999999997</v>
      </c>
      <c r="BC75" s="157">
        <f t="shared" si="39"/>
        <v>0.85</v>
      </c>
      <c r="BD75" s="60"/>
      <c r="BE75" s="158">
        <f t="shared" si="118"/>
        <v>108.27723424677416</v>
      </c>
      <c r="BF75" s="1"/>
      <c r="BG75" s="1"/>
      <c r="BH75" s="159">
        <f t="shared" si="40"/>
        <v>0</v>
      </c>
      <c r="BI75" s="159">
        <f t="shared" si="41"/>
        <v>0</v>
      </c>
      <c r="BJ75" s="159">
        <f t="shared" si="42"/>
        <v>0</v>
      </c>
      <c r="BK75" s="159">
        <f t="shared" si="43"/>
        <v>0</v>
      </c>
      <c r="BL75" s="159">
        <f t="shared" si="44"/>
        <v>0</v>
      </c>
      <c r="BM75" s="159">
        <f t="shared" si="45"/>
        <v>40</v>
      </c>
      <c r="BN75" s="159">
        <f t="shared" si="46"/>
        <v>40</v>
      </c>
      <c r="BO75" s="159">
        <f t="shared" si="47"/>
        <v>40</v>
      </c>
      <c r="BP75" s="159">
        <f t="shared" si="48"/>
        <v>40</v>
      </c>
      <c r="BQ75" s="159">
        <f t="shared" si="49"/>
        <v>40</v>
      </c>
      <c r="BR75" s="159">
        <f t="shared" si="50"/>
        <v>40</v>
      </c>
      <c r="BS75" s="159">
        <f t="shared" si="51"/>
        <v>40</v>
      </c>
      <c r="BT75" s="159">
        <f t="shared" si="52"/>
        <v>40</v>
      </c>
      <c r="BU75" s="159">
        <f t="shared" si="53"/>
        <v>40</v>
      </c>
      <c r="BV75" s="159">
        <f t="shared" si="54"/>
        <v>40</v>
      </c>
      <c r="BW75" s="159">
        <f t="shared" si="55"/>
        <v>60</v>
      </c>
      <c r="BX75" s="159">
        <f t="shared" si="56"/>
        <v>60</v>
      </c>
      <c r="BY75" s="159">
        <f t="shared" si="57"/>
        <v>60</v>
      </c>
      <c r="BZ75" s="159">
        <f t="shared" si="58"/>
        <v>60</v>
      </c>
      <c r="CA75" s="159">
        <f t="shared" si="59"/>
        <v>60</v>
      </c>
      <c r="CB75" s="159">
        <f t="shared" si="60"/>
        <v>60</v>
      </c>
      <c r="CC75" s="159">
        <f t="shared" si="61"/>
        <v>60</v>
      </c>
      <c r="CD75" s="159">
        <f t="shared" si="62"/>
        <v>60</v>
      </c>
      <c r="CE75" s="159">
        <f t="shared" si="63"/>
        <v>60</v>
      </c>
      <c r="CF75" s="159">
        <f t="shared" si="64"/>
        <v>60</v>
      </c>
      <c r="CG75" s="1"/>
      <c r="CH75" s="1"/>
      <c r="CI75" s="160">
        <f t="shared" si="65"/>
        <v>58.277234246774157</v>
      </c>
      <c r="CJ75" s="160">
        <f t="shared" si="66"/>
        <v>58.277234246774157</v>
      </c>
      <c r="CK75" s="160">
        <f t="shared" si="67"/>
        <v>58.277234246774157</v>
      </c>
      <c r="CL75" s="160">
        <f t="shared" si="68"/>
        <v>58.277234246774157</v>
      </c>
      <c r="CM75" s="160">
        <f t="shared" si="69"/>
        <v>58.277234246774157</v>
      </c>
      <c r="CN75" s="160">
        <f t="shared" si="70"/>
        <v>98.277234246774157</v>
      </c>
      <c r="CO75" s="160">
        <f t="shared" si="71"/>
        <v>98.277234246774157</v>
      </c>
      <c r="CP75" s="160">
        <f t="shared" si="72"/>
        <v>98.277234246774157</v>
      </c>
      <c r="CQ75" s="160">
        <f t="shared" si="73"/>
        <v>98.277234246774157</v>
      </c>
      <c r="CR75" s="160">
        <f t="shared" si="74"/>
        <v>98.277234246774157</v>
      </c>
      <c r="CS75" s="160">
        <f t="shared" si="75"/>
        <v>98.277234246774157</v>
      </c>
      <c r="CT75" s="160">
        <f t="shared" si="76"/>
        <v>98.277234246774157</v>
      </c>
      <c r="CU75" s="160">
        <f t="shared" si="77"/>
        <v>98.277234246774157</v>
      </c>
      <c r="CV75" s="160">
        <f t="shared" si="78"/>
        <v>98.277234246774157</v>
      </c>
      <c r="CW75" s="160">
        <f t="shared" si="79"/>
        <v>98.277234246774157</v>
      </c>
      <c r="CX75" s="160">
        <f t="shared" si="80"/>
        <v>118.27723424677416</v>
      </c>
      <c r="CY75" s="160">
        <f t="shared" si="81"/>
        <v>118.27723424677416</v>
      </c>
      <c r="CZ75" s="160">
        <f t="shared" si="82"/>
        <v>118.27723424677416</v>
      </c>
      <c r="DA75" s="160">
        <f t="shared" si="83"/>
        <v>118.27723424677416</v>
      </c>
      <c r="DB75" s="160">
        <f t="shared" si="84"/>
        <v>118.27723424677416</v>
      </c>
      <c r="DC75" s="160">
        <f t="shared" si="85"/>
        <v>118.27723424677416</v>
      </c>
      <c r="DD75" s="160">
        <f t="shared" si="86"/>
        <v>118.27723424677416</v>
      </c>
      <c r="DE75" s="160">
        <f t="shared" si="87"/>
        <v>118.27723424677416</v>
      </c>
      <c r="DF75" s="160">
        <f t="shared" si="88"/>
        <v>118.27723424677416</v>
      </c>
      <c r="DG75" s="160">
        <f t="shared" si="89"/>
        <v>118.27723424677416</v>
      </c>
      <c r="DH75" s="36"/>
      <c r="DI75" s="36"/>
      <c r="DJ75" s="160">
        <f t="shared" si="90"/>
        <v>58.277234246774157</v>
      </c>
      <c r="DK75" s="160">
        <f t="shared" si="91"/>
        <v>58.277234246774157</v>
      </c>
      <c r="DL75" s="160">
        <f t="shared" si="92"/>
        <v>58.277234246774157</v>
      </c>
      <c r="DM75" s="160">
        <f t="shared" si="93"/>
        <v>40.79406397274191</v>
      </c>
      <c r="DN75" s="160">
        <f t="shared" si="94"/>
        <v>58.277234246774157</v>
      </c>
      <c r="DO75" s="160">
        <f t="shared" si="95"/>
        <v>88.449510822096741</v>
      </c>
      <c r="DP75" s="160">
        <f t="shared" si="96"/>
        <v>88.449510822096741</v>
      </c>
      <c r="DQ75" s="160">
        <f t="shared" si="97"/>
        <v>88.449510822096741</v>
      </c>
      <c r="DR75" s="160">
        <f t="shared" si="98"/>
        <v>61.914657575467722</v>
      </c>
      <c r="DS75" s="160">
        <f t="shared" si="99"/>
        <v>88.449510822096741</v>
      </c>
      <c r="DT75" s="160">
        <f t="shared" si="100"/>
        <v>93.363372534435442</v>
      </c>
      <c r="DU75" s="160">
        <f t="shared" si="101"/>
        <v>93.363372534435442</v>
      </c>
      <c r="DV75" s="160">
        <f t="shared" si="102"/>
        <v>93.363372534435442</v>
      </c>
      <c r="DW75" s="160">
        <f t="shared" si="103"/>
        <v>65.354360774104805</v>
      </c>
      <c r="DX75" s="160">
        <f t="shared" si="104"/>
        <v>93.363372534435442</v>
      </c>
      <c r="DY75" s="160">
        <f t="shared" si="105"/>
        <v>94.621787397419325</v>
      </c>
      <c r="DZ75" s="160">
        <f t="shared" si="106"/>
        <v>94.621787397419325</v>
      </c>
      <c r="EA75" s="160">
        <f t="shared" si="107"/>
        <v>94.621787397419325</v>
      </c>
      <c r="EB75" s="160">
        <f t="shared" si="108"/>
        <v>66.235251178193522</v>
      </c>
      <c r="EC75" s="160">
        <f t="shared" si="109"/>
        <v>94.621787397419325</v>
      </c>
      <c r="ED75" s="160">
        <f t="shared" si="110"/>
        <v>100.53564910975803</v>
      </c>
      <c r="EE75" s="160">
        <f t="shared" si="111"/>
        <v>100.53564910975803</v>
      </c>
      <c r="EF75" s="160">
        <f t="shared" si="112"/>
        <v>100.53564910975803</v>
      </c>
      <c r="EG75" s="160">
        <f t="shared" si="113"/>
        <v>70.374954376830615</v>
      </c>
      <c r="EH75" s="160">
        <f t="shared" si="114"/>
        <v>100.53564910975803</v>
      </c>
      <c r="EI75" s="36"/>
      <c r="EJ75" s="36"/>
      <c r="EK75" s="36"/>
      <c r="EL75" s="36"/>
      <c r="EM75" s="36"/>
      <c r="EN75" s="36"/>
      <c r="EO75" s="36"/>
      <c r="EP75" s="36"/>
      <c r="EQ75" s="36"/>
      <c r="ER75" s="36"/>
      <c r="ES75" s="36"/>
      <c r="ET75" s="36"/>
      <c r="EU75" s="36"/>
    </row>
    <row r="76" spans="1:151" ht="13.5" thickBot="1">
      <c r="A76" s="2">
        <v>1175</v>
      </c>
      <c r="B76" s="153">
        <f>INDEX('Customer Longevity'!$A$7:$A$206,MATCH(Model!A76,'Customer Longevity'!$B$7:$B$206,0))</f>
        <v>4.920093905265233</v>
      </c>
      <c r="C76" s="154">
        <v>20566.199483260374</v>
      </c>
      <c r="D76" s="3"/>
      <c r="E76" s="153" cm="1">
        <f t="array" ref="E76">INDEX('Distance to Each Branch'!$C$7:$C$806,MATCH(1, (Model!$E$14='Distance to Each Branch'!$B$7:$B$806)*(Model!A76='Distance to Each Branch'!$A$7:$A$806),0))</f>
        <v>6.8396330310164108</v>
      </c>
      <c r="F76" s="153" cm="1">
        <f t="array" ref="F76">INDEX('Distance to Each Branch'!$C$7:$C$806,MATCH(1, (Model!$F$14='Distance to Each Branch'!$B$7:$B$806)*(Model!A76='Distance to Each Branch'!$A$7:$A$806),0))</f>
        <v>2.9977407379917307</v>
      </c>
      <c r="G76" s="153" cm="1">
        <f t="array" ref="G76">INDEX('Distance to Each Branch'!$C$7:$C$806,MATCH(1, (Model!$G$14='Distance to Each Branch'!$B$7:$B$806)*(Model!A76='Distance to Each Branch'!$A$7:$A$806),0))</f>
        <v>4.2687187318906901</v>
      </c>
      <c r="H76" s="153" cm="1">
        <f t="array" ref="H76">INDEX('Distance to Each Branch'!$C$7:$C$806,MATCH(1, (Model!$H$14='Distance to Each Branch'!$B$7:$B$806)*(Model!A76='Distance to Each Branch'!$A$7:$A$806),0))</f>
        <v>0.46079645430432964</v>
      </c>
      <c r="I76" s="155" t="str">
        <f t="shared" si="116"/>
        <v>Branch D</v>
      </c>
      <c r="J76" s="54"/>
      <c r="K76" s="156">
        <f t="shared" si="117"/>
        <v>0.46079645430432964</v>
      </c>
      <c r="L76" s="34">
        <v>0</v>
      </c>
      <c r="M76" s="153">
        <f t="shared" si="12"/>
        <v>0</v>
      </c>
      <c r="N76" s="153">
        <f t="shared" si="119"/>
        <v>0</v>
      </c>
      <c r="O76" s="153">
        <f t="shared" si="120"/>
        <v>0</v>
      </c>
      <c r="P76" s="153">
        <f t="shared" si="121"/>
        <v>2.5369442836874012</v>
      </c>
      <c r="R76" s="23">
        <v>1</v>
      </c>
      <c r="S76" s="157">
        <f>(1-IF(M76=0,0,INDEX('Branch Closure Driven Attrition'!$D$9:$G$12,MATCH($B76,'Branch Closure Driven Attrition'!$C$9:$C$12,TRUE),MATCH(M76,'Branch Closure Driven Attrition'!$D$8:$G$8,TRUE))))</f>
        <v>1</v>
      </c>
      <c r="T76" s="157">
        <f>(1-IF(N76=0,0,INDEX('Branch Closure Driven Attrition'!$D$9:$G$12,MATCH($B76,'Branch Closure Driven Attrition'!$C$9:$C$12,TRUE),MATCH(N76,'Branch Closure Driven Attrition'!$D$8:$G$8,TRUE))))</f>
        <v>1</v>
      </c>
      <c r="U76" s="157">
        <f>(1-IF(O76=0,0,INDEX('Branch Closure Driven Attrition'!$D$9:$G$12,MATCH($B76,'Branch Closure Driven Attrition'!$C$9:$C$12,TRUE),MATCH(O76,'Branch Closure Driven Attrition'!$D$8:$G$8,TRUE))))</f>
        <v>1</v>
      </c>
      <c r="V76" s="157">
        <f>(1-IF(P76=0,0,INDEX('Branch Closure Driven Attrition'!$D$9:$G$12,MATCH($B76,'Branch Closure Driven Attrition'!$C$9:$C$12,TRUE),MATCH(P76,'Branch Closure Driven Attrition'!$D$8:$G$8,TRUE))))</f>
        <v>0.6</v>
      </c>
      <c r="W76" s="29"/>
      <c r="X76" s="23">
        <f t="shared" si="10"/>
        <v>1</v>
      </c>
      <c r="Y76" s="157">
        <f>IF($C76&lt;'Fee Driven Attrition'!$I$8,1-IF(Y$13='Fee Driven Attrition'!$J$7,'Fee Driven Attrition'!$J$8,'Fee Driven Attrition'!$K$8),1)</f>
        <v>1</v>
      </c>
      <c r="Z76" s="157">
        <f>IF($C76&lt;'Fee Driven Attrition'!$I$9,1-IF(Z$13='Fee Driven Attrition'!$J$7,'Fee Driven Attrition'!$J$9,'Fee Driven Attrition'!$K$8),1)</f>
        <v>1</v>
      </c>
      <c r="AA76" s="157">
        <f>IF($C76&lt;'Fee Driven Attrition'!$I$8,1-IF(AA$13='Fee Driven Attrition'!$K$7,'Fee Driven Attrition'!$K$8,'Fee Driven Attrition'!$K$8),1)</f>
        <v>1</v>
      </c>
      <c r="AB76" s="157">
        <f>IF($C76&lt;'Fee Driven Attrition'!$I$9,1-IF(AB$13='Fee Driven Attrition'!$K$7,'Fee Driven Attrition'!$K$9,'Fee Driven Attrition'!$K$8),1)</f>
        <v>1</v>
      </c>
      <c r="AC76" s="29"/>
      <c r="AD76" s="23"/>
      <c r="AE76" s="157">
        <f t="shared" si="115"/>
        <v>1</v>
      </c>
      <c r="AF76" s="157">
        <f t="shared" si="16"/>
        <v>1</v>
      </c>
      <c r="AG76" s="157">
        <f t="shared" si="17"/>
        <v>1</v>
      </c>
      <c r="AH76" s="157">
        <f t="shared" si="18"/>
        <v>1</v>
      </c>
      <c r="AI76" s="157">
        <f t="shared" si="19"/>
        <v>0.6</v>
      </c>
      <c r="AJ76" s="157">
        <f t="shared" si="20"/>
        <v>1</v>
      </c>
      <c r="AK76" s="157">
        <f t="shared" si="21"/>
        <v>1</v>
      </c>
      <c r="AL76" s="157">
        <f t="shared" si="22"/>
        <v>1</v>
      </c>
      <c r="AM76" s="157">
        <f t="shared" si="23"/>
        <v>1</v>
      </c>
      <c r="AN76" s="157">
        <f t="shared" si="24"/>
        <v>0.6</v>
      </c>
      <c r="AO76" s="157">
        <f t="shared" si="25"/>
        <v>1</v>
      </c>
      <c r="AP76" s="157">
        <f t="shared" si="26"/>
        <v>1</v>
      </c>
      <c r="AQ76" s="157">
        <f t="shared" si="27"/>
        <v>1</v>
      </c>
      <c r="AR76" s="157">
        <f t="shared" si="28"/>
        <v>1</v>
      </c>
      <c r="AS76" s="157">
        <f t="shared" si="29"/>
        <v>0.6</v>
      </c>
      <c r="AT76" s="157">
        <f t="shared" si="30"/>
        <v>1</v>
      </c>
      <c r="AU76" s="157">
        <f t="shared" si="31"/>
        <v>1</v>
      </c>
      <c r="AV76" s="157">
        <f t="shared" si="32"/>
        <v>1</v>
      </c>
      <c r="AW76" s="157">
        <f t="shared" si="33"/>
        <v>1</v>
      </c>
      <c r="AX76" s="157">
        <f t="shared" si="34"/>
        <v>0.6</v>
      </c>
      <c r="AY76" s="157">
        <f t="shared" si="35"/>
        <v>1</v>
      </c>
      <c r="AZ76" s="157">
        <f t="shared" si="36"/>
        <v>1</v>
      </c>
      <c r="BA76" s="157">
        <f t="shared" si="37"/>
        <v>1</v>
      </c>
      <c r="BB76" s="157">
        <f t="shared" si="38"/>
        <v>1</v>
      </c>
      <c r="BC76" s="157">
        <f t="shared" si="39"/>
        <v>0.6</v>
      </c>
      <c r="BD76" s="60"/>
      <c r="BE76" s="158">
        <f t="shared" si="118"/>
        <v>205.66199483260374</v>
      </c>
      <c r="BF76" s="1"/>
      <c r="BG76" s="1"/>
      <c r="BH76" s="159">
        <f t="shared" si="40"/>
        <v>0</v>
      </c>
      <c r="BI76" s="159">
        <f t="shared" si="41"/>
        <v>0</v>
      </c>
      <c r="BJ76" s="159">
        <f t="shared" si="42"/>
        <v>0</v>
      </c>
      <c r="BK76" s="159">
        <f t="shared" si="43"/>
        <v>0</v>
      </c>
      <c r="BL76" s="159">
        <f t="shared" si="44"/>
        <v>0</v>
      </c>
      <c r="BM76" s="159">
        <f t="shared" si="45"/>
        <v>0</v>
      </c>
      <c r="BN76" s="159">
        <f t="shared" si="46"/>
        <v>0</v>
      </c>
      <c r="BO76" s="159">
        <f t="shared" si="47"/>
        <v>0</v>
      </c>
      <c r="BP76" s="159">
        <f t="shared" si="48"/>
        <v>0</v>
      </c>
      <c r="BQ76" s="159">
        <f t="shared" si="49"/>
        <v>0</v>
      </c>
      <c r="BR76" s="159">
        <f t="shared" si="50"/>
        <v>0</v>
      </c>
      <c r="BS76" s="159">
        <f t="shared" si="51"/>
        <v>0</v>
      </c>
      <c r="BT76" s="159">
        <f t="shared" si="52"/>
        <v>0</v>
      </c>
      <c r="BU76" s="159">
        <f t="shared" si="53"/>
        <v>0</v>
      </c>
      <c r="BV76" s="159">
        <f t="shared" si="54"/>
        <v>0</v>
      </c>
      <c r="BW76" s="159">
        <f t="shared" si="55"/>
        <v>0</v>
      </c>
      <c r="BX76" s="159">
        <f t="shared" si="56"/>
        <v>0</v>
      </c>
      <c r="BY76" s="159">
        <f t="shared" si="57"/>
        <v>0</v>
      </c>
      <c r="BZ76" s="159">
        <f t="shared" si="58"/>
        <v>0</v>
      </c>
      <c r="CA76" s="159">
        <f t="shared" si="59"/>
        <v>0</v>
      </c>
      <c r="CB76" s="159">
        <f t="shared" si="60"/>
        <v>0</v>
      </c>
      <c r="CC76" s="159">
        <f t="shared" si="61"/>
        <v>0</v>
      </c>
      <c r="CD76" s="159">
        <f t="shared" si="62"/>
        <v>0</v>
      </c>
      <c r="CE76" s="159">
        <f t="shared" si="63"/>
        <v>0</v>
      </c>
      <c r="CF76" s="159">
        <f t="shared" si="64"/>
        <v>0</v>
      </c>
      <c r="CG76" s="1"/>
      <c r="CH76" s="1"/>
      <c r="CI76" s="160">
        <f t="shared" si="65"/>
        <v>155.66199483260374</v>
      </c>
      <c r="CJ76" s="160">
        <f t="shared" si="66"/>
        <v>155.66199483260374</v>
      </c>
      <c r="CK76" s="160">
        <f t="shared" si="67"/>
        <v>155.66199483260374</v>
      </c>
      <c r="CL76" s="160">
        <f t="shared" si="68"/>
        <v>155.66199483260374</v>
      </c>
      <c r="CM76" s="160">
        <f t="shared" si="69"/>
        <v>155.66199483260374</v>
      </c>
      <c r="CN76" s="160">
        <f t="shared" si="70"/>
        <v>155.66199483260374</v>
      </c>
      <c r="CO76" s="160">
        <f t="shared" si="71"/>
        <v>155.66199483260374</v>
      </c>
      <c r="CP76" s="160">
        <f t="shared" si="72"/>
        <v>155.66199483260374</v>
      </c>
      <c r="CQ76" s="160">
        <f t="shared" si="73"/>
        <v>155.66199483260374</v>
      </c>
      <c r="CR76" s="160">
        <f t="shared" si="74"/>
        <v>155.66199483260374</v>
      </c>
      <c r="CS76" s="160">
        <f t="shared" si="75"/>
        <v>155.66199483260374</v>
      </c>
      <c r="CT76" s="160">
        <f t="shared" si="76"/>
        <v>155.66199483260374</v>
      </c>
      <c r="CU76" s="160">
        <f t="shared" si="77"/>
        <v>155.66199483260374</v>
      </c>
      <c r="CV76" s="160">
        <f t="shared" si="78"/>
        <v>155.66199483260374</v>
      </c>
      <c r="CW76" s="160">
        <f t="shared" si="79"/>
        <v>155.66199483260374</v>
      </c>
      <c r="CX76" s="160">
        <f t="shared" si="80"/>
        <v>155.66199483260374</v>
      </c>
      <c r="CY76" s="160">
        <f t="shared" si="81"/>
        <v>155.66199483260374</v>
      </c>
      <c r="CZ76" s="160">
        <f t="shared" si="82"/>
        <v>155.66199483260374</v>
      </c>
      <c r="DA76" s="160">
        <f t="shared" si="83"/>
        <v>155.66199483260374</v>
      </c>
      <c r="DB76" s="160">
        <f t="shared" si="84"/>
        <v>155.66199483260374</v>
      </c>
      <c r="DC76" s="160">
        <f t="shared" si="85"/>
        <v>155.66199483260374</v>
      </c>
      <c r="DD76" s="160">
        <f t="shared" si="86"/>
        <v>155.66199483260374</v>
      </c>
      <c r="DE76" s="160">
        <f t="shared" si="87"/>
        <v>155.66199483260374</v>
      </c>
      <c r="DF76" s="160">
        <f t="shared" si="88"/>
        <v>155.66199483260374</v>
      </c>
      <c r="DG76" s="160">
        <f t="shared" si="89"/>
        <v>155.66199483260374</v>
      </c>
      <c r="DH76" s="36"/>
      <c r="DI76" s="36"/>
      <c r="DJ76" s="160">
        <f t="shared" si="90"/>
        <v>155.66199483260374</v>
      </c>
      <c r="DK76" s="160">
        <f t="shared" si="91"/>
        <v>155.66199483260374</v>
      </c>
      <c r="DL76" s="160">
        <f t="shared" si="92"/>
        <v>155.66199483260374</v>
      </c>
      <c r="DM76" s="160">
        <f t="shared" si="93"/>
        <v>155.66199483260374</v>
      </c>
      <c r="DN76" s="160">
        <f t="shared" si="94"/>
        <v>93.397196899562246</v>
      </c>
      <c r="DO76" s="160">
        <f t="shared" si="95"/>
        <v>155.66199483260374</v>
      </c>
      <c r="DP76" s="160">
        <f t="shared" si="96"/>
        <v>155.66199483260374</v>
      </c>
      <c r="DQ76" s="160">
        <f t="shared" si="97"/>
        <v>155.66199483260374</v>
      </c>
      <c r="DR76" s="160">
        <f t="shared" si="98"/>
        <v>155.66199483260374</v>
      </c>
      <c r="DS76" s="160">
        <f t="shared" si="99"/>
        <v>93.397196899562246</v>
      </c>
      <c r="DT76" s="160">
        <f t="shared" si="100"/>
        <v>155.66199483260374</v>
      </c>
      <c r="DU76" s="160">
        <f t="shared" si="101"/>
        <v>155.66199483260374</v>
      </c>
      <c r="DV76" s="160">
        <f t="shared" si="102"/>
        <v>155.66199483260374</v>
      </c>
      <c r="DW76" s="160">
        <f t="shared" si="103"/>
        <v>155.66199483260374</v>
      </c>
      <c r="DX76" s="160">
        <f t="shared" si="104"/>
        <v>93.397196899562246</v>
      </c>
      <c r="DY76" s="160">
        <f t="shared" si="105"/>
        <v>155.66199483260374</v>
      </c>
      <c r="DZ76" s="160">
        <f t="shared" si="106"/>
        <v>155.66199483260374</v>
      </c>
      <c r="EA76" s="160">
        <f t="shared" si="107"/>
        <v>155.66199483260374</v>
      </c>
      <c r="EB76" s="160">
        <f t="shared" si="108"/>
        <v>155.66199483260374</v>
      </c>
      <c r="EC76" s="160">
        <f t="shared" si="109"/>
        <v>93.397196899562246</v>
      </c>
      <c r="ED76" s="160">
        <f t="shared" si="110"/>
        <v>155.66199483260374</v>
      </c>
      <c r="EE76" s="160">
        <f t="shared" si="111"/>
        <v>155.66199483260374</v>
      </c>
      <c r="EF76" s="160">
        <f t="shared" si="112"/>
        <v>155.66199483260374</v>
      </c>
      <c r="EG76" s="160">
        <f t="shared" si="113"/>
        <v>155.66199483260374</v>
      </c>
      <c r="EH76" s="160">
        <f t="shared" si="114"/>
        <v>93.397196899562246</v>
      </c>
      <c r="EI76" s="36"/>
      <c r="EJ76" s="36"/>
      <c r="EK76" s="36"/>
      <c r="EL76" s="36"/>
      <c r="EM76" s="36"/>
      <c r="EN76" s="36"/>
      <c r="EO76" s="36"/>
      <c r="EP76" s="36"/>
      <c r="EQ76" s="36"/>
      <c r="ER76" s="36"/>
      <c r="ES76" s="36"/>
      <c r="ET76" s="36"/>
      <c r="EU76" s="36"/>
    </row>
    <row r="77" spans="1:151" ht="13.5" thickBot="1">
      <c r="A77" s="2">
        <v>1117</v>
      </c>
      <c r="B77" s="153">
        <f>INDEX('Customer Longevity'!$A$7:$A$206,MATCH(Model!A77,'Customer Longevity'!$B$7:$B$206,0))</f>
        <v>9.6896445909438285</v>
      </c>
      <c r="C77" s="154">
        <v>13124.396859292428</v>
      </c>
      <c r="D77" s="3"/>
      <c r="E77" s="153" cm="1">
        <f t="array" ref="E77">INDEX('Distance to Each Branch'!$C$7:$C$806,MATCH(1, (Model!$E$14='Distance to Each Branch'!$B$7:$B$806)*(Model!A77='Distance to Each Branch'!$A$7:$A$806),0))</f>
        <v>6.5564227012054319</v>
      </c>
      <c r="F77" s="153" cm="1">
        <f t="array" ref="F77">INDEX('Distance to Each Branch'!$C$7:$C$806,MATCH(1, (Model!$F$14='Distance to Each Branch'!$B$7:$B$806)*(Model!A77='Distance to Each Branch'!$A$7:$A$806),0))</f>
        <v>0.50920734505757204</v>
      </c>
      <c r="G77" s="153" cm="1">
        <f t="array" ref="G77">INDEX('Distance to Each Branch'!$C$7:$C$806,MATCH(1, (Model!$G$14='Distance to Each Branch'!$B$7:$B$806)*(Model!A77='Distance to Each Branch'!$A$7:$A$806),0))</f>
        <v>4.7568669283983862</v>
      </c>
      <c r="H77" s="153" cm="1">
        <f t="array" ref="H77">INDEX('Distance to Each Branch'!$C$7:$C$806,MATCH(1, (Model!$H$14='Distance to Each Branch'!$B$7:$B$806)*(Model!A77='Distance to Each Branch'!$A$7:$A$806),0))</f>
        <v>3.7793260034363652</v>
      </c>
      <c r="I77" s="155" t="str">
        <f t="shared" si="116"/>
        <v>Branch B</v>
      </c>
      <c r="J77" s="54"/>
      <c r="K77" s="156">
        <f t="shared" si="117"/>
        <v>0.50920734505757204</v>
      </c>
      <c r="L77" s="34">
        <v>0</v>
      </c>
      <c r="M77" s="153">
        <f t="shared" si="12"/>
        <v>0</v>
      </c>
      <c r="N77" s="153">
        <f t="shared" si="119"/>
        <v>3.2701186583787933</v>
      </c>
      <c r="O77" s="153">
        <f t="shared" si="120"/>
        <v>0</v>
      </c>
      <c r="P77" s="153">
        <f t="shared" si="121"/>
        <v>0</v>
      </c>
      <c r="R77" s="23">
        <v>1</v>
      </c>
      <c r="S77" s="157">
        <f>(1-IF(M77=0,0,INDEX('Branch Closure Driven Attrition'!$D$9:$G$12,MATCH($B77,'Branch Closure Driven Attrition'!$C$9:$C$12,TRUE),MATCH(M77,'Branch Closure Driven Attrition'!$D$8:$G$8,TRUE))))</f>
        <v>1</v>
      </c>
      <c r="T77" s="157">
        <f>(1-IF(N77=0,0,INDEX('Branch Closure Driven Attrition'!$D$9:$G$12,MATCH($B77,'Branch Closure Driven Attrition'!$C$9:$C$12,TRUE),MATCH(N77,'Branch Closure Driven Attrition'!$D$8:$G$8,TRUE))))</f>
        <v>0.65</v>
      </c>
      <c r="U77" s="157">
        <f>(1-IF(O77=0,0,INDEX('Branch Closure Driven Attrition'!$D$9:$G$12,MATCH($B77,'Branch Closure Driven Attrition'!$C$9:$C$12,TRUE),MATCH(O77,'Branch Closure Driven Attrition'!$D$8:$G$8,TRUE))))</f>
        <v>1</v>
      </c>
      <c r="V77" s="157">
        <f>(1-IF(P77=0,0,INDEX('Branch Closure Driven Attrition'!$D$9:$G$12,MATCH($B77,'Branch Closure Driven Attrition'!$C$9:$C$12,TRUE),MATCH(P77,'Branch Closure Driven Attrition'!$D$8:$G$8,TRUE))))</f>
        <v>1</v>
      </c>
      <c r="W77" s="29"/>
      <c r="X77" s="23">
        <f t="shared" si="10"/>
        <v>1</v>
      </c>
      <c r="Y77" s="157">
        <f>IF($C77&lt;'Fee Driven Attrition'!$I$8,1-IF(Y$13='Fee Driven Attrition'!$J$7,'Fee Driven Attrition'!$J$8,'Fee Driven Attrition'!$K$8),1)</f>
        <v>1</v>
      </c>
      <c r="Z77" s="157">
        <f>IF($C77&lt;'Fee Driven Attrition'!$I$9,1-IF(Z$13='Fee Driven Attrition'!$J$7,'Fee Driven Attrition'!$J$9,'Fee Driven Attrition'!$K$8),1)</f>
        <v>0.95</v>
      </c>
      <c r="AA77" s="157">
        <f>IF($C77&lt;'Fee Driven Attrition'!$I$8,1-IF(AA$13='Fee Driven Attrition'!$K$7,'Fee Driven Attrition'!$K$8,'Fee Driven Attrition'!$K$8),1)</f>
        <v>1</v>
      </c>
      <c r="AB77" s="157">
        <f>IF($C77&lt;'Fee Driven Attrition'!$I$9,1-IF(AB$13='Fee Driven Attrition'!$K$7,'Fee Driven Attrition'!$K$9,'Fee Driven Attrition'!$K$8),1)</f>
        <v>0.85</v>
      </c>
      <c r="AC77" s="29"/>
      <c r="AD77" s="23"/>
      <c r="AE77" s="157">
        <f t="shared" si="115"/>
        <v>1</v>
      </c>
      <c r="AF77" s="157">
        <f t="shared" si="16"/>
        <v>1</v>
      </c>
      <c r="AG77" s="157">
        <f t="shared" si="17"/>
        <v>0.65</v>
      </c>
      <c r="AH77" s="157">
        <f t="shared" si="18"/>
        <v>1</v>
      </c>
      <c r="AI77" s="157">
        <f t="shared" si="19"/>
        <v>1</v>
      </c>
      <c r="AJ77" s="157">
        <f t="shared" si="20"/>
        <v>1</v>
      </c>
      <c r="AK77" s="157">
        <f t="shared" si="21"/>
        <v>1</v>
      </c>
      <c r="AL77" s="157">
        <f t="shared" si="22"/>
        <v>0.65</v>
      </c>
      <c r="AM77" s="157">
        <f t="shared" si="23"/>
        <v>1</v>
      </c>
      <c r="AN77" s="157">
        <f t="shared" si="24"/>
        <v>1</v>
      </c>
      <c r="AO77" s="157">
        <f t="shared" si="25"/>
        <v>0.95</v>
      </c>
      <c r="AP77" s="157">
        <f t="shared" si="26"/>
        <v>0.95</v>
      </c>
      <c r="AQ77" s="157">
        <f t="shared" si="27"/>
        <v>0.61749999999999994</v>
      </c>
      <c r="AR77" s="157">
        <f t="shared" si="28"/>
        <v>0.95</v>
      </c>
      <c r="AS77" s="157">
        <f t="shared" si="29"/>
        <v>0.95</v>
      </c>
      <c r="AT77" s="157">
        <f t="shared" si="30"/>
        <v>1</v>
      </c>
      <c r="AU77" s="157">
        <f t="shared" si="31"/>
        <v>1</v>
      </c>
      <c r="AV77" s="157">
        <f t="shared" si="32"/>
        <v>0.65</v>
      </c>
      <c r="AW77" s="157">
        <f t="shared" si="33"/>
        <v>1</v>
      </c>
      <c r="AX77" s="157">
        <f t="shared" si="34"/>
        <v>1</v>
      </c>
      <c r="AY77" s="157">
        <f t="shared" si="35"/>
        <v>0.85</v>
      </c>
      <c r="AZ77" s="157">
        <f t="shared" si="36"/>
        <v>0.85</v>
      </c>
      <c r="BA77" s="157">
        <f t="shared" si="37"/>
        <v>0.55249999999999999</v>
      </c>
      <c r="BB77" s="157">
        <f t="shared" si="38"/>
        <v>0.85</v>
      </c>
      <c r="BC77" s="157">
        <f t="shared" si="39"/>
        <v>0.85</v>
      </c>
      <c r="BD77" s="60"/>
      <c r="BE77" s="158">
        <f t="shared" si="118"/>
        <v>131.24396859292429</v>
      </c>
      <c r="BF77" s="1"/>
      <c r="BG77" s="1"/>
      <c r="BH77" s="159">
        <f t="shared" si="40"/>
        <v>0</v>
      </c>
      <c r="BI77" s="159">
        <f t="shared" si="41"/>
        <v>0</v>
      </c>
      <c r="BJ77" s="159">
        <f t="shared" si="42"/>
        <v>0</v>
      </c>
      <c r="BK77" s="159">
        <f t="shared" si="43"/>
        <v>0</v>
      </c>
      <c r="BL77" s="159">
        <f t="shared" si="44"/>
        <v>0</v>
      </c>
      <c r="BM77" s="159">
        <f t="shared" si="45"/>
        <v>0</v>
      </c>
      <c r="BN77" s="159">
        <f t="shared" si="46"/>
        <v>0</v>
      </c>
      <c r="BO77" s="159">
        <f t="shared" si="47"/>
        <v>0</v>
      </c>
      <c r="BP77" s="159">
        <f t="shared" si="48"/>
        <v>0</v>
      </c>
      <c r="BQ77" s="159">
        <f t="shared" si="49"/>
        <v>0</v>
      </c>
      <c r="BR77" s="159">
        <f t="shared" si="50"/>
        <v>40</v>
      </c>
      <c r="BS77" s="159">
        <f t="shared" si="51"/>
        <v>40</v>
      </c>
      <c r="BT77" s="159">
        <f t="shared" si="52"/>
        <v>40</v>
      </c>
      <c r="BU77" s="159">
        <f t="shared" si="53"/>
        <v>40</v>
      </c>
      <c r="BV77" s="159">
        <f t="shared" si="54"/>
        <v>40</v>
      </c>
      <c r="BW77" s="159">
        <f t="shared" si="55"/>
        <v>0</v>
      </c>
      <c r="BX77" s="159">
        <f t="shared" si="56"/>
        <v>0</v>
      </c>
      <c r="BY77" s="159">
        <f t="shared" si="57"/>
        <v>0</v>
      </c>
      <c r="BZ77" s="159">
        <f t="shared" si="58"/>
        <v>0</v>
      </c>
      <c r="CA77" s="159">
        <f t="shared" si="59"/>
        <v>0</v>
      </c>
      <c r="CB77" s="159">
        <f t="shared" si="60"/>
        <v>60</v>
      </c>
      <c r="CC77" s="159">
        <f t="shared" si="61"/>
        <v>60</v>
      </c>
      <c r="CD77" s="159">
        <f t="shared" si="62"/>
        <v>60</v>
      </c>
      <c r="CE77" s="159">
        <f t="shared" si="63"/>
        <v>60</v>
      </c>
      <c r="CF77" s="159">
        <f t="shared" si="64"/>
        <v>60</v>
      </c>
      <c r="CG77" s="1"/>
      <c r="CH77" s="1"/>
      <c r="CI77" s="160">
        <f t="shared" si="65"/>
        <v>81.24396859292429</v>
      </c>
      <c r="CJ77" s="160">
        <f t="shared" si="66"/>
        <v>81.24396859292429</v>
      </c>
      <c r="CK77" s="160">
        <f t="shared" si="67"/>
        <v>81.24396859292429</v>
      </c>
      <c r="CL77" s="160">
        <f t="shared" si="68"/>
        <v>81.24396859292429</v>
      </c>
      <c r="CM77" s="160">
        <f t="shared" si="69"/>
        <v>81.24396859292429</v>
      </c>
      <c r="CN77" s="160">
        <f t="shared" si="70"/>
        <v>81.24396859292429</v>
      </c>
      <c r="CO77" s="160">
        <f t="shared" si="71"/>
        <v>81.24396859292429</v>
      </c>
      <c r="CP77" s="160">
        <f t="shared" si="72"/>
        <v>81.24396859292429</v>
      </c>
      <c r="CQ77" s="160">
        <f t="shared" si="73"/>
        <v>81.24396859292429</v>
      </c>
      <c r="CR77" s="160">
        <f t="shared" si="74"/>
        <v>81.24396859292429</v>
      </c>
      <c r="CS77" s="160">
        <f t="shared" si="75"/>
        <v>121.24396859292429</v>
      </c>
      <c r="CT77" s="160">
        <f t="shared" si="76"/>
        <v>121.24396859292429</v>
      </c>
      <c r="CU77" s="160">
        <f t="shared" si="77"/>
        <v>121.24396859292429</v>
      </c>
      <c r="CV77" s="160">
        <f t="shared" si="78"/>
        <v>121.24396859292429</v>
      </c>
      <c r="CW77" s="160">
        <f t="shared" si="79"/>
        <v>121.24396859292429</v>
      </c>
      <c r="CX77" s="160">
        <f t="shared" si="80"/>
        <v>81.24396859292429</v>
      </c>
      <c r="CY77" s="160">
        <f t="shared" si="81"/>
        <v>81.24396859292429</v>
      </c>
      <c r="CZ77" s="160">
        <f t="shared" si="82"/>
        <v>81.24396859292429</v>
      </c>
      <c r="DA77" s="160">
        <f t="shared" si="83"/>
        <v>81.24396859292429</v>
      </c>
      <c r="DB77" s="160">
        <f t="shared" si="84"/>
        <v>81.24396859292429</v>
      </c>
      <c r="DC77" s="160">
        <f t="shared" si="85"/>
        <v>141.24396859292429</v>
      </c>
      <c r="DD77" s="160">
        <f t="shared" si="86"/>
        <v>141.24396859292429</v>
      </c>
      <c r="DE77" s="160">
        <f t="shared" si="87"/>
        <v>141.24396859292429</v>
      </c>
      <c r="DF77" s="160">
        <f t="shared" si="88"/>
        <v>141.24396859292429</v>
      </c>
      <c r="DG77" s="160">
        <f t="shared" si="89"/>
        <v>141.24396859292429</v>
      </c>
      <c r="DH77" s="36"/>
      <c r="DI77" s="36"/>
      <c r="DJ77" s="160">
        <f t="shared" si="90"/>
        <v>81.24396859292429</v>
      </c>
      <c r="DK77" s="160">
        <f t="shared" si="91"/>
        <v>81.24396859292429</v>
      </c>
      <c r="DL77" s="160">
        <f t="shared" si="92"/>
        <v>52.808579585400793</v>
      </c>
      <c r="DM77" s="160">
        <f t="shared" si="93"/>
        <v>81.24396859292429</v>
      </c>
      <c r="DN77" s="160">
        <f t="shared" si="94"/>
        <v>81.24396859292429</v>
      </c>
      <c r="DO77" s="160">
        <f t="shared" si="95"/>
        <v>81.24396859292429</v>
      </c>
      <c r="DP77" s="160">
        <f t="shared" si="96"/>
        <v>81.24396859292429</v>
      </c>
      <c r="DQ77" s="160">
        <f t="shared" si="97"/>
        <v>52.808579585400793</v>
      </c>
      <c r="DR77" s="160">
        <f t="shared" si="98"/>
        <v>81.24396859292429</v>
      </c>
      <c r="DS77" s="160">
        <f t="shared" si="99"/>
        <v>81.24396859292429</v>
      </c>
      <c r="DT77" s="160">
        <f t="shared" si="100"/>
        <v>115.18177016327807</v>
      </c>
      <c r="DU77" s="160">
        <f t="shared" si="101"/>
        <v>115.18177016327807</v>
      </c>
      <c r="DV77" s="160">
        <f t="shared" si="102"/>
        <v>74.86815060613074</v>
      </c>
      <c r="DW77" s="160">
        <f t="shared" si="103"/>
        <v>115.18177016327807</v>
      </c>
      <c r="DX77" s="160">
        <f t="shared" si="104"/>
        <v>115.18177016327807</v>
      </c>
      <c r="DY77" s="160">
        <f t="shared" si="105"/>
        <v>81.24396859292429</v>
      </c>
      <c r="DZ77" s="160">
        <f t="shared" si="106"/>
        <v>81.24396859292429</v>
      </c>
      <c r="EA77" s="160">
        <f t="shared" si="107"/>
        <v>52.808579585400793</v>
      </c>
      <c r="EB77" s="160">
        <f t="shared" si="108"/>
        <v>81.24396859292429</v>
      </c>
      <c r="EC77" s="160">
        <f t="shared" si="109"/>
        <v>81.24396859292429</v>
      </c>
      <c r="ED77" s="160">
        <f t="shared" si="110"/>
        <v>120.05737330398564</v>
      </c>
      <c r="EE77" s="160">
        <f t="shared" si="111"/>
        <v>120.05737330398564</v>
      </c>
      <c r="EF77" s="160">
        <f t="shared" si="112"/>
        <v>78.037292647590675</v>
      </c>
      <c r="EG77" s="160">
        <f t="shared" si="113"/>
        <v>120.05737330398564</v>
      </c>
      <c r="EH77" s="160">
        <f t="shared" si="114"/>
        <v>120.05737330398564</v>
      </c>
      <c r="EI77" s="36"/>
      <c r="EJ77" s="36"/>
      <c r="EK77" s="36"/>
      <c r="EL77" s="36"/>
      <c r="EM77" s="36"/>
      <c r="EN77" s="36"/>
      <c r="EO77" s="36"/>
      <c r="EP77" s="36"/>
      <c r="EQ77" s="36"/>
      <c r="ER77" s="36"/>
      <c r="ES77" s="36"/>
      <c r="ET77" s="36"/>
      <c r="EU77" s="36"/>
    </row>
    <row r="78" spans="1:151" ht="13.5" thickBot="1">
      <c r="A78" s="2">
        <v>1030</v>
      </c>
      <c r="B78" s="153">
        <f>INDEX('Customer Longevity'!$A$7:$A$206,MATCH(Model!A78,'Customer Longevity'!$B$7:$B$206,0))</f>
        <v>7.2656434680771476</v>
      </c>
      <c r="C78" s="154">
        <v>11169.849817424274</v>
      </c>
      <c r="D78" s="3"/>
      <c r="E78" s="153" cm="1">
        <f t="array" ref="E78">INDEX('Distance to Each Branch'!$C$7:$C$806,MATCH(1, (Model!$E$14='Distance to Each Branch'!$B$7:$B$806)*(Model!A78='Distance to Each Branch'!$A$7:$A$806),0))</f>
        <v>7.3222346473753834</v>
      </c>
      <c r="F78" s="153" cm="1">
        <f t="array" ref="F78">INDEX('Distance to Each Branch'!$C$7:$C$806,MATCH(1, (Model!$F$14='Distance to Each Branch'!$B$7:$B$806)*(Model!A78='Distance to Each Branch'!$A$7:$A$806),0))</f>
        <v>0.62840219990094093</v>
      </c>
      <c r="G78" s="153" cm="1">
        <f t="array" ref="G78">INDEX('Distance to Each Branch'!$C$7:$C$806,MATCH(1, (Model!$G$14='Distance to Each Branch'!$B$7:$B$806)*(Model!A78='Distance to Each Branch'!$A$7:$A$806),0))</f>
        <v>2.4849898120224974</v>
      </c>
      <c r="H78" s="153" cm="1">
        <f t="array" ref="H78">INDEX('Distance to Each Branch'!$C$7:$C$806,MATCH(1, (Model!$H$14='Distance to Each Branch'!$B$7:$B$806)*(Model!A78='Distance to Each Branch'!$A$7:$A$806),0))</f>
        <v>0.78031104523534878</v>
      </c>
      <c r="I78" s="155" t="str">
        <f t="shared" si="116"/>
        <v>Branch B</v>
      </c>
      <c r="J78" s="54"/>
      <c r="K78" s="156">
        <f t="shared" si="117"/>
        <v>0.62840219990094093</v>
      </c>
      <c r="L78" s="34">
        <v>0</v>
      </c>
      <c r="M78" s="153">
        <f t="shared" si="12"/>
        <v>0</v>
      </c>
      <c r="N78" s="153">
        <f t="shared" si="119"/>
        <v>0.15190884533440785</v>
      </c>
      <c r="O78" s="153">
        <f t="shared" si="120"/>
        <v>0</v>
      </c>
      <c r="P78" s="153">
        <f t="shared" si="121"/>
        <v>0</v>
      </c>
      <c r="R78" s="23">
        <v>1</v>
      </c>
      <c r="S78" s="157">
        <f>(1-IF(M78=0,0,INDEX('Branch Closure Driven Attrition'!$D$9:$G$12,MATCH($B78,'Branch Closure Driven Attrition'!$C$9:$C$12,TRUE),MATCH(M78,'Branch Closure Driven Attrition'!$D$8:$G$8,TRUE))))</f>
        <v>1</v>
      </c>
      <c r="T78" s="157">
        <f>(1-IF(N78=0,0,INDEX('Branch Closure Driven Attrition'!$D$9:$G$12,MATCH($B78,'Branch Closure Driven Attrition'!$C$9:$C$12,TRUE),MATCH(N78,'Branch Closure Driven Attrition'!$D$8:$G$8,TRUE))))</f>
        <v>0.8</v>
      </c>
      <c r="U78" s="157">
        <f>(1-IF(O78=0,0,INDEX('Branch Closure Driven Attrition'!$D$9:$G$12,MATCH($B78,'Branch Closure Driven Attrition'!$C$9:$C$12,TRUE),MATCH(O78,'Branch Closure Driven Attrition'!$D$8:$G$8,TRUE))))</f>
        <v>1</v>
      </c>
      <c r="V78" s="157">
        <f>(1-IF(P78=0,0,INDEX('Branch Closure Driven Attrition'!$D$9:$G$12,MATCH($B78,'Branch Closure Driven Attrition'!$C$9:$C$12,TRUE),MATCH(P78,'Branch Closure Driven Attrition'!$D$8:$G$8,TRUE))))</f>
        <v>1</v>
      </c>
      <c r="W78" s="29"/>
      <c r="X78" s="23">
        <f t="shared" si="10"/>
        <v>1</v>
      </c>
      <c r="Y78" s="157">
        <f>IF($C78&lt;'Fee Driven Attrition'!$I$8,1-IF(Y$13='Fee Driven Attrition'!$J$7,'Fee Driven Attrition'!$J$8,'Fee Driven Attrition'!$K$8),1)</f>
        <v>0.9</v>
      </c>
      <c r="Z78" s="157">
        <f>IF($C78&lt;'Fee Driven Attrition'!$I$9,1-IF(Z$13='Fee Driven Attrition'!$J$7,'Fee Driven Attrition'!$J$9,'Fee Driven Attrition'!$K$8),1)</f>
        <v>0.95</v>
      </c>
      <c r="AA78" s="157">
        <f>IF($C78&lt;'Fee Driven Attrition'!$I$8,1-IF(AA$13='Fee Driven Attrition'!$K$7,'Fee Driven Attrition'!$K$8,'Fee Driven Attrition'!$K$8),1)</f>
        <v>0.8</v>
      </c>
      <c r="AB78" s="157">
        <f>IF($C78&lt;'Fee Driven Attrition'!$I$9,1-IF(AB$13='Fee Driven Attrition'!$K$7,'Fee Driven Attrition'!$K$9,'Fee Driven Attrition'!$K$8),1)</f>
        <v>0.85</v>
      </c>
      <c r="AC78" s="29"/>
      <c r="AD78" s="23"/>
      <c r="AE78" s="157">
        <f t="shared" si="115"/>
        <v>1</v>
      </c>
      <c r="AF78" s="157">
        <f t="shared" si="16"/>
        <v>1</v>
      </c>
      <c r="AG78" s="157">
        <f t="shared" si="17"/>
        <v>0.8</v>
      </c>
      <c r="AH78" s="157">
        <f t="shared" si="18"/>
        <v>1</v>
      </c>
      <c r="AI78" s="157">
        <f t="shared" si="19"/>
        <v>1</v>
      </c>
      <c r="AJ78" s="157">
        <f t="shared" si="20"/>
        <v>0.9</v>
      </c>
      <c r="AK78" s="157">
        <f t="shared" si="21"/>
        <v>0.9</v>
      </c>
      <c r="AL78" s="157">
        <f t="shared" si="22"/>
        <v>0.72000000000000008</v>
      </c>
      <c r="AM78" s="157">
        <f t="shared" si="23"/>
        <v>0.9</v>
      </c>
      <c r="AN78" s="157">
        <f t="shared" si="24"/>
        <v>0.9</v>
      </c>
      <c r="AO78" s="157">
        <f t="shared" si="25"/>
        <v>0.95</v>
      </c>
      <c r="AP78" s="157">
        <f t="shared" si="26"/>
        <v>0.95</v>
      </c>
      <c r="AQ78" s="157">
        <f t="shared" si="27"/>
        <v>0.76</v>
      </c>
      <c r="AR78" s="157">
        <f t="shared" si="28"/>
        <v>0.95</v>
      </c>
      <c r="AS78" s="157">
        <f t="shared" si="29"/>
        <v>0.95</v>
      </c>
      <c r="AT78" s="157">
        <f t="shared" si="30"/>
        <v>0.8</v>
      </c>
      <c r="AU78" s="157">
        <f t="shared" si="31"/>
        <v>0.8</v>
      </c>
      <c r="AV78" s="157">
        <f t="shared" si="32"/>
        <v>0.64000000000000012</v>
      </c>
      <c r="AW78" s="157">
        <f t="shared" si="33"/>
        <v>0.8</v>
      </c>
      <c r="AX78" s="157">
        <f t="shared" si="34"/>
        <v>0.8</v>
      </c>
      <c r="AY78" s="157">
        <f t="shared" si="35"/>
        <v>0.85</v>
      </c>
      <c r="AZ78" s="157">
        <f t="shared" si="36"/>
        <v>0.85</v>
      </c>
      <c r="BA78" s="157">
        <f t="shared" si="37"/>
        <v>0.68</v>
      </c>
      <c r="BB78" s="157">
        <f t="shared" si="38"/>
        <v>0.85</v>
      </c>
      <c r="BC78" s="157">
        <f t="shared" si="39"/>
        <v>0.85</v>
      </c>
      <c r="BD78" s="60"/>
      <c r="BE78" s="158">
        <f t="shared" si="118"/>
        <v>111.69849817424274</v>
      </c>
      <c r="BF78" s="1"/>
      <c r="BG78" s="1"/>
      <c r="BH78" s="159">
        <f t="shared" si="40"/>
        <v>0</v>
      </c>
      <c r="BI78" s="159">
        <f t="shared" si="41"/>
        <v>0</v>
      </c>
      <c r="BJ78" s="159">
        <f t="shared" si="42"/>
        <v>0</v>
      </c>
      <c r="BK78" s="159">
        <f t="shared" si="43"/>
        <v>0</v>
      </c>
      <c r="BL78" s="159">
        <f t="shared" si="44"/>
        <v>0</v>
      </c>
      <c r="BM78" s="159">
        <f t="shared" si="45"/>
        <v>40</v>
      </c>
      <c r="BN78" s="159">
        <f t="shared" si="46"/>
        <v>40</v>
      </c>
      <c r="BO78" s="159">
        <f t="shared" si="47"/>
        <v>40</v>
      </c>
      <c r="BP78" s="159">
        <f t="shared" si="48"/>
        <v>40</v>
      </c>
      <c r="BQ78" s="159">
        <f t="shared" si="49"/>
        <v>40</v>
      </c>
      <c r="BR78" s="159">
        <f t="shared" si="50"/>
        <v>40</v>
      </c>
      <c r="BS78" s="159">
        <f t="shared" si="51"/>
        <v>40</v>
      </c>
      <c r="BT78" s="159">
        <f t="shared" si="52"/>
        <v>40</v>
      </c>
      <c r="BU78" s="159">
        <f t="shared" si="53"/>
        <v>40</v>
      </c>
      <c r="BV78" s="159">
        <f t="shared" si="54"/>
        <v>40</v>
      </c>
      <c r="BW78" s="159">
        <f t="shared" si="55"/>
        <v>60</v>
      </c>
      <c r="BX78" s="159">
        <f t="shared" si="56"/>
        <v>60</v>
      </c>
      <c r="BY78" s="159">
        <f t="shared" si="57"/>
        <v>60</v>
      </c>
      <c r="BZ78" s="159">
        <f t="shared" si="58"/>
        <v>60</v>
      </c>
      <c r="CA78" s="159">
        <f t="shared" si="59"/>
        <v>60</v>
      </c>
      <c r="CB78" s="159">
        <f t="shared" si="60"/>
        <v>60</v>
      </c>
      <c r="CC78" s="159">
        <f t="shared" si="61"/>
        <v>60</v>
      </c>
      <c r="CD78" s="159">
        <f t="shared" si="62"/>
        <v>60</v>
      </c>
      <c r="CE78" s="159">
        <f t="shared" si="63"/>
        <v>60</v>
      </c>
      <c r="CF78" s="159">
        <f t="shared" si="64"/>
        <v>60</v>
      </c>
      <c r="CG78" s="1"/>
      <c r="CH78" s="1"/>
      <c r="CI78" s="160">
        <f t="shared" si="65"/>
        <v>61.698498174242744</v>
      </c>
      <c r="CJ78" s="160">
        <f t="shared" si="66"/>
        <v>61.698498174242744</v>
      </c>
      <c r="CK78" s="160">
        <f t="shared" si="67"/>
        <v>61.698498174242744</v>
      </c>
      <c r="CL78" s="160">
        <f t="shared" si="68"/>
        <v>61.698498174242744</v>
      </c>
      <c r="CM78" s="160">
        <f t="shared" si="69"/>
        <v>61.698498174242744</v>
      </c>
      <c r="CN78" s="160">
        <f t="shared" si="70"/>
        <v>101.69849817424273</v>
      </c>
      <c r="CO78" s="160">
        <f t="shared" si="71"/>
        <v>101.69849817424273</v>
      </c>
      <c r="CP78" s="160">
        <f t="shared" si="72"/>
        <v>101.69849817424273</v>
      </c>
      <c r="CQ78" s="160">
        <f t="shared" si="73"/>
        <v>101.69849817424273</v>
      </c>
      <c r="CR78" s="160">
        <f t="shared" si="74"/>
        <v>101.69849817424273</v>
      </c>
      <c r="CS78" s="160">
        <f t="shared" si="75"/>
        <v>101.69849817424273</v>
      </c>
      <c r="CT78" s="160">
        <f t="shared" si="76"/>
        <v>101.69849817424273</v>
      </c>
      <c r="CU78" s="160">
        <f t="shared" si="77"/>
        <v>101.69849817424273</v>
      </c>
      <c r="CV78" s="160">
        <f t="shared" si="78"/>
        <v>101.69849817424273</v>
      </c>
      <c r="CW78" s="160">
        <f t="shared" si="79"/>
        <v>101.69849817424273</v>
      </c>
      <c r="CX78" s="160">
        <f t="shared" si="80"/>
        <v>121.69849817424273</v>
      </c>
      <c r="CY78" s="160">
        <f t="shared" si="81"/>
        <v>121.69849817424273</v>
      </c>
      <c r="CZ78" s="160">
        <f t="shared" si="82"/>
        <v>121.69849817424273</v>
      </c>
      <c r="DA78" s="160">
        <f t="shared" si="83"/>
        <v>121.69849817424273</v>
      </c>
      <c r="DB78" s="160">
        <f t="shared" si="84"/>
        <v>121.69849817424273</v>
      </c>
      <c r="DC78" s="160">
        <f t="shared" si="85"/>
        <v>121.69849817424273</v>
      </c>
      <c r="DD78" s="160">
        <f t="shared" si="86"/>
        <v>121.69849817424273</v>
      </c>
      <c r="DE78" s="160">
        <f t="shared" si="87"/>
        <v>121.69849817424273</v>
      </c>
      <c r="DF78" s="160">
        <f t="shared" si="88"/>
        <v>121.69849817424273</v>
      </c>
      <c r="DG78" s="160">
        <f t="shared" si="89"/>
        <v>121.69849817424273</v>
      </c>
      <c r="DH78" s="36"/>
      <c r="DI78" s="36"/>
      <c r="DJ78" s="160">
        <f t="shared" si="90"/>
        <v>61.698498174242744</v>
      </c>
      <c r="DK78" s="160">
        <f t="shared" si="91"/>
        <v>61.698498174242744</v>
      </c>
      <c r="DL78" s="160">
        <f t="shared" si="92"/>
        <v>49.358798539394201</v>
      </c>
      <c r="DM78" s="160">
        <f t="shared" si="93"/>
        <v>61.698498174242744</v>
      </c>
      <c r="DN78" s="160">
        <f t="shared" si="94"/>
        <v>61.698498174242744</v>
      </c>
      <c r="DO78" s="160">
        <f t="shared" si="95"/>
        <v>91.528648356818465</v>
      </c>
      <c r="DP78" s="160">
        <f t="shared" si="96"/>
        <v>91.528648356818465</v>
      </c>
      <c r="DQ78" s="160">
        <f t="shared" si="97"/>
        <v>73.222918685454772</v>
      </c>
      <c r="DR78" s="160">
        <f t="shared" si="98"/>
        <v>91.528648356818465</v>
      </c>
      <c r="DS78" s="160">
        <f t="shared" si="99"/>
        <v>91.528648356818465</v>
      </c>
      <c r="DT78" s="160">
        <f t="shared" si="100"/>
        <v>96.61357326553059</v>
      </c>
      <c r="DU78" s="160">
        <f t="shared" si="101"/>
        <v>96.61357326553059</v>
      </c>
      <c r="DV78" s="160">
        <f t="shared" si="102"/>
        <v>77.290858612424472</v>
      </c>
      <c r="DW78" s="160">
        <f t="shared" si="103"/>
        <v>96.61357326553059</v>
      </c>
      <c r="DX78" s="160">
        <f t="shared" si="104"/>
        <v>96.61357326553059</v>
      </c>
      <c r="DY78" s="160">
        <f t="shared" si="105"/>
        <v>97.358798539394186</v>
      </c>
      <c r="DZ78" s="160">
        <f t="shared" si="106"/>
        <v>97.358798539394186</v>
      </c>
      <c r="EA78" s="160">
        <f t="shared" si="107"/>
        <v>77.887038831515369</v>
      </c>
      <c r="EB78" s="160">
        <f t="shared" si="108"/>
        <v>97.358798539394186</v>
      </c>
      <c r="EC78" s="160">
        <f t="shared" si="109"/>
        <v>97.358798539394186</v>
      </c>
      <c r="ED78" s="160">
        <f t="shared" si="110"/>
        <v>103.44372344810631</v>
      </c>
      <c r="EE78" s="160">
        <f t="shared" si="111"/>
        <v>103.44372344810631</v>
      </c>
      <c r="EF78" s="160">
        <f t="shared" si="112"/>
        <v>82.754978758485066</v>
      </c>
      <c r="EG78" s="160">
        <f t="shared" si="113"/>
        <v>103.44372344810631</v>
      </c>
      <c r="EH78" s="160">
        <f t="shared" si="114"/>
        <v>103.44372344810631</v>
      </c>
      <c r="EI78" s="36"/>
      <c r="EJ78" s="36"/>
      <c r="EK78" s="36"/>
      <c r="EL78" s="36"/>
      <c r="EM78" s="36"/>
      <c r="EN78" s="36"/>
      <c r="EO78" s="36"/>
      <c r="EP78" s="36"/>
      <c r="EQ78" s="36"/>
      <c r="ER78" s="36"/>
      <c r="ES78" s="36"/>
      <c r="ET78" s="36"/>
      <c r="EU78" s="36"/>
    </row>
    <row r="79" spans="1:151" ht="13.5" thickBot="1">
      <c r="A79" s="2">
        <v>1068</v>
      </c>
      <c r="B79" s="153">
        <f>INDEX('Customer Longevity'!$A$7:$A$206,MATCH(Model!A79,'Customer Longevity'!$B$7:$B$206,0))</f>
        <v>5.3684110354552308</v>
      </c>
      <c r="C79" s="154">
        <v>12635.413007739066</v>
      </c>
      <c r="D79" s="3"/>
      <c r="E79" s="153" cm="1">
        <f t="array" ref="E79">INDEX('Distance to Each Branch'!$C$7:$C$806,MATCH(1, (Model!$E$14='Distance to Each Branch'!$B$7:$B$806)*(Model!A79='Distance to Each Branch'!$A$7:$A$806),0))</f>
        <v>7.8428726560205844</v>
      </c>
      <c r="F79" s="153" cm="1">
        <f t="array" ref="F79">INDEX('Distance to Each Branch'!$C$7:$C$806,MATCH(1, (Model!$F$14='Distance to Each Branch'!$B$7:$B$806)*(Model!A79='Distance to Each Branch'!$A$7:$A$806),0))</f>
        <v>1.651722592711464</v>
      </c>
      <c r="G79" s="153" cm="1">
        <f t="array" ref="G79">INDEX('Distance to Each Branch'!$C$7:$C$806,MATCH(1, (Model!$G$14='Distance to Each Branch'!$B$7:$B$806)*(Model!A79='Distance to Each Branch'!$A$7:$A$806),0))</f>
        <v>3.6609403352622119</v>
      </c>
      <c r="H79" s="153" cm="1">
        <f t="array" ref="H79">INDEX('Distance to Each Branch'!$C$7:$C$806,MATCH(1, (Model!$H$14='Distance to Each Branch'!$B$7:$B$806)*(Model!A79='Distance to Each Branch'!$A$7:$A$806),0))</f>
        <v>1.6515114625062155</v>
      </c>
      <c r="I79" s="155" t="str">
        <f t="shared" si="116"/>
        <v>Branch D</v>
      </c>
      <c r="J79" s="54"/>
      <c r="K79" s="156">
        <f t="shared" si="117"/>
        <v>1.6515114625062155</v>
      </c>
      <c r="L79" s="34">
        <v>0</v>
      </c>
      <c r="M79" s="153">
        <f t="shared" si="12"/>
        <v>0</v>
      </c>
      <c r="N79" s="153">
        <f t="shared" si="119"/>
        <v>0</v>
      </c>
      <c r="O79" s="153">
        <f t="shared" si="120"/>
        <v>0</v>
      </c>
      <c r="P79" s="153">
        <f t="shared" si="121"/>
        <v>2.111302052485442E-4</v>
      </c>
      <c r="R79" s="23">
        <v>1</v>
      </c>
      <c r="S79" s="157">
        <f>(1-IF(M79=0,0,INDEX('Branch Closure Driven Attrition'!$D$9:$G$12,MATCH($B79,'Branch Closure Driven Attrition'!$C$9:$C$12,TRUE),MATCH(M79,'Branch Closure Driven Attrition'!$D$8:$G$8,TRUE))))</f>
        <v>1</v>
      </c>
      <c r="T79" s="157">
        <f>(1-IF(N79=0,0,INDEX('Branch Closure Driven Attrition'!$D$9:$G$12,MATCH($B79,'Branch Closure Driven Attrition'!$C$9:$C$12,TRUE),MATCH(N79,'Branch Closure Driven Attrition'!$D$8:$G$8,TRUE))))</f>
        <v>1</v>
      </c>
      <c r="U79" s="157">
        <f>(1-IF(O79=0,0,INDEX('Branch Closure Driven Attrition'!$D$9:$G$12,MATCH($B79,'Branch Closure Driven Attrition'!$C$9:$C$12,TRUE),MATCH(O79,'Branch Closure Driven Attrition'!$D$8:$G$8,TRUE))))</f>
        <v>1</v>
      </c>
      <c r="V79" s="157">
        <f>(1-IF(P79=0,0,INDEX('Branch Closure Driven Attrition'!$D$9:$G$12,MATCH($B79,'Branch Closure Driven Attrition'!$C$9:$C$12,TRUE),MATCH(P79,'Branch Closure Driven Attrition'!$D$8:$G$8,TRUE))))</f>
        <v>0.8</v>
      </c>
      <c r="W79" s="29"/>
      <c r="X79" s="23">
        <f t="shared" ref="X79:X142" si="122">R79</f>
        <v>1</v>
      </c>
      <c r="Y79" s="157">
        <f>IF($C79&lt;'Fee Driven Attrition'!$I$8,1-IF(Y$13='Fee Driven Attrition'!$J$7,'Fee Driven Attrition'!$J$8,'Fee Driven Attrition'!$K$8),1)</f>
        <v>1</v>
      </c>
      <c r="Z79" s="157">
        <f>IF($C79&lt;'Fee Driven Attrition'!$I$9,1-IF(Z$13='Fee Driven Attrition'!$J$7,'Fee Driven Attrition'!$J$9,'Fee Driven Attrition'!$K$8),1)</f>
        <v>0.95</v>
      </c>
      <c r="AA79" s="157">
        <f>IF($C79&lt;'Fee Driven Attrition'!$I$8,1-IF(AA$13='Fee Driven Attrition'!$K$7,'Fee Driven Attrition'!$K$8,'Fee Driven Attrition'!$K$8),1)</f>
        <v>1</v>
      </c>
      <c r="AB79" s="157">
        <f>IF($C79&lt;'Fee Driven Attrition'!$I$9,1-IF(AB$13='Fee Driven Attrition'!$K$7,'Fee Driven Attrition'!$K$9,'Fee Driven Attrition'!$K$8),1)</f>
        <v>0.85</v>
      </c>
      <c r="AC79" s="29"/>
      <c r="AD79" s="23"/>
      <c r="AE79" s="157">
        <f t="shared" si="115"/>
        <v>1</v>
      </c>
      <c r="AF79" s="157">
        <f t="shared" si="16"/>
        <v>1</v>
      </c>
      <c r="AG79" s="157">
        <f t="shared" si="17"/>
        <v>1</v>
      </c>
      <c r="AH79" s="157">
        <f t="shared" si="18"/>
        <v>1</v>
      </c>
      <c r="AI79" s="157">
        <f t="shared" si="19"/>
        <v>0.8</v>
      </c>
      <c r="AJ79" s="157">
        <f t="shared" si="20"/>
        <v>1</v>
      </c>
      <c r="AK79" s="157">
        <f t="shared" si="21"/>
        <v>1</v>
      </c>
      <c r="AL79" s="157">
        <f t="shared" si="22"/>
        <v>1</v>
      </c>
      <c r="AM79" s="157">
        <f t="shared" si="23"/>
        <v>1</v>
      </c>
      <c r="AN79" s="157">
        <f t="shared" si="24"/>
        <v>0.8</v>
      </c>
      <c r="AO79" s="157">
        <f t="shared" si="25"/>
        <v>0.95</v>
      </c>
      <c r="AP79" s="157">
        <f t="shared" si="26"/>
        <v>0.95</v>
      </c>
      <c r="AQ79" s="157">
        <f t="shared" si="27"/>
        <v>0.95</v>
      </c>
      <c r="AR79" s="157">
        <f t="shared" si="28"/>
        <v>0.95</v>
      </c>
      <c r="AS79" s="157">
        <f t="shared" si="29"/>
        <v>0.76</v>
      </c>
      <c r="AT79" s="157">
        <f t="shared" si="30"/>
        <v>1</v>
      </c>
      <c r="AU79" s="157">
        <f t="shared" si="31"/>
        <v>1</v>
      </c>
      <c r="AV79" s="157">
        <f t="shared" si="32"/>
        <v>1</v>
      </c>
      <c r="AW79" s="157">
        <f t="shared" si="33"/>
        <v>1</v>
      </c>
      <c r="AX79" s="157">
        <f t="shared" si="34"/>
        <v>0.8</v>
      </c>
      <c r="AY79" s="157">
        <f t="shared" si="35"/>
        <v>0.85</v>
      </c>
      <c r="AZ79" s="157">
        <f t="shared" si="36"/>
        <v>0.85</v>
      </c>
      <c r="BA79" s="157">
        <f t="shared" si="37"/>
        <v>0.85</v>
      </c>
      <c r="BB79" s="157">
        <f t="shared" si="38"/>
        <v>0.85</v>
      </c>
      <c r="BC79" s="157">
        <f t="shared" si="39"/>
        <v>0.68</v>
      </c>
      <c r="BD79" s="60"/>
      <c r="BE79" s="158">
        <f t="shared" si="118"/>
        <v>126.35413007739066</v>
      </c>
      <c r="BF79" s="1"/>
      <c r="BG79" s="1"/>
      <c r="BH79" s="159">
        <f t="shared" si="40"/>
        <v>0</v>
      </c>
      <c r="BI79" s="159">
        <f t="shared" si="41"/>
        <v>0</v>
      </c>
      <c r="BJ79" s="159">
        <f t="shared" si="42"/>
        <v>0</v>
      </c>
      <c r="BK79" s="159">
        <f t="shared" si="43"/>
        <v>0</v>
      </c>
      <c r="BL79" s="159">
        <f t="shared" si="44"/>
        <v>0</v>
      </c>
      <c r="BM79" s="159">
        <f t="shared" si="45"/>
        <v>0</v>
      </c>
      <c r="BN79" s="159">
        <f t="shared" si="46"/>
        <v>0</v>
      </c>
      <c r="BO79" s="159">
        <f t="shared" si="47"/>
        <v>0</v>
      </c>
      <c r="BP79" s="159">
        <f t="shared" si="48"/>
        <v>0</v>
      </c>
      <c r="BQ79" s="159">
        <f t="shared" si="49"/>
        <v>0</v>
      </c>
      <c r="BR79" s="159">
        <f t="shared" si="50"/>
        <v>40</v>
      </c>
      <c r="BS79" s="159">
        <f t="shared" si="51"/>
        <v>40</v>
      </c>
      <c r="BT79" s="159">
        <f t="shared" si="52"/>
        <v>40</v>
      </c>
      <c r="BU79" s="159">
        <f t="shared" si="53"/>
        <v>40</v>
      </c>
      <c r="BV79" s="159">
        <f t="shared" si="54"/>
        <v>40</v>
      </c>
      <c r="BW79" s="159">
        <f t="shared" si="55"/>
        <v>0</v>
      </c>
      <c r="BX79" s="159">
        <f t="shared" si="56"/>
        <v>0</v>
      </c>
      <c r="BY79" s="159">
        <f t="shared" si="57"/>
        <v>0</v>
      </c>
      <c r="BZ79" s="159">
        <f t="shared" si="58"/>
        <v>0</v>
      </c>
      <c r="CA79" s="159">
        <f t="shared" si="59"/>
        <v>0</v>
      </c>
      <c r="CB79" s="159">
        <f t="shared" si="60"/>
        <v>60</v>
      </c>
      <c r="CC79" s="159">
        <f t="shared" si="61"/>
        <v>60</v>
      </c>
      <c r="CD79" s="159">
        <f t="shared" si="62"/>
        <v>60</v>
      </c>
      <c r="CE79" s="159">
        <f t="shared" si="63"/>
        <v>60</v>
      </c>
      <c r="CF79" s="159">
        <f t="shared" si="64"/>
        <v>60</v>
      </c>
      <c r="CG79" s="1"/>
      <c r="CH79" s="1"/>
      <c r="CI79" s="160">
        <f t="shared" si="65"/>
        <v>76.354130077390664</v>
      </c>
      <c r="CJ79" s="160">
        <f t="shared" si="66"/>
        <v>76.354130077390664</v>
      </c>
      <c r="CK79" s="160">
        <f t="shared" si="67"/>
        <v>76.354130077390664</v>
      </c>
      <c r="CL79" s="160">
        <f t="shared" si="68"/>
        <v>76.354130077390664</v>
      </c>
      <c r="CM79" s="160">
        <f t="shared" si="69"/>
        <v>76.354130077390664</v>
      </c>
      <c r="CN79" s="160">
        <f t="shared" si="70"/>
        <v>76.354130077390664</v>
      </c>
      <c r="CO79" s="160">
        <f t="shared" si="71"/>
        <v>76.354130077390664</v>
      </c>
      <c r="CP79" s="160">
        <f t="shared" si="72"/>
        <v>76.354130077390664</v>
      </c>
      <c r="CQ79" s="160">
        <f t="shared" si="73"/>
        <v>76.354130077390664</v>
      </c>
      <c r="CR79" s="160">
        <f t="shared" si="74"/>
        <v>76.354130077390664</v>
      </c>
      <c r="CS79" s="160">
        <f t="shared" si="75"/>
        <v>116.35413007739066</v>
      </c>
      <c r="CT79" s="160">
        <f t="shared" si="76"/>
        <v>116.35413007739066</v>
      </c>
      <c r="CU79" s="160">
        <f t="shared" si="77"/>
        <v>116.35413007739066</v>
      </c>
      <c r="CV79" s="160">
        <f t="shared" si="78"/>
        <v>116.35413007739066</v>
      </c>
      <c r="CW79" s="160">
        <f t="shared" si="79"/>
        <v>116.35413007739066</v>
      </c>
      <c r="CX79" s="160">
        <f t="shared" si="80"/>
        <v>76.354130077390664</v>
      </c>
      <c r="CY79" s="160">
        <f t="shared" si="81"/>
        <v>76.354130077390664</v>
      </c>
      <c r="CZ79" s="160">
        <f t="shared" si="82"/>
        <v>76.354130077390664</v>
      </c>
      <c r="DA79" s="160">
        <f t="shared" si="83"/>
        <v>76.354130077390664</v>
      </c>
      <c r="DB79" s="160">
        <f t="shared" si="84"/>
        <v>76.354130077390664</v>
      </c>
      <c r="DC79" s="160">
        <f t="shared" si="85"/>
        <v>136.35413007739066</v>
      </c>
      <c r="DD79" s="160">
        <f t="shared" si="86"/>
        <v>136.35413007739066</v>
      </c>
      <c r="DE79" s="160">
        <f t="shared" si="87"/>
        <v>136.35413007739066</v>
      </c>
      <c r="DF79" s="160">
        <f t="shared" si="88"/>
        <v>136.35413007739066</v>
      </c>
      <c r="DG79" s="160">
        <f t="shared" si="89"/>
        <v>136.35413007739066</v>
      </c>
      <c r="DH79" s="36"/>
      <c r="DI79" s="36"/>
      <c r="DJ79" s="160">
        <f t="shared" si="90"/>
        <v>76.354130077390664</v>
      </c>
      <c r="DK79" s="160">
        <f t="shared" si="91"/>
        <v>76.354130077390664</v>
      </c>
      <c r="DL79" s="160">
        <f t="shared" si="92"/>
        <v>76.354130077390664</v>
      </c>
      <c r="DM79" s="160">
        <f t="shared" si="93"/>
        <v>76.354130077390664</v>
      </c>
      <c r="DN79" s="160">
        <f t="shared" si="94"/>
        <v>61.083304061912536</v>
      </c>
      <c r="DO79" s="160">
        <f t="shared" si="95"/>
        <v>76.354130077390664</v>
      </c>
      <c r="DP79" s="160">
        <f t="shared" si="96"/>
        <v>76.354130077390664</v>
      </c>
      <c r="DQ79" s="160">
        <f t="shared" si="97"/>
        <v>76.354130077390664</v>
      </c>
      <c r="DR79" s="160">
        <f t="shared" si="98"/>
        <v>76.354130077390664</v>
      </c>
      <c r="DS79" s="160">
        <f t="shared" si="99"/>
        <v>61.083304061912536</v>
      </c>
      <c r="DT79" s="160">
        <f t="shared" si="100"/>
        <v>110.53642357352112</v>
      </c>
      <c r="DU79" s="160">
        <f t="shared" si="101"/>
        <v>110.53642357352112</v>
      </c>
      <c r="DV79" s="160">
        <f t="shared" si="102"/>
        <v>110.53642357352112</v>
      </c>
      <c r="DW79" s="160">
        <f t="shared" si="103"/>
        <v>110.53642357352112</v>
      </c>
      <c r="DX79" s="160">
        <f t="shared" si="104"/>
        <v>88.429138858816913</v>
      </c>
      <c r="DY79" s="160">
        <f t="shared" si="105"/>
        <v>76.354130077390664</v>
      </c>
      <c r="DZ79" s="160">
        <f t="shared" si="106"/>
        <v>76.354130077390664</v>
      </c>
      <c r="EA79" s="160">
        <f t="shared" si="107"/>
        <v>76.354130077390664</v>
      </c>
      <c r="EB79" s="160">
        <f t="shared" si="108"/>
        <v>76.354130077390664</v>
      </c>
      <c r="EC79" s="160">
        <f t="shared" si="109"/>
        <v>61.083304061912536</v>
      </c>
      <c r="ED79" s="160">
        <f t="shared" si="110"/>
        <v>115.90101056578206</v>
      </c>
      <c r="EE79" s="160">
        <f t="shared" si="111"/>
        <v>115.90101056578206</v>
      </c>
      <c r="EF79" s="160">
        <f t="shared" si="112"/>
        <v>115.90101056578206</v>
      </c>
      <c r="EG79" s="160">
        <f t="shared" si="113"/>
        <v>115.90101056578206</v>
      </c>
      <c r="EH79" s="160">
        <f t="shared" si="114"/>
        <v>92.720808452625661</v>
      </c>
      <c r="EI79" s="36"/>
      <c r="EJ79" s="36"/>
      <c r="EK79" s="36"/>
      <c r="EL79" s="36"/>
      <c r="EM79" s="36"/>
      <c r="EN79" s="36"/>
      <c r="EO79" s="36"/>
      <c r="EP79" s="36"/>
      <c r="EQ79" s="36"/>
      <c r="ER79" s="36"/>
      <c r="ES79" s="36"/>
      <c r="ET79" s="36"/>
      <c r="EU79" s="36"/>
    </row>
    <row r="80" spans="1:151" ht="13.5" thickBot="1">
      <c r="A80" s="2">
        <v>1034</v>
      </c>
      <c r="B80" s="153">
        <f>INDEX('Customer Longevity'!$A$7:$A$206,MATCH(Model!A80,'Customer Longevity'!$B$7:$B$206,0))</f>
        <v>12.631199862665367</v>
      </c>
      <c r="C80" s="154">
        <v>8675.854475363336</v>
      </c>
      <c r="D80" s="3"/>
      <c r="E80" s="153" cm="1">
        <f t="array" ref="E80">INDEX('Distance to Each Branch'!$C$7:$C$806,MATCH(1, (Model!$E$14='Distance to Each Branch'!$B$7:$B$806)*(Model!A80='Distance to Each Branch'!$A$7:$A$806),0))</f>
        <v>4.6649908741728723</v>
      </c>
      <c r="F80" s="153" cm="1">
        <f t="array" ref="F80">INDEX('Distance to Each Branch'!$C$7:$C$806,MATCH(1, (Model!$F$14='Distance to Each Branch'!$B$7:$B$806)*(Model!A80='Distance to Each Branch'!$A$7:$A$806),0))</f>
        <v>4.3191935147504976</v>
      </c>
      <c r="G80" s="153" cm="1">
        <f t="array" ref="G80">INDEX('Distance to Each Branch'!$C$7:$C$806,MATCH(1, (Model!$G$14='Distance to Each Branch'!$B$7:$B$806)*(Model!A80='Distance to Each Branch'!$A$7:$A$806),0))</f>
        <v>4.1262935225065034</v>
      </c>
      <c r="H80" s="153" cm="1">
        <f t="array" ref="H80">INDEX('Distance to Each Branch'!$C$7:$C$806,MATCH(1, (Model!$H$14='Distance to Each Branch'!$B$7:$B$806)*(Model!A80='Distance to Each Branch'!$A$7:$A$806),0))</f>
        <v>3.4197314590134598</v>
      </c>
      <c r="I80" s="155" t="str">
        <f t="shared" si="116"/>
        <v>Branch D</v>
      </c>
      <c r="J80" s="54"/>
      <c r="K80" s="156">
        <f t="shared" si="117"/>
        <v>3.4197314590134598</v>
      </c>
      <c r="L80" s="34">
        <v>0</v>
      </c>
      <c r="M80" s="153">
        <f t="shared" ref="M80:M143" si="123">IF(E80=$K80,SMALL($E80:$H80,2)-$K80,0)</f>
        <v>0</v>
      </c>
      <c r="N80" s="153">
        <f t="shared" si="119"/>
        <v>0</v>
      </c>
      <c r="O80" s="153">
        <f t="shared" si="120"/>
        <v>0</v>
      </c>
      <c r="P80" s="153">
        <f t="shared" si="121"/>
        <v>0.70656206349304362</v>
      </c>
      <c r="R80" s="23">
        <v>1</v>
      </c>
      <c r="S80" s="157">
        <f>(1-IF(M80=0,0,INDEX('Branch Closure Driven Attrition'!$D$9:$G$12,MATCH($B80,'Branch Closure Driven Attrition'!$C$9:$C$12,TRUE),MATCH(M80,'Branch Closure Driven Attrition'!$D$8:$G$8,TRUE))))</f>
        <v>1</v>
      </c>
      <c r="T80" s="157">
        <f>(1-IF(N80=0,0,INDEX('Branch Closure Driven Attrition'!$D$9:$G$12,MATCH($B80,'Branch Closure Driven Attrition'!$C$9:$C$12,TRUE),MATCH(N80,'Branch Closure Driven Attrition'!$D$8:$G$8,TRUE))))</f>
        <v>1</v>
      </c>
      <c r="U80" s="157">
        <f>(1-IF(O80=0,0,INDEX('Branch Closure Driven Attrition'!$D$9:$G$12,MATCH($B80,'Branch Closure Driven Attrition'!$C$9:$C$12,TRUE),MATCH(O80,'Branch Closure Driven Attrition'!$D$8:$G$8,TRUE))))</f>
        <v>1</v>
      </c>
      <c r="V80" s="157">
        <f>(1-IF(P80=0,0,INDEX('Branch Closure Driven Attrition'!$D$9:$G$12,MATCH($B80,'Branch Closure Driven Attrition'!$C$9:$C$12,TRUE),MATCH(P80,'Branch Closure Driven Attrition'!$D$8:$G$8,TRUE))))</f>
        <v>0.7</v>
      </c>
      <c r="W80" s="29"/>
      <c r="X80" s="23">
        <f t="shared" si="122"/>
        <v>1</v>
      </c>
      <c r="Y80" s="157">
        <f>IF($C80&lt;'Fee Driven Attrition'!$I$8,1-IF(Y$13='Fee Driven Attrition'!$J$7,'Fee Driven Attrition'!$J$8,'Fee Driven Attrition'!$K$8),1)</f>
        <v>0.9</v>
      </c>
      <c r="Z80" s="157">
        <f>IF($C80&lt;'Fee Driven Attrition'!$I$9,1-IF(Z$13='Fee Driven Attrition'!$J$7,'Fee Driven Attrition'!$J$9,'Fee Driven Attrition'!$K$8),1)</f>
        <v>0.95</v>
      </c>
      <c r="AA80" s="157">
        <f>IF($C80&lt;'Fee Driven Attrition'!$I$8,1-IF(AA$13='Fee Driven Attrition'!$K$7,'Fee Driven Attrition'!$K$8,'Fee Driven Attrition'!$K$8),1)</f>
        <v>0.8</v>
      </c>
      <c r="AB80" s="157">
        <f>IF($C80&lt;'Fee Driven Attrition'!$I$9,1-IF(AB$13='Fee Driven Attrition'!$K$7,'Fee Driven Attrition'!$K$9,'Fee Driven Attrition'!$K$8),1)</f>
        <v>0.85</v>
      </c>
      <c r="AC80" s="29"/>
      <c r="AD80" s="23"/>
      <c r="AE80" s="157">
        <f t="shared" si="115"/>
        <v>1</v>
      </c>
      <c r="AF80" s="157">
        <f t="shared" ref="AF80:AF143" si="124">S80*$X80</f>
        <v>1</v>
      </c>
      <c r="AG80" s="157">
        <f t="shared" ref="AG80:AG143" si="125">T80*$X80</f>
        <v>1</v>
      </c>
      <c r="AH80" s="157">
        <f t="shared" ref="AH80:AH143" si="126">U80*$X80</f>
        <v>1</v>
      </c>
      <c r="AI80" s="157">
        <f t="shared" ref="AI80:AI143" si="127">V80*$X80</f>
        <v>0.7</v>
      </c>
      <c r="AJ80" s="157">
        <f t="shared" ref="AJ80:AJ143" si="128">R80*$Y80</f>
        <v>0.9</v>
      </c>
      <c r="AK80" s="157">
        <f t="shared" ref="AK80:AK143" si="129">S80*$Y80</f>
        <v>0.9</v>
      </c>
      <c r="AL80" s="157">
        <f t="shared" ref="AL80:AL143" si="130">T80*$Y80</f>
        <v>0.9</v>
      </c>
      <c r="AM80" s="157">
        <f t="shared" ref="AM80:AM143" si="131">U80*$Y80</f>
        <v>0.9</v>
      </c>
      <c r="AN80" s="157">
        <f t="shared" ref="AN80:AN143" si="132">V80*$Y80</f>
        <v>0.63</v>
      </c>
      <c r="AO80" s="157">
        <f t="shared" ref="AO80:AO143" si="133">R80*$Z80</f>
        <v>0.95</v>
      </c>
      <c r="AP80" s="157">
        <f t="shared" ref="AP80:AP143" si="134">S80*$Z80</f>
        <v>0.95</v>
      </c>
      <c r="AQ80" s="157">
        <f t="shared" ref="AQ80:AQ143" si="135">T80*$Z80</f>
        <v>0.95</v>
      </c>
      <c r="AR80" s="157">
        <f t="shared" ref="AR80:AR143" si="136">U80*$Z80</f>
        <v>0.95</v>
      </c>
      <c r="AS80" s="157">
        <f t="shared" ref="AS80:AS143" si="137">V80*$Z80</f>
        <v>0.66499999999999992</v>
      </c>
      <c r="AT80" s="157">
        <f t="shared" ref="AT80:AT143" si="138">R80*$AA80</f>
        <v>0.8</v>
      </c>
      <c r="AU80" s="157">
        <f t="shared" ref="AU80:AU143" si="139">S80*$AA80</f>
        <v>0.8</v>
      </c>
      <c r="AV80" s="157">
        <f t="shared" ref="AV80:AV143" si="140">T80*$AA80</f>
        <v>0.8</v>
      </c>
      <c r="AW80" s="157">
        <f t="shared" ref="AW80:AW143" si="141">U80*$AA80</f>
        <v>0.8</v>
      </c>
      <c r="AX80" s="157">
        <f t="shared" ref="AX80:AX143" si="142">V80*$AA80</f>
        <v>0.55999999999999994</v>
      </c>
      <c r="AY80" s="157">
        <f t="shared" ref="AY80:AY143" si="143">R80*$AB80</f>
        <v>0.85</v>
      </c>
      <c r="AZ80" s="157">
        <f t="shared" ref="AZ80:AZ143" si="144">S80*$AB80</f>
        <v>0.85</v>
      </c>
      <c r="BA80" s="157">
        <f t="shared" ref="BA80:BA143" si="145">T80*$AB80</f>
        <v>0.85</v>
      </c>
      <c r="BB80" s="157">
        <f t="shared" ref="BB80:BB143" si="146">U80*$AB80</f>
        <v>0.85</v>
      </c>
      <c r="BC80" s="157">
        <f t="shared" ref="BC80:BC143" si="147">V80*$AB80</f>
        <v>0.59499999999999997</v>
      </c>
      <c r="BD80" s="60"/>
      <c r="BE80" s="158">
        <f t="shared" si="118"/>
        <v>86.758544753633359</v>
      </c>
      <c r="BF80" s="1"/>
      <c r="BG80" s="1"/>
      <c r="BH80" s="159">
        <f t="shared" ref="BH80:BH143" si="148">IF(C80 &lt; $AE$12, $AE$13, 0)</f>
        <v>0</v>
      </c>
      <c r="BI80" s="159">
        <f t="shared" ref="BI80:BI143" si="149">IF(C80 &lt; $AF$12, $AF$13, 0)</f>
        <v>0</v>
      </c>
      <c r="BJ80" s="159">
        <f t="shared" ref="BJ80:BJ143" si="150">IF(C80 &lt; $AG$12, $AG$13, 0)</f>
        <v>0</v>
      </c>
      <c r="BK80" s="159">
        <f t="shared" ref="BK80:BK143" si="151">IF(C80 &lt; $AH$12, $AH$13, 0)</f>
        <v>0</v>
      </c>
      <c r="BL80" s="159">
        <f t="shared" ref="BL80:BL143" si="152">IF(C80 &lt; $AI$12, $AI$13, 0)</f>
        <v>0</v>
      </c>
      <c r="BM80" s="159">
        <f t="shared" ref="BM80:BM143" si="153">IF(C80&lt; $AJ$12, $AJ$13, 0)</f>
        <v>40</v>
      </c>
      <c r="BN80" s="159">
        <f t="shared" ref="BN80:BN143" si="154">IF(C80&lt; $AK$12, $AK$13, 0)</f>
        <v>40</v>
      </c>
      <c r="BO80" s="159">
        <f t="shared" ref="BO80:BO143" si="155">IF(C80&lt; $AL$12, $AL$13, 0)</f>
        <v>40</v>
      </c>
      <c r="BP80" s="159">
        <f t="shared" ref="BP80:BP143" si="156">IF(C80&lt; $AM$12, $AM$13, 0)</f>
        <v>40</v>
      </c>
      <c r="BQ80" s="159">
        <f t="shared" ref="BQ80:BQ143" si="157">IF(C80&lt; $AN$12, $AN$13, 0)</f>
        <v>40</v>
      </c>
      <c r="BR80" s="159">
        <f t="shared" ref="BR80:BR143" si="158">IF(C80&lt; $AO$12, $AO$13, 0)</f>
        <v>40</v>
      </c>
      <c r="BS80" s="159">
        <f t="shared" ref="BS80:BS143" si="159">IF(C80&lt; $AP$12, $AP$13, 0)</f>
        <v>40</v>
      </c>
      <c r="BT80" s="159">
        <f t="shared" ref="BT80:BT143" si="160">IF(C80&lt; $AQ$12, $AQ$13, 0)</f>
        <v>40</v>
      </c>
      <c r="BU80" s="159">
        <f t="shared" ref="BU80:BU143" si="161">IF(C80&lt; $AR$12, $AR$13, 0)</f>
        <v>40</v>
      </c>
      <c r="BV80" s="159">
        <f t="shared" ref="BV80:BV143" si="162">IF(C80&lt; $AS$12, $AS$13, 0)</f>
        <v>40</v>
      </c>
      <c r="BW80" s="159">
        <f t="shared" ref="BW80:BW143" si="163">IF(C80&lt; $AT$12, $AT$13, 0)</f>
        <v>60</v>
      </c>
      <c r="BX80" s="159">
        <f t="shared" ref="BX80:BX143" si="164">IF(C80&lt; $AU$12, $AU$13, 0)</f>
        <v>60</v>
      </c>
      <c r="BY80" s="159">
        <f t="shared" ref="BY80:BY143" si="165">IF(C80&lt; $AV$12, $AV$13, 0)</f>
        <v>60</v>
      </c>
      <c r="BZ80" s="159">
        <f t="shared" ref="BZ80:BZ143" si="166">IF(C80&lt; $AW$12, $AW$13, 0)</f>
        <v>60</v>
      </c>
      <c r="CA80" s="159">
        <f t="shared" ref="CA80:CA143" si="167">IF(C80&lt; $AX$12, $AX$13, 0)</f>
        <v>60</v>
      </c>
      <c r="CB80" s="159">
        <f t="shared" ref="CB80:CB143" si="168">IF(C80&lt; $AY$12, $AY$13, 0)</f>
        <v>60</v>
      </c>
      <c r="CC80" s="159">
        <f t="shared" ref="CC80:CC143" si="169">IF(C80&lt; $AZ$12, $AZ$13, 0)</f>
        <v>60</v>
      </c>
      <c r="CD80" s="159">
        <f t="shared" ref="CD80:CD143" si="170">IF(C80&lt; $BA$12, $BA$13, 0)</f>
        <v>60</v>
      </c>
      <c r="CE80" s="159">
        <f t="shared" ref="CE80:CE143" si="171">IF(C80&lt; $BB$12, $BB$13, 0)</f>
        <v>60</v>
      </c>
      <c r="CF80" s="159">
        <f t="shared" ref="CF80:CF143" si="172">IF(C80&lt; $BC$12, $BC$13, 0)</f>
        <v>60</v>
      </c>
      <c r="CG80" s="1"/>
      <c r="CH80" s="1"/>
      <c r="CI80" s="160">
        <f t="shared" ref="CI80:CI143" si="173">BE80+BH80-50</f>
        <v>36.758544753633359</v>
      </c>
      <c r="CJ80" s="160">
        <f t="shared" ref="CJ80:CJ143" si="174">BE80+BI80-50</f>
        <v>36.758544753633359</v>
      </c>
      <c r="CK80" s="160">
        <f t="shared" ref="CK80:CK143" si="175">BE80+BJ80-50</f>
        <v>36.758544753633359</v>
      </c>
      <c r="CL80" s="160">
        <f t="shared" ref="CL80:CL143" si="176">BE80+BK80-50</f>
        <v>36.758544753633359</v>
      </c>
      <c r="CM80" s="160">
        <f t="shared" ref="CM80:CM143" si="177">BE80+BL80-50</f>
        <v>36.758544753633359</v>
      </c>
      <c r="CN80" s="160">
        <f t="shared" ref="CN80:CN143" si="178">BE80+BM80-50</f>
        <v>76.758544753633359</v>
      </c>
      <c r="CO80" s="160">
        <f t="shared" ref="CO80:CO143" si="179">BE80+BN80-50</f>
        <v>76.758544753633359</v>
      </c>
      <c r="CP80" s="160">
        <f t="shared" ref="CP80:CP143" si="180">BE80+BO80-50</f>
        <v>76.758544753633359</v>
      </c>
      <c r="CQ80" s="160">
        <f t="shared" ref="CQ80:CQ143" si="181">BE80+BP80-50</f>
        <v>76.758544753633359</v>
      </c>
      <c r="CR80" s="160">
        <f t="shared" ref="CR80:CR143" si="182">BE80+BQ80-50</f>
        <v>76.758544753633359</v>
      </c>
      <c r="CS80" s="160">
        <f t="shared" ref="CS80:CS143" si="183">BE80+BR80-50</f>
        <v>76.758544753633359</v>
      </c>
      <c r="CT80" s="160">
        <f t="shared" ref="CT80:CT143" si="184">BE80+BS80-50</f>
        <v>76.758544753633359</v>
      </c>
      <c r="CU80" s="160">
        <f t="shared" ref="CU80:CU143" si="185">BE80+BT80-50</f>
        <v>76.758544753633359</v>
      </c>
      <c r="CV80" s="160">
        <f t="shared" ref="CV80:CV143" si="186">BE80+BU80-50</f>
        <v>76.758544753633359</v>
      </c>
      <c r="CW80" s="160">
        <f t="shared" ref="CW80:CW143" si="187">BE80+BV80-50</f>
        <v>76.758544753633359</v>
      </c>
      <c r="CX80" s="160">
        <f t="shared" ref="CX80:CX143" si="188">BE80+BW80-50</f>
        <v>96.758544753633373</v>
      </c>
      <c r="CY80" s="160">
        <f t="shared" ref="CY80:CY143" si="189">BE80+BX80-50</f>
        <v>96.758544753633373</v>
      </c>
      <c r="CZ80" s="160">
        <f t="shared" ref="CZ80:CZ143" si="190">BE80+BY80-50</f>
        <v>96.758544753633373</v>
      </c>
      <c r="DA80" s="160">
        <f t="shared" ref="DA80:DA143" si="191">BE80+BZ80-50</f>
        <v>96.758544753633373</v>
      </c>
      <c r="DB80" s="160">
        <f t="shared" ref="DB80:DB143" si="192">BE80+CA80-50</f>
        <v>96.758544753633373</v>
      </c>
      <c r="DC80" s="160">
        <f t="shared" ref="DC80:DC143" si="193">BE80+CB80-50</f>
        <v>96.758544753633373</v>
      </c>
      <c r="DD80" s="160">
        <f t="shared" ref="DD80:DD143" si="194">BE80+CC80-50</f>
        <v>96.758544753633373</v>
      </c>
      <c r="DE80" s="160">
        <f t="shared" ref="DE80:DE143" si="195">BE80+CD80-50</f>
        <v>96.758544753633373</v>
      </c>
      <c r="DF80" s="160">
        <f t="shared" ref="DF80:DF143" si="196">BE80+CE80-50</f>
        <v>96.758544753633373</v>
      </c>
      <c r="DG80" s="160">
        <f t="shared" ref="DG80:DG143" si="197">BE80+CF80-50</f>
        <v>96.758544753633373</v>
      </c>
      <c r="DH80" s="36"/>
      <c r="DI80" s="36"/>
      <c r="DJ80" s="160">
        <f t="shared" ref="DJ80:DJ143" si="198">CI80*AE80</f>
        <v>36.758544753633359</v>
      </c>
      <c r="DK80" s="160">
        <f t="shared" ref="DK80:DK143" si="199">CJ80*AF80</f>
        <v>36.758544753633359</v>
      </c>
      <c r="DL80" s="160">
        <f t="shared" ref="DL80:DL143" si="200">CK80*AG80</f>
        <v>36.758544753633359</v>
      </c>
      <c r="DM80" s="160">
        <f t="shared" ref="DM80:DM143" si="201">CL80*AH80</f>
        <v>36.758544753633359</v>
      </c>
      <c r="DN80" s="160">
        <f t="shared" ref="DN80:DN143" si="202">CM80*AI80</f>
        <v>25.730981327543351</v>
      </c>
      <c r="DO80" s="160">
        <f t="shared" ref="DO80:DO143" si="203">CN80*AJ80</f>
        <v>69.082690278270022</v>
      </c>
      <c r="DP80" s="160">
        <f t="shared" ref="DP80:DP143" si="204">CO80*AK80</f>
        <v>69.082690278270022</v>
      </c>
      <c r="DQ80" s="160">
        <f t="shared" ref="DQ80:DQ143" si="205">CP80*AL80</f>
        <v>69.082690278270022</v>
      </c>
      <c r="DR80" s="160">
        <f t="shared" ref="DR80:DR143" si="206">CQ80*AM80</f>
        <v>69.082690278270022</v>
      </c>
      <c r="DS80" s="160">
        <f t="shared" ref="DS80:DS143" si="207">CR80*AN80</f>
        <v>48.357883194789018</v>
      </c>
      <c r="DT80" s="160">
        <f t="shared" ref="DT80:DT143" si="208">CS80*AO80</f>
        <v>72.92061751595169</v>
      </c>
      <c r="DU80" s="160">
        <f t="shared" ref="DU80:DU143" si="209">CT80*AP80</f>
        <v>72.92061751595169</v>
      </c>
      <c r="DV80" s="160">
        <f t="shared" ref="DV80:DV143" si="210">CU80*AQ80</f>
        <v>72.92061751595169</v>
      </c>
      <c r="DW80" s="160">
        <f t="shared" ref="DW80:DW143" si="211">CV80*AR80</f>
        <v>72.92061751595169</v>
      </c>
      <c r="DX80" s="160">
        <f t="shared" ref="DX80:DX143" si="212">CW80*AS80</f>
        <v>51.044432261166179</v>
      </c>
      <c r="DY80" s="160">
        <f t="shared" ref="DY80:DY143" si="213">CX80*AT80</f>
        <v>77.406835802906699</v>
      </c>
      <c r="DZ80" s="160">
        <f t="shared" ref="DZ80:DZ143" si="214">CY80*AU80</f>
        <v>77.406835802906699</v>
      </c>
      <c r="EA80" s="160">
        <f t="shared" ref="EA80:EA143" si="215">CZ80*AV80</f>
        <v>77.406835802906699</v>
      </c>
      <c r="EB80" s="160">
        <f t="shared" ref="EB80:EB143" si="216">DA80*AW80</f>
        <v>77.406835802906699</v>
      </c>
      <c r="EC80" s="160">
        <f t="shared" ref="EC80:EC143" si="217">DB80*AX80</f>
        <v>54.184785062034685</v>
      </c>
      <c r="ED80" s="160">
        <f t="shared" ref="ED80:ED143" si="218">DC80*AY80</f>
        <v>82.244763040588367</v>
      </c>
      <c r="EE80" s="160">
        <f t="shared" ref="EE80:EE143" si="219">DD80*AZ80</f>
        <v>82.244763040588367</v>
      </c>
      <c r="EF80" s="160">
        <f t="shared" ref="EF80:EF143" si="220">DE80*BA80</f>
        <v>82.244763040588367</v>
      </c>
      <c r="EG80" s="160">
        <f t="shared" ref="EG80:EG143" si="221">DF80*BB80</f>
        <v>82.244763040588367</v>
      </c>
      <c r="EH80" s="160">
        <f t="shared" ref="EH80:EH143" si="222">DG80*BC80</f>
        <v>57.571334128411856</v>
      </c>
      <c r="EI80" s="36"/>
      <c r="EJ80" s="36"/>
      <c r="EK80" s="36"/>
      <c r="EL80" s="36"/>
      <c r="EM80" s="36"/>
      <c r="EN80" s="36"/>
      <c r="EO80" s="36"/>
      <c r="EP80" s="36"/>
      <c r="EQ80" s="36"/>
      <c r="ER80" s="36"/>
      <c r="ES80" s="36"/>
      <c r="ET80" s="36"/>
      <c r="EU80" s="36"/>
    </row>
    <row r="81" spans="1:151" ht="13.5" thickBot="1">
      <c r="A81" s="2">
        <v>1159</v>
      </c>
      <c r="B81" s="153">
        <f>INDEX('Customer Longevity'!$A$7:$A$206,MATCH(Model!A81,'Customer Longevity'!$B$7:$B$206,0))</f>
        <v>0.71194101056312298</v>
      </c>
      <c r="C81" s="154">
        <v>13464.079194977123</v>
      </c>
      <c r="D81" s="3"/>
      <c r="E81" s="153" cm="1">
        <f t="array" ref="E81">INDEX('Distance to Each Branch'!$C$7:$C$806,MATCH(1, (Model!$E$14='Distance to Each Branch'!$B$7:$B$806)*(Model!A81='Distance to Each Branch'!$A$7:$A$806),0))</f>
        <v>3.3491117602904037</v>
      </c>
      <c r="F81" s="153" cm="1">
        <f t="array" ref="F81">INDEX('Distance to Each Branch'!$C$7:$C$806,MATCH(1, (Model!$F$14='Distance to Each Branch'!$B$7:$B$806)*(Model!A81='Distance to Each Branch'!$A$7:$A$806),0))</f>
        <v>3.4828947540748452</v>
      </c>
      <c r="G81" s="153" cm="1">
        <f t="array" ref="G81">INDEX('Distance to Each Branch'!$C$7:$C$806,MATCH(1, (Model!$G$14='Distance to Each Branch'!$B$7:$B$806)*(Model!A81='Distance to Each Branch'!$A$7:$A$806),0))</f>
        <v>3.2197618386258871</v>
      </c>
      <c r="H81" s="153" cm="1">
        <f t="array" ref="H81">INDEX('Distance to Each Branch'!$C$7:$C$806,MATCH(1, (Model!$H$14='Distance to Each Branch'!$B$7:$B$806)*(Model!A81='Distance to Each Branch'!$A$7:$A$806),0))</f>
        <v>2.3810225897521464</v>
      </c>
      <c r="I81" s="155" t="str">
        <f t="shared" si="116"/>
        <v>Branch D</v>
      </c>
      <c r="J81" s="54"/>
      <c r="K81" s="156">
        <f t="shared" si="117"/>
        <v>2.3810225897521464</v>
      </c>
      <c r="L81" s="34">
        <v>0</v>
      </c>
      <c r="M81" s="153">
        <f t="shared" si="123"/>
        <v>0</v>
      </c>
      <c r="N81" s="153">
        <f t="shared" si="119"/>
        <v>0</v>
      </c>
      <c r="O81" s="153">
        <f t="shared" si="120"/>
        <v>0</v>
      </c>
      <c r="P81" s="153">
        <f t="shared" si="121"/>
        <v>0.83873924887374063</v>
      </c>
      <c r="R81" s="23">
        <v>1</v>
      </c>
      <c r="S81" s="157">
        <f>(1-IF(M81=0,0,INDEX('Branch Closure Driven Attrition'!$D$9:$G$12,MATCH($B81,'Branch Closure Driven Attrition'!$C$9:$C$12,TRUE),MATCH(M81,'Branch Closure Driven Attrition'!$D$8:$G$8,TRUE))))</f>
        <v>1</v>
      </c>
      <c r="T81" s="157">
        <f>(1-IF(N81=0,0,INDEX('Branch Closure Driven Attrition'!$D$9:$G$12,MATCH($B81,'Branch Closure Driven Attrition'!$C$9:$C$12,TRUE),MATCH(N81,'Branch Closure Driven Attrition'!$D$8:$G$8,TRUE))))</f>
        <v>1</v>
      </c>
      <c r="U81" s="157">
        <f>(1-IF(O81=0,0,INDEX('Branch Closure Driven Attrition'!$D$9:$G$12,MATCH($B81,'Branch Closure Driven Attrition'!$C$9:$C$12,TRUE),MATCH(O81,'Branch Closure Driven Attrition'!$D$8:$G$8,TRUE))))</f>
        <v>1</v>
      </c>
      <c r="V81" s="157">
        <f>(1-IF(P81=0,0,INDEX('Branch Closure Driven Attrition'!$D$9:$G$12,MATCH($B81,'Branch Closure Driven Attrition'!$C$9:$C$12,TRUE),MATCH(P81,'Branch Closure Driven Attrition'!$D$8:$G$8,TRUE))))</f>
        <v>0.55000000000000004</v>
      </c>
      <c r="W81" s="29"/>
      <c r="X81" s="23">
        <f t="shared" si="122"/>
        <v>1</v>
      </c>
      <c r="Y81" s="157">
        <f>IF($C81&lt;'Fee Driven Attrition'!$I$8,1-IF(Y$13='Fee Driven Attrition'!$J$7,'Fee Driven Attrition'!$J$8,'Fee Driven Attrition'!$K$8),1)</f>
        <v>1</v>
      </c>
      <c r="Z81" s="157">
        <f>IF($C81&lt;'Fee Driven Attrition'!$I$9,1-IF(Z$13='Fee Driven Attrition'!$J$7,'Fee Driven Attrition'!$J$9,'Fee Driven Attrition'!$K$8),1)</f>
        <v>0.95</v>
      </c>
      <c r="AA81" s="157">
        <f>IF($C81&lt;'Fee Driven Attrition'!$I$8,1-IF(AA$13='Fee Driven Attrition'!$K$7,'Fee Driven Attrition'!$K$8,'Fee Driven Attrition'!$K$8),1)</f>
        <v>1</v>
      </c>
      <c r="AB81" s="157">
        <f>IF($C81&lt;'Fee Driven Attrition'!$I$9,1-IF(AB$13='Fee Driven Attrition'!$K$7,'Fee Driven Attrition'!$K$9,'Fee Driven Attrition'!$K$8),1)</f>
        <v>0.85</v>
      </c>
      <c r="AC81" s="29"/>
      <c r="AD81" s="23"/>
      <c r="AE81" s="157">
        <f t="shared" ref="AE81:AE144" si="223">R81*$X81</f>
        <v>1</v>
      </c>
      <c r="AF81" s="157">
        <f t="shared" si="124"/>
        <v>1</v>
      </c>
      <c r="AG81" s="157">
        <f t="shared" si="125"/>
        <v>1</v>
      </c>
      <c r="AH81" s="157">
        <f t="shared" si="126"/>
        <v>1</v>
      </c>
      <c r="AI81" s="157">
        <f t="shared" si="127"/>
        <v>0.55000000000000004</v>
      </c>
      <c r="AJ81" s="157">
        <f t="shared" si="128"/>
        <v>1</v>
      </c>
      <c r="AK81" s="157">
        <f t="shared" si="129"/>
        <v>1</v>
      </c>
      <c r="AL81" s="157">
        <f t="shared" si="130"/>
        <v>1</v>
      </c>
      <c r="AM81" s="157">
        <f t="shared" si="131"/>
        <v>1</v>
      </c>
      <c r="AN81" s="157">
        <f t="shared" si="132"/>
        <v>0.55000000000000004</v>
      </c>
      <c r="AO81" s="157">
        <f t="shared" si="133"/>
        <v>0.95</v>
      </c>
      <c r="AP81" s="157">
        <f t="shared" si="134"/>
        <v>0.95</v>
      </c>
      <c r="AQ81" s="157">
        <f t="shared" si="135"/>
        <v>0.95</v>
      </c>
      <c r="AR81" s="157">
        <f t="shared" si="136"/>
        <v>0.95</v>
      </c>
      <c r="AS81" s="157">
        <f t="shared" si="137"/>
        <v>0.52249999999999996</v>
      </c>
      <c r="AT81" s="157">
        <f t="shared" si="138"/>
        <v>1</v>
      </c>
      <c r="AU81" s="157">
        <f t="shared" si="139"/>
        <v>1</v>
      </c>
      <c r="AV81" s="157">
        <f t="shared" si="140"/>
        <v>1</v>
      </c>
      <c r="AW81" s="157">
        <f t="shared" si="141"/>
        <v>1</v>
      </c>
      <c r="AX81" s="157">
        <f t="shared" si="142"/>
        <v>0.55000000000000004</v>
      </c>
      <c r="AY81" s="157">
        <f t="shared" si="143"/>
        <v>0.85</v>
      </c>
      <c r="AZ81" s="157">
        <f t="shared" si="144"/>
        <v>0.85</v>
      </c>
      <c r="BA81" s="157">
        <f t="shared" si="145"/>
        <v>0.85</v>
      </c>
      <c r="BB81" s="157">
        <f t="shared" si="146"/>
        <v>0.85</v>
      </c>
      <c r="BC81" s="157">
        <f t="shared" si="147"/>
        <v>0.46750000000000003</v>
      </c>
      <c r="BD81" s="60"/>
      <c r="BE81" s="158">
        <f t="shared" si="118"/>
        <v>134.64079194977123</v>
      </c>
      <c r="BF81" s="1"/>
      <c r="BG81" s="1"/>
      <c r="BH81" s="159">
        <f t="shared" si="148"/>
        <v>0</v>
      </c>
      <c r="BI81" s="159">
        <f t="shared" si="149"/>
        <v>0</v>
      </c>
      <c r="BJ81" s="159">
        <f t="shared" si="150"/>
        <v>0</v>
      </c>
      <c r="BK81" s="159">
        <f t="shared" si="151"/>
        <v>0</v>
      </c>
      <c r="BL81" s="159">
        <f t="shared" si="152"/>
        <v>0</v>
      </c>
      <c r="BM81" s="159">
        <f t="shared" si="153"/>
        <v>0</v>
      </c>
      <c r="BN81" s="159">
        <f t="shared" si="154"/>
        <v>0</v>
      </c>
      <c r="BO81" s="159">
        <f t="shared" si="155"/>
        <v>0</v>
      </c>
      <c r="BP81" s="159">
        <f t="shared" si="156"/>
        <v>0</v>
      </c>
      <c r="BQ81" s="159">
        <f t="shared" si="157"/>
        <v>0</v>
      </c>
      <c r="BR81" s="159">
        <f t="shared" si="158"/>
        <v>40</v>
      </c>
      <c r="BS81" s="159">
        <f t="shared" si="159"/>
        <v>40</v>
      </c>
      <c r="BT81" s="159">
        <f t="shared" si="160"/>
        <v>40</v>
      </c>
      <c r="BU81" s="159">
        <f t="shared" si="161"/>
        <v>40</v>
      </c>
      <c r="BV81" s="159">
        <f t="shared" si="162"/>
        <v>40</v>
      </c>
      <c r="BW81" s="159">
        <f t="shared" si="163"/>
        <v>0</v>
      </c>
      <c r="BX81" s="159">
        <f t="shared" si="164"/>
        <v>0</v>
      </c>
      <c r="BY81" s="159">
        <f t="shared" si="165"/>
        <v>0</v>
      </c>
      <c r="BZ81" s="159">
        <f t="shared" si="166"/>
        <v>0</v>
      </c>
      <c r="CA81" s="159">
        <f t="shared" si="167"/>
        <v>0</v>
      </c>
      <c r="CB81" s="159">
        <f t="shared" si="168"/>
        <v>60</v>
      </c>
      <c r="CC81" s="159">
        <f t="shared" si="169"/>
        <v>60</v>
      </c>
      <c r="CD81" s="159">
        <f t="shared" si="170"/>
        <v>60</v>
      </c>
      <c r="CE81" s="159">
        <f t="shared" si="171"/>
        <v>60</v>
      </c>
      <c r="CF81" s="159">
        <f t="shared" si="172"/>
        <v>60</v>
      </c>
      <c r="CG81" s="1"/>
      <c r="CH81" s="1"/>
      <c r="CI81" s="160">
        <f t="shared" si="173"/>
        <v>84.640791949771227</v>
      </c>
      <c r="CJ81" s="160">
        <f t="shared" si="174"/>
        <v>84.640791949771227</v>
      </c>
      <c r="CK81" s="160">
        <f t="shared" si="175"/>
        <v>84.640791949771227</v>
      </c>
      <c r="CL81" s="160">
        <f t="shared" si="176"/>
        <v>84.640791949771227</v>
      </c>
      <c r="CM81" s="160">
        <f t="shared" si="177"/>
        <v>84.640791949771227</v>
      </c>
      <c r="CN81" s="160">
        <f t="shared" si="178"/>
        <v>84.640791949771227</v>
      </c>
      <c r="CO81" s="160">
        <f t="shared" si="179"/>
        <v>84.640791949771227</v>
      </c>
      <c r="CP81" s="160">
        <f t="shared" si="180"/>
        <v>84.640791949771227</v>
      </c>
      <c r="CQ81" s="160">
        <f t="shared" si="181"/>
        <v>84.640791949771227</v>
      </c>
      <c r="CR81" s="160">
        <f t="shared" si="182"/>
        <v>84.640791949771227</v>
      </c>
      <c r="CS81" s="160">
        <f t="shared" si="183"/>
        <v>124.64079194977123</v>
      </c>
      <c r="CT81" s="160">
        <f t="shared" si="184"/>
        <v>124.64079194977123</v>
      </c>
      <c r="CU81" s="160">
        <f t="shared" si="185"/>
        <v>124.64079194977123</v>
      </c>
      <c r="CV81" s="160">
        <f t="shared" si="186"/>
        <v>124.64079194977123</v>
      </c>
      <c r="CW81" s="160">
        <f t="shared" si="187"/>
        <v>124.64079194977123</v>
      </c>
      <c r="CX81" s="160">
        <f t="shared" si="188"/>
        <v>84.640791949771227</v>
      </c>
      <c r="CY81" s="160">
        <f t="shared" si="189"/>
        <v>84.640791949771227</v>
      </c>
      <c r="CZ81" s="160">
        <f t="shared" si="190"/>
        <v>84.640791949771227</v>
      </c>
      <c r="DA81" s="160">
        <f t="shared" si="191"/>
        <v>84.640791949771227</v>
      </c>
      <c r="DB81" s="160">
        <f t="shared" si="192"/>
        <v>84.640791949771227</v>
      </c>
      <c r="DC81" s="160">
        <f t="shared" si="193"/>
        <v>144.64079194977123</v>
      </c>
      <c r="DD81" s="160">
        <f t="shared" si="194"/>
        <v>144.64079194977123</v>
      </c>
      <c r="DE81" s="160">
        <f t="shared" si="195"/>
        <v>144.64079194977123</v>
      </c>
      <c r="DF81" s="160">
        <f t="shared" si="196"/>
        <v>144.64079194977123</v>
      </c>
      <c r="DG81" s="160">
        <f t="shared" si="197"/>
        <v>144.64079194977123</v>
      </c>
      <c r="DH81" s="36"/>
      <c r="DI81" s="36"/>
      <c r="DJ81" s="160">
        <f t="shared" si="198"/>
        <v>84.640791949771227</v>
      </c>
      <c r="DK81" s="160">
        <f t="shared" si="199"/>
        <v>84.640791949771227</v>
      </c>
      <c r="DL81" s="160">
        <f t="shared" si="200"/>
        <v>84.640791949771227</v>
      </c>
      <c r="DM81" s="160">
        <f t="shared" si="201"/>
        <v>84.640791949771227</v>
      </c>
      <c r="DN81" s="160">
        <f t="shared" si="202"/>
        <v>46.552435572374179</v>
      </c>
      <c r="DO81" s="160">
        <f t="shared" si="203"/>
        <v>84.640791949771227</v>
      </c>
      <c r="DP81" s="160">
        <f t="shared" si="204"/>
        <v>84.640791949771227</v>
      </c>
      <c r="DQ81" s="160">
        <f t="shared" si="205"/>
        <v>84.640791949771227</v>
      </c>
      <c r="DR81" s="160">
        <f t="shared" si="206"/>
        <v>84.640791949771227</v>
      </c>
      <c r="DS81" s="160">
        <f t="shared" si="207"/>
        <v>46.552435572374179</v>
      </c>
      <c r="DT81" s="160">
        <f t="shared" si="208"/>
        <v>118.40875235228266</v>
      </c>
      <c r="DU81" s="160">
        <f t="shared" si="209"/>
        <v>118.40875235228266</v>
      </c>
      <c r="DV81" s="160">
        <f t="shared" si="210"/>
        <v>118.40875235228266</v>
      </c>
      <c r="DW81" s="160">
        <f t="shared" si="211"/>
        <v>118.40875235228266</v>
      </c>
      <c r="DX81" s="160">
        <f t="shared" si="212"/>
        <v>65.124813793755465</v>
      </c>
      <c r="DY81" s="160">
        <f t="shared" si="213"/>
        <v>84.640791949771227</v>
      </c>
      <c r="DZ81" s="160">
        <f t="shared" si="214"/>
        <v>84.640791949771227</v>
      </c>
      <c r="EA81" s="160">
        <f t="shared" si="215"/>
        <v>84.640791949771227</v>
      </c>
      <c r="EB81" s="160">
        <f t="shared" si="216"/>
        <v>84.640791949771227</v>
      </c>
      <c r="EC81" s="160">
        <f t="shared" si="217"/>
        <v>46.552435572374179</v>
      </c>
      <c r="ED81" s="160">
        <f t="shared" si="218"/>
        <v>122.94467315730554</v>
      </c>
      <c r="EE81" s="160">
        <f t="shared" si="219"/>
        <v>122.94467315730554</v>
      </c>
      <c r="EF81" s="160">
        <f t="shared" si="220"/>
        <v>122.94467315730554</v>
      </c>
      <c r="EG81" s="160">
        <f t="shared" si="221"/>
        <v>122.94467315730554</v>
      </c>
      <c r="EH81" s="160">
        <f t="shared" si="222"/>
        <v>67.619570236518058</v>
      </c>
      <c r="EI81" s="36"/>
      <c r="EJ81" s="36"/>
      <c r="EK81" s="36"/>
      <c r="EL81" s="36"/>
      <c r="EM81" s="36"/>
      <c r="EN81" s="36"/>
      <c r="EO81" s="36"/>
      <c r="EP81" s="36"/>
      <c r="EQ81" s="36"/>
      <c r="ER81" s="36"/>
      <c r="ES81" s="36"/>
      <c r="ET81" s="36"/>
      <c r="EU81" s="36"/>
    </row>
    <row r="82" spans="1:151" ht="13.5" thickBot="1">
      <c r="A82" s="2">
        <v>1062</v>
      </c>
      <c r="B82" s="153">
        <f>INDEX('Customer Longevity'!$A$7:$A$206,MATCH(Model!A82,'Customer Longevity'!$B$7:$B$206,0))</f>
        <v>6.9745743079350166</v>
      </c>
      <c r="C82" s="154">
        <v>30176.323694442654</v>
      </c>
      <c r="D82" s="3"/>
      <c r="E82" s="153" cm="1">
        <f t="array" ref="E82">INDEX('Distance to Each Branch'!$C$7:$C$806,MATCH(1, (Model!$E$14='Distance to Each Branch'!$B$7:$B$806)*(Model!A82='Distance to Each Branch'!$A$7:$A$806),0))</f>
        <v>5.4268629413915193</v>
      </c>
      <c r="F82" s="153" cm="1">
        <f t="array" ref="F82">INDEX('Distance to Each Branch'!$C$7:$C$806,MATCH(1, (Model!$F$14='Distance to Each Branch'!$B$7:$B$806)*(Model!A82='Distance to Each Branch'!$A$7:$A$806),0))</f>
        <v>0.73003788531762948</v>
      </c>
      <c r="G82" s="153" cm="1">
        <f t="array" ref="G82">INDEX('Distance to Each Branch'!$C$7:$C$806,MATCH(1, (Model!$G$14='Distance to Each Branch'!$B$7:$B$806)*(Model!A82='Distance to Each Branch'!$A$7:$A$806),0))</f>
        <v>3.0862870460526191</v>
      </c>
      <c r="H82" s="153" cm="1">
        <f t="array" ref="H82">INDEX('Distance to Each Branch'!$C$7:$C$806,MATCH(1, (Model!$H$14='Distance to Each Branch'!$B$7:$B$806)*(Model!A82='Distance to Each Branch'!$A$7:$A$806),0))</f>
        <v>2.0231453344394472</v>
      </c>
      <c r="I82" s="155" t="str">
        <f t="shared" ref="I82:I145" si="224">INDEX($E$14:$H$14, MATCH(MIN(E82:H82),E82:H82,0))</f>
        <v>Branch B</v>
      </c>
      <c r="J82" s="54"/>
      <c r="K82" s="156">
        <f t="shared" ref="K82:K145" si="225">INDEX(E82:H82, MATCH(MIN(E82:H82),E82:H82,0))</f>
        <v>0.73003788531762948</v>
      </c>
      <c r="L82" s="34">
        <v>0</v>
      </c>
      <c r="M82" s="153">
        <f t="shared" si="123"/>
        <v>0</v>
      </c>
      <c r="N82" s="153">
        <f t="shared" si="119"/>
        <v>1.2931074491218177</v>
      </c>
      <c r="O82" s="153">
        <f t="shared" si="120"/>
        <v>0</v>
      </c>
      <c r="P82" s="153">
        <f t="shared" si="121"/>
        <v>0</v>
      </c>
      <c r="R82" s="23">
        <v>1</v>
      </c>
      <c r="S82" s="157">
        <f>(1-IF(M82=0,0,INDEX('Branch Closure Driven Attrition'!$D$9:$G$12,MATCH($B82,'Branch Closure Driven Attrition'!$C$9:$C$12,TRUE),MATCH(M82,'Branch Closure Driven Attrition'!$D$8:$G$8,TRUE))))</f>
        <v>1</v>
      </c>
      <c r="T82" s="157">
        <f>(1-IF(N82=0,0,INDEX('Branch Closure Driven Attrition'!$D$9:$G$12,MATCH($B82,'Branch Closure Driven Attrition'!$C$9:$C$12,TRUE),MATCH(N82,'Branch Closure Driven Attrition'!$D$8:$G$8,TRUE))))</f>
        <v>0.65</v>
      </c>
      <c r="U82" s="157">
        <f>(1-IF(O82=0,0,INDEX('Branch Closure Driven Attrition'!$D$9:$G$12,MATCH($B82,'Branch Closure Driven Attrition'!$C$9:$C$12,TRUE),MATCH(O82,'Branch Closure Driven Attrition'!$D$8:$G$8,TRUE))))</f>
        <v>1</v>
      </c>
      <c r="V82" s="157">
        <f>(1-IF(P82=0,0,INDEX('Branch Closure Driven Attrition'!$D$9:$G$12,MATCH($B82,'Branch Closure Driven Attrition'!$C$9:$C$12,TRUE),MATCH(P82,'Branch Closure Driven Attrition'!$D$8:$G$8,TRUE))))</f>
        <v>1</v>
      </c>
      <c r="W82" s="29"/>
      <c r="X82" s="23">
        <f t="shared" si="122"/>
        <v>1</v>
      </c>
      <c r="Y82" s="157">
        <f>IF($C82&lt;'Fee Driven Attrition'!$I$8,1-IF(Y$13='Fee Driven Attrition'!$J$7,'Fee Driven Attrition'!$J$8,'Fee Driven Attrition'!$K$8),1)</f>
        <v>1</v>
      </c>
      <c r="Z82" s="157">
        <f>IF($C82&lt;'Fee Driven Attrition'!$I$9,1-IF(Z$13='Fee Driven Attrition'!$J$7,'Fee Driven Attrition'!$J$9,'Fee Driven Attrition'!$K$8),1)</f>
        <v>1</v>
      </c>
      <c r="AA82" s="157">
        <f>IF($C82&lt;'Fee Driven Attrition'!$I$8,1-IF(AA$13='Fee Driven Attrition'!$K$7,'Fee Driven Attrition'!$K$8,'Fee Driven Attrition'!$K$8),1)</f>
        <v>1</v>
      </c>
      <c r="AB82" s="157">
        <f>IF($C82&lt;'Fee Driven Attrition'!$I$9,1-IF(AB$13='Fee Driven Attrition'!$K$7,'Fee Driven Attrition'!$K$9,'Fee Driven Attrition'!$K$8),1)</f>
        <v>1</v>
      </c>
      <c r="AC82" s="29"/>
      <c r="AD82" s="23"/>
      <c r="AE82" s="157">
        <f t="shared" si="223"/>
        <v>1</v>
      </c>
      <c r="AF82" s="157">
        <f t="shared" si="124"/>
        <v>1</v>
      </c>
      <c r="AG82" s="157">
        <f t="shared" si="125"/>
        <v>0.65</v>
      </c>
      <c r="AH82" s="157">
        <f t="shared" si="126"/>
        <v>1</v>
      </c>
      <c r="AI82" s="157">
        <f t="shared" si="127"/>
        <v>1</v>
      </c>
      <c r="AJ82" s="157">
        <f t="shared" si="128"/>
        <v>1</v>
      </c>
      <c r="AK82" s="157">
        <f t="shared" si="129"/>
        <v>1</v>
      </c>
      <c r="AL82" s="157">
        <f t="shared" si="130"/>
        <v>0.65</v>
      </c>
      <c r="AM82" s="157">
        <f t="shared" si="131"/>
        <v>1</v>
      </c>
      <c r="AN82" s="157">
        <f t="shared" si="132"/>
        <v>1</v>
      </c>
      <c r="AO82" s="157">
        <f t="shared" si="133"/>
        <v>1</v>
      </c>
      <c r="AP82" s="157">
        <f t="shared" si="134"/>
        <v>1</v>
      </c>
      <c r="AQ82" s="157">
        <f t="shared" si="135"/>
        <v>0.65</v>
      </c>
      <c r="AR82" s="157">
        <f t="shared" si="136"/>
        <v>1</v>
      </c>
      <c r="AS82" s="157">
        <f t="shared" si="137"/>
        <v>1</v>
      </c>
      <c r="AT82" s="157">
        <f t="shared" si="138"/>
        <v>1</v>
      </c>
      <c r="AU82" s="157">
        <f t="shared" si="139"/>
        <v>1</v>
      </c>
      <c r="AV82" s="157">
        <f t="shared" si="140"/>
        <v>0.65</v>
      </c>
      <c r="AW82" s="157">
        <f t="shared" si="141"/>
        <v>1</v>
      </c>
      <c r="AX82" s="157">
        <f t="shared" si="142"/>
        <v>1</v>
      </c>
      <c r="AY82" s="157">
        <f t="shared" si="143"/>
        <v>1</v>
      </c>
      <c r="AZ82" s="157">
        <f t="shared" si="144"/>
        <v>1</v>
      </c>
      <c r="BA82" s="157">
        <f t="shared" si="145"/>
        <v>0.65</v>
      </c>
      <c r="BB82" s="157">
        <f t="shared" si="146"/>
        <v>1</v>
      </c>
      <c r="BC82" s="157">
        <f t="shared" si="147"/>
        <v>1</v>
      </c>
      <c r="BD82" s="60"/>
      <c r="BE82" s="158">
        <f t="shared" si="118"/>
        <v>301.76323694442652</v>
      </c>
      <c r="BF82" s="1"/>
      <c r="BG82" s="1"/>
      <c r="BH82" s="159">
        <f t="shared" si="148"/>
        <v>0</v>
      </c>
      <c r="BI82" s="159">
        <f t="shared" si="149"/>
        <v>0</v>
      </c>
      <c r="BJ82" s="159">
        <f t="shared" si="150"/>
        <v>0</v>
      </c>
      <c r="BK82" s="159">
        <f t="shared" si="151"/>
        <v>0</v>
      </c>
      <c r="BL82" s="159">
        <f t="shared" si="152"/>
        <v>0</v>
      </c>
      <c r="BM82" s="159">
        <f t="shared" si="153"/>
        <v>0</v>
      </c>
      <c r="BN82" s="159">
        <f t="shared" si="154"/>
        <v>0</v>
      </c>
      <c r="BO82" s="159">
        <f t="shared" si="155"/>
        <v>0</v>
      </c>
      <c r="BP82" s="159">
        <f t="shared" si="156"/>
        <v>0</v>
      </c>
      <c r="BQ82" s="159">
        <f t="shared" si="157"/>
        <v>0</v>
      </c>
      <c r="BR82" s="159">
        <f t="shared" si="158"/>
        <v>0</v>
      </c>
      <c r="BS82" s="159">
        <f t="shared" si="159"/>
        <v>0</v>
      </c>
      <c r="BT82" s="159">
        <f t="shared" si="160"/>
        <v>0</v>
      </c>
      <c r="BU82" s="159">
        <f t="shared" si="161"/>
        <v>0</v>
      </c>
      <c r="BV82" s="159">
        <f t="shared" si="162"/>
        <v>0</v>
      </c>
      <c r="BW82" s="159">
        <f t="shared" si="163"/>
        <v>0</v>
      </c>
      <c r="BX82" s="159">
        <f t="shared" si="164"/>
        <v>0</v>
      </c>
      <c r="BY82" s="159">
        <f t="shared" si="165"/>
        <v>0</v>
      </c>
      <c r="BZ82" s="159">
        <f t="shared" si="166"/>
        <v>0</v>
      </c>
      <c r="CA82" s="159">
        <f t="shared" si="167"/>
        <v>0</v>
      </c>
      <c r="CB82" s="159">
        <f t="shared" si="168"/>
        <v>0</v>
      </c>
      <c r="CC82" s="159">
        <f t="shared" si="169"/>
        <v>0</v>
      </c>
      <c r="CD82" s="159">
        <f t="shared" si="170"/>
        <v>0</v>
      </c>
      <c r="CE82" s="159">
        <f t="shared" si="171"/>
        <v>0</v>
      </c>
      <c r="CF82" s="159">
        <f t="shared" si="172"/>
        <v>0</v>
      </c>
      <c r="CG82" s="1"/>
      <c r="CH82" s="1"/>
      <c r="CI82" s="160">
        <f t="shared" si="173"/>
        <v>251.76323694442652</v>
      </c>
      <c r="CJ82" s="160">
        <f t="shared" si="174"/>
        <v>251.76323694442652</v>
      </c>
      <c r="CK82" s="160">
        <f t="shared" si="175"/>
        <v>251.76323694442652</v>
      </c>
      <c r="CL82" s="160">
        <f t="shared" si="176"/>
        <v>251.76323694442652</v>
      </c>
      <c r="CM82" s="160">
        <f t="shared" si="177"/>
        <v>251.76323694442652</v>
      </c>
      <c r="CN82" s="160">
        <f t="shared" si="178"/>
        <v>251.76323694442652</v>
      </c>
      <c r="CO82" s="160">
        <f t="shared" si="179"/>
        <v>251.76323694442652</v>
      </c>
      <c r="CP82" s="160">
        <f t="shared" si="180"/>
        <v>251.76323694442652</v>
      </c>
      <c r="CQ82" s="160">
        <f t="shared" si="181"/>
        <v>251.76323694442652</v>
      </c>
      <c r="CR82" s="160">
        <f t="shared" si="182"/>
        <v>251.76323694442652</v>
      </c>
      <c r="CS82" s="160">
        <f t="shared" si="183"/>
        <v>251.76323694442652</v>
      </c>
      <c r="CT82" s="160">
        <f t="shared" si="184"/>
        <v>251.76323694442652</v>
      </c>
      <c r="CU82" s="160">
        <f t="shared" si="185"/>
        <v>251.76323694442652</v>
      </c>
      <c r="CV82" s="160">
        <f t="shared" si="186"/>
        <v>251.76323694442652</v>
      </c>
      <c r="CW82" s="160">
        <f t="shared" si="187"/>
        <v>251.76323694442652</v>
      </c>
      <c r="CX82" s="160">
        <f t="shared" si="188"/>
        <v>251.76323694442652</v>
      </c>
      <c r="CY82" s="160">
        <f t="shared" si="189"/>
        <v>251.76323694442652</v>
      </c>
      <c r="CZ82" s="160">
        <f t="shared" si="190"/>
        <v>251.76323694442652</v>
      </c>
      <c r="DA82" s="160">
        <f t="shared" si="191"/>
        <v>251.76323694442652</v>
      </c>
      <c r="DB82" s="160">
        <f t="shared" si="192"/>
        <v>251.76323694442652</v>
      </c>
      <c r="DC82" s="160">
        <f t="shared" si="193"/>
        <v>251.76323694442652</v>
      </c>
      <c r="DD82" s="160">
        <f t="shared" si="194"/>
        <v>251.76323694442652</v>
      </c>
      <c r="DE82" s="160">
        <f t="shared" si="195"/>
        <v>251.76323694442652</v>
      </c>
      <c r="DF82" s="160">
        <f t="shared" si="196"/>
        <v>251.76323694442652</v>
      </c>
      <c r="DG82" s="160">
        <f t="shared" si="197"/>
        <v>251.76323694442652</v>
      </c>
      <c r="DH82" s="36"/>
      <c r="DI82" s="36"/>
      <c r="DJ82" s="160">
        <f t="shared" si="198"/>
        <v>251.76323694442652</v>
      </c>
      <c r="DK82" s="160">
        <f t="shared" si="199"/>
        <v>251.76323694442652</v>
      </c>
      <c r="DL82" s="160">
        <f t="shared" si="200"/>
        <v>163.64610401387725</v>
      </c>
      <c r="DM82" s="160">
        <f t="shared" si="201"/>
        <v>251.76323694442652</v>
      </c>
      <c r="DN82" s="160">
        <f t="shared" si="202"/>
        <v>251.76323694442652</v>
      </c>
      <c r="DO82" s="160">
        <f t="shared" si="203"/>
        <v>251.76323694442652</v>
      </c>
      <c r="DP82" s="160">
        <f t="shared" si="204"/>
        <v>251.76323694442652</v>
      </c>
      <c r="DQ82" s="160">
        <f t="shared" si="205"/>
        <v>163.64610401387725</v>
      </c>
      <c r="DR82" s="160">
        <f t="shared" si="206"/>
        <v>251.76323694442652</v>
      </c>
      <c r="DS82" s="160">
        <f t="shared" si="207"/>
        <v>251.76323694442652</v>
      </c>
      <c r="DT82" s="160">
        <f t="shared" si="208"/>
        <v>251.76323694442652</v>
      </c>
      <c r="DU82" s="160">
        <f t="shared" si="209"/>
        <v>251.76323694442652</v>
      </c>
      <c r="DV82" s="160">
        <f t="shared" si="210"/>
        <v>163.64610401387725</v>
      </c>
      <c r="DW82" s="160">
        <f t="shared" si="211"/>
        <v>251.76323694442652</v>
      </c>
      <c r="DX82" s="160">
        <f t="shared" si="212"/>
        <v>251.76323694442652</v>
      </c>
      <c r="DY82" s="160">
        <f t="shared" si="213"/>
        <v>251.76323694442652</v>
      </c>
      <c r="DZ82" s="160">
        <f t="shared" si="214"/>
        <v>251.76323694442652</v>
      </c>
      <c r="EA82" s="160">
        <f t="shared" si="215"/>
        <v>163.64610401387725</v>
      </c>
      <c r="EB82" s="160">
        <f t="shared" si="216"/>
        <v>251.76323694442652</v>
      </c>
      <c r="EC82" s="160">
        <f t="shared" si="217"/>
        <v>251.76323694442652</v>
      </c>
      <c r="ED82" s="160">
        <f t="shared" si="218"/>
        <v>251.76323694442652</v>
      </c>
      <c r="EE82" s="160">
        <f t="shared" si="219"/>
        <v>251.76323694442652</v>
      </c>
      <c r="EF82" s="160">
        <f t="shared" si="220"/>
        <v>163.64610401387725</v>
      </c>
      <c r="EG82" s="160">
        <f t="shared" si="221"/>
        <v>251.76323694442652</v>
      </c>
      <c r="EH82" s="160">
        <f t="shared" si="222"/>
        <v>251.76323694442652</v>
      </c>
      <c r="EI82" s="36"/>
      <c r="EJ82" s="36"/>
      <c r="EK82" s="36"/>
      <c r="EL82" s="36"/>
      <c r="EM82" s="36"/>
      <c r="EN82" s="36"/>
      <c r="EO82" s="36"/>
      <c r="EP82" s="36"/>
      <c r="EQ82" s="36"/>
      <c r="ER82" s="36"/>
      <c r="ES82" s="36"/>
      <c r="ET82" s="36"/>
      <c r="EU82" s="36"/>
    </row>
    <row r="83" spans="1:151" ht="13.5" thickBot="1">
      <c r="A83" s="2">
        <v>1075</v>
      </c>
      <c r="B83" s="153">
        <f>INDEX('Customer Longevity'!$A$7:$A$206,MATCH(Model!A83,'Customer Longevity'!$B$7:$B$206,0))</f>
        <v>7.780176867396273</v>
      </c>
      <c r="C83" s="154">
        <v>16989.768466735793</v>
      </c>
      <c r="D83" s="3"/>
      <c r="E83" s="153" cm="1">
        <f t="array" ref="E83">INDEX('Distance to Each Branch'!$C$7:$C$806,MATCH(1, (Model!$E$14='Distance to Each Branch'!$B$7:$B$806)*(Model!A83='Distance to Each Branch'!$A$7:$A$806),0))</f>
        <v>1.3946758219657727</v>
      </c>
      <c r="F83" s="153" cm="1">
        <f t="array" ref="F83">INDEX('Distance to Each Branch'!$C$7:$C$806,MATCH(1, (Model!$F$14='Distance to Each Branch'!$B$7:$B$806)*(Model!A83='Distance to Each Branch'!$A$7:$A$806),0))</f>
        <v>4.3541396875893099</v>
      </c>
      <c r="G83" s="153" cm="1">
        <f t="array" ref="G83">INDEX('Distance to Each Branch'!$C$7:$C$806,MATCH(1, (Model!$G$14='Distance to Each Branch'!$B$7:$B$806)*(Model!A83='Distance to Each Branch'!$A$7:$A$806),0))</f>
        <v>1.3444405355900875</v>
      </c>
      <c r="H83" s="153" cm="1">
        <f t="array" ref="H83">INDEX('Distance to Each Branch'!$C$7:$C$806,MATCH(1, (Model!$H$14='Distance to Each Branch'!$B$7:$B$806)*(Model!A83='Distance to Each Branch'!$A$7:$A$806),0))</f>
        <v>1.0493257175755175</v>
      </c>
      <c r="I83" s="155" t="str">
        <f t="shared" si="224"/>
        <v>Branch D</v>
      </c>
      <c r="J83" s="54"/>
      <c r="K83" s="156">
        <f t="shared" si="225"/>
        <v>1.0493257175755175</v>
      </c>
      <c r="L83" s="34">
        <v>0</v>
      </c>
      <c r="M83" s="153">
        <f t="shared" si="123"/>
        <v>0</v>
      </c>
      <c r="N83" s="153">
        <f t="shared" si="119"/>
        <v>0</v>
      </c>
      <c r="O83" s="153">
        <f t="shared" si="120"/>
        <v>0</v>
      </c>
      <c r="P83" s="153">
        <f t="shared" si="121"/>
        <v>0.29511481801456996</v>
      </c>
      <c r="R83" s="23">
        <v>1</v>
      </c>
      <c r="S83" s="157">
        <f>(1-IF(M83=0,0,INDEX('Branch Closure Driven Attrition'!$D$9:$G$12,MATCH($B83,'Branch Closure Driven Attrition'!$C$9:$C$12,TRUE),MATCH(M83,'Branch Closure Driven Attrition'!$D$8:$G$8,TRUE))))</f>
        <v>1</v>
      </c>
      <c r="T83" s="157">
        <f>(1-IF(N83=0,0,INDEX('Branch Closure Driven Attrition'!$D$9:$G$12,MATCH($B83,'Branch Closure Driven Attrition'!$C$9:$C$12,TRUE),MATCH(N83,'Branch Closure Driven Attrition'!$D$8:$G$8,TRUE))))</f>
        <v>1</v>
      </c>
      <c r="U83" s="157">
        <f>(1-IF(O83=0,0,INDEX('Branch Closure Driven Attrition'!$D$9:$G$12,MATCH($B83,'Branch Closure Driven Attrition'!$C$9:$C$12,TRUE),MATCH(O83,'Branch Closure Driven Attrition'!$D$8:$G$8,TRUE))))</f>
        <v>1</v>
      </c>
      <c r="V83" s="157">
        <f>(1-IF(P83=0,0,INDEX('Branch Closure Driven Attrition'!$D$9:$G$12,MATCH($B83,'Branch Closure Driven Attrition'!$C$9:$C$12,TRUE),MATCH(P83,'Branch Closure Driven Attrition'!$D$8:$G$8,TRUE))))</f>
        <v>0.75</v>
      </c>
      <c r="W83" s="29"/>
      <c r="X83" s="23">
        <f t="shared" si="122"/>
        <v>1</v>
      </c>
      <c r="Y83" s="157">
        <f>IF($C83&lt;'Fee Driven Attrition'!$I$8,1-IF(Y$13='Fee Driven Attrition'!$J$7,'Fee Driven Attrition'!$J$8,'Fee Driven Attrition'!$K$8),1)</f>
        <v>1</v>
      </c>
      <c r="Z83" s="157">
        <f>IF($C83&lt;'Fee Driven Attrition'!$I$9,1-IF(Z$13='Fee Driven Attrition'!$J$7,'Fee Driven Attrition'!$J$9,'Fee Driven Attrition'!$K$8),1)</f>
        <v>1</v>
      </c>
      <c r="AA83" s="157">
        <f>IF($C83&lt;'Fee Driven Attrition'!$I$8,1-IF(AA$13='Fee Driven Attrition'!$K$7,'Fee Driven Attrition'!$K$8,'Fee Driven Attrition'!$K$8),1)</f>
        <v>1</v>
      </c>
      <c r="AB83" s="157">
        <f>IF($C83&lt;'Fee Driven Attrition'!$I$9,1-IF(AB$13='Fee Driven Attrition'!$K$7,'Fee Driven Attrition'!$K$9,'Fee Driven Attrition'!$K$8),1)</f>
        <v>1</v>
      </c>
      <c r="AC83" s="29"/>
      <c r="AD83" s="23"/>
      <c r="AE83" s="157">
        <f t="shared" si="223"/>
        <v>1</v>
      </c>
      <c r="AF83" s="157">
        <f t="shared" si="124"/>
        <v>1</v>
      </c>
      <c r="AG83" s="157">
        <f t="shared" si="125"/>
        <v>1</v>
      </c>
      <c r="AH83" s="157">
        <f t="shared" si="126"/>
        <v>1</v>
      </c>
      <c r="AI83" s="157">
        <f t="shared" si="127"/>
        <v>0.75</v>
      </c>
      <c r="AJ83" s="157">
        <f t="shared" si="128"/>
        <v>1</v>
      </c>
      <c r="AK83" s="157">
        <f t="shared" si="129"/>
        <v>1</v>
      </c>
      <c r="AL83" s="157">
        <f t="shared" si="130"/>
        <v>1</v>
      </c>
      <c r="AM83" s="157">
        <f t="shared" si="131"/>
        <v>1</v>
      </c>
      <c r="AN83" s="157">
        <f t="shared" si="132"/>
        <v>0.75</v>
      </c>
      <c r="AO83" s="157">
        <f t="shared" si="133"/>
        <v>1</v>
      </c>
      <c r="AP83" s="157">
        <f t="shared" si="134"/>
        <v>1</v>
      </c>
      <c r="AQ83" s="157">
        <f t="shared" si="135"/>
        <v>1</v>
      </c>
      <c r="AR83" s="157">
        <f t="shared" si="136"/>
        <v>1</v>
      </c>
      <c r="AS83" s="157">
        <f t="shared" si="137"/>
        <v>0.75</v>
      </c>
      <c r="AT83" s="157">
        <f t="shared" si="138"/>
        <v>1</v>
      </c>
      <c r="AU83" s="157">
        <f t="shared" si="139"/>
        <v>1</v>
      </c>
      <c r="AV83" s="157">
        <f t="shared" si="140"/>
        <v>1</v>
      </c>
      <c r="AW83" s="157">
        <f t="shared" si="141"/>
        <v>1</v>
      </c>
      <c r="AX83" s="157">
        <f t="shared" si="142"/>
        <v>0.75</v>
      </c>
      <c r="AY83" s="157">
        <f t="shared" si="143"/>
        <v>1</v>
      </c>
      <c r="AZ83" s="157">
        <f t="shared" si="144"/>
        <v>1</v>
      </c>
      <c r="BA83" s="157">
        <f t="shared" si="145"/>
        <v>1</v>
      </c>
      <c r="BB83" s="157">
        <f t="shared" si="146"/>
        <v>1</v>
      </c>
      <c r="BC83" s="157">
        <f t="shared" si="147"/>
        <v>0.75</v>
      </c>
      <c r="BD83" s="60"/>
      <c r="BE83" s="158">
        <f t="shared" ref="BE83:BE146" si="226">$C83*0.01</f>
        <v>169.89768466735794</v>
      </c>
      <c r="BF83" s="1"/>
      <c r="BG83" s="1"/>
      <c r="BH83" s="159">
        <f t="shared" si="148"/>
        <v>0</v>
      </c>
      <c r="BI83" s="159">
        <f t="shared" si="149"/>
        <v>0</v>
      </c>
      <c r="BJ83" s="159">
        <f t="shared" si="150"/>
        <v>0</v>
      </c>
      <c r="BK83" s="159">
        <f t="shared" si="151"/>
        <v>0</v>
      </c>
      <c r="BL83" s="159">
        <f t="shared" si="152"/>
        <v>0</v>
      </c>
      <c r="BM83" s="159">
        <f t="shared" si="153"/>
        <v>0</v>
      </c>
      <c r="BN83" s="159">
        <f t="shared" si="154"/>
        <v>0</v>
      </c>
      <c r="BO83" s="159">
        <f t="shared" si="155"/>
        <v>0</v>
      </c>
      <c r="BP83" s="159">
        <f t="shared" si="156"/>
        <v>0</v>
      </c>
      <c r="BQ83" s="159">
        <f t="shared" si="157"/>
        <v>0</v>
      </c>
      <c r="BR83" s="159">
        <f t="shared" si="158"/>
        <v>0</v>
      </c>
      <c r="BS83" s="159">
        <f t="shared" si="159"/>
        <v>0</v>
      </c>
      <c r="BT83" s="159">
        <f t="shared" si="160"/>
        <v>0</v>
      </c>
      <c r="BU83" s="159">
        <f t="shared" si="161"/>
        <v>0</v>
      </c>
      <c r="BV83" s="159">
        <f t="shared" si="162"/>
        <v>0</v>
      </c>
      <c r="BW83" s="159">
        <f t="shared" si="163"/>
        <v>0</v>
      </c>
      <c r="BX83" s="159">
        <f t="shared" si="164"/>
        <v>0</v>
      </c>
      <c r="BY83" s="159">
        <f t="shared" si="165"/>
        <v>0</v>
      </c>
      <c r="BZ83" s="159">
        <f t="shared" si="166"/>
        <v>0</v>
      </c>
      <c r="CA83" s="159">
        <f t="shared" si="167"/>
        <v>0</v>
      </c>
      <c r="CB83" s="159">
        <f t="shared" si="168"/>
        <v>0</v>
      </c>
      <c r="CC83" s="159">
        <f t="shared" si="169"/>
        <v>0</v>
      </c>
      <c r="CD83" s="159">
        <f t="shared" si="170"/>
        <v>0</v>
      </c>
      <c r="CE83" s="159">
        <f t="shared" si="171"/>
        <v>0</v>
      </c>
      <c r="CF83" s="159">
        <f t="shared" si="172"/>
        <v>0</v>
      </c>
      <c r="CG83" s="1"/>
      <c r="CH83" s="1"/>
      <c r="CI83" s="160">
        <f t="shared" si="173"/>
        <v>119.89768466735794</v>
      </c>
      <c r="CJ83" s="160">
        <f t="shared" si="174"/>
        <v>119.89768466735794</v>
      </c>
      <c r="CK83" s="160">
        <f t="shared" si="175"/>
        <v>119.89768466735794</v>
      </c>
      <c r="CL83" s="160">
        <f t="shared" si="176"/>
        <v>119.89768466735794</v>
      </c>
      <c r="CM83" s="160">
        <f t="shared" si="177"/>
        <v>119.89768466735794</v>
      </c>
      <c r="CN83" s="160">
        <f t="shared" si="178"/>
        <v>119.89768466735794</v>
      </c>
      <c r="CO83" s="160">
        <f t="shared" si="179"/>
        <v>119.89768466735794</v>
      </c>
      <c r="CP83" s="160">
        <f t="shared" si="180"/>
        <v>119.89768466735794</v>
      </c>
      <c r="CQ83" s="160">
        <f t="shared" si="181"/>
        <v>119.89768466735794</v>
      </c>
      <c r="CR83" s="160">
        <f t="shared" si="182"/>
        <v>119.89768466735794</v>
      </c>
      <c r="CS83" s="160">
        <f t="shared" si="183"/>
        <v>119.89768466735794</v>
      </c>
      <c r="CT83" s="160">
        <f t="shared" si="184"/>
        <v>119.89768466735794</v>
      </c>
      <c r="CU83" s="160">
        <f t="shared" si="185"/>
        <v>119.89768466735794</v>
      </c>
      <c r="CV83" s="160">
        <f t="shared" si="186"/>
        <v>119.89768466735794</v>
      </c>
      <c r="CW83" s="160">
        <f t="shared" si="187"/>
        <v>119.89768466735794</v>
      </c>
      <c r="CX83" s="160">
        <f t="shared" si="188"/>
        <v>119.89768466735794</v>
      </c>
      <c r="CY83" s="160">
        <f t="shared" si="189"/>
        <v>119.89768466735794</v>
      </c>
      <c r="CZ83" s="160">
        <f t="shared" si="190"/>
        <v>119.89768466735794</v>
      </c>
      <c r="DA83" s="160">
        <f t="shared" si="191"/>
        <v>119.89768466735794</v>
      </c>
      <c r="DB83" s="160">
        <f t="shared" si="192"/>
        <v>119.89768466735794</v>
      </c>
      <c r="DC83" s="160">
        <f t="shared" si="193"/>
        <v>119.89768466735794</v>
      </c>
      <c r="DD83" s="160">
        <f t="shared" si="194"/>
        <v>119.89768466735794</v>
      </c>
      <c r="DE83" s="160">
        <f t="shared" si="195"/>
        <v>119.89768466735794</v>
      </c>
      <c r="DF83" s="160">
        <f t="shared" si="196"/>
        <v>119.89768466735794</v>
      </c>
      <c r="DG83" s="160">
        <f t="shared" si="197"/>
        <v>119.89768466735794</v>
      </c>
      <c r="DH83" s="36"/>
      <c r="DI83" s="36"/>
      <c r="DJ83" s="160">
        <f t="shared" si="198"/>
        <v>119.89768466735794</v>
      </c>
      <c r="DK83" s="160">
        <f t="shared" si="199"/>
        <v>119.89768466735794</v>
      </c>
      <c r="DL83" s="160">
        <f t="shared" si="200"/>
        <v>119.89768466735794</v>
      </c>
      <c r="DM83" s="160">
        <f t="shared" si="201"/>
        <v>119.89768466735794</v>
      </c>
      <c r="DN83" s="160">
        <f t="shared" si="202"/>
        <v>89.923263500518459</v>
      </c>
      <c r="DO83" s="160">
        <f t="shared" si="203"/>
        <v>119.89768466735794</v>
      </c>
      <c r="DP83" s="160">
        <f t="shared" si="204"/>
        <v>119.89768466735794</v>
      </c>
      <c r="DQ83" s="160">
        <f t="shared" si="205"/>
        <v>119.89768466735794</v>
      </c>
      <c r="DR83" s="160">
        <f t="shared" si="206"/>
        <v>119.89768466735794</v>
      </c>
      <c r="DS83" s="160">
        <f t="shared" si="207"/>
        <v>89.923263500518459</v>
      </c>
      <c r="DT83" s="160">
        <f t="shared" si="208"/>
        <v>119.89768466735794</v>
      </c>
      <c r="DU83" s="160">
        <f t="shared" si="209"/>
        <v>119.89768466735794</v>
      </c>
      <c r="DV83" s="160">
        <f t="shared" si="210"/>
        <v>119.89768466735794</v>
      </c>
      <c r="DW83" s="160">
        <f t="shared" si="211"/>
        <v>119.89768466735794</v>
      </c>
      <c r="DX83" s="160">
        <f t="shared" si="212"/>
        <v>89.923263500518459</v>
      </c>
      <c r="DY83" s="160">
        <f t="shared" si="213"/>
        <v>119.89768466735794</v>
      </c>
      <c r="DZ83" s="160">
        <f t="shared" si="214"/>
        <v>119.89768466735794</v>
      </c>
      <c r="EA83" s="160">
        <f t="shared" si="215"/>
        <v>119.89768466735794</v>
      </c>
      <c r="EB83" s="160">
        <f t="shared" si="216"/>
        <v>119.89768466735794</v>
      </c>
      <c r="EC83" s="160">
        <f t="shared" si="217"/>
        <v>89.923263500518459</v>
      </c>
      <c r="ED83" s="160">
        <f t="shared" si="218"/>
        <v>119.89768466735794</v>
      </c>
      <c r="EE83" s="160">
        <f t="shared" si="219"/>
        <v>119.89768466735794</v>
      </c>
      <c r="EF83" s="160">
        <f t="shared" si="220"/>
        <v>119.89768466735794</v>
      </c>
      <c r="EG83" s="160">
        <f t="shared" si="221"/>
        <v>119.89768466735794</v>
      </c>
      <c r="EH83" s="160">
        <f t="shared" si="222"/>
        <v>89.923263500518459</v>
      </c>
      <c r="EI83" s="36"/>
      <c r="EJ83" s="36"/>
      <c r="EK83" s="36"/>
      <c r="EL83" s="36"/>
      <c r="EM83" s="36"/>
      <c r="EN83" s="36"/>
      <c r="EO83" s="36"/>
      <c r="EP83" s="36"/>
      <c r="EQ83" s="36"/>
      <c r="ER83" s="36"/>
      <c r="ES83" s="36"/>
      <c r="ET83" s="36"/>
      <c r="EU83" s="36"/>
    </row>
    <row r="84" spans="1:151" ht="13.5" thickBot="1">
      <c r="A84" s="2">
        <v>1087</v>
      </c>
      <c r="B84" s="153">
        <f>INDEX('Customer Longevity'!$A$7:$A$206,MATCH(Model!A84,'Customer Longevity'!$B$7:$B$206,0))</f>
        <v>14.935957611983316</v>
      </c>
      <c r="C84" s="154">
        <v>14984.239352208988</v>
      </c>
      <c r="D84" s="3"/>
      <c r="E84" s="153" cm="1">
        <f t="array" ref="E84">INDEX('Distance to Each Branch'!$C$7:$C$806,MATCH(1, (Model!$E$14='Distance to Each Branch'!$B$7:$B$806)*(Model!A84='Distance to Each Branch'!$A$7:$A$806),0))</f>
        <v>3.4255439937269854</v>
      </c>
      <c r="F84" s="153" cm="1">
        <f t="array" ref="F84">INDEX('Distance to Each Branch'!$C$7:$C$806,MATCH(1, (Model!$F$14='Distance to Each Branch'!$B$7:$B$806)*(Model!A84='Distance to Each Branch'!$A$7:$A$806),0))</f>
        <v>1.8137419000133246</v>
      </c>
      <c r="G84" s="153" cm="1">
        <f t="array" ref="G84">INDEX('Distance to Each Branch'!$C$7:$C$806,MATCH(1, (Model!$G$14='Distance to Each Branch'!$B$7:$B$806)*(Model!A84='Distance to Each Branch'!$A$7:$A$806),0))</f>
        <v>1.7368617214362367</v>
      </c>
      <c r="H84" s="153" cm="1">
        <f t="array" ref="H84">INDEX('Distance to Each Branch'!$C$7:$C$806,MATCH(1, (Model!$H$14='Distance to Each Branch'!$B$7:$B$806)*(Model!A84='Distance to Each Branch'!$A$7:$A$806),0))</f>
        <v>4.5382267398792049</v>
      </c>
      <c r="I84" s="155" t="str">
        <f t="shared" si="224"/>
        <v>Branch C</v>
      </c>
      <c r="J84" s="54"/>
      <c r="K84" s="156">
        <f t="shared" si="225"/>
        <v>1.7368617214362367</v>
      </c>
      <c r="L84" s="34">
        <v>0</v>
      </c>
      <c r="M84" s="153">
        <f t="shared" si="123"/>
        <v>0</v>
      </c>
      <c r="N84" s="153">
        <f t="shared" si="119"/>
        <v>0</v>
      </c>
      <c r="O84" s="153">
        <f t="shared" si="120"/>
        <v>7.6880178577087843E-2</v>
      </c>
      <c r="P84" s="153">
        <f t="shared" si="121"/>
        <v>0</v>
      </c>
      <c r="R84" s="23">
        <v>1</v>
      </c>
      <c r="S84" s="157">
        <f>(1-IF(M84=0,0,INDEX('Branch Closure Driven Attrition'!$D$9:$G$12,MATCH($B84,'Branch Closure Driven Attrition'!$C$9:$C$12,TRUE),MATCH(M84,'Branch Closure Driven Attrition'!$D$8:$G$8,TRUE))))</f>
        <v>1</v>
      </c>
      <c r="T84" s="157">
        <f>(1-IF(N84=0,0,INDEX('Branch Closure Driven Attrition'!$D$9:$G$12,MATCH($B84,'Branch Closure Driven Attrition'!$C$9:$C$12,TRUE),MATCH(N84,'Branch Closure Driven Attrition'!$D$8:$G$8,TRUE))))</f>
        <v>1</v>
      </c>
      <c r="U84" s="157">
        <f>(1-IF(O84=0,0,INDEX('Branch Closure Driven Attrition'!$D$9:$G$12,MATCH($B84,'Branch Closure Driven Attrition'!$C$9:$C$12,TRUE),MATCH(O84,'Branch Closure Driven Attrition'!$D$8:$G$8,TRUE))))</f>
        <v>0.8</v>
      </c>
      <c r="V84" s="157">
        <f>(1-IF(P84=0,0,INDEX('Branch Closure Driven Attrition'!$D$9:$G$12,MATCH($B84,'Branch Closure Driven Attrition'!$C$9:$C$12,TRUE),MATCH(P84,'Branch Closure Driven Attrition'!$D$8:$G$8,TRUE))))</f>
        <v>1</v>
      </c>
      <c r="W84" s="29"/>
      <c r="X84" s="23">
        <f t="shared" si="122"/>
        <v>1</v>
      </c>
      <c r="Y84" s="157">
        <f>IF($C84&lt;'Fee Driven Attrition'!$I$8,1-IF(Y$13='Fee Driven Attrition'!$J$7,'Fee Driven Attrition'!$J$8,'Fee Driven Attrition'!$K$8),1)</f>
        <v>1</v>
      </c>
      <c r="Z84" s="157">
        <f>IF($C84&lt;'Fee Driven Attrition'!$I$9,1-IF(Z$13='Fee Driven Attrition'!$J$7,'Fee Driven Attrition'!$J$9,'Fee Driven Attrition'!$K$8),1)</f>
        <v>0.95</v>
      </c>
      <c r="AA84" s="157">
        <f>IF($C84&lt;'Fee Driven Attrition'!$I$8,1-IF(AA$13='Fee Driven Attrition'!$K$7,'Fee Driven Attrition'!$K$8,'Fee Driven Attrition'!$K$8),1)</f>
        <v>1</v>
      </c>
      <c r="AB84" s="157">
        <f>IF($C84&lt;'Fee Driven Attrition'!$I$9,1-IF(AB$13='Fee Driven Attrition'!$K$7,'Fee Driven Attrition'!$K$9,'Fee Driven Attrition'!$K$8),1)</f>
        <v>0.85</v>
      </c>
      <c r="AC84" s="29"/>
      <c r="AD84" s="23"/>
      <c r="AE84" s="157">
        <f t="shared" si="223"/>
        <v>1</v>
      </c>
      <c r="AF84" s="157">
        <f t="shared" si="124"/>
        <v>1</v>
      </c>
      <c r="AG84" s="157">
        <f t="shared" si="125"/>
        <v>1</v>
      </c>
      <c r="AH84" s="157">
        <f t="shared" si="126"/>
        <v>0.8</v>
      </c>
      <c r="AI84" s="157">
        <f t="shared" si="127"/>
        <v>1</v>
      </c>
      <c r="AJ84" s="157">
        <f t="shared" si="128"/>
        <v>1</v>
      </c>
      <c r="AK84" s="157">
        <f t="shared" si="129"/>
        <v>1</v>
      </c>
      <c r="AL84" s="157">
        <f t="shared" si="130"/>
        <v>1</v>
      </c>
      <c r="AM84" s="157">
        <f t="shared" si="131"/>
        <v>0.8</v>
      </c>
      <c r="AN84" s="157">
        <f t="shared" si="132"/>
        <v>1</v>
      </c>
      <c r="AO84" s="157">
        <f t="shared" si="133"/>
        <v>0.95</v>
      </c>
      <c r="AP84" s="157">
        <f t="shared" si="134"/>
        <v>0.95</v>
      </c>
      <c r="AQ84" s="157">
        <f t="shared" si="135"/>
        <v>0.95</v>
      </c>
      <c r="AR84" s="157">
        <f t="shared" si="136"/>
        <v>0.76</v>
      </c>
      <c r="AS84" s="157">
        <f t="shared" si="137"/>
        <v>0.95</v>
      </c>
      <c r="AT84" s="157">
        <f t="shared" si="138"/>
        <v>1</v>
      </c>
      <c r="AU84" s="157">
        <f t="shared" si="139"/>
        <v>1</v>
      </c>
      <c r="AV84" s="157">
        <f t="shared" si="140"/>
        <v>1</v>
      </c>
      <c r="AW84" s="157">
        <f t="shared" si="141"/>
        <v>0.8</v>
      </c>
      <c r="AX84" s="157">
        <f t="shared" si="142"/>
        <v>1</v>
      </c>
      <c r="AY84" s="157">
        <f t="shared" si="143"/>
        <v>0.85</v>
      </c>
      <c r="AZ84" s="157">
        <f t="shared" si="144"/>
        <v>0.85</v>
      </c>
      <c r="BA84" s="157">
        <f t="shared" si="145"/>
        <v>0.85</v>
      </c>
      <c r="BB84" s="157">
        <f t="shared" si="146"/>
        <v>0.68</v>
      </c>
      <c r="BC84" s="157">
        <f t="shared" si="147"/>
        <v>0.85</v>
      </c>
      <c r="BD84" s="60"/>
      <c r="BE84" s="158">
        <f t="shared" si="226"/>
        <v>149.84239352208988</v>
      </c>
      <c r="BF84" s="1"/>
      <c r="BG84" s="1"/>
      <c r="BH84" s="159">
        <f t="shared" si="148"/>
        <v>0</v>
      </c>
      <c r="BI84" s="159">
        <f t="shared" si="149"/>
        <v>0</v>
      </c>
      <c r="BJ84" s="159">
        <f t="shared" si="150"/>
        <v>0</v>
      </c>
      <c r="BK84" s="159">
        <f t="shared" si="151"/>
        <v>0</v>
      </c>
      <c r="BL84" s="159">
        <f t="shared" si="152"/>
        <v>0</v>
      </c>
      <c r="BM84" s="159">
        <f t="shared" si="153"/>
        <v>0</v>
      </c>
      <c r="BN84" s="159">
        <f t="shared" si="154"/>
        <v>0</v>
      </c>
      <c r="BO84" s="159">
        <f t="shared" si="155"/>
        <v>0</v>
      </c>
      <c r="BP84" s="159">
        <f t="shared" si="156"/>
        <v>0</v>
      </c>
      <c r="BQ84" s="159">
        <f t="shared" si="157"/>
        <v>0</v>
      </c>
      <c r="BR84" s="159">
        <f t="shared" si="158"/>
        <v>40</v>
      </c>
      <c r="BS84" s="159">
        <f t="shared" si="159"/>
        <v>40</v>
      </c>
      <c r="BT84" s="159">
        <f t="shared" si="160"/>
        <v>40</v>
      </c>
      <c r="BU84" s="159">
        <f t="shared" si="161"/>
        <v>40</v>
      </c>
      <c r="BV84" s="159">
        <f t="shared" si="162"/>
        <v>40</v>
      </c>
      <c r="BW84" s="159">
        <f t="shared" si="163"/>
        <v>0</v>
      </c>
      <c r="BX84" s="159">
        <f t="shared" si="164"/>
        <v>0</v>
      </c>
      <c r="BY84" s="159">
        <f t="shared" si="165"/>
        <v>0</v>
      </c>
      <c r="BZ84" s="159">
        <f t="shared" si="166"/>
        <v>0</v>
      </c>
      <c r="CA84" s="159">
        <f t="shared" si="167"/>
        <v>0</v>
      </c>
      <c r="CB84" s="159">
        <f t="shared" si="168"/>
        <v>60</v>
      </c>
      <c r="CC84" s="159">
        <f t="shared" si="169"/>
        <v>60</v>
      </c>
      <c r="CD84" s="159">
        <f t="shared" si="170"/>
        <v>60</v>
      </c>
      <c r="CE84" s="159">
        <f t="shared" si="171"/>
        <v>60</v>
      </c>
      <c r="CF84" s="159">
        <f t="shared" si="172"/>
        <v>60</v>
      </c>
      <c r="CG84" s="1"/>
      <c r="CH84" s="1"/>
      <c r="CI84" s="160">
        <f t="shared" si="173"/>
        <v>99.842393522089878</v>
      </c>
      <c r="CJ84" s="160">
        <f t="shared" si="174"/>
        <v>99.842393522089878</v>
      </c>
      <c r="CK84" s="160">
        <f t="shared" si="175"/>
        <v>99.842393522089878</v>
      </c>
      <c r="CL84" s="160">
        <f t="shared" si="176"/>
        <v>99.842393522089878</v>
      </c>
      <c r="CM84" s="160">
        <f t="shared" si="177"/>
        <v>99.842393522089878</v>
      </c>
      <c r="CN84" s="160">
        <f t="shared" si="178"/>
        <v>99.842393522089878</v>
      </c>
      <c r="CO84" s="160">
        <f t="shared" si="179"/>
        <v>99.842393522089878</v>
      </c>
      <c r="CP84" s="160">
        <f t="shared" si="180"/>
        <v>99.842393522089878</v>
      </c>
      <c r="CQ84" s="160">
        <f t="shared" si="181"/>
        <v>99.842393522089878</v>
      </c>
      <c r="CR84" s="160">
        <f t="shared" si="182"/>
        <v>99.842393522089878</v>
      </c>
      <c r="CS84" s="160">
        <f t="shared" si="183"/>
        <v>139.84239352208988</v>
      </c>
      <c r="CT84" s="160">
        <f t="shared" si="184"/>
        <v>139.84239352208988</v>
      </c>
      <c r="CU84" s="160">
        <f t="shared" si="185"/>
        <v>139.84239352208988</v>
      </c>
      <c r="CV84" s="160">
        <f t="shared" si="186"/>
        <v>139.84239352208988</v>
      </c>
      <c r="CW84" s="160">
        <f t="shared" si="187"/>
        <v>139.84239352208988</v>
      </c>
      <c r="CX84" s="160">
        <f t="shared" si="188"/>
        <v>99.842393522089878</v>
      </c>
      <c r="CY84" s="160">
        <f t="shared" si="189"/>
        <v>99.842393522089878</v>
      </c>
      <c r="CZ84" s="160">
        <f t="shared" si="190"/>
        <v>99.842393522089878</v>
      </c>
      <c r="DA84" s="160">
        <f t="shared" si="191"/>
        <v>99.842393522089878</v>
      </c>
      <c r="DB84" s="160">
        <f t="shared" si="192"/>
        <v>99.842393522089878</v>
      </c>
      <c r="DC84" s="160">
        <f t="shared" si="193"/>
        <v>159.84239352208988</v>
      </c>
      <c r="DD84" s="160">
        <f t="shared" si="194"/>
        <v>159.84239352208988</v>
      </c>
      <c r="DE84" s="160">
        <f t="shared" si="195"/>
        <v>159.84239352208988</v>
      </c>
      <c r="DF84" s="160">
        <f t="shared" si="196"/>
        <v>159.84239352208988</v>
      </c>
      <c r="DG84" s="160">
        <f t="shared" si="197"/>
        <v>159.84239352208988</v>
      </c>
      <c r="DH84" s="36"/>
      <c r="DI84" s="36"/>
      <c r="DJ84" s="160">
        <f t="shared" si="198"/>
        <v>99.842393522089878</v>
      </c>
      <c r="DK84" s="160">
        <f t="shared" si="199"/>
        <v>99.842393522089878</v>
      </c>
      <c r="DL84" s="160">
        <f t="shared" si="200"/>
        <v>99.842393522089878</v>
      </c>
      <c r="DM84" s="160">
        <f t="shared" si="201"/>
        <v>79.873914817671903</v>
      </c>
      <c r="DN84" s="160">
        <f t="shared" si="202"/>
        <v>99.842393522089878</v>
      </c>
      <c r="DO84" s="160">
        <f t="shared" si="203"/>
        <v>99.842393522089878</v>
      </c>
      <c r="DP84" s="160">
        <f t="shared" si="204"/>
        <v>99.842393522089878</v>
      </c>
      <c r="DQ84" s="160">
        <f t="shared" si="205"/>
        <v>99.842393522089878</v>
      </c>
      <c r="DR84" s="160">
        <f t="shared" si="206"/>
        <v>79.873914817671903</v>
      </c>
      <c r="DS84" s="160">
        <f t="shared" si="207"/>
        <v>99.842393522089878</v>
      </c>
      <c r="DT84" s="160">
        <f t="shared" si="208"/>
        <v>132.85027384598538</v>
      </c>
      <c r="DU84" s="160">
        <f t="shared" si="209"/>
        <v>132.85027384598538</v>
      </c>
      <c r="DV84" s="160">
        <f t="shared" si="210"/>
        <v>132.85027384598538</v>
      </c>
      <c r="DW84" s="160">
        <f t="shared" si="211"/>
        <v>106.28021907678831</v>
      </c>
      <c r="DX84" s="160">
        <f t="shared" si="212"/>
        <v>132.85027384598538</v>
      </c>
      <c r="DY84" s="160">
        <f t="shared" si="213"/>
        <v>99.842393522089878</v>
      </c>
      <c r="DZ84" s="160">
        <f t="shared" si="214"/>
        <v>99.842393522089878</v>
      </c>
      <c r="EA84" s="160">
        <f t="shared" si="215"/>
        <v>99.842393522089878</v>
      </c>
      <c r="EB84" s="160">
        <f t="shared" si="216"/>
        <v>79.873914817671903</v>
      </c>
      <c r="EC84" s="160">
        <f t="shared" si="217"/>
        <v>99.842393522089878</v>
      </c>
      <c r="ED84" s="160">
        <f t="shared" si="218"/>
        <v>135.8660344937764</v>
      </c>
      <c r="EE84" s="160">
        <f t="shared" si="219"/>
        <v>135.8660344937764</v>
      </c>
      <c r="EF84" s="160">
        <f t="shared" si="220"/>
        <v>135.8660344937764</v>
      </c>
      <c r="EG84" s="160">
        <f t="shared" si="221"/>
        <v>108.69282759502113</v>
      </c>
      <c r="EH84" s="160">
        <f t="shared" si="222"/>
        <v>135.8660344937764</v>
      </c>
      <c r="EI84" s="36"/>
      <c r="EJ84" s="36"/>
      <c r="EK84" s="36"/>
      <c r="EL84" s="36"/>
      <c r="EM84" s="36"/>
      <c r="EN84" s="36"/>
      <c r="EO84" s="36"/>
      <c r="EP84" s="36"/>
      <c r="EQ84" s="36"/>
      <c r="ER84" s="36"/>
      <c r="ES84" s="36"/>
      <c r="ET84" s="36"/>
      <c r="EU84" s="36"/>
    </row>
    <row r="85" spans="1:151" ht="13.5" thickBot="1">
      <c r="A85" s="2">
        <v>1119</v>
      </c>
      <c r="B85" s="153">
        <f>INDEX('Customer Longevity'!$A$7:$A$206,MATCH(Model!A85,'Customer Longevity'!$B$7:$B$206,0))</f>
        <v>13.371736500735537</v>
      </c>
      <c r="C85" s="154">
        <v>9629.2346530353534</v>
      </c>
      <c r="D85" s="3"/>
      <c r="E85" s="153" cm="1">
        <f t="array" ref="E85">INDEX('Distance to Each Branch'!$C$7:$C$806,MATCH(1, (Model!$E$14='Distance to Each Branch'!$B$7:$B$806)*(Model!A85='Distance to Each Branch'!$A$7:$A$806),0))</f>
        <v>5.8413605937684974</v>
      </c>
      <c r="F85" s="153" cm="1">
        <f t="array" ref="F85">INDEX('Distance to Each Branch'!$C$7:$C$806,MATCH(1, (Model!$F$14='Distance to Each Branch'!$B$7:$B$806)*(Model!A85='Distance to Each Branch'!$A$7:$A$806),0))</f>
        <v>2.067423399209563</v>
      </c>
      <c r="G85" s="153" cm="1">
        <f t="array" ref="G85">INDEX('Distance to Each Branch'!$C$7:$C$806,MATCH(1, (Model!$G$14='Distance to Each Branch'!$B$7:$B$806)*(Model!A85='Distance to Each Branch'!$A$7:$A$806),0))</f>
        <v>0.79905997705467624</v>
      </c>
      <c r="H85" s="153" cm="1">
        <f t="array" ref="H85">INDEX('Distance to Each Branch'!$C$7:$C$806,MATCH(1, (Model!$H$14='Distance to Each Branch'!$B$7:$B$806)*(Model!A85='Distance to Each Branch'!$A$7:$A$806),0))</f>
        <v>0.63567988619028493</v>
      </c>
      <c r="I85" s="155" t="str">
        <f t="shared" si="224"/>
        <v>Branch D</v>
      </c>
      <c r="J85" s="54"/>
      <c r="K85" s="156">
        <f t="shared" si="225"/>
        <v>0.63567988619028493</v>
      </c>
      <c r="L85" s="34">
        <v>0</v>
      </c>
      <c r="M85" s="153">
        <f t="shared" si="123"/>
        <v>0</v>
      </c>
      <c r="N85" s="153">
        <f t="shared" si="119"/>
        <v>0</v>
      </c>
      <c r="O85" s="153">
        <f t="shared" si="120"/>
        <v>0</v>
      </c>
      <c r="P85" s="153">
        <f t="shared" si="121"/>
        <v>0.16338009086439131</v>
      </c>
      <c r="R85" s="23">
        <v>1</v>
      </c>
      <c r="S85" s="157">
        <f>(1-IF(M85=0,0,INDEX('Branch Closure Driven Attrition'!$D$9:$G$12,MATCH($B85,'Branch Closure Driven Attrition'!$C$9:$C$12,TRUE),MATCH(M85,'Branch Closure Driven Attrition'!$D$8:$G$8,TRUE))))</f>
        <v>1</v>
      </c>
      <c r="T85" s="157">
        <f>(1-IF(N85=0,0,INDEX('Branch Closure Driven Attrition'!$D$9:$G$12,MATCH($B85,'Branch Closure Driven Attrition'!$C$9:$C$12,TRUE),MATCH(N85,'Branch Closure Driven Attrition'!$D$8:$G$8,TRUE))))</f>
        <v>1</v>
      </c>
      <c r="U85" s="157">
        <f>(1-IF(O85=0,0,INDEX('Branch Closure Driven Attrition'!$D$9:$G$12,MATCH($B85,'Branch Closure Driven Attrition'!$C$9:$C$12,TRUE),MATCH(O85,'Branch Closure Driven Attrition'!$D$8:$G$8,TRUE))))</f>
        <v>1</v>
      </c>
      <c r="V85" s="157">
        <f>(1-IF(P85=0,0,INDEX('Branch Closure Driven Attrition'!$D$9:$G$12,MATCH($B85,'Branch Closure Driven Attrition'!$C$9:$C$12,TRUE),MATCH(P85,'Branch Closure Driven Attrition'!$D$8:$G$8,TRUE))))</f>
        <v>0.8</v>
      </c>
      <c r="W85" s="29"/>
      <c r="X85" s="23">
        <f t="shared" si="122"/>
        <v>1</v>
      </c>
      <c r="Y85" s="157">
        <f>IF($C85&lt;'Fee Driven Attrition'!$I$8,1-IF(Y$13='Fee Driven Attrition'!$J$7,'Fee Driven Attrition'!$J$8,'Fee Driven Attrition'!$K$8),1)</f>
        <v>0.9</v>
      </c>
      <c r="Z85" s="157">
        <f>IF($C85&lt;'Fee Driven Attrition'!$I$9,1-IF(Z$13='Fee Driven Attrition'!$J$7,'Fee Driven Attrition'!$J$9,'Fee Driven Attrition'!$K$8),1)</f>
        <v>0.95</v>
      </c>
      <c r="AA85" s="157">
        <f>IF($C85&lt;'Fee Driven Attrition'!$I$8,1-IF(AA$13='Fee Driven Attrition'!$K$7,'Fee Driven Attrition'!$K$8,'Fee Driven Attrition'!$K$8),1)</f>
        <v>0.8</v>
      </c>
      <c r="AB85" s="157">
        <f>IF($C85&lt;'Fee Driven Attrition'!$I$9,1-IF(AB$13='Fee Driven Attrition'!$K$7,'Fee Driven Attrition'!$K$9,'Fee Driven Attrition'!$K$8),1)</f>
        <v>0.85</v>
      </c>
      <c r="AC85" s="29"/>
      <c r="AD85" s="23"/>
      <c r="AE85" s="157">
        <f t="shared" si="223"/>
        <v>1</v>
      </c>
      <c r="AF85" s="157">
        <f t="shared" si="124"/>
        <v>1</v>
      </c>
      <c r="AG85" s="157">
        <f t="shared" si="125"/>
        <v>1</v>
      </c>
      <c r="AH85" s="157">
        <f t="shared" si="126"/>
        <v>1</v>
      </c>
      <c r="AI85" s="157">
        <f t="shared" si="127"/>
        <v>0.8</v>
      </c>
      <c r="AJ85" s="157">
        <f t="shared" si="128"/>
        <v>0.9</v>
      </c>
      <c r="AK85" s="157">
        <f t="shared" si="129"/>
        <v>0.9</v>
      </c>
      <c r="AL85" s="157">
        <f t="shared" si="130"/>
        <v>0.9</v>
      </c>
      <c r="AM85" s="157">
        <f t="shared" si="131"/>
        <v>0.9</v>
      </c>
      <c r="AN85" s="157">
        <f t="shared" si="132"/>
        <v>0.72000000000000008</v>
      </c>
      <c r="AO85" s="157">
        <f t="shared" si="133"/>
        <v>0.95</v>
      </c>
      <c r="AP85" s="157">
        <f t="shared" si="134"/>
        <v>0.95</v>
      </c>
      <c r="AQ85" s="157">
        <f t="shared" si="135"/>
        <v>0.95</v>
      </c>
      <c r="AR85" s="157">
        <f t="shared" si="136"/>
        <v>0.95</v>
      </c>
      <c r="AS85" s="157">
        <f t="shared" si="137"/>
        <v>0.76</v>
      </c>
      <c r="AT85" s="157">
        <f t="shared" si="138"/>
        <v>0.8</v>
      </c>
      <c r="AU85" s="157">
        <f t="shared" si="139"/>
        <v>0.8</v>
      </c>
      <c r="AV85" s="157">
        <f t="shared" si="140"/>
        <v>0.8</v>
      </c>
      <c r="AW85" s="157">
        <f t="shared" si="141"/>
        <v>0.8</v>
      </c>
      <c r="AX85" s="157">
        <f t="shared" si="142"/>
        <v>0.64000000000000012</v>
      </c>
      <c r="AY85" s="157">
        <f t="shared" si="143"/>
        <v>0.85</v>
      </c>
      <c r="AZ85" s="157">
        <f t="shared" si="144"/>
        <v>0.85</v>
      </c>
      <c r="BA85" s="157">
        <f t="shared" si="145"/>
        <v>0.85</v>
      </c>
      <c r="BB85" s="157">
        <f t="shared" si="146"/>
        <v>0.85</v>
      </c>
      <c r="BC85" s="157">
        <f t="shared" si="147"/>
        <v>0.68</v>
      </c>
      <c r="BD85" s="60"/>
      <c r="BE85" s="158">
        <f t="shared" si="226"/>
        <v>96.292346530353541</v>
      </c>
      <c r="BF85" s="1"/>
      <c r="BG85" s="1"/>
      <c r="BH85" s="159">
        <f t="shared" si="148"/>
        <v>0</v>
      </c>
      <c r="BI85" s="159">
        <f t="shared" si="149"/>
        <v>0</v>
      </c>
      <c r="BJ85" s="159">
        <f t="shared" si="150"/>
        <v>0</v>
      </c>
      <c r="BK85" s="159">
        <f t="shared" si="151"/>
        <v>0</v>
      </c>
      <c r="BL85" s="159">
        <f t="shared" si="152"/>
        <v>0</v>
      </c>
      <c r="BM85" s="159">
        <f t="shared" si="153"/>
        <v>40</v>
      </c>
      <c r="BN85" s="159">
        <f t="shared" si="154"/>
        <v>40</v>
      </c>
      <c r="BO85" s="159">
        <f t="shared" si="155"/>
        <v>40</v>
      </c>
      <c r="BP85" s="159">
        <f t="shared" si="156"/>
        <v>40</v>
      </c>
      <c r="BQ85" s="159">
        <f t="shared" si="157"/>
        <v>40</v>
      </c>
      <c r="BR85" s="159">
        <f t="shared" si="158"/>
        <v>40</v>
      </c>
      <c r="BS85" s="159">
        <f t="shared" si="159"/>
        <v>40</v>
      </c>
      <c r="BT85" s="159">
        <f t="shared" si="160"/>
        <v>40</v>
      </c>
      <c r="BU85" s="159">
        <f t="shared" si="161"/>
        <v>40</v>
      </c>
      <c r="BV85" s="159">
        <f t="shared" si="162"/>
        <v>40</v>
      </c>
      <c r="BW85" s="159">
        <f t="shared" si="163"/>
        <v>60</v>
      </c>
      <c r="BX85" s="159">
        <f t="shared" si="164"/>
        <v>60</v>
      </c>
      <c r="BY85" s="159">
        <f t="shared" si="165"/>
        <v>60</v>
      </c>
      <c r="BZ85" s="159">
        <f t="shared" si="166"/>
        <v>60</v>
      </c>
      <c r="CA85" s="159">
        <f t="shared" si="167"/>
        <v>60</v>
      </c>
      <c r="CB85" s="159">
        <f t="shared" si="168"/>
        <v>60</v>
      </c>
      <c r="CC85" s="159">
        <f t="shared" si="169"/>
        <v>60</v>
      </c>
      <c r="CD85" s="159">
        <f t="shared" si="170"/>
        <v>60</v>
      </c>
      <c r="CE85" s="159">
        <f t="shared" si="171"/>
        <v>60</v>
      </c>
      <c r="CF85" s="159">
        <f t="shared" si="172"/>
        <v>60</v>
      </c>
      <c r="CG85" s="1"/>
      <c r="CH85" s="1"/>
      <c r="CI85" s="160">
        <f t="shared" si="173"/>
        <v>46.292346530353541</v>
      </c>
      <c r="CJ85" s="160">
        <f t="shared" si="174"/>
        <v>46.292346530353541</v>
      </c>
      <c r="CK85" s="160">
        <f t="shared" si="175"/>
        <v>46.292346530353541</v>
      </c>
      <c r="CL85" s="160">
        <f t="shared" si="176"/>
        <v>46.292346530353541</v>
      </c>
      <c r="CM85" s="160">
        <f t="shared" si="177"/>
        <v>46.292346530353541</v>
      </c>
      <c r="CN85" s="160">
        <f t="shared" si="178"/>
        <v>86.292346530353541</v>
      </c>
      <c r="CO85" s="160">
        <f t="shared" si="179"/>
        <v>86.292346530353541</v>
      </c>
      <c r="CP85" s="160">
        <f t="shared" si="180"/>
        <v>86.292346530353541</v>
      </c>
      <c r="CQ85" s="160">
        <f t="shared" si="181"/>
        <v>86.292346530353541</v>
      </c>
      <c r="CR85" s="160">
        <f t="shared" si="182"/>
        <v>86.292346530353541</v>
      </c>
      <c r="CS85" s="160">
        <f t="shared" si="183"/>
        <v>86.292346530353541</v>
      </c>
      <c r="CT85" s="160">
        <f t="shared" si="184"/>
        <v>86.292346530353541</v>
      </c>
      <c r="CU85" s="160">
        <f t="shared" si="185"/>
        <v>86.292346530353541</v>
      </c>
      <c r="CV85" s="160">
        <f t="shared" si="186"/>
        <v>86.292346530353541</v>
      </c>
      <c r="CW85" s="160">
        <f t="shared" si="187"/>
        <v>86.292346530353541</v>
      </c>
      <c r="CX85" s="160">
        <f t="shared" si="188"/>
        <v>106.29234653035354</v>
      </c>
      <c r="CY85" s="160">
        <f t="shared" si="189"/>
        <v>106.29234653035354</v>
      </c>
      <c r="CZ85" s="160">
        <f t="shared" si="190"/>
        <v>106.29234653035354</v>
      </c>
      <c r="DA85" s="160">
        <f t="shared" si="191"/>
        <v>106.29234653035354</v>
      </c>
      <c r="DB85" s="160">
        <f t="shared" si="192"/>
        <v>106.29234653035354</v>
      </c>
      <c r="DC85" s="160">
        <f t="shared" si="193"/>
        <v>106.29234653035354</v>
      </c>
      <c r="DD85" s="160">
        <f t="shared" si="194"/>
        <v>106.29234653035354</v>
      </c>
      <c r="DE85" s="160">
        <f t="shared" si="195"/>
        <v>106.29234653035354</v>
      </c>
      <c r="DF85" s="160">
        <f t="shared" si="196"/>
        <v>106.29234653035354</v>
      </c>
      <c r="DG85" s="160">
        <f t="shared" si="197"/>
        <v>106.29234653035354</v>
      </c>
      <c r="DH85" s="36"/>
      <c r="DI85" s="36"/>
      <c r="DJ85" s="160">
        <f t="shared" si="198"/>
        <v>46.292346530353541</v>
      </c>
      <c r="DK85" s="160">
        <f t="shared" si="199"/>
        <v>46.292346530353541</v>
      </c>
      <c r="DL85" s="160">
        <f t="shared" si="200"/>
        <v>46.292346530353541</v>
      </c>
      <c r="DM85" s="160">
        <f t="shared" si="201"/>
        <v>46.292346530353541</v>
      </c>
      <c r="DN85" s="160">
        <f t="shared" si="202"/>
        <v>37.033877224282833</v>
      </c>
      <c r="DO85" s="160">
        <f t="shared" si="203"/>
        <v>77.663111877318187</v>
      </c>
      <c r="DP85" s="160">
        <f t="shared" si="204"/>
        <v>77.663111877318187</v>
      </c>
      <c r="DQ85" s="160">
        <f t="shared" si="205"/>
        <v>77.663111877318187</v>
      </c>
      <c r="DR85" s="160">
        <f t="shared" si="206"/>
        <v>77.663111877318187</v>
      </c>
      <c r="DS85" s="160">
        <f t="shared" si="207"/>
        <v>62.130489501854555</v>
      </c>
      <c r="DT85" s="160">
        <f t="shared" si="208"/>
        <v>81.977729203835864</v>
      </c>
      <c r="DU85" s="160">
        <f t="shared" si="209"/>
        <v>81.977729203835864</v>
      </c>
      <c r="DV85" s="160">
        <f t="shared" si="210"/>
        <v>81.977729203835864</v>
      </c>
      <c r="DW85" s="160">
        <f t="shared" si="211"/>
        <v>81.977729203835864</v>
      </c>
      <c r="DX85" s="160">
        <f t="shared" si="212"/>
        <v>65.582183363068694</v>
      </c>
      <c r="DY85" s="160">
        <f t="shared" si="213"/>
        <v>85.033877224282833</v>
      </c>
      <c r="DZ85" s="160">
        <f t="shared" si="214"/>
        <v>85.033877224282833</v>
      </c>
      <c r="EA85" s="160">
        <f t="shared" si="215"/>
        <v>85.033877224282833</v>
      </c>
      <c r="EB85" s="160">
        <f t="shared" si="216"/>
        <v>85.033877224282833</v>
      </c>
      <c r="EC85" s="160">
        <f t="shared" si="217"/>
        <v>68.027101779426275</v>
      </c>
      <c r="ED85" s="160">
        <f t="shared" si="218"/>
        <v>90.34849455080051</v>
      </c>
      <c r="EE85" s="160">
        <f t="shared" si="219"/>
        <v>90.34849455080051</v>
      </c>
      <c r="EF85" s="160">
        <f t="shared" si="220"/>
        <v>90.34849455080051</v>
      </c>
      <c r="EG85" s="160">
        <f t="shared" si="221"/>
        <v>90.34849455080051</v>
      </c>
      <c r="EH85" s="160">
        <f t="shared" si="222"/>
        <v>72.278795640640411</v>
      </c>
      <c r="EI85" s="36"/>
      <c r="EJ85" s="36"/>
      <c r="EK85" s="36"/>
      <c r="EL85" s="36"/>
      <c r="EM85" s="36"/>
      <c r="EN85" s="36"/>
      <c r="EO85" s="36"/>
      <c r="EP85" s="36"/>
      <c r="EQ85" s="36"/>
      <c r="ER85" s="36"/>
      <c r="ES85" s="36"/>
      <c r="ET85" s="36"/>
      <c r="EU85" s="36"/>
    </row>
    <row r="86" spans="1:151" ht="13.5" thickBot="1">
      <c r="A86" s="2">
        <v>1010</v>
      </c>
      <c r="B86" s="153">
        <f>INDEX('Customer Longevity'!$A$7:$A$206,MATCH(Model!A86,'Customer Longevity'!$B$7:$B$206,0))</f>
        <v>6.7811347391602812</v>
      </c>
      <c r="C86" s="154">
        <v>13306.084298282471</v>
      </c>
      <c r="D86" s="3"/>
      <c r="E86" s="153" cm="1">
        <f t="array" ref="E86">INDEX('Distance to Each Branch'!$C$7:$C$806,MATCH(1, (Model!$E$14='Distance to Each Branch'!$B$7:$B$806)*(Model!A86='Distance to Each Branch'!$A$7:$A$806),0))</f>
        <v>3.8428648054553585</v>
      </c>
      <c r="F86" s="153" cm="1">
        <f t="array" ref="F86">INDEX('Distance to Each Branch'!$C$7:$C$806,MATCH(1, (Model!$F$14='Distance to Each Branch'!$B$7:$B$806)*(Model!A86='Distance to Each Branch'!$A$7:$A$806),0))</f>
        <v>1.1533446131875276</v>
      </c>
      <c r="G86" s="153" cm="1">
        <f t="array" ref="G86">INDEX('Distance to Each Branch'!$C$7:$C$806,MATCH(1, (Model!$G$14='Distance to Each Branch'!$B$7:$B$806)*(Model!A86='Distance to Each Branch'!$A$7:$A$806),0))</f>
        <v>5.2266497680621304</v>
      </c>
      <c r="H86" s="153" cm="1">
        <f t="array" ref="H86">INDEX('Distance to Each Branch'!$C$7:$C$806,MATCH(1, (Model!$H$14='Distance to Each Branch'!$B$7:$B$806)*(Model!A86='Distance to Each Branch'!$A$7:$A$806),0))</f>
        <v>3.7563921890142193</v>
      </c>
      <c r="I86" s="155" t="str">
        <f t="shared" si="224"/>
        <v>Branch B</v>
      </c>
      <c r="J86" s="54"/>
      <c r="K86" s="156">
        <f t="shared" si="225"/>
        <v>1.1533446131875276</v>
      </c>
      <c r="L86" s="34">
        <v>0</v>
      </c>
      <c r="M86" s="153">
        <f t="shared" si="123"/>
        <v>0</v>
      </c>
      <c r="N86" s="153">
        <f t="shared" si="119"/>
        <v>2.6030475758266918</v>
      </c>
      <c r="O86" s="153">
        <f t="shared" si="120"/>
        <v>0</v>
      </c>
      <c r="P86" s="153">
        <f t="shared" si="121"/>
        <v>0</v>
      </c>
      <c r="R86" s="23">
        <v>1</v>
      </c>
      <c r="S86" s="157">
        <f>(1-IF(M86=0,0,INDEX('Branch Closure Driven Attrition'!$D$9:$G$12,MATCH($B86,'Branch Closure Driven Attrition'!$C$9:$C$12,TRUE),MATCH(M86,'Branch Closure Driven Attrition'!$D$8:$G$8,TRUE))))</f>
        <v>1</v>
      </c>
      <c r="T86" s="157">
        <f>(1-IF(N86=0,0,INDEX('Branch Closure Driven Attrition'!$D$9:$G$12,MATCH($B86,'Branch Closure Driven Attrition'!$C$9:$C$12,TRUE),MATCH(N86,'Branch Closure Driven Attrition'!$D$8:$G$8,TRUE))))</f>
        <v>0.65</v>
      </c>
      <c r="U86" s="157">
        <f>(1-IF(O86=0,0,INDEX('Branch Closure Driven Attrition'!$D$9:$G$12,MATCH($B86,'Branch Closure Driven Attrition'!$C$9:$C$12,TRUE),MATCH(O86,'Branch Closure Driven Attrition'!$D$8:$G$8,TRUE))))</f>
        <v>1</v>
      </c>
      <c r="V86" s="157">
        <f>(1-IF(P86=0,0,INDEX('Branch Closure Driven Attrition'!$D$9:$G$12,MATCH($B86,'Branch Closure Driven Attrition'!$C$9:$C$12,TRUE),MATCH(P86,'Branch Closure Driven Attrition'!$D$8:$G$8,TRUE))))</f>
        <v>1</v>
      </c>
      <c r="W86" s="29"/>
      <c r="X86" s="23">
        <f t="shared" si="122"/>
        <v>1</v>
      </c>
      <c r="Y86" s="157">
        <f>IF($C86&lt;'Fee Driven Attrition'!$I$8,1-IF(Y$13='Fee Driven Attrition'!$J$7,'Fee Driven Attrition'!$J$8,'Fee Driven Attrition'!$K$8),1)</f>
        <v>1</v>
      </c>
      <c r="Z86" s="157">
        <f>IF($C86&lt;'Fee Driven Attrition'!$I$9,1-IF(Z$13='Fee Driven Attrition'!$J$7,'Fee Driven Attrition'!$J$9,'Fee Driven Attrition'!$K$8),1)</f>
        <v>0.95</v>
      </c>
      <c r="AA86" s="157">
        <f>IF($C86&lt;'Fee Driven Attrition'!$I$8,1-IF(AA$13='Fee Driven Attrition'!$K$7,'Fee Driven Attrition'!$K$8,'Fee Driven Attrition'!$K$8),1)</f>
        <v>1</v>
      </c>
      <c r="AB86" s="157">
        <f>IF($C86&lt;'Fee Driven Attrition'!$I$9,1-IF(AB$13='Fee Driven Attrition'!$K$7,'Fee Driven Attrition'!$K$9,'Fee Driven Attrition'!$K$8),1)</f>
        <v>0.85</v>
      </c>
      <c r="AC86" s="29"/>
      <c r="AD86" s="23"/>
      <c r="AE86" s="157">
        <f t="shared" si="223"/>
        <v>1</v>
      </c>
      <c r="AF86" s="157">
        <f t="shared" si="124"/>
        <v>1</v>
      </c>
      <c r="AG86" s="157">
        <f t="shared" si="125"/>
        <v>0.65</v>
      </c>
      <c r="AH86" s="157">
        <f t="shared" si="126"/>
        <v>1</v>
      </c>
      <c r="AI86" s="157">
        <f t="shared" si="127"/>
        <v>1</v>
      </c>
      <c r="AJ86" s="157">
        <f t="shared" si="128"/>
        <v>1</v>
      </c>
      <c r="AK86" s="157">
        <f t="shared" si="129"/>
        <v>1</v>
      </c>
      <c r="AL86" s="157">
        <f t="shared" si="130"/>
        <v>0.65</v>
      </c>
      <c r="AM86" s="157">
        <f t="shared" si="131"/>
        <v>1</v>
      </c>
      <c r="AN86" s="157">
        <f t="shared" si="132"/>
        <v>1</v>
      </c>
      <c r="AO86" s="157">
        <f t="shared" si="133"/>
        <v>0.95</v>
      </c>
      <c r="AP86" s="157">
        <f t="shared" si="134"/>
        <v>0.95</v>
      </c>
      <c r="AQ86" s="157">
        <f t="shared" si="135"/>
        <v>0.61749999999999994</v>
      </c>
      <c r="AR86" s="157">
        <f t="shared" si="136"/>
        <v>0.95</v>
      </c>
      <c r="AS86" s="157">
        <f t="shared" si="137"/>
        <v>0.95</v>
      </c>
      <c r="AT86" s="157">
        <f t="shared" si="138"/>
        <v>1</v>
      </c>
      <c r="AU86" s="157">
        <f t="shared" si="139"/>
        <v>1</v>
      </c>
      <c r="AV86" s="157">
        <f t="shared" si="140"/>
        <v>0.65</v>
      </c>
      <c r="AW86" s="157">
        <f t="shared" si="141"/>
        <v>1</v>
      </c>
      <c r="AX86" s="157">
        <f t="shared" si="142"/>
        <v>1</v>
      </c>
      <c r="AY86" s="157">
        <f t="shared" si="143"/>
        <v>0.85</v>
      </c>
      <c r="AZ86" s="157">
        <f t="shared" si="144"/>
        <v>0.85</v>
      </c>
      <c r="BA86" s="157">
        <f t="shared" si="145"/>
        <v>0.55249999999999999</v>
      </c>
      <c r="BB86" s="157">
        <f t="shared" si="146"/>
        <v>0.85</v>
      </c>
      <c r="BC86" s="157">
        <f t="shared" si="147"/>
        <v>0.85</v>
      </c>
      <c r="BD86" s="60"/>
      <c r="BE86" s="158">
        <f t="shared" si="226"/>
        <v>133.06084298282471</v>
      </c>
      <c r="BF86" s="1"/>
      <c r="BG86" s="1"/>
      <c r="BH86" s="159">
        <f t="shared" si="148"/>
        <v>0</v>
      </c>
      <c r="BI86" s="159">
        <f t="shared" si="149"/>
        <v>0</v>
      </c>
      <c r="BJ86" s="159">
        <f t="shared" si="150"/>
        <v>0</v>
      </c>
      <c r="BK86" s="159">
        <f t="shared" si="151"/>
        <v>0</v>
      </c>
      <c r="BL86" s="159">
        <f t="shared" si="152"/>
        <v>0</v>
      </c>
      <c r="BM86" s="159">
        <f t="shared" si="153"/>
        <v>0</v>
      </c>
      <c r="BN86" s="159">
        <f t="shared" si="154"/>
        <v>0</v>
      </c>
      <c r="BO86" s="159">
        <f t="shared" si="155"/>
        <v>0</v>
      </c>
      <c r="BP86" s="159">
        <f t="shared" si="156"/>
        <v>0</v>
      </c>
      <c r="BQ86" s="159">
        <f t="shared" si="157"/>
        <v>0</v>
      </c>
      <c r="BR86" s="159">
        <f t="shared" si="158"/>
        <v>40</v>
      </c>
      <c r="BS86" s="159">
        <f t="shared" si="159"/>
        <v>40</v>
      </c>
      <c r="BT86" s="159">
        <f t="shared" si="160"/>
        <v>40</v>
      </c>
      <c r="BU86" s="159">
        <f t="shared" si="161"/>
        <v>40</v>
      </c>
      <c r="BV86" s="159">
        <f t="shared" si="162"/>
        <v>40</v>
      </c>
      <c r="BW86" s="159">
        <f t="shared" si="163"/>
        <v>0</v>
      </c>
      <c r="BX86" s="159">
        <f t="shared" si="164"/>
        <v>0</v>
      </c>
      <c r="BY86" s="159">
        <f t="shared" si="165"/>
        <v>0</v>
      </c>
      <c r="BZ86" s="159">
        <f t="shared" si="166"/>
        <v>0</v>
      </c>
      <c r="CA86" s="159">
        <f t="shared" si="167"/>
        <v>0</v>
      </c>
      <c r="CB86" s="159">
        <f t="shared" si="168"/>
        <v>60</v>
      </c>
      <c r="CC86" s="159">
        <f t="shared" si="169"/>
        <v>60</v>
      </c>
      <c r="CD86" s="159">
        <f t="shared" si="170"/>
        <v>60</v>
      </c>
      <c r="CE86" s="159">
        <f t="shared" si="171"/>
        <v>60</v>
      </c>
      <c r="CF86" s="159">
        <f t="shared" si="172"/>
        <v>60</v>
      </c>
      <c r="CG86" s="1"/>
      <c r="CH86" s="1"/>
      <c r="CI86" s="160">
        <f t="shared" si="173"/>
        <v>83.06084298282471</v>
      </c>
      <c r="CJ86" s="160">
        <f t="shared" si="174"/>
        <v>83.06084298282471</v>
      </c>
      <c r="CK86" s="160">
        <f t="shared" si="175"/>
        <v>83.06084298282471</v>
      </c>
      <c r="CL86" s="160">
        <f t="shared" si="176"/>
        <v>83.06084298282471</v>
      </c>
      <c r="CM86" s="160">
        <f t="shared" si="177"/>
        <v>83.06084298282471</v>
      </c>
      <c r="CN86" s="160">
        <f t="shared" si="178"/>
        <v>83.06084298282471</v>
      </c>
      <c r="CO86" s="160">
        <f t="shared" si="179"/>
        <v>83.06084298282471</v>
      </c>
      <c r="CP86" s="160">
        <f t="shared" si="180"/>
        <v>83.06084298282471</v>
      </c>
      <c r="CQ86" s="160">
        <f t="shared" si="181"/>
        <v>83.06084298282471</v>
      </c>
      <c r="CR86" s="160">
        <f t="shared" si="182"/>
        <v>83.06084298282471</v>
      </c>
      <c r="CS86" s="160">
        <f t="shared" si="183"/>
        <v>123.06084298282471</v>
      </c>
      <c r="CT86" s="160">
        <f t="shared" si="184"/>
        <v>123.06084298282471</v>
      </c>
      <c r="CU86" s="160">
        <f t="shared" si="185"/>
        <v>123.06084298282471</v>
      </c>
      <c r="CV86" s="160">
        <f t="shared" si="186"/>
        <v>123.06084298282471</v>
      </c>
      <c r="CW86" s="160">
        <f t="shared" si="187"/>
        <v>123.06084298282471</v>
      </c>
      <c r="CX86" s="160">
        <f t="shared" si="188"/>
        <v>83.06084298282471</v>
      </c>
      <c r="CY86" s="160">
        <f t="shared" si="189"/>
        <v>83.06084298282471</v>
      </c>
      <c r="CZ86" s="160">
        <f t="shared" si="190"/>
        <v>83.06084298282471</v>
      </c>
      <c r="DA86" s="160">
        <f t="shared" si="191"/>
        <v>83.06084298282471</v>
      </c>
      <c r="DB86" s="160">
        <f t="shared" si="192"/>
        <v>83.06084298282471</v>
      </c>
      <c r="DC86" s="160">
        <f t="shared" si="193"/>
        <v>143.06084298282471</v>
      </c>
      <c r="DD86" s="160">
        <f t="shared" si="194"/>
        <v>143.06084298282471</v>
      </c>
      <c r="DE86" s="160">
        <f t="shared" si="195"/>
        <v>143.06084298282471</v>
      </c>
      <c r="DF86" s="160">
        <f t="shared" si="196"/>
        <v>143.06084298282471</v>
      </c>
      <c r="DG86" s="160">
        <f t="shared" si="197"/>
        <v>143.06084298282471</v>
      </c>
      <c r="DH86" s="36"/>
      <c r="DI86" s="36"/>
      <c r="DJ86" s="160">
        <f t="shared" si="198"/>
        <v>83.06084298282471</v>
      </c>
      <c r="DK86" s="160">
        <f t="shared" si="199"/>
        <v>83.06084298282471</v>
      </c>
      <c r="DL86" s="160">
        <f t="shared" si="200"/>
        <v>53.989547938836061</v>
      </c>
      <c r="DM86" s="160">
        <f t="shared" si="201"/>
        <v>83.06084298282471</v>
      </c>
      <c r="DN86" s="160">
        <f t="shared" si="202"/>
        <v>83.06084298282471</v>
      </c>
      <c r="DO86" s="160">
        <f t="shared" si="203"/>
        <v>83.06084298282471</v>
      </c>
      <c r="DP86" s="160">
        <f t="shared" si="204"/>
        <v>83.06084298282471</v>
      </c>
      <c r="DQ86" s="160">
        <f t="shared" si="205"/>
        <v>53.989547938836061</v>
      </c>
      <c r="DR86" s="160">
        <f t="shared" si="206"/>
        <v>83.06084298282471</v>
      </c>
      <c r="DS86" s="160">
        <f t="shared" si="207"/>
        <v>83.06084298282471</v>
      </c>
      <c r="DT86" s="160">
        <f t="shared" si="208"/>
        <v>116.90780083368347</v>
      </c>
      <c r="DU86" s="160">
        <f t="shared" si="209"/>
        <v>116.90780083368347</v>
      </c>
      <c r="DV86" s="160">
        <f t="shared" si="210"/>
        <v>75.990070541894255</v>
      </c>
      <c r="DW86" s="160">
        <f t="shared" si="211"/>
        <v>116.90780083368347</v>
      </c>
      <c r="DX86" s="160">
        <f t="shared" si="212"/>
        <v>116.90780083368347</v>
      </c>
      <c r="DY86" s="160">
        <f t="shared" si="213"/>
        <v>83.06084298282471</v>
      </c>
      <c r="DZ86" s="160">
        <f t="shared" si="214"/>
        <v>83.06084298282471</v>
      </c>
      <c r="EA86" s="160">
        <f t="shared" si="215"/>
        <v>53.989547938836061</v>
      </c>
      <c r="EB86" s="160">
        <f t="shared" si="216"/>
        <v>83.06084298282471</v>
      </c>
      <c r="EC86" s="160">
        <f t="shared" si="217"/>
        <v>83.06084298282471</v>
      </c>
      <c r="ED86" s="160">
        <f t="shared" si="218"/>
        <v>121.601716535401</v>
      </c>
      <c r="EE86" s="160">
        <f t="shared" si="219"/>
        <v>121.601716535401</v>
      </c>
      <c r="EF86" s="160">
        <f t="shared" si="220"/>
        <v>79.041115748010654</v>
      </c>
      <c r="EG86" s="160">
        <f t="shared" si="221"/>
        <v>121.601716535401</v>
      </c>
      <c r="EH86" s="160">
        <f t="shared" si="222"/>
        <v>121.601716535401</v>
      </c>
      <c r="EI86" s="36"/>
      <c r="EJ86" s="36"/>
      <c r="EK86" s="36"/>
      <c r="EL86" s="36"/>
      <c r="EM86" s="36"/>
      <c r="EN86" s="36"/>
      <c r="EO86" s="36"/>
      <c r="EP86" s="36"/>
      <c r="EQ86" s="36"/>
      <c r="ER86" s="36"/>
      <c r="ES86" s="36"/>
      <c r="ET86" s="36"/>
      <c r="EU86" s="36"/>
    </row>
    <row r="87" spans="1:151" ht="13.5" thickBot="1">
      <c r="A87" s="2">
        <v>1146</v>
      </c>
      <c r="B87" s="153">
        <f>INDEX('Customer Longevity'!$A$7:$A$206,MATCH(Model!A87,'Customer Longevity'!$B$7:$B$206,0))</f>
        <v>8.900787760442805</v>
      </c>
      <c r="C87" s="154">
        <v>7940.8982206970868</v>
      </c>
      <c r="D87" s="3"/>
      <c r="E87" s="153" cm="1">
        <f t="array" ref="E87">INDEX('Distance to Each Branch'!$C$7:$C$806,MATCH(1, (Model!$E$14='Distance to Each Branch'!$B$7:$B$806)*(Model!A87='Distance to Each Branch'!$A$7:$A$806),0))</f>
        <v>3.2549543533408452</v>
      </c>
      <c r="F87" s="153" cm="1">
        <f t="array" ref="F87">INDEX('Distance to Each Branch'!$C$7:$C$806,MATCH(1, (Model!$F$14='Distance to Each Branch'!$B$7:$B$806)*(Model!A87='Distance to Each Branch'!$A$7:$A$806),0))</f>
        <v>3.8813162276940054</v>
      </c>
      <c r="G87" s="153" cm="1">
        <f t="array" ref="G87">INDEX('Distance to Each Branch'!$C$7:$C$806,MATCH(1, (Model!$G$14='Distance to Each Branch'!$B$7:$B$806)*(Model!A87='Distance to Each Branch'!$A$7:$A$806),0))</f>
        <v>5.4881505278386946</v>
      </c>
      <c r="H87" s="153" cm="1">
        <f t="array" ref="H87">INDEX('Distance to Each Branch'!$C$7:$C$806,MATCH(1, (Model!$H$14='Distance to Each Branch'!$B$7:$B$806)*(Model!A87='Distance to Each Branch'!$A$7:$A$806),0))</f>
        <v>2.4804874746417789</v>
      </c>
      <c r="I87" s="155" t="str">
        <f t="shared" si="224"/>
        <v>Branch D</v>
      </c>
      <c r="J87" s="54"/>
      <c r="K87" s="156">
        <f t="shared" si="225"/>
        <v>2.4804874746417789</v>
      </c>
      <c r="L87" s="34">
        <v>0</v>
      </c>
      <c r="M87" s="153">
        <f t="shared" si="123"/>
        <v>0</v>
      </c>
      <c r="N87" s="153">
        <f t="shared" si="119"/>
        <v>0</v>
      </c>
      <c r="O87" s="153">
        <f t="shared" si="120"/>
        <v>0</v>
      </c>
      <c r="P87" s="153">
        <f t="shared" si="121"/>
        <v>0.77446687869906627</v>
      </c>
      <c r="R87" s="23">
        <v>1</v>
      </c>
      <c r="S87" s="157">
        <f>(1-IF(M87=0,0,INDEX('Branch Closure Driven Attrition'!$D$9:$G$12,MATCH($B87,'Branch Closure Driven Attrition'!$C$9:$C$12,TRUE),MATCH(M87,'Branch Closure Driven Attrition'!$D$8:$G$8,TRUE))))</f>
        <v>1</v>
      </c>
      <c r="T87" s="157">
        <f>(1-IF(N87=0,0,INDEX('Branch Closure Driven Attrition'!$D$9:$G$12,MATCH($B87,'Branch Closure Driven Attrition'!$C$9:$C$12,TRUE),MATCH(N87,'Branch Closure Driven Attrition'!$D$8:$G$8,TRUE))))</f>
        <v>1</v>
      </c>
      <c r="U87" s="157">
        <f>(1-IF(O87=0,0,INDEX('Branch Closure Driven Attrition'!$D$9:$G$12,MATCH($B87,'Branch Closure Driven Attrition'!$C$9:$C$12,TRUE),MATCH(O87,'Branch Closure Driven Attrition'!$D$8:$G$8,TRUE))))</f>
        <v>1</v>
      </c>
      <c r="V87" s="157">
        <f>(1-IF(P87=0,0,INDEX('Branch Closure Driven Attrition'!$D$9:$G$12,MATCH($B87,'Branch Closure Driven Attrition'!$C$9:$C$12,TRUE),MATCH(P87,'Branch Closure Driven Attrition'!$D$8:$G$8,TRUE))))</f>
        <v>0.7</v>
      </c>
      <c r="W87" s="29"/>
      <c r="X87" s="23">
        <f t="shared" si="122"/>
        <v>1</v>
      </c>
      <c r="Y87" s="157">
        <f>IF($C87&lt;'Fee Driven Attrition'!$I$8,1-IF(Y$13='Fee Driven Attrition'!$J$7,'Fee Driven Attrition'!$J$8,'Fee Driven Attrition'!$K$8),1)</f>
        <v>0.9</v>
      </c>
      <c r="Z87" s="157">
        <f>IF($C87&lt;'Fee Driven Attrition'!$I$9,1-IF(Z$13='Fee Driven Attrition'!$J$7,'Fee Driven Attrition'!$J$9,'Fee Driven Attrition'!$K$8),1)</f>
        <v>0.95</v>
      </c>
      <c r="AA87" s="157">
        <f>IF($C87&lt;'Fee Driven Attrition'!$I$8,1-IF(AA$13='Fee Driven Attrition'!$K$7,'Fee Driven Attrition'!$K$8,'Fee Driven Attrition'!$K$8),1)</f>
        <v>0.8</v>
      </c>
      <c r="AB87" s="157">
        <f>IF($C87&lt;'Fee Driven Attrition'!$I$9,1-IF(AB$13='Fee Driven Attrition'!$K$7,'Fee Driven Attrition'!$K$9,'Fee Driven Attrition'!$K$8),1)</f>
        <v>0.85</v>
      </c>
      <c r="AC87" s="29"/>
      <c r="AD87" s="23"/>
      <c r="AE87" s="157">
        <f t="shared" si="223"/>
        <v>1</v>
      </c>
      <c r="AF87" s="157">
        <f t="shared" si="124"/>
        <v>1</v>
      </c>
      <c r="AG87" s="157">
        <f t="shared" si="125"/>
        <v>1</v>
      </c>
      <c r="AH87" s="157">
        <f t="shared" si="126"/>
        <v>1</v>
      </c>
      <c r="AI87" s="157">
        <f t="shared" si="127"/>
        <v>0.7</v>
      </c>
      <c r="AJ87" s="157">
        <f t="shared" si="128"/>
        <v>0.9</v>
      </c>
      <c r="AK87" s="157">
        <f t="shared" si="129"/>
        <v>0.9</v>
      </c>
      <c r="AL87" s="157">
        <f t="shared" si="130"/>
        <v>0.9</v>
      </c>
      <c r="AM87" s="157">
        <f t="shared" si="131"/>
        <v>0.9</v>
      </c>
      <c r="AN87" s="157">
        <f t="shared" si="132"/>
        <v>0.63</v>
      </c>
      <c r="AO87" s="157">
        <f t="shared" si="133"/>
        <v>0.95</v>
      </c>
      <c r="AP87" s="157">
        <f t="shared" si="134"/>
        <v>0.95</v>
      </c>
      <c r="AQ87" s="157">
        <f t="shared" si="135"/>
        <v>0.95</v>
      </c>
      <c r="AR87" s="157">
        <f t="shared" si="136"/>
        <v>0.95</v>
      </c>
      <c r="AS87" s="157">
        <f t="shared" si="137"/>
        <v>0.66499999999999992</v>
      </c>
      <c r="AT87" s="157">
        <f t="shared" si="138"/>
        <v>0.8</v>
      </c>
      <c r="AU87" s="157">
        <f t="shared" si="139"/>
        <v>0.8</v>
      </c>
      <c r="AV87" s="157">
        <f t="shared" si="140"/>
        <v>0.8</v>
      </c>
      <c r="AW87" s="157">
        <f t="shared" si="141"/>
        <v>0.8</v>
      </c>
      <c r="AX87" s="157">
        <f t="shared" si="142"/>
        <v>0.55999999999999994</v>
      </c>
      <c r="AY87" s="157">
        <f t="shared" si="143"/>
        <v>0.85</v>
      </c>
      <c r="AZ87" s="157">
        <f t="shared" si="144"/>
        <v>0.85</v>
      </c>
      <c r="BA87" s="157">
        <f t="shared" si="145"/>
        <v>0.85</v>
      </c>
      <c r="BB87" s="157">
        <f t="shared" si="146"/>
        <v>0.85</v>
      </c>
      <c r="BC87" s="157">
        <f t="shared" si="147"/>
        <v>0.59499999999999997</v>
      </c>
      <c r="BD87" s="60"/>
      <c r="BE87" s="158">
        <f t="shared" si="226"/>
        <v>79.408982206970876</v>
      </c>
      <c r="BF87" s="1"/>
      <c r="BG87" s="1"/>
      <c r="BH87" s="159">
        <f t="shared" si="148"/>
        <v>0</v>
      </c>
      <c r="BI87" s="159">
        <f t="shared" si="149"/>
        <v>0</v>
      </c>
      <c r="BJ87" s="159">
        <f t="shared" si="150"/>
        <v>0</v>
      </c>
      <c r="BK87" s="159">
        <f t="shared" si="151"/>
        <v>0</v>
      </c>
      <c r="BL87" s="159">
        <f t="shared" si="152"/>
        <v>0</v>
      </c>
      <c r="BM87" s="159">
        <f t="shared" si="153"/>
        <v>40</v>
      </c>
      <c r="BN87" s="159">
        <f t="shared" si="154"/>
        <v>40</v>
      </c>
      <c r="BO87" s="159">
        <f t="shared" si="155"/>
        <v>40</v>
      </c>
      <c r="BP87" s="159">
        <f t="shared" si="156"/>
        <v>40</v>
      </c>
      <c r="BQ87" s="159">
        <f t="shared" si="157"/>
        <v>40</v>
      </c>
      <c r="BR87" s="159">
        <f t="shared" si="158"/>
        <v>40</v>
      </c>
      <c r="BS87" s="159">
        <f t="shared" si="159"/>
        <v>40</v>
      </c>
      <c r="BT87" s="159">
        <f t="shared" si="160"/>
        <v>40</v>
      </c>
      <c r="BU87" s="159">
        <f t="shared" si="161"/>
        <v>40</v>
      </c>
      <c r="BV87" s="159">
        <f t="shared" si="162"/>
        <v>40</v>
      </c>
      <c r="BW87" s="159">
        <f t="shared" si="163"/>
        <v>60</v>
      </c>
      <c r="BX87" s="159">
        <f t="shared" si="164"/>
        <v>60</v>
      </c>
      <c r="BY87" s="159">
        <f t="shared" si="165"/>
        <v>60</v>
      </c>
      <c r="BZ87" s="159">
        <f t="shared" si="166"/>
        <v>60</v>
      </c>
      <c r="CA87" s="159">
        <f t="shared" si="167"/>
        <v>60</v>
      </c>
      <c r="CB87" s="159">
        <f t="shared" si="168"/>
        <v>60</v>
      </c>
      <c r="CC87" s="159">
        <f t="shared" si="169"/>
        <v>60</v>
      </c>
      <c r="CD87" s="159">
        <f t="shared" si="170"/>
        <v>60</v>
      </c>
      <c r="CE87" s="159">
        <f t="shared" si="171"/>
        <v>60</v>
      </c>
      <c r="CF87" s="159">
        <f t="shared" si="172"/>
        <v>60</v>
      </c>
      <c r="CG87" s="1"/>
      <c r="CH87" s="1"/>
      <c r="CI87" s="160">
        <f t="shared" si="173"/>
        <v>29.408982206970876</v>
      </c>
      <c r="CJ87" s="160">
        <f t="shared" si="174"/>
        <v>29.408982206970876</v>
      </c>
      <c r="CK87" s="160">
        <f t="shared" si="175"/>
        <v>29.408982206970876</v>
      </c>
      <c r="CL87" s="160">
        <f t="shared" si="176"/>
        <v>29.408982206970876</v>
      </c>
      <c r="CM87" s="160">
        <f t="shared" si="177"/>
        <v>29.408982206970876</v>
      </c>
      <c r="CN87" s="160">
        <f t="shared" si="178"/>
        <v>69.408982206970876</v>
      </c>
      <c r="CO87" s="160">
        <f t="shared" si="179"/>
        <v>69.408982206970876</v>
      </c>
      <c r="CP87" s="160">
        <f t="shared" si="180"/>
        <v>69.408982206970876</v>
      </c>
      <c r="CQ87" s="160">
        <f t="shared" si="181"/>
        <v>69.408982206970876</v>
      </c>
      <c r="CR87" s="160">
        <f t="shared" si="182"/>
        <v>69.408982206970876</v>
      </c>
      <c r="CS87" s="160">
        <f t="shared" si="183"/>
        <v>69.408982206970876</v>
      </c>
      <c r="CT87" s="160">
        <f t="shared" si="184"/>
        <v>69.408982206970876</v>
      </c>
      <c r="CU87" s="160">
        <f t="shared" si="185"/>
        <v>69.408982206970876</v>
      </c>
      <c r="CV87" s="160">
        <f t="shared" si="186"/>
        <v>69.408982206970876</v>
      </c>
      <c r="CW87" s="160">
        <f t="shared" si="187"/>
        <v>69.408982206970876</v>
      </c>
      <c r="CX87" s="160">
        <f t="shared" si="188"/>
        <v>89.408982206970876</v>
      </c>
      <c r="CY87" s="160">
        <f t="shared" si="189"/>
        <v>89.408982206970876</v>
      </c>
      <c r="CZ87" s="160">
        <f t="shared" si="190"/>
        <v>89.408982206970876</v>
      </c>
      <c r="DA87" s="160">
        <f t="shared" si="191"/>
        <v>89.408982206970876</v>
      </c>
      <c r="DB87" s="160">
        <f t="shared" si="192"/>
        <v>89.408982206970876</v>
      </c>
      <c r="DC87" s="160">
        <f t="shared" si="193"/>
        <v>89.408982206970876</v>
      </c>
      <c r="DD87" s="160">
        <f t="shared" si="194"/>
        <v>89.408982206970876</v>
      </c>
      <c r="DE87" s="160">
        <f t="shared" si="195"/>
        <v>89.408982206970876</v>
      </c>
      <c r="DF87" s="160">
        <f t="shared" si="196"/>
        <v>89.408982206970876</v>
      </c>
      <c r="DG87" s="160">
        <f t="shared" si="197"/>
        <v>89.408982206970876</v>
      </c>
      <c r="DH87" s="36"/>
      <c r="DI87" s="36"/>
      <c r="DJ87" s="160">
        <f t="shared" si="198"/>
        <v>29.408982206970876</v>
      </c>
      <c r="DK87" s="160">
        <f t="shared" si="199"/>
        <v>29.408982206970876</v>
      </c>
      <c r="DL87" s="160">
        <f t="shared" si="200"/>
        <v>29.408982206970876</v>
      </c>
      <c r="DM87" s="160">
        <f t="shared" si="201"/>
        <v>29.408982206970876</v>
      </c>
      <c r="DN87" s="160">
        <f t="shared" si="202"/>
        <v>20.58628754487961</v>
      </c>
      <c r="DO87" s="160">
        <f t="shared" si="203"/>
        <v>62.46808398627379</v>
      </c>
      <c r="DP87" s="160">
        <f t="shared" si="204"/>
        <v>62.46808398627379</v>
      </c>
      <c r="DQ87" s="160">
        <f t="shared" si="205"/>
        <v>62.46808398627379</v>
      </c>
      <c r="DR87" s="160">
        <f t="shared" si="206"/>
        <v>62.46808398627379</v>
      </c>
      <c r="DS87" s="160">
        <f t="shared" si="207"/>
        <v>43.727658790391651</v>
      </c>
      <c r="DT87" s="160">
        <f t="shared" si="208"/>
        <v>65.938533096622322</v>
      </c>
      <c r="DU87" s="160">
        <f t="shared" si="209"/>
        <v>65.938533096622322</v>
      </c>
      <c r="DV87" s="160">
        <f t="shared" si="210"/>
        <v>65.938533096622322</v>
      </c>
      <c r="DW87" s="160">
        <f t="shared" si="211"/>
        <v>65.938533096622322</v>
      </c>
      <c r="DX87" s="160">
        <f t="shared" si="212"/>
        <v>46.156973167635627</v>
      </c>
      <c r="DY87" s="160">
        <f t="shared" si="213"/>
        <v>71.527185765576704</v>
      </c>
      <c r="DZ87" s="160">
        <f t="shared" si="214"/>
        <v>71.527185765576704</v>
      </c>
      <c r="EA87" s="160">
        <f t="shared" si="215"/>
        <v>71.527185765576704</v>
      </c>
      <c r="EB87" s="160">
        <f t="shared" si="216"/>
        <v>71.527185765576704</v>
      </c>
      <c r="EC87" s="160">
        <f t="shared" si="217"/>
        <v>50.069030035903687</v>
      </c>
      <c r="ED87" s="160">
        <f t="shared" si="218"/>
        <v>75.997634875925243</v>
      </c>
      <c r="EE87" s="160">
        <f t="shared" si="219"/>
        <v>75.997634875925243</v>
      </c>
      <c r="EF87" s="160">
        <f t="shared" si="220"/>
        <v>75.997634875925243</v>
      </c>
      <c r="EG87" s="160">
        <f t="shared" si="221"/>
        <v>75.997634875925243</v>
      </c>
      <c r="EH87" s="160">
        <f t="shared" si="222"/>
        <v>53.198344413147666</v>
      </c>
      <c r="EI87" s="36"/>
      <c r="EJ87" s="36"/>
      <c r="EK87" s="36"/>
      <c r="EL87" s="36"/>
      <c r="EM87" s="36"/>
      <c r="EN87" s="36"/>
      <c r="EO87" s="36"/>
      <c r="EP87" s="36"/>
      <c r="EQ87" s="36"/>
      <c r="ER87" s="36"/>
      <c r="ES87" s="36"/>
      <c r="ET87" s="36"/>
      <c r="EU87" s="36"/>
    </row>
    <row r="88" spans="1:151" ht="13.5" thickBot="1">
      <c r="A88" s="2">
        <v>1172</v>
      </c>
      <c r="B88" s="153">
        <f>INDEX('Customer Longevity'!$A$7:$A$206,MATCH(Model!A88,'Customer Longevity'!$B$7:$B$206,0))</f>
        <v>4.0909261501700698</v>
      </c>
      <c r="C88" s="154">
        <v>13011.321811650643</v>
      </c>
      <c r="D88" s="3"/>
      <c r="E88" s="153" cm="1">
        <f t="array" ref="E88">INDEX('Distance to Each Branch'!$C$7:$C$806,MATCH(1, (Model!$E$14='Distance to Each Branch'!$B$7:$B$806)*(Model!A88='Distance to Each Branch'!$A$7:$A$806),0))</f>
        <v>2.899028548855183</v>
      </c>
      <c r="F88" s="153" cm="1">
        <f t="array" ref="F88">INDEX('Distance to Each Branch'!$C$7:$C$806,MATCH(1, (Model!$F$14='Distance to Each Branch'!$B$7:$B$806)*(Model!A88='Distance to Each Branch'!$A$7:$A$806),0))</f>
        <v>5.043841374499797</v>
      </c>
      <c r="G88" s="153" cm="1">
        <f t="array" ref="G88">INDEX('Distance to Each Branch'!$C$7:$C$806,MATCH(1, (Model!$G$14='Distance to Each Branch'!$B$7:$B$806)*(Model!A88='Distance to Each Branch'!$A$7:$A$806),0))</f>
        <v>4.3880807285561731</v>
      </c>
      <c r="H88" s="153" cm="1">
        <f t="array" ref="H88">INDEX('Distance to Each Branch'!$C$7:$C$806,MATCH(1, (Model!$H$14='Distance to Each Branch'!$B$7:$B$806)*(Model!A88='Distance to Each Branch'!$A$7:$A$806),0))</f>
        <v>3.6515550733490301</v>
      </c>
      <c r="I88" s="155" t="str">
        <f t="shared" si="224"/>
        <v>Branch A</v>
      </c>
      <c r="J88" s="54"/>
      <c r="K88" s="156">
        <f t="shared" si="225"/>
        <v>2.899028548855183</v>
      </c>
      <c r="L88" s="34">
        <v>0</v>
      </c>
      <c r="M88" s="153">
        <f t="shared" si="123"/>
        <v>0.75252652449384705</v>
      </c>
      <c r="N88" s="153">
        <f t="shared" si="119"/>
        <v>0</v>
      </c>
      <c r="O88" s="153">
        <f t="shared" si="120"/>
        <v>0</v>
      </c>
      <c r="P88" s="153">
        <f t="shared" si="121"/>
        <v>0</v>
      </c>
      <c r="R88" s="23">
        <v>1</v>
      </c>
      <c r="S88" s="157">
        <f>(1-IF(M88=0,0,INDEX('Branch Closure Driven Attrition'!$D$9:$G$12,MATCH($B88,'Branch Closure Driven Attrition'!$C$9:$C$12,TRUE),MATCH(M88,'Branch Closure Driven Attrition'!$D$8:$G$8,TRUE))))</f>
        <v>0.65</v>
      </c>
      <c r="T88" s="157">
        <f>(1-IF(N88=0,0,INDEX('Branch Closure Driven Attrition'!$D$9:$G$12,MATCH($B88,'Branch Closure Driven Attrition'!$C$9:$C$12,TRUE),MATCH(N88,'Branch Closure Driven Attrition'!$D$8:$G$8,TRUE))))</f>
        <v>1</v>
      </c>
      <c r="U88" s="157">
        <f>(1-IF(O88=0,0,INDEX('Branch Closure Driven Attrition'!$D$9:$G$12,MATCH($B88,'Branch Closure Driven Attrition'!$C$9:$C$12,TRUE),MATCH(O88,'Branch Closure Driven Attrition'!$D$8:$G$8,TRUE))))</f>
        <v>1</v>
      </c>
      <c r="V88" s="157">
        <f>(1-IF(P88=0,0,INDEX('Branch Closure Driven Attrition'!$D$9:$G$12,MATCH($B88,'Branch Closure Driven Attrition'!$C$9:$C$12,TRUE),MATCH(P88,'Branch Closure Driven Attrition'!$D$8:$G$8,TRUE))))</f>
        <v>1</v>
      </c>
      <c r="W88" s="29"/>
      <c r="X88" s="23">
        <f t="shared" si="122"/>
        <v>1</v>
      </c>
      <c r="Y88" s="157">
        <f>IF($C88&lt;'Fee Driven Attrition'!$I$8,1-IF(Y$13='Fee Driven Attrition'!$J$7,'Fee Driven Attrition'!$J$8,'Fee Driven Attrition'!$K$8),1)</f>
        <v>1</v>
      </c>
      <c r="Z88" s="157">
        <f>IF($C88&lt;'Fee Driven Attrition'!$I$9,1-IF(Z$13='Fee Driven Attrition'!$J$7,'Fee Driven Attrition'!$J$9,'Fee Driven Attrition'!$K$8),1)</f>
        <v>0.95</v>
      </c>
      <c r="AA88" s="157">
        <f>IF($C88&lt;'Fee Driven Attrition'!$I$8,1-IF(AA$13='Fee Driven Attrition'!$K$7,'Fee Driven Attrition'!$K$8,'Fee Driven Attrition'!$K$8),1)</f>
        <v>1</v>
      </c>
      <c r="AB88" s="157">
        <f>IF($C88&lt;'Fee Driven Attrition'!$I$9,1-IF(AB$13='Fee Driven Attrition'!$K$7,'Fee Driven Attrition'!$K$9,'Fee Driven Attrition'!$K$8),1)</f>
        <v>0.85</v>
      </c>
      <c r="AC88" s="29"/>
      <c r="AD88" s="23"/>
      <c r="AE88" s="157">
        <f t="shared" si="223"/>
        <v>1</v>
      </c>
      <c r="AF88" s="157">
        <f t="shared" si="124"/>
        <v>0.65</v>
      </c>
      <c r="AG88" s="157">
        <f t="shared" si="125"/>
        <v>1</v>
      </c>
      <c r="AH88" s="157">
        <f t="shared" si="126"/>
        <v>1</v>
      </c>
      <c r="AI88" s="157">
        <f t="shared" si="127"/>
        <v>1</v>
      </c>
      <c r="AJ88" s="157">
        <f t="shared" si="128"/>
        <v>1</v>
      </c>
      <c r="AK88" s="157">
        <f t="shared" si="129"/>
        <v>0.65</v>
      </c>
      <c r="AL88" s="157">
        <f t="shared" si="130"/>
        <v>1</v>
      </c>
      <c r="AM88" s="157">
        <f t="shared" si="131"/>
        <v>1</v>
      </c>
      <c r="AN88" s="157">
        <f t="shared" si="132"/>
        <v>1</v>
      </c>
      <c r="AO88" s="157">
        <f t="shared" si="133"/>
        <v>0.95</v>
      </c>
      <c r="AP88" s="157">
        <f t="shared" si="134"/>
        <v>0.61749999999999994</v>
      </c>
      <c r="AQ88" s="157">
        <f t="shared" si="135"/>
        <v>0.95</v>
      </c>
      <c r="AR88" s="157">
        <f t="shared" si="136"/>
        <v>0.95</v>
      </c>
      <c r="AS88" s="157">
        <f t="shared" si="137"/>
        <v>0.95</v>
      </c>
      <c r="AT88" s="157">
        <f t="shared" si="138"/>
        <v>1</v>
      </c>
      <c r="AU88" s="157">
        <f t="shared" si="139"/>
        <v>0.65</v>
      </c>
      <c r="AV88" s="157">
        <f t="shared" si="140"/>
        <v>1</v>
      </c>
      <c r="AW88" s="157">
        <f t="shared" si="141"/>
        <v>1</v>
      </c>
      <c r="AX88" s="157">
        <f t="shared" si="142"/>
        <v>1</v>
      </c>
      <c r="AY88" s="157">
        <f t="shared" si="143"/>
        <v>0.85</v>
      </c>
      <c r="AZ88" s="157">
        <f t="shared" si="144"/>
        <v>0.55249999999999999</v>
      </c>
      <c r="BA88" s="157">
        <f t="shared" si="145"/>
        <v>0.85</v>
      </c>
      <c r="BB88" s="157">
        <f t="shared" si="146"/>
        <v>0.85</v>
      </c>
      <c r="BC88" s="157">
        <f t="shared" si="147"/>
        <v>0.85</v>
      </c>
      <c r="BD88" s="60"/>
      <c r="BE88" s="158">
        <f t="shared" si="226"/>
        <v>130.11321811650643</v>
      </c>
      <c r="BF88" s="1"/>
      <c r="BG88" s="1"/>
      <c r="BH88" s="159">
        <f t="shared" si="148"/>
        <v>0</v>
      </c>
      <c r="BI88" s="159">
        <f t="shared" si="149"/>
        <v>0</v>
      </c>
      <c r="BJ88" s="159">
        <f t="shared" si="150"/>
        <v>0</v>
      </c>
      <c r="BK88" s="159">
        <f t="shared" si="151"/>
        <v>0</v>
      </c>
      <c r="BL88" s="159">
        <f t="shared" si="152"/>
        <v>0</v>
      </c>
      <c r="BM88" s="159">
        <f t="shared" si="153"/>
        <v>0</v>
      </c>
      <c r="BN88" s="159">
        <f t="shared" si="154"/>
        <v>0</v>
      </c>
      <c r="BO88" s="159">
        <f t="shared" si="155"/>
        <v>0</v>
      </c>
      <c r="BP88" s="159">
        <f t="shared" si="156"/>
        <v>0</v>
      </c>
      <c r="BQ88" s="159">
        <f t="shared" si="157"/>
        <v>0</v>
      </c>
      <c r="BR88" s="159">
        <f t="shared" si="158"/>
        <v>40</v>
      </c>
      <c r="BS88" s="159">
        <f t="shared" si="159"/>
        <v>40</v>
      </c>
      <c r="BT88" s="159">
        <f t="shared" si="160"/>
        <v>40</v>
      </c>
      <c r="BU88" s="159">
        <f t="shared" si="161"/>
        <v>40</v>
      </c>
      <c r="BV88" s="159">
        <f t="shared" si="162"/>
        <v>40</v>
      </c>
      <c r="BW88" s="159">
        <f t="shared" si="163"/>
        <v>0</v>
      </c>
      <c r="BX88" s="159">
        <f t="shared" si="164"/>
        <v>0</v>
      </c>
      <c r="BY88" s="159">
        <f t="shared" si="165"/>
        <v>0</v>
      </c>
      <c r="BZ88" s="159">
        <f t="shared" si="166"/>
        <v>0</v>
      </c>
      <c r="CA88" s="159">
        <f t="shared" si="167"/>
        <v>0</v>
      </c>
      <c r="CB88" s="159">
        <f t="shared" si="168"/>
        <v>60</v>
      </c>
      <c r="CC88" s="159">
        <f t="shared" si="169"/>
        <v>60</v>
      </c>
      <c r="CD88" s="159">
        <f t="shared" si="170"/>
        <v>60</v>
      </c>
      <c r="CE88" s="159">
        <f t="shared" si="171"/>
        <v>60</v>
      </c>
      <c r="CF88" s="159">
        <f t="shared" si="172"/>
        <v>60</v>
      </c>
      <c r="CG88" s="1"/>
      <c r="CH88" s="1"/>
      <c r="CI88" s="160">
        <f t="shared" si="173"/>
        <v>80.113218116506431</v>
      </c>
      <c r="CJ88" s="160">
        <f t="shared" si="174"/>
        <v>80.113218116506431</v>
      </c>
      <c r="CK88" s="160">
        <f t="shared" si="175"/>
        <v>80.113218116506431</v>
      </c>
      <c r="CL88" s="160">
        <f t="shared" si="176"/>
        <v>80.113218116506431</v>
      </c>
      <c r="CM88" s="160">
        <f t="shared" si="177"/>
        <v>80.113218116506431</v>
      </c>
      <c r="CN88" s="160">
        <f t="shared" si="178"/>
        <v>80.113218116506431</v>
      </c>
      <c r="CO88" s="160">
        <f t="shared" si="179"/>
        <v>80.113218116506431</v>
      </c>
      <c r="CP88" s="160">
        <f t="shared" si="180"/>
        <v>80.113218116506431</v>
      </c>
      <c r="CQ88" s="160">
        <f t="shared" si="181"/>
        <v>80.113218116506431</v>
      </c>
      <c r="CR88" s="160">
        <f t="shared" si="182"/>
        <v>80.113218116506431</v>
      </c>
      <c r="CS88" s="160">
        <f t="shared" si="183"/>
        <v>120.11321811650643</v>
      </c>
      <c r="CT88" s="160">
        <f t="shared" si="184"/>
        <v>120.11321811650643</v>
      </c>
      <c r="CU88" s="160">
        <f t="shared" si="185"/>
        <v>120.11321811650643</v>
      </c>
      <c r="CV88" s="160">
        <f t="shared" si="186"/>
        <v>120.11321811650643</v>
      </c>
      <c r="CW88" s="160">
        <f t="shared" si="187"/>
        <v>120.11321811650643</v>
      </c>
      <c r="CX88" s="160">
        <f t="shared" si="188"/>
        <v>80.113218116506431</v>
      </c>
      <c r="CY88" s="160">
        <f t="shared" si="189"/>
        <v>80.113218116506431</v>
      </c>
      <c r="CZ88" s="160">
        <f t="shared" si="190"/>
        <v>80.113218116506431</v>
      </c>
      <c r="DA88" s="160">
        <f t="shared" si="191"/>
        <v>80.113218116506431</v>
      </c>
      <c r="DB88" s="160">
        <f t="shared" si="192"/>
        <v>80.113218116506431</v>
      </c>
      <c r="DC88" s="160">
        <f t="shared" si="193"/>
        <v>140.11321811650643</v>
      </c>
      <c r="DD88" s="160">
        <f t="shared" si="194"/>
        <v>140.11321811650643</v>
      </c>
      <c r="DE88" s="160">
        <f t="shared" si="195"/>
        <v>140.11321811650643</v>
      </c>
      <c r="DF88" s="160">
        <f t="shared" si="196"/>
        <v>140.11321811650643</v>
      </c>
      <c r="DG88" s="160">
        <f t="shared" si="197"/>
        <v>140.11321811650643</v>
      </c>
      <c r="DH88" s="36"/>
      <c r="DI88" s="36"/>
      <c r="DJ88" s="160">
        <f t="shared" si="198"/>
        <v>80.113218116506431</v>
      </c>
      <c r="DK88" s="160">
        <f t="shared" si="199"/>
        <v>52.073591775729184</v>
      </c>
      <c r="DL88" s="160">
        <f t="shared" si="200"/>
        <v>80.113218116506431</v>
      </c>
      <c r="DM88" s="160">
        <f t="shared" si="201"/>
        <v>80.113218116506431</v>
      </c>
      <c r="DN88" s="160">
        <f t="shared" si="202"/>
        <v>80.113218116506431</v>
      </c>
      <c r="DO88" s="160">
        <f t="shared" si="203"/>
        <v>80.113218116506431</v>
      </c>
      <c r="DP88" s="160">
        <f t="shared" si="204"/>
        <v>52.073591775729184</v>
      </c>
      <c r="DQ88" s="160">
        <f t="shared" si="205"/>
        <v>80.113218116506431</v>
      </c>
      <c r="DR88" s="160">
        <f t="shared" si="206"/>
        <v>80.113218116506431</v>
      </c>
      <c r="DS88" s="160">
        <f t="shared" si="207"/>
        <v>80.113218116506431</v>
      </c>
      <c r="DT88" s="160">
        <f t="shared" si="208"/>
        <v>114.10755721068111</v>
      </c>
      <c r="DU88" s="160">
        <f t="shared" si="209"/>
        <v>74.16991218694271</v>
      </c>
      <c r="DV88" s="160">
        <f t="shared" si="210"/>
        <v>114.10755721068111</v>
      </c>
      <c r="DW88" s="160">
        <f t="shared" si="211"/>
        <v>114.10755721068111</v>
      </c>
      <c r="DX88" s="160">
        <f t="shared" si="212"/>
        <v>114.10755721068111</v>
      </c>
      <c r="DY88" s="160">
        <f t="shared" si="213"/>
        <v>80.113218116506431</v>
      </c>
      <c r="DZ88" s="160">
        <f t="shared" si="214"/>
        <v>52.073591775729184</v>
      </c>
      <c r="EA88" s="160">
        <f t="shared" si="215"/>
        <v>80.113218116506431</v>
      </c>
      <c r="EB88" s="160">
        <f t="shared" si="216"/>
        <v>80.113218116506431</v>
      </c>
      <c r="EC88" s="160">
        <f t="shared" si="217"/>
        <v>80.113218116506431</v>
      </c>
      <c r="ED88" s="160">
        <f t="shared" si="218"/>
        <v>119.09623539903046</v>
      </c>
      <c r="EE88" s="160">
        <f t="shared" si="219"/>
        <v>77.412553009369802</v>
      </c>
      <c r="EF88" s="160">
        <f t="shared" si="220"/>
        <v>119.09623539903046</v>
      </c>
      <c r="EG88" s="160">
        <f t="shared" si="221"/>
        <v>119.09623539903046</v>
      </c>
      <c r="EH88" s="160">
        <f t="shared" si="222"/>
        <v>119.09623539903046</v>
      </c>
      <c r="EI88" s="36"/>
      <c r="EJ88" s="36"/>
      <c r="EK88" s="36"/>
      <c r="EL88" s="36"/>
      <c r="EM88" s="36"/>
      <c r="EN88" s="36"/>
      <c r="EO88" s="36"/>
      <c r="EP88" s="36"/>
      <c r="EQ88" s="36"/>
      <c r="ER88" s="36"/>
      <c r="ES88" s="36"/>
      <c r="ET88" s="36"/>
      <c r="EU88" s="36"/>
    </row>
    <row r="89" spans="1:151" ht="13.5" thickBot="1">
      <c r="A89" s="2">
        <v>1170</v>
      </c>
      <c r="B89" s="153">
        <f>INDEX('Customer Longevity'!$A$7:$A$206,MATCH(Model!A89,'Customer Longevity'!$B$7:$B$206,0))</f>
        <v>3.8395634899330862</v>
      </c>
      <c r="C89" s="154">
        <v>16226.18981413389</v>
      </c>
      <c r="D89" s="3"/>
      <c r="E89" s="153" cm="1">
        <f t="array" ref="E89">INDEX('Distance to Each Branch'!$C$7:$C$806,MATCH(1, (Model!$E$14='Distance to Each Branch'!$B$7:$B$806)*(Model!A89='Distance to Each Branch'!$A$7:$A$806),0))</f>
        <v>2.7780732648156445</v>
      </c>
      <c r="F89" s="153" cm="1">
        <f t="array" ref="F89">INDEX('Distance to Each Branch'!$C$7:$C$806,MATCH(1, (Model!$F$14='Distance to Each Branch'!$B$7:$B$806)*(Model!A89='Distance to Each Branch'!$A$7:$A$806),0))</f>
        <v>2.0935108992108971</v>
      </c>
      <c r="G89" s="153" cm="1">
        <f t="array" ref="G89">INDEX('Distance to Each Branch'!$C$7:$C$806,MATCH(1, (Model!$G$14='Distance to Each Branch'!$B$7:$B$806)*(Model!A89='Distance to Each Branch'!$A$7:$A$806),0))</f>
        <v>2.891706736142754</v>
      </c>
      <c r="H89" s="153" cm="1">
        <f t="array" ref="H89">INDEX('Distance to Each Branch'!$C$7:$C$806,MATCH(1, (Model!$H$14='Distance to Each Branch'!$B$7:$B$806)*(Model!A89='Distance to Each Branch'!$A$7:$A$806),0))</f>
        <v>3.9453938223359373</v>
      </c>
      <c r="I89" s="155" t="str">
        <f t="shared" si="224"/>
        <v>Branch B</v>
      </c>
      <c r="J89" s="54"/>
      <c r="K89" s="156">
        <f t="shared" si="225"/>
        <v>2.0935108992108971</v>
      </c>
      <c r="L89" s="34">
        <v>0</v>
      </c>
      <c r="M89" s="153">
        <f t="shared" si="123"/>
        <v>0</v>
      </c>
      <c r="N89" s="153">
        <f t="shared" si="119"/>
        <v>0.68456236560474748</v>
      </c>
      <c r="O89" s="153">
        <f t="shared" si="120"/>
        <v>0</v>
      </c>
      <c r="P89" s="153">
        <f t="shared" si="121"/>
        <v>0</v>
      </c>
      <c r="R89" s="23">
        <v>1</v>
      </c>
      <c r="S89" s="157">
        <f>(1-IF(M89=0,0,INDEX('Branch Closure Driven Attrition'!$D$9:$G$12,MATCH($B89,'Branch Closure Driven Attrition'!$C$9:$C$12,TRUE),MATCH(M89,'Branch Closure Driven Attrition'!$D$8:$G$8,TRUE))))</f>
        <v>1</v>
      </c>
      <c r="T89" s="157">
        <f>(1-IF(N89=0,0,INDEX('Branch Closure Driven Attrition'!$D$9:$G$12,MATCH($B89,'Branch Closure Driven Attrition'!$C$9:$C$12,TRUE),MATCH(N89,'Branch Closure Driven Attrition'!$D$8:$G$8,TRUE))))</f>
        <v>0.65</v>
      </c>
      <c r="U89" s="157">
        <f>(1-IF(O89=0,0,INDEX('Branch Closure Driven Attrition'!$D$9:$G$12,MATCH($B89,'Branch Closure Driven Attrition'!$C$9:$C$12,TRUE),MATCH(O89,'Branch Closure Driven Attrition'!$D$8:$G$8,TRUE))))</f>
        <v>1</v>
      </c>
      <c r="V89" s="157">
        <f>(1-IF(P89=0,0,INDEX('Branch Closure Driven Attrition'!$D$9:$G$12,MATCH($B89,'Branch Closure Driven Attrition'!$C$9:$C$12,TRUE),MATCH(P89,'Branch Closure Driven Attrition'!$D$8:$G$8,TRUE))))</f>
        <v>1</v>
      </c>
      <c r="W89" s="29"/>
      <c r="X89" s="23">
        <f t="shared" si="122"/>
        <v>1</v>
      </c>
      <c r="Y89" s="157">
        <f>IF($C89&lt;'Fee Driven Attrition'!$I$8,1-IF(Y$13='Fee Driven Attrition'!$J$7,'Fee Driven Attrition'!$J$8,'Fee Driven Attrition'!$K$8),1)</f>
        <v>1</v>
      </c>
      <c r="Z89" s="157">
        <f>IF($C89&lt;'Fee Driven Attrition'!$I$9,1-IF(Z$13='Fee Driven Attrition'!$J$7,'Fee Driven Attrition'!$J$9,'Fee Driven Attrition'!$K$8),1)</f>
        <v>1</v>
      </c>
      <c r="AA89" s="157">
        <f>IF($C89&lt;'Fee Driven Attrition'!$I$8,1-IF(AA$13='Fee Driven Attrition'!$K$7,'Fee Driven Attrition'!$K$8,'Fee Driven Attrition'!$K$8),1)</f>
        <v>1</v>
      </c>
      <c r="AB89" s="157">
        <f>IF($C89&lt;'Fee Driven Attrition'!$I$9,1-IF(AB$13='Fee Driven Attrition'!$K$7,'Fee Driven Attrition'!$K$9,'Fee Driven Attrition'!$K$8),1)</f>
        <v>1</v>
      </c>
      <c r="AC89" s="29"/>
      <c r="AD89" s="23"/>
      <c r="AE89" s="157">
        <f t="shared" si="223"/>
        <v>1</v>
      </c>
      <c r="AF89" s="157">
        <f t="shared" si="124"/>
        <v>1</v>
      </c>
      <c r="AG89" s="157">
        <f t="shared" si="125"/>
        <v>0.65</v>
      </c>
      <c r="AH89" s="157">
        <f t="shared" si="126"/>
        <v>1</v>
      </c>
      <c r="AI89" s="157">
        <f t="shared" si="127"/>
        <v>1</v>
      </c>
      <c r="AJ89" s="157">
        <f t="shared" si="128"/>
        <v>1</v>
      </c>
      <c r="AK89" s="157">
        <f t="shared" si="129"/>
        <v>1</v>
      </c>
      <c r="AL89" s="157">
        <f t="shared" si="130"/>
        <v>0.65</v>
      </c>
      <c r="AM89" s="157">
        <f t="shared" si="131"/>
        <v>1</v>
      </c>
      <c r="AN89" s="157">
        <f t="shared" si="132"/>
        <v>1</v>
      </c>
      <c r="AO89" s="157">
        <f t="shared" si="133"/>
        <v>1</v>
      </c>
      <c r="AP89" s="157">
        <f t="shared" si="134"/>
        <v>1</v>
      </c>
      <c r="AQ89" s="157">
        <f t="shared" si="135"/>
        <v>0.65</v>
      </c>
      <c r="AR89" s="157">
        <f t="shared" si="136"/>
        <v>1</v>
      </c>
      <c r="AS89" s="157">
        <f t="shared" si="137"/>
        <v>1</v>
      </c>
      <c r="AT89" s="157">
        <f t="shared" si="138"/>
        <v>1</v>
      </c>
      <c r="AU89" s="157">
        <f t="shared" si="139"/>
        <v>1</v>
      </c>
      <c r="AV89" s="157">
        <f t="shared" si="140"/>
        <v>0.65</v>
      </c>
      <c r="AW89" s="157">
        <f t="shared" si="141"/>
        <v>1</v>
      </c>
      <c r="AX89" s="157">
        <f t="shared" si="142"/>
        <v>1</v>
      </c>
      <c r="AY89" s="157">
        <f t="shared" si="143"/>
        <v>1</v>
      </c>
      <c r="AZ89" s="157">
        <f t="shared" si="144"/>
        <v>1</v>
      </c>
      <c r="BA89" s="157">
        <f t="shared" si="145"/>
        <v>0.65</v>
      </c>
      <c r="BB89" s="157">
        <f t="shared" si="146"/>
        <v>1</v>
      </c>
      <c r="BC89" s="157">
        <f t="shared" si="147"/>
        <v>1</v>
      </c>
      <c r="BD89" s="60"/>
      <c r="BE89" s="158">
        <f t="shared" si="226"/>
        <v>162.26189814133889</v>
      </c>
      <c r="BF89" s="1"/>
      <c r="BG89" s="1"/>
      <c r="BH89" s="159">
        <f t="shared" si="148"/>
        <v>0</v>
      </c>
      <c r="BI89" s="159">
        <f t="shared" si="149"/>
        <v>0</v>
      </c>
      <c r="BJ89" s="159">
        <f t="shared" si="150"/>
        <v>0</v>
      </c>
      <c r="BK89" s="159">
        <f t="shared" si="151"/>
        <v>0</v>
      </c>
      <c r="BL89" s="159">
        <f t="shared" si="152"/>
        <v>0</v>
      </c>
      <c r="BM89" s="159">
        <f t="shared" si="153"/>
        <v>0</v>
      </c>
      <c r="BN89" s="159">
        <f t="shared" si="154"/>
        <v>0</v>
      </c>
      <c r="BO89" s="159">
        <f t="shared" si="155"/>
        <v>0</v>
      </c>
      <c r="BP89" s="159">
        <f t="shared" si="156"/>
        <v>0</v>
      </c>
      <c r="BQ89" s="159">
        <f t="shared" si="157"/>
        <v>0</v>
      </c>
      <c r="BR89" s="159">
        <f t="shared" si="158"/>
        <v>0</v>
      </c>
      <c r="BS89" s="159">
        <f t="shared" si="159"/>
        <v>0</v>
      </c>
      <c r="BT89" s="159">
        <f t="shared" si="160"/>
        <v>0</v>
      </c>
      <c r="BU89" s="159">
        <f t="shared" si="161"/>
        <v>0</v>
      </c>
      <c r="BV89" s="159">
        <f t="shared" si="162"/>
        <v>0</v>
      </c>
      <c r="BW89" s="159">
        <f t="shared" si="163"/>
        <v>0</v>
      </c>
      <c r="BX89" s="159">
        <f t="shared" si="164"/>
        <v>0</v>
      </c>
      <c r="BY89" s="159">
        <f t="shared" si="165"/>
        <v>0</v>
      </c>
      <c r="BZ89" s="159">
        <f t="shared" si="166"/>
        <v>0</v>
      </c>
      <c r="CA89" s="159">
        <f t="shared" si="167"/>
        <v>0</v>
      </c>
      <c r="CB89" s="159">
        <f t="shared" si="168"/>
        <v>0</v>
      </c>
      <c r="CC89" s="159">
        <f t="shared" si="169"/>
        <v>0</v>
      </c>
      <c r="CD89" s="159">
        <f t="shared" si="170"/>
        <v>0</v>
      </c>
      <c r="CE89" s="159">
        <f t="shared" si="171"/>
        <v>0</v>
      </c>
      <c r="CF89" s="159">
        <f t="shared" si="172"/>
        <v>0</v>
      </c>
      <c r="CG89" s="1"/>
      <c r="CH89" s="1"/>
      <c r="CI89" s="160">
        <f t="shared" si="173"/>
        <v>112.26189814133889</v>
      </c>
      <c r="CJ89" s="160">
        <f t="shared" si="174"/>
        <v>112.26189814133889</v>
      </c>
      <c r="CK89" s="160">
        <f t="shared" si="175"/>
        <v>112.26189814133889</v>
      </c>
      <c r="CL89" s="160">
        <f t="shared" si="176"/>
        <v>112.26189814133889</v>
      </c>
      <c r="CM89" s="160">
        <f t="shared" si="177"/>
        <v>112.26189814133889</v>
      </c>
      <c r="CN89" s="160">
        <f t="shared" si="178"/>
        <v>112.26189814133889</v>
      </c>
      <c r="CO89" s="160">
        <f t="shared" si="179"/>
        <v>112.26189814133889</v>
      </c>
      <c r="CP89" s="160">
        <f t="shared" si="180"/>
        <v>112.26189814133889</v>
      </c>
      <c r="CQ89" s="160">
        <f t="shared" si="181"/>
        <v>112.26189814133889</v>
      </c>
      <c r="CR89" s="160">
        <f t="shared" si="182"/>
        <v>112.26189814133889</v>
      </c>
      <c r="CS89" s="160">
        <f t="shared" si="183"/>
        <v>112.26189814133889</v>
      </c>
      <c r="CT89" s="160">
        <f t="shared" si="184"/>
        <v>112.26189814133889</v>
      </c>
      <c r="CU89" s="160">
        <f t="shared" si="185"/>
        <v>112.26189814133889</v>
      </c>
      <c r="CV89" s="160">
        <f t="shared" si="186"/>
        <v>112.26189814133889</v>
      </c>
      <c r="CW89" s="160">
        <f t="shared" si="187"/>
        <v>112.26189814133889</v>
      </c>
      <c r="CX89" s="160">
        <f t="shared" si="188"/>
        <v>112.26189814133889</v>
      </c>
      <c r="CY89" s="160">
        <f t="shared" si="189"/>
        <v>112.26189814133889</v>
      </c>
      <c r="CZ89" s="160">
        <f t="shared" si="190"/>
        <v>112.26189814133889</v>
      </c>
      <c r="DA89" s="160">
        <f t="shared" si="191"/>
        <v>112.26189814133889</v>
      </c>
      <c r="DB89" s="160">
        <f t="shared" si="192"/>
        <v>112.26189814133889</v>
      </c>
      <c r="DC89" s="160">
        <f t="shared" si="193"/>
        <v>112.26189814133889</v>
      </c>
      <c r="DD89" s="160">
        <f t="shared" si="194"/>
        <v>112.26189814133889</v>
      </c>
      <c r="DE89" s="160">
        <f t="shared" si="195"/>
        <v>112.26189814133889</v>
      </c>
      <c r="DF89" s="160">
        <f t="shared" si="196"/>
        <v>112.26189814133889</v>
      </c>
      <c r="DG89" s="160">
        <f t="shared" si="197"/>
        <v>112.26189814133889</v>
      </c>
      <c r="DH89" s="36"/>
      <c r="DI89" s="36"/>
      <c r="DJ89" s="160">
        <f t="shared" si="198"/>
        <v>112.26189814133889</v>
      </c>
      <c r="DK89" s="160">
        <f t="shared" si="199"/>
        <v>112.26189814133889</v>
      </c>
      <c r="DL89" s="160">
        <f t="shared" si="200"/>
        <v>72.970233791870285</v>
      </c>
      <c r="DM89" s="160">
        <f t="shared" si="201"/>
        <v>112.26189814133889</v>
      </c>
      <c r="DN89" s="160">
        <f t="shared" si="202"/>
        <v>112.26189814133889</v>
      </c>
      <c r="DO89" s="160">
        <f t="shared" si="203"/>
        <v>112.26189814133889</v>
      </c>
      <c r="DP89" s="160">
        <f t="shared" si="204"/>
        <v>112.26189814133889</v>
      </c>
      <c r="DQ89" s="160">
        <f t="shared" si="205"/>
        <v>72.970233791870285</v>
      </c>
      <c r="DR89" s="160">
        <f t="shared" si="206"/>
        <v>112.26189814133889</v>
      </c>
      <c r="DS89" s="160">
        <f t="shared" si="207"/>
        <v>112.26189814133889</v>
      </c>
      <c r="DT89" s="160">
        <f t="shared" si="208"/>
        <v>112.26189814133889</v>
      </c>
      <c r="DU89" s="160">
        <f t="shared" si="209"/>
        <v>112.26189814133889</v>
      </c>
      <c r="DV89" s="160">
        <f t="shared" si="210"/>
        <v>72.970233791870285</v>
      </c>
      <c r="DW89" s="160">
        <f t="shared" si="211"/>
        <v>112.26189814133889</v>
      </c>
      <c r="DX89" s="160">
        <f t="shared" si="212"/>
        <v>112.26189814133889</v>
      </c>
      <c r="DY89" s="160">
        <f t="shared" si="213"/>
        <v>112.26189814133889</v>
      </c>
      <c r="DZ89" s="160">
        <f t="shared" si="214"/>
        <v>112.26189814133889</v>
      </c>
      <c r="EA89" s="160">
        <f t="shared" si="215"/>
        <v>72.970233791870285</v>
      </c>
      <c r="EB89" s="160">
        <f t="shared" si="216"/>
        <v>112.26189814133889</v>
      </c>
      <c r="EC89" s="160">
        <f t="shared" si="217"/>
        <v>112.26189814133889</v>
      </c>
      <c r="ED89" s="160">
        <f t="shared" si="218"/>
        <v>112.26189814133889</v>
      </c>
      <c r="EE89" s="160">
        <f t="shared" si="219"/>
        <v>112.26189814133889</v>
      </c>
      <c r="EF89" s="160">
        <f t="shared" si="220"/>
        <v>72.970233791870285</v>
      </c>
      <c r="EG89" s="160">
        <f t="shared" si="221"/>
        <v>112.26189814133889</v>
      </c>
      <c r="EH89" s="160">
        <f t="shared" si="222"/>
        <v>112.26189814133889</v>
      </c>
      <c r="EI89" s="36"/>
      <c r="EJ89" s="36"/>
      <c r="EK89" s="36"/>
      <c r="EL89" s="36"/>
      <c r="EM89" s="36"/>
      <c r="EN89" s="36"/>
      <c r="EO89" s="36"/>
      <c r="EP89" s="36"/>
      <c r="EQ89" s="36"/>
      <c r="ER89" s="36"/>
      <c r="ES89" s="36"/>
      <c r="ET89" s="36"/>
      <c r="EU89" s="36"/>
    </row>
    <row r="90" spans="1:151" ht="13.5" thickBot="1">
      <c r="A90" s="2">
        <v>1080</v>
      </c>
      <c r="B90" s="153">
        <f>INDEX('Customer Longevity'!$A$7:$A$206,MATCH(Model!A90,'Customer Longevity'!$B$7:$B$206,0))</f>
        <v>6.8030757062364016</v>
      </c>
      <c r="C90" s="154">
        <v>25823.657199280104</v>
      </c>
      <c r="D90" s="3"/>
      <c r="E90" s="153" cm="1">
        <f t="array" ref="E90">INDEX('Distance to Each Branch'!$C$7:$C$806,MATCH(1, (Model!$E$14='Distance to Each Branch'!$B$7:$B$806)*(Model!A90='Distance to Each Branch'!$A$7:$A$806),0))</f>
        <v>6.4786108922123455</v>
      </c>
      <c r="F90" s="153" cm="1">
        <f t="array" ref="F90">INDEX('Distance to Each Branch'!$C$7:$C$806,MATCH(1, (Model!$F$14='Distance to Each Branch'!$B$7:$B$806)*(Model!A90='Distance to Each Branch'!$A$7:$A$806),0))</f>
        <v>2.788744736784432</v>
      </c>
      <c r="G90" s="153" cm="1">
        <f t="array" ref="G90">INDEX('Distance to Each Branch'!$C$7:$C$806,MATCH(1, (Model!$G$14='Distance to Each Branch'!$B$7:$B$806)*(Model!A90='Distance to Each Branch'!$A$7:$A$806),0))</f>
        <v>4.0568024432435763</v>
      </c>
      <c r="H90" s="153" cm="1">
        <f t="array" ref="H90">INDEX('Distance to Each Branch'!$C$7:$C$806,MATCH(1, (Model!$H$14='Distance to Each Branch'!$B$7:$B$806)*(Model!A90='Distance to Each Branch'!$A$7:$A$806),0))</f>
        <v>3.8521255567625539</v>
      </c>
      <c r="I90" s="155" t="str">
        <f t="shared" si="224"/>
        <v>Branch B</v>
      </c>
      <c r="J90" s="54"/>
      <c r="K90" s="156">
        <f t="shared" si="225"/>
        <v>2.788744736784432</v>
      </c>
      <c r="L90" s="34">
        <v>0</v>
      </c>
      <c r="M90" s="153">
        <f t="shared" si="123"/>
        <v>0</v>
      </c>
      <c r="N90" s="153">
        <f t="shared" si="119"/>
        <v>1.0633808199781218</v>
      </c>
      <c r="O90" s="153">
        <f t="shared" si="120"/>
        <v>0</v>
      </c>
      <c r="P90" s="153">
        <f t="shared" si="121"/>
        <v>0</v>
      </c>
      <c r="R90" s="23">
        <v>1</v>
      </c>
      <c r="S90" s="157">
        <f>(1-IF(M90=0,0,INDEX('Branch Closure Driven Attrition'!$D$9:$G$12,MATCH($B90,'Branch Closure Driven Attrition'!$C$9:$C$12,TRUE),MATCH(M90,'Branch Closure Driven Attrition'!$D$8:$G$8,TRUE))))</f>
        <v>1</v>
      </c>
      <c r="T90" s="157">
        <f>(1-IF(N90=0,0,INDEX('Branch Closure Driven Attrition'!$D$9:$G$12,MATCH($B90,'Branch Closure Driven Attrition'!$C$9:$C$12,TRUE),MATCH(N90,'Branch Closure Driven Attrition'!$D$8:$G$8,TRUE))))</f>
        <v>0.65</v>
      </c>
      <c r="U90" s="157">
        <f>(1-IF(O90=0,0,INDEX('Branch Closure Driven Attrition'!$D$9:$G$12,MATCH($B90,'Branch Closure Driven Attrition'!$C$9:$C$12,TRUE),MATCH(O90,'Branch Closure Driven Attrition'!$D$8:$G$8,TRUE))))</f>
        <v>1</v>
      </c>
      <c r="V90" s="157">
        <f>(1-IF(P90=0,0,INDEX('Branch Closure Driven Attrition'!$D$9:$G$12,MATCH($B90,'Branch Closure Driven Attrition'!$C$9:$C$12,TRUE),MATCH(P90,'Branch Closure Driven Attrition'!$D$8:$G$8,TRUE))))</f>
        <v>1</v>
      </c>
      <c r="W90" s="29"/>
      <c r="X90" s="23">
        <f t="shared" si="122"/>
        <v>1</v>
      </c>
      <c r="Y90" s="157">
        <f>IF($C90&lt;'Fee Driven Attrition'!$I$8,1-IF(Y$13='Fee Driven Attrition'!$J$7,'Fee Driven Attrition'!$J$8,'Fee Driven Attrition'!$K$8),1)</f>
        <v>1</v>
      </c>
      <c r="Z90" s="157">
        <f>IF($C90&lt;'Fee Driven Attrition'!$I$9,1-IF(Z$13='Fee Driven Attrition'!$J$7,'Fee Driven Attrition'!$J$9,'Fee Driven Attrition'!$K$8),1)</f>
        <v>1</v>
      </c>
      <c r="AA90" s="157">
        <f>IF($C90&lt;'Fee Driven Attrition'!$I$8,1-IF(AA$13='Fee Driven Attrition'!$K$7,'Fee Driven Attrition'!$K$8,'Fee Driven Attrition'!$K$8),1)</f>
        <v>1</v>
      </c>
      <c r="AB90" s="157">
        <f>IF($C90&lt;'Fee Driven Attrition'!$I$9,1-IF(AB$13='Fee Driven Attrition'!$K$7,'Fee Driven Attrition'!$K$9,'Fee Driven Attrition'!$K$8),1)</f>
        <v>1</v>
      </c>
      <c r="AC90" s="29"/>
      <c r="AD90" s="23"/>
      <c r="AE90" s="157">
        <f t="shared" si="223"/>
        <v>1</v>
      </c>
      <c r="AF90" s="157">
        <f t="shared" si="124"/>
        <v>1</v>
      </c>
      <c r="AG90" s="157">
        <f t="shared" si="125"/>
        <v>0.65</v>
      </c>
      <c r="AH90" s="157">
        <f t="shared" si="126"/>
        <v>1</v>
      </c>
      <c r="AI90" s="157">
        <f t="shared" si="127"/>
        <v>1</v>
      </c>
      <c r="AJ90" s="157">
        <f t="shared" si="128"/>
        <v>1</v>
      </c>
      <c r="AK90" s="157">
        <f t="shared" si="129"/>
        <v>1</v>
      </c>
      <c r="AL90" s="157">
        <f t="shared" si="130"/>
        <v>0.65</v>
      </c>
      <c r="AM90" s="157">
        <f t="shared" si="131"/>
        <v>1</v>
      </c>
      <c r="AN90" s="157">
        <f t="shared" si="132"/>
        <v>1</v>
      </c>
      <c r="AO90" s="157">
        <f t="shared" si="133"/>
        <v>1</v>
      </c>
      <c r="AP90" s="157">
        <f t="shared" si="134"/>
        <v>1</v>
      </c>
      <c r="AQ90" s="157">
        <f t="shared" si="135"/>
        <v>0.65</v>
      </c>
      <c r="AR90" s="157">
        <f t="shared" si="136"/>
        <v>1</v>
      </c>
      <c r="AS90" s="157">
        <f t="shared" si="137"/>
        <v>1</v>
      </c>
      <c r="AT90" s="157">
        <f t="shared" si="138"/>
        <v>1</v>
      </c>
      <c r="AU90" s="157">
        <f t="shared" si="139"/>
        <v>1</v>
      </c>
      <c r="AV90" s="157">
        <f t="shared" si="140"/>
        <v>0.65</v>
      </c>
      <c r="AW90" s="157">
        <f t="shared" si="141"/>
        <v>1</v>
      </c>
      <c r="AX90" s="157">
        <f t="shared" si="142"/>
        <v>1</v>
      </c>
      <c r="AY90" s="157">
        <f t="shared" si="143"/>
        <v>1</v>
      </c>
      <c r="AZ90" s="157">
        <f t="shared" si="144"/>
        <v>1</v>
      </c>
      <c r="BA90" s="157">
        <f t="shared" si="145"/>
        <v>0.65</v>
      </c>
      <c r="BB90" s="157">
        <f t="shared" si="146"/>
        <v>1</v>
      </c>
      <c r="BC90" s="157">
        <f t="shared" si="147"/>
        <v>1</v>
      </c>
      <c r="BD90" s="60"/>
      <c r="BE90" s="158">
        <f t="shared" si="226"/>
        <v>258.23657199280103</v>
      </c>
      <c r="BF90" s="1"/>
      <c r="BG90" s="1"/>
      <c r="BH90" s="159">
        <f t="shared" si="148"/>
        <v>0</v>
      </c>
      <c r="BI90" s="159">
        <f t="shared" si="149"/>
        <v>0</v>
      </c>
      <c r="BJ90" s="159">
        <f t="shared" si="150"/>
        <v>0</v>
      </c>
      <c r="BK90" s="159">
        <f t="shared" si="151"/>
        <v>0</v>
      </c>
      <c r="BL90" s="159">
        <f t="shared" si="152"/>
        <v>0</v>
      </c>
      <c r="BM90" s="159">
        <f t="shared" si="153"/>
        <v>0</v>
      </c>
      <c r="BN90" s="159">
        <f t="shared" si="154"/>
        <v>0</v>
      </c>
      <c r="BO90" s="159">
        <f t="shared" si="155"/>
        <v>0</v>
      </c>
      <c r="BP90" s="159">
        <f t="shared" si="156"/>
        <v>0</v>
      </c>
      <c r="BQ90" s="159">
        <f t="shared" si="157"/>
        <v>0</v>
      </c>
      <c r="BR90" s="159">
        <f t="shared" si="158"/>
        <v>0</v>
      </c>
      <c r="BS90" s="159">
        <f t="shared" si="159"/>
        <v>0</v>
      </c>
      <c r="BT90" s="159">
        <f t="shared" si="160"/>
        <v>0</v>
      </c>
      <c r="BU90" s="159">
        <f t="shared" si="161"/>
        <v>0</v>
      </c>
      <c r="BV90" s="159">
        <f t="shared" si="162"/>
        <v>0</v>
      </c>
      <c r="BW90" s="159">
        <f t="shared" si="163"/>
        <v>0</v>
      </c>
      <c r="BX90" s="159">
        <f t="shared" si="164"/>
        <v>0</v>
      </c>
      <c r="BY90" s="159">
        <f t="shared" si="165"/>
        <v>0</v>
      </c>
      <c r="BZ90" s="159">
        <f t="shared" si="166"/>
        <v>0</v>
      </c>
      <c r="CA90" s="159">
        <f t="shared" si="167"/>
        <v>0</v>
      </c>
      <c r="CB90" s="159">
        <f t="shared" si="168"/>
        <v>0</v>
      </c>
      <c r="CC90" s="159">
        <f t="shared" si="169"/>
        <v>0</v>
      </c>
      <c r="CD90" s="159">
        <f t="shared" si="170"/>
        <v>0</v>
      </c>
      <c r="CE90" s="159">
        <f t="shared" si="171"/>
        <v>0</v>
      </c>
      <c r="CF90" s="159">
        <f t="shared" si="172"/>
        <v>0</v>
      </c>
      <c r="CG90" s="1"/>
      <c r="CH90" s="1"/>
      <c r="CI90" s="160">
        <f t="shared" si="173"/>
        <v>208.23657199280103</v>
      </c>
      <c r="CJ90" s="160">
        <f t="shared" si="174"/>
        <v>208.23657199280103</v>
      </c>
      <c r="CK90" s="160">
        <f t="shared" si="175"/>
        <v>208.23657199280103</v>
      </c>
      <c r="CL90" s="160">
        <f t="shared" si="176"/>
        <v>208.23657199280103</v>
      </c>
      <c r="CM90" s="160">
        <f t="shared" si="177"/>
        <v>208.23657199280103</v>
      </c>
      <c r="CN90" s="160">
        <f t="shared" si="178"/>
        <v>208.23657199280103</v>
      </c>
      <c r="CO90" s="160">
        <f t="shared" si="179"/>
        <v>208.23657199280103</v>
      </c>
      <c r="CP90" s="160">
        <f t="shared" si="180"/>
        <v>208.23657199280103</v>
      </c>
      <c r="CQ90" s="160">
        <f t="shared" si="181"/>
        <v>208.23657199280103</v>
      </c>
      <c r="CR90" s="160">
        <f t="shared" si="182"/>
        <v>208.23657199280103</v>
      </c>
      <c r="CS90" s="160">
        <f t="shared" si="183"/>
        <v>208.23657199280103</v>
      </c>
      <c r="CT90" s="160">
        <f t="shared" si="184"/>
        <v>208.23657199280103</v>
      </c>
      <c r="CU90" s="160">
        <f t="shared" si="185"/>
        <v>208.23657199280103</v>
      </c>
      <c r="CV90" s="160">
        <f t="shared" si="186"/>
        <v>208.23657199280103</v>
      </c>
      <c r="CW90" s="160">
        <f t="shared" si="187"/>
        <v>208.23657199280103</v>
      </c>
      <c r="CX90" s="160">
        <f t="shared" si="188"/>
        <v>208.23657199280103</v>
      </c>
      <c r="CY90" s="160">
        <f t="shared" si="189"/>
        <v>208.23657199280103</v>
      </c>
      <c r="CZ90" s="160">
        <f t="shared" si="190"/>
        <v>208.23657199280103</v>
      </c>
      <c r="DA90" s="160">
        <f t="shared" si="191"/>
        <v>208.23657199280103</v>
      </c>
      <c r="DB90" s="160">
        <f t="shared" si="192"/>
        <v>208.23657199280103</v>
      </c>
      <c r="DC90" s="160">
        <f t="shared" si="193"/>
        <v>208.23657199280103</v>
      </c>
      <c r="DD90" s="160">
        <f t="shared" si="194"/>
        <v>208.23657199280103</v>
      </c>
      <c r="DE90" s="160">
        <f t="shared" si="195"/>
        <v>208.23657199280103</v>
      </c>
      <c r="DF90" s="160">
        <f t="shared" si="196"/>
        <v>208.23657199280103</v>
      </c>
      <c r="DG90" s="160">
        <f t="shared" si="197"/>
        <v>208.23657199280103</v>
      </c>
      <c r="DH90" s="36"/>
      <c r="DI90" s="36"/>
      <c r="DJ90" s="160">
        <f t="shared" si="198"/>
        <v>208.23657199280103</v>
      </c>
      <c r="DK90" s="160">
        <f t="shared" si="199"/>
        <v>208.23657199280103</v>
      </c>
      <c r="DL90" s="160">
        <f t="shared" si="200"/>
        <v>135.35377179532068</v>
      </c>
      <c r="DM90" s="160">
        <f t="shared" si="201"/>
        <v>208.23657199280103</v>
      </c>
      <c r="DN90" s="160">
        <f t="shared" si="202"/>
        <v>208.23657199280103</v>
      </c>
      <c r="DO90" s="160">
        <f t="shared" si="203"/>
        <v>208.23657199280103</v>
      </c>
      <c r="DP90" s="160">
        <f t="shared" si="204"/>
        <v>208.23657199280103</v>
      </c>
      <c r="DQ90" s="160">
        <f t="shared" si="205"/>
        <v>135.35377179532068</v>
      </c>
      <c r="DR90" s="160">
        <f t="shared" si="206"/>
        <v>208.23657199280103</v>
      </c>
      <c r="DS90" s="160">
        <f t="shared" si="207"/>
        <v>208.23657199280103</v>
      </c>
      <c r="DT90" s="160">
        <f t="shared" si="208"/>
        <v>208.23657199280103</v>
      </c>
      <c r="DU90" s="160">
        <f t="shared" si="209"/>
        <v>208.23657199280103</v>
      </c>
      <c r="DV90" s="160">
        <f t="shared" si="210"/>
        <v>135.35377179532068</v>
      </c>
      <c r="DW90" s="160">
        <f t="shared" si="211"/>
        <v>208.23657199280103</v>
      </c>
      <c r="DX90" s="160">
        <f t="shared" si="212"/>
        <v>208.23657199280103</v>
      </c>
      <c r="DY90" s="160">
        <f t="shared" si="213"/>
        <v>208.23657199280103</v>
      </c>
      <c r="DZ90" s="160">
        <f t="shared" si="214"/>
        <v>208.23657199280103</v>
      </c>
      <c r="EA90" s="160">
        <f t="shared" si="215"/>
        <v>135.35377179532068</v>
      </c>
      <c r="EB90" s="160">
        <f t="shared" si="216"/>
        <v>208.23657199280103</v>
      </c>
      <c r="EC90" s="160">
        <f t="shared" si="217"/>
        <v>208.23657199280103</v>
      </c>
      <c r="ED90" s="160">
        <f t="shared" si="218"/>
        <v>208.23657199280103</v>
      </c>
      <c r="EE90" s="160">
        <f t="shared" si="219"/>
        <v>208.23657199280103</v>
      </c>
      <c r="EF90" s="160">
        <f t="shared" si="220"/>
        <v>135.35377179532068</v>
      </c>
      <c r="EG90" s="160">
        <f t="shared" si="221"/>
        <v>208.23657199280103</v>
      </c>
      <c r="EH90" s="160">
        <f t="shared" si="222"/>
        <v>208.23657199280103</v>
      </c>
      <c r="EI90" s="36"/>
      <c r="EJ90" s="36"/>
      <c r="EK90" s="36"/>
      <c r="EL90" s="36"/>
      <c r="EM90" s="36"/>
      <c r="EN90" s="36"/>
      <c r="EO90" s="36"/>
      <c r="EP90" s="36"/>
      <c r="EQ90" s="36"/>
      <c r="ER90" s="36"/>
      <c r="ES90" s="36"/>
      <c r="ET90" s="36"/>
      <c r="EU90" s="36"/>
    </row>
    <row r="91" spans="1:151" ht="13.5" thickBot="1">
      <c r="A91" s="2">
        <v>1139</v>
      </c>
      <c r="B91" s="153">
        <f>INDEX('Customer Longevity'!$A$7:$A$206,MATCH(Model!A91,'Customer Longevity'!$B$7:$B$206,0))</f>
        <v>8.9627969151965452</v>
      </c>
      <c r="C91" s="154">
        <v>8618.3760319481371</v>
      </c>
      <c r="D91" s="3"/>
      <c r="E91" s="153" cm="1">
        <f t="array" ref="E91">INDEX('Distance to Each Branch'!$C$7:$C$806,MATCH(1, (Model!$E$14='Distance to Each Branch'!$B$7:$B$806)*(Model!A91='Distance to Each Branch'!$A$7:$A$806),0))</f>
        <v>3.3699129773331222</v>
      </c>
      <c r="F91" s="153" cm="1">
        <f t="array" ref="F91">INDEX('Distance to Each Branch'!$C$7:$C$806,MATCH(1, (Model!$F$14='Distance to Each Branch'!$B$7:$B$806)*(Model!A91='Distance to Each Branch'!$A$7:$A$806),0))</f>
        <v>3.45227211879708</v>
      </c>
      <c r="G91" s="153" cm="1">
        <f t="array" ref="G91">INDEX('Distance to Each Branch'!$C$7:$C$806,MATCH(1, (Model!$G$14='Distance to Each Branch'!$B$7:$B$806)*(Model!A91='Distance to Each Branch'!$A$7:$A$806),0))</f>
        <v>2.7232319812558767</v>
      </c>
      <c r="H91" s="153" cm="1">
        <f t="array" ref="H91">INDEX('Distance to Each Branch'!$C$7:$C$806,MATCH(1, (Model!$H$14='Distance to Each Branch'!$B$7:$B$806)*(Model!A91='Distance to Each Branch'!$A$7:$A$806),0))</f>
        <v>1.281847252296918</v>
      </c>
      <c r="I91" s="155" t="str">
        <f t="shared" si="224"/>
        <v>Branch D</v>
      </c>
      <c r="J91" s="54"/>
      <c r="K91" s="156">
        <f t="shared" si="225"/>
        <v>1.281847252296918</v>
      </c>
      <c r="L91" s="34">
        <v>0</v>
      </c>
      <c r="M91" s="153">
        <f t="shared" si="123"/>
        <v>0</v>
      </c>
      <c r="N91" s="153">
        <f t="shared" si="119"/>
        <v>0</v>
      </c>
      <c r="O91" s="153">
        <f t="shared" si="120"/>
        <v>0</v>
      </c>
      <c r="P91" s="153">
        <f t="shared" si="121"/>
        <v>1.4413847289589587</v>
      </c>
      <c r="R91" s="23">
        <v>1</v>
      </c>
      <c r="S91" s="157">
        <f>(1-IF(M91=0,0,INDEX('Branch Closure Driven Attrition'!$D$9:$G$12,MATCH($B91,'Branch Closure Driven Attrition'!$C$9:$C$12,TRUE),MATCH(M91,'Branch Closure Driven Attrition'!$D$8:$G$8,TRUE))))</f>
        <v>1</v>
      </c>
      <c r="T91" s="157">
        <f>(1-IF(N91=0,0,INDEX('Branch Closure Driven Attrition'!$D$9:$G$12,MATCH($B91,'Branch Closure Driven Attrition'!$C$9:$C$12,TRUE),MATCH(N91,'Branch Closure Driven Attrition'!$D$8:$G$8,TRUE))))</f>
        <v>1</v>
      </c>
      <c r="U91" s="157">
        <f>(1-IF(O91=0,0,INDEX('Branch Closure Driven Attrition'!$D$9:$G$12,MATCH($B91,'Branch Closure Driven Attrition'!$C$9:$C$12,TRUE),MATCH(O91,'Branch Closure Driven Attrition'!$D$8:$G$8,TRUE))))</f>
        <v>1</v>
      </c>
      <c r="V91" s="157">
        <f>(1-IF(P91=0,0,INDEX('Branch Closure Driven Attrition'!$D$9:$G$12,MATCH($B91,'Branch Closure Driven Attrition'!$C$9:$C$12,TRUE),MATCH(P91,'Branch Closure Driven Attrition'!$D$8:$G$8,TRUE))))</f>
        <v>0.65</v>
      </c>
      <c r="W91" s="29"/>
      <c r="X91" s="23">
        <f t="shared" si="122"/>
        <v>1</v>
      </c>
      <c r="Y91" s="157">
        <f>IF($C91&lt;'Fee Driven Attrition'!$I$8,1-IF(Y$13='Fee Driven Attrition'!$J$7,'Fee Driven Attrition'!$J$8,'Fee Driven Attrition'!$K$8),1)</f>
        <v>0.9</v>
      </c>
      <c r="Z91" s="157">
        <f>IF($C91&lt;'Fee Driven Attrition'!$I$9,1-IF(Z$13='Fee Driven Attrition'!$J$7,'Fee Driven Attrition'!$J$9,'Fee Driven Attrition'!$K$8),1)</f>
        <v>0.95</v>
      </c>
      <c r="AA91" s="157">
        <f>IF($C91&lt;'Fee Driven Attrition'!$I$8,1-IF(AA$13='Fee Driven Attrition'!$K$7,'Fee Driven Attrition'!$K$8,'Fee Driven Attrition'!$K$8),1)</f>
        <v>0.8</v>
      </c>
      <c r="AB91" s="157">
        <f>IF($C91&lt;'Fee Driven Attrition'!$I$9,1-IF(AB$13='Fee Driven Attrition'!$K$7,'Fee Driven Attrition'!$K$9,'Fee Driven Attrition'!$K$8),1)</f>
        <v>0.85</v>
      </c>
      <c r="AC91" s="29"/>
      <c r="AD91" s="23"/>
      <c r="AE91" s="157">
        <f t="shared" si="223"/>
        <v>1</v>
      </c>
      <c r="AF91" s="157">
        <f t="shared" si="124"/>
        <v>1</v>
      </c>
      <c r="AG91" s="157">
        <f t="shared" si="125"/>
        <v>1</v>
      </c>
      <c r="AH91" s="157">
        <f t="shared" si="126"/>
        <v>1</v>
      </c>
      <c r="AI91" s="157">
        <f t="shared" si="127"/>
        <v>0.65</v>
      </c>
      <c r="AJ91" s="157">
        <f t="shared" si="128"/>
        <v>0.9</v>
      </c>
      <c r="AK91" s="157">
        <f t="shared" si="129"/>
        <v>0.9</v>
      </c>
      <c r="AL91" s="157">
        <f t="shared" si="130"/>
        <v>0.9</v>
      </c>
      <c r="AM91" s="157">
        <f t="shared" si="131"/>
        <v>0.9</v>
      </c>
      <c r="AN91" s="157">
        <f t="shared" si="132"/>
        <v>0.58500000000000008</v>
      </c>
      <c r="AO91" s="157">
        <f t="shared" si="133"/>
        <v>0.95</v>
      </c>
      <c r="AP91" s="157">
        <f t="shared" si="134"/>
        <v>0.95</v>
      </c>
      <c r="AQ91" s="157">
        <f t="shared" si="135"/>
        <v>0.95</v>
      </c>
      <c r="AR91" s="157">
        <f t="shared" si="136"/>
        <v>0.95</v>
      </c>
      <c r="AS91" s="157">
        <f t="shared" si="137"/>
        <v>0.61749999999999994</v>
      </c>
      <c r="AT91" s="157">
        <f t="shared" si="138"/>
        <v>0.8</v>
      </c>
      <c r="AU91" s="157">
        <f t="shared" si="139"/>
        <v>0.8</v>
      </c>
      <c r="AV91" s="157">
        <f t="shared" si="140"/>
        <v>0.8</v>
      </c>
      <c r="AW91" s="157">
        <f t="shared" si="141"/>
        <v>0.8</v>
      </c>
      <c r="AX91" s="157">
        <f t="shared" si="142"/>
        <v>0.52</v>
      </c>
      <c r="AY91" s="157">
        <f t="shared" si="143"/>
        <v>0.85</v>
      </c>
      <c r="AZ91" s="157">
        <f t="shared" si="144"/>
        <v>0.85</v>
      </c>
      <c r="BA91" s="157">
        <f t="shared" si="145"/>
        <v>0.85</v>
      </c>
      <c r="BB91" s="157">
        <f t="shared" si="146"/>
        <v>0.85</v>
      </c>
      <c r="BC91" s="157">
        <f t="shared" si="147"/>
        <v>0.55249999999999999</v>
      </c>
      <c r="BD91" s="60"/>
      <c r="BE91" s="158">
        <f t="shared" si="226"/>
        <v>86.183760319481379</v>
      </c>
      <c r="BF91" s="1"/>
      <c r="BG91" s="1"/>
      <c r="BH91" s="159">
        <f t="shared" si="148"/>
        <v>0</v>
      </c>
      <c r="BI91" s="159">
        <f t="shared" si="149"/>
        <v>0</v>
      </c>
      <c r="BJ91" s="159">
        <f t="shared" si="150"/>
        <v>0</v>
      </c>
      <c r="BK91" s="159">
        <f t="shared" si="151"/>
        <v>0</v>
      </c>
      <c r="BL91" s="159">
        <f t="shared" si="152"/>
        <v>0</v>
      </c>
      <c r="BM91" s="159">
        <f t="shared" si="153"/>
        <v>40</v>
      </c>
      <c r="BN91" s="159">
        <f t="shared" si="154"/>
        <v>40</v>
      </c>
      <c r="BO91" s="159">
        <f t="shared" si="155"/>
        <v>40</v>
      </c>
      <c r="BP91" s="159">
        <f t="shared" si="156"/>
        <v>40</v>
      </c>
      <c r="BQ91" s="159">
        <f t="shared" si="157"/>
        <v>40</v>
      </c>
      <c r="BR91" s="159">
        <f t="shared" si="158"/>
        <v>40</v>
      </c>
      <c r="BS91" s="159">
        <f t="shared" si="159"/>
        <v>40</v>
      </c>
      <c r="BT91" s="159">
        <f t="shared" si="160"/>
        <v>40</v>
      </c>
      <c r="BU91" s="159">
        <f t="shared" si="161"/>
        <v>40</v>
      </c>
      <c r="BV91" s="159">
        <f t="shared" si="162"/>
        <v>40</v>
      </c>
      <c r="BW91" s="159">
        <f t="shared" si="163"/>
        <v>60</v>
      </c>
      <c r="BX91" s="159">
        <f t="shared" si="164"/>
        <v>60</v>
      </c>
      <c r="BY91" s="159">
        <f t="shared" si="165"/>
        <v>60</v>
      </c>
      <c r="BZ91" s="159">
        <f t="shared" si="166"/>
        <v>60</v>
      </c>
      <c r="CA91" s="159">
        <f t="shared" si="167"/>
        <v>60</v>
      </c>
      <c r="CB91" s="159">
        <f t="shared" si="168"/>
        <v>60</v>
      </c>
      <c r="CC91" s="159">
        <f t="shared" si="169"/>
        <v>60</v>
      </c>
      <c r="CD91" s="159">
        <f t="shared" si="170"/>
        <v>60</v>
      </c>
      <c r="CE91" s="159">
        <f t="shared" si="171"/>
        <v>60</v>
      </c>
      <c r="CF91" s="159">
        <f t="shared" si="172"/>
        <v>60</v>
      </c>
      <c r="CG91" s="1"/>
      <c r="CH91" s="1"/>
      <c r="CI91" s="160">
        <f t="shared" si="173"/>
        <v>36.183760319481379</v>
      </c>
      <c r="CJ91" s="160">
        <f t="shared" si="174"/>
        <v>36.183760319481379</v>
      </c>
      <c r="CK91" s="160">
        <f t="shared" si="175"/>
        <v>36.183760319481379</v>
      </c>
      <c r="CL91" s="160">
        <f t="shared" si="176"/>
        <v>36.183760319481379</v>
      </c>
      <c r="CM91" s="160">
        <f t="shared" si="177"/>
        <v>36.183760319481379</v>
      </c>
      <c r="CN91" s="160">
        <f t="shared" si="178"/>
        <v>76.183760319481379</v>
      </c>
      <c r="CO91" s="160">
        <f t="shared" si="179"/>
        <v>76.183760319481379</v>
      </c>
      <c r="CP91" s="160">
        <f t="shared" si="180"/>
        <v>76.183760319481379</v>
      </c>
      <c r="CQ91" s="160">
        <f t="shared" si="181"/>
        <v>76.183760319481379</v>
      </c>
      <c r="CR91" s="160">
        <f t="shared" si="182"/>
        <v>76.183760319481379</v>
      </c>
      <c r="CS91" s="160">
        <f t="shared" si="183"/>
        <v>76.183760319481379</v>
      </c>
      <c r="CT91" s="160">
        <f t="shared" si="184"/>
        <v>76.183760319481379</v>
      </c>
      <c r="CU91" s="160">
        <f t="shared" si="185"/>
        <v>76.183760319481379</v>
      </c>
      <c r="CV91" s="160">
        <f t="shared" si="186"/>
        <v>76.183760319481379</v>
      </c>
      <c r="CW91" s="160">
        <f t="shared" si="187"/>
        <v>76.183760319481379</v>
      </c>
      <c r="CX91" s="160">
        <f t="shared" si="188"/>
        <v>96.183760319481394</v>
      </c>
      <c r="CY91" s="160">
        <f t="shared" si="189"/>
        <v>96.183760319481394</v>
      </c>
      <c r="CZ91" s="160">
        <f t="shared" si="190"/>
        <v>96.183760319481394</v>
      </c>
      <c r="DA91" s="160">
        <f t="shared" si="191"/>
        <v>96.183760319481394</v>
      </c>
      <c r="DB91" s="160">
        <f t="shared" si="192"/>
        <v>96.183760319481394</v>
      </c>
      <c r="DC91" s="160">
        <f t="shared" si="193"/>
        <v>96.183760319481394</v>
      </c>
      <c r="DD91" s="160">
        <f t="shared" si="194"/>
        <v>96.183760319481394</v>
      </c>
      <c r="DE91" s="160">
        <f t="shared" si="195"/>
        <v>96.183760319481394</v>
      </c>
      <c r="DF91" s="160">
        <f t="shared" si="196"/>
        <v>96.183760319481394</v>
      </c>
      <c r="DG91" s="160">
        <f t="shared" si="197"/>
        <v>96.183760319481394</v>
      </c>
      <c r="DH91" s="36"/>
      <c r="DI91" s="36"/>
      <c r="DJ91" s="160">
        <f t="shared" si="198"/>
        <v>36.183760319481379</v>
      </c>
      <c r="DK91" s="160">
        <f t="shared" si="199"/>
        <v>36.183760319481379</v>
      </c>
      <c r="DL91" s="160">
        <f t="shared" si="200"/>
        <v>36.183760319481379</v>
      </c>
      <c r="DM91" s="160">
        <f t="shared" si="201"/>
        <v>36.183760319481379</v>
      </c>
      <c r="DN91" s="160">
        <f t="shared" si="202"/>
        <v>23.519444207662897</v>
      </c>
      <c r="DO91" s="160">
        <f t="shared" si="203"/>
        <v>68.565384287533249</v>
      </c>
      <c r="DP91" s="160">
        <f t="shared" si="204"/>
        <v>68.565384287533249</v>
      </c>
      <c r="DQ91" s="160">
        <f t="shared" si="205"/>
        <v>68.565384287533249</v>
      </c>
      <c r="DR91" s="160">
        <f t="shared" si="206"/>
        <v>68.565384287533249</v>
      </c>
      <c r="DS91" s="160">
        <f t="shared" si="207"/>
        <v>44.567499786896612</v>
      </c>
      <c r="DT91" s="160">
        <f t="shared" si="208"/>
        <v>72.374572303507307</v>
      </c>
      <c r="DU91" s="160">
        <f t="shared" si="209"/>
        <v>72.374572303507307</v>
      </c>
      <c r="DV91" s="160">
        <f t="shared" si="210"/>
        <v>72.374572303507307</v>
      </c>
      <c r="DW91" s="160">
        <f t="shared" si="211"/>
        <v>72.374572303507307</v>
      </c>
      <c r="DX91" s="160">
        <f t="shared" si="212"/>
        <v>47.043471997279745</v>
      </c>
      <c r="DY91" s="160">
        <f t="shared" si="213"/>
        <v>76.947008255585118</v>
      </c>
      <c r="DZ91" s="160">
        <f t="shared" si="214"/>
        <v>76.947008255585118</v>
      </c>
      <c r="EA91" s="160">
        <f t="shared" si="215"/>
        <v>76.947008255585118</v>
      </c>
      <c r="EB91" s="160">
        <f t="shared" si="216"/>
        <v>76.947008255585118</v>
      </c>
      <c r="EC91" s="160">
        <f t="shared" si="217"/>
        <v>50.015555366130329</v>
      </c>
      <c r="ED91" s="160">
        <f t="shared" si="218"/>
        <v>81.756196271559176</v>
      </c>
      <c r="EE91" s="160">
        <f t="shared" si="219"/>
        <v>81.756196271559176</v>
      </c>
      <c r="EF91" s="160">
        <f t="shared" si="220"/>
        <v>81.756196271559176</v>
      </c>
      <c r="EG91" s="160">
        <f t="shared" si="221"/>
        <v>81.756196271559176</v>
      </c>
      <c r="EH91" s="160">
        <f t="shared" si="222"/>
        <v>53.141527576513468</v>
      </c>
      <c r="EI91" s="36"/>
      <c r="EJ91" s="36"/>
      <c r="EK91" s="36"/>
      <c r="EL91" s="36"/>
      <c r="EM91" s="36"/>
      <c r="EN91" s="36"/>
      <c r="EO91" s="36"/>
      <c r="EP91" s="36"/>
      <c r="EQ91" s="36"/>
      <c r="ER91" s="36"/>
      <c r="ES91" s="36"/>
      <c r="ET91" s="36"/>
      <c r="EU91" s="36"/>
    </row>
    <row r="92" spans="1:151" ht="13.5" thickBot="1">
      <c r="A92" s="2">
        <v>1144</v>
      </c>
      <c r="B92" s="153">
        <f>INDEX('Customer Longevity'!$A$7:$A$206,MATCH(Model!A92,'Customer Longevity'!$B$7:$B$206,0))</f>
        <v>13.832373172358222</v>
      </c>
      <c r="C92" s="154">
        <v>17410.106193831391</v>
      </c>
      <c r="D92" s="3"/>
      <c r="E92" s="153" cm="1">
        <f t="array" ref="E92">INDEX('Distance to Each Branch'!$C$7:$C$806,MATCH(1, (Model!$E$14='Distance to Each Branch'!$B$7:$B$806)*(Model!A92='Distance to Each Branch'!$A$7:$A$806),0))</f>
        <v>1.2961939082492286</v>
      </c>
      <c r="F92" s="153" cm="1">
        <f t="array" ref="F92">INDEX('Distance to Each Branch'!$C$7:$C$806,MATCH(1, (Model!$F$14='Distance to Each Branch'!$B$7:$B$806)*(Model!A92='Distance to Each Branch'!$A$7:$A$806),0))</f>
        <v>4.6171896535308843</v>
      </c>
      <c r="G92" s="153" cm="1">
        <f t="array" ref="G92">INDEX('Distance to Each Branch'!$C$7:$C$806,MATCH(1, (Model!$G$14='Distance to Each Branch'!$B$7:$B$806)*(Model!A92='Distance to Each Branch'!$A$7:$A$806),0))</f>
        <v>5.059719341836094</v>
      </c>
      <c r="H92" s="153" cm="1">
        <f t="array" ref="H92">INDEX('Distance to Each Branch'!$C$7:$C$806,MATCH(1, (Model!$H$14='Distance to Each Branch'!$B$7:$B$806)*(Model!A92='Distance to Each Branch'!$A$7:$A$806),0))</f>
        <v>3.3474389043136266</v>
      </c>
      <c r="I92" s="155" t="str">
        <f t="shared" si="224"/>
        <v>Branch A</v>
      </c>
      <c r="J92" s="54"/>
      <c r="K92" s="156">
        <f t="shared" si="225"/>
        <v>1.2961939082492286</v>
      </c>
      <c r="L92" s="34">
        <v>0</v>
      </c>
      <c r="M92" s="153">
        <f t="shared" si="123"/>
        <v>2.0512449960643977</v>
      </c>
      <c r="N92" s="153">
        <f t="shared" si="119"/>
        <v>0</v>
      </c>
      <c r="O92" s="153">
        <f t="shared" si="120"/>
        <v>0</v>
      </c>
      <c r="P92" s="153">
        <f t="shared" si="121"/>
        <v>0</v>
      </c>
      <c r="R92" s="23">
        <v>1</v>
      </c>
      <c r="S92" s="157">
        <f>(1-IF(M92=0,0,INDEX('Branch Closure Driven Attrition'!$D$9:$G$12,MATCH($B92,'Branch Closure Driven Attrition'!$C$9:$C$12,TRUE),MATCH(M92,'Branch Closure Driven Attrition'!$D$8:$G$8,TRUE))))</f>
        <v>0.65</v>
      </c>
      <c r="T92" s="157">
        <f>(1-IF(N92=0,0,INDEX('Branch Closure Driven Attrition'!$D$9:$G$12,MATCH($B92,'Branch Closure Driven Attrition'!$C$9:$C$12,TRUE),MATCH(N92,'Branch Closure Driven Attrition'!$D$8:$G$8,TRUE))))</f>
        <v>1</v>
      </c>
      <c r="U92" s="157">
        <f>(1-IF(O92=0,0,INDEX('Branch Closure Driven Attrition'!$D$9:$G$12,MATCH($B92,'Branch Closure Driven Attrition'!$C$9:$C$12,TRUE),MATCH(O92,'Branch Closure Driven Attrition'!$D$8:$G$8,TRUE))))</f>
        <v>1</v>
      </c>
      <c r="V92" s="157">
        <f>(1-IF(P92=0,0,INDEX('Branch Closure Driven Attrition'!$D$9:$G$12,MATCH($B92,'Branch Closure Driven Attrition'!$C$9:$C$12,TRUE),MATCH(P92,'Branch Closure Driven Attrition'!$D$8:$G$8,TRUE))))</f>
        <v>1</v>
      </c>
      <c r="W92" s="29"/>
      <c r="X92" s="23">
        <f t="shared" si="122"/>
        <v>1</v>
      </c>
      <c r="Y92" s="157">
        <f>IF($C92&lt;'Fee Driven Attrition'!$I$8,1-IF(Y$13='Fee Driven Attrition'!$J$7,'Fee Driven Attrition'!$J$8,'Fee Driven Attrition'!$K$8),1)</f>
        <v>1</v>
      </c>
      <c r="Z92" s="157">
        <f>IF($C92&lt;'Fee Driven Attrition'!$I$9,1-IF(Z$13='Fee Driven Attrition'!$J$7,'Fee Driven Attrition'!$J$9,'Fee Driven Attrition'!$K$8),1)</f>
        <v>1</v>
      </c>
      <c r="AA92" s="157">
        <f>IF($C92&lt;'Fee Driven Attrition'!$I$8,1-IF(AA$13='Fee Driven Attrition'!$K$7,'Fee Driven Attrition'!$K$8,'Fee Driven Attrition'!$K$8),1)</f>
        <v>1</v>
      </c>
      <c r="AB92" s="157">
        <f>IF($C92&lt;'Fee Driven Attrition'!$I$9,1-IF(AB$13='Fee Driven Attrition'!$K$7,'Fee Driven Attrition'!$K$9,'Fee Driven Attrition'!$K$8),1)</f>
        <v>1</v>
      </c>
      <c r="AC92" s="29"/>
      <c r="AD92" s="23"/>
      <c r="AE92" s="157">
        <f t="shared" si="223"/>
        <v>1</v>
      </c>
      <c r="AF92" s="157">
        <f t="shared" si="124"/>
        <v>0.65</v>
      </c>
      <c r="AG92" s="157">
        <f t="shared" si="125"/>
        <v>1</v>
      </c>
      <c r="AH92" s="157">
        <f t="shared" si="126"/>
        <v>1</v>
      </c>
      <c r="AI92" s="157">
        <f t="shared" si="127"/>
        <v>1</v>
      </c>
      <c r="AJ92" s="157">
        <f t="shared" si="128"/>
        <v>1</v>
      </c>
      <c r="AK92" s="157">
        <f t="shared" si="129"/>
        <v>0.65</v>
      </c>
      <c r="AL92" s="157">
        <f t="shared" si="130"/>
        <v>1</v>
      </c>
      <c r="AM92" s="157">
        <f t="shared" si="131"/>
        <v>1</v>
      </c>
      <c r="AN92" s="157">
        <f t="shared" si="132"/>
        <v>1</v>
      </c>
      <c r="AO92" s="157">
        <f t="shared" si="133"/>
        <v>1</v>
      </c>
      <c r="AP92" s="157">
        <f t="shared" si="134"/>
        <v>0.65</v>
      </c>
      <c r="AQ92" s="157">
        <f t="shared" si="135"/>
        <v>1</v>
      </c>
      <c r="AR92" s="157">
        <f t="shared" si="136"/>
        <v>1</v>
      </c>
      <c r="AS92" s="157">
        <f t="shared" si="137"/>
        <v>1</v>
      </c>
      <c r="AT92" s="157">
        <f t="shared" si="138"/>
        <v>1</v>
      </c>
      <c r="AU92" s="157">
        <f t="shared" si="139"/>
        <v>0.65</v>
      </c>
      <c r="AV92" s="157">
        <f t="shared" si="140"/>
        <v>1</v>
      </c>
      <c r="AW92" s="157">
        <f t="shared" si="141"/>
        <v>1</v>
      </c>
      <c r="AX92" s="157">
        <f t="shared" si="142"/>
        <v>1</v>
      </c>
      <c r="AY92" s="157">
        <f t="shared" si="143"/>
        <v>1</v>
      </c>
      <c r="AZ92" s="157">
        <f t="shared" si="144"/>
        <v>0.65</v>
      </c>
      <c r="BA92" s="157">
        <f t="shared" si="145"/>
        <v>1</v>
      </c>
      <c r="BB92" s="157">
        <f t="shared" si="146"/>
        <v>1</v>
      </c>
      <c r="BC92" s="157">
        <f t="shared" si="147"/>
        <v>1</v>
      </c>
      <c r="BD92" s="60"/>
      <c r="BE92" s="158">
        <f t="shared" si="226"/>
        <v>174.1010619383139</v>
      </c>
      <c r="BF92" s="1"/>
      <c r="BG92" s="1"/>
      <c r="BH92" s="159">
        <f t="shared" si="148"/>
        <v>0</v>
      </c>
      <c r="BI92" s="159">
        <f t="shared" si="149"/>
        <v>0</v>
      </c>
      <c r="BJ92" s="159">
        <f t="shared" si="150"/>
        <v>0</v>
      </c>
      <c r="BK92" s="159">
        <f t="shared" si="151"/>
        <v>0</v>
      </c>
      <c r="BL92" s="159">
        <f t="shared" si="152"/>
        <v>0</v>
      </c>
      <c r="BM92" s="159">
        <f t="shared" si="153"/>
        <v>0</v>
      </c>
      <c r="BN92" s="159">
        <f t="shared" si="154"/>
        <v>0</v>
      </c>
      <c r="BO92" s="159">
        <f t="shared" si="155"/>
        <v>0</v>
      </c>
      <c r="BP92" s="159">
        <f t="shared" si="156"/>
        <v>0</v>
      </c>
      <c r="BQ92" s="159">
        <f t="shared" si="157"/>
        <v>0</v>
      </c>
      <c r="BR92" s="159">
        <f t="shared" si="158"/>
        <v>0</v>
      </c>
      <c r="BS92" s="159">
        <f t="shared" si="159"/>
        <v>0</v>
      </c>
      <c r="BT92" s="159">
        <f t="shared" si="160"/>
        <v>0</v>
      </c>
      <c r="BU92" s="159">
        <f t="shared" si="161"/>
        <v>0</v>
      </c>
      <c r="BV92" s="159">
        <f t="shared" si="162"/>
        <v>0</v>
      </c>
      <c r="BW92" s="159">
        <f t="shared" si="163"/>
        <v>0</v>
      </c>
      <c r="BX92" s="159">
        <f t="shared" si="164"/>
        <v>0</v>
      </c>
      <c r="BY92" s="159">
        <f t="shared" si="165"/>
        <v>0</v>
      </c>
      <c r="BZ92" s="159">
        <f t="shared" si="166"/>
        <v>0</v>
      </c>
      <c r="CA92" s="159">
        <f t="shared" si="167"/>
        <v>0</v>
      </c>
      <c r="CB92" s="159">
        <f t="shared" si="168"/>
        <v>0</v>
      </c>
      <c r="CC92" s="159">
        <f t="shared" si="169"/>
        <v>0</v>
      </c>
      <c r="CD92" s="159">
        <f t="shared" si="170"/>
        <v>0</v>
      </c>
      <c r="CE92" s="159">
        <f t="shared" si="171"/>
        <v>0</v>
      </c>
      <c r="CF92" s="159">
        <f t="shared" si="172"/>
        <v>0</v>
      </c>
      <c r="CG92" s="1"/>
      <c r="CH92" s="1"/>
      <c r="CI92" s="160">
        <f t="shared" si="173"/>
        <v>124.1010619383139</v>
      </c>
      <c r="CJ92" s="160">
        <f t="shared" si="174"/>
        <v>124.1010619383139</v>
      </c>
      <c r="CK92" s="160">
        <f t="shared" si="175"/>
        <v>124.1010619383139</v>
      </c>
      <c r="CL92" s="160">
        <f t="shared" si="176"/>
        <v>124.1010619383139</v>
      </c>
      <c r="CM92" s="160">
        <f t="shared" si="177"/>
        <v>124.1010619383139</v>
      </c>
      <c r="CN92" s="160">
        <f t="shared" si="178"/>
        <v>124.1010619383139</v>
      </c>
      <c r="CO92" s="160">
        <f t="shared" si="179"/>
        <v>124.1010619383139</v>
      </c>
      <c r="CP92" s="160">
        <f t="shared" si="180"/>
        <v>124.1010619383139</v>
      </c>
      <c r="CQ92" s="160">
        <f t="shared" si="181"/>
        <v>124.1010619383139</v>
      </c>
      <c r="CR92" s="160">
        <f t="shared" si="182"/>
        <v>124.1010619383139</v>
      </c>
      <c r="CS92" s="160">
        <f t="shared" si="183"/>
        <v>124.1010619383139</v>
      </c>
      <c r="CT92" s="160">
        <f t="shared" si="184"/>
        <v>124.1010619383139</v>
      </c>
      <c r="CU92" s="160">
        <f t="shared" si="185"/>
        <v>124.1010619383139</v>
      </c>
      <c r="CV92" s="160">
        <f t="shared" si="186"/>
        <v>124.1010619383139</v>
      </c>
      <c r="CW92" s="160">
        <f t="shared" si="187"/>
        <v>124.1010619383139</v>
      </c>
      <c r="CX92" s="160">
        <f t="shared" si="188"/>
        <v>124.1010619383139</v>
      </c>
      <c r="CY92" s="160">
        <f t="shared" si="189"/>
        <v>124.1010619383139</v>
      </c>
      <c r="CZ92" s="160">
        <f t="shared" si="190"/>
        <v>124.1010619383139</v>
      </c>
      <c r="DA92" s="160">
        <f t="shared" si="191"/>
        <v>124.1010619383139</v>
      </c>
      <c r="DB92" s="160">
        <f t="shared" si="192"/>
        <v>124.1010619383139</v>
      </c>
      <c r="DC92" s="160">
        <f t="shared" si="193"/>
        <v>124.1010619383139</v>
      </c>
      <c r="DD92" s="160">
        <f t="shared" si="194"/>
        <v>124.1010619383139</v>
      </c>
      <c r="DE92" s="160">
        <f t="shared" si="195"/>
        <v>124.1010619383139</v>
      </c>
      <c r="DF92" s="160">
        <f t="shared" si="196"/>
        <v>124.1010619383139</v>
      </c>
      <c r="DG92" s="160">
        <f t="shared" si="197"/>
        <v>124.1010619383139</v>
      </c>
      <c r="DH92" s="36"/>
      <c r="DI92" s="36"/>
      <c r="DJ92" s="160">
        <f t="shared" si="198"/>
        <v>124.1010619383139</v>
      </c>
      <c r="DK92" s="160">
        <f t="shared" si="199"/>
        <v>80.665690259904039</v>
      </c>
      <c r="DL92" s="160">
        <f t="shared" si="200"/>
        <v>124.1010619383139</v>
      </c>
      <c r="DM92" s="160">
        <f t="shared" si="201"/>
        <v>124.1010619383139</v>
      </c>
      <c r="DN92" s="160">
        <f t="shared" si="202"/>
        <v>124.1010619383139</v>
      </c>
      <c r="DO92" s="160">
        <f t="shared" si="203"/>
        <v>124.1010619383139</v>
      </c>
      <c r="DP92" s="160">
        <f t="shared" si="204"/>
        <v>80.665690259904039</v>
      </c>
      <c r="DQ92" s="160">
        <f t="shared" si="205"/>
        <v>124.1010619383139</v>
      </c>
      <c r="DR92" s="160">
        <f t="shared" si="206"/>
        <v>124.1010619383139</v>
      </c>
      <c r="DS92" s="160">
        <f t="shared" si="207"/>
        <v>124.1010619383139</v>
      </c>
      <c r="DT92" s="160">
        <f t="shared" si="208"/>
        <v>124.1010619383139</v>
      </c>
      <c r="DU92" s="160">
        <f t="shared" si="209"/>
        <v>80.665690259904039</v>
      </c>
      <c r="DV92" s="160">
        <f t="shared" si="210"/>
        <v>124.1010619383139</v>
      </c>
      <c r="DW92" s="160">
        <f t="shared" si="211"/>
        <v>124.1010619383139</v>
      </c>
      <c r="DX92" s="160">
        <f t="shared" si="212"/>
        <v>124.1010619383139</v>
      </c>
      <c r="DY92" s="160">
        <f t="shared" si="213"/>
        <v>124.1010619383139</v>
      </c>
      <c r="DZ92" s="160">
        <f t="shared" si="214"/>
        <v>80.665690259904039</v>
      </c>
      <c r="EA92" s="160">
        <f t="shared" si="215"/>
        <v>124.1010619383139</v>
      </c>
      <c r="EB92" s="160">
        <f t="shared" si="216"/>
        <v>124.1010619383139</v>
      </c>
      <c r="EC92" s="160">
        <f t="shared" si="217"/>
        <v>124.1010619383139</v>
      </c>
      <c r="ED92" s="160">
        <f t="shared" si="218"/>
        <v>124.1010619383139</v>
      </c>
      <c r="EE92" s="160">
        <f t="shared" si="219"/>
        <v>80.665690259904039</v>
      </c>
      <c r="EF92" s="160">
        <f t="shared" si="220"/>
        <v>124.1010619383139</v>
      </c>
      <c r="EG92" s="160">
        <f t="shared" si="221"/>
        <v>124.1010619383139</v>
      </c>
      <c r="EH92" s="160">
        <f t="shared" si="222"/>
        <v>124.1010619383139</v>
      </c>
      <c r="EI92" s="36"/>
      <c r="EJ92" s="36"/>
      <c r="EK92" s="36"/>
      <c r="EL92" s="36"/>
      <c r="EM92" s="36"/>
      <c r="EN92" s="36"/>
      <c r="EO92" s="36"/>
      <c r="EP92" s="36"/>
      <c r="EQ92" s="36"/>
      <c r="ER92" s="36"/>
      <c r="ES92" s="36"/>
      <c r="ET92" s="36"/>
      <c r="EU92" s="36"/>
    </row>
    <row r="93" spans="1:151" ht="13.5" thickBot="1">
      <c r="A93" s="2">
        <v>1195</v>
      </c>
      <c r="B93" s="153">
        <f>INDEX('Customer Longevity'!$A$7:$A$206,MATCH(Model!A93,'Customer Longevity'!$B$7:$B$206,0))</f>
        <v>7.0430057770826355</v>
      </c>
      <c r="C93" s="154">
        <v>11014.688712001931</v>
      </c>
      <c r="D93" s="3"/>
      <c r="E93" s="153" cm="1">
        <f t="array" ref="E93">INDEX('Distance to Each Branch'!$C$7:$C$806,MATCH(1, (Model!$E$14='Distance to Each Branch'!$B$7:$B$806)*(Model!A93='Distance to Each Branch'!$A$7:$A$806),0))</f>
        <v>4.6844362848747911</v>
      </c>
      <c r="F93" s="153" cm="1">
        <f t="array" ref="F93">INDEX('Distance to Each Branch'!$C$7:$C$806,MATCH(1, (Model!$F$14='Distance to Each Branch'!$B$7:$B$806)*(Model!A93='Distance to Each Branch'!$A$7:$A$806),0))</f>
        <v>2.9142721141597723</v>
      </c>
      <c r="G93" s="153" cm="1">
        <f t="array" ref="G93">INDEX('Distance to Each Branch'!$C$7:$C$806,MATCH(1, (Model!$G$14='Distance to Each Branch'!$B$7:$B$806)*(Model!A93='Distance to Each Branch'!$A$7:$A$806),0))</f>
        <v>4.0831564742253956</v>
      </c>
      <c r="H93" s="153" cm="1">
        <f t="array" ref="H93">INDEX('Distance to Each Branch'!$C$7:$C$806,MATCH(1, (Model!$H$14='Distance to Each Branch'!$B$7:$B$806)*(Model!A93='Distance to Each Branch'!$A$7:$A$806),0))</f>
        <v>4.0368063213072745</v>
      </c>
      <c r="I93" s="155" t="str">
        <f t="shared" si="224"/>
        <v>Branch B</v>
      </c>
      <c r="J93" s="54"/>
      <c r="K93" s="156">
        <f t="shared" si="225"/>
        <v>2.9142721141597723</v>
      </c>
      <c r="L93" s="34">
        <v>0</v>
      </c>
      <c r="M93" s="153">
        <f t="shared" si="123"/>
        <v>0</v>
      </c>
      <c r="N93" s="153">
        <f t="shared" si="119"/>
        <v>1.1225342071475022</v>
      </c>
      <c r="O93" s="153">
        <f t="shared" si="120"/>
        <v>0</v>
      </c>
      <c r="P93" s="153">
        <f t="shared" si="121"/>
        <v>0</v>
      </c>
      <c r="R93" s="23">
        <v>1</v>
      </c>
      <c r="S93" s="157">
        <f>(1-IF(M93=0,0,INDEX('Branch Closure Driven Attrition'!$D$9:$G$12,MATCH($B93,'Branch Closure Driven Attrition'!$C$9:$C$12,TRUE),MATCH(M93,'Branch Closure Driven Attrition'!$D$8:$G$8,TRUE))))</f>
        <v>1</v>
      </c>
      <c r="T93" s="157">
        <f>(1-IF(N93=0,0,INDEX('Branch Closure Driven Attrition'!$D$9:$G$12,MATCH($B93,'Branch Closure Driven Attrition'!$C$9:$C$12,TRUE),MATCH(N93,'Branch Closure Driven Attrition'!$D$8:$G$8,TRUE))))</f>
        <v>0.65</v>
      </c>
      <c r="U93" s="157">
        <f>(1-IF(O93=0,0,INDEX('Branch Closure Driven Attrition'!$D$9:$G$12,MATCH($B93,'Branch Closure Driven Attrition'!$C$9:$C$12,TRUE),MATCH(O93,'Branch Closure Driven Attrition'!$D$8:$G$8,TRUE))))</f>
        <v>1</v>
      </c>
      <c r="V93" s="157">
        <f>(1-IF(P93=0,0,INDEX('Branch Closure Driven Attrition'!$D$9:$G$12,MATCH($B93,'Branch Closure Driven Attrition'!$C$9:$C$12,TRUE),MATCH(P93,'Branch Closure Driven Attrition'!$D$8:$G$8,TRUE))))</f>
        <v>1</v>
      </c>
      <c r="W93" s="29"/>
      <c r="X93" s="23">
        <f t="shared" si="122"/>
        <v>1</v>
      </c>
      <c r="Y93" s="157">
        <f>IF($C93&lt;'Fee Driven Attrition'!$I$8,1-IF(Y$13='Fee Driven Attrition'!$J$7,'Fee Driven Attrition'!$J$8,'Fee Driven Attrition'!$K$8),1)</f>
        <v>0.9</v>
      </c>
      <c r="Z93" s="157">
        <f>IF($C93&lt;'Fee Driven Attrition'!$I$9,1-IF(Z$13='Fee Driven Attrition'!$J$7,'Fee Driven Attrition'!$J$9,'Fee Driven Attrition'!$K$8),1)</f>
        <v>0.95</v>
      </c>
      <c r="AA93" s="157">
        <f>IF($C93&lt;'Fee Driven Attrition'!$I$8,1-IF(AA$13='Fee Driven Attrition'!$K$7,'Fee Driven Attrition'!$K$8,'Fee Driven Attrition'!$K$8),1)</f>
        <v>0.8</v>
      </c>
      <c r="AB93" s="157">
        <f>IF($C93&lt;'Fee Driven Attrition'!$I$9,1-IF(AB$13='Fee Driven Attrition'!$K$7,'Fee Driven Attrition'!$K$9,'Fee Driven Attrition'!$K$8),1)</f>
        <v>0.85</v>
      </c>
      <c r="AC93" s="29"/>
      <c r="AD93" s="23"/>
      <c r="AE93" s="157">
        <f t="shared" si="223"/>
        <v>1</v>
      </c>
      <c r="AF93" s="157">
        <f t="shared" si="124"/>
        <v>1</v>
      </c>
      <c r="AG93" s="157">
        <f t="shared" si="125"/>
        <v>0.65</v>
      </c>
      <c r="AH93" s="157">
        <f t="shared" si="126"/>
        <v>1</v>
      </c>
      <c r="AI93" s="157">
        <f t="shared" si="127"/>
        <v>1</v>
      </c>
      <c r="AJ93" s="157">
        <f t="shared" si="128"/>
        <v>0.9</v>
      </c>
      <c r="AK93" s="157">
        <f t="shared" si="129"/>
        <v>0.9</v>
      </c>
      <c r="AL93" s="157">
        <f t="shared" si="130"/>
        <v>0.58500000000000008</v>
      </c>
      <c r="AM93" s="157">
        <f t="shared" si="131"/>
        <v>0.9</v>
      </c>
      <c r="AN93" s="157">
        <f t="shared" si="132"/>
        <v>0.9</v>
      </c>
      <c r="AO93" s="157">
        <f t="shared" si="133"/>
        <v>0.95</v>
      </c>
      <c r="AP93" s="157">
        <f t="shared" si="134"/>
        <v>0.95</v>
      </c>
      <c r="AQ93" s="157">
        <f t="shared" si="135"/>
        <v>0.61749999999999994</v>
      </c>
      <c r="AR93" s="157">
        <f t="shared" si="136"/>
        <v>0.95</v>
      </c>
      <c r="AS93" s="157">
        <f t="shared" si="137"/>
        <v>0.95</v>
      </c>
      <c r="AT93" s="157">
        <f t="shared" si="138"/>
        <v>0.8</v>
      </c>
      <c r="AU93" s="157">
        <f t="shared" si="139"/>
        <v>0.8</v>
      </c>
      <c r="AV93" s="157">
        <f t="shared" si="140"/>
        <v>0.52</v>
      </c>
      <c r="AW93" s="157">
        <f t="shared" si="141"/>
        <v>0.8</v>
      </c>
      <c r="AX93" s="157">
        <f t="shared" si="142"/>
        <v>0.8</v>
      </c>
      <c r="AY93" s="157">
        <f t="shared" si="143"/>
        <v>0.85</v>
      </c>
      <c r="AZ93" s="157">
        <f t="shared" si="144"/>
        <v>0.85</v>
      </c>
      <c r="BA93" s="157">
        <f t="shared" si="145"/>
        <v>0.55249999999999999</v>
      </c>
      <c r="BB93" s="157">
        <f t="shared" si="146"/>
        <v>0.85</v>
      </c>
      <c r="BC93" s="157">
        <f t="shared" si="147"/>
        <v>0.85</v>
      </c>
      <c r="BD93" s="60"/>
      <c r="BE93" s="158">
        <f t="shared" si="226"/>
        <v>110.14688712001931</v>
      </c>
      <c r="BF93" s="1"/>
      <c r="BG93" s="1"/>
      <c r="BH93" s="159">
        <f t="shared" si="148"/>
        <v>0</v>
      </c>
      <c r="BI93" s="159">
        <f t="shared" si="149"/>
        <v>0</v>
      </c>
      <c r="BJ93" s="159">
        <f t="shared" si="150"/>
        <v>0</v>
      </c>
      <c r="BK93" s="159">
        <f t="shared" si="151"/>
        <v>0</v>
      </c>
      <c r="BL93" s="159">
        <f t="shared" si="152"/>
        <v>0</v>
      </c>
      <c r="BM93" s="159">
        <f t="shared" si="153"/>
        <v>40</v>
      </c>
      <c r="BN93" s="159">
        <f t="shared" si="154"/>
        <v>40</v>
      </c>
      <c r="BO93" s="159">
        <f t="shared" si="155"/>
        <v>40</v>
      </c>
      <c r="BP93" s="159">
        <f t="shared" si="156"/>
        <v>40</v>
      </c>
      <c r="BQ93" s="159">
        <f t="shared" si="157"/>
        <v>40</v>
      </c>
      <c r="BR93" s="159">
        <f t="shared" si="158"/>
        <v>40</v>
      </c>
      <c r="BS93" s="159">
        <f t="shared" si="159"/>
        <v>40</v>
      </c>
      <c r="BT93" s="159">
        <f t="shared" si="160"/>
        <v>40</v>
      </c>
      <c r="BU93" s="159">
        <f t="shared" si="161"/>
        <v>40</v>
      </c>
      <c r="BV93" s="159">
        <f t="shared" si="162"/>
        <v>40</v>
      </c>
      <c r="BW93" s="159">
        <f t="shared" si="163"/>
        <v>60</v>
      </c>
      <c r="BX93" s="159">
        <f t="shared" si="164"/>
        <v>60</v>
      </c>
      <c r="BY93" s="159">
        <f t="shared" si="165"/>
        <v>60</v>
      </c>
      <c r="BZ93" s="159">
        <f t="shared" si="166"/>
        <v>60</v>
      </c>
      <c r="CA93" s="159">
        <f t="shared" si="167"/>
        <v>60</v>
      </c>
      <c r="CB93" s="159">
        <f t="shared" si="168"/>
        <v>60</v>
      </c>
      <c r="CC93" s="159">
        <f t="shared" si="169"/>
        <v>60</v>
      </c>
      <c r="CD93" s="159">
        <f t="shared" si="170"/>
        <v>60</v>
      </c>
      <c r="CE93" s="159">
        <f t="shared" si="171"/>
        <v>60</v>
      </c>
      <c r="CF93" s="159">
        <f t="shared" si="172"/>
        <v>60</v>
      </c>
      <c r="CG93" s="1"/>
      <c r="CH93" s="1"/>
      <c r="CI93" s="160">
        <f t="shared" si="173"/>
        <v>60.146887120019315</v>
      </c>
      <c r="CJ93" s="160">
        <f t="shared" si="174"/>
        <v>60.146887120019315</v>
      </c>
      <c r="CK93" s="160">
        <f t="shared" si="175"/>
        <v>60.146887120019315</v>
      </c>
      <c r="CL93" s="160">
        <f t="shared" si="176"/>
        <v>60.146887120019315</v>
      </c>
      <c r="CM93" s="160">
        <f t="shared" si="177"/>
        <v>60.146887120019315</v>
      </c>
      <c r="CN93" s="160">
        <f t="shared" si="178"/>
        <v>100.1468871200193</v>
      </c>
      <c r="CO93" s="160">
        <f t="shared" si="179"/>
        <v>100.1468871200193</v>
      </c>
      <c r="CP93" s="160">
        <f t="shared" si="180"/>
        <v>100.1468871200193</v>
      </c>
      <c r="CQ93" s="160">
        <f t="shared" si="181"/>
        <v>100.1468871200193</v>
      </c>
      <c r="CR93" s="160">
        <f t="shared" si="182"/>
        <v>100.1468871200193</v>
      </c>
      <c r="CS93" s="160">
        <f t="shared" si="183"/>
        <v>100.1468871200193</v>
      </c>
      <c r="CT93" s="160">
        <f t="shared" si="184"/>
        <v>100.1468871200193</v>
      </c>
      <c r="CU93" s="160">
        <f t="shared" si="185"/>
        <v>100.1468871200193</v>
      </c>
      <c r="CV93" s="160">
        <f t="shared" si="186"/>
        <v>100.1468871200193</v>
      </c>
      <c r="CW93" s="160">
        <f t="shared" si="187"/>
        <v>100.1468871200193</v>
      </c>
      <c r="CX93" s="160">
        <f t="shared" si="188"/>
        <v>120.1468871200193</v>
      </c>
      <c r="CY93" s="160">
        <f t="shared" si="189"/>
        <v>120.1468871200193</v>
      </c>
      <c r="CZ93" s="160">
        <f t="shared" si="190"/>
        <v>120.1468871200193</v>
      </c>
      <c r="DA93" s="160">
        <f t="shared" si="191"/>
        <v>120.1468871200193</v>
      </c>
      <c r="DB93" s="160">
        <f t="shared" si="192"/>
        <v>120.1468871200193</v>
      </c>
      <c r="DC93" s="160">
        <f t="shared" si="193"/>
        <v>120.1468871200193</v>
      </c>
      <c r="DD93" s="160">
        <f t="shared" si="194"/>
        <v>120.1468871200193</v>
      </c>
      <c r="DE93" s="160">
        <f t="shared" si="195"/>
        <v>120.1468871200193</v>
      </c>
      <c r="DF93" s="160">
        <f t="shared" si="196"/>
        <v>120.1468871200193</v>
      </c>
      <c r="DG93" s="160">
        <f t="shared" si="197"/>
        <v>120.1468871200193</v>
      </c>
      <c r="DH93" s="36"/>
      <c r="DI93" s="36"/>
      <c r="DJ93" s="160">
        <f t="shared" si="198"/>
        <v>60.146887120019315</v>
      </c>
      <c r="DK93" s="160">
        <f t="shared" si="199"/>
        <v>60.146887120019315</v>
      </c>
      <c r="DL93" s="160">
        <f t="shared" si="200"/>
        <v>39.095476628012555</v>
      </c>
      <c r="DM93" s="160">
        <f t="shared" si="201"/>
        <v>60.146887120019315</v>
      </c>
      <c r="DN93" s="160">
        <f t="shared" si="202"/>
        <v>60.146887120019315</v>
      </c>
      <c r="DO93" s="160">
        <f t="shared" si="203"/>
        <v>90.132198408017373</v>
      </c>
      <c r="DP93" s="160">
        <f t="shared" si="204"/>
        <v>90.132198408017373</v>
      </c>
      <c r="DQ93" s="160">
        <f t="shared" si="205"/>
        <v>58.585928965211302</v>
      </c>
      <c r="DR93" s="160">
        <f t="shared" si="206"/>
        <v>90.132198408017373</v>
      </c>
      <c r="DS93" s="160">
        <f t="shared" si="207"/>
        <v>90.132198408017373</v>
      </c>
      <c r="DT93" s="160">
        <f t="shared" si="208"/>
        <v>95.13954276401833</v>
      </c>
      <c r="DU93" s="160">
        <f t="shared" si="209"/>
        <v>95.13954276401833</v>
      </c>
      <c r="DV93" s="160">
        <f t="shared" si="210"/>
        <v>61.840702796611914</v>
      </c>
      <c r="DW93" s="160">
        <f t="shared" si="211"/>
        <v>95.13954276401833</v>
      </c>
      <c r="DX93" s="160">
        <f t="shared" si="212"/>
        <v>95.13954276401833</v>
      </c>
      <c r="DY93" s="160">
        <f t="shared" si="213"/>
        <v>96.117509696015446</v>
      </c>
      <c r="DZ93" s="160">
        <f t="shared" si="214"/>
        <v>96.117509696015446</v>
      </c>
      <c r="EA93" s="160">
        <f t="shared" si="215"/>
        <v>62.47638130241004</v>
      </c>
      <c r="EB93" s="160">
        <f t="shared" si="216"/>
        <v>96.117509696015446</v>
      </c>
      <c r="EC93" s="160">
        <f t="shared" si="217"/>
        <v>96.117509696015446</v>
      </c>
      <c r="ED93" s="160">
        <f t="shared" si="218"/>
        <v>102.1248540520164</v>
      </c>
      <c r="EE93" s="160">
        <f t="shared" si="219"/>
        <v>102.1248540520164</v>
      </c>
      <c r="EF93" s="160">
        <f t="shared" si="220"/>
        <v>66.381155133810665</v>
      </c>
      <c r="EG93" s="160">
        <f t="shared" si="221"/>
        <v>102.1248540520164</v>
      </c>
      <c r="EH93" s="160">
        <f t="shared" si="222"/>
        <v>102.1248540520164</v>
      </c>
      <c r="EI93" s="36"/>
      <c r="EJ93" s="36"/>
      <c r="EK93" s="36"/>
      <c r="EL93" s="36"/>
      <c r="EM93" s="36"/>
      <c r="EN93" s="36"/>
      <c r="EO93" s="36"/>
      <c r="EP93" s="36"/>
      <c r="EQ93" s="36"/>
      <c r="ER93" s="36"/>
      <c r="ES93" s="36"/>
      <c r="ET93" s="36"/>
      <c r="EU93" s="36"/>
    </row>
    <row r="94" spans="1:151" ht="13.5" thickBot="1">
      <c r="A94" s="2">
        <v>1124</v>
      </c>
      <c r="B94" s="153">
        <f>INDEX('Customer Longevity'!$A$7:$A$206,MATCH(Model!A94,'Customer Longevity'!$B$7:$B$206,0))</f>
        <v>10.960825553788137</v>
      </c>
      <c r="C94" s="154">
        <v>9466.6078295472744</v>
      </c>
      <c r="D94" s="3"/>
      <c r="E94" s="153" cm="1">
        <f t="array" ref="E94">INDEX('Distance to Each Branch'!$C$7:$C$806,MATCH(1, (Model!$E$14='Distance to Each Branch'!$B$7:$B$806)*(Model!A94='Distance to Each Branch'!$A$7:$A$806),0))</f>
        <v>3.2914845319722907</v>
      </c>
      <c r="F94" s="153" cm="1">
        <f t="array" ref="F94">INDEX('Distance to Each Branch'!$C$7:$C$806,MATCH(1, (Model!$F$14='Distance to Each Branch'!$B$7:$B$806)*(Model!A94='Distance to Each Branch'!$A$7:$A$806),0))</f>
        <v>0.21811736518094696</v>
      </c>
      <c r="G94" s="153" cm="1">
        <f t="array" ref="G94">INDEX('Distance to Each Branch'!$C$7:$C$806,MATCH(1, (Model!$G$14='Distance to Each Branch'!$B$7:$B$806)*(Model!A94='Distance to Each Branch'!$A$7:$A$806),0))</f>
        <v>2.8641975533765969</v>
      </c>
      <c r="H94" s="153" cm="1">
        <f t="array" ref="H94">INDEX('Distance to Each Branch'!$C$7:$C$806,MATCH(1, (Model!$H$14='Distance to Each Branch'!$B$7:$B$806)*(Model!A94='Distance to Each Branch'!$A$7:$A$806),0))</f>
        <v>0.50258728612083392</v>
      </c>
      <c r="I94" s="155" t="str">
        <f t="shared" si="224"/>
        <v>Branch B</v>
      </c>
      <c r="J94" s="54"/>
      <c r="K94" s="156">
        <f t="shared" si="225"/>
        <v>0.21811736518094696</v>
      </c>
      <c r="L94" s="34">
        <v>0</v>
      </c>
      <c r="M94" s="153">
        <f t="shared" si="123"/>
        <v>0</v>
      </c>
      <c r="N94" s="153">
        <f t="shared" ref="N94:N157" si="227">IF(F94=$K94,SMALL($E94:$H94,2)-$K94,0)</f>
        <v>0.28446992093988699</v>
      </c>
      <c r="O94" s="153">
        <f t="shared" ref="O94:O157" si="228">IF(G94=$K94,SMALL($E94:$H94,2)-$K94,0)</f>
        <v>0</v>
      </c>
      <c r="P94" s="153">
        <f t="shared" ref="P94:P157" si="229">IF(H94=$K94,SMALL($E94:$H94,2)-$K94,0)</f>
        <v>0</v>
      </c>
      <c r="R94" s="23">
        <v>1</v>
      </c>
      <c r="S94" s="157">
        <f>(1-IF(M94=0,0,INDEX('Branch Closure Driven Attrition'!$D$9:$G$12,MATCH($B94,'Branch Closure Driven Attrition'!$C$9:$C$12,TRUE),MATCH(M94,'Branch Closure Driven Attrition'!$D$8:$G$8,TRUE))))</f>
        <v>1</v>
      </c>
      <c r="T94" s="157">
        <f>(1-IF(N94=0,0,INDEX('Branch Closure Driven Attrition'!$D$9:$G$12,MATCH($B94,'Branch Closure Driven Attrition'!$C$9:$C$12,TRUE),MATCH(N94,'Branch Closure Driven Attrition'!$D$8:$G$8,TRUE))))</f>
        <v>0.75</v>
      </c>
      <c r="U94" s="157">
        <f>(1-IF(O94=0,0,INDEX('Branch Closure Driven Attrition'!$D$9:$G$12,MATCH($B94,'Branch Closure Driven Attrition'!$C$9:$C$12,TRUE),MATCH(O94,'Branch Closure Driven Attrition'!$D$8:$G$8,TRUE))))</f>
        <v>1</v>
      </c>
      <c r="V94" s="157">
        <f>(1-IF(P94=0,0,INDEX('Branch Closure Driven Attrition'!$D$9:$G$12,MATCH($B94,'Branch Closure Driven Attrition'!$C$9:$C$12,TRUE),MATCH(P94,'Branch Closure Driven Attrition'!$D$8:$G$8,TRUE))))</f>
        <v>1</v>
      </c>
      <c r="W94" s="29"/>
      <c r="X94" s="23">
        <f t="shared" si="122"/>
        <v>1</v>
      </c>
      <c r="Y94" s="157">
        <f>IF($C94&lt;'Fee Driven Attrition'!$I$8,1-IF(Y$13='Fee Driven Attrition'!$J$7,'Fee Driven Attrition'!$J$8,'Fee Driven Attrition'!$K$8),1)</f>
        <v>0.9</v>
      </c>
      <c r="Z94" s="157">
        <f>IF($C94&lt;'Fee Driven Attrition'!$I$9,1-IF(Z$13='Fee Driven Attrition'!$J$7,'Fee Driven Attrition'!$J$9,'Fee Driven Attrition'!$K$8),1)</f>
        <v>0.95</v>
      </c>
      <c r="AA94" s="157">
        <f>IF($C94&lt;'Fee Driven Attrition'!$I$8,1-IF(AA$13='Fee Driven Attrition'!$K$7,'Fee Driven Attrition'!$K$8,'Fee Driven Attrition'!$K$8),1)</f>
        <v>0.8</v>
      </c>
      <c r="AB94" s="157">
        <f>IF($C94&lt;'Fee Driven Attrition'!$I$9,1-IF(AB$13='Fee Driven Attrition'!$K$7,'Fee Driven Attrition'!$K$9,'Fee Driven Attrition'!$K$8),1)</f>
        <v>0.85</v>
      </c>
      <c r="AC94" s="29"/>
      <c r="AD94" s="23"/>
      <c r="AE94" s="157">
        <f t="shared" si="223"/>
        <v>1</v>
      </c>
      <c r="AF94" s="157">
        <f t="shared" si="124"/>
        <v>1</v>
      </c>
      <c r="AG94" s="157">
        <f t="shared" si="125"/>
        <v>0.75</v>
      </c>
      <c r="AH94" s="157">
        <f t="shared" si="126"/>
        <v>1</v>
      </c>
      <c r="AI94" s="157">
        <f t="shared" si="127"/>
        <v>1</v>
      </c>
      <c r="AJ94" s="157">
        <f t="shared" si="128"/>
        <v>0.9</v>
      </c>
      <c r="AK94" s="157">
        <f t="shared" si="129"/>
        <v>0.9</v>
      </c>
      <c r="AL94" s="157">
        <f t="shared" si="130"/>
        <v>0.67500000000000004</v>
      </c>
      <c r="AM94" s="157">
        <f t="shared" si="131"/>
        <v>0.9</v>
      </c>
      <c r="AN94" s="157">
        <f t="shared" si="132"/>
        <v>0.9</v>
      </c>
      <c r="AO94" s="157">
        <f t="shared" si="133"/>
        <v>0.95</v>
      </c>
      <c r="AP94" s="157">
        <f t="shared" si="134"/>
        <v>0.95</v>
      </c>
      <c r="AQ94" s="157">
        <f t="shared" si="135"/>
        <v>0.71249999999999991</v>
      </c>
      <c r="AR94" s="157">
        <f t="shared" si="136"/>
        <v>0.95</v>
      </c>
      <c r="AS94" s="157">
        <f t="shared" si="137"/>
        <v>0.95</v>
      </c>
      <c r="AT94" s="157">
        <f t="shared" si="138"/>
        <v>0.8</v>
      </c>
      <c r="AU94" s="157">
        <f t="shared" si="139"/>
        <v>0.8</v>
      </c>
      <c r="AV94" s="157">
        <f t="shared" si="140"/>
        <v>0.60000000000000009</v>
      </c>
      <c r="AW94" s="157">
        <f t="shared" si="141"/>
        <v>0.8</v>
      </c>
      <c r="AX94" s="157">
        <f t="shared" si="142"/>
        <v>0.8</v>
      </c>
      <c r="AY94" s="157">
        <f t="shared" si="143"/>
        <v>0.85</v>
      </c>
      <c r="AZ94" s="157">
        <f t="shared" si="144"/>
        <v>0.85</v>
      </c>
      <c r="BA94" s="157">
        <f t="shared" si="145"/>
        <v>0.63749999999999996</v>
      </c>
      <c r="BB94" s="157">
        <f t="shared" si="146"/>
        <v>0.85</v>
      </c>
      <c r="BC94" s="157">
        <f t="shared" si="147"/>
        <v>0.85</v>
      </c>
      <c r="BD94" s="60"/>
      <c r="BE94" s="158">
        <f t="shared" si="226"/>
        <v>94.666078295472744</v>
      </c>
      <c r="BF94" s="1"/>
      <c r="BG94" s="1"/>
      <c r="BH94" s="159">
        <f t="shared" si="148"/>
        <v>0</v>
      </c>
      <c r="BI94" s="159">
        <f t="shared" si="149"/>
        <v>0</v>
      </c>
      <c r="BJ94" s="159">
        <f t="shared" si="150"/>
        <v>0</v>
      </c>
      <c r="BK94" s="159">
        <f t="shared" si="151"/>
        <v>0</v>
      </c>
      <c r="BL94" s="159">
        <f t="shared" si="152"/>
        <v>0</v>
      </c>
      <c r="BM94" s="159">
        <f t="shared" si="153"/>
        <v>40</v>
      </c>
      <c r="BN94" s="159">
        <f t="shared" si="154"/>
        <v>40</v>
      </c>
      <c r="BO94" s="159">
        <f t="shared" si="155"/>
        <v>40</v>
      </c>
      <c r="BP94" s="159">
        <f t="shared" si="156"/>
        <v>40</v>
      </c>
      <c r="BQ94" s="159">
        <f t="shared" si="157"/>
        <v>40</v>
      </c>
      <c r="BR94" s="159">
        <f t="shared" si="158"/>
        <v>40</v>
      </c>
      <c r="BS94" s="159">
        <f t="shared" si="159"/>
        <v>40</v>
      </c>
      <c r="BT94" s="159">
        <f t="shared" si="160"/>
        <v>40</v>
      </c>
      <c r="BU94" s="159">
        <f t="shared" si="161"/>
        <v>40</v>
      </c>
      <c r="BV94" s="159">
        <f t="shared" si="162"/>
        <v>40</v>
      </c>
      <c r="BW94" s="159">
        <f t="shared" si="163"/>
        <v>60</v>
      </c>
      <c r="BX94" s="159">
        <f t="shared" si="164"/>
        <v>60</v>
      </c>
      <c r="BY94" s="159">
        <f t="shared" si="165"/>
        <v>60</v>
      </c>
      <c r="BZ94" s="159">
        <f t="shared" si="166"/>
        <v>60</v>
      </c>
      <c r="CA94" s="159">
        <f t="shared" si="167"/>
        <v>60</v>
      </c>
      <c r="CB94" s="159">
        <f t="shared" si="168"/>
        <v>60</v>
      </c>
      <c r="CC94" s="159">
        <f t="shared" si="169"/>
        <v>60</v>
      </c>
      <c r="CD94" s="159">
        <f t="shared" si="170"/>
        <v>60</v>
      </c>
      <c r="CE94" s="159">
        <f t="shared" si="171"/>
        <v>60</v>
      </c>
      <c r="CF94" s="159">
        <f t="shared" si="172"/>
        <v>60</v>
      </c>
      <c r="CG94" s="1"/>
      <c r="CH94" s="1"/>
      <c r="CI94" s="160">
        <f t="shared" si="173"/>
        <v>44.666078295472744</v>
      </c>
      <c r="CJ94" s="160">
        <f t="shared" si="174"/>
        <v>44.666078295472744</v>
      </c>
      <c r="CK94" s="160">
        <f t="shared" si="175"/>
        <v>44.666078295472744</v>
      </c>
      <c r="CL94" s="160">
        <f t="shared" si="176"/>
        <v>44.666078295472744</v>
      </c>
      <c r="CM94" s="160">
        <f t="shared" si="177"/>
        <v>44.666078295472744</v>
      </c>
      <c r="CN94" s="160">
        <f t="shared" si="178"/>
        <v>84.666078295472744</v>
      </c>
      <c r="CO94" s="160">
        <f t="shared" si="179"/>
        <v>84.666078295472744</v>
      </c>
      <c r="CP94" s="160">
        <f t="shared" si="180"/>
        <v>84.666078295472744</v>
      </c>
      <c r="CQ94" s="160">
        <f t="shared" si="181"/>
        <v>84.666078295472744</v>
      </c>
      <c r="CR94" s="160">
        <f t="shared" si="182"/>
        <v>84.666078295472744</v>
      </c>
      <c r="CS94" s="160">
        <f t="shared" si="183"/>
        <v>84.666078295472744</v>
      </c>
      <c r="CT94" s="160">
        <f t="shared" si="184"/>
        <v>84.666078295472744</v>
      </c>
      <c r="CU94" s="160">
        <f t="shared" si="185"/>
        <v>84.666078295472744</v>
      </c>
      <c r="CV94" s="160">
        <f t="shared" si="186"/>
        <v>84.666078295472744</v>
      </c>
      <c r="CW94" s="160">
        <f t="shared" si="187"/>
        <v>84.666078295472744</v>
      </c>
      <c r="CX94" s="160">
        <f t="shared" si="188"/>
        <v>104.66607829547274</v>
      </c>
      <c r="CY94" s="160">
        <f t="shared" si="189"/>
        <v>104.66607829547274</v>
      </c>
      <c r="CZ94" s="160">
        <f t="shared" si="190"/>
        <v>104.66607829547274</v>
      </c>
      <c r="DA94" s="160">
        <f t="shared" si="191"/>
        <v>104.66607829547274</v>
      </c>
      <c r="DB94" s="160">
        <f t="shared" si="192"/>
        <v>104.66607829547274</v>
      </c>
      <c r="DC94" s="160">
        <f t="shared" si="193"/>
        <v>104.66607829547274</v>
      </c>
      <c r="DD94" s="160">
        <f t="shared" si="194"/>
        <v>104.66607829547274</v>
      </c>
      <c r="DE94" s="160">
        <f t="shared" si="195"/>
        <v>104.66607829547274</v>
      </c>
      <c r="DF94" s="160">
        <f t="shared" si="196"/>
        <v>104.66607829547274</v>
      </c>
      <c r="DG94" s="160">
        <f t="shared" si="197"/>
        <v>104.66607829547274</v>
      </c>
      <c r="DH94" s="36"/>
      <c r="DI94" s="36"/>
      <c r="DJ94" s="160">
        <f t="shared" si="198"/>
        <v>44.666078295472744</v>
      </c>
      <c r="DK94" s="160">
        <f t="shared" si="199"/>
        <v>44.666078295472744</v>
      </c>
      <c r="DL94" s="160">
        <f t="shared" si="200"/>
        <v>33.499558721604558</v>
      </c>
      <c r="DM94" s="160">
        <f t="shared" si="201"/>
        <v>44.666078295472744</v>
      </c>
      <c r="DN94" s="160">
        <f t="shared" si="202"/>
        <v>44.666078295472744</v>
      </c>
      <c r="DO94" s="160">
        <f t="shared" si="203"/>
        <v>76.199470465925472</v>
      </c>
      <c r="DP94" s="160">
        <f t="shared" si="204"/>
        <v>76.199470465925472</v>
      </c>
      <c r="DQ94" s="160">
        <f t="shared" si="205"/>
        <v>57.149602849444108</v>
      </c>
      <c r="DR94" s="160">
        <f t="shared" si="206"/>
        <v>76.199470465925472</v>
      </c>
      <c r="DS94" s="160">
        <f t="shared" si="207"/>
        <v>76.199470465925472</v>
      </c>
      <c r="DT94" s="160">
        <f t="shared" si="208"/>
        <v>80.432774380699101</v>
      </c>
      <c r="DU94" s="160">
        <f t="shared" si="209"/>
        <v>80.432774380699101</v>
      </c>
      <c r="DV94" s="160">
        <f t="shared" si="210"/>
        <v>60.324580785524326</v>
      </c>
      <c r="DW94" s="160">
        <f t="shared" si="211"/>
        <v>80.432774380699101</v>
      </c>
      <c r="DX94" s="160">
        <f t="shared" si="212"/>
        <v>80.432774380699101</v>
      </c>
      <c r="DY94" s="160">
        <f t="shared" si="213"/>
        <v>83.732862636378201</v>
      </c>
      <c r="DZ94" s="160">
        <f t="shared" si="214"/>
        <v>83.732862636378201</v>
      </c>
      <c r="EA94" s="160">
        <f t="shared" si="215"/>
        <v>62.799646977283658</v>
      </c>
      <c r="EB94" s="160">
        <f t="shared" si="216"/>
        <v>83.732862636378201</v>
      </c>
      <c r="EC94" s="160">
        <f t="shared" si="217"/>
        <v>83.732862636378201</v>
      </c>
      <c r="ED94" s="160">
        <f t="shared" si="218"/>
        <v>88.966166551151829</v>
      </c>
      <c r="EE94" s="160">
        <f t="shared" si="219"/>
        <v>88.966166551151829</v>
      </c>
      <c r="EF94" s="160">
        <f t="shared" si="220"/>
        <v>66.724624913363868</v>
      </c>
      <c r="EG94" s="160">
        <f t="shared" si="221"/>
        <v>88.966166551151829</v>
      </c>
      <c r="EH94" s="160">
        <f t="shared" si="222"/>
        <v>88.966166551151829</v>
      </c>
      <c r="EI94" s="36"/>
      <c r="EJ94" s="36"/>
      <c r="EK94" s="36"/>
      <c r="EL94" s="36"/>
      <c r="EM94" s="36"/>
      <c r="EN94" s="36"/>
      <c r="EO94" s="36"/>
      <c r="EP94" s="36"/>
      <c r="EQ94" s="36"/>
      <c r="ER94" s="36"/>
      <c r="ES94" s="36"/>
      <c r="ET94" s="36"/>
      <c r="EU94" s="36"/>
    </row>
    <row r="95" spans="1:151" ht="13.5" thickBot="1">
      <c r="A95" s="2">
        <v>1094</v>
      </c>
      <c r="B95" s="153">
        <f>INDEX('Customer Longevity'!$A$7:$A$206,MATCH(Model!A95,'Customer Longevity'!$B$7:$B$206,0))</f>
        <v>10.735936001265836</v>
      </c>
      <c r="C95" s="154">
        <v>30362.087212642309</v>
      </c>
      <c r="D95" s="3"/>
      <c r="E95" s="153" cm="1">
        <f t="array" ref="E95">INDEX('Distance to Each Branch'!$C$7:$C$806,MATCH(1, (Model!$E$14='Distance to Each Branch'!$B$7:$B$806)*(Model!A95='Distance to Each Branch'!$A$7:$A$806),0))</f>
        <v>1.1219464614433337</v>
      </c>
      <c r="F95" s="153" cm="1">
        <f t="array" ref="F95">INDEX('Distance to Each Branch'!$C$7:$C$806,MATCH(1, (Model!$F$14='Distance to Each Branch'!$B$7:$B$806)*(Model!A95='Distance to Each Branch'!$A$7:$A$806),0))</f>
        <v>1.9818821590046076</v>
      </c>
      <c r="G95" s="153" cm="1">
        <f t="array" ref="G95">INDEX('Distance to Each Branch'!$C$7:$C$806,MATCH(1, (Model!$G$14='Distance to Each Branch'!$B$7:$B$806)*(Model!A95='Distance to Each Branch'!$A$7:$A$806),0))</f>
        <v>2.1643763596138683</v>
      </c>
      <c r="H95" s="153" cm="1">
        <f t="array" ref="H95">INDEX('Distance to Each Branch'!$C$7:$C$806,MATCH(1, (Model!$H$14='Distance to Each Branch'!$B$7:$B$806)*(Model!A95='Distance to Each Branch'!$A$7:$A$806),0))</f>
        <v>2.3849602262724994</v>
      </c>
      <c r="I95" s="155" t="str">
        <f t="shared" si="224"/>
        <v>Branch A</v>
      </c>
      <c r="J95" s="54"/>
      <c r="K95" s="156">
        <f t="shared" si="225"/>
        <v>1.1219464614433337</v>
      </c>
      <c r="L95" s="34">
        <v>0</v>
      </c>
      <c r="M95" s="153">
        <f t="shared" si="123"/>
        <v>0.85993569756127397</v>
      </c>
      <c r="N95" s="153">
        <f t="shared" si="227"/>
        <v>0</v>
      </c>
      <c r="O95" s="153">
        <f t="shared" si="228"/>
        <v>0</v>
      </c>
      <c r="P95" s="153">
        <f t="shared" si="229"/>
        <v>0</v>
      </c>
      <c r="R95" s="23">
        <v>1</v>
      </c>
      <c r="S95" s="157">
        <f>(1-IF(M95=0,0,INDEX('Branch Closure Driven Attrition'!$D$9:$G$12,MATCH($B95,'Branch Closure Driven Attrition'!$C$9:$C$12,TRUE),MATCH(M95,'Branch Closure Driven Attrition'!$D$8:$G$8,TRUE))))</f>
        <v>0.7</v>
      </c>
      <c r="T95" s="157">
        <f>(1-IF(N95=0,0,INDEX('Branch Closure Driven Attrition'!$D$9:$G$12,MATCH($B95,'Branch Closure Driven Attrition'!$C$9:$C$12,TRUE),MATCH(N95,'Branch Closure Driven Attrition'!$D$8:$G$8,TRUE))))</f>
        <v>1</v>
      </c>
      <c r="U95" s="157">
        <f>(1-IF(O95=0,0,INDEX('Branch Closure Driven Attrition'!$D$9:$G$12,MATCH($B95,'Branch Closure Driven Attrition'!$C$9:$C$12,TRUE),MATCH(O95,'Branch Closure Driven Attrition'!$D$8:$G$8,TRUE))))</f>
        <v>1</v>
      </c>
      <c r="V95" s="157">
        <f>(1-IF(P95=0,0,INDEX('Branch Closure Driven Attrition'!$D$9:$G$12,MATCH($B95,'Branch Closure Driven Attrition'!$C$9:$C$12,TRUE),MATCH(P95,'Branch Closure Driven Attrition'!$D$8:$G$8,TRUE))))</f>
        <v>1</v>
      </c>
      <c r="W95" s="29"/>
      <c r="X95" s="23">
        <f t="shared" si="122"/>
        <v>1</v>
      </c>
      <c r="Y95" s="157">
        <f>IF($C95&lt;'Fee Driven Attrition'!$I$8,1-IF(Y$13='Fee Driven Attrition'!$J$7,'Fee Driven Attrition'!$J$8,'Fee Driven Attrition'!$K$8),1)</f>
        <v>1</v>
      </c>
      <c r="Z95" s="157">
        <f>IF($C95&lt;'Fee Driven Attrition'!$I$9,1-IF(Z$13='Fee Driven Attrition'!$J$7,'Fee Driven Attrition'!$J$9,'Fee Driven Attrition'!$K$8),1)</f>
        <v>1</v>
      </c>
      <c r="AA95" s="157">
        <f>IF($C95&lt;'Fee Driven Attrition'!$I$8,1-IF(AA$13='Fee Driven Attrition'!$K$7,'Fee Driven Attrition'!$K$8,'Fee Driven Attrition'!$K$8),1)</f>
        <v>1</v>
      </c>
      <c r="AB95" s="157">
        <f>IF($C95&lt;'Fee Driven Attrition'!$I$9,1-IF(AB$13='Fee Driven Attrition'!$K$7,'Fee Driven Attrition'!$K$9,'Fee Driven Attrition'!$K$8),1)</f>
        <v>1</v>
      </c>
      <c r="AC95" s="29"/>
      <c r="AD95" s="23"/>
      <c r="AE95" s="157">
        <f t="shared" si="223"/>
        <v>1</v>
      </c>
      <c r="AF95" s="157">
        <f t="shared" si="124"/>
        <v>0.7</v>
      </c>
      <c r="AG95" s="157">
        <f t="shared" si="125"/>
        <v>1</v>
      </c>
      <c r="AH95" s="157">
        <f t="shared" si="126"/>
        <v>1</v>
      </c>
      <c r="AI95" s="157">
        <f t="shared" si="127"/>
        <v>1</v>
      </c>
      <c r="AJ95" s="157">
        <f t="shared" si="128"/>
        <v>1</v>
      </c>
      <c r="AK95" s="157">
        <f t="shared" si="129"/>
        <v>0.7</v>
      </c>
      <c r="AL95" s="157">
        <f t="shared" si="130"/>
        <v>1</v>
      </c>
      <c r="AM95" s="157">
        <f t="shared" si="131"/>
        <v>1</v>
      </c>
      <c r="AN95" s="157">
        <f t="shared" si="132"/>
        <v>1</v>
      </c>
      <c r="AO95" s="157">
        <f t="shared" si="133"/>
        <v>1</v>
      </c>
      <c r="AP95" s="157">
        <f t="shared" si="134"/>
        <v>0.7</v>
      </c>
      <c r="AQ95" s="157">
        <f t="shared" si="135"/>
        <v>1</v>
      </c>
      <c r="AR95" s="157">
        <f t="shared" si="136"/>
        <v>1</v>
      </c>
      <c r="AS95" s="157">
        <f t="shared" si="137"/>
        <v>1</v>
      </c>
      <c r="AT95" s="157">
        <f t="shared" si="138"/>
        <v>1</v>
      </c>
      <c r="AU95" s="157">
        <f t="shared" si="139"/>
        <v>0.7</v>
      </c>
      <c r="AV95" s="157">
        <f t="shared" si="140"/>
        <v>1</v>
      </c>
      <c r="AW95" s="157">
        <f t="shared" si="141"/>
        <v>1</v>
      </c>
      <c r="AX95" s="157">
        <f t="shared" si="142"/>
        <v>1</v>
      </c>
      <c r="AY95" s="157">
        <f t="shared" si="143"/>
        <v>1</v>
      </c>
      <c r="AZ95" s="157">
        <f t="shared" si="144"/>
        <v>0.7</v>
      </c>
      <c r="BA95" s="157">
        <f t="shared" si="145"/>
        <v>1</v>
      </c>
      <c r="BB95" s="157">
        <f t="shared" si="146"/>
        <v>1</v>
      </c>
      <c r="BC95" s="157">
        <f t="shared" si="147"/>
        <v>1</v>
      </c>
      <c r="BD95" s="60"/>
      <c r="BE95" s="158">
        <f t="shared" si="226"/>
        <v>303.62087212642308</v>
      </c>
      <c r="BF95" s="1"/>
      <c r="BG95" s="1"/>
      <c r="BH95" s="159">
        <f t="shared" si="148"/>
        <v>0</v>
      </c>
      <c r="BI95" s="159">
        <f t="shared" si="149"/>
        <v>0</v>
      </c>
      <c r="BJ95" s="159">
        <f t="shared" si="150"/>
        <v>0</v>
      </c>
      <c r="BK95" s="159">
        <f t="shared" si="151"/>
        <v>0</v>
      </c>
      <c r="BL95" s="159">
        <f t="shared" si="152"/>
        <v>0</v>
      </c>
      <c r="BM95" s="159">
        <f t="shared" si="153"/>
        <v>0</v>
      </c>
      <c r="BN95" s="159">
        <f t="shared" si="154"/>
        <v>0</v>
      </c>
      <c r="BO95" s="159">
        <f t="shared" si="155"/>
        <v>0</v>
      </c>
      <c r="BP95" s="159">
        <f t="shared" si="156"/>
        <v>0</v>
      </c>
      <c r="BQ95" s="159">
        <f t="shared" si="157"/>
        <v>0</v>
      </c>
      <c r="BR95" s="159">
        <f t="shared" si="158"/>
        <v>0</v>
      </c>
      <c r="BS95" s="159">
        <f t="shared" si="159"/>
        <v>0</v>
      </c>
      <c r="BT95" s="159">
        <f t="shared" si="160"/>
        <v>0</v>
      </c>
      <c r="BU95" s="159">
        <f t="shared" si="161"/>
        <v>0</v>
      </c>
      <c r="BV95" s="159">
        <f t="shared" si="162"/>
        <v>0</v>
      </c>
      <c r="BW95" s="159">
        <f t="shared" si="163"/>
        <v>0</v>
      </c>
      <c r="BX95" s="159">
        <f t="shared" si="164"/>
        <v>0</v>
      </c>
      <c r="BY95" s="159">
        <f t="shared" si="165"/>
        <v>0</v>
      </c>
      <c r="BZ95" s="159">
        <f t="shared" si="166"/>
        <v>0</v>
      </c>
      <c r="CA95" s="159">
        <f t="shared" si="167"/>
        <v>0</v>
      </c>
      <c r="CB95" s="159">
        <f t="shared" si="168"/>
        <v>0</v>
      </c>
      <c r="CC95" s="159">
        <f t="shared" si="169"/>
        <v>0</v>
      </c>
      <c r="CD95" s="159">
        <f t="shared" si="170"/>
        <v>0</v>
      </c>
      <c r="CE95" s="159">
        <f t="shared" si="171"/>
        <v>0</v>
      </c>
      <c r="CF95" s="159">
        <f t="shared" si="172"/>
        <v>0</v>
      </c>
      <c r="CG95" s="1"/>
      <c r="CH95" s="1"/>
      <c r="CI95" s="160">
        <f t="shared" si="173"/>
        <v>253.62087212642308</v>
      </c>
      <c r="CJ95" s="160">
        <f t="shared" si="174"/>
        <v>253.62087212642308</v>
      </c>
      <c r="CK95" s="160">
        <f t="shared" si="175"/>
        <v>253.62087212642308</v>
      </c>
      <c r="CL95" s="160">
        <f t="shared" si="176"/>
        <v>253.62087212642308</v>
      </c>
      <c r="CM95" s="160">
        <f t="shared" si="177"/>
        <v>253.62087212642308</v>
      </c>
      <c r="CN95" s="160">
        <f t="shared" si="178"/>
        <v>253.62087212642308</v>
      </c>
      <c r="CO95" s="160">
        <f t="shared" si="179"/>
        <v>253.62087212642308</v>
      </c>
      <c r="CP95" s="160">
        <f t="shared" si="180"/>
        <v>253.62087212642308</v>
      </c>
      <c r="CQ95" s="160">
        <f t="shared" si="181"/>
        <v>253.62087212642308</v>
      </c>
      <c r="CR95" s="160">
        <f t="shared" si="182"/>
        <v>253.62087212642308</v>
      </c>
      <c r="CS95" s="160">
        <f t="shared" si="183"/>
        <v>253.62087212642308</v>
      </c>
      <c r="CT95" s="160">
        <f t="shared" si="184"/>
        <v>253.62087212642308</v>
      </c>
      <c r="CU95" s="160">
        <f t="shared" si="185"/>
        <v>253.62087212642308</v>
      </c>
      <c r="CV95" s="160">
        <f t="shared" si="186"/>
        <v>253.62087212642308</v>
      </c>
      <c r="CW95" s="160">
        <f t="shared" si="187"/>
        <v>253.62087212642308</v>
      </c>
      <c r="CX95" s="160">
        <f t="shared" si="188"/>
        <v>253.62087212642308</v>
      </c>
      <c r="CY95" s="160">
        <f t="shared" si="189"/>
        <v>253.62087212642308</v>
      </c>
      <c r="CZ95" s="160">
        <f t="shared" si="190"/>
        <v>253.62087212642308</v>
      </c>
      <c r="DA95" s="160">
        <f t="shared" si="191"/>
        <v>253.62087212642308</v>
      </c>
      <c r="DB95" s="160">
        <f t="shared" si="192"/>
        <v>253.62087212642308</v>
      </c>
      <c r="DC95" s="160">
        <f t="shared" si="193"/>
        <v>253.62087212642308</v>
      </c>
      <c r="DD95" s="160">
        <f t="shared" si="194"/>
        <v>253.62087212642308</v>
      </c>
      <c r="DE95" s="160">
        <f t="shared" si="195"/>
        <v>253.62087212642308</v>
      </c>
      <c r="DF95" s="160">
        <f t="shared" si="196"/>
        <v>253.62087212642308</v>
      </c>
      <c r="DG95" s="160">
        <f t="shared" si="197"/>
        <v>253.62087212642308</v>
      </c>
      <c r="DH95" s="36"/>
      <c r="DI95" s="36"/>
      <c r="DJ95" s="160">
        <f t="shared" si="198"/>
        <v>253.62087212642308</v>
      </c>
      <c r="DK95" s="160">
        <f t="shared" si="199"/>
        <v>177.53461048849616</v>
      </c>
      <c r="DL95" s="160">
        <f t="shared" si="200"/>
        <v>253.62087212642308</v>
      </c>
      <c r="DM95" s="160">
        <f t="shared" si="201"/>
        <v>253.62087212642308</v>
      </c>
      <c r="DN95" s="160">
        <f t="shared" si="202"/>
        <v>253.62087212642308</v>
      </c>
      <c r="DO95" s="160">
        <f t="shared" si="203"/>
        <v>253.62087212642308</v>
      </c>
      <c r="DP95" s="160">
        <f t="shared" si="204"/>
        <v>177.53461048849616</v>
      </c>
      <c r="DQ95" s="160">
        <f t="shared" si="205"/>
        <v>253.62087212642308</v>
      </c>
      <c r="DR95" s="160">
        <f t="shared" si="206"/>
        <v>253.62087212642308</v>
      </c>
      <c r="DS95" s="160">
        <f t="shared" si="207"/>
        <v>253.62087212642308</v>
      </c>
      <c r="DT95" s="160">
        <f t="shared" si="208"/>
        <v>253.62087212642308</v>
      </c>
      <c r="DU95" s="160">
        <f t="shared" si="209"/>
        <v>177.53461048849616</v>
      </c>
      <c r="DV95" s="160">
        <f t="shared" si="210"/>
        <v>253.62087212642308</v>
      </c>
      <c r="DW95" s="160">
        <f t="shared" si="211"/>
        <v>253.62087212642308</v>
      </c>
      <c r="DX95" s="160">
        <f t="shared" si="212"/>
        <v>253.62087212642308</v>
      </c>
      <c r="DY95" s="160">
        <f t="shared" si="213"/>
        <v>253.62087212642308</v>
      </c>
      <c r="DZ95" s="160">
        <f t="shared" si="214"/>
        <v>177.53461048849616</v>
      </c>
      <c r="EA95" s="160">
        <f t="shared" si="215"/>
        <v>253.62087212642308</v>
      </c>
      <c r="EB95" s="160">
        <f t="shared" si="216"/>
        <v>253.62087212642308</v>
      </c>
      <c r="EC95" s="160">
        <f t="shared" si="217"/>
        <v>253.62087212642308</v>
      </c>
      <c r="ED95" s="160">
        <f t="shared" si="218"/>
        <v>253.62087212642308</v>
      </c>
      <c r="EE95" s="160">
        <f t="shared" si="219"/>
        <v>177.53461048849616</v>
      </c>
      <c r="EF95" s="160">
        <f t="shared" si="220"/>
        <v>253.62087212642308</v>
      </c>
      <c r="EG95" s="160">
        <f t="shared" si="221"/>
        <v>253.62087212642308</v>
      </c>
      <c r="EH95" s="160">
        <f t="shared" si="222"/>
        <v>253.62087212642308</v>
      </c>
      <c r="EI95" s="36"/>
      <c r="EJ95" s="36"/>
      <c r="EK95" s="36"/>
      <c r="EL95" s="36"/>
      <c r="EM95" s="36"/>
      <c r="EN95" s="36"/>
      <c r="EO95" s="36"/>
      <c r="EP95" s="36"/>
      <c r="EQ95" s="36"/>
      <c r="ER95" s="36"/>
      <c r="ES95" s="36"/>
      <c r="ET95" s="36"/>
      <c r="EU95" s="36"/>
    </row>
    <row r="96" spans="1:151" ht="13.5" thickBot="1">
      <c r="A96" s="2">
        <v>1150</v>
      </c>
      <c r="B96" s="153">
        <f>INDEX('Customer Longevity'!$A$7:$A$206,MATCH(Model!A96,'Customer Longevity'!$B$7:$B$206,0))</f>
        <v>10.561947322531704</v>
      </c>
      <c r="C96" s="154">
        <v>11900.86308584887</v>
      </c>
      <c r="D96" s="3"/>
      <c r="E96" s="153" cm="1">
        <f t="array" ref="E96">INDEX('Distance to Each Branch'!$C$7:$C$806,MATCH(1, (Model!$E$14='Distance to Each Branch'!$B$7:$B$806)*(Model!A96='Distance to Each Branch'!$A$7:$A$806),0))</f>
        <v>4.2532778045520585</v>
      </c>
      <c r="F96" s="153" cm="1">
        <f t="array" ref="F96">INDEX('Distance to Each Branch'!$C$7:$C$806,MATCH(1, (Model!$F$14='Distance to Each Branch'!$B$7:$B$806)*(Model!A96='Distance to Each Branch'!$A$7:$A$806),0))</f>
        <v>2.3267320428797524</v>
      </c>
      <c r="G96" s="153" cm="1">
        <f t="array" ref="G96">INDEX('Distance to Each Branch'!$C$7:$C$806,MATCH(1, (Model!$G$14='Distance to Each Branch'!$B$7:$B$806)*(Model!A96='Distance to Each Branch'!$A$7:$A$806),0))</f>
        <v>1.9885552056356888</v>
      </c>
      <c r="H96" s="153" cm="1">
        <f t="array" ref="H96">INDEX('Distance to Each Branch'!$C$7:$C$806,MATCH(1, (Model!$H$14='Distance to Each Branch'!$B$7:$B$806)*(Model!A96='Distance to Each Branch'!$A$7:$A$806),0))</f>
        <v>3.7917069686070062</v>
      </c>
      <c r="I96" s="155" t="str">
        <f t="shared" si="224"/>
        <v>Branch C</v>
      </c>
      <c r="J96" s="54"/>
      <c r="K96" s="156">
        <f t="shared" si="225"/>
        <v>1.9885552056356888</v>
      </c>
      <c r="L96" s="34">
        <v>0</v>
      </c>
      <c r="M96" s="153">
        <f t="shared" si="123"/>
        <v>0</v>
      </c>
      <c r="N96" s="153">
        <f t="shared" si="227"/>
        <v>0</v>
      </c>
      <c r="O96" s="153">
        <f t="shared" si="228"/>
        <v>0.33817683724406367</v>
      </c>
      <c r="P96" s="153">
        <f t="shared" si="229"/>
        <v>0</v>
      </c>
      <c r="R96" s="23">
        <v>1</v>
      </c>
      <c r="S96" s="157">
        <f>(1-IF(M96=0,0,INDEX('Branch Closure Driven Attrition'!$D$9:$G$12,MATCH($B96,'Branch Closure Driven Attrition'!$C$9:$C$12,TRUE),MATCH(M96,'Branch Closure Driven Attrition'!$D$8:$G$8,TRUE))))</f>
        <v>1</v>
      </c>
      <c r="T96" s="157">
        <f>(1-IF(N96=0,0,INDEX('Branch Closure Driven Attrition'!$D$9:$G$12,MATCH($B96,'Branch Closure Driven Attrition'!$C$9:$C$12,TRUE),MATCH(N96,'Branch Closure Driven Attrition'!$D$8:$G$8,TRUE))))</f>
        <v>1</v>
      </c>
      <c r="U96" s="157">
        <f>(1-IF(O96=0,0,INDEX('Branch Closure Driven Attrition'!$D$9:$G$12,MATCH($B96,'Branch Closure Driven Attrition'!$C$9:$C$12,TRUE),MATCH(O96,'Branch Closure Driven Attrition'!$D$8:$G$8,TRUE))))</f>
        <v>0.75</v>
      </c>
      <c r="V96" s="157">
        <f>(1-IF(P96=0,0,INDEX('Branch Closure Driven Attrition'!$D$9:$G$12,MATCH($B96,'Branch Closure Driven Attrition'!$C$9:$C$12,TRUE),MATCH(P96,'Branch Closure Driven Attrition'!$D$8:$G$8,TRUE))))</f>
        <v>1</v>
      </c>
      <c r="W96" s="29"/>
      <c r="X96" s="23">
        <f t="shared" si="122"/>
        <v>1</v>
      </c>
      <c r="Y96" s="157">
        <f>IF($C96&lt;'Fee Driven Attrition'!$I$8,1-IF(Y$13='Fee Driven Attrition'!$J$7,'Fee Driven Attrition'!$J$8,'Fee Driven Attrition'!$K$8),1)</f>
        <v>0.9</v>
      </c>
      <c r="Z96" s="157">
        <f>IF($C96&lt;'Fee Driven Attrition'!$I$9,1-IF(Z$13='Fee Driven Attrition'!$J$7,'Fee Driven Attrition'!$J$9,'Fee Driven Attrition'!$K$8),1)</f>
        <v>0.95</v>
      </c>
      <c r="AA96" s="157">
        <f>IF($C96&lt;'Fee Driven Attrition'!$I$8,1-IF(AA$13='Fee Driven Attrition'!$K$7,'Fee Driven Attrition'!$K$8,'Fee Driven Attrition'!$K$8),1)</f>
        <v>0.8</v>
      </c>
      <c r="AB96" s="157">
        <f>IF($C96&lt;'Fee Driven Attrition'!$I$9,1-IF(AB$13='Fee Driven Attrition'!$K$7,'Fee Driven Attrition'!$K$9,'Fee Driven Attrition'!$K$8),1)</f>
        <v>0.85</v>
      </c>
      <c r="AC96" s="29"/>
      <c r="AD96" s="23"/>
      <c r="AE96" s="157">
        <f t="shared" si="223"/>
        <v>1</v>
      </c>
      <c r="AF96" s="157">
        <f t="shared" si="124"/>
        <v>1</v>
      </c>
      <c r="AG96" s="157">
        <f t="shared" si="125"/>
        <v>1</v>
      </c>
      <c r="AH96" s="157">
        <f t="shared" si="126"/>
        <v>0.75</v>
      </c>
      <c r="AI96" s="157">
        <f t="shared" si="127"/>
        <v>1</v>
      </c>
      <c r="AJ96" s="157">
        <f t="shared" si="128"/>
        <v>0.9</v>
      </c>
      <c r="AK96" s="157">
        <f t="shared" si="129"/>
        <v>0.9</v>
      </c>
      <c r="AL96" s="157">
        <f t="shared" si="130"/>
        <v>0.9</v>
      </c>
      <c r="AM96" s="157">
        <f t="shared" si="131"/>
        <v>0.67500000000000004</v>
      </c>
      <c r="AN96" s="157">
        <f t="shared" si="132"/>
        <v>0.9</v>
      </c>
      <c r="AO96" s="157">
        <f t="shared" si="133"/>
        <v>0.95</v>
      </c>
      <c r="AP96" s="157">
        <f t="shared" si="134"/>
        <v>0.95</v>
      </c>
      <c r="AQ96" s="157">
        <f t="shared" si="135"/>
        <v>0.95</v>
      </c>
      <c r="AR96" s="157">
        <f t="shared" si="136"/>
        <v>0.71249999999999991</v>
      </c>
      <c r="AS96" s="157">
        <f t="shared" si="137"/>
        <v>0.95</v>
      </c>
      <c r="AT96" s="157">
        <f t="shared" si="138"/>
        <v>0.8</v>
      </c>
      <c r="AU96" s="157">
        <f t="shared" si="139"/>
        <v>0.8</v>
      </c>
      <c r="AV96" s="157">
        <f t="shared" si="140"/>
        <v>0.8</v>
      </c>
      <c r="AW96" s="157">
        <f t="shared" si="141"/>
        <v>0.60000000000000009</v>
      </c>
      <c r="AX96" s="157">
        <f t="shared" si="142"/>
        <v>0.8</v>
      </c>
      <c r="AY96" s="157">
        <f t="shared" si="143"/>
        <v>0.85</v>
      </c>
      <c r="AZ96" s="157">
        <f t="shared" si="144"/>
        <v>0.85</v>
      </c>
      <c r="BA96" s="157">
        <f t="shared" si="145"/>
        <v>0.85</v>
      </c>
      <c r="BB96" s="157">
        <f t="shared" si="146"/>
        <v>0.63749999999999996</v>
      </c>
      <c r="BC96" s="157">
        <f t="shared" si="147"/>
        <v>0.85</v>
      </c>
      <c r="BD96" s="60"/>
      <c r="BE96" s="158">
        <f t="shared" si="226"/>
        <v>119.0086308584887</v>
      </c>
      <c r="BF96" s="1"/>
      <c r="BG96" s="1"/>
      <c r="BH96" s="159">
        <f t="shared" si="148"/>
        <v>0</v>
      </c>
      <c r="BI96" s="159">
        <f t="shared" si="149"/>
        <v>0</v>
      </c>
      <c r="BJ96" s="159">
        <f t="shared" si="150"/>
        <v>0</v>
      </c>
      <c r="BK96" s="159">
        <f t="shared" si="151"/>
        <v>0</v>
      </c>
      <c r="BL96" s="159">
        <f t="shared" si="152"/>
        <v>0</v>
      </c>
      <c r="BM96" s="159">
        <f t="shared" si="153"/>
        <v>40</v>
      </c>
      <c r="BN96" s="159">
        <f t="shared" si="154"/>
        <v>40</v>
      </c>
      <c r="BO96" s="159">
        <f t="shared" si="155"/>
        <v>40</v>
      </c>
      <c r="BP96" s="159">
        <f t="shared" si="156"/>
        <v>40</v>
      </c>
      <c r="BQ96" s="159">
        <f t="shared" si="157"/>
        <v>40</v>
      </c>
      <c r="BR96" s="159">
        <f t="shared" si="158"/>
        <v>40</v>
      </c>
      <c r="BS96" s="159">
        <f t="shared" si="159"/>
        <v>40</v>
      </c>
      <c r="BT96" s="159">
        <f t="shared" si="160"/>
        <v>40</v>
      </c>
      <c r="BU96" s="159">
        <f t="shared" si="161"/>
        <v>40</v>
      </c>
      <c r="BV96" s="159">
        <f t="shared" si="162"/>
        <v>40</v>
      </c>
      <c r="BW96" s="159">
        <f t="shared" si="163"/>
        <v>60</v>
      </c>
      <c r="BX96" s="159">
        <f t="shared" si="164"/>
        <v>60</v>
      </c>
      <c r="BY96" s="159">
        <f t="shared" si="165"/>
        <v>60</v>
      </c>
      <c r="BZ96" s="159">
        <f t="shared" si="166"/>
        <v>60</v>
      </c>
      <c r="CA96" s="159">
        <f t="shared" si="167"/>
        <v>60</v>
      </c>
      <c r="CB96" s="159">
        <f t="shared" si="168"/>
        <v>60</v>
      </c>
      <c r="CC96" s="159">
        <f t="shared" si="169"/>
        <v>60</v>
      </c>
      <c r="CD96" s="159">
        <f t="shared" si="170"/>
        <v>60</v>
      </c>
      <c r="CE96" s="159">
        <f t="shared" si="171"/>
        <v>60</v>
      </c>
      <c r="CF96" s="159">
        <f t="shared" si="172"/>
        <v>60</v>
      </c>
      <c r="CG96" s="1"/>
      <c r="CH96" s="1"/>
      <c r="CI96" s="160">
        <f t="shared" si="173"/>
        <v>69.008630858488701</v>
      </c>
      <c r="CJ96" s="160">
        <f t="shared" si="174"/>
        <v>69.008630858488701</v>
      </c>
      <c r="CK96" s="160">
        <f t="shared" si="175"/>
        <v>69.008630858488701</v>
      </c>
      <c r="CL96" s="160">
        <f t="shared" si="176"/>
        <v>69.008630858488701</v>
      </c>
      <c r="CM96" s="160">
        <f t="shared" si="177"/>
        <v>69.008630858488701</v>
      </c>
      <c r="CN96" s="160">
        <f t="shared" si="178"/>
        <v>109.00863085848869</v>
      </c>
      <c r="CO96" s="160">
        <f t="shared" si="179"/>
        <v>109.00863085848869</v>
      </c>
      <c r="CP96" s="160">
        <f t="shared" si="180"/>
        <v>109.00863085848869</v>
      </c>
      <c r="CQ96" s="160">
        <f t="shared" si="181"/>
        <v>109.00863085848869</v>
      </c>
      <c r="CR96" s="160">
        <f t="shared" si="182"/>
        <v>109.00863085848869</v>
      </c>
      <c r="CS96" s="160">
        <f t="shared" si="183"/>
        <v>109.00863085848869</v>
      </c>
      <c r="CT96" s="160">
        <f t="shared" si="184"/>
        <v>109.00863085848869</v>
      </c>
      <c r="CU96" s="160">
        <f t="shared" si="185"/>
        <v>109.00863085848869</v>
      </c>
      <c r="CV96" s="160">
        <f t="shared" si="186"/>
        <v>109.00863085848869</v>
      </c>
      <c r="CW96" s="160">
        <f t="shared" si="187"/>
        <v>109.00863085848869</v>
      </c>
      <c r="CX96" s="160">
        <f t="shared" si="188"/>
        <v>129.00863085848869</v>
      </c>
      <c r="CY96" s="160">
        <f t="shared" si="189"/>
        <v>129.00863085848869</v>
      </c>
      <c r="CZ96" s="160">
        <f t="shared" si="190"/>
        <v>129.00863085848869</v>
      </c>
      <c r="DA96" s="160">
        <f t="shared" si="191"/>
        <v>129.00863085848869</v>
      </c>
      <c r="DB96" s="160">
        <f t="shared" si="192"/>
        <v>129.00863085848869</v>
      </c>
      <c r="DC96" s="160">
        <f t="shared" si="193"/>
        <v>129.00863085848869</v>
      </c>
      <c r="DD96" s="160">
        <f t="shared" si="194"/>
        <v>129.00863085848869</v>
      </c>
      <c r="DE96" s="160">
        <f t="shared" si="195"/>
        <v>129.00863085848869</v>
      </c>
      <c r="DF96" s="160">
        <f t="shared" si="196"/>
        <v>129.00863085848869</v>
      </c>
      <c r="DG96" s="160">
        <f t="shared" si="197"/>
        <v>129.00863085848869</v>
      </c>
      <c r="DH96" s="36"/>
      <c r="DI96" s="36"/>
      <c r="DJ96" s="160">
        <f t="shared" si="198"/>
        <v>69.008630858488701</v>
      </c>
      <c r="DK96" s="160">
        <f t="shared" si="199"/>
        <v>69.008630858488701</v>
      </c>
      <c r="DL96" s="160">
        <f t="shared" si="200"/>
        <v>69.008630858488701</v>
      </c>
      <c r="DM96" s="160">
        <f t="shared" si="201"/>
        <v>51.756473143866529</v>
      </c>
      <c r="DN96" s="160">
        <f t="shared" si="202"/>
        <v>69.008630858488701</v>
      </c>
      <c r="DO96" s="160">
        <f t="shared" si="203"/>
        <v>98.107767772639818</v>
      </c>
      <c r="DP96" s="160">
        <f t="shared" si="204"/>
        <v>98.107767772639818</v>
      </c>
      <c r="DQ96" s="160">
        <f t="shared" si="205"/>
        <v>98.107767772639818</v>
      </c>
      <c r="DR96" s="160">
        <f t="shared" si="206"/>
        <v>73.580825829479863</v>
      </c>
      <c r="DS96" s="160">
        <f t="shared" si="207"/>
        <v>98.107767772639818</v>
      </c>
      <c r="DT96" s="160">
        <f t="shared" si="208"/>
        <v>103.55819931556425</v>
      </c>
      <c r="DU96" s="160">
        <f t="shared" si="209"/>
        <v>103.55819931556425</v>
      </c>
      <c r="DV96" s="160">
        <f t="shared" si="210"/>
        <v>103.55819931556425</v>
      </c>
      <c r="DW96" s="160">
        <f t="shared" si="211"/>
        <v>77.668649486673175</v>
      </c>
      <c r="DX96" s="160">
        <f t="shared" si="212"/>
        <v>103.55819931556425</v>
      </c>
      <c r="DY96" s="160">
        <f t="shared" si="213"/>
        <v>103.20690468679095</v>
      </c>
      <c r="DZ96" s="160">
        <f t="shared" si="214"/>
        <v>103.20690468679095</v>
      </c>
      <c r="EA96" s="160">
        <f t="shared" si="215"/>
        <v>103.20690468679095</v>
      </c>
      <c r="EB96" s="160">
        <f t="shared" si="216"/>
        <v>77.405178515093226</v>
      </c>
      <c r="EC96" s="160">
        <f t="shared" si="217"/>
        <v>103.20690468679095</v>
      </c>
      <c r="ED96" s="160">
        <f t="shared" si="218"/>
        <v>109.65733622971538</v>
      </c>
      <c r="EE96" s="160">
        <f t="shared" si="219"/>
        <v>109.65733622971538</v>
      </c>
      <c r="EF96" s="160">
        <f t="shared" si="220"/>
        <v>109.65733622971538</v>
      </c>
      <c r="EG96" s="160">
        <f t="shared" si="221"/>
        <v>82.243002172286538</v>
      </c>
      <c r="EH96" s="160">
        <f t="shared" si="222"/>
        <v>109.65733622971538</v>
      </c>
      <c r="EI96" s="36"/>
      <c r="EJ96" s="36"/>
      <c r="EK96" s="36"/>
      <c r="EL96" s="36"/>
      <c r="EM96" s="36"/>
      <c r="EN96" s="36"/>
      <c r="EO96" s="36"/>
      <c r="EP96" s="36"/>
      <c r="EQ96" s="36"/>
      <c r="ER96" s="36"/>
      <c r="ES96" s="36"/>
      <c r="ET96" s="36"/>
      <c r="EU96" s="36"/>
    </row>
    <row r="97" spans="1:151" ht="13.5" thickBot="1">
      <c r="A97" s="2">
        <v>1134</v>
      </c>
      <c r="B97" s="153">
        <f>INDEX('Customer Longevity'!$A$7:$A$206,MATCH(Model!A97,'Customer Longevity'!$B$7:$B$206,0))</f>
        <v>4.0152482624879502</v>
      </c>
      <c r="C97" s="154">
        <v>10738.732254426608</v>
      </c>
      <c r="D97" s="3"/>
      <c r="E97" s="153" cm="1">
        <f t="array" ref="E97">INDEX('Distance to Each Branch'!$C$7:$C$806,MATCH(1, (Model!$E$14='Distance to Each Branch'!$B$7:$B$806)*(Model!A97='Distance to Each Branch'!$A$7:$A$806),0))</f>
        <v>4.3326272145158544</v>
      </c>
      <c r="F97" s="153" cm="1">
        <f t="array" ref="F97">INDEX('Distance to Each Branch'!$C$7:$C$806,MATCH(1, (Model!$F$14='Distance to Each Branch'!$B$7:$B$806)*(Model!A97='Distance to Each Branch'!$A$7:$A$806),0))</f>
        <v>4.4976039718595802</v>
      </c>
      <c r="G97" s="153" cm="1">
        <f t="array" ref="G97">INDEX('Distance to Each Branch'!$C$7:$C$806,MATCH(1, (Model!$G$14='Distance to Each Branch'!$B$7:$B$806)*(Model!A97='Distance to Each Branch'!$A$7:$A$806),0))</f>
        <v>4.2736085079436448</v>
      </c>
      <c r="H97" s="153" cm="1">
        <f t="array" ref="H97">INDEX('Distance to Each Branch'!$C$7:$C$806,MATCH(1, (Model!$H$14='Distance to Each Branch'!$B$7:$B$806)*(Model!A97='Distance to Each Branch'!$A$7:$A$806),0))</f>
        <v>0.82505828744511256</v>
      </c>
      <c r="I97" s="155" t="str">
        <f t="shared" si="224"/>
        <v>Branch D</v>
      </c>
      <c r="J97" s="54"/>
      <c r="K97" s="156">
        <f t="shared" si="225"/>
        <v>0.82505828744511256</v>
      </c>
      <c r="L97" s="34">
        <v>0</v>
      </c>
      <c r="M97" s="153">
        <f t="shared" si="123"/>
        <v>0</v>
      </c>
      <c r="N97" s="153">
        <f t="shared" si="227"/>
        <v>0</v>
      </c>
      <c r="O97" s="153">
        <f t="shared" si="228"/>
        <v>0</v>
      </c>
      <c r="P97" s="153">
        <f t="shared" si="229"/>
        <v>3.4485502204985323</v>
      </c>
      <c r="R97" s="23">
        <v>1</v>
      </c>
      <c r="S97" s="157">
        <f>(1-IF(M97=0,0,INDEX('Branch Closure Driven Attrition'!$D$9:$G$12,MATCH($B97,'Branch Closure Driven Attrition'!$C$9:$C$12,TRUE),MATCH(M97,'Branch Closure Driven Attrition'!$D$8:$G$8,TRUE))))</f>
        <v>1</v>
      </c>
      <c r="T97" s="157">
        <f>(1-IF(N97=0,0,INDEX('Branch Closure Driven Attrition'!$D$9:$G$12,MATCH($B97,'Branch Closure Driven Attrition'!$C$9:$C$12,TRUE),MATCH(N97,'Branch Closure Driven Attrition'!$D$8:$G$8,TRUE))))</f>
        <v>1</v>
      </c>
      <c r="U97" s="157">
        <f>(1-IF(O97=0,0,INDEX('Branch Closure Driven Attrition'!$D$9:$G$12,MATCH($B97,'Branch Closure Driven Attrition'!$C$9:$C$12,TRUE),MATCH(O97,'Branch Closure Driven Attrition'!$D$8:$G$8,TRUE))))</f>
        <v>1</v>
      </c>
      <c r="V97" s="157">
        <f>(1-IF(P97=0,0,INDEX('Branch Closure Driven Attrition'!$D$9:$G$12,MATCH($B97,'Branch Closure Driven Attrition'!$C$9:$C$12,TRUE),MATCH(P97,'Branch Closure Driven Attrition'!$D$8:$G$8,TRUE))))</f>
        <v>0.6</v>
      </c>
      <c r="W97" s="29"/>
      <c r="X97" s="23">
        <f t="shared" si="122"/>
        <v>1</v>
      </c>
      <c r="Y97" s="157">
        <f>IF($C97&lt;'Fee Driven Attrition'!$I$8,1-IF(Y$13='Fee Driven Attrition'!$J$7,'Fee Driven Attrition'!$J$8,'Fee Driven Attrition'!$K$8),1)</f>
        <v>0.9</v>
      </c>
      <c r="Z97" s="157">
        <f>IF($C97&lt;'Fee Driven Attrition'!$I$9,1-IF(Z$13='Fee Driven Attrition'!$J$7,'Fee Driven Attrition'!$J$9,'Fee Driven Attrition'!$K$8),1)</f>
        <v>0.95</v>
      </c>
      <c r="AA97" s="157">
        <f>IF($C97&lt;'Fee Driven Attrition'!$I$8,1-IF(AA$13='Fee Driven Attrition'!$K$7,'Fee Driven Attrition'!$K$8,'Fee Driven Attrition'!$K$8),1)</f>
        <v>0.8</v>
      </c>
      <c r="AB97" s="157">
        <f>IF($C97&lt;'Fee Driven Attrition'!$I$9,1-IF(AB$13='Fee Driven Attrition'!$K$7,'Fee Driven Attrition'!$K$9,'Fee Driven Attrition'!$K$8),1)</f>
        <v>0.85</v>
      </c>
      <c r="AC97" s="29"/>
      <c r="AD97" s="23"/>
      <c r="AE97" s="157">
        <f t="shared" si="223"/>
        <v>1</v>
      </c>
      <c r="AF97" s="157">
        <f t="shared" si="124"/>
        <v>1</v>
      </c>
      <c r="AG97" s="157">
        <f t="shared" si="125"/>
        <v>1</v>
      </c>
      <c r="AH97" s="157">
        <f t="shared" si="126"/>
        <v>1</v>
      </c>
      <c r="AI97" s="157">
        <f t="shared" si="127"/>
        <v>0.6</v>
      </c>
      <c r="AJ97" s="157">
        <f t="shared" si="128"/>
        <v>0.9</v>
      </c>
      <c r="AK97" s="157">
        <f t="shared" si="129"/>
        <v>0.9</v>
      </c>
      <c r="AL97" s="157">
        <f t="shared" si="130"/>
        <v>0.9</v>
      </c>
      <c r="AM97" s="157">
        <f t="shared" si="131"/>
        <v>0.9</v>
      </c>
      <c r="AN97" s="157">
        <f t="shared" si="132"/>
        <v>0.54</v>
      </c>
      <c r="AO97" s="157">
        <f t="shared" si="133"/>
        <v>0.95</v>
      </c>
      <c r="AP97" s="157">
        <f t="shared" si="134"/>
        <v>0.95</v>
      </c>
      <c r="AQ97" s="157">
        <f t="shared" si="135"/>
        <v>0.95</v>
      </c>
      <c r="AR97" s="157">
        <f t="shared" si="136"/>
        <v>0.95</v>
      </c>
      <c r="AS97" s="157">
        <f t="shared" si="137"/>
        <v>0.56999999999999995</v>
      </c>
      <c r="AT97" s="157">
        <f t="shared" si="138"/>
        <v>0.8</v>
      </c>
      <c r="AU97" s="157">
        <f t="shared" si="139"/>
        <v>0.8</v>
      </c>
      <c r="AV97" s="157">
        <f t="shared" si="140"/>
        <v>0.8</v>
      </c>
      <c r="AW97" s="157">
        <f t="shared" si="141"/>
        <v>0.8</v>
      </c>
      <c r="AX97" s="157">
        <f t="shared" si="142"/>
        <v>0.48</v>
      </c>
      <c r="AY97" s="157">
        <f t="shared" si="143"/>
        <v>0.85</v>
      </c>
      <c r="AZ97" s="157">
        <f t="shared" si="144"/>
        <v>0.85</v>
      </c>
      <c r="BA97" s="157">
        <f t="shared" si="145"/>
        <v>0.85</v>
      </c>
      <c r="BB97" s="157">
        <f t="shared" si="146"/>
        <v>0.85</v>
      </c>
      <c r="BC97" s="157">
        <f t="shared" si="147"/>
        <v>0.51</v>
      </c>
      <c r="BD97" s="60"/>
      <c r="BE97" s="158">
        <f t="shared" si="226"/>
        <v>107.38732254426608</v>
      </c>
      <c r="BF97" s="1"/>
      <c r="BG97" s="1"/>
      <c r="BH97" s="159">
        <f t="shared" si="148"/>
        <v>0</v>
      </c>
      <c r="BI97" s="159">
        <f t="shared" si="149"/>
        <v>0</v>
      </c>
      <c r="BJ97" s="159">
        <f t="shared" si="150"/>
        <v>0</v>
      </c>
      <c r="BK97" s="159">
        <f t="shared" si="151"/>
        <v>0</v>
      </c>
      <c r="BL97" s="159">
        <f t="shared" si="152"/>
        <v>0</v>
      </c>
      <c r="BM97" s="159">
        <f t="shared" si="153"/>
        <v>40</v>
      </c>
      <c r="BN97" s="159">
        <f t="shared" si="154"/>
        <v>40</v>
      </c>
      <c r="BO97" s="159">
        <f t="shared" si="155"/>
        <v>40</v>
      </c>
      <c r="BP97" s="159">
        <f t="shared" si="156"/>
        <v>40</v>
      </c>
      <c r="BQ97" s="159">
        <f t="shared" si="157"/>
        <v>40</v>
      </c>
      <c r="BR97" s="159">
        <f t="shared" si="158"/>
        <v>40</v>
      </c>
      <c r="BS97" s="159">
        <f t="shared" si="159"/>
        <v>40</v>
      </c>
      <c r="BT97" s="159">
        <f t="shared" si="160"/>
        <v>40</v>
      </c>
      <c r="BU97" s="159">
        <f t="shared" si="161"/>
        <v>40</v>
      </c>
      <c r="BV97" s="159">
        <f t="shared" si="162"/>
        <v>40</v>
      </c>
      <c r="BW97" s="159">
        <f t="shared" si="163"/>
        <v>60</v>
      </c>
      <c r="BX97" s="159">
        <f t="shared" si="164"/>
        <v>60</v>
      </c>
      <c r="BY97" s="159">
        <f t="shared" si="165"/>
        <v>60</v>
      </c>
      <c r="BZ97" s="159">
        <f t="shared" si="166"/>
        <v>60</v>
      </c>
      <c r="CA97" s="159">
        <f t="shared" si="167"/>
        <v>60</v>
      </c>
      <c r="CB97" s="159">
        <f t="shared" si="168"/>
        <v>60</v>
      </c>
      <c r="CC97" s="159">
        <f t="shared" si="169"/>
        <v>60</v>
      </c>
      <c r="CD97" s="159">
        <f t="shared" si="170"/>
        <v>60</v>
      </c>
      <c r="CE97" s="159">
        <f t="shared" si="171"/>
        <v>60</v>
      </c>
      <c r="CF97" s="159">
        <f t="shared" si="172"/>
        <v>60</v>
      </c>
      <c r="CG97" s="1"/>
      <c r="CH97" s="1"/>
      <c r="CI97" s="160">
        <f t="shared" si="173"/>
        <v>57.387322544266084</v>
      </c>
      <c r="CJ97" s="160">
        <f t="shared" si="174"/>
        <v>57.387322544266084</v>
      </c>
      <c r="CK97" s="160">
        <f t="shared" si="175"/>
        <v>57.387322544266084</v>
      </c>
      <c r="CL97" s="160">
        <f t="shared" si="176"/>
        <v>57.387322544266084</v>
      </c>
      <c r="CM97" s="160">
        <f t="shared" si="177"/>
        <v>57.387322544266084</v>
      </c>
      <c r="CN97" s="160">
        <f t="shared" si="178"/>
        <v>97.387322544266084</v>
      </c>
      <c r="CO97" s="160">
        <f t="shared" si="179"/>
        <v>97.387322544266084</v>
      </c>
      <c r="CP97" s="160">
        <f t="shared" si="180"/>
        <v>97.387322544266084</v>
      </c>
      <c r="CQ97" s="160">
        <f t="shared" si="181"/>
        <v>97.387322544266084</v>
      </c>
      <c r="CR97" s="160">
        <f t="shared" si="182"/>
        <v>97.387322544266084</v>
      </c>
      <c r="CS97" s="160">
        <f t="shared" si="183"/>
        <v>97.387322544266084</v>
      </c>
      <c r="CT97" s="160">
        <f t="shared" si="184"/>
        <v>97.387322544266084</v>
      </c>
      <c r="CU97" s="160">
        <f t="shared" si="185"/>
        <v>97.387322544266084</v>
      </c>
      <c r="CV97" s="160">
        <f t="shared" si="186"/>
        <v>97.387322544266084</v>
      </c>
      <c r="CW97" s="160">
        <f t="shared" si="187"/>
        <v>97.387322544266084</v>
      </c>
      <c r="CX97" s="160">
        <f t="shared" si="188"/>
        <v>117.38732254426608</v>
      </c>
      <c r="CY97" s="160">
        <f t="shared" si="189"/>
        <v>117.38732254426608</v>
      </c>
      <c r="CZ97" s="160">
        <f t="shared" si="190"/>
        <v>117.38732254426608</v>
      </c>
      <c r="DA97" s="160">
        <f t="shared" si="191"/>
        <v>117.38732254426608</v>
      </c>
      <c r="DB97" s="160">
        <f t="shared" si="192"/>
        <v>117.38732254426608</v>
      </c>
      <c r="DC97" s="160">
        <f t="shared" si="193"/>
        <v>117.38732254426608</v>
      </c>
      <c r="DD97" s="160">
        <f t="shared" si="194"/>
        <v>117.38732254426608</v>
      </c>
      <c r="DE97" s="160">
        <f t="shared" si="195"/>
        <v>117.38732254426608</v>
      </c>
      <c r="DF97" s="160">
        <f t="shared" si="196"/>
        <v>117.38732254426608</v>
      </c>
      <c r="DG97" s="160">
        <f t="shared" si="197"/>
        <v>117.38732254426608</v>
      </c>
      <c r="DH97" s="36"/>
      <c r="DI97" s="36"/>
      <c r="DJ97" s="160">
        <f t="shared" si="198"/>
        <v>57.387322544266084</v>
      </c>
      <c r="DK97" s="160">
        <f t="shared" si="199"/>
        <v>57.387322544266084</v>
      </c>
      <c r="DL97" s="160">
        <f t="shared" si="200"/>
        <v>57.387322544266084</v>
      </c>
      <c r="DM97" s="160">
        <f t="shared" si="201"/>
        <v>57.387322544266084</v>
      </c>
      <c r="DN97" s="160">
        <f t="shared" si="202"/>
        <v>34.43239352655965</v>
      </c>
      <c r="DO97" s="160">
        <f t="shared" si="203"/>
        <v>87.648590289839476</v>
      </c>
      <c r="DP97" s="160">
        <f t="shared" si="204"/>
        <v>87.648590289839476</v>
      </c>
      <c r="DQ97" s="160">
        <f t="shared" si="205"/>
        <v>87.648590289839476</v>
      </c>
      <c r="DR97" s="160">
        <f t="shared" si="206"/>
        <v>87.648590289839476</v>
      </c>
      <c r="DS97" s="160">
        <f t="shared" si="207"/>
        <v>52.589154173903687</v>
      </c>
      <c r="DT97" s="160">
        <f t="shared" si="208"/>
        <v>92.517956417052773</v>
      </c>
      <c r="DU97" s="160">
        <f t="shared" si="209"/>
        <v>92.517956417052773</v>
      </c>
      <c r="DV97" s="160">
        <f t="shared" si="210"/>
        <v>92.517956417052773</v>
      </c>
      <c r="DW97" s="160">
        <f t="shared" si="211"/>
        <v>92.517956417052773</v>
      </c>
      <c r="DX97" s="160">
        <f t="shared" si="212"/>
        <v>55.510773850231665</v>
      </c>
      <c r="DY97" s="160">
        <f t="shared" si="213"/>
        <v>93.909858035412867</v>
      </c>
      <c r="DZ97" s="160">
        <f t="shared" si="214"/>
        <v>93.909858035412867</v>
      </c>
      <c r="EA97" s="160">
        <f t="shared" si="215"/>
        <v>93.909858035412867</v>
      </c>
      <c r="EB97" s="160">
        <f t="shared" si="216"/>
        <v>93.909858035412867</v>
      </c>
      <c r="EC97" s="160">
        <f t="shared" si="217"/>
        <v>56.345914821247717</v>
      </c>
      <c r="ED97" s="160">
        <f t="shared" si="218"/>
        <v>99.779224162626164</v>
      </c>
      <c r="EE97" s="160">
        <f t="shared" si="219"/>
        <v>99.779224162626164</v>
      </c>
      <c r="EF97" s="160">
        <f t="shared" si="220"/>
        <v>99.779224162626164</v>
      </c>
      <c r="EG97" s="160">
        <f t="shared" si="221"/>
        <v>99.779224162626164</v>
      </c>
      <c r="EH97" s="160">
        <f t="shared" si="222"/>
        <v>59.867534497575704</v>
      </c>
      <c r="EI97" s="36"/>
      <c r="EJ97" s="36"/>
      <c r="EK97" s="36"/>
      <c r="EL97" s="36"/>
      <c r="EM97" s="36"/>
      <c r="EN97" s="36"/>
      <c r="EO97" s="36"/>
      <c r="EP97" s="36"/>
      <c r="EQ97" s="36"/>
      <c r="ER97" s="36"/>
      <c r="ES97" s="36"/>
      <c r="ET97" s="36"/>
      <c r="EU97" s="36"/>
    </row>
    <row r="98" spans="1:151" ht="13.5" thickBot="1">
      <c r="A98" s="2">
        <v>1173</v>
      </c>
      <c r="B98" s="153">
        <f>INDEX('Customer Longevity'!$A$7:$A$206,MATCH(Model!A98,'Customer Longevity'!$B$7:$B$206,0))</f>
        <v>14.7313173758948</v>
      </c>
      <c r="C98" s="154">
        <v>7134.2604372399683</v>
      </c>
      <c r="D98" s="3"/>
      <c r="E98" s="153" cm="1">
        <f t="array" ref="E98">INDEX('Distance to Each Branch'!$C$7:$C$806,MATCH(1, (Model!$E$14='Distance to Each Branch'!$B$7:$B$806)*(Model!A98='Distance to Each Branch'!$A$7:$A$806),0))</f>
        <v>6.1099229178058527</v>
      </c>
      <c r="F98" s="153" cm="1">
        <f t="array" ref="F98">INDEX('Distance to Each Branch'!$C$7:$C$806,MATCH(1, (Model!$F$14='Distance to Each Branch'!$B$7:$B$806)*(Model!A98='Distance to Each Branch'!$A$7:$A$806),0))</f>
        <v>4.4486222033286991</v>
      </c>
      <c r="G98" s="153" cm="1">
        <f t="array" ref="G98">INDEX('Distance to Each Branch'!$C$7:$C$806,MATCH(1, (Model!$G$14='Distance to Each Branch'!$B$7:$B$806)*(Model!A98='Distance to Each Branch'!$A$7:$A$806),0))</f>
        <v>5.2890762282985211</v>
      </c>
      <c r="H98" s="153" cm="1">
        <f t="array" ref="H98">INDEX('Distance to Each Branch'!$C$7:$C$806,MATCH(1, (Model!$H$14='Distance to Each Branch'!$B$7:$B$806)*(Model!A98='Distance to Each Branch'!$A$7:$A$806),0))</f>
        <v>3.3060205437051771</v>
      </c>
      <c r="I98" s="155" t="str">
        <f t="shared" si="224"/>
        <v>Branch D</v>
      </c>
      <c r="J98" s="54"/>
      <c r="K98" s="156">
        <f t="shared" si="225"/>
        <v>3.3060205437051771</v>
      </c>
      <c r="L98" s="34">
        <v>0</v>
      </c>
      <c r="M98" s="153">
        <f t="shared" si="123"/>
        <v>0</v>
      </c>
      <c r="N98" s="153">
        <f t="shared" si="227"/>
        <v>0</v>
      </c>
      <c r="O98" s="153">
        <f t="shared" si="228"/>
        <v>0</v>
      </c>
      <c r="P98" s="153">
        <f t="shared" si="229"/>
        <v>1.142601659623522</v>
      </c>
      <c r="R98" s="23">
        <v>1</v>
      </c>
      <c r="S98" s="157">
        <f>(1-IF(M98=0,0,INDEX('Branch Closure Driven Attrition'!$D$9:$G$12,MATCH($B98,'Branch Closure Driven Attrition'!$C$9:$C$12,TRUE),MATCH(M98,'Branch Closure Driven Attrition'!$D$8:$G$8,TRUE))))</f>
        <v>1</v>
      </c>
      <c r="T98" s="157">
        <f>(1-IF(N98=0,0,INDEX('Branch Closure Driven Attrition'!$D$9:$G$12,MATCH($B98,'Branch Closure Driven Attrition'!$C$9:$C$12,TRUE),MATCH(N98,'Branch Closure Driven Attrition'!$D$8:$G$8,TRUE))))</f>
        <v>1</v>
      </c>
      <c r="U98" s="157">
        <f>(1-IF(O98=0,0,INDEX('Branch Closure Driven Attrition'!$D$9:$G$12,MATCH($B98,'Branch Closure Driven Attrition'!$C$9:$C$12,TRUE),MATCH(O98,'Branch Closure Driven Attrition'!$D$8:$G$8,TRUE))))</f>
        <v>1</v>
      </c>
      <c r="V98" s="157">
        <f>(1-IF(P98=0,0,INDEX('Branch Closure Driven Attrition'!$D$9:$G$12,MATCH($B98,'Branch Closure Driven Attrition'!$C$9:$C$12,TRUE),MATCH(P98,'Branch Closure Driven Attrition'!$D$8:$G$8,TRUE))))</f>
        <v>0.65</v>
      </c>
      <c r="W98" s="29"/>
      <c r="X98" s="23">
        <f t="shared" si="122"/>
        <v>1</v>
      </c>
      <c r="Y98" s="157">
        <f>IF($C98&lt;'Fee Driven Attrition'!$I$8,1-IF(Y$13='Fee Driven Attrition'!$J$7,'Fee Driven Attrition'!$J$8,'Fee Driven Attrition'!$K$8),1)</f>
        <v>0.9</v>
      </c>
      <c r="Z98" s="157">
        <f>IF($C98&lt;'Fee Driven Attrition'!$I$9,1-IF(Z$13='Fee Driven Attrition'!$J$7,'Fee Driven Attrition'!$J$9,'Fee Driven Attrition'!$K$8),1)</f>
        <v>0.95</v>
      </c>
      <c r="AA98" s="157">
        <f>IF($C98&lt;'Fee Driven Attrition'!$I$8,1-IF(AA$13='Fee Driven Attrition'!$K$7,'Fee Driven Attrition'!$K$8,'Fee Driven Attrition'!$K$8),1)</f>
        <v>0.8</v>
      </c>
      <c r="AB98" s="157">
        <f>IF($C98&lt;'Fee Driven Attrition'!$I$9,1-IF(AB$13='Fee Driven Attrition'!$K$7,'Fee Driven Attrition'!$K$9,'Fee Driven Attrition'!$K$8),1)</f>
        <v>0.85</v>
      </c>
      <c r="AC98" s="29"/>
      <c r="AD98" s="23"/>
      <c r="AE98" s="157">
        <f t="shared" si="223"/>
        <v>1</v>
      </c>
      <c r="AF98" s="157">
        <f t="shared" si="124"/>
        <v>1</v>
      </c>
      <c r="AG98" s="157">
        <f t="shared" si="125"/>
        <v>1</v>
      </c>
      <c r="AH98" s="157">
        <f t="shared" si="126"/>
        <v>1</v>
      </c>
      <c r="AI98" s="157">
        <f t="shared" si="127"/>
        <v>0.65</v>
      </c>
      <c r="AJ98" s="157">
        <f t="shared" si="128"/>
        <v>0.9</v>
      </c>
      <c r="AK98" s="157">
        <f t="shared" si="129"/>
        <v>0.9</v>
      </c>
      <c r="AL98" s="157">
        <f t="shared" si="130"/>
        <v>0.9</v>
      </c>
      <c r="AM98" s="157">
        <f t="shared" si="131"/>
        <v>0.9</v>
      </c>
      <c r="AN98" s="157">
        <f t="shared" si="132"/>
        <v>0.58500000000000008</v>
      </c>
      <c r="AO98" s="157">
        <f t="shared" si="133"/>
        <v>0.95</v>
      </c>
      <c r="AP98" s="157">
        <f t="shared" si="134"/>
        <v>0.95</v>
      </c>
      <c r="AQ98" s="157">
        <f t="shared" si="135"/>
        <v>0.95</v>
      </c>
      <c r="AR98" s="157">
        <f t="shared" si="136"/>
        <v>0.95</v>
      </c>
      <c r="AS98" s="157">
        <f t="shared" si="137"/>
        <v>0.61749999999999994</v>
      </c>
      <c r="AT98" s="157">
        <f t="shared" si="138"/>
        <v>0.8</v>
      </c>
      <c r="AU98" s="157">
        <f t="shared" si="139"/>
        <v>0.8</v>
      </c>
      <c r="AV98" s="157">
        <f t="shared" si="140"/>
        <v>0.8</v>
      </c>
      <c r="AW98" s="157">
        <f t="shared" si="141"/>
        <v>0.8</v>
      </c>
      <c r="AX98" s="157">
        <f t="shared" si="142"/>
        <v>0.52</v>
      </c>
      <c r="AY98" s="157">
        <f t="shared" si="143"/>
        <v>0.85</v>
      </c>
      <c r="AZ98" s="157">
        <f t="shared" si="144"/>
        <v>0.85</v>
      </c>
      <c r="BA98" s="157">
        <f t="shared" si="145"/>
        <v>0.85</v>
      </c>
      <c r="BB98" s="157">
        <f t="shared" si="146"/>
        <v>0.85</v>
      </c>
      <c r="BC98" s="157">
        <f t="shared" si="147"/>
        <v>0.55249999999999999</v>
      </c>
      <c r="BD98" s="60"/>
      <c r="BE98" s="158">
        <f t="shared" si="226"/>
        <v>71.342604372399691</v>
      </c>
      <c r="BF98" s="1"/>
      <c r="BG98" s="1"/>
      <c r="BH98" s="159">
        <f t="shared" si="148"/>
        <v>0</v>
      </c>
      <c r="BI98" s="159">
        <f t="shared" si="149"/>
        <v>0</v>
      </c>
      <c r="BJ98" s="159">
        <f t="shared" si="150"/>
        <v>0</v>
      </c>
      <c r="BK98" s="159">
        <f t="shared" si="151"/>
        <v>0</v>
      </c>
      <c r="BL98" s="159">
        <f t="shared" si="152"/>
        <v>0</v>
      </c>
      <c r="BM98" s="159">
        <f t="shared" si="153"/>
        <v>40</v>
      </c>
      <c r="BN98" s="159">
        <f t="shared" si="154"/>
        <v>40</v>
      </c>
      <c r="BO98" s="159">
        <f t="shared" si="155"/>
        <v>40</v>
      </c>
      <c r="BP98" s="159">
        <f t="shared" si="156"/>
        <v>40</v>
      </c>
      <c r="BQ98" s="159">
        <f t="shared" si="157"/>
        <v>40</v>
      </c>
      <c r="BR98" s="159">
        <f t="shared" si="158"/>
        <v>40</v>
      </c>
      <c r="BS98" s="159">
        <f t="shared" si="159"/>
        <v>40</v>
      </c>
      <c r="BT98" s="159">
        <f t="shared" si="160"/>
        <v>40</v>
      </c>
      <c r="BU98" s="159">
        <f t="shared" si="161"/>
        <v>40</v>
      </c>
      <c r="BV98" s="159">
        <f t="shared" si="162"/>
        <v>40</v>
      </c>
      <c r="BW98" s="159">
        <f t="shared" si="163"/>
        <v>60</v>
      </c>
      <c r="BX98" s="159">
        <f t="shared" si="164"/>
        <v>60</v>
      </c>
      <c r="BY98" s="159">
        <f t="shared" si="165"/>
        <v>60</v>
      </c>
      <c r="BZ98" s="159">
        <f t="shared" si="166"/>
        <v>60</v>
      </c>
      <c r="CA98" s="159">
        <f t="shared" si="167"/>
        <v>60</v>
      </c>
      <c r="CB98" s="159">
        <f t="shared" si="168"/>
        <v>60</v>
      </c>
      <c r="CC98" s="159">
        <f t="shared" si="169"/>
        <v>60</v>
      </c>
      <c r="CD98" s="159">
        <f t="shared" si="170"/>
        <v>60</v>
      </c>
      <c r="CE98" s="159">
        <f t="shared" si="171"/>
        <v>60</v>
      </c>
      <c r="CF98" s="159">
        <f t="shared" si="172"/>
        <v>60</v>
      </c>
      <c r="CG98" s="1"/>
      <c r="CH98" s="1"/>
      <c r="CI98" s="160">
        <f t="shared" si="173"/>
        <v>21.342604372399691</v>
      </c>
      <c r="CJ98" s="160">
        <f t="shared" si="174"/>
        <v>21.342604372399691</v>
      </c>
      <c r="CK98" s="160">
        <f t="shared" si="175"/>
        <v>21.342604372399691</v>
      </c>
      <c r="CL98" s="160">
        <f t="shared" si="176"/>
        <v>21.342604372399691</v>
      </c>
      <c r="CM98" s="160">
        <f t="shared" si="177"/>
        <v>21.342604372399691</v>
      </c>
      <c r="CN98" s="160">
        <f t="shared" si="178"/>
        <v>61.342604372399691</v>
      </c>
      <c r="CO98" s="160">
        <f t="shared" si="179"/>
        <v>61.342604372399691</v>
      </c>
      <c r="CP98" s="160">
        <f t="shared" si="180"/>
        <v>61.342604372399691</v>
      </c>
      <c r="CQ98" s="160">
        <f t="shared" si="181"/>
        <v>61.342604372399691</v>
      </c>
      <c r="CR98" s="160">
        <f t="shared" si="182"/>
        <v>61.342604372399691</v>
      </c>
      <c r="CS98" s="160">
        <f t="shared" si="183"/>
        <v>61.342604372399691</v>
      </c>
      <c r="CT98" s="160">
        <f t="shared" si="184"/>
        <v>61.342604372399691</v>
      </c>
      <c r="CU98" s="160">
        <f t="shared" si="185"/>
        <v>61.342604372399691</v>
      </c>
      <c r="CV98" s="160">
        <f t="shared" si="186"/>
        <v>61.342604372399691</v>
      </c>
      <c r="CW98" s="160">
        <f t="shared" si="187"/>
        <v>61.342604372399691</v>
      </c>
      <c r="CX98" s="160">
        <f t="shared" si="188"/>
        <v>81.342604372399705</v>
      </c>
      <c r="CY98" s="160">
        <f t="shared" si="189"/>
        <v>81.342604372399705</v>
      </c>
      <c r="CZ98" s="160">
        <f t="shared" si="190"/>
        <v>81.342604372399705</v>
      </c>
      <c r="DA98" s="160">
        <f t="shared" si="191"/>
        <v>81.342604372399705</v>
      </c>
      <c r="DB98" s="160">
        <f t="shared" si="192"/>
        <v>81.342604372399705</v>
      </c>
      <c r="DC98" s="160">
        <f t="shared" si="193"/>
        <v>81.342604372399705</v>
      </c>
      <c r="DD98" s="160">
        <f t="shared" si="194"/>
        <v>81.342604372399705</v>
      </c>
      <c r="DE98" s="160">
        <f t="shared" si="195"/>
        <v>81.342604372399705</v>
      </c>
      <c r="DF98" s="160">
        <f t="shared" si="196"/>
        <v>81.342604372399705</v>
      </c>
      <c r="DG98" s="160">
        <f t="shared" si="197"/>
        <v>81.342604372399705</v>
      </c>
      <c r="DH98" s="36"/>
      <c r="DI98" s="36"/>
      <c r="DJ98" s="160">
        <f t="shared" si="198"/>
        <v>21.342604372399691</v>
      </c>
      <c r="DK98" s="160">
        <f t="shared" si="199"/>
        <v>21.342604372399691</v>
      </c>
      <c r="DL98" s="160">
        <f t="shared" si="200"/>
        <v>21.342604372399691</v>
      </c>
      <c r="DM98" s="160">
        <f t="shared" si="201"/>
        <v>21.342604372399691</v>
      </c>
      <c r="DN98" s="160">
        <f t="shared" si="202"/>
        <v>13.8726928420598</v>
      </c>
      <c r="DO98" s="160">
        <f t="shared" si="203"/>
        <v>55.208343935159725</v>
      </c>
      <c r="DP98" s="160">
        <f t="shared" si="204"/>
        <v>55.208343935159725</v>
      </c>
      <c r="DQ98" s="160">
        <f t="shared" si="205"/>
        <v>55.208343935159725</v>
      </c>
      <c r="DR98" s="160">
        <f t="shared" si="206"/>
        <v>55.208343935159725</v>
      </c>
      <c r="DS98" s="160">
        <f t="shared" si="207"/>
        <v>35.885423557853827</v>
      </c>
      <c r="DT98" s="160">
        <f t="shared" si="208"/>
        <v>58.275474153779705</v>
      </c>
      <c r="DU98" s="160">
        <f t="shared" si="209"/>
        <v>58.275474153779705</v>
      </c>
      <c r="DV98" s="160">
        <f t="shared" si="210"/>
        <v>58.275474153779705</v>
      </c>
      <c r="DW98" s="160">
        <f t="shared" si="211"/>
        <v>58.275474153779705</v>
      </c>
      <c r="DX98" s="160">
        <f t="shared" si="212"/>
        <v>37.879058199956809</v>
      </c>
      <c r="DY98" s="160">
        <f t="shared" si="213"/>
        <v>65.074083497919773</v>
      </c>
      <c r="DZ98" s="160">
        <f t="shared" si="214"/>
        <v>65.074083497919773</v>
      </c>
      <c r="EA98" s="160">
        <f t="shared" si="215"/>
        <v>65.074083497919773</v>
      </c>
      <c r="EB98" s="160">
        <f t="shared" si="216"/>
        <v>65.074083497919773</v>
      </c>
      <c r="EC98" s="160">
        <f t="shared" si="217"/>
        <v>42.298154273647846</v>
      </c>
      <c r="ED98" s="160">
        <f t="shared" si="218"/>
        <v>69.141213716539752</v>
      </c>
      <c r="EE98" s="160">
        <f t="shared" si="219"/>
        <v>69.141213716539752</v>
      </c>
      <c r="EF98" s="160">
        <f t="shared" si="220"/>
        <v>69.141213716539752</v>
      </c>
      <c r="EG98" s="160">
        <f t="shared" si="221"/>
        <v>69.141213716539752</v>
      </c>
      <c r="EH98" s="160">
        <f t="shared" si="222"/>
        <v>44.941788915750834</v>
      </c>
      <c r="EI98" s="36"/>
      <c r="EJ98" s="36"/>
      <c r="EK98" s="36"/>
      <c r="EL98" s="36"/>
      <c r="EM98" s="36"/>
      <c r="EN98" s="36"/>
      <c r="EO98" s="36"/>
      <c r="EP98" s="36"/>
      <c r="EQ98" s="36"/>
      <c r="ER98" s="36"/>
      <c r="ES98" s="36"/>
      <c r="ET98" s="36"/>
      <c r="EU98" s="36"/>
    </row>
    <row r="99" spans="1:151" ht="13.5" thickBot="1">
      <c r="A99" s="2">
        <v>1194</v>
      </c>
      <c r="B99" s="153">
        <f>INDEX('Customer Longevity'!$A$7:$A$206,MATCH(Model!A99,'Customer Longevity'!$B$7:$B$206,0))</f>
        <v>3.019900728774684</v>
      </c>
      <c r="C99" s="154">
        <v>13335.959351795123</v>
      </c>
      <c r="D99" s="3"/>
      <c r="E99" s="153" cm="1">
        <f t="array" ref="E99">INDEX('Distance to Each Branch'!$C$7:$C$806,MATCH(1, (Model!$E$14='Distance to Each Branch'!$B$7:$B$806)*(Model!A99='Distance to Each Branch'!$A$7:$A$806),0))</f>
        <v>1.0840990638202639</v>
      </c>
      <c r="F99" s="153" cm="1">
        <f t="array" ref="F99">INDEX('Distance to Each Branch'!$C$7:$C$806,MATCH(1, (Model!$F$14='Distance to Each Branch'!$B$7:$B$806)*(Model!A99='Distance to Each Branch'!$A$7:$A$806),0))</f>
        <v>2.0063445493737229</v>
      </c>
      <c r="G99" s="153" cm="1">
        <f t="array" ref="G99">INDEX('Distance to Each Branch'!$C$7:$C$806,MATCH(1, (Model!$G$14='Distance to Each Branch'!$B$7:$B$806)*(Model!A99='Distance to Each Branch'!$A$7:$A$806),0))</f>
        <v>2.9988872024293087</v>
      </c>
      <c r="H99" s="153" cm="1">
        <f t="array" ref="H99">INDEX('Distance to Each Branch'!$C$7:$C$806,MATCH(1, (Model!$H$14='Distance to Each Branch'!$B$7:$B$806)*(Model!A99='Distance to Each Branch'!$A$7:$A$806),0))</f>
        <v>2.1765236783865451</v>
      </c>
      <c r="I99" s="155" t="str">
        <f t="shared" si="224"/>
        <v>Branch A</v>
      </c>
      <c r="J99" s="54"/>
      <c r="K99" s="156">
        <f t="shared" si="225"/>
        <v>1.0840990638202639</v>
      </c>
      <c r="L99" s="34">
        <v>0</v>
      </c>
      <c r="M99" s="153">
        <f t="shared" si="123"/>
        <v>0.92224548555345898</v>
      </c>
      <c r="N99" s="153">
        <f t="shared" si="227"/>
        <v>0</v>
      </c>
      <c r="O99" s="153">
        <f t="shared" si="228"/>
        <v>0</v>
      </c>
      <c r="P99" s="153">
        <f t="shared" si="229"/>
        <v>0</v>
      </c>
      <c r="R99" s="23">
        <v>1</v>
      </c>
      <c r="S99" s="157">
        <f>(1-IF(M99=0,0,INDEX('Branch Closure Driven Attrition'!$D$9:$G$12,MATCH($B99,'Branch Closure Driven Attrition'!$C$9:$C$12,TRUE),MATCH(M99,'Branch Closure Driven Attrition'!$D$8:$G$8,TRUE))))</f>
        <v>0.65</v>
      </c>
      <c r="T99" s="157">
        <f>(1-IF(N99=0,0,INDEX('Branch Closure Driven Attrition'!$D$9:$G$12,MATCH($B99,'Branch Closure Driven Attrition'!$C$9:$C$12,TRUE),MATCH(N99,'Branch Closure Driven Attrition'!$D$8:$G$8,TRUE))))</f>
        <v>1</v>
      </c>
      <c r="U99" s="157">
        <f>(1-IF(O99=0,0,INDEX('Branch Closure Driven Attrition'!$D$9:$G$12,MATCH($B99,'Branch Closure Driven Attrition'!$C$9:$C$12,TRUE),MATCH(O99,'Branch Closure Driven Attrition'!$D$8:$G$8,TRUE))))</f>
        <v>1</v>
      </c>
      <c r="V99" s="157">
        <f>(1-IF(P99=0,0,INDEX('Branch Closure Driven Attrition'!$D$9:$G$12,MATCH($B99,'Branch Closure Driven Attrition'!$C$9:$C$12,TRUE),MATCH(P99,'Branch Closure Driven Attrition'!$D$8:$G$8,TRUE))))</f>
        <v>1</v>
      </c>
      <c r="W99" s="29"/>
      <c r="X99" s="23">
        <f t="shared" si="122"/>
        <v>1</v>
      </c>
      <c r="Y99" s="157">
        <f>IF($C99&lt;'Fee Driven Attrition'!$I$8,1-IF(Y$13='Fee Driven Attrition'!$J$7,'Fee Driven Attrition'!$J$8,'Fee Driven Attrition'!$K$8),1)</f>
        <v>1</v>
      </c>
      <c r="Z99" s="157">
        <f>IF($C99&lt;'Fee Driven Attrition'!$I$9,1-IF(Z$13='Fee Driven Attrition'!$J$7,'Fee Driven Attrition'!$J$9,'Fee Driven Attrition'!$K$8),1)</f>
        <v>0.95</v>
      </c>
      <c r="AA99" s="157">
        <f>IF($C99&lt;'Fee Driven Attrition'!$I$8,1-IF(AA$13='Fee Driven Attrition'!$K$7,'Fee Driven Attrition'!$K$8,'Fee Driven Attrition'!$K$8),1)</f>
        <v>1</v>
      </c>
      <c r="AB99" s="157">
        <f>IF($C99&lt;'Fee Driven Attrition'!$I$9,1-IF(AB$13='Fee Driven Attrition'!$K$7,'Fee Driven Attrition'!$K$9,'Fee Driven Attrition'!$K$8),1)</f>
        <v>0.85</v>
      </c>
      <c r="AC99" s="29"/>
      <c r="AD99" s="23"/>
      <c r="AE99" s="157">
        <f t="shared" si="223"/>
        <v>1</v>
      </c>
      <c r="AF99" s="157">
        <f t="shared" si="124"/>
        <v>0.65</v>
      </c>
      <c r="AG99" s="157">
        <f t="shared" si="125"/>
        <v>1</v>
      </c>
      <c r="AH99" s="157">
        <f t="shared" si="126"/>
        <v>1</v>
      </c>
      <c r="AI99" s="157">
        <f t="shared" si="127"/>
        <v>1</v>
      </c>
      <c r="AJ99" s="157">
        <f t="shared" si="128"/>
        <v>1</v>
      </c>
      <c r="AK99" s="157">
        <f t="shared" si="129"/>
        <v>0.65</v>
      </c>
      <c r="AL99" s="157">
        <f t="shared" si="130"/>
        <v>1</v>
      </c>
      <c r="AM99" s="157">
        <f t="shared" si="131"/>
        <v>1</v>
      </c>
      <c r="AN99" s="157">
        <f t="shared" si="132"/>
        <v>1</v>
      </c>
      <c r="AO99" s="157">
        <f t="shared" si="133"/>
        <v>0.95</v>
      </c>
      <c r="AP99" s="157">
        <f t="shared" si="134"/>
        <v>0.61749999999999994</v>
      </c>
      <c r="AQ99" s="157">
        <f t="shared" si="135"/>
        <v>0.95</v>
      </c>
      <c r="AR99" s="157">
        <f t="shared" si="136"/>
        <v>0.95</v>
      </c>
      <c r="AS99" s="157">
        <f t="shared" si="137"/>
        <v>0.95</v>
      </c>
      <c r="AT99" s="157">
        <f t="shared" si="138"/>
        <v>1</v>
      </c>
      <c r="AU99" s="157">
        <f t="shared" si="139"/>
        <v>0.65</v>
      </c>
      <c r="AV99" s="157">
        <f t="shared" si="140"/>
        <v>1</v>
      </c>
      <c r="AW99" s="157">
        <f t="shared" si="141"/>
        <v>1</v>
      </c>
      <c r="AX99" s="157">
        <f t="shared" si="142"/>
        <v>1</v>
      </c>
      <c r="AY99" s="157">
        <f t="shared" si="143"/>
        <v>0.85</v>
      </c>
      <c r="AZ99" s="157">
        <f t="shared" si="144"/>
        <v>0.55249999999999999</v>
      </c>
      <c r="BA99" s="157">
        <f t="shared" si="145"/>
        <v>0.85</v>
      </c>
      <c r="BB99" s="157">
        <f t="shared" si="146"/>
        <v>0.85</v>
      </c>
      <c r="BC99" s="157">
        <f t="shared" si="147"/>
        <v>0.85</v>
      </c>
      <c r="BD99" s="60"/>
      <c r="BE99" s="158">
        <f t="shared" si="226"/>
        <v>133.35959351795123</v>
      </c>
      <c r="BF99" s="1"/>
      <c r="BG99" s="1"/>
      <c r="BH99" s="159">
        <f t="shared" si="148"/>
        <v>0</v>
      </c>
      <c r="BI99" s="159">
        <f t="shared" si="149"/>
        <v>0</v>
      </c>
      <c r="BJ99" s="159">
        <f t="shared" si="150"/>
        <v>0</v>
      </c>
      <c r="BK99" s="159">
        <f t="shared" si="151"/>
        <v>0</v>
      </c>
      <c r="BL99" s="159">
        <f t="shared" si="152"/>
        <v>0</v>
      </c>
      <c r="BM99" s="159">
        <f t="shared" si="153"/>
        <v>0</v>
      </c>
      <c r="BN99" s="159">
        <f t="shared" si="154"/>
        <v>0</v>
      </c>
      <c r="BO99" s="159">
        <f t="shared" si="155"/>
        <v>0</v>
      </c>
      <c r="BP99" s="159">
        <f t="shared" si="156"/>
        <v>0</v>
      </c>
      <c r="BQ99" s="159">
        <f t="shared" si="157"/>
        <v>0</v>
      </c>
      <c r="BR99" s="159">
        <f t="shared" si="158"/>
        <v>40</v>
      </c>
      <c r="BS99" s="159">
        <f t="shared" si="159"/>
        <v>40</v>
      </c>
      <c r="BT99" s="159">
        <f t="shared" si="160"/>
        <v>40</v>
      </c>
      <c r="BU99" s="159">
        <f t="shared" si="161"/>
        <v>40</v>
      </c>
      <c r="BV99" s="159">
        <f t="shared" si="162"/>
        <v>40</v>
      </c>
      <c r="BW99" s="159">
        <f t="shared" si="163"/>
        <v>0</v>
      </c>
      <c r="BX99" s="159">
        <f t="shared" si="164"/>
        <v>0</v>
      </c>
      <c r="BY99" s="159">
        <f t="shared" si="165"/>
        <v>0</v>
      </c>
      <c r="BZ99" s="159">
        <f t="shared" si="166"/>
        <v>0</v>
      </c>
      <c r="CA99" s="159">
        <f t="shared" si="167"/>
        <v>0</v>
      </c>
      <c r="CB99" s="159">
        <f t="shared" si="168"/>
        <v>60</v>
      </c>
      <c r="CC99" s="159">
        <f t="shared" si="169"/>
        <v>60</v>
      </c>
      <c r="CD99" s="159">
        <f t="shared" si="170"/>
        <v>60</v>
      </c>
      <c r="CE99" s="159">
        <f t="shared" si="171"/>
        <v>60</v>
      </c>
      <c r="CF99" s="159">
        <f t="shared" si="172"/>
        <v>60</v>
      </c>
      <c r="CG99" s="1"/>
      <c r="CH99" s="1"/>
      <c r="CI99" s="160">
        <f t="shared" si="173"/>
        <v>83.359593517951225</v>
      </c>
      <c r="CJ99" s="160">
        <f t="shared" si="174"/>
        <v>83.359593517951225</v>
      </c>
      <c r="CK99" s="160">
        <f t="shared" si="175"/>
        <v>83.359593517951225</v>
      </c>
      <c r="CL99" s="160">
        <f t="shared" si="176"/>
        <v>83.359593517951225</v>
      </c>
      <c r="CM99" s="160">
        <f t="shared" si="177"/>
        <v>83.359593517951225</v>
      </c>
      <c r="CN99" s="160">
        <f t="shared" si="178"/>
        <v>83.359593517951225</v>
      </c>
      <c r="CO99" s="160">
        <f t="shared" si="179"/>
        <v>83.359593517951225</v>
      </c>
      <c r="CP99" s="160">
        <f t="shared" si="180"/>
        <v>83.359593517951225</v>
      </c>
      <c r="CQ99" s="160">
        <f t="shared" si="181"/>
        <v>83.359593517951225</v>
      </c>
      <c r="CR99" s="160">
        <f t="shared" si="182"/>
        <v>83.359593517951225</v>
      </c>
      <c r="CS99" s="160">
        <f t="shared" si="183"/>
        <v>123.35959351795123</v>
      </c>
      <c r="CT99" s="160">
        <f t="shared" si="184"/>
        <v>123.35959351795123</v>
      </c>
      <c r="CU99" s="160">
        <f t="shared" si="185"/>
        <v>123.35959351795123</v>
      </c>
      <c r="CV99" s="160">
        <f t="shared" si="186"/>
        <v>123.35959351795123</v>
      </c>
      <c r="CW99" s="160">
        <f t="shared" si="187"/>
        <v>123.35959351795123</v>
      </c>
      <c r="CX99" s="160">
        <f t="shared" si="188"/>
        <v>83.359593517951225</v>
      </c>
      <c r="CY99" s="160">
        <f t="shared" si="189"/>
        <v>83.359593517951225</v>
      </c>
      <c r="CZ99" s="160">
        <f t="shared" si="190"/>
        <v>83.359593517951225</v>
      </c>
      <c r="DA99" s="160">
        <f t="shared" si="191"/>
        <v>83.359593517951225</v>
      </c>
      <c r="DB99" s="160">
        <f t="shared" si="192"/>
        <v>83.359593517951225</v>
      </c>
      <c r="DC99" s="160">
        <f t="shared" si="193"/>
        <v>143.35959351795123</v>
      </c>
      <c r="DD99" s="160">
        <f t="shared" si="194"/>
        <v>143.35959351795123</v>
      </c>
      <c r="DE99" s="160">
        <f t="shared" si="195"/>
        <v>143.35959351795123</v>
      </c>
      <c r="DF99" s="160">
        <f t="shared" si="196"/>
        <v>143.35959351795123</v>
      </c>
      <c r="DG99" s="160">
        <f t="shared" si="197"/>
        <v>143.35959351795123</v>
      </c>
      <c r="DH99" s="36"/>
      <c r="DI99" s="36"/>
      <c r="DJ99" s="160">
        <f t="shared" si="198"/>
        <v>83.359593517951225</v>
      </c>
      <c r="DK99" s="160">
        <f t="shared" si="199"/>
        <v>54.183735786668301</v>
      </c>
      <c r="DL99" s="160">
        <f t="shared" si="200"/>
        <v>83.359593517951225</v>
      </c>
      <c r="DM99" s="160">
        <f t="shared" si="201"/>
        <v>83.359593517951225</v>
      </c>
      <c r="DN99" s="160">
        <f t="shared" si="202"/>
        <v>83.359593517951225</v>
      </c>
      <c r="DO99" s="160">
        <f t="shared" si="203"/>
        <v>83.359593517951225</v>
      </c>
      <c r="DP99" s="160">
        <f t="shared" si="204"/>
        <v>54.183735786668301</v>
      </c>
      <c r="DQ99" s="160">
        <f t="shared" si="205"/>
        <v>83.359593517951225</v>
      </c>
      <c r="DR99" s="160">
        <f t="shared" si="206"/>
        <v>83.359593517951225</v>
      </c>
      <c r="DS99" s="160">
        <f t="shared" si="207"/>
        <v>83.359593517951225</v>
      </c>
      <c r="DT99" s="160">
        <f t="shared" si="208"/>
        <v>117.19161384205366</v>
      </c>
      <c r="DU99" s="160">
        <f t="shared" si="209"/>
        <v>76.174548997334881</v>
      </c>
      <c r="DV99" s="160">
        <f t="shared" si="210"/>
        <v>117.19161384205366</v>
      </c>
      <c r="DW99" s="160">
        <f t="shared" si="211"/>
        <v>117.19161384205366</v>
      </c>
      <c r="DX99" s="160">
        <f t="shared" si="212"/>
        <v>117.19161384205366</v>
      </c>
      <c r="DY99" s="160">
        <f t="shared" si="213"/>
        <v>83.359593517951225</v>
      </c>
      <c r="DZ99" s="160">
        <f t="shared" si="214"/>
        <v>54.183735786668301</v>
      </c>
      <c r="EA99" s="160">
        <f t="shared" si="215"/>
        <v>83.359593517951225</v>
      </c>
      <c r="EB99" s="160">
        <f t="shared" si="216"/>
        <v>83.359593517951225</v>
      </c>
      <c r="EC99" s="160">
        <f t="shared" si="217"/>
        <v>83.359593517951225</v>
      </c>
      <c r="ED99" s="160">
        <f t="shared" si="218"/>
        <v>121.85565449025854</v>
      </c>
      <c r="EE99" s="160">
        <f t="shared" si="219"/>
        <v>79.206175418668053</v>
      </c>
      <c r="EF99" s="160">
        <f t="shared" si="220"/>
        <v>121.85565449025854</v>
      </c>
      <c r="EG99" s="160">
        <f t="shared" si="221"/>
        <v>121.85565449025854</v>
      </c>
      <c r="EH99" s="160">
        <f t="shared" si="222"/>
        <v>121.85565449025854</v>
      </c>
      <c r="EI99" s="36"/>
      <c r="EJ99" s="36"/>
      <c r="EK99" s="36"/>
      <c r="EL99" s="36"/>
      <c r="EM99" s="36"/>
      <c r="EN99" s="36"/>
      <c r="EO99" s="36"/>
      <c r="EP99" s="36"/>
      <c r="EQ99" s="36"/>
      <c r="ER99" s="36"/>
      <c r="ES99" s="36"/>
      <c r="ET99" s="36"/>
      <c r="EU99" s="36"/>
    </row>
    <row r="100" spans="1:151" ht="13.5" thickBot="1">
      <c r="A100" s="2">
        <v>1161</v>
      </c>
      <c r="B100" s="153">
        <f>INDEX('Customer Longevity'!$A$7:$A$206,MATCH(Model!A100,'Customer Longevity'!$B$7:$B$206,0))</f>
        <v>12.780805062147216</v>
      </c>
      <c r="C100" s="154">
        <v>25352.111507123445</v>
      </c>
      <c r="D100" s="3"/>
      <c r="E100" s="153" cm="1">
        <f t="array" ref="E100">INDEX('Distance to Each Branch'!$C$7:$C$806,MATCH(1, (Model!$E$14='Distance to Each Branch'!$B$7:$B$806)*(Model!A100='Distance to Each Branch'!$A$7:$A$806),0))</f>
        <v>1.0393983324188609</v>
      </c>
      <c r="F100" s="153" cm="1">
        <f t="array" ref="F100">INDEX('Distance to Each Branch'!$C$7:$C$806,MATCH(1, (Model!$F$14='Distance to Each Branch'!$B$7:$B$806)*(Model!A100='Distance to Each Branch'!$A$7:$A$806),0))</f>
        <v>1.2687539691960135</v>
      </c>
      <c r="G100" s="153" cm="1">
        <f t="array" ref="G100">INDEX('Distance to Each Branch'!$C$7:$C$806,MATCH(1, (Model!$G$14='Distance to Each Branch'!$B$7:$B$806)*(Model!A100='Distance to Each Branch'!$A$7:$A$806),0))</f>
        <v>2.7475433805001903</v>
      </c>
      <c r="H100" s="153" cm="1">
        <f t="array" ref="H100">INDEX('Distance to Each Branch'!$C$7:$C$806,MATCH(1, (Model!$H$14='Distance to Each Branch'!$B$7:$B$806)*(Model!A100='Distance to Each Branch'!$A$7:$A$806),0))</f>
        <v>3.6924698640778879</v>
      </c>
      <c r="I100" s="155" t="str">
        <f t="shared" si="224"/>
        <v>Branch A</v>
      </c>
      <c r="J100" s="54"/>
      <c r="K100" s="156">
        <f t="shared" si="225"/>
        <v>1.0393983324188609</v>
      </c>
      <c r="L100" s="34">
        <v>0</v>
      </c>
      <c r="M100" s="153">
        <f t="shared" si="123"/>
        <v>0.22935563677715254</v>
      </c>
      <c r="N100" s="153">
        <f t="shared" si="227"/>
        <v>0</v>
      </c>
      <c r="O100" s="153">
        <f t="shared" si="228"/>
        <v>0</v>
      </c>
      <c r="P100" s="153">
        <f t="shared" si="229"/>
        <v>0</v>
      </c>
      <c r="R100" s="23">
        <v>1</v>
      </c>
      <c r="S100" s="157">
        <f>(1-IF(M100=0,0,INDEX('Branch Closure Driven Attrition'!$D$9:$G$12,MATCH($B100,'Branch Closure Driven Attrition'!$C$9:$C$12,TRUE),MATCH(M100,'Branch Closure Driven Attrition'!$D$8:$G$8,TRUE))))</f>
        <v>0.8</v>
      </c>
      <c r="T100" s="157">
        <f>(1-IF(N100=0,0,INDEX('Branch Closure Driven Attrition'!$D$9:$G$12,MATCH($B100,'Branch Closure Driven Attrition'!$C$9:$C$12,TRUE),MATCH(N100,'Branch Closure Driven Attrition'!$D$8:$G$8,TRUE))))</f>
        <v>1</v>
      </c>
      <c r="U100" s="157">
        <f>(1-IF(O100=0,0,INDEX('Branch Closure Driven Attrition'!$D$9:$G$12,MATCH($B100,'Branch Closure Driven Attrition'!$C$9:$C$12,TRUE),MATCH(O100,'Branch Closure Driven Attrition'!$D$8:$G$8,TRUE))))</f>
        <v>1</v>
      </c>
      <c r="V100" s="157">
        <f>(1-IF(P100=0,0,INDEX('Branch Closure Driven Attrition'!$D$9:$G$12,MATCH($B100,'Branch Closure Driven Attrition'!$C$9:$C$12,TRUE),MATCH(P100,'Branch Closure Driven Attrition'!$D$8:$G$8,TRUE))))</f>
        <v>1</v>
      </c>
      <c r="W100" s="29"/>
      <c r="X100" s="23">
        <f t="shared" si="122"/>
        <v>1</v>
      </c>
      <c r="Y100" s="157">
        <f>IF($C100&lt;'Fee Driven Attrition'!$I$8,1-IF(Y$13='Fee Driven Attrition'!$J$7,'Fee Driven Attrition'!$J$8,'Fee Driven Attrition'!$K$8),1)</f>
        <v>1</v>
      </c>
      <c r="Z100" s="157">
        <f>IF($C100&lt;'Fee Driven Attrition'!$I$9,1-IF(Z$13='Fee Driven Attrition'!$J$7,'Fee Driven Attrition'!$J$9,'Fee Driven Attrition'!$K$8),1)</f>
        <v>1</v>
      </c>
      <c r="AA100" s="157">
        <f>IF($C100&lt;'Fee Driven Attrition'!$I$8,1-IF(AA$13='Fee Driven Attrition'!$K$7,'Fee Driven Attrition'!$K$8,'Fee Driven Attrition'!$K$8),1)</f>
        <v>1</v>
      </c>
      <c r="AB100" s="157">
        <f>IF($C100&lt;'Fee Driven Attrition'!$I$9,1-IF(AB$13='Fee Driven Attrition'!$K$7,'Fee Driven Attrition'!$K$9,'Fee Driven Attrition'!$K$8),1)</f>
        <v>1</v>
      </c>
      <c r="AC100" s="29"/>
      <c r="AD100" s="23"/>
      <c r="AE100" s="157">
        <f t="shared" si="223"/>
        <v>1</v>
      </c>
      <c r="AF100" s="157">
        <f t="shared" si="124"/>
        <v>0.8</v>
      </c>
      <c r="AG100" s="157">
        <f t="shared" si="125"/>
        <v>1</v>
      </c>
      <c r="AH100" s="157">
        <f t="shared" si="126"/>
        <v>1</v>
      </c>
      <c r="AI100" s="157">
        <f t="shared" si="127"/>
        <v>1</v>
      </c>
      <c r="AJ100" s="157">
        <f t="shared" si="128"/>
        <v>1</v>
      </c>
      <c r="AK100" s="157">
        <f t="shared" si="129"/>
        <v>0.8</v>
      </c>
      <c r="AL100" s="157">
        <f t="shared" si="130"/>
        <v>1</v>
      </c>
      <c r="AM100" s="157">
        <f t="shared" si="131"/>
        <v>1</v>
      </c>
      <c r="AN100" s="157">
        <f t="shared" si="132"/>
        <v>1</v>
      </c>
      <c r="AO100" s="157">
        <f t="shared" si="133"/>
        <v>1</v>
      </c>
      <c r="AP100" s="157">
        <f t="shared" si="134"/>
        <v>0.8</v>
      </c>
      <c r="AQ100" s="157">
        <f t="shared" si="135"/>
        <v>1</v>
      </c>
      <c r="AR100" s="157">
        <f t="shared" si="136"/>
        <v>1</v>
      </c>
      <c r="AS100" s="157">
        <f t="shared" si="137"/>
        <v>1</v>
      </c>
      <c r="AT100" s="157">
        <f t="shared" si="138"/>
        <v>1</v>
      </c>
      <c r="AU100" s="157">
        <f t="shared" si="139"/>
        <v>0.8</v>
      </c>
      <c r="AV100" s="157">
        <f t="shared" si="140"/>
        <v>1</v>
      </c>
      <c r="AW100" s="157">
        <f t="shared" si="141"/>
        <v>1</v>
      </c>
      <c r="AX100" s="157">
        <f t="shared" si="142"/>
        <v>1</v>
      </c>
      <c r="AY100" s="157">
        <f t="shared" si="143"/>
        <v>1</v>
      </c>
      <c r="AZ100" s="157">
        <f t="shared" si="144"/>
        <v>0.8</v>
      </c>
      <c r="BA100" s="157">
        <f t="shared" si="145"/>
        <v>1</v>
      </c>
      <c r="BB100" s="157">
        <f t="shared" si="146"/>
        <v>1</v>
      </c>
      <c r="BC100" s="157">
        <f t="shared" si="147"/>
        <v>1</v>
      </c>
      <c r="BD100" s="60"/>
      <c r="BE100" s="158">
        <f t="shared" si="226"/>
        <v>253.52111507123445</v>
      </c>
      <c r="BF100" s="1"/>
      <c r="BG100" s="1"/>
      <c r="BH100" s="159">
        <f t="shared" si="148"/>
        <v>0</v>
      </c>
      <c r="BI100" s="159">
        <f t="shared" si="149"/>
        <v>0</v>
      </c>
      <c r="BJ100" s="159">
        <f t="shared" si="150"/>
        <v>0</v>
      </c>
      <c r="BK100" s="159">
        <f t="shared" si="151"/>
        <v>0</v>
      </c>
      <c r="BL100" s="159">
        <f t="shared" si="152"/>
        <v>0</v>
      </c>
      <c r="BM100" s="159">
        <f t="shared" si="153"/>
        <v>0</v>
      </c>
      <c r="BN100" s="159">
        <f t="shared" si="154"/>
        <v>0</v>
      </c>
      <c r="BO100" s="159">
        <f t="shared" si="155"/>
        <v>0</v>
      </c>
      <c r="BP100" s="159">
        <f t="shared" si="156"/>
        <v>0</v>
      </c>
      <c r="BQ100" s="159">
        <f t="shared" si="157"/>
        <v>0</v>
      </c>
      <c r="BR100" s="159">
        <f t="shared" si="158"/>
        <v>0</v>
      </c>
      <c r="BS100" s="159">
        <f t="shared" si="159"/>
        <v>0</v>
      </c>
      <c r="BT100" s="159">
        <f t="shared" si="160"/>
        <v>0</v>
      </c>
      <c r="BU100" s="159">
        <f t="shared" si="161"/>
        <v>0</v>
      </c>
      <c r="BV100" s="159">
        <f t="shared" si="162"/>
        <v>0</v>
      </c>
      <c r="BW100" s="159">
        <f t="shared" si="163"/>
        <v>0</v>
      </c>
      <c r="BX100" s="159">
        <f t="shared" si="164"/>
        <v>0</v>
      </c>
      <c r="BY100" s="159">
        <f t="shared" si="165"/>
        <v>0</v>
      </c>
      <c r="BZ100" s="159">
        <f t="shared" si="166"/>
        <v>0</v>
      </c>
      <c r="CA100" s="159">
        <f t="shared" si="167"/>
        <v>0</v>
      </c>
      <c r="CB100" s="159">
        <f t="shared" si="168"/>
        <v>0</v>
      </c>
      <c r="CC100" s="159">
        <f t="shared" si="169"/>
        <v>0</v>
      </c>
      <c r="CD100" s="159">
        <f t="shared" si="170"/>
        <v>0</v>
      </c>
      <c r="CE100" s="159">
        <f t="shared" si="171"/>
        <v>0</v>
      </c>
      <c r="CF100" s="159">
        <f t="shared" si="172"/>
        <v>0</v>
      </c>
      <c r="CG100" s="1"/>
      <c r="CH100" s="1"/>
      <c r="CI100" s="160">
        <f t="shared" si="173"/>
        <v>203.52111507123445</v>
      </c>
      <c r="CJ100" s="160">
        <f t="shared" si="174"/>
        <v>203.52111507123445</v>
      </c>
      <c r="CK100" s="160">
        <f t="shared" si="175"/>
        <v>203.52111507123445</v>
      </c>
      <c r="CL100" s="160">
        <f t="shared" si="176"/>
        <v>203.52111507123445</v>
      </c>
      <c r="CM100" s="160">
        <f t="shared" si="177"/>
        <v>203.52111507123445</v>
      </c>
      <c r="CN100" s="160">
        <f t="shared" si="178"/>
        <v>203.52111507123445</v>
      </c>
      <c r="CO100" s="160">
        <f t="shared" si="179"/>
        <v>203.52111507123445</v>
      </c>
      <c r="CP100" s="160">
        <f t="shared" si="180"/>
        <v>203.52111507123445</v>
      </c>
      <c r="CQ100" s="160">
        <f t="shared" si="181"/>
        <v>203.52111507123445</v>
      </c>
      <c r="CR100" s="160">
        <f t="shared" si="182"/>
        <v>203.52111507123445</v>
      </c>
      <c r="CS100" s="160">
        <f t="shared" si="183"/>
        <v>203.52111507123445</v>
      </c>
      <c r="CT100" s="160">
        <f t="shared" si="184"/>
        <v>203.52111507123445</v>
      </c>
      <c r="CU100" s="160">
        <f t="shared" si="185"/>
        <v>203.52111507123445</v>
      </c>
      <c r="CV100" s="160">
        <f t="shared" si="186"/>
        <v>203.52111507123445</v>
      </c>
      <c r="CW100" s="160">
        <f t="shared" si="187"/>
        <v>203.52111507123445</v>
      </c>
      <c r="CX100" s="160">
        <f t="shared" si="188"/>
        <v>203.52111507123445</v>
      </c>
      <c r="CY100" s="160">
        <f t="shared" si="189"/>
        <v>203.52111507123445</v>
      </c>
      <c r="CZ100" s="160">
        <f t="shared" si="190"/>
        <v>203.52111507123445</v>
      </c>
      <c r="DA100" s="160">
        <f t="shared" si="191"/>
        <v>203.52111507123445</v>
      </c>
      <c r="DB100" s="160">
        <f t="shared" si="192"/>
        <v>203.52111507123445</v>
      </c>
      <c r="DC100" s="160">
        <f t="shared" si="193"/>
        <v>203.52111507123445</v>
      </c>
      <c r="DD100" s="160">
        <f t="shared" si="194"/>
        <v>203.52111507123445</v>
      </c>
      <c r="DE100" s="160">
        <f t="shared" si="195"/>
        <v>203.52111507123445</v>
      </c>
      <c r="DF100" s="160">
        <f t="shared" si="196"/>
        <v>203.52111507123445</v>
      </c>
      <c r="DG100" s="160">
        <f t="shared" si="197"/>
        <v>203.52111507123445</v>
      </c>
      <c r="DH100" s="36"/>
      <c r="DI100" s="36"/>
      <c r="DJ100" s="160">
        <f t="shared" si="198"/>
        <v>203.52111507123445</v>
      </c>
      <c r="DK100" s="160">
        <f t="shared" si="199"/>
        <v>162.81689205698757</v>
      </c>
      <c r="DL100" s="160">
        <f t="shared" si="200"/>
        <v>203.52111507123445</v>
      </c>
      <c r="DM100" s="160">
        <f t="shared" si="201"/>
        <v>203.52111507123445</v>
      </c>
      <c r="DN100" s="160">
        <f t="shared" si="202"/>
        <v>203.52111507123445</v>
      </c>
      <c r="DO100" s="160">
        <f t="shared" si="203"/>
        <v>203.52111507123445</v>
      </c>
      <c r="DP100" s="160">
        <f t="shared" si="204"/>
        <v>162.81689205698757</v>
      </c>
      <c r="DQ100" s="160">
        <f t="shared" si="205"/>
        <v>203.52111507123445</v>
      </c>
      <c r="DR100" s="160">
        <f t="shared" si="206"/>
        <v>203.52111507123445</v>
      </c>
      <c r="DS100" s="160">
        <f t="shared" si="207"/>
        <v>203.52111507123445</v>
      </c>
      <c r="DT100" s="160">
        <f t="shared" si="208"/>
        <v>203.52111507123445</v>
      </c>
      <c r="DU100" s="160">
        <f t="shared" si="209"/>
        <v>162.81689205698757</v>
      </c>
      <c r="DV100" s="160">
        <f t="shared" si="210"/>
        <v>203.52111507123445</v>
      </c>
      <c r="DW100" s="160">
        <f t="shared" si="211"/>
        <v>203.52111507123445</v>
      </c>
      <c r="DX100" s="160">
        <f t="shared" si="212"/>
        <v>203.52111507123445</v>
      </c>
      <c r="DY100" s="160">
        <f t="shared" si="213"/>
        <v>203.52111507123445</v>
      </c>
      <c r="DZ100" s="160">
        <f t="shared" si="214"/>
        <v>162.81689205698757</v>
      </c>
      <c r="EA100" s="160">
        <f t="shared" si="215"/>
        <v>203.52111507123445</v>
      </c>
      <c r="EB100" s="160">
        <f t="shared" si="216"/>
        <v>203.52111507123445</v>
      </c>
      <c r="EC100" s="160">
        <f t="shared" si="217"/>
        <v>203.52111507123445</v>
      </c>
      <c r="ED100" s="160">
        <f t="shared" si="218"/>
        <v>203.52111507123445</v>
      </c>
      <c r="EE100" s="160">
        <f t="shared" si="219"/>
        <v>162.81689205698757</v>
      </c>
      <c r="EF100" s="160">
        <f t="shared" si="220"/>
        <v>203.52111507123445</v>
      </c>
      <c r="EG100" s="160">
        <f t="shared" si="221"/>
        <v>203.52111507123445</v>
      </c>
      <c r="EH100" s="160">
        <f t="shared" si="222"/>
        <v>203.52111507123445</v>
      </c>
      <c r="EI100" s="36"/>
      <c r="EJ100" s="36"/>
      <c r="EK100" s="36"/>
      <c r="EL100" s="36"/>
      <c r="EM100" s="36"/>
      <c r="EN100" s="36"/>
      <c r="EO100" s="36"/>
      <c r="EP100" s="36"/>
      <c r="EQ100" s="36"/>
      <c r="ER100" s="36"/>
      <c r="ES100" s="36"/>
      <c r="ET100" s="36"/>
      <c r="EU100" s="36"/>
    </row>
    <row r="101" spans="1:151" ht="13.5" thickBot="1">
      <c r="A101" s="2">
        <v>1063</v>
      </c>
      <c r="B101" s="153">
        <f>INDEX('Customer Longevity'!$A$7:$A$206,MATCH(Model!A101,'Customer Longevity'!$B$7:$B$206,0))</f>
        <v>2.4722976482754513</v>
      </c>
      <c r="C101" s="154">
        <v>11736.648541367142</v>
      </c>
      <c r="D101" s="3"/>
      <c r="E101" s="153" cm="1">
        <f t="array" ref="E101">INDEX('Distance to Each Branch'!$C$7:$C$806,MATCH(1, (Model!$E$14='Distance to Each Branch'!$B$7:$B$806)*(Model!A101='Distance to Each Branch'!$A$7:$A$806),0))</f>
        <v>3.4467189408552361</v>
      </c>
      <c r="F101" s="153" cm="1">
        <f t="array" ref="F101">INDEX('Distance to Each Branch'!$C$7:$C$806,MATCH(1, (Model!$F$14='Distance to Each Branch'!$B$7:$B$806)*(Model!A101='Distance to Each Branch'!$A$7:$A$806),0))</f>
        <v>1.4389544645740191</v>
      </c>
      <c r="G101" s="153" cm="1">
        <f t="array" ref="G101">INDEX('Distance to Each Branch'!$C$7:$C$806,MATCH(1, (Model!$G$14='Distance to Each Branch'!$B$7:$B$806)*(Model!A101='Distance to Each Branch'!$A$7:$A$806),0))</f>
        <v>0.90298809966857674</v>
      </c>
      <c r="H101" s="153" cm="1">
        <f t="array" ref="H101">INDEX('Distance to Each Branch'!$C$7:$C$806,MATCH(1, (Model!$H$14='Distance to Each Branch'!$B$7:$B$806)*(Model!A101='Distance to Each Branch'!$A$7:$A$806),0))</f>
        <v>3.7051252888830968</v>
      </c>
      <c r="I101" s="155" t="str">
        <f t="shared" si="224"/>
        <v>Branch C</v>
      </c>
      <c r="J101" s="54"/>
      <c r="K101" s="156">
        <f t="shared" si="225"/>
        <v>0.90298809966857674</v>
      </c>
      <c r="L101" s="34">
        <v>0</v>
      </c>
      <c r="M101" s="153">
        <f t="shared" si="123"/>
        <v>0</v>
      </c>
      <c r="N101" s="153">
        <f t="shared" si="227"/>
        <v>0</v>
      </c>
      <c r="O101" s="153">
        <f t="shared" si="228"/>
        <v>0.53596636490544236</v>
      </c>
      <c r="P101" s="153">
        <f t="shared" si="229"/>
        <v>0</v>
      </c>
      <c r="R101" s="23">
        <v>1</v>
      </c>
      <c r="S101" s="157">
        <f>(1-IF(M101=0,0,INDEX('Branch Closure Driven Attrition'!$D$9:$G$12,MATCH($B101,'Branch Closure Driven Attrition'!$C$9:$C$12,TRUE),MATCH(M101,'Branch Closure Driven Attrition'!$D$8:$G$8,TRUE))))</f>
        <v>1</v>
      </c>
      <c r="T101" s="157">
        <f>(1-IF(N101=0,0,INDEX('Branch Closure Driven Attrition'!$D$9:$G$12,MATCH($B101,'Branch Closure Driven Attrition'!$C$9:$C$12,TRUE),MATCH(N101,'Branch Closure Driven Attrition'!$D$8:$G$8,TRUE))))</f>
        <v>1</v>
      </c>
      <c r="U101" s="157">
        <f>(1-IF(O101=0,0,INDEX('Branch Closure Driven Attrition'!$D$9:$G$12,MATCH($B101,'Branch Closure Driven Attrition'!$C$9:$C$12,TRUE),MATCH(O101,'Branch Closure Driven Attrition'!$D$8:$G$8,TRUE))))</f>
        <v>0.6</v>
      </c>
      <c r="V101" s="157">
        <f>(1-IF(P101=0,0,INDEX('Branch Closure Driven Attrition'!$D$9:$G$12,MATCH($B101,'Branch Closure Driven Attrition'!$C$9:$C$12,TRUE),MATCH(P101,'Branch Closure Driven Attrition'!$D$8:$G$8,TRUE))))</f>
        <v>1</v>
      </c>
      <c r="W101" s="29"/>
      <c r="X101" s="23">
        <f t="shared" si="122"/>
        <v>1</v>
      </c>
      <c r="Y101" s="157">
        <f>IF($C101&lt;'Fee Driven Attrition'!$I$8,1-IF(Y$13='Fee Driven Attrition'!$J$7,'Fee Driven Attrition'!$J$8,'Fee Driven Attrition'!$K$8),1)</f>
        <v>0.9</v>
      </c>
      <c r="Z101" s="157">
        <f>IF($C101&lt;'Fee Driven Attrition'!$I$9,1-IF(Z$13='Fee Driven Attrition'!$J$7,'Fee Driven Attrition'!$J$9,'Fee Driven Attrition'!$K$8),1)</f>
        <v>0.95</v>
      </c>
      <c r="AA101" s="157">
        <f>IF($C101&lt;'Fee Driven Attrition'!$I$8,1-IF(AA$13='Fee Driven Attrition'!$K$7,'Fee Driven Attrition'!$K$8,'Fee Driven Attrition'!$K$8),1)</f>
        <v>0.8</v>
      </c>
      <c r="AB101" s="157">
        <f>IF($C101&lt;'Fee Driven Attrition'!$I$9,1-IF(AB$13='Fee Driven Attrition'!$K$7,'Fee Driven Attrition'!$K$9,'Fee Driven Attrition'!$K$8),1)</f>
        <v>0.85</v>
      </c>
      <c r="AC101" s="29"/>
      <c r="AD101" s="23"/>
      <c r="AE101" s="157">
        <f t="shared" si="223"/>
        <v>1</v>
      </c>
      <c r="AF101" s="157">
        <f t="shared" si="124"/>
        <v>1</v>
      </c>
      <c r="AG101" s="157">
        <f t="shared" si="125"/>
        <v>1</v>
      </c>
      <c r="AH101" s="157">
        <f t="shared" si="126"/>
        <v>0.6</v>
      </c>
      <c r="AI101" s="157">
        <f t="shared" si="127"/>
        <v>1</v>
      </c>
      <c r="AJ101" s="157">
        <f t="shared" si="128"/>
        <v>0.9</v>
      </c>
      <c r="AK101" s="157">
        <f t="shared" si="129"/>
        <v>0.9</v>
      </c>
      <c r="AL101" s="157">
        <f t="shared" si="130"/>
        <v>0.9</v>
      </c>
      <c r="AM101" s="157">
        <f t="shared" si="131"/>
        <v>0.54</v>
      </c>
      <c r="AN101" s="157">
        <f t="shared" si="132"/>
        <v>0.9</v>
      </c>
      <c r="AO101" s="157">
        <f t="shared" si="133"/>
        <v>0.95</v>
      </c>
      <c r="AP101" s="157">
        <f t="shared" si="134"/>
        <v>0.95</v>
      </c>
      <c r="AQ101" s="157">
        <f t="shared" si="135"/>
        <v>0.95</v>
      </c>
      <c r="AR101" s="157">
        <f t="shared" si="136"/>
        <v>0.56999999999999995</v>
      </c>
      <c r="AS101" s="157">
        <f t="shared" si="137"/>
        <v>0.95</v>
      </c>
      <c r="AT101" s="157">
        <f t="shared" si="138"/>
        <v>0.8</v>
      </c>
      <c r="AU101" s="157">
        <f t="shared" si="139"/>
        <v>0.8</v>
      </c>
      <c r="AV101" s="157">
        <f t="shared" si="140"/>
        <v>0.8</v>
      </c>
      <c r="AW101" s="157">
        <f t="shared" si="141"/>
        <v>0.48</v>
      </c>
      <c r="AX101" s="157">
        <f t="shared" si="142"/>
        <v>0.8</v>
      </c>
      <c r="AY101" s="157">
        <f t="shared" si="143"/>
        <v>0.85</v>
      </c>
      <c r="AZ101" s="157">
        <f t="shared" si="144"/>
        <v>0.85</v>
      </c>
      <c r="BA101" s="157">
        <f t="shared" si="145"/>
        <v>0.85</v>
      </c>
      <c r="BB101" s="157">
        <f t="shared" si="146"/>
        <v>0.51</v>
      </c>
      <c r="BC101" s="157">
        <f t="shared" si="147"/>
        <v>0.85</v>
      </c>
      <c r="BD101" s="60"/>
      <c r="BE101" s="158">
        <f t="shared" si="226"/>
        <v>117.36648541367141</v>
      </c>
      <c r="BF101" s="1"/>
      <c r="BG101" s="1"/>
      <c r="BH101" s="159">
        <f t="shared" si="148"/>
        <v>0</v>
      </c>
      <c r="BI101" s="159">
        <f t="shared" si="149"/>
        <v>0</v>
      </c>
      <c r="BJ101" s="159">
        <f t="shared" si="150"/>
        <v>0</v>
      </c>
      <c r="BK101" s="159">
        <f t="shared" si="151"/>
        <v>0</v>
      </c>
      <c r="BL101" s="159">
        <f t="shared" si="152"/>
        <v>0</v>
      </c>
      <c r="BM101" s="159">
        <f t="shared" si="153"/>
        <v>40</v>
      </c>
      <c r="BN101" s="159">
        <f t="shared" si="154"/>
        <v>40</v>
      </c>
      <c r="BO101" s="159">
        <f t="shared" si="155"/>
        <v>40</v>
      </c>
      <c r="BP101" s="159">
        <f t="shared" si="156"/>
        <v>40</v>
      </c>
      <c r="BQ101" s="159">
        <f t="shared" si="157"/>
        <v>40</v>
      </c>
      <c r="BR101" s="159">
        <f t="shared" si="158"/>
        <v>40</v>
      </c>
      <c r="BS101" s="159">
        <f t="shared" si="159"/>
        <v>40</v>
      </c>
      <c r="BT101" s="159">
        <f t="shared" si="160"/>
        <v>40</v>
      </c>
      <c r="BU101" s="159">
        <f t="shared" si="161"/>
        <v>40</v>
      </c>
      <c r="BV101" s="159">
        <f t="shared" si="162"/>
        <v>40</v>
      </c>
      <c r="BW101" s="159">
        <f t="shared" si="163"/>
        <v>60</v>
      </c>
      <c r="BX101" s="159">
        <f t="shared" si="164"/>
        <v>60</v>
      </c>
      <c r="BY101" s="159">
        <f t="shared" si="165"/>
        <v>60</v>
      </c>
      <c r="BZ101" s="159">
        <f t="shared" si="166"/>
        <v>60</v>
      </c>
      <c r="CA101" s="159">
        <f t="shared" si="167"/>
        <v>60</v>
      </c>
      <c r="CB101" s="159">
        <f t="shared" si="168"/>
        <v>60</v>
      </c>
      <c r="CC101" s="159">
        <f t="shared" si="169"/>
        <v>60</v>
      </c>
      <c r="CD101" s="159">
        <f t="shared" si="170"/>
        <v>60</v>
      </c>
      <c r="CE101" s="159">
        <f t="shared" si="171"/>
        <v>60</v>
      </c>
      <c r="CF101" s="159">
        <f t="shared" si="172"/>
        <v>60</v>
      </c>
      <c r="CG101" s="1"/>
      <c r="CH101" s="1"/>
      <c r="CI101" s="160">
        <f t="shared" si="173"/>
        <v>67.366485413671413</v>
      </c>
      <c r="CJ101" s="160">
        <f t="shared" si="174"/>
        <v>67.366485413671413</v>
      </c>
      <c r="CK101" s="160">
        <f t="shared" si="175"/>
        <v>67.366485413671413</v>
      </c>
      <c r="CL101" s="160">
        <f t="shared" si="176"/>
        <v>67.366485413671413</v>
      </c>
      <c r="CM101" s="160">
        <f t="shared" si="177"/>
        <v>67.366485413671413</v>
      </c>
      <c r="CN101" s="160">
        <f t="shared" si="178"/>
        <v>107.3664854136714</v>
      </c>
      <c r="CO101" s="160">
        <f t="shared" si="179"/>
        <v>107.3664854136714</v>
      </c>
      <c r="CP101" s="160">
        <f t="shared" si="180"/>
        <v>107.3664854136714</v>
      </c>
      <c r="CQ101" s="160">
        <f t="shared" si="181"/>
        <v>107.3664854136714</v>
      </c>
      <c r="CR101" s="160">
        <f t="shared" si="182"/>
        <v>107.3664854136714</v>
      </c>
      <c r="CS101" s="160">
        <f t="shared" si="183"/>
        <v>107.3664854136714</v>
      </c>
      <c r="CT101" s="160">
        <f t="shared" si="184"/>
        <v>107.3664854136714</v>
      </c>
      <c r="CU101" s="160">
        <f t="shared" si="185"/>
        <v>107.3664854136714</v>
      </c>
      <c r="CV101" s="160">
        <f t="shared" si="186"/>
        <v>107.3664854136714</v>
      </c>
      <c r="CW101" s="160">
        <f t="shared" si="187"/>
        <v>107.3664854136714</v>
      </c>
      <c r="CX101" s="160">
        <f t="shared" si="188"/>
        <v>127.3664854136714</v>
      </c>
      <c r="CY101" s="160">
        <f t="shared" si="189"/>
        <v>127.3664854136714</v>
      </c>
      <c r="CZ101" s="160">
        <f t="shared" si="190"/>
        <v>127.3664854136714</v>
      </c>
      <c r="DA101" s="160">
        <f t="shared" si="191"/>
        <v>127.3664854136714</v>
      </c>
      <c r="DB101" s="160">
        <f t="shared" si="192"/>
        <v>127.3664854136714</v>
      </c>
      <c r="DC101" s="160">
        <f t="shared" si="193"/>
        <v>127.3664854136714</v>
      </c>
      <c r="DD101" s="160">
        <f t="shared" si="194"/>
        <v>127.3664854136714</v>
      </c>
      <c r="DE101" s="160">
        <f t="shared" si="195"/>
        <v>127.3664854136714</v>
      </c>
      <c r="DF101" s="160">
        <f t="shared" si="196"/>
        <v>127.3664854136714</v>
      </c>
      <c r="DG101" s="160">
        <f t="shared" si="197"/>
        <v>127.3664854136714</v>
      </c>
      <c r="DH101" s="36"/>
      <c r="DI101" s="36"/>
      <c r="DJ101" s="160">
        <f t="shared" si="198"/>
        <v>67.366485413671413</v>
      </c>
      <c r="DK101" s="160">
        <f t="shared" si="199"/>
        <v>67.366485413671413</v>
      </c>
      <c r="DL101" s="160">
        <f t="shared" si="200"/>
        <v>67.366485413671413</v>
      </c>
      <c r="DM101" s="160">
        <f t="shared" si="201"/>
        <v>40.419891248202845</v>
      </c>
      <c r="DN101" s="160">
        <f t="shared" si="202"/>
        <v>67.366485413671413</v>
      </c>
      <c r="DO101" s="160">
        <f t="shared" si="203"/>
        <v>96.629836872304267</v>
      </c>
      <c r="DP101" s="160">
        <f t="shared" si="204"/>
        <v>96.629836872304267</v>
      </c>
      <c r="DQ101" s="160">
        <f t="shared" si="205"/>
        <v>96.629836872304267</v>
      </c>
      <c r="DR101" s="160">
        <f t="shared" si="206"/>
        <v>57.977902123382556</v>
      </c>
      <c r="DS101" s="160">
        <f t="shared" si="207"/>
        <v>96.629836872304267</v>
      </c>
      <c r="DT101" s="160">
        <f t="shared" si="208"/>
        <v>101.99816114298783</v>
      </c>
      <c r="DU101" s="160">
        <f t="shared" si="209"/>
        <v>101.99816114298783</v>
      </c>
      <c r="DV101" s="160">
        <f t="shared" si="210"/>
        <v>101.99816114298783</v>
      </c>
      <c r="DW101" s="160">
        <f t="shared" si="211"/>
        <v>61.19889668579269</v>
      </c>
      <c r="DX101" s="160">
        <f t="shared" si="212"/>
        <v>101.99816114298783</v>
      </c>
      <c r="DY101" s="160">
        <f t="shared" si="213"/>
        <v>101.89318833093712</v>
      </c>
      <c r="DZ101" s="160">
        <f t="shared" si="214"/>
        <v>101.89318833093712</v>
      </c>
      <c r="EA101" s="160">
        <f t="shared" si="215"/>
        <v>101.89318833093712</v>
      </c>
      <c r="EB101" s="160">
        <f t="shared" si="216"/>
        <v>61.135912998562269</v>
      </c>
      <c r="EC101" s="160">
        <f t="shared" si="217"/>
        <v>101.89318833093712</v>
      </c>
      <c r="ED101" s="160">
        <f t="shared" si="218"/>
        <v>108.26151260162068</v>
      </c>
      <c r="EE101" s="160">
        <f t="shared" si="219"/>
        <v>108.26151260162068</v>
      </c>
      <c r="EF101" s="160">
        <f t="shared" si="220"/>
        <v>108.26151260162068</v>
      </c>
      <c r="EG101" s="160">
        <f t="shared" si="221"/>
        <v>64.956907560972411</v>
      </c>
      <c r="EH101" s="160">
        <f t="shared" si="222"/>
        <v>108.26151260162068</v>
      </c>
      <c r="EI101" s="36"/>
      <c r="EJ101" s="36"/>
      <c r="EK101" s="36"/>
      <c r="EL101" s="36"/>
      <c r="EM101" s="36"/>
      <c r="EN101" s="36"/>
      <c r="EO101" s="36"/>
      <c r="EP101" s="36"/>
      <c r="EQ101" s="36"/>
      <c r="ER101" s="36"/>
      <c r="ES101" s="36"/>
      <c r="ET101" s="36"/>
      <c r="EU101" s="36"/>
    </row>
    <row r="102" spans="1:151" ht="13.5" thickBot="1">
      <c r="A102" s="2">
        <v>1125</v>
      </c>
      <c r="B102" s="153">
        <f>INDEX('Customer Longevity'!$A$7:$A$206,MATCH(Model!A102,'Customer Longevity'!$B$7:$B$206,0))</f>
        <v>6.4321752325911437</v>
      </c>
      <c r="C102" s="154">
        <v>8040.9227369918908</v>
      </c>
      <c r="D102" s="3"/>
      <c r="E102" s="153" cm="1">
        <f t="array" ref="E102">INDEX('Distance to Each Branch'!$C$7:$C$806,MATCH(1, (Model!$E$14='Distance to Each Branch'!$B$7:$B$806)*(Model!A102='Distance to Each Branch'!$A$7:$A$806),0))</f>
        <v>2.3380387989846692</v>
      </c>
      <c r="F102" s="153" cm="1">
        <f t="array" ref="F102">INDEX('Distance to Each Branch'!$C$7:$C$806,MATCH(1, (Model!$F$14='Distance to Each Branch'!$B$7:$B$806)*(Model!A102='Distance to Each Branch'!$A$7:$A$806),0))</f>
        <v>4.2200205158373949</v>
      </c>
      <c r="G102" s="153" cm="1">
        <f t="array" ref="G102">INDEX('Distance to Each Branch'!$C$7:$C$806,MATCH(1, (Model!$G$14='Distance to Each Branch'!$B$7:$B$806)*(Model!A102='Distance to Each Branch'!$A$7:$A$806),0))</f>
        <v>2.2015844635117907</v>
      </c>
      <c r="H102" s="153" cm="1">
        <f t="array" ref="H102">INDEX('Distance to Each Branch'!$C$7:$C$806,MATCH(1, (Model!$H$14='Distance to Each Branch'!$B$7:$B$806)*(Model!A102='Distance to Each Branch'!$A$7:$A$806),0))</f>
        <v>0.93429780545505836</v>
      </c>
      <c r="I102" s="155" t="str">
        <f t="shared" si="224"/>
        <v>Branch D</v>
      </c>
      <c r="J102" s="54"/>
      <c r="K102" s="156">
        <f t="shared" si="225"/>
        <v>0.93429780545505836</v>
      </c>
      <c r="L102" s="34">
        <v>0</v>
      </c>
      <c r="M102" s="153">
        <f t="shared" si="123"/>
        <v>0</v>
      </c>
      <c r="N102" s="153">
        <f t="shared" si="227"/>
        <v>0</v>
      </c>
      <c r="O102" s="153">
        <f t="shared" si="228"/>
        <v>0</v>
      </c>
      <c r="P102" s="153">
        <f t="shared" si="229"/>
        <v>1.2672866580567324</v>
      </c>
      <c r="R102" s="23">
        <v>1</v>
      </c>
      <c r="S102" s="157">
        <f>(1-IF(M102=0,0,INDEX('Branch Closure Driven Attrition'!$D$9:$G$12,MATCH($B102,'Branch Closure Driven Attrition'!$C$9:$C$12,TRUE),MATCH(M102,'Branch Closure Driven Attrition'!$D$8:$G$8,TRUE))))</f>
        <v>1</v>
      </c>
      <c r="T102" s="157">
        <f>(1-IF(N102=0,0,INDEX('Branch Closure Driven Attrition'!$D$9:$G$12,MATCH($B102,'Branch Closure Driven Attrition'!$C$9:$C$12,TRUE),MATCH(N102,'Branch Closure Driven Attrition'!$D$8:$G$8,TRUE))))</f>
        <v>1</v>
      </c>
      <c r="U102" s="157">
        <f>(1-IF(O102=0,0,INDEX('Branch Closure Driven Attrition'!$D$9:$G$12,MATCH($B102,'Branch Closure Driven Attrition'!$C$9:$C$12,TRUE),MATCH(O102,'Branch Closure Driven Attrition'!$D$8:$G$8,TRUE))))</f>
        <v>1</v>
      </c>
      <c r="V102" s="157">
        <f>(1-IF(P102=0,0,INDEX('Branch Closure Driven Attrition'!$D$9:$G$12,MATCH($B102,'Branch Closure Driven Attrition'!$C$9:$C$12,TRUE),MATCH(P102,'Branch Closure Driven Attrition'!$D$8:$G$8,TRUE))))</f>
        <v>0.65</v>
      </c>
      <c r="W102" s="29"/>
      <c r="X102" s="23">
        <f t="shared" si="122"/>
        <v>1</v>
      </c>
      <c r="Y102" s="157">
        <f>IF($C102&lt;'Fee Driven Attrition'!$I$8,1-IF(Y$13='Fee Driven Attrition'!$J$7,'Fee Driven Attrition'!$J$8,'Fee Driven Attrition'!$K$8),1)</f>
        <v>0.9</v>
      </c>
      <c r="Z102" s="157">
        <f>IF($C102&lt;'Fee Driven Attrition'!$I$9,1-IF(Z$13='Fee Driven Attrition'!$J$7,'Fee Driven Attrition'!$J$9,'Fee Driven Attrition'!$K$8),1)</f>
        <v>0.95</v>
      </c>
      <c r="AA102" s="157">
        <f>IF($C102&lt;'Fee Driven Attrition'!$I$8,1-IF(AA$13='Fee Driven Attrition'!$K$7,'Fee Driven Attrition'!$K$8,'Fee Driven Attrition'!$K$8),1)</f>
        <v>0.8</v>
      </c>
      <c r="AB102" s="157">
        <f>IF($C102&lt;'Fee Driven Attrition'!$I$9,1-IF(AB$13='Fee Driven Attrition'!$K$7,'Fee Driven Attrition'!$K$9,'Fee Driven Attrition'!$K$8),1)</f>
        <v>0.85</v>
      </c>
      <c r="AC102" s="29"/>
      <c r="AD102" s="23"/>
      <c r="AE102" s="157">
        <f t="shared" si="223"/>
        <v>1</v>
      </c>
      <c r="AF102" s="157">
        <f t="shared" si="124"/>
        <v>1</v>
      </c>
      <c r="AG102" s="157">
        <f t="shared" si="125"/>
        <v>1</v>
      </c>
      <c r="AH102" s="157">
        <f t="shared" si="126"/>
        <v>1</v>
      </c>
      <c r="AI102" s="157">
        <f t="shared" si="127"/>
        <v>0.65</v>
      </c>
      <c r="AJ102" s="157">
        <f t="shared" si="128"/>
        <v>0.9</v>
      </c>
      <c r="AK102" s="157">
        <f t="shared" si="129"/>
        <v>0.9</v>
      </c>
      <c r="AL102" s="157">
        <f t="shared" si="130"/>
        <v>0.9</v>
      </c>
      <c r="AM102" s="157">
        <f t="shared" si="131"/>
        <v>0.9</v>
      </c>
      <c r="AN102" s="157">
        <f t="shared" si="132"/>
        <v>0.58500000000000008</v>
      </c>
      <c r="AO102" s="157">
        <f t="shared" si="133"/>
        <v>0.95</v>
      </c>
      <c r="AP102" s="157">
        <f t="shared" si="134"/>
        <v>0.95</v>
      </c>
      <c r="AQ102" s="157">
        <f t="shared" si="135"/>
        <v>0.95</v>
      </c>
      <c r="AR102" s="157">
        <f t="shared" si="136"/>
        <v>0.95</v>
      </c>
      <c r="AS102" s="157">
        <f t="shared" si="137"/>
        <v>0.61749999999999994</v>
      </c>
      <c r="AT102" s="157">
        <f t="shared" si="138"/>
        <v>0.8</v>
      </c>
      <c r="AU102" s="157">
        <f t="shared" si="139"/>
        <v>0.8</v>
      </c>
      <c r="AV102" s="157">
        <f t="shared" si="140"/>
        <v>0.8</v>
      </c>
      <c r="AW102" s="157">
        <f t="shared" si="141"/>
        <v>0.8</v>
      </c>
      <c r="AX102" s="157">
        <f t="shared" si="142"/>
        <v>0.52</v>
      </c>
      <c r="AY102" s="157">
        <f t="shared" si="143"/>
        <v>0.85</v>
      </c>
      <c r="AZ102" s="157">
        <f t="shared" si="144"/>
        <v>0.85</v>
      </c>
      <c r="BA102" s="157">
        <f t="shared" si="145"/>
        <v>0.85</v>
      </c>
      <c r="BB102" s="157">
        <f t="shared" si="146"/>
        <v>0.85</v>
      </c>
      <c r="BC102" s="157">
        <f t="shared" si="147"/>
        <v>0.55249999999999999</v>
      </c>
      <c r="BD102" s="60"/>
      <c r="BE102" s="158">
        <f t="shared" si="226"/>
        <v>80.409227369918909</v>
      </c>
      <c r="BF102" s="1"/>
      <c r="BG102" s="1"/>
      <c r="BH102" s="159">
        <f t="shared" si="148"/>
        <v>0</v>
      </c>
      <c r="BI102" s="159">
        <f t="shared" si="149"/>
        <v>0</v>
      </c>
      <c r="BJ102" s="159">
        <f t="shared" si="150"/>
        <v>0</v>
      </c>
      <c r="BK102" s="159">
        <f t="shared" si="151"/>
        <v>0</v>
      </c>
      <c r="BL102" s="159">
        <f t="shared" si="152"/>
        <v>0</v>
      </c>
      <c r="BM102" s="159">
        <f t="shared" si="153"/>
        <v>40</v>
      </c>
      <c r="BN102" s="159">
        <f t="shared" si="154"/>
        <v>40</v>
      </c>
      <c r="BO102" s="159">
        <f t="shared" si="155"/>
        <v>40</v>
      </c>
      <c r="BP102" s="159">
        <f t="shared" si="156"/>
        <v>40</v>
      </c>
      <c r="BQ102" s="159">
        <f t="shared" si="157"/>
        <v>40</v>
      </c>
      <c r="BR102" s="159">
        <f t="shared" si="158"/>
        <v>40</v>
      </c>
      <c r="BS102" s="159">
        <f t="shared" si="159"/>
        <v>40</v>
      </c>
      <c r="BT102" s="159">
        <f t="shared" si="160"/>
        <v>40</v>
      </c>
      <c r="BU102" s="159">
        <f t="shared" si="161"/>
        <v>40</v>
      </c>
      <c r="BV102" s="159">
        <f t="shared" si="162"/>
        <v>40</v>
      </c>
      <c r="BW102" s="159">
        <f t="shared" si="163"/>
        <v>60</v>
      </c>
      <c r="BX102" s="159">
        <f t="shared" si="164"/>
        <v>60</v>
      </c>
      <c r="BY102" s="159">
        <f t="shared" si="165"/>
        <v>60</v>
      </c>
      <c r="BZ102" s="159">
        <f t="shared" si="166"/>
        <v>60</v>
      </c>
      <c r="CA102" s="159">
        <f t="shared" si="167"/>
        <v>60</v>
      </c>
      <c r="CB102" s="159">
        <f t="shared" si="168"/>
        <v>60</v>
      </c>
      <c r="CC102" s="159">
        <f t="shared" si="169"/>
        <v>60</v>
      </c>
      <c r="CD102" s="159">
        <f t="shared" si="170"/>
        <v>60</v>
      </c>
      <c r="CE102" s="159">
        <f t="shared" si="171"/>
        <v>60</v>
      </c>
      <c r="CF102" s="159">
        <f t="shared" si="172"/>
        <v>60</v>
      </c>
      <c r="CG102" s="1"/>
      <c r="CH102" s="1"/>
      <c r="CI102" s="160">
        <f t="shared" si="173"/>
        <v>30.409227369918909</v>
      </c>
      <c r="CJ102" s="160">
        <f t="shared" si="174"/>
        <v>30.409227369918909</v>
      </c>
      <c r="CK102" s="160">
        <f t="shared" si="175"/>
        <v>30.409227369918909</v>
      </c>
      <c r="CL102" s="160">
        <f t="shared" si="176"/>
        <v>30.409227369918909</v>
      </c>
      <c r="CM102" s="160">
        <f t="shared" si="177"/>
        <v>30.409227369918909</v>
      </c>
      <c r="CN102" s="160">
        <f t="shared" si="178"/>
        <v>70.409227369918909</v>
      </c>
      <c r="CO102" s="160">
        <f t="shared" si="179"/>
        <v>70.409227369918909</v>
      </c>
      <c r="CP102" s="160">
        <f t="shared" si="180"/>
        <v>70.409227369918909</v>
      </c>
      <c r="CQ102" s="160">
        <f t="shared" si="181"/>
        <v>70.409227369918909</v>
      </c>
      <c r="CR102" s="160">
        <f t="shared" si="182"/>
        <v>70.409227369918909</v>
      </c>
      <c r="CS102" s="160">
        <f t="shared" si="183"/>
        <v>70.409227369918909</v>
      </c>
      <c r="CT102" s="160">
        <f t="shared" si="184"/>
        <v>70.409227369918909</v>
      </c>
      <c r="CU102" s="160">
        <f t="shared" si="185"/>
        <v>70.409227369918909</v>
      </c>
      <c r="CV102" s="160">
        <f t="shared" si="186"/>
        <v>70.409227369918909</v>
      </c>
      <c r="CW102" s="160">
        <f t="shared" si="187"/>
        <v>70.409227369918909</v>
      </c>
      <c r="CX102" s="160">
        <f t="shared" si="188"/>
        <v>90.409227369918909</v>
      </c>
      <c r="CY102" s="160">
        <f t="shared" si="189"/>
        <v>90.409227369918909</v>
      </c>
      <c r="CZ102" s="160">
        <f t="shared" si="190"/>
        <v>90.409227369918909</v>
      </c>
      <c r="DA102" s="160">
        <f t="shared" si="191"/>
        <v>90.409227369918909</v>
      </c>
      <c r="DB102" s="160">
        <f t="shared" si="192"/>
        <v>90.409227369918909</v>
      </c>
      <c r="DC102" s="160">
        <f t="shared" si="193"/>
        <v>90.409227369918909</v>
      </c>
      <c r="DD102" s="160">
        <f t="shared" si="194"/>
        <v>90.409227369918909</v>
      </c>
      <c r="DE102" s="160">
        <f t="shared" si="195"/>
        <v>90.409227369918909</v>
      </c>
      <c r="DF102" s="160">
        <f t="shared" si="196"/>
        <v>90.409227369918909</v>
      </c>
      <c r="DG102" s="160">
        <f t="shared" si="197"/>
        <v>90.409227369918909</v>
      </c>
      <c r="DH102" s="36"/>
      <c r="DI102" s="36"/>
      <c r="DJ102" s="160">
        <f t="shared" si="198"/>
        <v>30.409227369918909</v>
      </c>
      <c r="DK102" s="160">
        <f t="shared" si="199"/>
        <v>30.409227369918909</v>
      </c>
      <c r="DL102" s="160">
        <f t="shared" si="200"/>
        <v>30.409227369918909</v>
      </c>
      <c r="DM102" s="160">
        <f t="shared" si="201"/>
        <v>30.409227369918909</v>
      </c>
      <c r="DN102" s="160">
        <f t="shared" si="202"/>
        <v>19.76599779044729</v>
      </c>
      <c r="DO102" s="160">
        <f t="shared" si="203"/>
        <v>63.368304632927021</v>
      </c>
      <c r="DP102" s="160">
        <f t="shared" si="204"/>
        <v>63.368304632927021</v>
      </c>
      <c r="DQ102" s="160">
        <f t="shared" si="205"/>
        <v>63.368304632927021</v>
      </c>
      <c r="DR102" s="160">
        <f t="shared" si="206"/>
        <v>63.368304632927021</v>
      </c>
      <c r="DS102" s="160">
        <f t="shared" si="207"/>
        <v>41.189398011402567</v>
      </c>
      <c r="DT102" s="160">
        <f t="shared" si="208"/>
        <v>66.888766001422965</v>
      </c>
      <c r="DU102" s="160">
        <f t="shared" si="209"/>
        <v>66.888766001422965</v>
      </c>
      <c r="DV102" s="160">
        <f t="shared" si="210"/>
        <v>66.888766001422965</v>
      </c>
      <c r="DW102" s="160">
        <f t="shared" si="211"/>
        <v>66.888766001422965</v>
      </c>
      <c r="DX102" s="160">
        <f t="shared" si="212"/>
        <v>43.477697900924923</v>
      </c>
      <c r="DY102" s="160">
        <f t="shared" si="213"/>
        <v>72.327381895935133</v>
      </c>
      <c r="DZ102" s="160">
        <f t="shared" si="214"/>
        <v>72.327381895935133</v>
      </c>
      <c r="EA102" s="160">
        <f t="shared" si="215"/>
        <v>72.327381895935133</v>
      </c>
      <c r="EB102" s="160">
        <f t="shared" si="216"/>
        <v>72.327381895935133</v>
      </c>
      <c r="EC102" s="160">
        <f t="shared" si="217"/>
        <v>47.012798232357838</v>
      </c>
      <c r="ED102" s="160">
        <f t="shared" si="218"/>
        <v>76.847843264431077</v>
      </c>
      <c r="EE102" s="160">
        <f t="shared" si="219"/>
        <v>76.847843264431077</v>
      </c>
      <c r="EF102" s="160">
        <f t="shared" si="220"/>
        <v>76.847843264431077</v>
      </c>
      <c r="EG102" s="160">
        <f t="shared" si="221"/>
        <v>76.847843264431077</v>
      </c>
      <c r="EH102" s="160">
        <f t="shared" si="222"/>
        <v>49.951098121880193</v>
      </c>
      <c r="EI102" s="36"/>
      <c r="EJ102" s="36"/>
      <c r="EK102" s="36"/>
      <c r="EL102" s="36"/>
      <c r="EM102" s="36"/>
      <c r="EN102" s="36"/>
      <c r="EO102" s="36"/>
      <c r="EP102" s="36"/>
      <c r="EQ102" s="36"/>
      <c r="ER102" s="36"/>
      <c r="ES102" s="36"/>
      <c r="ET102" s="36"/>
      <c r="EU102" s="36"/>
    </row>
    <row r="103" spans="1:151" ht="13.5" thickBot="1">
      <c r="A103" s="2">
        <v>1126</v>
      </c>
      <c r="B103" s="153">
        <f>INDEX('Customer Longevity'!$A$7:$A$206,MATCH(Model!A103,'Customer Longevity'!$B$7:$B$206,0))</f>
        <v>3.2611973051008296</v>
      </c>
      <c r="C103" s="154">
        <v>16189.555094203861</v>
      </c>
      <c r="D103" s="3"/>
      <c r="E103" s="153" cm="1">
        <f t="array" ref="E103">INDEX('Distance to Each Branch'!$C$7:$C$806,MATCH(1, (Model!$E$14='Distance to Each Branch'!$B$7:$B$806)*(Model!A103='Distance to Each Branch'!$A$7:$A$806),0))</f>
        <v>4.8881078884254148</v>
      </c>
      <c r="F103" s="153" cm="1">
        <f t="array" ref="F103">INDEX('Distance to Each Branch'!$C$7:$C$806,MATCH(1, (Model!$F$14='Distance to Each Branch'!$B$7:$B$806)*(Model!A103='Distance to Each Branch'!$A$7:$A$806),0))</f>
        <v>4.5904075038615542</v>
      </c>
      <c r="G103" s="153" cm="1">
        <f t="array" ref="G103">INDEX('Distance to Each Branch'!$C$7:$C$806,MATCH(1, (Model!$G$14='Distance to Each Branch'!$B$7:$B$806)*(Model!A103='Distance to Each Branch'!$A$7:$A$806),0))</f>
        <v>1.3478596507506615</v>
      </c>
      <c r="H103" s="153" cm="1">
        <f t="array" ref="H103">INDEX('Distance to Each Branch'!$C$7:$C$806,MATCH(1, (Model!$H$14='Distance to Each Branch'!$B$7:$B$806)*(Model!A103='Distance to Each Branch'!$A$7:$A$806),0))</f>
        <v>0.93518161835959546</v>
      </c>
      <c r="I103" s="155" t="str">
        <f t="shared" si="224"/>
        <v>Branch D</v>
      </c>
      <c r="J103" s="54"/>
      <c r="K103" s="156">
        <f t="shared" si="225"/>
        <v>0.93518161835959546</v>
      </c>
      <c r="L103" s="34">
        <v>0</v>
      </c>
      <c r="M103" s="153">
        <f t="shared" si="123"/>
        <v>0</v>
      </c>
      <c r="N103" s="153">
        <f t="shared" si="227"/>
        <v>0</v>
      </c>
      <c r="O103" s="153">
        <f t="shared" si="228"/>
        <v>0</v>
      </c>
      <c r="P103" s="153">
        <f t="shared" si="229"/>
        <v>0.41267803239106604</v>
      </c>
      <c r="R103" s="23">
        <v>1</v>
      </c>
      <c r="S103" s="157">
        <f>(1-IF(M103=0,0,INDEX('Branch Closure Driven Attrition'!$D$9:$G$12,MATCH($B103,'Branch Closure Driven Attrition'!$C$9:$C$12,TRUE),MATCH(M103,'Branch Closure Driven Attrition'!$D$8:$G$8,TRUE))))</f>
        <v>1</v>
      </c>
      <c r="T103" s="157">
        <f>(1-IF(N103=0,0,INDEX('Branch Closure Driven Attrition'!$D$9:$G$12,MATCH($B103,'Branch Closure Driven Attrition'!$C$9:$C$12,TRUE),MATCH(N103,'Branch Closure Driven Attrition'!$D$8:$G$8,TRUE))))</f>
        <v>1</v>
      </c>
      <c r="U103" s="157">
        <f>(1-IF(O103=0,0,INDEX('Branch Closure Driven Attrition'!$D$9:$G$12,MATCH($B103,'Branch Closure Driven Attrition'!$C$9:$C$12,TRUE),MATCH(O103,'Branch Closure Driven Attrition'!$D$8:$G$8,TRUE))))</f>
        <v>1</v>
      </c>
      <c r="V103" s="157">
        <f>(1-IF(P103=0,0,INDEX('Branch Closure Driven Attrition'!$D$9:$G$12,MATCH($B103,'Branch Closure Driven Attrition'!$C$9:$C$12,TRUE),MATCH(P103,'Branch Closure Driven Attrition'!$D$8:$G$8,TRUE))))</f>
        <v>0.7</v>
      </c>
      <c r="W103" s="29"/>
      <c r="X103" s="23">
        <f t="shared" si="122"/>
        <v>1</v>
      </c>
      <c r="Y103" s="157">
        <f>IF($C103&lt;'Fee Driven Attrition'!$I$8,1-IF(Y$13='Fee Driven Attrition'!$J$7,'Fee Driven Attrition'!$J$8,'Fee Driven Attrition'!$K$8),1)</f>
        <v>1</v>
      </c>
      <c r="Z103" s="157">
        <f>IF($C103&lt;'Fee Driven Attrition'!$I$9,1-IF(Z$13='Fee Driven Attrition'!$J$7,'Fee Driven Attrition'!$J$9,'Fee Driven Attrition'!$K$8),1)</f>
        <v>1</v>
      </c>
      <c r="AA103" s="157">
        <f>IF($C103&lt;'Fee Driven Attrition'!$I$8,1-IF(AA$13='Fee Driven Attrition'!$K$7,'Fee Driven Attrition'!$K$8,'Fee Driven Attrition'!$K$8),1)</f>
        <v>1</v>
      </c>
      <c r="AB103" s="157">
        <f>IF($C103&lt;'Fee Driven Attrition'!$I$9,1-IF(AB$13='Fee Driven Attrition'!$K$7,'Fee Driven Attrition'!$K$9,'Fee Driven Attrition'!$K$8),1)</f>
        <v>1</v>
      </c>
      <c r="AC103" s="29"/>
      <c r="AD103" s="23"/>
      <c r="AE103" s="157">
        <f t="shared" si="223"/>
        <v>1</v>
      </c>
      <c r="AF103" s="157">
        <f t="shared" si="124"/>
        <v>1</v>
      </c>
      <c r="AG103" s="157">
        <f t="shared" si="125"/>
        <v>1</v>
      </c>
      <c r="AH103" s="157">
        <f t="shared" si="126"/>
        <v>1</v>
      </c>
      <c r="AI103" s="157">
        <f t="shared" si="127"/>
        <v>0.7</v>
      </c>
      <c r="AJ103" s="157">
        <f t="shared" si="128"/>
        <v>1</v>
      </c>
      <c r="AK103" s="157">
        <f t="shared" si="129"/>
        <v>1</v>
      </c>
      <c r="AL103" s="157">
        <f t="shared" si="130"/>
        <v>1</v>
      </c>
      <c r="AM103" s="157">
        <f t="shared" si="131"/>
        <v>1</v>
      </c>
      <c r="AN103" s="157">
        <f t="shared" si="132"/>
        <v>0.7</v>
      </c>
      <c r="AO103" s="157">
        <f t="shared" si="133"/>
        <v>1</v>
      </c>
      <c r="AP103" s="157">
        <f t="shared" si="134"/>
        <v>1</v>
      </c>
      <c r="AQ103" s="157">
        <f t="shared" si="135"/>
        <v>1</v>
      </c>
      <c r="AR103" s="157">
        <f t="shared" si="136"/>
        <v>1</v>
      </c>
      <c r="AS103" s="157">
        <f t="shared" si="137"/>
        <v>0.7</v>
      </c>
      <c r="AT103" s="157">
        <f t="shared" si="138"/>
        <v>1</v>
      </c>
      <c r="AU103" s="157">
        <f t="shared" si="139"/>
        <v>1</v>
      </c>
      <c r="AV103" s="157">
        <f t="shared" si="140"/>
        <v>1</v>
      </c>
      <c r="AW103" s="157">
        <f t="shared" si="141"/>
        <v>1</v>
      </c>
      <c r="AX103" s="157">
        <f t="shared" si="142"/>
        <v>0.7</v>
      </c>
      <c r="AY103" s="157">
        <f t="shared" si="143"/>
        <v>1</v>
      </c>
      <c r="AZ103" s="157">
        <f t="shared" si="144"/>
        <v>1</v>
      </c>
      <c r="BA103" s="157">
        <f t="shared" si="145"/>
        <v>1</v>
      </c>
      <c r="BB103" s="157">
        <f t="shared" si="146"/>
        <v>1</v>
      </c>
      <c r="BC103" s="157">
        <f t="shared" si="147"/>
        <v>0.7</v>
      </c>
      <c r="BD103" s="60"/>
      <c r="BE103" s="158">
        <f t="shared" si="226"/>
        <v>161.89555094203862</v>
      </c>
      <c r="BF103" s="1"/>
      <c r="BG103" s="1"/>
      <c r="BH103" s="159">
        <f t="shared" si="148"/>
        <v>0</v>
      </c>
      <c r="BI103" s="159">
        <f t="shared" si="149"/>
        <v>0</v>
      </c>
      <c r="BJ103" s="159">
        <f t="shared" si="150"/>
        <v>0</v>
      </c>
      <c r="BK103" s="159">
        <f t="shared" si="151"/>
        <v>0</v>
      </c>
      <c r="BL103" s="159">
        <f t="shared" si="152"/>
        <v>0</v>
      </c>
      <c r="BM103" s="159">
        <f t="shared" si="153"/>
        <v>0</v>
      </c>
      <c r="BN103" s="159">
        <f t="shared" si="154"/>
        <v>0</v>
      </c>
      <c r="BO103" s="159">
        <f t="shared" si="155"/>
        <v>0</v>
      </c>
      <c r="BP103" s="159">
        <f t="shared" si="156"/>
        <v>0</v>
      </c>
      <c r="BQ103" s="159">
        <f t="shared" si="157"/>
        <v>0</v>
      </c>
      <c r="BR103" s="159">
        <f t="shared" si="158"/>
        <v>0</v>
      </c>
      <c r="BS103" s="159">
        <f t="shared" si="159"/>
        <v>0</v>
      </c>
      <c r="BT103" s="159">
        <f t="shared" si="160"/>
        <v>0</v>
      </c>
      <c r="BU103" s="159">
        <f t="shared" si="161"/>
        <v>0</v>
      </c>
      <c r="BV103" s="159">
        <f t="shared" si="162"/>
        <v>0</v>
      </c>
      <c r="BW103" s="159">
        <f t="shared" si="163"/>
        <v>0</v>
      </c>
      <c r="BX103" s="159">
        <f t="shared" si="164"/>
        <v>0</v>
      </c>
      <c r="BY103" s="159">
        <f t="shared" si="165"/>
        <v>0</v>
      </c>
      <c r="BZ103" s="159">
        <f t="shared" si="166"/>
        <v>0</v>
      </c>
      <c r="CA103" s="159">
        <f t="shared" si="167"/>
        <v>0</v>
      </c>
      <c r="CB103" s="159">
        <f t="shared" si="168"/>
        <v>0</v>
      </c>
      <c r="CC103" s="159">
        <f t="shared" si="169"/>
        <v>0</v>
      </c>
      <c r="CD103" s="159">
        <f t="shared" si="170"/>
        <v>0</v>
      </c>
      <c r="CE103" s="159">
        <f t="shared" si="171"/>
        <v>0</v>
      </c>
      <c r="CF103" s="159">
        <f t="shared" si="172"/>
        <v>0</v>
      </c>
      <c r="CG103" s="1"/>
      <c r="CH103" s="1"/>
      <c r="CI103" s="160">
        <f t="shared" si="173"/>
        <v>111.89555094203862</v>
      </c>
      <c r="CJ103" s="160">
        <f t="shared" si="174"/>
        <v>111.89555094203862</v>
      </c>
      <c r="CK103" s="160">
        <f t="shared" si="175"/>
        <v>111.89555094203862</v>
      </c>
      <c r="CL103" s="160">
        <f t="shared" si="176"/>
        <v>111.89555094203862</v>
      </c>
      <c r="CM103" s="160">
        <f t="shared" si="177"/>
        <v>111.89555094203862</v>
      </c>
      <c r="CN103" s="160">
        <f t="shared" si="178"/>
        <v>111.89555094203862</v>
      </c>
      <c r="CO103" s="160">
        <f t="shared" si="179"/>
        <v>111.89555094203862</v>
      </c>
      <c r="CP103" s="160">
        <f t="shared" si="180"/>
        <v>111.89555094203862</v>
      </c>
      <c r="CQ103" s="160">
        <f t="shared" si="181"/>
        <v>111.89555094203862</v>
      </c>
      <c r="CR103" s="160">
        <f t="shared" si="182"/>
        <v>111.89555094203862</v>
      </c>
      <c r="CS103" s="160">
        <f t="shared" si="183"/>
        <v>111.89555094203862</v>
      </c>
      <c r="CT103" s="160">
        <f t="shared" si="184"/>
        <v>111.89555094203862</v>
      </c>
      <c r="CU103" s="160">
        <f t="shared" si="185"/>
        <v>111.89555094203862</v>
      </c>
      <c r="CV103" s="160">
        <f t="shared" si="186"/>
        <v>111.89555094203862</v>
      </c>
      <c r="CW103" s="160">
        <f t="shared" si="187"/>
        <v>111.89555094203862</v>
      </c>
      <c r="CX103" s="160">
        <f t="shared" si="188"/>
        <v>111.89555094203862</v>
      </c>
      <c r="CY103" s="160">
        <f t="shared" si="189"/>
        <v>111.89555094203862</v>
      </c>
      <c r="CZ103" s="160">
        <f t="shared" si="190"/>
        <v>111.89555094203862</v>
      </c>
      <c r="DA103" s="160">
        <f t="shared" si="191"/>
        <v>111.89555094203862</v>
      </c>
      <c r="DB103" s="160">
        <f t="shared" si="192"/>
        <v>111.89555094203862</v>
      </c>
      <c r="DC103" s="160">
        <f t="shared" si="193"/>
        <v>111.89555094203862</v>
      </c>
      <c r="DD103" s="160">
        <f t="shared" si="194"/>
        <v>111.89555094203862</v>
      </c>
      <c r="DE103" s="160">
        <f t="shared" si="195"/>
        <v>111.89555094203862</v>
      </c>
      <c r="DF103" s="160">
        <f t="shared" si="196"/>
        <v>111.89555094203862</v>
      </c>
      <c r="DG103" s="160">
        <f t="shared" si="197"/>
        <v>111.89555094203862</v>
      </c>
      <c r="DH103" s="36"/>
      <c r="DI103" s="36"/>
      <c r="DJ103" s="160">
        <f t="shared" si="198"/>
        <v>111.89555094203862</v>
      </c>
      <c r="DK103" s="160">
        <f t="shared" si="199"/>
        <v>111.89555094203862</v>
      </c>
      <c r="DL103" s="160">
        <f t="shared" si="200"/>
        <v>111.89555094203862</v>
      </c>
      <c r="DM103" s="160">
        <f t="shared" si="201"/>
        <v>111.89555094203862</v>
      </c>
      <c r="DN103" s="160">
        <f t="shared" si="202"/>
        <v>78.326885659427035</v>
      </c>
      <c r="DO103" s="160">
        <f t="shared" si="203"/>
        <v>111.89555094203862</v>
      </c>
      <c r="DP103" s="160">
        <f t="shared" si="204"/>
        <v>111.89555094203862</v>
      </c>
      <c r="DQ103" s="160">
        <f t="shared" si="205"/>
        <v>111.89555094203862</v>
      </c>
      <c r="DR103" s="160">
        <f t="shared" si="206"/>
        <v>111.89555094203862</v>
      </c>
      <c r="DS103" s="160">
        <f t="shared" si="207"/>
        <v>78.326885659427035</v>
      </c>
      <c r="DT103" s="160">
        <f t="shared" si="208"/>
        <v>111.89555094203862</v>
      </c>
      <c r="DU103" s="160">
        <f t="shared" si="209"/>
        <v>111.89555094203862</v>
      </c>
      <c r="DV103" s="160">
        <f t="shared" si="210"/>
        <v>111.89555094203862</v>
      </c>
      <c r="DW103" s="160">
        <f t="shared" si="211"/>
        <v>111.89555094203862</v>
      </c>
      <c r="DX103" s="160">
        <f t="shared" si="212"/>
        <v>78.326885659427035</v>
      </c>
      <c r="DY103" s="160">
        <f t="shared" si="213"/>
        <v>111.89555094203862</v>
      </c>
      <c r="DZ103" s="160">
        <f t="shared" si="214"/>
        <v>111.89555094203862</v>
      </c>
      <c r="EA103" s="160">
        <f t="shared" si="215"/>
        <v>111.89555094203862</v>
      </c>
      <c r="EB103" s="160">
        <f t="shared" si="216"/>
        <v>111.89555094203862</v>
      </c>
      <c r="EC103" s="160">
        <f t="shared" si="217"/>
        <v>78.326885659427035</v>
      </c>
      <c r="ED103" s="160">
        <f t="shared" si="218"/>
        <v>111.89555094203862</v>
      </c>
      <c r="EE103" s="160">
        <f t="shared" si="219"/>
        <v>111.89555094203862</v>
      </c>
      <c r="EF103" s="160">
        <f t="shared" si="220"/>
        <v>111.89555094203862</v>
      </c>
      <c r="EG103" s="160">
        <f t="shared" si="221"/>
        <v>111.89555094203862</v>
      </c>
      <c r="EH103" s="160">
        <f t="shared" si="222"/>
        <v>78.326885659427035</v>
      </c>
      <c r="EI103" s="36"/>
      <c r="EJ103" s="36"/>
      <c r="EK103" s="36"/>
      <c r="EL103" s="36"/>
      <c r="EM103" s="36"/>
      <c r="EN103" s="36"/>
      <c r="EO103" s="36"/>
      <c r="EP103" s="36"/>
      <c r="EQ103" s="36"/>
      <c r="ER103" s="36"/>
      <c r="ES103" s="36"/>
      <c r="ET103" s="36"/>
      <c r="EU103" s="36"/>
    </row>
    <row r="104" spans="1:151" ht="13.5" thickBot="1">
      <c r="A104" s="2">
        <v>1007</v>
      </c>
      <c r="B104" s="153">
        <f>INDEX('Customer Longevity'!$A$7:$A$206,MATCH(Model!A104,'Customer Longevity'!$B$7:$B$206,0))</f>
        <v>2.9340865780037029</v>
      </c>
      <c r="C104" s="154">
        <v>27760.67775499028</v>
      </c>
      <c r="D104" s="3"/>
      <c r="E104" s="153" cm="1">
        <f t="array" ref="E104">INDEX('Distance to Each Branch'!$C$7:$C$806,MATCH(1, (Model!$E$14='Distance to Each Branch'!$B$7:$B$806)*(Model!A104='Distance to Each Branch'!$A$7:$A$806),0))</f>
        <v>1.0978429944528725</v>
      </c>
      <c r="F104" s="153" cm="1">
        <f t="array" ref="F104">INDEX('Distance to Each Branch'!$C$7:$C$806,MATCH(1, (Model!$F$14='Distance to Each Branch'!$B$7:$B$806)*(Model!A104='Distance to Each Branch'!$A$7:$A$806),0))</f>
        <v>3.6792637731780471</v>
      </c>
      <c r="G104" s="153" cm="1">
        <f t="array" ref="G104">INDEX('Distance to Each Branch'!$C$7:$C$806,MATCH(1, (Model!$G$14='Distance to Each Branch'!$B$7:$B$806)*(Model!A104='Distance to Each Branch'!$A$7:$A$806),0))</f>
        <v>1.8433892880794605</v>
      </c>
      <c r="H104" s="153" cm="1">
        <f t="array" ref="H104">INDEX('Distance to Each Branch'!$C$7:$C$806,MATCH(1, (Model!$H$14='Distance to Each Branch'!$B$7:$B$806)*(Model!A104='Distance to Each Branch'!$A$7:$A$806),0))</f>
        <v>2.3665718212932623</v>
      </c>
      <c r="I104" s="155" t="str">
        <f t="shared" si="224"/>
        <v>Branch A</v>
      </c>
      <c r="J104" s="54"/>
      <c r="K104" s="156">
        <f t="shared" si="225"/>
        <v>1.0978429944528725</v>
      </c>
      <c r="L104" s="34">
        <v>0</v>
      </c>
      <c r="M104" s="153">
        <f t="shared" si="123"/>
        <v>0.74554629362658797</v>
      </c>
      <c r="N104" s="153">
        <f t="shared" si="227"/>
        <v>0</v>
      </c>
      <c r="O104" s="153">
        <f t="shared" si="228"/>
        <v>0</v>
      </c>
      <c r="P104" s="153">
        <f t="shared" si="229"/>
        <v>0</v>
      </c>
      <c r="R104" s="23">
        <v>1</v>
      </c>
      <c r="S104" s="157">
        <f>(1-IF(M104=0,0,INDEX('Branch Closure Driven Attrition'!$D$9:$G$12,MATCH($B104,'Branch Closure Driven Attrition'!$C$9:$C$12,TRUE),MATCH(M104,'Branch Closure Driven Attrition'!$D$8:$G$8,TRUE))))</f>
        <v>0.6</v>
      </c>
      <c r="T104" s="157">
        <f>(1-IF(N104=0,0,INDEX('Branch Closure Driven Attrition'!$D$9:$G$12,MATCH($B104,'Branch Closure Driven Attrition'!$C$9:$C$12,TRUE),MATCH(N104,'Branch Closure Driven Attrition'!$D$8:$G$8,TRUE))))</f>
        <v>1</v>
      </c>
      <c r="U104" s="157">
        <f>(1-IF(O104=0,0,INDEX('Branch Closure Driven Attrition'!$D$9:$G$12,MATCH($B104,'Branch Closure Driven Attrition'!$C$9:$C$12,TRUE),MATCH(O104,'Branch Closure Driven Attrition'!$D$8:$G$8,TRUE))))</f>
        <v>1</v>
      </c>
      <c r="V104" s="157">
        <f>(1-IF(P104=0,0,INDEX('Branch Closure Driven Attrition'!$D$9:$G$12,MATCH($B104,'Branch Closure Driven Attrition'!$C$9:$C$12,TRUE),MATCH(P104,'Branch Closure Driven Attrition'!$D$8:$G$8,TRUE))))</f>
        <v>1</v>
      </c>
      <c r="W104" s="29"/>
      <c r="X104" s="23">
        <f t="shared" si="122"/>
        <v>1</v>
      </c>
      <c r="Y104" s="157">
        <f>IF($C104&lt;'Fee Driven Attrition'!$I$8,1-IF(Y$13='Fee Driven Attrition'!$J$7,'Fee Driven Attrition'!$J$8,'Fee Driven Attrition'!$K$8),1)</f>
        <v>1</v>
      </c>
      <c r="Z104" s="157">
        <f>IF($C104&lt;'Fee Driven Attrition'!$I$9,1-IF(Z$13='Fee Driven Attrition'!$J$7,'Fee Driven Attrition'!$J$9,'Fee Driven Attrition'!$K$8),1)</f>
        <v>1</v>
      </c>
      <c r="AA104" s="157">
        <f>IF($C104&lt;'Fee Driven Attrition'!$I$8,1-IF(AA$13='Fee Driven Attrition'!$K$7,'Fee Driven Attrition'!$K$8,'Fee Driven Attrition'!$K$8),1)</f>
        <v>1</v>
      </c>
      <c r="AB104" s="157">
        <f>IF($C104&lt;'Fee Driven Attrition'!$I$9,1-IF(AB$13='Fee Driven Attrition'!$K$7,'Fee Driven Attrition'!$K$9,'Fee Driven Attrition'!$K$8),1)</f>
        <v>1</v>
      </c>
      <c r="AC104" s="29"/>
      <c r="AD104" s="23"/>
      <c r="AE104" s="157">
        <f t="shared" si="223"/>
        <v>1</v>
      </c>
      <c r="AF104" s="157">
        <f t="shared" si="124"/>
        <v>0.6</v>
      </c>
      <c r="AG104" s="157">
        <f t="shared" si="125"/>
        <v>1</v>
      </c>
      <c r="AH104" s="157">
        <f t="shared" si="126"/>
        <v>1</v>
      </c>
      <c r="AI104" s="157">
        <f t="shared" si="127"/>
        <v>1</v>
      </c>
      <c r="AJ104" s="157">
        <f t="shared" si="128"/>
        <v>1</v>
      </c>
      <c r="AK104" s="157">
        <f t="shared" si="129"/>
        <v>0.6</v>
      </c>
      <c r="AL104" s="157">
        <f t="shared" si="130"/>
        <v>1</v>
      </c>
      <c r="AM104" s="157">
        <f t="shared" si="131"/>
        <v>1</v>
      </c>
      <c r="AN104" s="157">
        <f t="shared" si="132"/>
        <v>1</v>
      </c>
      <c r="AO104" s="157">
        <f t="shared" si="133"/>
        <v>1</v>
      </c>
      <c r="AP104" s="157">
        <f t="shared" si="134"/>
        <v>0.6</v>
      </c>
      <c r="AQ104" s="157">
        <f t="shared" si="135"/>
        <v>1</v>
      </c>
      <c r="AR104" s="157">
        <f t="shared" si="136"/>
        <v>1</v>
      </c>
      <c r="AS104" s="157">
        <f t="shared" si="137"/>
        <v>1</v>
      </c>
      <c r="AT104" s="157">
        <f t="shared" si="138"/>
        <v>1</v>
      </c>
      <c r="AU104" s="157">
        <f t="shared" si="139"/>
        <v>0.6</v>
      </c>
      <c r="AV104" s="157">
        <f t="shared" si="140"/>
        <v>1</v>
      </c>
      <c r="AW104" s="157">
        <f t="shared" si="141"/>
        <v>1</v>
      </c>
      <c r="AX104" s="157">
        <f t="shared" si="142"/>
        <v>1</v>
      </c>
      <c r="AY104" s="157">
        <f t="shared" si="143"/>
        <v>1</v>
      </c>
      <c r="AZ104" s="157">
        <f t="shared" si="144"/>
        <v>0.6</v>
      </c>
      <c r="BA104" s="157">
        <f t="shared" si="145"/>
        <v>1</v>
      </c>
      <c r="BB104" s="157">
        <f t="shared" si="146"/>
        <v>1</v>
      </c>
      <c r="BC104" s="157">
        <f t="shared" si="147"/>
        <v>1</v>
      </c>
      <c r="BD104" s="60"/>
      <c r="BE104" s="158">
        <f t="shared" si="226"/>
        <v>277.6067775499028</v>
      </c>
      <c r="BF104" s="1"/>
      <c r="BG104" s="1"/>
      <c r="BH104" s="159">
        <f t="shared" si="148"/>
        <v>0</v>
      </c>
      <c r="BI104" s="159">
        <f t="shared" si="149"/>
        <v>0</v>
      </c>
      <c r="BJ104" s="159">
        <f t="shared" si="150"/>
        <v>0</v>
      </c>
      <c r="BK104" s="159">
        <f t="shared" si="151"/>
        <v>0</v>
      </c>
      <c r="BL104" s="159">
        <f t="shared" si="152"/>
        <v>0</v>
      </c>
      <c r="BM104" s="159">
        <f t="shared" si="153"/>
        <v>0</v>
      </c>
      <c r="BN104" s="159">
        <f t="shared" si="154"/>
        <v>0</v>
      </c>
      <c r="BO104" s="159">
        <f t="shared" si="155"/>
        <v>0</v>
      </c>
      <c r="BP104" s="159">
        <f t="shared" si="156"/>
        <v>0</v>
      </c>
      <c r="BQ104" s="159">
        <f t="shared" si="157"/>
        <v>0</v>
      </c>
      <c r="BR104" s="159">
        <f t="shared" si="158"/>
        <v>0</v>
      </c>
      <c r="BS104" s="159">
        <f t="shared" si="159"/>
        <v>0</v>
      </c>
      <c r="BT104" s="159">
        <f t="shared" si="160"/>
        <v>0</v>
      </c>
      <c r="BU104" s="159">
        <f t="shared" si="161"/>
        <v>0</v>
      </c>
      <c r="BV104" s="159">
        <f t="shared" si="162"/>
        <v>0</v>
      </c>
      <c r="BW104" s="159">
        <f t="shared" si="163"/>
        <v>0</v>
      </c>
      <c r="BX104" s="159">
        <f t="shared" si="164"/>
        <v>0</v>
      </c>
      <c r="BY104" s="159">
        <f t="shared" si="165"/>
        <v>0</v>
      </c>
      <c r="BZ104" s="159">
        <f t="shared" si="166"/>
        <v>0</v>
      </c>
      <c r="CA104" s="159">
        <f t="shared" si="167"/>
        <v>0</v>
      </c>
      <c r="CB104" s="159">
        <f t="shared" si="168"/>
        <v>0</v>
      </c>
      <c r="CC104" s="159">
        <f t="shared" si="169"/>
        <v>0</v>
      </c>
      <c r="CD104" s="159">
        <f t="shared" si="170"/>
        <v>0</v>
      </c>
      <c r="CE104" s="159">
        <f t="shared" si="171"/>
        <v>0</v>
      </c>
      <c r="CF104" s="159">
        <f t="shared" si="172"/>
        <v>0</v>
      </c>
      <c r="CG104" s="1"/>
      <c r="CH104" s="1"/>
      <c r="CI104" s="160">
        <f t="shared" si="173"/>
        <v>227.6067775499028</v>
      </c>
      <c r="CJ104" s="160">
        <f t="shared" si="174"/>
        <v>227.6067775499028</v>
      </c>
      <c r="CK104" s="160">
        <f t="shared" si="175"/>
        <v>227.6067775499028</v>
      </c>
      <c r="CL104" s="160">
        <f t="shared" si="176"/>
        <v>227.6067775499028</v>
      </c>
      <c r="CM104" s="160">
        <f t="shared" si="177"/>
        <v>227.6067775499028</v>
      </c>
      <c r="CN104" s="160">
        <f t="shared" si="178"/>
        <v>227.6067775499028</v>
      </c>
      <c r="CO104" s="160">
        <f t="shared" si="179"/>
        <v>227.6067775499028</v>
      </c>
      <c r="CP104" s="160">
        <f t="shared" si="180"/>
        <v>227.6067775499028</v>
      </c>
      <c r="CQ104" s="160">
        <f t="shared" si="181"/>
        <v>227.6067775499028</v>
      </c>
      <c r="CR104" s="160">
        <f t="shared" si="182"/>
        <v>227.6067775499028</v>
      </c>
      <c r="CS104" s="160">
        <f t="shared" si="183"/>
        <v>227.6067775499028</v>
      </c>
      <c r="CT104" s="160">
        <f t="shared" si="184"/>
        <v>227.6067775499028</v>
      </c>
      <c r="CU104" s="160">
        <f t="shared" si="185"/>
        <v>227.6067775499028</v>
      </c>
      <c r="CV104" s="160">
        <f t="shared" si="186"/>
        <v>227.6067775499028</v>
      </c>
      <c r="CW104" s="160">
        <f t="shared" si="187"/>
        <v>227.6067775499028</v>
      </c>
      <c r="CX104" s="160">
        <f t="shared" si="188"/>
        <v>227.6067775499028</v>
      </c>
      <c r="CY104" s="160">
        <f t="shared" si="189"/>
        <v>227.6067775499028</v>
      </c>
      <c r="CZ104" s="160">
        <f t="shared" si="190"/>
        <v>227.6067775499028</v>
      </c>
      <c r="DA104" s="160">
        <f t="shared" si="191"/>
        <v>227.6067775499028</v>
      </c>
      <c r="DB104" s="160">
        <f t="shared" si="192"/>
        <v>227.6067775499028</v>
      </c>
      <c r="DC104" s="160">
        <f t="shared" si="193"/>
        <v>227.6067775499028</v>
      </c>
      <c r="DD104" s="160">
        <f t="shared" si="194"/>
        <v>227.6067775499028</v>
      </c>
      <c r="DE104" s="160">
        <f t="shared" si="195"/>
        <v>227.6067775499028</v>
      </c>
      <c r="DF104" s="160">
        <f t="shared" si="196"/>
        <v>227.6067775499028</v>
      </c>
      <c r="DG104" s="160">
        <f t="shared" si="197"/>
        <v>227.6067775499028</v>
      </c>
      <c r="DH104" s="36"/>
      <c r="DI104" s="36"/>
      <c r="DJ104" s="160">
        <f t="shared" si="198"/>
        <v>227.6067775499028</v>
      </c>
      <c r="DK104" s="160">
        <f t="shared" si="199"/>
        <v>136.56406652994167</v>
      </c>
      <c r="DL104" s="160">
        <f t="shared" si="200"/>
        <v>227.6067775499028</v>
      </c>
      <c r="DM104" s="160">
        <f t="shared" si="201"/>
        <v>227.6067775499028</v>
      </c>
      <c r="DN104" s="160">
        <f t="shared" si="202"/>
        <v>227.6067775499028</v>
      </c>
      <c r="DO104" s="160">
        <f t="shared" si="203"/>
        <v>227.6067775499028</v>
      </c>
      <c r="DP104" s="160">
        <f t="shared" si="204"/>
        <v>136.56406652994167</v>
      </c>
      <c r="DQ104" s="160">
        <f t="shared" si="205"/>
        <v>227.6067775499028</v>
      </c>
      <c r="DR104" s="160">
        <f t="shared" si="206"/>
        <v>227.6067775499028</v>
      </c>
      <c r="DS104" s="160">
        <f t="shared" si="207"/>
        <v>227.6067775499028</v>
      </c>
      <c r="DT104" s="160">
        <f t="shared" si="208"/>
        <v>227.6067775499028</v>
      </c>
      <c r="DU104" s="160">
        <f t="shared" si="209"/>
        <v>136.56406652994167</v>
      </c>
      <c r="DV104" s="160">
        <f t="shared" si="210"/>
        <v>227.6067775499028</v>
      </c>
      <c r="DW104" s="160">
        <f t="shared" si="211"/>
        <v>227.6067775499028</v>
      </c>
      <c r="DX104" s="160">
        <f t="shared" si="212"/>
        <v>227.6067775499028</v>
      </c>
      <c r="DY104" s="160">
        <f t="shared" si="213"/>
        <v>227.6067775499028</v>
      </c>
      <c r="DZ104" s="160">
        <f t="shared" si="214"/>
        <v>136.56406652994167</v>
      </c>
      <c r="EA104" s="160">
        <f t="shared" si="215"/>
        <v>227.6067775499028</v>
      </c>
      <c r="EB104" s="160">
        <f t="shared" si="216"/>
        <v>227.6067775499028</v>
      </c>
      <c r="EC104" s="160">
        <f t="shared" si="217"/>
        <v>227.6067775499028</v>
      </c>
      <c r="ED104" s="160">
        <f t="shared" si="218"/>
        <v>227.6067775499028</v>
      </c>
      <c r="EE104" s="160">
        <f t="shared" si="219"/>
        <v>136.56406652994167</v>
      </c>
      <c r="EF104" s="160">
        <f t="shared" si="220"/>
        <v>227.6067775499028</v>
      </c>
      <c r="EG104" s="160">
        <f t="shared" si="221"/>
        <v>227.6067775499028</v>
      </c>
      <c r="EH104" s="160">
        <f t="shared" si="222"/>
        <v>227.6067775499028</v>
      </c>
      <c r="EI104" s="36"/>
      <c r="EJ104" s="36"/>
      <c r="EK104" s="36"/>
      <c r="EL104" s="36"/>
      <c r="EM104" s="36"/>
      <c r="EN104" s="36"/>
      <c r="EO104" s="36"/>
      <c r="EP104" s="36"/>
      <c r="EQ104" s="36"/>
      <c r="ER104" s="36"/>
      <c r="ES104" s="36"/>
      <c r="ET104" s="36"/>
      <c r="EU104" s="36"/>
    </row>
    <row r="105" spans="1:151" ht="13.5" thickBot="1">
      <c r="A105" s="2">
        <v>1095</v>
      </c>
      <c r="B105" s="153">
        <f>INDEX('Customer Longevity'!$A$7:$A$206,MATCH(Model!A105,'Customer Longevity'!$B$7:$B$206,0))</f>
        <v>9.0802835180826076</v>
      </c>
      <c r="C105" s="154">
        <v>16715.928713303216</v>
      </c>
      <c r="D105" s="3"/>
      <c r="E105" s="153" cm="1">
        <f t="array" ref="E105">INDEX('Distance to Each Branch'!$C$7:$C$806,MATCH(1, (Model!$E$14='Distance to Each Branch'!$B$7:$B$806)*(Model!A105='Distance to Each Branch'!$A$7:$A$806),0))</f>
        <v>1.4187206061823978</v>
      </c>
      <c r="F105" s="153" cm="1">
        <f t="array" ref="F105">INDEX('Distance to Each Branch'!$C$7:$C$806,MATCH(1, (Model!$F$14='Distance to Each Branch'!$B$7:$B$806)*(Model!A105='Distance to Each Branch'!$A$7:$A$806),0))</f>
        <v>3.8763195944598228</v>
      </c>
      <c r="G105" s="153" cm="1">
        <f t="array" ref="G105">INDEX('Distance to Each Branch'!$C$7:$C$806,MATCH(1, (Model!$G$14='Distance to Each Branch'!$B$7:$B$806)*(Model!A105='Distance to Each Branch'!$A$7:$A$806),0))</f>
        <v>4.0738122888816388</v>
      </c>
      <c r="H105" s="153" cm="1">
        <f t="array" ref="H105">INDEX('Distance to Each Branch'!$C$7:$C$806,MATCH(1, (Model!$H$14='Distance to Each Branch'!$B$7:$B$806)*(Model!A105='Distance to Each Branch'!$A$7:$A$806),0))</f>
        <v>3.2461332807842744</v>
      </c>
      <c r="I105" s="155" t="str">
        <f t="shared" si="224"/>
        <v>Branch A</v>
      </c>
      <c r="J105" s="54"/>
      <c r="K105" s="156">
        <f t="shared" si="225"/>
        <v>1.4187206061823978</v>
      </c>
      <c r="L105" s="34">
        <v>0</v>
      </c>
      <c r="M105" s="153">
        <f t="shared" si="123"/>
        <v>1.8274126746018766</v>
      </c>
      <c r="N105" s="153">
        <f t="shared" si="227"/>
        <v>0</v>
      </c>
      <c r="O105" s="153">
        <f t="shared" si="228"/>
        <v>0</v>
      </c>
      <c r="P105" s="153">
        <f t="shared" si="229"/>
        <v>0</v>
      </c>
      <c r="R105" s="23">
        <v>1</v>
      </c>
      <c r="S105" s="157">
        <f>(1-IF(M105=0,0,INDEX('Branch Closure Driven Attrition'!$D$9:$G$12,MATCH($B105,'Branch Closure Driven Attrition'!$C$9:$C$12,TRUE),MATCH(M105,'Branch Closure Driven Attrition'!$D$8:$G$8,TRUE))))</f>
        <v>0.65</v>
      </c>
      <c r="T105" s="157">
        <f>(1-IF(N105=0,0,INDEX('Branch Closure Driven Attrition'!$D$9:$G$12,MATCH($B105,'Branch Closure Driven Attrition'!$C$9:$C$12,TRUE),MATCH(N105,'Branch Closure Driven Attrition'!$D$8:$G$8,TRUE))))</f>
        <v>1</v>
      </c>
      <c r="U105" s="157">
        <f>(1-IF(O105=0,0,INDEX('Branch Closure Driven Attrition'!$D$9:$G$12,MATCH($B105,'Branch Closure Driven Attrition'!$C$9:$C$12,TRUE),MATCH(O105,'Branch Closure Driven Attrition'!$D$8:$G$8,TRUE))))</f>
        <v>1</v>
      </c>
      <c r="V105" s="157">
        <f>(1-IF(P105=0,0,INDEX('Branch Closure Driven Attrition'!$D$9:$G$12,MATCH($B105,'Branch Closure Driven Attrition'!$C$9:$C$12,TRUE),MATCH(P105,'Branch Closure Driven Attrition'!$D$8:$G$8,TRUE))))</f>
        <v>1</v>
      </c>
      <c r="W105" s="29"/>
      <c r="X105" s="23">
        <f t="shared" si="122"/>
        <v>1</v>
      </c>
      <c r="Y105" s="157">
        <f>IF($C105&lt;'Fee Driven Attrition'!$I$8,1-IF(Y$13='Fee Driven Attrition'!$J$7,'Fee Driven Attrition'!$J$8,'Fee Driven Attrition'!$K$8),1)</f>
        <v>1</v>
      </c>
      <c r="Z105" s="157">
        <f>IF($C105&lt;'Fee Driven Attrition'!$I$9,1-IF(Z$13='Fee Driven Attrition'!$J$7,'Fee Driven Attrition'!$J$9,'Fee Driven Attrition'!$K$8),1)</f>
        <v>1</v>
      </c>
      <c r="AA105" s="157">
        <f>IF($C105&lt;'Fee Driven Attrition'!$I$8,1-IF(AA$13='Fee Driven Attrition'!$K$7,'Fee Driven Attrition'!$K$8,'Fee Driven Attrition'!$K$8),1)</f>
        <v>1</v>
      </c>
      <c r="AB105" s="157">
        <f>IF($C105&lt;'Fee Driven Attrition'!$I$9,1-IF(AB$13='Fee Driven Attrition'!$K$7,'Fee Driven Attrition'!$K$9,'Fee Driven Attrition'!$K$8),1)</f>
        <v>1</v>
      </c>
      <c r="AC105" s="29"/>
      <c r="AD105" s="23"/>
      <c r="AE105" s="157">
        <f t="shared" si="223"/>
        <v>1</v>
      </c>
      <c r="AF105" s="157">
        <f t="shared" si="124"/>
        <v>0.65</v>
      </c>
      <c r="AG105" s="157">
        <f t="shared" si="125"/>
        <v>1</v>
      </c>
      <c r="AH105" s="157">
        <f t="shared" si="126"/>
        <v>1</v>
      </c>
      <c r="AI105" s="157">
        <f t="shared" si="127"/>
        <v>1</v>
      </c>
      <c r="AJ105" s="157">
        <f t="shared" si="128"/>
        <v>1</v>
      </c>
      <c r="AK105" s="157">
        <f t="shared" si="129"/>
        <v>0.65</v>
      </c>
      <c r="AL105" s="157">
        <f t="shared" si="130"/>
        <v>1</v>
      </c>
      <c r="AM105" s="157">
        <f t="shared" si="131"/>
        <v>1</v>
      </c>
      <c r="AN105" s="157">
        <f t="shared" si="132"/>
        <v>1</v>
      </c>
      <c r="AO105" s="157">
        <f t="shared" si="133"/>
        <v>1</v>
      </c>
      <c r="AP105" s="157">
        <f t="shared" si="134"/>
        <v>0.65</v>
      </c>
      <c r="AQ105" s="157">
        <f t="shared" si="135"/>
        <v>1</v>
      </c>
      <c r="AR105" s="157">
        <f t="shared" si="136"/>
        <v>1</v>
      </c>
      <c r="AS105" s="157">
        <f t="shared" si="137"/>
        <v>1</v>
      </c>
      <c r="AT105" s="157">
        <f t="shared" si="138"/>
        <v>1</v>
      </c>
      <c r="AU105" s="157">
        <f t="shared" si="139"/>
        <v>0.65</v>
      </c>
      <c r="AV105" s="157">
        <f t="shared" si="140"/>
        <v>1</v>
      </c>
      <c r="AW105" s="157">
        <f t="shared" si="141"/>
        <v>1</v>
      </c>
      <c r="AX105" s="157">
        <f t="shared" si="142"/>
        <v>1</v>
      </c>
      <c r="AY105" s="157">
        <f t="shared" si="143"/>
        <v>1</v>
      </c>
      <c r="AZ105" s="157">
        <f t="shared" si="144"/>
        <v>0.65</v>
      </c>
      <c r="BA105" s="157">
        <f t="shared" si="145"/>
        <v>1</v>
      </c>
      <c r="BB105" s="157">
        <f t="shared" si="146"/>
        <v>1</v>
      </c>
      <c r="BC105" s="157">
        <f t="shared" si="147"/>
        <v>1</v>
      </c>
      <c r="BD105" s="60"/>
      <c r="BE105" s="158">
        <f t="shared" si="226"/>
        <v>167.15928713303217</v>
      </c>
      <c r="BF105" s="1"/>
      <c r="BG105" s="1"/>
      <c r="BH105" s="159">
        <f t="shared" si="148"/>
        <v>0</v>
      </c>
      <c r="BI105" s="159">
        <f t="shared" si="149"/>
        <v>0</v>
      </c>
      <c r="BJ105" s="159">
        <f t="shared" si="150"/>
        <v>0</v>
      </c>
      <c r="BK105" s="159">
        <f t="shared" si="151"/>
        <v>0</v>
      </c>
      <c r="BL105" s="159">
        <f t="shared" si="152"/>
        <v>0</v>
      </c>
      <c r="BM105" s="159">
        <f t="shared" si="153"/>
        <v>0</v>
      </c>
      <c r="BN105" s="159">
        <f t="shared" si="154"/>
        <v>0</v>
      </c>
      <c r="BO105" s="159">
        <f t="shared" si="155"/>
        <v>0</v>
      </c>
      <c r="BP105" s="159">
        <f t="shared" si="156"/>
        <v>0</v>
      </c>
      <c r="BQ105" s="159">
        <f t="shared" si="157"/>
        <v>0</v>
      </c>
      <c r="BR105" s="159">
        <f t="shared" si="158"/>
        <v>0</v>
      </c>
      <c r="BS105" s="159">
        <f t="shared" si="159"/>
        <v>0</v>
      </c>
      <c r="BT105" s="159">
        <f t="shared" si="160"/>
        <v>0</v>
      </c>
      <c r="BU105" s="159">
        <f t="shared" si="161"/>
        <v>0</v>
      </c>
      <c r="BV105" s="159">
        <f t="shared" si="162"/>
        <v>0</v>
      </c>
      <c r="BW105" s="159">
        <f t="shared" si="163"/>
        <v>0</v>
      </c>
      <c r="BX105" s="159">
        <f t="shared" si="164"/>
        <v>0</v>
      </c>
      <c r="BY105" s="159">
        <f t="shared" si="165"/>
        <v>0</v>
      </c>
      <c r="BZ105" s="159">
        <f t="shared" si="166"/>
        <v>0</v>
      </c>
      <c r="CA105" s="159">
        <f t="shared" si="167"/>
        <v>0</v>
      </c>
      <c r="CB105" s="159">
        <f t="shared" si="168"/>
        <v>0</v>
      </c>
      <c r="CC105" s="159">
        <f t="shared" si="169"/>
        <v>0</v>
      </c>
      <c r="CD105" s="159">
        <f t="shared" si="170"/>
        <v>0</v>
      </c>
      <c r="CE105" s="159">
        <f t="shared" si="171"/>
        <v>0</v>
      </c>
      <c r="CF105" s="159">
        <f t="shared" si="172"/>
        <v>0</v>
      </c>
      <c r="CG105" s="1"/>
      <c r="CH105" s="1"/>
      <c r="CI105" s="160">
        <f t="shared" si="173"/>
        <v>117.15928713303217</v>
      </c>
      <c r="CJ105" s="160">
        <f t="shared" si="174"/>
        <v>117.15928713303217</v>
      </c>
      <c r="CK105" s="160">
        <f t="shared" si="175"/>
        <v>117.15928713303217</v>
      </c>
      <c r="CL105" s="160">
        <f t="shared" si="176"/>
        <v>117.15928713303217</v>
      </c>
      <c r="CM105" s="160">
        <f t="shared" si="177"/>
        <v>117.15928713303217</v>
      </c>
      <c r="CN105" s="160">
        <f t="shared" si="178"/>
        <v>117.15928713303217</v>
      </c>
      <c r="CO105" s="160">
        <f t="shared" si="179"/>
        <v>117.15928713303217</v>
      </c>
      <c r="CP105" s="160">
        <f t="shared" si="180"/>
        <v>117.15928713303217</v>
      </c>
      <c r="CQ105" s="160">
        <f t="shared" si="181"/>
        <v>117.15928713303217</v>
      </c>
      <c r="CR105" s="160">
        <f t="shared" si="182"/>
        <v>117.15928713303217</v>
      </c>
      <c r="CS105" s="160">
        <f t="shared" si="183"/>
        <v>117.15928713303217</v>
      </c>
      <c r="CT105" s="160">
        <f t="shared" si="184"/>
        <v>117.15928713303217</v>
      </c>
      <c r="CU105" s="160">
        <f t="shared" si="185"/>
        <v>117.15928713303217</v>
      </c>
      <c r="CV105" s="160">
        <f t="shared" si="186"/>
        <v>117.15928713303217</v>
      </c>
      <c r="CW105" s="160">
        <f t="shared" si="187"/>
        <v>117.15928713303217</v>
      </c>
      <c r="CX105" s="160">
        <f t="shared" si="188"/>
        <v>117.15928713303217</v>
      </c>
      <c r="CY105" s="160">
        <f t="shared" si="189"/>
        <v>117.15928713303217</v>
      </c>
      <c r="CZ105" s="160">
        <f t="shared" si="190"/>
        <v>117.15928713303217</v>
      </c>
      <c r="DA105" s="160">
        <f t="shared" si="191"/>
        <v>117.15928713303217</v>
      </c>
      <c r="DB105" s="160">
        <f t="shared" si="192"/>
        <v>117.15928713303217</v>
      </c>
      <c r="DC105" s="160">
        <f t="shared" si="193"/>
        <v>117.15928713303217</v>
      </c>
      <c r="DD105" s="160">
        <f t="shared" si="194"/>
        <v>117.15928713303217</v>
      </c>
      <c r="DE105" s="160">
        <f t="shared" si="195"/>
        <v>117.15928713303217</v>
      </c>
      <c r="DF105" s="160">
        <f t="shared" si="196"/>
        <v>117.15928713303217</v>
      </c>
      <c r="DG105" s="160">
        <f t="shared" si="197"/>
        <v>117.15928713303217</v>
      </c>
      <c r="DH105" s="36"/>
      <c r="DI105" s="36"/>
      <c r="DJ105" s="160">
        <f t="shared" si="198"/>
        <v>117.15928713303217</v>
      </c>
      <c r="DK105" s="160">
        <f t="shared" si="199"/>
        <v>76.153536636470903</v>
      </c>
      <c r="DL105" s="160">
        <f t="shared" si="200"/>
        <v>117.15928713303217</v>
      </c>
      <c r="DM105" s="160">
        <f t="shared" si="201"/>
        <v>117.15928713303217</v>
      </c>
      <c r="DN105" s="160">
        <f t="shared" si="202"/>
        <v>117.15928713303217</v>
      </c>
      <c r="DO105" s="160">
        <f t="shared" si="203"/>
        <v>117.15928713303217</v>
      </c>
      <c r="DP105" s="160">
        <f t="shared" si="204"/>
        <v>76.153536636470903</v>
      </c>
      <c r="DQ105" s="160">
        <f t="shared" si="205"/>
        <v>117.15928713303217</v>
      </c>
      <c r="DR105" s="160">
        <f t="shared" si="206"/>
        <v>117.15928713303217</v>
      </c>
      <c r="DS105" s="160">
        <f t="shared" si="207"/>
        <v>117.15928713303217</v>
      </c>
      <c r="DT105" s="160">
        <f t="shared" si="208"/>
        <v>117.15928713303217</v>
      </c>
      <c r="DU105" s="160">
        <f t="shared" si="209"/>
        <v>76.153536636470903</v>
      </c>
      <c r="DV105" s="160">
        <f t="shared" si="210"/>
        <v>117.15928713303217</v>
      </c>
      <c r="DW105" s="160">
        <f t="shared" si="211"/>
        <v>117.15928713303217</v>
      </c>
      <c r="DX105" s="160">
        <f t="shared" si="212"/>
        <v>117.15928713303217</v>
      </c>
      <c r="DY105" s="160">
        <f t="shared" si="213"/>
        <v>117.15928713303217</v>
      </c>
      <c r="DZ105" s="160">
        <f t="shared" si="214"/>
        <v>76.153536636470903</v>
      </c>
      <c r="EA105" s="160">
        <f t="shared" si="215"/>
        <v>117.15928713303217</v>
      </c>
      <c r="EB105" s="160">
        <f t="shared" si="216"/>
        <v>117.15928713303217</v>
      </c>
      <c r="EC105" s="160">
        <f t="shared" si="217"/>
        <v>117.15928713303217</v>
      </c>
      <c r="ED105" s="160">
        <f t="shared" si="218"/>
        <v>117.15928713303217</v>
      </c>
      <c r="EE105" s="160">
        <f t="shared" si="219"/>
        <v>76.153536636470903</v>
      </c>
      <c r="EF105" s="160">
        <f t="shared" si="220"/>
        <v>117.15928713303217</v>
      </c>
      <c r="EG105" s="160">
        <f t="shared" si="221"/>
        <v>117.15928713303217</v>
      </c>
      <c r="EH105" s="160">
        <f t="shared" si="222"/>
        <v>117.15928713303217</v>
      </c>
      <c r="EI105" s="36"/>
      <c r="EJ105" s="36"/>
      <c r="EK105" s="36"/>
      <c r="EL105" s="36"/>
      <c r="EM105" s="36"/>
      <c r="EN105" s="36"/>
      <c r="EO105" s="36"/>
      <c r="EP105" s="36"/>
      <c r="EQ105" s="36"/>
      <c r="ER105" s="36"/>
      <c r="ES105" s="36"/>
      <c r="ET105" s="36"/>
      <c r="EU105" s="36"/>
    </row>
    <row r="106" spans="1:151" ht="13.5" thickBot="1">
      <c r="A106" s="2">
        <v>1147</v>
      </c>
      <c r="B106" s="153">
        <f>INDEX('Customer Longevity'!$A$7:$A$206,MATCH(Model!A106,'Customer Longevity'!$B$7:$B$206,0))</f>
        <v>4.2201886965355468</v>
      </c>
      <c r="C106" s="154">
        <v>15998.57105088987</v>
      </c>
      <c r="D106" s="3"/>
      <c r="E106" s="153" cm="1">
        <f t="array" ref="E106">INDEX('Distance to Each Branch'!$C$7:$C$806,MATCH(1, (Model!$E$14='Distance to Each Branch'!$B$7:$B$806)*(Model!A106='Distance to Each Branch'!$A$7:$A$806),0))</f>
        <v>1.152406261575615</v>
      </c>
      <c r="F106" s="153" cm="1">
        <f t="array" ref="F106">INDEX('Distance to Each Branch'!$C$7:$C$806,MATCH(1, (Model!$F$14='Distance to Each Branch'!$B$7:$B$806)*(Model!A106='Distance to Each Branch'!$A$7:$A$806),0))</f>
        <v>3.5770006558114487</v>
      </c>
      <c r="G106" s="153" cm="1">
        <f t="array" ref="G106">INDEX('Distance to Each Branch'!$C$7:$C$806,MATCH(1, (Model!$G$14='Distance to Each Branch'!$B$7:$B$806)*(Model!A106='Distance to Each Branch'!$A$7:$A$806),0))</f>
        <v>3.27271597695476</v>
      </c>
      <c r="H106" s="153" cm="1">
        <f t="array" ref="H106">INDEX('Distance to Each Branch'!$C$7:$C$806,MATCH(1, (Model!$H$14='Distance to Each Branch'!$B$7:$B$806)*(Model!A106='Distance to Each Branch'!$A$7:$A$806),0))</f>
        <v>4.544992492580314</v>
      </c>
      <c r="I106" s="155" t="str">
        <f t="shared" si="224"/>
        <v>Branch A</v>
      </c>
      <c r="J106" s="54"/>
      <c r="K106" s="156">
        <f t="shared" si="225"/>
        <v>1.152406261575615</v>
      </c>
      <c r="L106" s="34">
        <v>0</v>
      </c>
      <c r="M106" s="153">
        <f t="shared" si="123"/>
        <v>2.120309715379145</v>
      </c>
      <c r="N106" s="153">
        <f t="shared" si="227"/>
        <v>0</v>
      </c>
      <c r="O106" s="153">
        <f t="shared" si="228"/>
        <v>0</v>
      </c>
      <c r="P106" s="153">
        <f t="shared" si="229"/>
        <v>0</v>
      </c>
      <c r="R106" s="23">
        <v>1</v>
      </c>
      <c r="S106" s="157">
        <f>(1-IF(M106=0,0,INDEX('Branch Closure Driven Attrition'!$D$9:$G$12,MATCH($B106,'Branch Closure Driven Attrition'!$C$9:$C$12,TRUE),MATCH(M106,'Branch Closure Driven Attrition'!$D$8:$G$8,TRUE))))</f>
        <v>0.6</v>
      </c>
      <c r="T106" s="157">
        <f>(1-IF(N106=0,0,INDEX('Branch Closure Driven Attrition'!$D$9:$G$12,MATCH($B106,'Branch Closure Driven Attrition'!$C$9:$C$12,TRUE),MATCH(N106,'Branch Closure Driven Attrition'!$D$8:$G$8,TRUE))))</f>
        <v>1</v>
      </c>
      <c r="U106" s="157">
        <f>(1-IF(O106=0,0,INDEX('Branch Closure Driven Attrition'!$D$9:$G$12,MATCH($B106,'Branch Closure Driven Attrition'!$C$9:$C$12,TRUE),MATCH(O106,'Branch Closure Driven Attrition'!$D$8:$G$8,TRUE))))</f>
        <v>1</v>
      </c>
      <c r="V106" s="157">
        <f>(1-IF(P106=0,0,INDEX('Branch Closure Driven Attrition'!$D$9:$G$12,MATCH($B106,'Branch Closure Driven Attrition'!$C$9:$C$12,TRUE),MATCH(P106,'Branch Closure Driven Attrition'!$D$8:$G$8,TRUE))))</f>
        <v>1</v>
      </c>
      <c r="W106" s="29"/>
      <c r="X106" s="23">
        <f t="shared" si="122"/>
        <v>1</v>
      </c>
      <c r="Y106" s="157">
        <f>IF($C106&lt;'Fee Driven Attrition'!$I$8,1-IF(Y$13='Fee Driven Attrition'!$J$7,'Fee Driven Attrition'!$J$8,'Fee Driven Attrition'!$K$8),1)</f>
        <v>1</v>
      </c>
      <c r="Z106" s="157">
        <f>IF($C106&lt;'Fee Driven Attrition'!$I$9,1-IF(Z$13='Fee Driven Attrition'!$J$7,'Fee Driven Attrition'!$J$9,'Fee Driven Attrition'!$K$8),1)</f>
        <v>1</v>
      </c>
      <c r="AA106" s="157">
        <f>IF($C106&lt;'Fee Driven Attrition'!$I$8,1-IF(AA$13='Fee Driven Attrition'!$K$7,'Fee Driven Attrition'!$K$8,'Fee Driven Attrition'!$K$8),1)</f>
        <v>1</v>
      </c>
      <c r="AB106" s="157">
        <f>IF($C106&lt;'Fee Driven Attrition'!$I$9,1-IF(AB$13='Fee Driven Attrition'!$K$7,'Fee Driven Attrition'!$K$9,'Fee Driven Attrition'!$K$8),1)</f>
        <v>1</v>
      </c>
      <c r="AC106" s="29"/>
      <c r="AD106" s="23"/>
      <c r="AE106" s="157">
        <f t="shared" si="223"/>
        <v>1</v>
      </c>
      <c r="AF106" s="157">
        <f t="shared" si="124"/>
        <v>0.6</v>
      </c>
      <c r="AG106" s="157">
        <f t="shared" si="125"/>
        <v>1</v>
      </c>
      <c r="AH106" s="157">
        <f t="shared" si="126"/>
        <v>1</v>
      </c>
      <c r="AI106" s="157">
        <f t="shared" si="127"/>
        <v>1</v>
      </c>
      <c r="AJ106" s="157">
        <f t="shared" si="128"/>
        <v>1</v>
      </c>
      <c r="AK106" s="157">
        <f t="shared" si="129"/>
        <v>0.6</v>
      </c>
      <c r="AL106" s="157">
        <f t="shared" si="130"/>
        <v>1</v>
      </c>
      <c r="AM106" s="157">
        <f t="shared" si="131"/>
        <v>1</v>
      </c>
      <c r="AN106" s="157">
        <f t="shared" si="132"/>
        <v>1</v>
      </c>
      <c r="AO106" s="157">
        <f t="shared" si="133"/>
        <v>1</v>
      </c>
      <c r="AP106" s="157">
        <f t="shared" si="134"/>
        <v>0.6</v>
      </c>
      <c r="AQ106" s="157">
        <f t="shared" si="135"/>
        <v>1</v>
      </c>
      <c r="AR106" s="157">
        <f t="shared" si="136"/>
        <v>1</v>
      </c>
      <c r="AS106" s="157">
        <f t="shared" si="137"/>
        <v>1</v>
      </c>
      <c r="AT106" s="157">
        <f t="shared" si="138"/>
        <v>1</v>
      </c>
      <c r="AU106" s="157">
        <f t="shared" si="139"/>
        <v>0.6</v>
      </c>
      <c r="AV106" s="157">
        <f t="shared" si="140"/>
        <v>1</v>
      </c>
      <c r="AW106" s="157">
        <f t="shared" si="141"/>
        <v>1</v>
      </c>
      <c r="AX106" s="157">
        <f t="shared" si="142"/>
        <v>1</v>
      </c>
      <c r="AY106" s="157">
        <f t="shared" si="143"/>
        <v>1</v>
      </c>
      <c r="AZ106" s="157">
        <f t="shared" si="144"/>
        <v>0.6</v>
      </c>
      <c r="BA106" s="157">
        <f t="shared" si="145"/>
        <v>1</v>
      </c>
      <c r="BB106" s="157">
        <f t="shared" si="146"/>
        <v>1</v>
      </c>
      <c r="BC106" s="157">
        <f t="shared" si="147"/>
        <v>1</v>
      </c>
      <c r="BD106" s="60"/>
      <c r="BE106" s="158">
        <f t="shared" si="226"/>
        <v>159.98571050889871</v>
      </c>
      <c r="BF106" s="1"/>
      <c r="BG106" s="1"/>
      <c r="BH106" s="159">
        <f t="shared" si="148"/>
        <v>0</v>
      </c>
      <c r="BI106" s="159">
        <f t="shared" si="149"/>
        <v>0</v>
      </c>
      <c r="BJ106" s="159">
        <f t="shared" si="150"/>
        <v>0</v>
      </c>
      <c r="BK106" s="159">
        <f t="shared" si="151"/>
        <v>0</v>
      </c>
      <c r="BL106" s="159">
        <f t="shared" si="152"/>
        <v>0</v>
      </c>
      <c r="BM106" s="159">
        <f t="shared" si="153"/>
        <v>0</v>
      </c>
      <c r="BN106" s="159">
        <f t="shared" si="154"/>
        <v>0</v>
      </c>
      <c r="BO106" s="159">
        <f t="shared" si="155"/>
        <v>0</v>
      </c>
      <c r="BP106" s="159">
        <f t="shared" si="156"/>
        <v>0</v>
      </c>
      <c r="BQ106" s="159">
        <f t="shared" si="157"/>
        <v>0</v>
      </c>
      <c r="BR106" s="159">
        <f t="shared" si="158"/>
        <v>0</v>
      </c>
      <c r="BS106" s="159">
        <f t="shared" si="159"/>
        <v>0</v>
      </c>
      <c r="BT106" s="159">
        <f t="shared" si="160"/>
        <v>0</v>
      </c>
      <c r="BU106" s="159">
        <f t="shared" si="161"/>
        <v>0</v>
      </c>
      <c r="BV106" s="159">
        <f t="shared" si="162"/>
        <v>0</v>
      </c>
      <c r="BW106" s="159">
        <f t="shared" si="163"/>
        <v>0</v>
      </c>
      <c r="BX106" s="159">
        <f t="shared" si="164"/>
        <v>0</v>
      </c>
      <c r="BY106" s="159">
        <f t="shared" si="165"/>
        <v>0</v>
      </c>
      <c r="BZ106" s="159">
        <f t="shared" si="166"/>
        <v>0</v>
      </c>
      <c r="CA106" s="159">
        <f t="shared" si="167"/>
        <v>0</v>
      </c>
      <c r="CB106" s="159">
        <f t="shared" si="168"/>
        <v>0</v>
      </c>
      <c r="CC106" s="159">
        <f t="shared" si="169"/>
        <v>0</v>
      </c>
      <c r="CD106" s="159">
        <f t="shared" si="170"/>
        <v>0</v>
      </c>
      <c r="CE106" s="159">
        <f t="shared" si="171"/>
        <v>0</v>
      </c>
      <c r="CF106" s="159">
        <f t="shared" si="172"/>
        <v>0</v>
      </c>
      <c r="CG106" s="1"/>
      <c r="CH106" s="1"/>
      <c r="CI106" s="160">
        <f t="shared" si="173"/>
        <v>109.98571050889871</v>
      </c>
      <c r="CJ106" s="160">
        <f t="shared" si="174"/>
        <v>109.98571050889871</v>
      </c>
      <c r="CK106" s="160">
        <f t="shared" si="175"/>
        <v>109.98571050889871</v>
      </c>
      <c r="CL106" s="160">
        <f t="shared" si="176"/>
        <v>109.98571050889871</v>
      </c>
      <c r="CM106" s="160">
        <f t="shared" si="177"/>
        <v>109.98571050889871</v>
      </c>
      <c r="CN106" s="160">
        <f t="shared" si="178"/>
        <v>109.98571050889871</v>
      </c>
      <c r="CO106" s="160">
        <f t="shared" si="179"/>
        <v>109.98571050889871</v>
      </c>
      <c r="CP106" s="160">
        <f t="shared" si="180"/>
        <v>109.98571050889871</v>
      </c>
      <c r="CQ106" s="160">
        <f t="shared" si="181"/>
        <v>109.98571050889871</v>
      </c>
      <c r="CR106" s="160">
        <f t="shared" si="182"/>
        <v>109.98571050889871</v>
      </c>
      <c r="CS106" s="160">
        <f t="shared" si="183"/>
        <v>109.98571050889871</v>
      </c>
      <c r="CT106" s="160">
        <f t="shared" si="184"/>
        <v>109.98571050889871</v>
      </c>
      <c r="CU106" s="160">
        <f t="shared" si="185"/>
        <v>109.98571050889871</v>
      </c>
      <c r="CV106" s="160">
        <f t="shared" si="186"/>
        <v>109.98571050889871</v>
      </c>
      <c r="CW106" s="160">
        <f t="shared" si="187"/>
        <v>109.98571050889871</v>
      </c>
      <c r="CX106" s="160">
        <f t="shared" si="188"/>
        <v>109.98571050889871</v>
      </c>
      <c r="CY106" s="160">
        <f t="shared" si="189"/>
        <v>109.98571050889871</v>
      </c>
      <c r="CZ106" s="160">
        <f t="shared" si="190"/>
        <v>109.98571050889871</v>
      </c>
      <c r="DA106" s="160">
        <f t="shared" si="191"/>
        <v>109.98571050889871</v>
      </c>
      <c r="DB106" s="160">
        <f t="shared" si="192"/>
        <v>109.98571050889871</v>
      </c>
      <c r="DC106" s="160">
        <f t="shared" si="193"/>
        <v>109.98571050889871</v>
      </c>
      <c r="DD106" s="160">
        <f t="shared" si="194"/>
        <v>109.98571050889871</v>
      </c>
      <c r="DE106" s="160">
        <f t="shared" si="195"/>
        <v>109.98571050889871</v>
      </c>
      <c r="DF106" s="160">
        <f t="shared" si="196"/>
        <v>109.98571050889871</v>
      </c>
      <c r="DG106" s="160">
        <f t="shared" si="197"/>
        <v>109.98571050889871</v>
      </c>
      <c r="DH106" s="36"/>
      <c r="DI106" s="36"/>
      <c r="DJ106" s="160">
        <f t="shared" si="198"/>
        <v>109.98571050889871</v>
      </c>
      <c r="DK106" s="160">
        <f t="shared" si="199"/>
        <v>65.991426305339218</v>
      </c>
      <c r="DL106" s="160">
        <f t="shared" si="200"/>
        <v>109.98571050889871</v>
      </c>
      <c r="DM106" s="160">
        <f t="shared" si="201"/>
        <v>109.98571050889871</v>
      </c>
      <c r="DN106" s="160">
        <f t="shared" si="202"/>
        <v>109.98571050889871</v>
      </c>
      <c r="DO106" s="160">
        <f t="shared" si="203"/>
        <v>109.98571050889871</v>
      </c>
      <c r="DP106" s="160">
        <f t="shared" si="204"/>
        <v>65.991426305339218</v>
      </c>
      <c r="DQ106" s="160">
        <f t="shared" si="205"/>
        <v>109.98571050889871</v>
      </c>
      <c r="DR106" s="160">
        <f t="shared" si="206"/>
        <v>109.98571050889871</v>
      </c>
      <c r="DS106" s="160">
        <f t="shared" si="207"/>
        <v>109.98571050889871</v>
      </c>
      <c r="DT106" s="160">
        <f t="shared" si="208"/>
        <v>109.98571050889871</v>
      </c>
      <c r="DU106" s="160">
        <f t="shared" si="209"/>
        <v>65.991426305339218</v>
      </c>
      <c r="DV106" s="160">
        <f t="shared" si="210"/>
        <v>109.98571050889871</v>
      </c>
      <c r="DW106" s="160">
        <f t="shared" si="211"/>
        <v>109.98571050889871</v>
      </c>
      <c r="DX106" s="160">
        <f t="shared" si="212"/>
        <v>109.98571050889871</v>
      </c>
      <c r="DY106" s="160">
        <f t="shared" si="213"/>
        <v>109.98571050889871</v>
      </c>
      <c r="DZ106" s="160">
        <f t="shared" si="214"/>
        <v>65.991426305339218</v>
      </c>
      <c r="EA106" s="160">
        <f t="shared" si="215"/>
        <v>109.98571050889871</v>
      </c>
      <c r="EB106" s="160">
        <f t="shared" si="216"/>
        <v>109.98571050889871</v>
      </c>
      <c r="EC106" s="160">
        <f t="shared" si="217"/>
        <v>109.98571050889871</v>
      </c>
      <c r="ED106" s="160">
        <f t="shared" si="218"/>
        <v>109.98571050889871</v>
      </c>
      <c r="EE106" s="160">
        <f t="shared" si="219"/>
        <v>65.991426305339218</v>
      </c>
      <c r="EF106" s="160">
        <f t="shared" si="220"/>
        <v>109.98571050889871</v>
      </c>
      <c r="EG106" s="160">
        <f t="shared" si="221"/>
        <v>109.98571050889871</v>
      </c>
      <c r="EH106" s="160">
        <f t="shared" si="222"/>
        <v>109.98571050889871</v>
      </c>
      <c r="EI106" s="36"/>
      <c r="EJ106" s="36"/>
      <c r="EK106" s="36"/>
      <c r="EL106" s="36"/>
      <c r="EM106" s="36"/>
      <c r="EN106" s="36"/>
      <c r="EO106" s="36"/>
      <c r="EP106" s="36"/>
      <c r="EQ106" s="36"/>
      <c r="ER106" s="36"/>
      <c r="ES106" s="36"/>
      <c r="ET106" s="36"/>
      <c r="EU106" s="36"/>
    </row>
    <row r="107" spans="1:151" ht="13.5" thickBot="1">
      <c r="A107" s="2">
        <v>1133</v>
      </c>
      <c r="B107" s="153">
        <f>INDEX('Customer Longevity'!$A$7:$A$206,MATCH(Model!A107,'Customer Longevity'!$B$7:$B$206,0))</f>
        <v>1.6566562071406783</v>
      </c>
      <c r="C107" s="154">
        <v>10639.844198179691</v>
      </c>
      <c r="D107" s="3"/>
      <c r="E107" s="153" cm="1">
        <f t="array" ref="E107">INDEX('Distance to Each Branch'!$C$7:$C$806,MATCH(1, (Model!$E$14='Distance to Each Branch'!$B$7:$B$806)*(Model!A107='Distance to Each Branch'!$A$7:$A$806),0))</f>
        <v>1.8500205531653124</v>
      </c>
      <c r="F107" s="153" cm="1">
        <f t="array" ref="F107">INDEX('Distance to Each Branch'!$C$7:$C$806,MATCH(1, (Model!$F$14='Distance to Each Branch'!$B$7:$B$806)*(Model!A107='Distance to Each Branch'!$A$7:$A$806),0))</f>
        <v>4.2491258484763081</v>
      </c>
      <c r="G107" s="153" cm="1">
        <f t="array" ref="G107">INDEX('Distance to Each Branch'!$C$7:$C$806,MATCH(1, (Model!$G$14='Distance to Each Branch'!$B$7:$B$806)*(Model!A107='Distance to Each Branch'!$A$7:$A$806),0))</f>
        <v>4.2178963587156018</v>
      </c>
      <c r="H107" s="153" cm="1">
        <f t="array" ref="H107">INDEX('Distance to Each Branch'!$C$7:$C$806,MATCH(1, (Model!$H$14='Distance to Each Branch'!$B$7:$B$806)*(Model!A107='Distance to Each Branch'!$A$7:$A$806),0))</f>
        <v>0.88266091125564405</v>
      </c>
      <c r="I107" s="155" t="str">
        <f t="shared" si="224"/>
        <v>Branch D</v>
      </c>
      <c r="J107" s="54"/>
      <c r="K107" s="156">
        <f t="shared" si="225"/>
        <v>0.88266091125564405</v>
      </c>
      <c r="L107" s="34">
        <v>0</v>
      </c>
      <c r="M107" s="153">
        <f t="shared" si="123"/>
        <v>0</v>
      </c>
      <c r="N107" s="153">
        <f t="shared" si="227"/>
        <v>0</v>
      </c>
      <c r="O107" s="153">
        <f t="shared" si="228"/>
        <v>0</v>
      </c>
      <c r="P107" s="153">
        <f t="shared" si="229"/>
        <v>0.96735964190966839</v>
      </c>
      <c r="R107" s="23">
        <v>1</v>
      </c>
      <c r="S107" s="157">
        <f>(1-IF(M107=0,0,INDEX('Branch Closure Driven Attrition'!$D$9:$G$12,MATCH($B107,'Branch Closure Driven Attrition'!$C$9:$C$12,TRUE),MATCH(M107,'Branch Closure Driven Attrition'!$D$8:$G$8,TRUE))))</f>
        <v>1</v>
      </c>
      <c r="T107" s="157">
        <f>(1-IF(N107=0,0,INDEX('Branch Closure Driven Attrition'!$D$9:$G$12,MATCH($B107,'Branch Closure Driven Attrition'!$C$9:$C$12,TRUE),MATCH(N107,'Branch Closure Driven Attrition'!$D$8:$G$8,TRUE))))</f>
        <v>1</v>
      </c>
      <c r="U107" s="157">
        <f>(1-IF(O107=0,0,INDEX('Branch Closure Driven Attrition'!$D$9:$G$12,MATCH($B107,'Branch Closure Driven Attrition'!$C$9:$C$12,TRUE),MATCH(O107,'Branch Closure Driven Attrition'!$D$8:$G$8,TRUE))))</f>
        <v>1</v>
      </c>
      <c r="V107" s="157">
        <f>(1-IF(P107=0,0,INDEX('Branch Closure Driven Attrition'!$D$9:$G$12,MATCH($B107,'Branch Closure Driven Attrition'!$C$9:$C$12,TRUE),MATCH(P107,'Branch Closure Driven Attrition'!$D$8:$G$8,TRUE))))</f>
        <v>0.6</v>
      </c>
      <c r="W107" s="29"/>
      <c r="X107" s="23">
        <f t="shared" si="122"/>
        <v>1</v>
      </c>
      <c r="Y107" s="157">
        <f>IF($C107&lt;'Fee Driven Attrition'!$I$8,1-IF(Y$13='Fee Driven Attrition'!$J$7,'Fee Driven Attrition'!$J$8,'Fee Driven Attrition'!$K$8),1)</f>
        <v>0.9</v>
      </c>
      <c r="Z107" s="157">
        <f>IF($C107&lt;'Fee Driven Attrition'!$I$9,1-IF(Z$13='Fee Driven Attrition'!$J$7,'Fee Driven Attrition'!$J$9,'Fee Driven Attrition'!$K$8),1)</f>
        <v>0.95</v>
      </c>
      <c r="AA107" s="157">
        <f>IF($C107&lt;'Fee Driven Attrition'!$I$8,1-IF(AA$13='Fee Driven Attrition'!$K$7,'Fee Driven Attrition'!$K$8,'Fee Driven Attrition'!$K$8),1)</f>
        <v>0.8</v>
      </c>
      <c r="AB107" s="157">
        <f>IF($C107&lt;'Fee Driven Attrition'!$I$9,1-IF(AB$13='Fee Driven Attrition'!$K$7,'Fee Driven Attrition'!$K$9,'Fee Driven Attrition'!$K$8),1)</f>
        <v>0.85</v>
      </c>
      <c r="AC107" s="29"/>
      <c r="AD107" s="23"/>
      <c r="AE107" s="157">
        <f t="shared" si="223"/>
        <v>1</v>
      </c>
      <c r="AF107" s="157">
        <f t="shared" si="124"/>
        <v>1</v>
      </c>
      <c r="AG107" s="157">
        <f t="shared" si="125"/>
        <v>1</v>
      </c>
      <c r="AH107" s="157">
        <f t="shared" si="126"/>
        <v>1</v>
      </c>
      <c r="AI107" s="157">
        <f t="shared" si="127"/>
        <v>0.6</v>
      </c>
      <c r="AJ107" s="157">
        <f t="shared" si="128"/>
        <v>0.9</v>
      </c>
      <c r="AK107" s="157">
        <f t="shared" si="129"/>
        <v>0.9</v>
      </c>
      <c r="AL107" s="157">
        <f t="shared" si="130"/>
        <v>0.9</v>
      </c>
      <c r="AM107" s="157">
        <f t="shared" si="131"/>
        <v>0.9</v>
      </c>
      <c r="AN107" s="157">
        <f t="shared" si="132"/>
        <v>0.54</v>
      </c>
      <c r="AO107" s="157">
        <f t="shared" si="133"/>
        <v>0.95</v>
      </c>
      <c r="AP107" s="157">
        <f t="shared" si="134"/>
        <v>0.95</v>
      </c>
      <c r="AQ107" s="157">
        <f t="shared" si="135"/>
        <v>0.95</v>
      </c>
      <c r="AR107" s="157">
        <f t="shared" si="136"/>
        <v>0.95</v>
      </c>
      <c r="AS107" s="157">
        <f t="shared" si="137"/>
        <v>0.56999999999999995</v>
      </c>
      <c r="AT107" s="157">
        <f t="shared" si="138"/>
        <v>0.8</v>
      </c>
      <c r="AU107" s="157">
        <f t="shared" si="139"/>
        <v>0.8</v>
      </c>
      <c r="AV107" s="157">
        <f t="shared" si="140"/>
        <v>0.8</v>
      </c>
      <c r="AW107" s="157">
        <f t="shared" si="141"/>
        <v>0.8</v>
      </c>
      <c r="AX107" s="157">
        <f t="shared" si="142"/>
        <v>0.48</v>
      </c>
      <c r="AY107" s="157">
        <f t="shared" si="143"/>
        <v>0.85</v>
      </c>
      <c r="AZ107" s="157">
        <f t="shared" si="144"/>
        <v>0.85</v>
      </c>
      <c r="BA107" s="157">
        <f t="shared" si="145"/>
        <v>0.85</v>
      </c>
      <c r="BB107" s="157">
        <f t="shared" si="146"/>
        <v>0.85</v>
      </c>
      <c r="BC107" s="157">
        <f t="shared" si="147"/>
        <v>0.51</v>
      </c>
      <c r="BD107" s="60"/>
      <c r="BE107" s="158">
        <f t="shared" si="226"/>
        <v>106.39844198179692</v>
      </c>
      <c r="BF107" s="1"/>
      <c r="BG107" s="1"/>
      <c r="BH107" s="159">
        <f t="shared" si="148"/>
        <v>0</v>
      </c>
      <c r="BI107" s="159">
        <f t="shared" si="149"/>
        <v>0</v>
      </c>
      <c r="BJ107" s="159">
        <f t="shared" si="150"/>
        <v>0</v>
      </c>
      <c r="BK107" s="159">
        <f t="shared" si="151"/>
        <v>0</v>
      </c>
      <c r="BL107" s="159">
        <f t="shared" si="152"/>
        <v>0</v>
      </c>
      <c r="BM107" s="159">
        <f t="shared" si="153"/>
        <v>40</v>
      </c>
      <c r="BN107" s="159">
        <f t="shared" si="154"/>
        <v>40</v>
      </c>
      <c r="BO107" s="159">
        <f t="shared" si="155"/>
        <v>40</v>
      </c>
      <c r="BP107" s="159">
        <f t="shared" si="156"/>
        <v>40</v>
      </c>
      <c r="BQ107" s="159">
        <f t="shared" si="157"/>
        <v>40</v>
      </c>
      <c r="BR107" s="159">
        <f t="shared" si="158"/>
        <v>40</v>
      </c>
      <c r="BS107" s="159">
        <f t="shared" si="159"/>
        <v>40</v>
      </c>
      <c r="BT107" s="159">
        <f t="shared" si="160"/>
        <v>40</v>
      </c>
      <c r="BU107" s="159">
        <f t="shared" si="161"/>
        <v>40</v>
      </c>
      <c r="BV107" s="159">
        <f t="shared" si="162"/>
        <v>40</v>
      </c>
      <c r="BW107" s="159">
        <f t="shared" si="163"/>
        <v>60</v>
      </c>
      <c r="BX107" s="159">
        <f t="shared" si="164"/>
        <v>60</v>
      </c>
      <c r="BY107" s="159">
        <f t="shared" si="165"/>
        <v>60</v>
      </c>
      <c r="BZ107" s="159">
        <f t="shared" si="166"/>
        <v>60</v>
      </c>
      <c r="CA107" s="159">
        <f t="shared" si="167"/>
        <v>60</v>
      </c>
      <c r="CB107" s="159">
        <f t="shared" si="168"/>
        <v>60</v>
      </c>
      <c r="CC107" s="159">
        <f t="shared" si="169"/>
        <v>60</v>
      </c>
      <c r="CD107" s="159">
        <f t="shared" si="170"/>
        <v>60</v>
      </c>
      <c r="CE107" s="159">
        <f t="shared" si="171"/>
        <v>60</v>
      </c>
      <c r="CF107" s="159">
        <f t="shared" si="172"/>
        <v>60</v>
      </c>
      <c r="CG107" s="1"/>
      <c r="CH107" s="1"/>
      <c r="CI107" s="160">
        <f t="shared" si="173"/>
        <v>56.398441981796921</v>
      </c>
      <c r="CJ107" s="160">
        <f t="shared" si="174"/>
        <v>56.398441981796921</v>
      </c>
      <c r="CK107" s="160">
        <f t="shared" si="175"/>
        <v>56.398441981796921</v>
      </c>
      <c r="CL107" s="160">
        <f t="shared" si="176"/>
        <v>56.398441981796921</v>
      </c>
      <c r="CM107" s="160">
        <f t="shared" si="177"/>
        <v>56.398441981796921</v>
      </c>
      <c r="CN107" s="160">
        <f t="shared" si="178"/>
        <v>96.398441981796907</v>
      </c>
      <c r="CO107" s="160">
        <f t="shared" si="179"/>
        <v>96.398441981796907</v>
      </c>
      <c r="CP107" s="160">
        <f t="shared" si="180"/>
        <v>96.398441981796907</v>
      </c>
      <c r="CQ107" s="160">
        <f t="shared" si="181"/>
        <v>96.398441981796907</v>
      </c>
      <c r="CR107" s="160">
        <f t="shared" si="182"/>
        <v>96.398441981796907</v>
      </c>
      <c r="CS107" s="160">
        <f t="shared" si="183"/>
        <v>96.398441981796907</v>
      </c>
      <c r="CT107" s="160">
        <f t="shared" si="184"/>
        <v>96.398441981796907</v>
      </c>
      <c r="CU107" s="160">
        <f t="shared" si="185"/>
        <v>96.398441981796907</v>
      </c>
      <c r="CV107" s="160">
        <f t="shared" si="186"/>
        <v>96.398441981796907</v>
      </c>
      <c r="CW107" s="160">
        <f t="shared" si="187"/>
        <v>96.398441981796907</v>
      </c>
      <c r="CX107" s="160">
        <f t="shared" si="188"/>
        <v>116.39844198179691</v>
      </c>
      <c r="CY107" s="160">
        <f t="shared" si="189"/>
        <v>116.39844198179691</v>
      </c>
      <c r="CZ107" s="160">
        <f t="shared" si="190"/>
        <v>116.39844198179691</v>
      </c>
      <c r="DA107" s="160">
        <f t="shared" si="191"/>
        <v>116.39844198179691</v>
      </c>
      <c r="DB107" s="160">
        <f t="shared" si="192"/>
        <v>116.39844198179691</v>
      </c>
      <c r="DC107" s="160">
        <f t="shared" si="193"/>
        <v>116.39844198179691</v>
      </c>
      <c r="DD107" s="160">
        <f t="shared" si="194"/>
        <v>116.39844198179691</v>
      </c>
      <c r="DE107" s="160">
        <f t="shared" si="195"/>
        <v>116.39844198179691</v>
      </c>
      <c r="DF107" s="160">
        <f t="shared" si="196"/>
        <v>116.39844198179691</v>
      </c>
      <c r="DG107" s="160">
        <f t="shared" si="197"/>
        <v>116.39844198179691</v>
      </c>
      <c r="DH107" s="36"/>
      <c r="DI107" s="36"/>
      <c r="DJ107" s="160">
        <f t="shared" si="198"/>
        <v>56.398441981796921</v>
      </c>
      <c r="DK107" s="160">
        <f t="shared" si="199"/>
        <v>56.398441981796921</v>
      </c>
      <c r="DL107" s="160">
        <f t="shared" si="200"/>
        <v>56.398441981796921</v>
      </c>
      <c r="DM107" s="160">
        <f t="shared" si="201"/>
        <v>56.398441981796921</v>
      </c>
      <c r="DN107" s="160">
        <f t="shared" si="202"/>
        <v>33.839065189078148</v>
      </c>
      <c r="DO107" s="160">
        <f t="shared" si="203"/>
        <v>86.758597783617219</v>
      </c>
      <c r="DP107" s="160">
        <f t="shared" si="204"/>
        <v>86.758597783617219</v>
      </c>
      <c r="DQ107" s="160">
        <f t="shared" si="205"/>
        <v>86.758597783617219</v>
      </c>
      <c r="DR107" s="160">
        <f t="shared" si="206"/>
        <v>86.758597783617219</v>
      </c>
      <c r="DS107" s="160">
        <f t="shared" si="207"/>
        <v>52.055158670170336</v>
      </c>
      <c r="DT107" s="160">
        <f t="shared" si="208"/>
        <v>91.578519882707056</v>
      </c>
      <c r="DU107" s="160">
        <f t="shared" si="209"/>
        <v>91.578519882707056</v>
      </c>
      <c r="DV107" s="160">
        <f t="shared" si="210"/>
        <v>91.578519882707056</v>
      </c>
      <c r="DW107" s="160">
        <f t="shared" si="211"/>
        <v>91.578519882707056</v>
      </c>
      <c r="DX107" s="160">
        <f t="shared" si="212"/>
        <v>54.947111929624235</v>
      </c>
      <c r="DY107" s="160">
        <f t="shared" si="213"/>
        <v>93.118753585437531</v>
      </c>
      <c r="DZ107" s="160">
        <f t="shared" si="214"/>
        <v>93.118753585437531</v>
      </c>
      <c r="EA107" s="160">
        <f t="shared" si="215"/>
        <v>93.118753585437531</v>
      </c>
      <c r="EB107" s="160">
        <f t="shared" si="216"/>
        <v>93.118753585437531</v>
      </c>
      <c r="EC107" s="160">
        <f t="shared" si="217"/>
        <v>55.87125215126251</v>
      </c>
      <c r="ED107" s="160">
        <f t="shared" si="218"/>
        <v>98.938675684527368</v>
      </c>
      <c r="EE107" s="160">
        <f t="shared" si="219"/>
        <v>98.938675684527368</v>
      </c>
      <c r="EF107" s="160">
        <f t="shared" si="220"/>
        <v>98.938675684527368</v>
      </c>
      <c r="EG107" s="160">
        <f t="shared" si="221"/>
        <v>98.938675684527368</v>
      </c>
      <c r="EH107" s="160">
        <f t="shared" si="222"/>
        <v>59.363205410716425</v>
      </c>
      <c r="EI107" s="36"/>
      <c r="EJ107" s="36"/>
      <c r="EK107" s="36"/>
      <c r="EL107" s="36"/>
      <c r="EM107" s="36"/>
      <c r="EN107" s="36"/>
      <c r="EO107" s="36"/>
      <c r="EP107" s="36"/>
      <c r="EQ107" s="36"/>
      <c r="ER107" s="36"/>
      <c r="ES107" s="36"/>
      <c r="ET107" s="36"/>
      <c r="EU107" s="36"/>
    </row>
    <row r="108" spans="1:151" ht="13.5" thickBot="1">
      <c r="A108" s="2">
        <v>1141</v>
      </c>
      <c r="B108" s="153">
        <f>INDEX('Customer Longevity'!$A$7:$A$206,MATCH(Model!A108,'Customer Longevity'!$B$7:$B$206,0))</f>
        <v>7.3568331368776629</v>
      </c>
      <c r="C108" s="154">
        <v>24101.631310795347</v>
      </c>
      <c r="D108" s="3"/>
      <c r="E108" s="153" cm="1">
        <f t="array" ref="E108">INDEX('Distance to Each Branch'!$C$7:$C$806,MATCH(1, (Model!$E$14='Distance to Each Branch'!$B$7:$B$806)*(Model!A108='Distance to Each Branch'!$A$7:$A$806),0))</f>
        <v>4.8145863121985979</v>
      </c>
      <c r="F108" s="153" cm="1">
        <f t="array" ref="F108">INDEX('Distance to Each Branch'!$C$7:$C$806,MATCH(1, (Model!$F$14='Distance to Each Branch'!$B$7:$B$806)*(Model!A108='Distance to Each Branch'!$A$7:$A$806),0))</f>
        <v>5.1897573742936451</v>
      </c>
      <c r="G108" s="153" cm="1">
        <f t="array" ref="G108">INDEX('Distance to Each Branch'!$C$7:$C$806,MATCH(1, (Model!$G$14='Distance to Each Branch'!$B$7:$B$806)*(Model!A108='Distance to Each Branch'!$A$7:$A$806),0))</f>
        <v>3.1360121049934424</v>
      </c>
      <c r="H108" s="153" cm="1">
        <f t="array" ref="H108">INDEX('Distance to Each Branch'!$C$7:$C$806,MATCH(1, (Model!$H$14='Distance to Each Branch'!$B$7:$B$806)*(Model!A108='Distance to Each Branch'!$A$7:$A$806),0))</f>
        <v>2.9221632237314901</v>
      </c>
      <c r="I108" s="155" t="str">
        <f t="shared" si="224"/>
        <v>Branch D</v>
      </c>
      <c r="J108" s="54"/>
      <c r="K108" s="156">
        <f t="shared" si="225"/>
        <v>2.9221632237314901</v>
      </c>
      <c r="L108" s="34">
        <v>0</v>
      </c>
      <c r="M108" s="153">
        <f t="shared" si="123"/>
        <v>0</v>
      </c>
      <c r="N108" s="153">
        <f t="shared" si="227"/>
        <v>0</v>
      </c>
      <c r="O108" s="153">
        <f t="shared" si="228"/>
        <v>0</v>
      </c>
      <c r="P108" s="153">
        <f t="shared" si="229"/>
        <v>0.21384888126195234</v>
      </c>
      <c r="R108" s="23">
        <v>1</v>
      </c>
      <c r="S108" s="157">
        <f>(1-IF(M108=0,0,INDEX('Branch Closure Driven Attrition'!$D$9:$G$12,MATCH($B108,'Branch Closure Driven Attrition'!$C$9:$C$12,TRUE),MATCH(M108,'Branch Closure Driven Attrition'!$D$8:$G$8,TRUE))))</f>
        <v>1</v>
      </c>
      <c r="T108" s="157">
        <f>(1-IF(N108=0,0,INDEX('Branch Closure Driven Attrition'!$D$9:$G$12,MATCH($B108,'Branch Closure Driven Attrition'!$C$9:$C$12,TRUE),MATCH(N108,'Branch Closure Driven Attrition'!$D$8:$G$8,TRUE))))</f>
        <v>1</v>
      </c>
      <c r="U108" s="157">
        <f>(1-IF(O108=0,0,INDEX('Branch Closure Driven Attrition'!$D$9:$G$12,MATCH($B108,'Branch Closure Driven Attrition'!$C$9:$C$12,TRUE),MATCH(O108,'Branch Closure Driven Attrition'!$D$8:$G$8,TRUE))))</f>
        <v>1</v>
      </c>
      <c r="V108" s="157">
        <f>(1-IF(P108=0,0,INDEX('Branch Closure Driven Attrition'!$D$9:$G$12,MATCH($B108,'Branch Closure Driven Attrition'!$C$9:$C$12,TRUE),MATCH(P108,'Branch Closure Driven Attrition'!$D$8:$G$8,TRUE))))</f>
        <v>0.8</v>
      </c>
      <c r="W108" s="29"/>
      <c r="X108" s="23">
        <f t="shared" si="122"/>
        <v>1</v>
      </c>
      <c r="Y108" s="157">
        <f>IF($C108&lt;'Fee Driven Attrition'!$I$8,1-IF(Y$13='Fee Driven Attrition'!$J$7,'Fee Driven Attrition'!$J$8,'Fee Driven Attrition'!$K$8),1)</f>
        <v>1</v>
      </c>
      <c r="Z108" s="157">
        <f>IF($C108&lt;'Fee Driven Attrition'!$I$9,1-IF(Z$13='Fee Driven Attrition'!$J$7,'Fee Driven Attrition'!$J$9,'Fee Driven Attrition'!$K$8),1)</f>
        <v>1</v>
      </c>
      <c r="AA108" s="157">
        <f>IF($C108&lt;'Fee Driven Attrition'!$I$8,1-IF(AA$13='Fee Driven Attrition'!$K$7,'Fee Driven Attrition'!$K$8,'Fee Driven Attrition'!$K$8),1)</f>
        <v>1</v>
      </c>
      <c r="AB108" s="157">
        <f>IF($C108&lt;'Fee Driven Attrition'!$I$9,1-IF(AB$13='Fee Driven Attrition'!$K$7,'Fee Driven Attrition'!$K$9,'Fee Driven Attrition'!$K$8),1)</f>
        <v>1</v>
      </c>
      <c r="AC108" s="29"/>
      <c r="AD108" s="23"/>
      <c r="AE108" s="157">
        <f t="shared" si="223"/>
        <v>1</v>
      </c>
      <c r="AF108" s="157">
        <f t="shared" si="124"/>
        <v>1</v>
      </c>
      <c r="AG108" s="157">
        <f t="shared" si="125"/>
        <v>1</v>
      </c>
      <c r="AH108" s="157">
        <f t="shared" si="126"/>
        <v>1</v>
      </c>
      <c r="AI108" s="157">
        <f t="shared" si="127"/>
        <v>0.8</v>
      </c>
      <c r="AJ108" s="157">
        <f t="shared" si="128"/>
        <v>1</v>
      </c>
      <c r="AK108" s="157">
        <f t="shared" si="129"/>
        <v>1</v>
      </c>
      <c r="AL108" s="157">
        <f t="shared" si="130"/>
        <v>1</v>
      </c>
      <c r="AM108" s="157">
        <f t="shared" si="131"/>
        <v>1</v>
      </c>
      <c r="AN108" s="157">
        <f t="shared" si="132"/>
        <v>0.8</v>
      </c>
      <c r="AO108" s="157">
        <f t="shared" si="133"/>
        <v>1</v>
      </c>
      <c r="AP108" s="157">
        <f t="shared" si="134"/>
        <v>1</v>
      </c>
      <c r="AQ108" s="157">
        <f t="shared" si="135"/>
        <v>1</v>
      </c>
      <c r="AR108" s="157">
        <f t="shared" si="136"/>
        <v>1</v>
      </c>
      <c r="AS108" s="157">
        <f t="shared" si="137"/>
        <v>0.8</v>
      </c>
      <c r="AT108" s="157">
        <f t="shared" si="138"/>
        <v>1</v>
      </c>
      <c r="AU108" s="157">
        <f t="shared" si="139"/>
        <v>1</v>
      </c>
      <c r="AV108" s="157">
        <f t="shared" si="140"/>
        <v>1</v>
      </c>
      <c r="AW108" s="157">
        <f t="shared" si="141"/>
        <v>1</v>
      </c>
      <c r="AX108" s="157">
        <f t="shared" si="142"/>
        <v>0.8</v>
      </c>
      <c r="AY108" s="157">
        <f t="shared" si="143"/>
        <v>1</v>
      </c>
      <c r="AZ108" s="157">
        <f t="shared" si="144"/>
        <v>1</v>
      </c>
      <c r="BA108" s="157">
        <f t="shared" si="145"/>
        <v>1</v>
      </c>
      <c r="BB108" s="157">
        <f t="shared" si="146"/>
        <v>1</v>
      </c>
      <c r="BC108" s="157">
        <f t="shared" si="147"/>
        <v>0.8</v>
      </c>
      <c r="BD108" s="60"/>
      <c r="BE108" s="158">
        <f t="shared" si="226"/>
        <v>241.01631310795347</v>
      </c>
      <c r="BF108" s="1"/>
      <c r="BG108" s="1"/>
      <c r="BH108" s="159">
        <f t="shared" si="148"/>
        <v>0</v>
      </c>
      <c r="BI108" s="159">
        <f t="shared" si="149"/>
        <v>0</v>
      </c>
      <c r="BJ108" s="159">
        <f t="shared" si="150"/>
        <v>0</v>
      </c>
      <c r="BK108" s="159">
        <f t="shared" si="151"/>
        <v>0</v>
      </c>
      <c r="BL108" s="159">
        <f t="shared" si="152"/>
        <v>0</v>
      </c>
      <c r="BM108" s="159">
        <f t="shared" si="153"/>
        <v>0</v>
      </c>
      <c r="BN108" s="159">
        <f t="shared" si="154"/>
        <v>0</v>
      </c>
      <c r="BO108" s="159">
        <f t="shared" si="155"/>
        <v>0</v>
      </c>
      <c r="BP108" s="159">
        <f t="shared" si="156"/>
        <v>0</v>
      </c>
      <c r="BQ108" s="159">
        <f t="shared" si="157"/>
        <v>0</v>
      </c>
      <c r="BR108" s="159">
        <f t="shared" si="158"/>
        <v>0</v>
      </c>
      <c r="BS108" s="159">
        <f t="shared" si="159"/>
        <v>0</v>
      </c>
      <c r="BT108" s="159">
        <f t="shared" si="160"/>
        <v>0</v>
      </c>
      <c r="BU108" s="159">
        <f t="shared" si="161"/>
        <v>0</v>
      </c>
      <c r="BV108" s="159">
        <f t="shared" si="162"/>
        <v>0</v>
      </c>
      <c r="BW108" s="159">
        <f t="shared" si="163"/>
        <v>0</v>
      </c>
      <c r="BX108" s="159">
        <f t="shared" si="164"/>
        <v>0</v>
      </c>
      <c r="BY108" s="159">
        <f t="shared" si="165"/>
        <v>0</v>
      </c>
      <c r="BZ108" s="159">
        <f t="shared" si="166"/>
        <v>0</v>
      </c>
      <c r="CA108" s="159">
        <f t="shared" si="167"/>
        <v>0</v>
      </c>
      <c r="CB108" s="159">
        <f t="shared" si="168"/>
        <v>0</v>
      </c>
      <c r="CC108" s="159">
        <f t="shared" si="169"/>
        <v>0</v>
      </c>
      <c r="CD108" s="159">
        <f t="shared" si="170"/>
        <v>0</v>
      </c>
      <c r="CE108" s="159">
        <f t="shared" si="171"/>
        <v>0</v>
      </c>
      <c r="CF108" s="159">
        <f t="shared" si="172"/>
        <v>0</v>
      </c>
      <c r="CG108" s="1"/>
      <c r="CH108" s="1"/>
      <c r="CI108" s="160">
        <f t="shared" si="173"/>
        <v>191.01631310795347</v>
      </c>
      <c r="CJ108" s="160">
        <f t="shared" si="174"/>
        <v>191.01631310795347</v>
      </c>
      <c r="CK108" s="160">
        <f t="shared" si="175"/>
        <v>191.01631310795347</v>
      </c>
      <c r="CL108" s="160">
        <f t="shared" si="176"/>
        <v>191.01631310795347</v>
      </c>
      <c r="CM108" s="160">
        <f t="shared" si="177"/>
        <v>191.01631310795347</v>
      </c>
      <c r="CN108" s="160">
        <f t="shared" si="178"/>
        <v>191.01631310795347</v>
      </c>
      <c r="CO108" s="160">
        <f t="shared" si="179"/>
        <v>191.01631310795347</v>
      </c>
      <c r="CP108" s="160">
        <f t="shared" si="180"/>
        <v>191.01631310795347</v>
      </c>
      <c r="CQ108" s="160">
        <f t="shared" si="181"/>
        <v>191.01631310795347</v>
      </c>
      <c r="CR108" s="160">
        <f t="shared" si="182"/>
        <v>191.01631310795347</v>
      </c>
      <c r="CS108" s="160">
        <f t="shared" si="183"/>
        <v>191.01631310795347</v>
      </c>
      <c r="CT108" s="160">
        <f t="shared" si="184"/>
        <v>191.01631310795347</v>
      </c>
      <c r="CU108" s="160">
        <f t="shared" si="185"/>
        <v>191.01631310795347</v>
      </c>
      <c r="CV108" s="160">
        <f t="shared" si="186"/>
        <v>191.01631310795347</v>
      </c>
      <c r="CW108" s="160">
        <f t="shared" si="187"/>
        <v>191.01631310795347</v>
      </c>
      <c r="CX108" s="160">
        <f t="shared" si="188"/>
        <v>191.01631310795347</v>
      </c>
      <c r="CY108" s="160">
        <f t="shared" si="189"/>
        <v>191.01631310795347</v>
      </c>
      <c r="CZ108" s="160">
        <f t="shared" si="190"/>
        <v>191.01631310795347</v>
      </c>
      <c r="DA108" s="160">
        <f t="shared" si="191"/>
        <v>191.01631310795347</v>
      </c>
      <c r="DB108" s="160">
        <f t="shared" si="192"/>
        <v>191.01631310795347</v>
      </c>
      <c r="DC108" s="160">
        <f t="shared" si="193"/>
        <v>191.01631310795347</v>
      </c>
      <c r="DD108" s="160">
        <f t="shared" si="194"/>
        <v>191.01631310795347</v>
      </c>
      <c r="DE108" s="160">
        <f t="shared" si="195"/>
        <v>191.01631310795347</v>
      </c>
      <c r="DF108" s="160">
        <f t="shared" si="196"/>
        <v>191.01631310795347</v>
      </c>
      <c r="DG108" s="160">
        <f t="shared" si="197"/>
        <v>191.01631310795347</v>
      </c>
      <c r="DH108" s="36"/>
      <c r="DI108" s="36"/>
      <c r="DJ108" s="160">
        <f t="shared" si="198"/>
        <v>191.01631310795347</v>
      </c>
      <c r="DK108" s="160">
        <f t="shared" si="199"/>
        <v>191.01631310795347</v>
      </c>
      <c r="DL108" s="160">
        <f t="shared" si="200"/>
        <v>191.01631310795347</v>
      </c>
      <c r="DM108" s="160">
        <f t="shared" si="201"/>
        <v>191.01631310795347</v>
      </c>
      <c r="DN108" s="160">
        <f t="shared" si="202"/>
        <v>152.81305048636278</v>
      </c>
      <c r="DO108" s="160">
        <f t="shared" si="203"/>
        <v>191.01631310795347</v>
      </c>
      <c r="DP108" s="160">
        <f t="shared" si="204"/>
        <v>191.01631310795347</v>
      </c>
      <c r="DQ108" s="160">
        <f t="shared" si="205"/>
        <v>191.01631310795347</v>
      </c>
      <c r="DR108" s="160">
        <f t="shared" si="206"/>
        <v>191.01631310795347</v>
      </c>
      <c r="DS108" s="160">
        <f t="shared" si="207"/>
        <v>152.81305048636278</v>
      </c>
      <c r="DT108" s="160">
        <f t="shared" si="208"/>
        <v>191.01631310795347</v>
      </c>
      <c r="DU108" s="160">
        <f t="shared" si="209"/>
        <v>191.01631310795347</v>
      </c>
      <c r="DV108" s="160">
        <f t="shared" si="210"/>
        <v>191.01631310795347</v>
      </c>
      <c r="DW108" s="160">
        <f t="shared" si="211"/>
        <v>191.01631310795347</v>
      </c>
      <c r="DX108" s="160">
        <f t="shared" si="212"/>
        <v>152.81305048636278</v>
      </c>
      <c r="DY108" s="160">
        <f t="shared" si="213"/>
        <v>191.01631310795347</v>
      </c>
      <c r="DZ108" s="160">
        <f t="shared" si="214"/>
        <v>191.01631310795347</v>
      </c>
      <c r="EA108" s="160">
        <f t="shared" si="215"/>
        <v>191.01631310795347</v>
      </c>
      <c r="EB108" s="160">
        <f t="shared" si="216"/>
        <v>191.01631310795347</v>
      </c>
      <c r="EC108" s="160">
        <f t="shared" si="217"/>
        <v>152.81305048636278</v>
      </c>
      <c r="ED108" s="160">
        <f t="shared" si="218"/>
        <v>191.01631310795347</v>
      </c>
      <c r="EE108" s="160">
        <f t="shared" si="219"/>
        <v>191.01631310795347</v>
      </c>
      <c r="EF108" s="160">
        <f t="shared" si="220"/>
        <v>191.01631310795347</v>
      </c>
      <c r="EG108" s="160">
        <f t="shared" si="221"/>
        <v>191.01631310795347</v>
      </c>
      <c r="EH108" s="160">
        <f t="shared" si="222"/>
        <v>152.81305048636278</v>
      </c>
      <c r="EI108" s="36"/>
      <c r="EJ108" s="36"/>
      <c r="EK108" s="36"/>
      <c r="EL108" s="36"/>
      <c r="EM108" s="36"/>
      <c r="EN108" s="36"/>
      <c r="EO108" s="36"/>
      <c r="EP108" s="36"/>
      <c r="EQ108" s="36"/>
      <c r="ER108" s="36"/>
      <c r="ES108" s="36"/>
      <c r="ET108" s="36"/>
      <c r="EU108" s="36"/>
    </row>
    <row r="109" spans="1:151" ht="13.5" thickBot="1">
      <c r="A109" s="2">
        <v>1090</v>
      </c>
      <c r="B109" s="153">
        <f>INDEX('Customer Longevity'!$A$7:$A$206,MATCH(Model!A109,'Customer Longevity'!$B$7:$B$206,0))</f>
        <v>8.2183069698804196</v>
      </c>
      <c r="C109" s="154">
        <v>13613.73149102746</v>
      </c>
      <c r="D109" s="3"/>
      <c r="E109" s="153" cm="1">
        <f t="array" ref="E109">INDEX('Distance to Each Branch'!$C$7:$C$806,MATCH(1, (Model!$E$14='Distance to Each Branch'!$B$7:$B$806)*(Model!A109='Distance to Each Branch'!$A$7:$A$806),0))</f>
        <v>3.2201127175208208</v>
      </c>
      <c r="F109" s="153" cm="1">
        <f t="array" ref="F109">INDEX('Distance to Each Branch'!$C$7:$C$806,MATCH(1, (Model!$F$14='Distance to Each Branch'!$B$7:$B$806)*(Model!A109='Distance to Each Branch'!$A$7:$A$806),0))</f>
        <v>1.9925123205626205</v>
      </c>
      <c r="G109" s="153" cm="1">
        <f t="array" ref="G109">INDEX('Distance to Each Branch'!$C$7:$C$806,MATCH(1, (Model!$G$14='Distance to Each Branch'!$B$7:$B$806)*(Model!A109='Distance to Each Branch'!$A$7:$A$806),0))</f>
        <v>2.2471516842312766</v>
      </c>
      <c r="H109" s="153" cm="1">
        <f t="array" ref="H109">INDEX('Distance to Each Branch'!$C$7:$C$806,MATCH(1, (Model!$H$14='Distance to Each Branch'!$B$7:$B$806)*(Model!A109='Distance to Each Branch'!$A$7:$A$806),0))</f>
        <v>2.5585116725015338</v>
      </c>
      <c r="I109" s="155" t="str">
        <f t="shared" si="224"/>
        <v>Branch B</v>
      </c>
      <c r="J109" s="54"/>
      <c r="K109" s="156">
        <f t="shared" si="225"/>
        <v>1.9925123205626205</v>
      </c>
      <c r="L109" s="34">
        <v>0</v>
      </c>
      <c r="M109" s="153">
        <f t="shared" si="123"/>
        <v>0</v>
      </c>
      <c r="N109" s="153">
        <f t="shared" si="227"/>
        <v>0.25463936366865614</v>
      </c>
      <c r="O109" s="153">
        <f t="shared" si="228"/>
        <v>0</v>
      </c>
      <c r="P109" s="153">
        <f t="shared" si="229"/>
        <v>0</v>
      </c>
      <c r="R109" s="23">
        <v>1</v>
      </c>
      <c r="S109" s="157">
        <f>(1-IF(M109=0,0,INDEX('Branch Closure Driven Attrition'!$D$9:$G$12,MATCH($B109,'Branch Closure Driven Attrition'!$C$9:$C$12,TRUE),MATCH(M109,'Branch Closure Driven Attrition'!$D$8:$G$8,TRUE))))</f>
        <v>1</v>
      </c>
      <c r="T109" s="157">
        <f>(1-IF(N109=0,0,INDEX('Branch Closure Driven Attrition'!$D$9:$G$12,MATCH($B109,'Branch Closure Driven Attrition'!$C$9:$C$12,TRUE),MATCH(N109,'Branch Closure Driven Attrition'!$D$8:$G$8,TRUE))))</f>
        <v>0.75</v>
      </c>
      <c r="U109" s="157">
        <f>(1-IF(O109=0,0,INDEX('Branch Closure Driven Attrition'!$D$9:$G$12,MATCH($B109,'Branch Closure Driven Attrition'!$C$9:$C$12,TRUE),MATCH(O109,'Branch Closure Driven Attrition'!$D$8:$G$8,TRUE))))</f>
        <v>1</v>
      </c>
      <c r="V109" s="157">
        <f>(1-IF(P109=0,0,INDEX('Branch Closure Driven Attrition'!$D$9:$G$12,MATCH($B109,'Branch Closure Driven Attrition'!$C$9:$C$12,TRUE),MATCH(P109,'Branch Closure Driven Attrition'!$D$8:$G$8,TRUE))))</f>
        <v>1</v>
      </c>
      <c r="W109" s="29"/>
      <c r="X109" s="23">
        <f t="shared" si="122"/>
        <v>1</v>
      </c>
      <c r="Y109" s="157">
        <f>IF($C109&lt;'Fee Driven Attrition'!$I$8,1-IF(Y$13='Fee Driven Attrition'!$J$7,'Fee Driven Attrition'!$J$8,'Fee Driven Attrition'!$K$8),1)</f>
        <v>1</v>
      </c>
      <c r="Z109" s="157">
        <f>IF($C109&lt;'Fee Driven Attrition'!$I$9,1-IF(Z$13='Fee Driven Attrition'!$J$7,'Fee Driven Attrition'!$J$9,'Fee Driven Attrition'!$K$8),1)</f>
        <v>0.95</v>
      </c>
      <c r="AA109" s="157">
        <f>IF($C109&lt;'Fee Driven Attrition'!$I$8,1-IF(AA$13='Fee Driven Attrition'!$K$7,'Fee Driven Attrition'!$K$8,'Fee Driven Attrition'!$K$8),1)</f>
        <v>1</v>
      </c>
      <c r="AB109" s="157">
        <f>IF($C109&lt;'Fee Driven Attrition'!$I$9,1-IF(AB$13='Fee Driven Attrition'!$K$7,'Fee Driven Attrition'!$K$9,'Fee Driven Attrition'!$K$8),1)</f>
        <v>0.85</v>
      </c>
      <c r="AC109" s="29"/>
      <c r="AD109" s="23"/>
      <c r="AE109" s="157">
        <f t="shared" si="223"/>
        <v>1</v>
      </c>
      <c r="AF109" s="157">
        <f t="shared" si="124"/>
        <v>1</v>
      </c>
      <c r="AG109" s="157">
        <f t="shared" si="125"/>
        <v>0.75</v>
      </c>
      <c r="AH109" s="157">
        <f t="shared" si="126"/>
        <v>1</v>
      </c>
      <c r="AI109" s="157">
        <f t="shared" si="127"/>
        <v>1</v>
      </c>
      <c r="AJ109" s="157">
        <f t="shared" si="128"/>
        <v>1</v>
      </c>
      <c r="AK109" s="157">
        <f t="shared" si="129"/>
        <v>1</v>
      </c>
      <c r="AL109" s="157">
        <f t="shared" si="130"/>
        <v>0.75</v>
      </c>
      <c r="AM109" s="157">
        <f t="shared" si="131"/>
        <v>1</v>
      </c>
      <c r="AN109" s="157">
        <f t="shared" si="132"/>
        <v>1</v>
      </c>
      <c r="AO109" s="157">
        <f t="shared" si="133"/>
        <v>0.95</v>
      </c>
      <c r="AP109" s="157">
        <f t="shared" si="134"/>
        <v>0.95</v>
      </c>
      <c r="AQ109" s="157">
        <f t="shared" si="135"/>
        <v>0.71249999999999991</v>
      </c>
      <c r="AR109" s="157">
        <f t="shared" si="136"/>
        <v>0.95</v>
      </c>
      <c r="AS109" s="157">
        <f t="shared" si="137"/>
        <v>0.95</v>
      </c>
      <c r="AT109" s="157">
        <f t="shared" si="138"/>
        <v>1</v>
      </c>
      <c r="AU109" s="157">
        <f t="shared" si="139"/>
        <v>1</v>
      </c>
      <c r="AV109" s="157">
        <f t="shared" si="140"/>
        <v>0.75</v>
      </c>
      <c r="AW109" s="157">
        <f t="shared" si="141"/>
        <v>1</v>
      </c>
      <c r="AX109" s="157">
        <f t="shared" si="142"/>
        <v>1</v>
      </c>
      <c r="AY109" s="157">
        <f t="shared" si="143"/>
        <v>0.85</v>
      </c>
      <c r="AZ109" s="157">
        <f t="shared" si="144"/>
        <v>0.85</v>
      </c>
      <c r="BA109" s="157">
        <f t="shared" si="145"/>
        <v>0.63749999999999996</v>
      </c>
      <c r="BB109" s="157">
        <f t="shared" si="146"/>
        <v>0.85</v>
      </c>
      <c r="BC109" s="157">
        <f t="shared" si="147"/>
        <v>0.85</v>
      </c>
      <c r="BD109" s="60"/>
      <c r="BE109" s="158">
        <f t="shared" si="226"/>
        <v>136.1373149102746</v>
      </c>
      <c r="BF109" s="1"/>
      <c r="BG109" s="1"/>
      <c r="BH109" s="159">
        <f t="shared" si="148"/>
        <v>0</v>
      </c>
      <c r="BI109" s="159">
        <f t="shared" si="149"/>
        <v>0</v>
      </c>
      <c r="BJ109" s="159">
        <f t="shared" si="150"/>
        <v>0</v>
      </c>
      <c r="BK109" s="159">
        <f t="shared" si="151"/>
        <v>0</v>
      </c>
      <c r="BL109" s="159">
        <f t="shared" si="152"/>
        <v>0</v>
      </c>
      <c r="BM109" s="159">
        <f t="shared" si="153"/>
        <v>0</v>
      </c>
      <c r="BN109" s="159">
        <f t="shared" si="154"/>
        <v>0</v>
      </c>
      <c r="BO109" s="159">
        <f t="shared" si="155"/>
        <v>0</v>
      </c>
      <c r="BP109" s="159">
        <f t="shared" si="156"/>
        <v>0</v>
      </c>
      <c r="BQ109" s="159">
        <f t="shared" si="157"/>
        <v>0</v>
      </c>
      <c r="BR109" s="159">
        <f t="shared" si="158"/>
        <v>40</v>
      </c>
      <c r="BS109" s="159">
        <f t="shared" si="159"/>
        <v>40</v>
      </c>
      <c r="BT109" s="159">
        <f t="shared" si="160"/>
        <v>40</v>
      </c>
      <c r="BU109" s="159">
        <f t="shared" si="161"/>
        <v>40</v>
      </c>
      <c r="BV109" s="159">
        <f t="shared" si="162"/>
        <v>40</v>
      </c>
      <c r="BW109" s="159">
        <f t="shared" si="163"/>
        <v>0</v>
      </c>
      <c r="BX109" s="159">
        <f t="shared" si="164"/>
        <v>0</v>
      </c>
      <c r="BY109" s="159">
        <f t="shared" si="165"/>
        <v>0</v>
      </c>
      <c r="BZ109" s="159">
        <f t="shared" si="166"/>
        <v>0</v>
      </c>
      <c r="CA109" s="159">
        <f t="shared" si="167"/>
        <v>0</v>
      </c>
      <c r="CB109" s="159">
        <f t="shared" si="168"/>
        <v>60</v>
      </c>
      <c r="CC109" s="159">
        <f t="shared" si="169"/>
        <v>60</v>
      </c>
      <c r="CD109" s="159">
        <f t="shared" si="170"/>
        <v>60</v>
      </c>
      <c r="CE109" s="159">
        <f t="shared" si="171"/>
        <v>60</v>
      </c>
      <c r="CF109" s="159">
        <f t="shared" si="172"/>
        <v>60</v>
      </c>
      <c r="CG109" s="1"/>
      <c r="CH109" s="1"/>
      <c r="CI109" s="160">
        <f t="shared" si="173"/>
        <v>86.137314910274597</v>
      </c>
      <c r="CJ109" s="160">
        <f t="shared" si="174"/>
        <v>86.137314910274597</v>
      </c>
      <c r="CK109" s="160">
        <f t="shared" si="175"/>
        <v>86.137314910274597</v>
      </c>
      <c r="CL109" s="160">
        <f t="shared" si="176"/>
        <v>86.137314910274597</v>
      </c>
      <c r="CM109" s="160">
        <f t="shared" si="177"/>
        <v>86.137314910274597</v>
      </c>
      <c r="CN109" s="160">
        <f t="shared" si="178"/>
        <v>86.137314910274597</v>
      </c>
      <c r="CO109" s="160">
        <f t="shared" si="179"/>
        <v>86.137314910274597</v>
      </c>
      <c r="CP109" s="160">
        <f t="shared" si="180"/>
        <v>86.137314910274597</v>
      </c>
      <c r="CQ109" s="160">
        <f t="shared" si="181"/>
        <v>86.137314910274597</v>
      </c>
      <c r="CR109" s="160">
        <f t="shared" si="182"/>
        <v>86.137314910274597</v>
      </c>
      <c r="CS109" s="160">
        <f t="shared" si="183"/>
        <v>126.1373149102746</v>
      </c>
      <c r="CT109" s="160">
        <f t="shared" si="184"/>
        <v>126.1373149102746</v>
      </c>
      <c r="CU109" s="160">
        <f t="shared" si="185"/>
        <v>126.1373149102746</v>
      </c>
      <c r="CV109" s="160">
        <f t="shared" si="186"/>
        <v>126.1373149102746</v>
      </c>
      <c r="CW109" s="160">
        <f t="shared" si="187"/>
        <v>126.1373149102746</v>
      </c>
      <c r="CX109" s="160">
        <f t="shared" si="188"/>
        <v>86.137314910274597</v>
      </c>
      <c r="CY109" s="160">
        <f t="shared" si="189"/>
        <v>86.137314910274597</v>
      </c>
      <c r="CZ109" s="160">
        <f t="shared" si="190"/>
        <v>86.137314910274597</v>
      </c>
      <c r="DA109" s="160">
        <f t="shared" si="191"/>
        <v>86.137314910274597</v>
      </c>
      <c r="DB109" s="160">
        <f t="shared" si="192"/>
        <v>86.137314910274597</v>
      </c>
      <c r="DC109" s="160">
        <f t="shared" si="193"/>
        <v>146.1373149102746</v>
      </c>
      <c r="DD109" s="160">
        <f t="shared" si="194"/>
        <v>146.1373149102746</v>
      </c>
      <c r="DE109" s="160">
        <f t="shared" si="195"/>
        <v>146.1373149102746</v>
      </c>
      <c r="DF109" s="160">
        <f t="shared" si="196"/>
        <v>146.1373149102746</v>
      </c>
      <c r="DG109" s="160">
        <f t="shared" si="197"/>
        <v>146.1373149102746</v>
      </c>
      <c r="DH109" s="36"/>
      <c r="DI109" s="36"/>
      <c r="DJ109" s="160">
        <f t="shared" si="198"/>
        <v>86.137314910274597</v>
      </c>
      <c r="DK109" s="160">
        <f t="shared" si="199"/>
        <v>86.137314910274597</v>
      </c>
      <c r="DL109" s="160">
        <f t="shared" si="200"/>
        <v>64.602986182705948</v>
      </c>
      <c r="DM109" s="160">
        <f t="shared" si="201"/>
        <v>86.137314910274597</v>
      </c>
      <c r="DN109" s="160">
        <f t="shared" si="202"/>
        <v>86.137314910274597</v>
      </c>
      <c r="DO109" s="160">
        <f t="shared" si="203"/>
        <v>86.137314910274597</v>
      </c>
      <c r="DP109" s="160">
        <f t="shared" si="204"/>
        <v>86.137314910274597</v>
      </c>
      <c r="DQ109" s="160">
        <f t="shared" si="205"/>
        <v>64.602986182705948</v>
      </c>
      <c r="DR109" s="160">
        <f t="shared" si="206"/>
        <v>86.137314910274597</v>
      </c>
      <c r="DS109" s="160">
        <f t="shared" si="207"/>
        <v>86.137314910274597</v>
      </c>
      <c r="DT109" s="160">
        <f t="shared" si="208"/>
        <v>119.83044916476086</v>
      </c>
      <c r="DU109" s="160">
        <f t="shared" si="209"/>
        <v>119.83044916476086</v>
      </c>
      <c r="DV109" s="160">
        <f t="shared" si="210"/>
        <v>89.872836873570634</v>
      </c>
      <c r="DW109" s="160">
        <f t="shared" si="211"/>
        <v>119.83044916476086</v>
      </c>
      <c r="DX109" s="160">
        <f t="shared" si="212"/>
        <v>119.83044916476086</v>
      </c>
      <c r="DY109" s="160">
        <f t="shared" si="213"/>
        <v>86.137314910274597</v>
      </c>
      <c r="DZ109" s="160">
        <f t="shared" si="214"/>
        <v>86.137314910274597</v>
      </c>
      <c r="EA109" s="160">
        <f t="shared" si="215"/>
        <v>64.602986182705948</v>
      </c>
      <c r="EB109" s="160">
        <f t="shared" si="216"/>
        <v>86.137314910274597</v>
      </c>
      <c r="EC109" s="160">
        <f t="shared" si="217"/>
        <v>86.137314910274597</v>
      </c>
      <c r="ED109" s="160">
        <f t="shared" si="218"/>
        <v>124.2167176737334</v>
      </c>
      <c r="EE109" s="160">
        <f t="shared" si="219"/>
        <v>124.2167176737334</v>
      </c>
      <c r="EF109" s="160">
        <f t="shared" si="220"/>
        <v>93.162538255300049</v>
      </c>
      <c r="EG109" s="160">
        <f t="shared" si="221"/>
        <v>124.2167176737334</v>
      </c>
      <c r="EH109" s="160">
        <f t="shared" si="222"/>
        <v>124.2167176737334</v>
      </c>
      <c r="EI109" s="36"/>
      <c r="EJ109" s="36"/>
      <c r="EK109" s="36"/>
      <c r="EL109" s="36"/>
      <c r="EM109" s="36"/>
      <c r="EN109" s="36"/>
      <c r="EO109" s="36"/>
      <c r="EP109" s="36"/>
      <c r="EQ109" s="36"/>
      <c r="ER109" s="36"/>
      <c r="ES109" s="36"/>
      <c r="ET109" s="36"/>
      <c r="EU109" s="36"/>
    </row>
    <row r="110" spans="1:151" ht="13.5" thickBot="1">
      <c r="A110" s="2">
        <v>1071</v>
      </c>
      <c r="B110" s="153">
        <f>INDEX('Customer Longevity'!$A$7:$A$206,MATCH(Model!A110,'Customer Longevity'!$B$7:$B$206,0))</f>
        <v>14.164266640616114</v>
      </c>
      <c r="C110" s="154">
        <v>23715.230101769503</v>
      </c>
      <c r="D110" s="3"/>
      <c r="E110" s="153" cm="1">
        <f t="array" ref="E110">INDEX('Distance to Each Branch'!$C$7:$C$806,MATCH(1, (Model!$E$14='Distance to Each Branch'!$B$7:$B$806)*(Model!A110='Distance to Each Branch'!$A$7:$A$806),0))</f>
        <v>1.8259304149362126</v>
      </c>
      <c r="F110" s="153" cm="1">
        <f t="array" ref="F110">INDEX('Distance to Each Branch'!$C$7:$C$806,MATCH(1, (Model!$F$14='Distance to Each Branch'!$B$7:$B$806)*(Model!A110='Distance to Each Branch'!$A$7:$A$806),0))</f>
        <v>5.0459344119449723</v>
      </c>
      <c r="G110" s="153" cm="1">
        <f t="array" ref="G110">INDEX('Distance to Each Branch'!$C$7:$C$806,MATCH(1, (Model!$G$14='Distance to Each Branch'!$B$7:$B$806)*(Model!A110='Distance to Each Branch'!$A$7:$A$806),0))</f>
        <v>5.2920991563586295</v>
      </c>
      <c r="H110" s="153" cm="1">
        <f t="array" ref="H110">INDEX('Distance to Each Branch'!$C$7:$C$806,MATCH(1, (Model!$H$14='Distance to Each Branch'!$B$7:$B$806)*(Model!A110='Distance to Each Branch'!$A$7:$A$806),0))</f>
        <v>3.1695096954035447</v>
      </c>
      <c r="I110" s="155" t="str">
        <f t="shared" si="224"/>
        <v>Branch A</v>
      </c>
      <c r="J110" s="54"/>
      <c r="K110" s="156">
        <f t="shared" si="225"/>
        <v>1.8259304149362126</v>
      </c>
      <c r="L110" s="34">
        <v>0</v>
      </c>
      <c r="M110" s="153">
        <f t="shared" si="123"/>
        <v>1.3435792804673321</v>
      </c>
      <c r="N110" s="153">
        <f t="shared" si="227"/>
        <v>0</v>
      </c>
      <c r="O110" s="153">
        <f t="shared" si="228"/>
        <v>0</v>
      </c>
      <c r="P110" s="153">
        <f t="shared" si="229"/>
        <v>0</v>
      </c>
      <c r="R110" s="23">
        <v>1</v>
      </c>
      <c r="S110" s="157">
        <f>(1-IF(M110=0,0,INDEX('Branch Closure Driven Attrition'!$D$9:$G$12,MATCH($B110,'Branch Closure Driven Attrition'!$C$9:$C$12,TRUE),MATCH(M110,'Branch Closure Driven Attrition'!$D$8:$G$8,TRUE))))</f>
        <v>0.65</v>
      </c>
      <c r="T110" s="157">
        <f>(1-IF(N110=0,0,INDEX('Branch Closure Driven Attrition'!$D$9:$G$12,MATCH($B110,'Branch Closure Driven Attrition'!$C$9:$C$12,TRUE),MATCH(N110,'Branch Closure Driven Attrition'!$D$8:$G$8,TRUE))))</f>
        <v>1</v>
      </c>
      <c r="U110" s="157">
        <f>(1-IF(O110=0,0,INDEX('Branch Closure Driven Attrition'!$D$9:$G$12,MATCH($B110,'Branch Closure Driven Attrition'!$C$9:$C$12,TRUE),MATCH(O110,'Branch Closure Driven Attrition'!$D$8:$G$8,TRUE))))</f>
        <v>1</v>
      </c>
      <c r="V110" s="157">
        <f>(1-IF(P110=0,0,INDEX('Branch Closure Driven Attrition'!$D$9:$G$12,MATCH($B110,'Branch Closure Driven Attrition'!$C$9:$C$12,TRUE),MATCH(P110,'Branch Closure Driven Attrition'!$D$8:$G$8,TRUE))))</f>
        <v>1</v>
      </c>
      <c r="W110" s="29"/>
      <c r="X110" s="23">
        <f t="shared" si="122"/>
        <v>1</v>
      </c>
      <c r="Y110" s="157">
        <f>IF($C110&lt;'Fee Driven Attrition'!$I$8,1-IF(Y$13='Fee Driven Attrition'!$J$7,'Fee Driven Attrition'!$J$8,'Fee Driven Attrition'!$K$8),1)</f>
        <v>1</v>
      </c>
      <c r="Z110" s="157">
        <f>IF($C110&lt;'Fee Driven Attrition'!$I$9,1-IF(Z$13='Fee Driven Attrition'!$J$7,'Fee Driven Attrition'!$J$9,'Fee Driven Attrition'!$K$8),1)</f>
        <v>1</v>
      </c>
      <c r="AA110" s="157">
        <f>IF($C110&lt;'Fee Driven Attrition'!$I$8,1-IF(AA$13='Fee Driven Attrition'!$K$7,'Fee Driven Attrition'!$K$8,'Fee Driven Attrition'!$K$8),1)</f>
        <v>1</v>
      </c>
      <c r="AB110" s="157">
        <f>IF($C110&lt;'Fee Driven Attrition'!$I$9,1-IF(AB$13='Fee Driven Attrition'!$K$7,'Fee Driven Attrition'!$K$9,'Fee Driven Attrition'!$K$8),1)</f>
        <v>1</v>
      </c>
      <c r="AC110" s="29"/>
      <c r="AD110" s="23"/>
      <c r="AE110" s="157">
        <f t="shared" si="223"/>
        <v>1</v>
      </c>
      <c r="AF110" s="157">
        <f t="shared" si="124"/>
        <v>0.65</v>
      </c>
      <c r="AG110" s="157">
        <f t="shared" si="125"/>
        <v>1</v>
      </c>
      <c r="AH110" s="157">
        <f t="shared" si="126"/>
        <v>1</v>
      </c>
      <c r="AI110" s="157">
        <f t="shared" si="127"/>
        <v>1</v>
      </c>
      <c r="AJ110" s="157">
        <f t="shared" si="128"/>
        <v>1</v>
      </c>
      <c r="AK110" s="157">
        <f t="shared" si="129"/>
        <v>0.65</v>
      </c>
      <c r="AL110" s="157">
        <f t="shared" si="130"/>
        <v>1</v>
      </c>
      <c r="AM110" s="157">
        <f t="shared" si="131"/>
        <v>1</v>
      </c>
      <c r="AN110" s="157">
        <f t="shared" si="132"/>
        <v>1</v>
      </c>
      <c r="AO110" s="157">
        <f t="shared" si="133"/>
        <v>1</v>
      </c>
      <c r="AP110" s="157">
        <f t="shared" si="134"/>
        <v>0.65</v>
      </c>
      <c r="AQ110" s="157">
        <f t="shared" si="135"/>
        <v>1</v>
      </c>
      <c r="AR110" s="157">
        <f t="shared" si="136"/>
        <v>1</v>
      </c>
      <c r="AS110" s="157">
        <f t="shared" si="137"/>
        <v>1</v>
      </c>
      <c r="AT110" s="157">
        <f t="shared" si="138"/>
        <v>1</v>
      </c>
      <c r="AU110" s="157">
        <f t="shared" si="139"/>
        <v>0.65</v>
      </c>
      <c r="AV110" s="157">
        <f t="shared" si="140"/>
        <v>1</v>
      </c>
      <c r="AW110" s="157">
        <f t="shared" si="141"/>
        <v>1</v>
      </c>
      <c r="AX110" s="157">
        <f t="shared" si="142"/>
        <v>1</v>
      </c>
      <c r="AY110" s="157">
        <f t="shared" si="143"/>
        <v>1</v>
      </c>
      <c r="AZ110" s="157">
        <f t="shared" si="144"/>
        <v>0.65</v>
      </c>
      <c r="BA110" s="157">
        <f t="shared" si="145"/>
        <v>1</v>
      </c>
      <c r="BB110" s="157">
        <f t="shared" si="146"/>
        <v>1</v>
      </c>
      <c r="BC110" s="157">
        <f t="shared" si="147"/>
        <v>1</v>
      </c>
      <c r="BD110" s="60"/>
      <c r="BE110" s="158">
        <f t="shared" si="226"/>
        <v>237.15230101769504</v>
      </c>
      <c r="BF110" s="1"/>
      <c r="BG110" s="1"/>
      <c r="BH110" s="159">
        <f t="shared" si="148"/>
        <v>0</v>
      </c>
      <c r="BI110" s="159">
        <f t="shared" si="149"/>
        <v>0</v>
      </c>
      <c r="BJ110" s="159">
        <f t="shared" si="150"/>
        <v>0</v>
      </c>
      <c r="BK110" s="159">
        <f t="shared" si="151"/>
        <v>0</v>
      </c>
      <c r="BL110" s="159">
        <f t="shared" si="152"/>
        <v>0</v>
      </c>
      <c r="BM110" s="159">
        <f t="shared" si="153"/>
        <v>0</v>
      </c>
      <c r="BN110" s="159">
        <f t="shared" si="154"/>
        <v>0</v>
      </c>
      <c r="BO110" s="159">
        <f t="shared" si="155"/>
        <v>0</v>
      </c>
      <c r="BP110" s="159">
        <f t="shared" si="156"/>
        <v>0</v>
      </c>
      <c r="BQ110" s="159">
        <f t="shared" si="157"/>
        <v>0</v>
      </c>
      <c r="BR110" s="159">
        <f t="shared" si="158"/>
        <v>0</v>
      </c>
      <c r="BS110" s="159">
        <f t="shared" si="159"/>
        <v>0</v>
      </c>
      <c r="BT110" s="159">
        <f t="shared" si="160"/>
        <v>0</v>
      </c>
      <c r="BU110" s="159">
        <f t="shared" si="161"/>
        <v>0</v>
      </c>
      <c r="BV110" s="159">
        <f t="shared" si="162"/>
        <v>0</v>
      </c>
      <c r="BW110" s="159">
        <f t="shared" si="163"/>
        <v>0</v>
      </c>
      <c r="BX110" s="159">
        <f t="shared" si="164"/>
        <v>0</v>
      </c>
      <c r="BY110" s="159">
        <f t="shared" si="165"/>
        <v>0</v>
      </c>
      <c r="BZ110" s="159">
        <f t="shared" si="166"/>
        <v>0</v>
      </c>
      <c r="CA110" s="159">
        <f t="shared" si="167"/>
        <v>0</v>
      </c>
      <c r="CB110" s="159">
        <f t="shared" si="168"/>
        <v>0</v>
      </c>
      <c r="CC110" s="159">
        <f t="shared" si="169"/>
        <v>0</v>
      </c>
      <c r="CD110" s="159">
        <f t="shared" si="170"/>
        <v>0</v>
      </c>
      <c r="CE110" s="159">
        <f t="shared" si="171"/>
        <v>0</v>
      </c>
      <c r="CF110" s="159">
        <f t="shared" si="172"/>
        <v>0</v>
      </c>
      <c r="CG110" s="1"/>
      <c r="CH110" s="1"/>
      <c r="CI110" s="160">
        <f t="shared" si="173"/>
        <v>187.15230101769504</v>
      </c>
      <c r="CJ110" s="160">
        <f t="shared" si="174"/>
        <v>187.15230101769504</v>
      </c>
      <c r="CK110" s="160">
        <f t="shared" si="175"/>
        <v>187.15230101769504</v>
      </c>
      <c r="CL110" s="160">
        <f t="shared" si="176"/>
        <v>187.15230101769504</v>
      </c>
      <c r="CM110" s="160">
        <f t="shared" si="177"/>
        <v>187.15230101769504</v>
      </c>
      <c r="CN110" s="160">
        <f t="shared" si="178"/>
        <v>187.15230101769504</v>
      </c>
      <c r="CO110" s="160">
        <f t="shared" si="179"/>
        <v>187.15230101769504</v>
      </c>
      <c r="CP110" s="160">
        <f t="shared" si="180"/>
        <v>187.15230101769504</v>
      </c>
      <c r="CQ110" s="160">
        <f t="shared" si="181"/>
        <v>187.15230101769504</v>
      </c>
      <c r="CR110" s="160">
        <f t="shared" si="182"/>
        <v>187.15230101769504</v>
      </c>
      <c r="CS110" s="160">
        <f t="shared" si="183"/>
        <v>187.15230101769504</v>
      </c>
      <c r="CT110" s="160">
        <f t="shared" si="184"/>
        <v>187.15230101769504</v>
      </c>
      <c r="CU110" s="160">
        <f t="shared" si="185"/>
        <v>187.15230101769504</v>
      </c>
      <c r="CV110" s="160">
        <f t="shared" si="186"/>
        <v>187.15230101769504</v>
      </c>
      <c r="CW110" s="160">
        <f t="shared" si="187"/>
        <v>187.15230101769504</v>
      </c>
      <c r="CX110" s="160">
        <f t="shared" si="188"/>
        <v>187.15230101769504</v>
      </c>
      <c r="CY110" s="160">
        <f t="shared" si="189"/>
        <v>187.15230101769504</v>
      </c>
      <c r="CZ110" s="160">
        <f t="shared" si="190"/>
        <v>187.15230101769504</v>
      </c>
      <c r="DA110" s="160">
        <f t="shared" si="191"/>
        <v>187.15230101769504</v>
      </c>
      <c r="DB110" s="160">
        <f t="shared" si="192"/>
        <v>187.15230101769504</v>
      </c>
      <c r="DC110" s="160">
        <f t="shared" si="193"/>
        <v>187.15230101769504</v>
      </c>
      <c r="DD110" s="160">
        <f t="shared" si="194"/>
        <v>187.15230101769504</v>
      </c>
      <c r="DE110" s="160">
        <f t="shared" si="195"/>
        <v>187.15230101769504</v>
      </c>
      <c r="DF110" s="160">
        <f t="shared" si="196"/>
        <v>187.15230101769504</v>
      </c>
      <c r="DG110" s="160">
        <f t="shared" si="197"/>
        <v>187.15230101769504</v>
      </c>
      <c r="DH110" s="36"/>
      <c r="DI110" s="36"/>
      <c r="DJ110" s="160">
        <f t="shared" si="198"/>
        <v>187.15230101769504</v>
      </c>
      <c r="DK110" s="160">
        <f t="shared" si="199"/>
        <v>121.64899566150177</v>
      </c>
      <c r="DL110" s="160">
        <f t="shared" si="200"/>
        <v>187.15230101769504</v>
      </c>
      <c r="DM110" s="160">
        <f t="shared" si="201"/>
        <v>187.15230101769504</v>
      </c>
      <c r="DN110" s="160">
        <f t="shared" si="202"/>
        <v>187.15230101769504</v>
      </c>
      <c r="DO110" s="160">
        <f t="shared" si="203"/>
        <v>187.15230101769504</v>
      </c>
      <c r="DP110" s="160">
        <f t="shared" si="204"/>
        <v>121.64899566150177</v>
      </c>
      <c r="DQ110" s="160">
        <f t="shared" si="205"/>
        <v>187.15230101769504</v>
      </c>
      <c r="DR110" s="160">
        <f t="shared" si="206"/>
        <v>187.15230101769504</v>
      </c>
      <c r="DS110" s="160">
        <f t="shared" si="207"/>
        <v>187.15230101769504</v>
      </c>
      <c r="DT110" s="160">
        <f t="shared" si="208"/>
        <v>187.15230101769504</v>
      </c>
      <c r="DU110" s="160">
        <f t="shared" si="209"/>
        <v>121.64899566150177</v>
      </c>
      <c r="DV110" s="160">
        <f t="shared" si="210"/>
        <v>187.15230101769504</v>
      </c>
      <c r="DW110" s="160">
        <f t="shared" si="211"/>
        <v>187.15230101769504</v>
      </c>
      <c r="DX110" s="160">
        <f t="shared" si="212"/>
        <v>187.15230101769504</v>
      </c>
      <c r="DY110" s="160">
        <f t="shared" si="213"/>
        <v>187.15230101769504</v>
      </c>
      <c r="DZ110" s="160">
        <f t="shared" si="214"/>
        <v>121.64899566150177</v>
      </c>
      <c r="EA110" s="160">
        <f t="shared" si="215"/>
        <v>187.15230101769504</v>
      </c>
      <c r="EB110" s="160">
        <f t="shared" si="216"/>
        <v>187.15230101769504</v>
      </c>
      <c r="EC110" s="160">
        <f t="shared" si="217"/>
        <v>187.15230101769504</v>
      </c>
      <c r="ED110" s="160">
        <f t="shared" si="218"/>
        <v>187.15230101769504</v>
      </c>
      <c r="EE110" s="160">
        <f t="shared" si="219"/>
        <v>121.64899566150177</v>
      </c>
      <c r="EF110" s="160">
        <f t="shared" si="220"/>
        <v>187.15230101769504</v>
      </c>
      <c r="EG110" s="160">
        <f t="shared" si="221"/>
        <v>187.15230101769504</v>
      </c>
      <c r="EH110" s="160">
        <f t="shared" si="222"/>
        <v>187.15230101769504</v>
      </c>
      <c r="EI110" s="36"/>
      <c r="EJ110" s="36"/>
      <c r="EK110" s="36"/>
      <c r="EL110" s="36"/>
      <c r="EM110" s="36"/>
      <c r="EN110" s="36"/>
      <c r="EO110" s="36"/>
      <c r="EP110" s="36"/>
      <c r="EQ110" s="36"/>
      <c r="ER110" s="36"/>
      <c r="ES110" s="36"/>
      <c r="ET110" s="36"/>
      <c r="EU110" s="36"/>
    </row>
    <row r="111" spans="1:151" ht="13.5" thickBot="1">
      <c r="A111" s="2">
        <v>1163</v>
      </c>
      <c r="B111" s="153">
        <f>INDEX('Customer Longevity'!$A$7:$A$206,MATCH(Model!A111,'Customer Longevity'!$B$7:$B$206,0))</f>
        <v>12.532660552038697</v>
      </c>
      <c r="C111" s="154">
        <v>13628.679597211836</v>
      </c>
      <c r="D111" s="3"/>
      <c r="E111" s="153" cm="1">
        <f t="array" ref="E111">INDEX('Distance to Each Branch'!$C$7:$C$806,MATCH(1, (Model!$E$14='Distance to Each Branch'!$B$7:$B$806)*(Model!A111='Distance to Each Branch'!$A$7:$A$806),0))</f>
        <v>5.8276319067308808</v>
      </c>
      <c r="F111" s="153" cm="1">
        <f t="array" ref="F111">INDEX('Distance to Each Branch'!$C$7:$C$806,MATCH(1, (Model!$F$14='Distance to Each Branch'!$B$7:$B$806)*(Model!A111='Distance to Each Branch'!$A$7:$A$806),0))</f>
        <v>2.0486506353689085</v>
      </c>
      <c r="G111" s="153" cm="1">
        <f t="array" ref="G111">INDEX('Distance to Each Branch'!$C$7:$C$806,MATCH(1, (Model!$G$14='Distance to Each Branch'!$B$7:$B$806)*(Model!A111='Distance to Each Branch'!$A$7:$A$806),0))</f>
        <v>5.4206006587592208</v>
      </c>
      <c r="H111" s="153" cm="1">
        <f t="array" ref="H111">INDEX('Distance to Each Branch'!$C$7:$C$806,MATCH(1, (Model!$H$14='Distance to Each Branch'!$B$7:$B$806)*(Model!A111='Distance to Each Branch'!$A$7:$A$806),0))</f>
        <v>1.7887917690285102</v>
      </c>
      <c r="I111" s="155" t="str">
        <f t="shared" si="224"/>
        <v>Branch D</v>
      </c>
      <c r="J111" s="54"/>
      <c r="K111" s="156">
        <f t="shared" si="225"/>
        <v>1.7887917690285102</v>
      </c>
      <c r="L111" s="34">
        <v>0</v>
      </c>
      <c r="M111" s="153">
        <f t="shared" si="123"/>
        <v>0</v>
      </c>
      <c r="N111" s="153">
        <f t="shared" si="227"/>
        <v>0</v>
      </c>
      <c r="O111" s="153">
        <f t="shared" si="228"/>
        <v>0</v>
      </c>
      <c r="P111" s="153">
        <f t="shared" si="229"/>
        <v>0.25985886634039823</v>
      </c>
      <c r="R111" s="23">
        <v>1</v>
      </c>
      <c r="S111" s="157">
        <f>(1-IF(M111=0,0,INDEX('Branch Closure Driven Attrition'!$D$9:$G$12,MATCH($B111,'Branch Closure Driven Attrition'!$C$9:$C$12,TRUE),MATCH(M111,'Branch Closure Driven Attrition'!$D$8:$G$8,TRUE))))</f>
        <v>1</v>
      </c>
      <c r="T111" s="157">
        <f>(1-IF(N111=0,0,INDEX('Branch Closure Driven Attrition'!$D$9:$G$12,MATCH($B111,'Branch Closure Driven Attrition'!$C$9:$C$12,TRUE),MATCH(N111,'Branch Closure Driven Attrition'!$D$8:$G$8,TRUE))))</f>
        <v>1</v>
      </c>
      <c r="U111" s="157">
        <f>(1-IF(O111=0,0,INDEX('Branch Closure Driven Attrition'!$D$9:$G$12,MATCH($B111,'Branch Closure Driven Attrition'!$C$9:$C$12,TRUE),MATCH(O111,'Branch Closure Driven Attrition'!$D$8:$G$8,TRUE))))</f>
        <v>1</v>
      </c>
      <c r="V111" s="157">
        <f>(1-IF(P111=0,0,INDEX('Branch Closure Driven Attrition'!$D$9:$G$12,MATCH($B111,'Branch Closure Driven Attrition'!$C$9:$C$12,TRUE),MATCH(P111,'Branch Closure Driven Attrition'!$D$8:$G$8,TRUE))))</f>
        <v>0.75</v>
      </c>
      <c r="W111" s="29"/>
      <c r="X111" s="23">
        <f t="shared" si="122"/>
        <v>1</v>
      </c>
      <c r="Y111" s="157">
        <f>IF($C111&lt;'Fee Driven Attrition'!$I$8,1-IF(Y$13='Fee Driven Attrition'!$J$7,'Fee Driven Attrition'!$J$8,'Fee Driven Attrition'!$K$8),1)</f>
        <v>1</v>
      </c>
      <c r="Z111" s="157">
        <f>IF($C111&lt;'Fee Driven Attrition'!$I$9,1-IF(Z$13='Fee Driven Attrition'!$J$7,'Fee Driven Attrition'!$J$9,'Fee Driven Attrition'!$K$8),1)</f>
        <v>0.95</v>
      </c>
      <c r="AA111" s="157">
        <f>IF($C111&lt;'Fee Driven Attrition'!$I$8,1-IF(AA$13='Fee Driven Attrition'!$K$7,'Fee Driven Attrition'!$K$8,'Fee Driven Attrition'!$K$8),1)</f>
        <v>1</v>
      </c>
      <c r="AB111" s="157">
        <f>IF($C111&lt;'Fee Driven Attrition'!$I$9,1-IF(AB$13='Fee Driven Attrition'!$K$7,'Fee Driven Attrition'!$K$9,'Fee Driven Attrition'!$K$8),1)</f>
        <v>0.85</v>
      </c>
      <c r="AC111" s="29"/>
      <c r="AD111" s="23"/>
      <c r="AE111" s="157">
        <f t="shared" si="223"/>
        <v>1</v>
      </c>
      <c r="AF111" s="157">
        <f t="shared" si="124"/>
        <v>1</v>
      </c>
      <c r="AG111" s="157">
        <f t="shared" si="125"/>
        <v>1</v>
      </c>
      <c r="AH111" s="157">
        <f t="shared" si="126"/>
        <v>1</v>
      </c>
      <c r="AI111" s="157">
        <f t="shared" si="127"/>
        <v>0.75</v>
      </c>
      <c r="AJ111" s="157">
        <f t="shared" si="128"/>
        <v>1</v>
      </c>
      <c r="AK111" s="157">
        <f t="shared" si="129"/>
        <v>1</v>
      </c>
      <c r="AL111" s="157">
        <f t="shared" si="130"/>
        <v>1</v>
      </c>
      <c r="AM111" s="157">
        <f t="shared" si="131"/>
        <v>1</v>
      </c>
      <c r="AN111" s="157">
        <f t="shared" si="132"/>
        <v>0.75</v>
      </c>
      <c r="AO111" s="157">
        <f t="shared" si="133"/>
        <v>0.95</v>
      </c>
      <c r="AP111" s="157">
        <f t="shared" si="134"/>
        <v>0.95</v>
      </c>
      <c r="AQ111" s="157">
        <f t="shared" si="135"/>
        <v>0.95</v>
      </c>
      <c r="AR111" s="157">
        <f t="shared" si="136"/>
        <v>0.95</v>
      </c>
      <c r="AS111" s="157">
        <f t="shared" si="137"/>
        <v>0.71249999999999991</v>
      </c>
      <c r="AT111" s="157">
        <f t="shared" si="138"/>
        <v>1</v>
      </c>
      <c r="AU111" s="157">
        <f t="shared" si="139"/>
        <v>1</v>
      </c>
      <c r="AV111" s="157">
        <f t="shared" si="140"/>
        <v>1</v>
      </c>
      <c r="AW111" s="157">
        <f t="shared" si="141"/>
        <v>1</v>
      </c>
      <c r="AX111" s="157">
        <f t="shared" si="142"/>
        <v>0.75</v>
      </c>
      <c r="AY111" s="157">
        <f t="shared" si="143"/>
        <v>0.85</v>
      </c>
      <c r="AZ111" s="157">
        <f t="shared" si="144"/>
        <v>0.85</v>
      </c>
      <c r="BA111" s="157">
        <f t="shared" si="145"/>
        <v>0.85</v>
      </c>
      <c r="BB111" s="157">
        <f t="shared" si="146"/>
        <v>0.85</v>
      </c>
      <c r="BC111" s="157">
        <f t="shared" si="147"/>
        <v>0.63749999999999996</v>
      </c>
      <c r="BD111" s="60"/>
      <c r="BE111" s="158">
        <f t="shared" si="226"/>
        <v>136.28679597211837</v>
      </c>
      <c r="BF111" s="1"/>
      <c r="BG111" s="1"/>
      <c r="BH111" s="159">
        <f t="shared" si="148"/>
        <v>0</v>
      </c>
      <c r="BI111" s="159">
        <f t="shared" si="149"/>
        <v>0</v>
      </c>
      <c r="BJ111" s="159">
        <f t="shared" si="150"/>
        <v>0</v>
      </c>
      <c r="BK111" s="159">
        <f t="shared" si="151"/>
        <v>0</v>
      </c>
      <c r="BL111" s="159">
        <f t="shared" si="152"/>
        <v>0</v>
      </c>
      <c r="BM111" s="159">
        <f t="shared" si="153"/>
        <v>0</v>
      </c>
      <c r="BN111" s="159">
        <f t="shared" si="154"/>
        <v>0</v>
      </c>
      <c r="BO111" s="159">
        <f t="shared" si="155"/>
        <v>0</v>
      </c>
      <c r="BP111" s="159">
        <f t="shared" si="156"/>
        <v>0</v>
      </c>
      <c r="BQ111" s="159">
        <f t="shared" si="157"/>
        <v>0</v>
      </c>
      <c r="BR111" s="159">
        <f t="shared" si="158"/>
        <v>40</v>
      </c>
      <c r="BS111" s="159">
        <f t="shared" si="159"/>
        <v>40</v>
      </c>
      <c r="BT111" s="159">
        <f t="shared" si="160"/>
        <v>40</v>
      </c>
      <c r="BU111" s="159">
        <f t="shared" si="161"/>
        <v>40</v>
      </c>
      <c r="BV111" s="159">
        <f t="shared" si="162"/>
        <v>40</v>
      </c>
      <c r="BW111" s="159">
        <f t="shared" si="163"/>
        <v>0</v>
      </c>
      <c r="BX111" s="159">
        <f t="shared" si="164"/>
        <v>0</v>
      </c>
      <c r="BY111" s="159">
        <f t="shared" si="165"/>
        <v>0</v>
      </c>
      <c r="BZ111" s="159">
        <f t="shared" si="166"/>
        <v>0</v>
      </c>
      <c r="CA111" s="159">
        <f t="shared" si="167"/>
        <v>0</v>
      </c>
      <c r="CB111" s="159">
        <f t="shared" si="168"/>
        <v>60</v>
      </c>
      <c r="CC111" s="159">
        <f t="shared" si="169"/>
        <v>60</v>
      </c>
      <c r="CD111" s="159">
        <f t="shared" si="170"/>
        <v>60</v>
      </c>
      <c r="CE111" s="159">
        <f t="shared" si="171"/>
        <v>60</v>
      </c>
      <c r="CF111" s="159">
        <f t="shared" si="172"/>
        <v>60</v>
      </c>
      <c r="CG111" s="1"/>
      <c r="CH111" s="1"/>
      <c r="CI111" s="160">
        <f t="shared" si="173"/>
        <v>86.286795972118369</v>
      </c>
      <c r="CJ111" s="160">
        <f t="shared" si="174"/>
        <v>86.286795972118369</v>
      </c>
      <c r="CK111" s="160">
        <f t="shared" si="175"/>
        <v>86.286795972118369</v>
      </c>
      <c r="CL111" s="160">
        <f t="shared" si="176"/>
        <v>86.286795972118369</v>
      </c>
      <c r="CM111" s="160">
        <f t="shared" si="177"/>
        <v>86.286795972118369</v>
      </c>
      <c r="CN111" s="160">
        <f t="shared" si="178"/>
        <v>86.286795972118369</v>
      </c>
      <c r="CO111" s="160">
        <f t="shared" si="179"/>
        <v>86.286795972118369</v>
      </c>
      <c r="CP111" s="160">
        <f t="shared" si="180"/>
        <v>86.286795972118369</v>
      </c>
      <c r="CQ111" s="160">
        <f t="shared" si="181"/>
        <v>86.286795972118369</v>
      </c>
      <c r="CR111" s="160">
        <f t="shared" si="182"/>
        <v>86.286795972118369</v>
      </c>
      <c r="CS111" s="160">
        <f t="shared" si="183"/>
        <v>126.28679597211837</v>
      </c>
      <c r="CT111" s="160">
        <f t="shared" si="184"/>
        <v>126.28679597211837</v>
      </c>
      <c r="CU111" s="160">
        <f t="shared" si="185"/>
        <v>126.28679597211837</v>
      </c>
      <c r="CV111" s="160">
        <f t="shared" si="186"/>
        <v>126.28679597211837</v>
      </c>
      <c r="CW111" s="160">
        <f t="shared" si="187"/>
        <v>126.28679597211837</v>
      </c>
      <c r="CX111" s="160">
        <f t="shared" si="188"/>
        <v>86.286795972118369</v>
      </c>
      <c r="CY111" s="160">
        <f t="shared" si="189"/>
        <v>86.286795972118369</v>
      </c>
      <c r="CZ111" s="160">
        <f t="shared" si="190"/>
        <v>86.286795972118369</v>
      </c>
      <c r="DA111" s="160">
        <f t="shared" si="191"/>
        <v>86.286795972118369</v>
      </c>
      <c r="DB111" s="160">
        <f t="shared" si="192"/>
        <v>86.286795972118369</v>
      </c>
      <c r="DC111" s="160">
        <f t="shared" si="193"/>
        <v>146.28679597211837</v>
      </c>
      <c r="DD111" s="160">
        <f t="shared" si="194"/>
        <v>146.28679597211837</v>
      </c>
      <c r="DE111" s="160">
        <f t="shared" si="195"/>
        <v>146.28679597211837</v>
      </c>
      <c r="DF111" s="160">
        <f t="shared" si="196"/>
        <v>146.28679597211837</v>
      </c>
      <c r="DG111" s="160">
        <f t="shared" si="197"/>
        <v>146.28679597211837</v>
      </c>
      <c r="DH111" s="36"/>
      <c r="DI111" s="36"/>
      <c r="DJ111" s="160">
        <f t="shared" si="198"/>
        <v>86.286795972118369</v>
      </c>
      <c r="DK111" s="160">
        <f t="shared" si="199"/>
        <v>86.286795972118369</v>
      </c>
      <c r="DL111" s="160">
        <f t="shared" si="200"/>
        <v>86.286795972118369</v>
      </c>
      <c r="DM111" s="160">
        <f t="shared" si="201"/>
        <v>86.286795972118369</v>
      </c>
      <c r="DN111" s="160">
        <f t="shared" si="202"/>
        <v>64.71509697908877</v>
      </c>
      <c r="DO111" s="160">
        <f t="shared" si="203"/>
        <v>86.286795972118369</v>
      </c>
      <c r="DP111" s="160">
        <f t="shared" si="204"/>
        <v>86.286795972118369</v>
      </c>
      <c r="DQ111" s="160">
        <f t="shared" si="205"/>
        <v>86.286795972118369</v>
      </c>
      <c r="DR111" s="160">
        <f t="shared" si="206"/>
        <v>86.286795972118369</v>
      </c>
      <c r="DS111" s="160">
        <f t="shared" si="207"/>
        <v>64.71509697908877</v>
      </c>
      <c r="DT111" s="160">
        <f t="shared" si="208"/>
        <v>119.97245617351244</v>
      </c>
      <c r="DU111" s="160">
        <f t="shared" si="209"/>
        <v>119.97245617351244</v>
      </c>
      <c r="DV111" s="160">
        <f t="shared" si="210"/>
        <v>119.97245617351244</v>
      </c>
      <c r="DW111" s="160">
        <f t="shared" si="211"/>
        <v>119.97245617351244</v>
      </c>
      <c r="DX111" s="160">
        <f t="shared" si="212"/>
        <v>89.979342130134327</v>
      </c>
      <c r="DY111" s="160">
        <f t="shared" si="213"/>
        <v>86.286795972118369</v>
      </c>
      <c r="DZ111" s="160">
        <f t="shared" si="214"/>
        <v>86.286795972118369</v>
      </c>
      <c r="EA111" s="160">
        <f t="shared" si="215"/>
        <v>86.286795972118369</v>
      </c>
      <c r="EB111" s="160">
        <f t="shared" si="216"/>
        <v>86.286795972118369</v>
      </c>
      <c r="EC111" s="160">
        <f t="shared" si="217"/>
        <v>64.71509697908877</v>
      </c>
      <c r="ED111" s="160">
        <f t="shared" si="218"/>
        <v>124.34377657630061</v>
      </c>
      <c r="EE111" s="160">
        <f t="shared" si="219"/>
        <v>124.34377657630061</v>
      </c>
      <c r="EF111" s="160">
        <f t="shared" si="220"/>
        <v>124.34377657630061</v>
      </c>
      <c r="EG111" s="160">
        <f t="shared" si="221"/>
        <v>124.34377657630061</v>
      </c>
      <c r="EH111" s="160">
        <f t="shared" si="222"/>
        <v>93.257832432225456</v>
      </c>
      <c r="EI111" s="36"/>
      <c r="EJ111" s="36"/>
      <c r="EK111" s="36"/>
      <c r="EL111" s="36"/>
      <c r="EM111" s="36"/>
      <c r="EN111" s="36"/>
      <c r="EO111" s="36"/>
      <c r="EP111" s="36"/>
      <c r="EQ111" s="36"/>
      <c r="ER111" s="36"/>
      <c r="ES111" s="36"/>
      <c r="ET111" s="36"/>
      <c r="EU111" s="36"/>
    </row>
    <row r="112" spans="1:151" ht="13.5" thickBot="1">
      <c r="A112" s="2">
        <v>1158</v>
      </c>
      <c r="B112" s="153">
        <f>INDEX('Customer Longevity'!$A$7:$A$206,MATCH(Model!A112,'Customer Longevity'!$B$7:$B$206,0))</f>
        <v>12.322492132827293</v>
      </c>
      <c r="C112" s="154">
        <v>19594.240016586471</v>
      </c>
      <c r="D112" s="3"/>
      <c r="E112" s="153" cm="1">
        <f t="array" ref="E112">INDEX('Distance to Each Branch'!$C$7:$C$806,MATCH(1, (Model!$E$14='Distance to Each Branch'!$B$7:$B$806)*(Model!A112='Distance to Each Branch'!$A$7:$A$806),0))</f>
        <v>5.7583599318831951</v>
      </c>
      <c r="F112" s="153" cm="1">
        <f t="array" ref="F112">INDEX('Distance to Each Branch'!$C$7:$C$806,MATCH(1, (Model!$F$14='Distance to Each Branch'!$B$7:$B$806)*(Model!A112='Distance to Each Branch'!$A$7:$A$806),0))</f>
        <v>0.87593128717004998</v>
      </c>
      <c r="G112" s="153" cm="1">
        <f t="array" ref="G112">INDEX('Distance to Each Branch'!$C$7:$C$806,MATCH(1, (Model!$G$14='Distance to Each Branch'!$B$7:$B$806)*(Model!A112='Distance to Each Branch'!$A$7:$A$806),0))</f>
        <v>5.5040126464812857</v>
      </c>
      <c r="H112" s="153" cm="1">
        <f t="array" ref="H112">INDEX('Distance to Each Branch'!$C$7:$C$806,MATCH(1, (Model!$H$14='Distance to Each Branch'!$B$7:$B$806)*(Model!A112='Distance to Each Branch'!$A$7:$A$806),0))</f>
        <v>0.70342187759938368</v>
      </c>
      <c r="I112" s="155" t="str">
        <f t="shared" si="224"/>
        <v>Branch D</v>
      </c>
      <c r="J112" s="54"/>
      <c r="K112" s="156">
        <f t="shared" si="225"/>
        <v>0.70342187759938368</v>
      </c>
      <c r="L112" s="34">
        <v>0</v>
      </c>
      <c r="M112" s="153">
        <f t="shared" si="123"/>
        <v>0</v>
      </c>
      <c r="N112" s="153">
        <f t="shared" si="227"/>
        <v>0</v>
      </c>
      <c r="O112" s="153">
        <f t="shared" si="228"/>
        <v>0</v>
      </c>
      <c r="P112" s="153">
        <f t="shared" si="229"/>
        <v>0.17250940957066629</v>
      </c>
      <c r="R112" s="23">
        <v>1</v>
      </c>
      <c r="S112" s="157">
        <f>(1-IF(M112=0,0,INDEX('Branch Closure Driven Attrition'!$D$9:$G$12,MATCH($B112,'Branch Closure Driven Attrition'!$C$9:$C$12,TRUE),MATCH(M112,'Branch Closure Driven Attrition'!$D$8:$G$8,TRUE))))</f>
        <v>1</v>
      </c>
      <c r="T112" s="157">
        <f>(1-IF(N112=0,0,INDEX('Branch Closure Driven Attrition'!$D$9:$G$12,MATCH($B112,'Branch Closure Driven Attrition'!$C$9:$C$12,TRUE),MATCH(N112,'Branch Closure Driven Attrition'!$D$8:$G$8,TRUE))))</f>
        <v>1</v>
      </c>
      <c r="U112" s="157">
        <f>(1-IF(O112=0,0,INDEX('Branch Closure Driven Attrition'!$D$9:$G$12,MATCH($B112,'Branch Closure Driven Attrition'!$C$9:$C$12,TRUE),MATCH(O112,'Branch Closure Driven Attrition'!$D$8:$G$8,TRUE))))</f>
        <v>1</v>
      </c>
      <c r="V112" s="157">
        <f>(1-IF(P112=0,0,INDEX('Branch Closure Driven Attrition'!$D$9:$G$12,MATCH($B112,'Branch Closure Driven Attrition'!$C$9:$C$12,TRUE),MATCH(P112,'Branch Closure Driven Attrition'!$D$8:$G$8,TRUE))))</f>
        <v>0.8</v>
      </c>
      <c r="W112" s="29"/>
      <c r="X112" s="23">
        <f t="shared" si="122"/>
        <v>1</v>
      </c>
      <c r="Y112" s="157">
        <f>IF($C112&lt;'Fee Driven Attrition'!$I$8,1-IF(Y$13='Fee Driven Attrition'!$J$7,'Fee Driven Attrition'!$J$8,'Fee Driven Attrition'!$K$8),1)</f>
        <v>1</v>
      </c>
      <c r="Z112" s="157">
        <f>IF($C112&lt;'Fee Driven Attrition'!$I$9,1-IF(Z$13='Fee Driven Attrition'!$J$7,'Fee Driven Attrition'!$J$9,'Fee Driven Attrition'!$K$8),1)</f>
        <v>1</v>
      </c>
      <c r="AA112" s="157">
        <f>IF($C112&lt;'Fee Driven Attrition'!$I$8,1-IF(AA$13='Fee Driven Attrition'!$K$7,'Fee Driven Attrition'!$K$8,'Fee Driven Attrition'!$K$8),1)</f>
        <v>1</v>
      </c>
      <c r="AB112" s="157">
        <f>IF($C112&lt;'Fee Driven Attrition'!$I$9,1-IF(AB$13='Fee Driven Attrition'!$K$7,'Fee Driven Attrition'!$K$9,'Fee Driven Attrition'!$K$8),1)</f>
        <v>1</v>
      </c>
      <c r="AC112" s="29"/>
      <c r="AD112" s="23"/>
      <c r="AE112" s="157">
        <f t="shared" si="223"/>
        <v>1</v>
      </c>
      <c r="AF112" s="157">
        <f t="shared" si="124"/>
        <v>1</v>
      </c>
      <c r="AG112" s="157">
        <f t="shared" si="125"/>
        <v>1</v>
      </c>
      <c r="AH112" s="157">
        <f t="shared" si="126"/>
        <v>1</v>
      </c>
      <c r="AI112" s="157">
        <f t="shared" si="127"/>
        <v>0.8</v>
      </c>
      <c r="AJ112" s="157">
        <f t="shared" si="128"/>
        <v>1</v>
      </c>
      <c r="AK112" s="157">
        <f t="shared" si="129"/>
        <v>1</v>
      </c>
      <c r="AL112" s="157">
        <f t="shared" si="130"/>
        <v>1</v>
      </c>
      <c r="AM112" s="157">
        <f t="shared" si="131"/>
        <v>1</v>
      </c>
      <c r="AN112" s="157">
        <f t="shared" si="132"/>
        <v>0.8</v>
      </c>
      <c r="AO112" s="157">
        <f t="shared" si="133"/>
        <v>1</v>
      </c>
      <c r="AP112" s="157">
        <f t="shared" si="134"/>
        <v>1</v>
      </c>
      <c r="AQ112" s="157">
        <f t="shared" si="135"/>
        <v>1</v>
      </c>
      <c r="AR112" s="157">
        <f t="shared" si="136"/>
        <v>1</v>
      </c>
      <c r="AS112" s="157">
        <f t="shared" si="137"/>
        <v>0.8</v>
      </c>
      <c r="AT112" s="157">
        <f t="shared" si="138"/>
        <v>1</v>
      </c>
      <c r="AU112" s="157">
        <f t="shared" si="139"/>
        <v>1</v>
      </c>
      <c r="AV112" s="157">
        <f t="shared" si="140"/>
        <v>1</v>
      </c>
      <c r="AW112" s="157">
        <f t="shared" si="141"/>
        <v>1</v>
      </c>
      <c r="AX112" s="157">
        <f t="shared" si="142"/>
        <v>0.8</v>
      </c>
      <c r="AY112" s="157">
        <f t="shared" si="143"/>
        <v>1</v>
      </c>
      <c r="AZ112" s="157">
        <f t="shared" si="144"/>
        <v>1</v>
      </c>
      <c r="BA112" s="157">
        <f t="shared" si="145"/>
        <v>1</v>
      </c>
      <c r="BB112" s="157">
        <f t="shared" si="146"/>
        <v>1</v>
      </c>
      <c r="BC112" s="157">
        <f t="shared" si="147"/>
        <v>0.8</v>
      </c>
      <c r="BD112" s="60"/>
      <c r="BE112" s="158">
        <f t="shared" si="226"/>
        <v>195.94240016586471</v>
      </c>
      <c r="BF112" s="1"/>
      <c r="BG112" s="1"/>
      <c r="BH112" s="159">
        <f t="shared" si="148"/>
        <v>0</v>
      </c>
      <c r="BI112" s="159">
        <f t="shared" si="149"/>
        <v>0</v>
      </c>
      <c r="BJ112" s="159">
        <f t="shared" si="150"/>
        <v>0</v>
      </c>
      <c r="BK112" s="159">
        <f t="shared" si="151"/>
        <v>0</v>
      </c>
      <c r="BL112" s="159">
        <f t="shared" si="152"/>
        <v>0</v>
      </c>
      <c r="BM112" s="159">
        <f t="shared" si="153"/>
        <v>0</v>
      </c>
      <c r="BN112" s="159">
        <f t="shared" si="154"/>
        <v>0</v>
      </c>
      <c r="BO112" s="159">
        <f t="shared" si="155"/>
        <v>0</v>
      </c>
      <c r="BP112" s="159">
        <f t="shared" si="156"/>
        <v>0</v>
      </c>
      <c r="BQ112" s="159">
        <f t="shared" si="157"/>
        <v>0</v>
      </c>
      <c r="BR112" s="159">
        <f t="shared" si="158"/>
        <v>0</v>
      </c>
      <c r="BS112" s="159">
        <f t="shared" si="159"/>
        <v>0</v>
      </c>
      <c r="BT112" s="159">
        <f t="shared" si="160"/>
        <v>0</v>
      </c>
      <c r="BU112" s="159">
        <f t="shared" si="161"/>
        <v>0</v>
      </c>
      <c r="BV112" s="159">
        <f t="shared" si="162"/>
        <v>0</v>
      </c>
      <c r="BW112" s="159">
        <f t="shared" si="163"/>
        <v>0</v>
      </c>
      <c r="BX112" s="159">
        <f t="shared" si="164"/>
        <v>0</v>
      </c>
      <c r="BY112" s="159">
        <f t="shared" si="165"/>
        <v>0</v>
      </c>
      <c r="BZ112" s="159">
        <f t="shared" si="166"/>
        <v>0</v>
      </c>
      <c r="CA112" s="159">
        <f t="shared" si="167"/>
        <v>0</v>
      </c>
      <c r="CB112" s="159">
        <f t="shared" si="168"/>
        <v>0</v>
      </c>
      <c r="CC112" s="159">
        <f t="shared" si="169"/>
        <v>0</v>
      </c>
      <c r="CD112" s="159">
        <f t="shared" si="170"/>
        <v>0</v>
      </c>
      <c r="CE112" s="159">
        <f t="shared" si="171"/>
        <v>0</v>
      </c>
      <c r="CF112" s="159">
        <f t="shared" si="172"/>
        <v>0</v>
      </c>
      <c r="CG112" s="1"/>
      <c r="CH112" s="1"/>
      <c r="CI112" s="160">
        <f t="shared" si="173"/>
        <v>145.94240016586471</v>
      </c>
      <c r="CJ112" s="160">
        <f t="shared" si="174"/>
        <v>145.94240016586471</v>
      </c>
      <c r="CK112" s="160">
        <f t="shared" si="175"/>
        <v>145.94240016586471</v>
      </c>
      <c r="CL112" s="160">
        <f t="shared" si="176"/>
        <v>145.94240016586471</v>
      </c>
      <c r="CM112" s="160">
        <f t="shared" si="177"/>
        <v>145.94240016586471</v>
      </c>
      <c r="CN112" s="160">
        <f t="shared" si="178"/>
        <v>145.94240016586471</v>
      </c>
      <c r="CO112" s="160">
        <f t="shared" si="179"/>
        <v>145.94240016586471</v>
      </c>
      <c r="CP112" s="160">
        <f t="shared" si="180"/>
        <v>145.94240016586471</v>
      </c>
      <c r="CQ112" s="160">
        <f t="shared" si="181"/>
        <v>145.94240016586471</v>
      </c>
      <c r="CR112" s="160">
        <f t="shared" si="182"/>
        <v>145.94240016586471</v>
      </c>
      <c r="CS112" s="160">
        <f t="shared" si="183"/>
        <v>145.94240016586471</v>
      </c>
      <c r="CT112" s="160">
        <f t="shared" si="184"/>
        <v>145.94240016586471</v>
      </c>
      <c r="CU112" s="160">
        <f t="shared" si="185"/>
        <v>145.94240016586471</v>
      </c>
      <c r="CV112" s="160">
        <f t="shared" si="186"/>
        <v>145.94240016586471</v>
      </c>
      <c r="CW112" s="160">
        <f t="shared" si="187"/>
        <v>145.94240016586471</v>
      </c>
      <c r="CX112" s="160">
        <f t="shared" si="188"/>
        <v>145.94240016586471</v>
      </c>
      <c r="CY112" s="160">
        <f t="shared" si="189"/>
        <v>145.94240016586471</v>
      </c>
      <c r="CZ112" s="160">
        <f t="shared" si="190"/>
        <v>145.94240016586471</v>
      </c>
      <c r="DA112" s="160">
        <f t="shared" si="191"/>
        <v>145.94240016586471</v>
      </c>
      <c r="DB112" s="160">
        <f t="shared" si="192"/>
        <v>145.94240016586471</v>
      </c>
      <c r="DC112" s="160">
        <f t="shared" si="193"/>
        <v>145.94240016586471</v>
      </c>
      <c r="DD112" s="160">
        <f t="shared" si="194"/>
        <v>145.94240016586471</v>
      </c>
      <c r="DE112" s="160">
        <f t="shared" si="195"/>
        <v>145.94240016586471</v>
      </c>
      <c r="DF112" s="160">
        <f t="shared" si="196"/>
        <v>145.94240016586471</v>
      </c>
      <c r="DG112" s="160">
        <f t="shared" si="197"/>
        <v>145.94240016586471</v>
      </c>
      <c r="DH112" s="36"/>
      <c r="DI112" s="36"/>
      <c r="DJ112" s="160">
        <f t="shared" si="198"/>
        <v>145.94240016586471</v>
      </c>
      <c r="DK112" s="160">
        <f t="shared" si="199"/>
        <v>145.94240016586471</v>
      </c>
      <c r="DL112" s="160">
        <f t="shared" si="200"/>
        <v>145.94240016586471</v>
      </c>
      <c r="DM112" s="160">
        <f t="shared" si="201"/>
        <v>145.94240016586471</v>
      </c>
      <c r="DN112" s="160">
        <f t="shared" si="202"/>
        <v>116.75392013269177</v>
      </c>
      <c r="DO112" s="160">
        <f t="shared" si="203"/>
        <v>145.94240016586471</v>
      </c>
      <c r="DP112" s="160">
        <f t="shared" si="204"/>
        <v>145.94240016586471</v>
      </c>
      <c r="DQ112" s="160">
        <f t="shared" si="205"/>
        <v>145.94240016586471</v>
      </c>
      <c r="DR112" s="160">
        <f t="shared" si="206"/>
        <v>145.94240016586471</v>
      </c>
      <c r="DS112" s="160">
        <f t="shared" si="207"/>
        <v>116.75392013269177</v>
      </c>
      <c r="DT112" s="160">
        <f t="shared" si="208"/>
        <v>145.94240016586471</v>
      </c>
      <c r="DU112" s="160">
        <f t="shared" si="209"/>
        <v>145.94240016586471</v>
      </c>
      <c r="DV112" s="160">
        <f t="shared" si="210"/>
        <v>145.94240016586471</v>
      </c>
      <c r="DW112" s="160">
        <f t="shared" si="211"/>
        <v>145.94240016586471</v>
      </c>
      <c r="DX112" s="160">
        <f t="shared" si="212"/>
        <v>116.75392013269177</v>
      </c>
      <c r="DY112" s="160">
        <f t="shared" si="213"/>
        <v>145.94240016586471</v>
      </c>
      <c r="DZ112" s="160">
        <f t="shared" si="214"/>
        <v>145.94240016586471</v>
      </c>
      <c r="EA112" s="160">
        <f t="shared" si="215"/>
        <v>145.94240016586471</v>
      </c>
      <c r="EB112" s="160">
        <f t="shared" si="216"/>
        <v>145.94240016586471</v>
      </c>
      <c r="EC112" s="160">
        <f t="shared" si="217"/>
        <v>116.75392013269177</v>
      </c>
      <c r="ED112" s="160">
        <f t="shared" si="218"/>
        <v>145.94240016586471</v>
      </c>
      <c r="EE112" s="160">
        <f t="shared" si="219"/>
        <v>145.94240016586471</v>
      </c>
      <c r="EF112" s="160">
        <f t="shared" si="220"/>
        <v>145.94240016586471</v>
      </c>
      <c r="EG112" s="160">
        <f t="shared" si="221"/>
        <v>145.94240016586471</v>
      </c>
      <c r="EH112" s="160">
        <f t="shared" si="222"/>
        <v>116.75392013269177</v>
      </c>
      <c r="EI112" s="36"/>
      <c r="EJ112" s="36"/>
      <c r="EK112" s="36"/>
      <c r="EL112" s="36"/>
      <c r="EM112" s="36"/>
      <c r="EN112" s="36"/>
      <c r="EO112" s="36"/>
      <c r="EP112" s="36"/>
      <c r="EQ112" s="36"/>
      <c r="ER112" s="36"/>
      <c r="ES112" s="36"/>
      <c r="ET112" s="36"/>
      <c r="EU112" s="36"/>
    </row>
    <row r="113" spans="1:151" ht="13.5" thickBot="1">
      <c r="A113" s="2">
        <v>1096</v>
      </c>
      <c r="B113" s="153">
        <f>INDEX('Customer Longevity'!$A$7:$A$206,MATCH(Model!A113,'Customer Longevity'!$B$7:$B$206,0))</f>
        <v>3.6107778631215002</v>
      </c>
      <c r="C113" s="154">
        <v>10689.504906681397</v>
      </c>
      <c r="D113" s="3"/>
      <c r="E113" s="153" cm="1">
        <f t="array" ref="E113">INDEX('Distance to Each Branch'!$C$7:$C$806,MATCH(1, (Model!$E$14='Distance to Each Branch'!$B$7:$B$806)*(Model!A113='Distance to Each Branch'!$A$7:$A$806),0))</f>
        <v>2.7659104346602801</v>
      </c>
      <c r="F113" s="153" cm="1">
        <f t="array" ref="F113">INDEX('Distance to Each Branch'!$C$7:$C$806,MATCH(1, (Model!$F$14='Distance to Each Branch'!$B$7:$B$806)*(Model!A113='Distance to Each Branch'!$A$7:$A$806),0))</f>
        <v>4.637370050067279</v>
      </c>
      <c r="G113" s="153" cm="1">
        <f t="array" ref="G113">INDEX('Distance to Each Branch'!$C$7:$C$806,MATCH(1, (Model!$G$14='Distance to Each Branch'!$B$7:$B$806)*(Model!A113='Distance to Each Branch'!$A$7:$A$806),0))</f>
        <v>1.3841761428828425</v>
      </c>
      <c r="H113" s="153" cm="1">
        <f t="array" ref="H113">INDEX('Distance to Each Branch'!$C$7:$C$806,MATCH(1, (Model!$H$14='Distance to Each Branch'!$B$7:$B$806)*(Model!A113='Distance to Each Branch'!$A$7:$A$806),0))</f>
        <v>2.6199256440909942</v>
      </c>
      <c r="I113" s="155" t="str">
        <f t="shared" si="224"/>
        <v>Branch C</v>
      </c>
      <c r="J113" s="54"/>
      <c r="K113" s="156">
        <f t="shared" si="225"/>
        <v>1.3841761428828425</v>
      </c>
      <c r="L113" s="34">
        <v>0</v>
      </c>
      <c r="M113" s="153">
        <f t="shared" si="123"/>
        <v>0</v>
      </c>
      <c r="N113" s="153">
        <f t="shared" si="227"/>
        <v>0</v>
      </c>
      <c r="O113" s="153">
        <f t="shared" si="228"/>
        <v>1.2357495012081516</v>
      </c>
      <c r="P113" s="153">
        <f t="shared" si="229"/>
        <v>0</v>
      </c>
      <c r="R113" s="23">
        <v>1</v>
      </c>
      <c r="S113" s="157">
        <f>(1-IF(M113=0,0,INDEX('Branch Closure Driven Attrition'!$D$9:$G$12,MATCH($B113,'Branch Closure Driven Attrition'!$C$9:$C$12,TRUE),MATCH(M113,'Branch Closure Driven Attrition'!$D$8:$G$8,TRUE))))</f>
        <v>1</v>
      </c>
      <c r="T113" s="157">
        <f>(1-IF(N113=0,0,INDEX('Branch Closure Driven Attrition'!$D$9:$G$12,MATCH($B113,'Branch Closure Driven Attrition'!$C$9:$C$12,TRUE),MATCH(N113,'Branch Closure Driven Attrition'!$D$8:$G$8,TRUE))))</f>
        <v>1</v>
      </c>
      <c r="U113" s="157">
        <f>(1-IF(O113=0,0,INDEX('Branch Closure Driven Attrition'!$D$9:$G$12,MATCH($B113,'Branch Closure Driven Attrition'!$C$9:$C$12,TRUE),MATCH(O113,'Branch Closure Driven Attrition'!$D$8:$G$8,TRUE))))</f>
        <v>0.6</v>
      </c>
      <c r="V113" s="157">
        <f>(1-IF(P113=0,0,INDEX('Branch Closure Driven Attrition'!$D$9:$G$12,MATCH($B113,'Branch Closure Driven Attrition'!$C$9:$C$12,TRUE),MATCH(P113,'Branch Closure Driven Attrition'!$D$8:$G$8,TRUE))))</f>
        <v>1</v>
      </c>
      <c r="W113" s="29"/>
      <c r="X113" s="23">
        <f t="shared" si="122"/>
        <v>1</v>
      </c>
      <c r="Y113" s="157">
        <f>IF($C113&lt;'Fee Driven Attrition'!$I$8,1-IF(Y$13='Fee Driven Attrition'!$J$7,'Fee Driven Attrition'!$J$8,'Fee Driven Attrition'!$K$8),1)</f>
        <v>0.9</v>
      </c>
      <c r="Z113" s="157">
        <f>IF($C113&lt;'Fee Driven Attrition'!$I$9,1-IF(Z$13='Fee Driven Attrition'!$J$7,'Fee Driven Attrition'!$J$9,'Fee Driven Attrition'!$K$8),1)</f>
        <v>0.95</v>
      </c>
      <c r="AA113" s="157">
        <f>IF($C113&lt;'Fee Driven Attrition'!$I$8,1-IF(AA$13='Fee Driven Attrition'!$K$7,'Fee Driven Attrition'!$K$8,'Fee Driven Attrition'!$K$8),1)</f>
        <v>0.8</v>
      </c>
      <c r="AB113" s="157">
        <f>IF($C113&lt;'Fee Driven Attrition'!$I$9,1-IF(AB$13='Fee Driven Attrition'!$K$7,'Fee Driven Attrition'!$K$9,'Fee Driven Attrition'!$K$8),1)</f>
        <v>0.85</v>
      </c>
      <c r="AC113" s="29"/>
      <c r="AD113" s="23"/>
      <c r="AE113" s="157">
        <f t="shared" si="223"/>
        <v>1</v>
      </c>
      <c r="AF113" s="157">
        <f t="shared" si="124"/>
        <v>1</v>
      </c>
      <c r="AG113" s="157">
        <f t="shared" si="125"/>
        <v>1</v>
      </c>
      <c r="AH113" s="157">
        <f t="shared" si="126"/>
        <v>0.6</v>
      </c>
      <c r="AI113" s="157">
        <f t="shared" si="127"/>
        <v>1</v>
      </c>
      <c r="AJ113" s="157">
        <f t="shared" si="128"/>
        <v>0.9</v>
      </c>
      <c r="AK113" s="157">
        <f t="shared" si="129"/>
        <v>0.9</v>
      </c>
      <c r="AL113" s="157">
        <f t="shared" si="130"/>
        <v>0.9</v>
      </c>
      <c r="AM113" s="157">
        <f t="shared" si="131"/>
        <v>0.54</v>
      </c>
      <c r="AN113" s="157">
        <f t="shared" si="132"/>
        <v>0.9</v>
      </c>
      <c r="AO113" s="157">
        <f t="shared" si="133"/>
        <v>0.95</v>
      </c>
      <c r="AP113" s="157">
        <f t="shared" si="134"/>
        <v>0.95</v>
      </c>
      <c r="AQ113" s="157">
        <f t="shared" si="135"/>
        <v>0.95</v>
      </c>
      <c r="AR113" s="157">
        <f t="shared" si="136"/>
        <v>0.56999999999999995</v>
      </c>
      <c r="AS113" s="157">
        <f t="shared" si="137"/>
        <v>0.95</v>
      </c>
      <c r="AT113" s="157">
        <f t="shared" si="138"/>
        <v>0.8</v>
      </c>
      <c r="AU113" s="157">
        <f t="shared" si="139"/>
        <v>0.8</v>
      </c>
      <c r="AV113" s="157">
        <f t="shared" si="140"/>
        <v>0.8</v>
      </c>
      <c r="AW113" s="157">
        <f t="shared" si="141"/>
        <v>0.48</v>
      </c>
      <c r="AX113" s="157">
        <f t="shared" si="142"/>
        <v>0.8</v>
      </c>
      <c r="AY113" s="157">
        <f t="shared" si="143"/>
        <v>0.85</v>
      </c>
      <c r="AZ113" s="157">
        <f t="shared" si="144"/>
        <v>0.85</v>
      </c>
      <c r="BA113" s="157">
        <f t="shared" si="145"/>
        <v>0.85</v>
      </c>
      <c r="BB113" s="157">
        <f t="shared" si="146"/>
        <v>0.51</v>
      </c>
      <c r="BC113" s="157">
        <f t="shared" si="147"/>
        <v>0.85</v>
      </c>
      <c r="BD113" s="60"/>
      <c r="BE113" s="158">
        <f t="shared" si="226"/>
        <v>106.89504906681397</v>
      </c>
      <c r="BF113" s="1"/>
      <c r="BG113" s="1"/>
      <c r="BH113" s="159">
        <f t="shared" si="148"/>
        <v>0</v>
      </c>
      <c r="BI113" s="159">
        <f t="shared" si="149"/>
        <v>0</v>
      </c>
      <c r="BJ113" s="159">
        <f t="shared" si="150"/>
        <v>0</v>
      </c>
      <c r="BK113" s="159">
        <f t="shared" si="151"/>
        <v>0</v>
      </c>
      <c r="BL113" s="159">
        <f t="shared" si="152"/>
        <v>0</v>
      </c>
      <c r="BM113" s="159">
        <f t="shared" si="153"/>
        <v>40</v>
      </c>
      <c r="BN113" s="159">
        <f t="shared" si="154"/>
        <v>40</v>
      </c>
      <c r="BO113" s="159">
        <f t="shared" si="155"/>
        <v>40</v>
      </c>
      <c r="BP113" s="159">
        <f t="shared" si="156"/>
        <v>40</v>
      </c>
      <c r="BQ113" s="159">
        <f t="shared" si="157"/>
        <v>40</v>
      </c>
      <c r="BR113" s="159">
        <f t="shared" si="158"/>
        <v>40</v>
      </c>
      <c r="BS113" s="159">
        <f t="shared" si="159"/>
        <v>40</v>
      </c>
      <c r="BT113" s="159">
        <f t="shared" si="160"/>
        <v>40</v>
      </c>
      <c r="BU113" s="159">
        <f t="shared" si="161"/>
        <v>40</v>
      </c>
      <c r="BV113" s="159">
        <f t="shared" si="162"/>
        <v>40</v>
      </c>
      <c r="BW113" s="159">
        <f t="shared" si="163"/>
        <v>60</v>
      </c>
      <c r="BX113" s="159">
        <f t="shared" si="164"/>
        <v>60</v>
      </c>
      <c r="BY113" s="159">
        <f t="shared" si="165"/>
        <v>60</v>
      </c>
      <c r="BZ113" s="159">
        <f t="shared" si="166"/>
        <v>60</v>
      </c>
      <c r="CA113" s="159">
        <f t="shared" si="167"/>
        <v>60</v>
      </c>
      <c r="CB113" s="159">
        <f t="shared" si="168"/>
        <v>60</v>
      </c>
      <c r="CC113" s="159">
        <f t="shared" si="169"/>
        <v>60</v>
      </c>
      <c r="CD113" s="159">
        <f t="shared" si="170"/>
        <v>60</v>
      </c>
      <c r="CE113" s="159">
        <f t="shared" si="171"/>
        <v>60</v>
      </c>
      <c r="CF113" s="159">
        <f t="shared" si="172"/>
        <v>60</v>
      </c>
      <c r="CG113" s="1"/>
      <c r="CH113" s="1"/>
      <c r="CI113" s="160">
        <f t="shared" si="173"/>
        <v>56.895049066813968</v>
      </c>
      <c r="CJ113" s="160">
        <f t="shared" si="174"/>
        <v>56.895049066813968</v>
      </c>
      <c r="CK113" s="160">
        <f t="shared" si="175"/>
        <v>56.895049066813968</v>
      </c>
      <c r="CL113" s="160">
        <f t="shared" si="176"/>
        <v>56.895049066813968</v>
      </c>
      <c r="CM113" s="160">
        <f t="shared" si="177"/>
        <v>56.895049066813968</v>
      </c>
      <c r="CN113" s="160">
        <f t="shared" si="178"/>
        <v>96.895049066813954</v>
      </c>
      <c r="CO113" s="160">
        <f t="shared" si="179"/>
        <v>96.895049066813954</v>
      </c>
      <c r="CP113" s="160">
        <f t="shared" si="180"/>
        <v>96.895049066813954</v>
      </c>
      <c r="CQ113" s="160">
        <f t="shared" si="181"/>
        <v>96.895049066813954</v>
      </c>
      <c r="CR113" s="160">
        <f t="shared" si="182"/>
        <v>96.895049066813954</v>
      </c>
      <c r="CS113" s="160">
        <f t="shared" si="183"/>
        <v>96.895049066813954</v>
      </c>
      <c r="CT113" s="160">
        <f t="shared" si="184"/>
        <v>96.895049066813954</v>
      </c>
      <c r="CU113" s="160">
        <f t="shared" si="185"/>
        <v>96.895049066813954</v>
      </c>
      <c r="CV113" s="160">
        <f t="shared" si="186"/>
        <v>96.895049066813954</v>
      </c>
      <c r="CW113" s="160">
        <f t="shared" si="187"/>
        <v>96.895049066813954</v>
      </c>
      <c r="CX113" s="160">
        <f t="shared" si="188"/>
        <v>116.89504906681395</v>
      </c>
      <c r="CY113" s="160">
        <f t="shared" si="189"/>
        <v>116.89504906681395</v>
      </c>
      <c r="CZ113" s="160">
        <f t="shared" si="190"/>
        <v>116.89504906681395</v>
      </c>
      <c r="DA113" s="160">
        <f t="shared" si="191"/>
        <v>116.89504906681395</v>
      </c>
      <c r="DB113" s="160">
        <f t="shared" si="192"/>
        <v>116.89504906681395</v>
      </c>
      <c r="DC113" s="160">
        <f t="shared" si="193"/>
        <v>116.89504906681395</v>
      </c>
      <c r="DD113" s="160">
        <f t="shared" si="194"/>
        <v>116.89504906681395</v>
      </c>
      <c r="DE113" s="160">
        <f t="shared" si="195"/>
        <v>116.89504906681395</v>
      </c>
      <c r="DF113" s="160">
        <f t="shared" si="196"/>
        <v>116.89504906681395</v>
      </c>
      <c r="DG113" s="160">
        <f t="shared" si="197"/>
        <v>116.89504906681395</v>
      </c>
      <c r="DH113" s="36"/>
      <c r="DI113" s="36"/>
      <c r="DJ113" s="160">
        <f t="shared" si="198"/>
        <v>56.895049066813968</v>
      </c>
      <c r="DK113" s="160">
        <f t="shared" si="199"/>
        <v>56.895049066813968</v>
      </c>
      <c r="DL113" s="160">
        <f t="shared" si="200"/>
        <v>56.895049066813968</v>
      </c>
      <c r="DM113" s="160">
        <f t="shared" si="201"/>
        <v>34.137029440088376</v>
      </c>
      <c r="DN113" s="160">
        <f t="shared" si="202"/>
        <v>56.895049066813968</v>
      </c>
      <c r="DO113" s="160">
        <f t="shared" si="203"/>
        <v>87.205544160132561</v>
      </c>
      <c r="DP113" s="160">
        <f t="shared" si="204"/>
        <v>87.205544160132561</v>
      </c>
      <c r="DQ113" s="160">
        <f t="shared" si="205"/>
        <v>87.205544160132561</v>
      </c>
      <c r="DR113" s="160">
        <f t="shared" si="206"/>
        <v>52.323326496079538</v>
      </c>
      <c r="DS113" s="160">
        <f t="shared" si="207"/>
        <v>87.205544160132561</v>
      </c>
      <c r="DT113" s="160">
        <f t="shared" si="208"/>
        <v>92.05029661347325</v>
      </c>
      <c r="DU113" s="160">
        <f t="shared" si="209"/>
        <v>92.05029661347325</v>
      </c>
      <c r="DV113" s="160">
        <f t="shared" si="210"/>
        <v>92.05029661347325</v>
      </c>
      <c r="DW113" s="160">
        <f t="shared" si="211"/>
        <v>55.23017796808395</v>
      </c>
      <c r="DX113" s="160">
        <f t="shared" si="212"/>
        <v>92.05029661347325</v>
      </c>
      <c r="DY113" s="160">
        <f t="shared" si="213"/>
        <v>93.516039253451169</v>
      </c>
      <c r="DZ113" s="160">
        <f t="shared" si="214"/>
        <v>93.516039253451169</v>
      </c>
      <c r="EA113" s="160">
        <f t="shared" si="215"/>
        <v>93.516039253451169</v>
      </c>
      <c r="EB113" s="160">
        <f t="shared" si="216"/>
        <v>56.109623552070694</v>
      </c>
      <c r="EC113" s="160">
        <f t="shared" si="217"/>
        <v>93.516039253451169</v>
      </c>
      <c r="ED113" s="160">
        <f t="shared" si="218"/>
        <v>99.360791706791858</v>
      </c>
      <c r="EE113" s="160">
        <f t="shared" si="219"/>
        <v>99.360791706791858</v>
      </c>
      <c r="EF113" s="160">
        <f t="shared" si="220"/>
        <v>99.360791706791858</v>
      </c>
      <c r="EG113" s="160">
        <f t="shared" si="221"/>
        <v>59.616475024075115</v>
      </c>
      <c r="EH113" s="160">
        <f t="shared" si="222"/>
        <v>99.360791706791858</v>
      </c>
      <c r="EI113" s="36"/>
      <c r="EJ113" s="36"/>
      <c r="EK113" s="36"/>
      <c r="EL113" s="36"/>
      <c r="EM113" s="36"/>
      <c r="EN113" s="36"/>
      <c r="EO113" s="36"/>
      <c r="EP113" s="36"/>
      <c r="EQ113" s="36"/>
      <c r="ER113" s="36"/>
      <c r="ES113" s="36"/>
      <c r="ET113" s="36"/>
      <c r="EU113" s="36"/>
    </row>
    <row r="114" spans="1:151" ht="13.5" thickBot="1">
      <c r="A114" s="2">
        <v>1037</v>
      </c>
      <c r="B114" s="153">
        <f>INDEX('Customer Longevity'!$A$7:$A$206,MATCH(Model!A114,'Customer Longevity'!$B$7:$B$206,0))</f>
        <v>14.373039390711664</v>
      </c>
      <c r="C114" s="154">
        <v>15857.349510098295</v>
      </c>
      <c r="D114" s="3"/>
      <c r="E114" s="153" cm="1">
        <f t="array" ref="E114">INDEX('Distance to Each Branch'!$C$7:$C$806,MATCH(1, (Model!$E$14='Distance to Each Branch'!$B$7:$B$806)*(Model!A114='Distance to Each Branch'!$A$7:$A$806),0))</f>
        <v>5.1720993483786168</v>
      </c>
      <c r="F114" s="153" cm="1">
        <f t="array" ref="F114">INDEX('Distance to Each Branch'!$C$7:$C$806,MATCH(1, (Model!$F$14='Distance to Each Branch'!$B$7:$B$806)*(Model!A114='Distance to Each Branch'!$A$7:$A$806),0))</f>
        <v>3.8734739788914609</v>
      </c>
      <c r="G114" s="153" cm="1">
        <f t="array" ref="G114">INDEX('Distance to Each Branch'!$C$7:$C$806,MATCH(1, (Model!$G$14='Distance to Each Branch'!$B$7:$B$806)*(Model!A114='Distance to Each Branch'!$A$7:$A$806),0))</f>
        <v>2.6751391925848353</v>
      </c>
      <c r="H114" s="153" cm="1">
        <f t="array" ref="H114">INDEX('Distance to Each Branch'!$C$7:$C$806,MATCH(1, (Model!$H$14='Distance to Each Branch'!$B$7:$B$806)*(Model!A114='Distance to Each Branch'!$A$7:$A$806),0))</f>
        <v>0.92446222770564013</v>
      </c>
      <c r="I114" s="155" t="str">
        <f t="shared" si="224"/>
        <v>Branch D</v>
      </c>
      <c r="J114" s="54"/>
      <c r="K114" s="156">
        <f t="shared" si="225"/>
        <v>0.92446222770564013</v>
      </c>
      <c r="L114" s="34">
        <v>0</v>
      </c>
      <c r="M114" s="153">
        <f t="shared" si="123"/>
        <v>0</v>
      </c>
      <c r="N114" s="153">
        <f t="shared" si="227"/>
        <v>0</v>
      </c>
      <c r="O114" s="153">
        <f t="shared" si="228"/>
        <v>0</v>
      </c>
      <c r="P114" s="153">
        <f t="shared" si="229"/>
        <v>1.7506769648791951</v>
      </c>
      <c r="R114" s="23">
        <v>1</v>
      </c>
      <c r="S114" s="157">
        <f>(1-IF(M114=0,0,INDEX('Branch Closure Driven Attrition'!$D$9:$G$12,MATCH($B114,'Branch Closure Driven Attrition'!$C$9:$C$12,TRUE),MATCH(M114,'Branch Closure Driven Attrition'!$D$8:$G$8,TRUE))))</f>
        <v>1</v>
      </c>
      <c r="T114" s="157">
        <f>(1-IF(N114=0,0,INDEX('Branch Closure Driven Attrition'!$D$9:$G$12,MATCH($B114,'Branch Closure Driven Attrition'!$C$9:$C$12,TRUE),MATCH(N114,'Branch Closure Driven Attrition'!$D$8:$G$8,TRUE))))</f>
        <v>1</v>
      </c>
      <c r="U114" s="157">
        <f>(1-IF(O114=0,0,INDEX('Branch Closure Driven Attrition'!$D$9:$G$12,MATCH($B114,'Branch Closure Driven Attrition'!$C$9:$C$12,TRUE),MATCH(O114,'Branch Closure Driven Attrition'!$D$8:$G$8,TRUE))))</f>
        <v>1</v>
      </c>
      <c r="V114" s="157">
        <f>(1-IF(P114=0,0,INDEX('Branch Closure Driven Attrition'!$D$9:$G$12,MATCH($B114,'Branch Closure Driven Attrition'!$C$9:$C$12,TRUE),MATCH(P114,'Branch Closure Driven Attrition'!$D$8:$G$8,TRUE))))</f>
        <v>0.65</v>
      </c>
      <c r="W114" s="29"/>
      <c r="X114" s="23">
        <f t="shared" si="122"/>
        <v>1</v>
      </c>
      <c r="Y114" s="157">
        <f>IF($C114&lt;'Fee Driven Attrition'!$I$8,1-IF(Y$13='Fee Driven Attrition'!$J$7,'Fee Driven Attrition'!$J$8,'Fee Driven Attrition'!$K$8),1)</f>
        <v>1</v>
      </c>
      <c r="Z114" s="157">
        <f>IF($C114&lt;'Fee Driven Attrition'!$I$9,1-IF(Z$13='Fee Driven Attrition'!$J$7,'Fee Driven Attrition'!$J$9,'Fee Driven Attrition'!$K$8),1)</f>
        <v>1</v>
      </c>
      <c r="AA114" s="157">
        <f>IF($C114&lt;'Fee Driven Attrition'!$I$8,1-IF(AA$13='Fee Driven Attrition'!$K$7,'Fee Driven Attrition'!$K$8,'Fee Driven Attrition'!$K$8),1)</f>
        <v>1</v>
      </c>
      <c r="AB114" s="157">
        <f>IF($C114&lt;'Fee Driven Attrition'!$I$9,1-IF(AB$13='Fee Driven Attrition'!$K$7,'Fee Driven Attrition'!$K$9,'Fee Driven Attrition'!$K$8),1)</f>
        <v>1</v>
      </c>
      <c r="AC114" s="29"/>
      <c r="AD114" s="23"/>
      <c r="AE114" s="157">
        <f t="shared" si="223"/>
        <v>1</v>
      </c>
      <c r="AF114" s="157">
        <f t="shared" si="124"/>
        <v>1</v>
      </c>
      <c r="AG114" s="157">
        <f t="shared" si="125"/>
        <v>1</v>
      </c>
      <c r="AH114" s="157">
        <f t="shared" si="126"/>
        <v>1</v>
      </c>
      <c r="AI114" s="157">
        <f t="shared" si="127"/>
        <v>0.65</v>
      </c>
      <c r="AJ114" s="157">
        <f t="shared" si="128"/>
        <v>1</v>
      </c>
      <c r="AK114" s="157">
        <f t="shared" si="129"/>
        <v>1</v>
      </c>
      <c r="AL114" s="157">
        <f t="shared" si="130"/>
        <v>1</v>
      </c>
      <c r="AM114" s="157">
        <f t="shared" si="131"/>
        <v>1</v>
      </c>
      <c r="AN114" s="157">
        <f t="shared" si="132"/>
        <v>0.65</v>
      </c>
      <c r="AO114" s="157">
        <f t="shared" si="133"/>
        <v>1</v>
      </c>
      <c r="AP114" s="157">
        <f t="shared" si="134"/>
        <v>1</v>
      </c>
      <c r="AQ114" s="157">
        <f t="shared" si="135"/>
        <v>1</v>
      </c>
      <c r="AR114" s="157">
        <f t="shared" si="136"/>
        <v>1</v>
      </c>
      <c r="AS114" s="157">
        <f t="shared" si="137"/>
        <v>0.65</v>
      </c>
      <c r="AT114" s="157">
        <f t="shared" si="138"/>
        <v>1</v>
      </c>
      <c r="AU114" s="157">
        <f t="shared" si="139"/>
        <v>1</v>
      </c>
      <c r="AV114" s="157">
        <f t="shared" si="140"/>
        <v>1</v>
      </c>
      <c r="AW114" s="157">
        <f t="shared" si="141"/>
        <v>1</v>
      </c>
      <c r="AX114" s="157">
        <f t="shared" si="142"/>
        <v>0.65</v>
      </c>
      <c r="AY114" s="157">
        <f t="shared" si="143"/>
        <v>1</v>
      </c>
      <c r="AZ114" s="157">
        <f t="shared" si="144"/>
        <v>1</v>
      </c>
      <c r="BA114" s="157">
        <f t="shared" si="145"/>
        <v>1</v>
      </c>
      <c r="BB114" s="157">
        <f t="shared" si="146"/>
        <v>1</v>
      </c>
      <c r="BC114" s="157">
        <f t="shared" si="147"/>
        <v>0.65</v>
      </c>
      <c r="BD114" s="60"/>
      <c r="BE114" s="158">
        <f t="shared" si="226"/>
        <v>158.57349510098294</v>
      </c>
      <c r="BF114" s="1"/>
      <c r="BG114" s="1"/>
      <c r="BH114" s="159">
        <f t="shared" si="148"/>
        <v>0</v>
      </c>
      <c r="BI114" s="159">
        <f t="shared" si="149"/>
        <v>0</v>
      </c>
      <c r="BJ114" s="159">
        <f t="shared" si="150"/>
        <v>0</v>
      </c>
      <c r="BK114" s="159">
        <f t="shared" si="151"/>
        <v>0</v>
      </c>
      <c r="BL114" s="159">
        <f t="shared" si="152"/>
        <v>0</v>
      </c>
      <c r="BM114" s="159">
        <f t="shared" si="153"/>
        <v>0</v>
      </c>
      <c r="BN114" s="159">
        <f t="shared" si="154"/>
        <v>0</v>
      </c>
      <c r="BO114" s="159">
        <f t="shared" si="155"/>
        <v>0</v>
      </c>
      <c r="BP114" s="159">
        <f t="shared" si="156"/>
        <v>0</v>
      </c>
      <c r="BQ114" s="159">
        <f t="shared" si="157"/>
        <v>0</v>
      </c>
      <c r="BR114" s="159">
        <f t="shared" si="158"/>
        <v>0</v>
      </c>
      <c r="BS114" s="159">
        <f t="shared" si="159"/>
        <v>0</v>
      </c>
      <c r="BT114" s="159">
        <f t="shared" si="160"/>
        <v>0</v>
      </c>
      <c r="BU114" s="159">
        <f t="shared" si="161"/>
        <v>0</v>
      </c>
      <c r="BV114" s="159">
        <f t="shared" si="162"/>
        <v>0</v>
      </c>
      <c r="BW114" s="159">
        <f t="shared" si="163"/>
        <v>0</v>
      </c>
      <c r="BX114" s="159">
        <f t="shared" si="164"/>
        <v>0</v>
      </c>
      <c r="BY114" s="159">
        <f t="shared" si="165"/>
        <v>0</v>
      </c>
      <c r="BZ114" s="159">
        <f t="shared" si="166"/>
        <v>0</v>
      </c>
      <c r="CA114" s="159">
        <f t="shared" si="167"/>
        <v>0</v>
      </c>
      <c r="CB114" s="159">
        <f t="shared" si="168"/>
        <v>0</v>
      </c>
      <c r="CC114" s="159">
        <f t="shared" si="169"/>
        <v>0</v>
      </c>
      <c r="CD114" s="159">
        <f t="shared" si="170"/>
        <v>0</v>
      </c>
      <c r="CE114" s="159">
        <f t="shared" si="171"/>
        <v>0</v>
      </c>
      <c r="CF114" s="159">
        <f t="shared" si="172"/>
        <v>0</v>
      </c>
      <c r="CG114" s="1"/>
      <c r="CH114" s="1"/>
      <c r="CI114" s="160">
        <f t="shared" si="173"/>
        <v>108.57349510098294</v>
      </c>
      <c r="CJ114" s="160">
        <f t="shared" si="174"/>
        <v>108.57349510098294</v>
      </c>
      <c r="CK114" s="160">
        <f t="shared" si="175"/>
        <v>108.57349510098294</v>
      </c>
      <c r="CL114" s="160">
        <f t="shared" si="176"/>
        <v>108.57349510098294</v>
      </c>
      <c r="CM114" s="160">
        <f t="shared" si="177"/>
        <v>108.57349510098294</v>
      </c>
      <c r="CN114" s="160">
        <f t="shared" si="178"/>
        <v>108.57349510098294</v>
      </c>
      <c r="CO114" s="160">
        <f t="shared" si="179"/>
        <v>108.57349510098294</v>
      </c>
      <c r="CP114" s="160">
        <f t="shared" si="180"/>
        <v>108.57349510098294</v>
      </c>
      <c r="CQ114" s="160">
        <f t="shared" si="181"/>
        <v>108.57349510098294</v>
      </c>
      <c r="CR114" s="160">
        <f t="shared" si="182"/>
        <v>108.57349510098294</v>
      </c>
      <c r="CS114" s="160">
        <f t="shared" si="183"/>
        <v>108.57349510098294</v>
      </c>
      <c r="CT114" s="160">
        <f t="shared" si="184"/>
        <v>108.57349510098294</v>
      </c>
      <c r="CU114" s="160">
        <f t="shared" si="185"/>
        <v>108.57349510098294</v>
      </c>
      <c r="CV114" s="160">
        <f t="shared" si="186"/>
        <v>108.57349510098294</v>
      </c>
      <c r="CW114" s="160">
        <f t="shared" si="187"/>
        <v>108.57349510098294</v>
      </c>
      <c r="CX114" s="160">
        <f t="shared" si="188"/>
        <v>108.57349510098294</v>
      </c>
      <c r="CY114" s="160">
        <f t="shared" si="189"/>
        <v>108.57349510098294</v>
      </c>
      <c r="CZ114" s="160">
        <f t="shared" si="190"/>
        <v>108.57349510098294</v>
      </c>
      <c r="DA114" s="160">
        <f t="shared" si="191"/>
        <v>108.57349510098294</v>
      </c>
      <c r="DB114" s="160">
        <f t="shared" si="192"/>
        <v>108.57349510098294</v>
      </c>
      <c r="DC114" s="160">
        <f t="shared" si="193"/>
        <v>108.57349510098294</v>
      </c>
      <c r="DD114" s="160">
        <f t="shared" si="194"/>
        <v>108.57349510098294</v>
      </c>
      <c r="DE114" s="160">
        <f t="shared" si="195"/>
        <v>108.57349510098294</v>
      </c>
      <c r="DF114" s="160">
        <f t="shared" si="196"/>
        <v>108.57349510098294</v>
      </c>
      <c r="DG114" s="160">
        <f t="shared" si="197"/>
        <v>108.57349510098294</v>
      </c>
      <c r="DH114" s="36"/>
      <c r="DI114" s="36"/>
      <c r="DJ114" s="160">
        <f t="shared" si="198"/>
        <v>108.57349510098294</v>
      </c>
      <c r="DK114" s="160">
        <f t="shared" si="199"/>
        <v>108.57349510098294</v>
      </c>
      <c r="DL114" s="160">
        <f t="shared" si="200"/>
        <v>108.57349510098294</v>
      </c>
      <c r="DM114" s="160">
        <f t="shared" si="201"/>
        <v>108.57349510098294</v>
      </c>
      <c r="DN114" s="160">
        <f t="shared" si="202"/>
        <v>70.572771815638916</v>
      </c>
      <c r="DO114" s="160">
        <f t="shared" si="203"/>
        <v>108.57349510098294</v>
      </c>
      <c r="DP114" s="160">
        <f t="shared" si="204"/>
        <v>108.57349510098294</v>
      </c>
      <c r="DQ114" s="160">
        <f t="shared" si="205"/>
        <v>108.57349510098294</v>
      </c>
      <c r="DR114" s="160">
        <f t="shared" si="206"/>
        <v>108.57349510098294</v>
      </c>
      <c r="DS114" s="160">
        <f t="shared" si="207"/>
        <v>70.572771815638916</v>
      </c>
      <c r="DT114" s="160">
        <f t="shared" si="208"/>
        <v>108.57349510098294</v>
      </c>
      <c r="DU114" s="160">
        <f t="shared" si="209"/>
        <v>108.57349510098294</v>
      </c>
      <c r="DV114" s="160">
        <f t="shared" si="210"/>
        <v>108.57349510098294</v>
      </c>
      <c r="DW114" s="160">
        <f t="shared" si="211"/>
        <v>108.57349510098294</v>
      </c>
      <c r="DX114" s="160">
        <f t="shared" si="212"/>
        <v>70.572771815638916</v>
      </c>
      <c r="DY114" s="160">
        <f t="shared" si="213"/>
        <v>108.57349510098294</v>
      </c>
      <c r="DZ114" s="160">
        <f t="shared" si="214"/>
        <v>108.57349510098294</v>
      </c>
      <c r="EA114" s="160">
        <f t="shared" si="215"/>
        <v>108.57349510098294</v>
      </c>
      <c r="EB114" s="160">
        <f t="shared" si="216"/>
        <v>108.57349510098294</v>
      </c>
      <c r="EC114" s="160">
        <f t="shared" si="217"/>
        <v>70.572771815638916</v>
      </c>
      <c r="ED114" s="160">
        <f t="shared" si="218"/>
        <v>108.57349510098294</v>
      </c>
      <c r="EE114" s="160">
        <f t="shared" si="219"/>
        <v>108.57349510098294</v>
      </c>
      <c r="EF114" s="160">
        <f t="shared" si="220"/>
        <v>108.57349510098294</v>
      </c>
      <c r="EG114" s="160">
        <f t="shared" si="221"/>
        <v>108.57349510098294</v>
      </c>
      <c r="EH114" s="160">
        <f t="shared" si="222"/>
        <v>70.572771815638916</v>
      </c>
      <c r="EI114" s="36"/>
      <c r="EJ114" s="36"/>
      <c r="EK114" s="36"/>
      <c r="EL114" s="36"/>
      <c r="EM114" s="36"/>
      <c r="EN114" s="36"/>
      <c r="EO114" s="36"/>
      <c r="EP114" s="36"/>
      <c r="EQ114" s="36"/>
      <c r="ER114" s="36"/>
      <c r="ES114" s="36"/>
      <c r="ET114" s="36"/>
      <c r="EU114" s="36"/>
    </row>
    <row r="115" spans="1:151" ht="13.5" thickBot="1">
      <c r="A115" s="2">
        <v>1055</v>
      </c>
      <c r="B115" s="153">
        <f>INDEX('Customer Longevity'!$A$7:$A$206,MATCH(Model!A115,'Customer Longevity'!$B$7:$B$206,0))</f>
        <v>14.905960171885193</v>
      </c>
      <c r="C115" s="154">
        <v>10916.072982207694</v>
      </c>
      <c r="D115" s="3"/>
      <c r="E115" s="153" cm="1">
        <f t="array" ref="E115">INDEX('Distance to Each Branch'!$C$7:$C$806,MATCH(1, (Model!$E$14='Distance to Each Branch'!$B$7:$B$806)*(Model!A115='Distance to Each Branch'!$A$7:$A$806),0))</f>
        <v>4.0026250092650866</v>
      </c>
      <c r="F115" s="153" cm="1">
        <f t="array" ref="F115">INDEX('Distance to Each Branch'!$C$7:$C$806,MATCH(1, (Model!$F$14='Distance to Each Branch'!$B$7:$B$806)*(Model!A115='Distance to Each Branch'!$A$7:$A$806),0))</f>
        <v>4.3193358176393106</v>
      </c>
      <c r="G115" s="153" cm="1">
        <f t="array" ref="G115">INDEX('Distance to Each Branch'!$C$7:$C$806,MATCH(1, (Model!$G$14='Distance to Each Branch'!$B$7:$B$806)*(Model!A115='Distance to Each Branch'!$A$7:$A$806),0))</f>
        <v>4.0968301763917747</v>
      </c>
      <c r="H115" s="153" cm="1">
        <f t="array" ref="H115">INDEX('Distance to Each Branch'!$C$7:$C$806,MATCH(1, (Model!$H$14='Distance to Each Branch'!$B$7:$B$806)*(Model!A115='Distance to Each Branch'!$A$7:$A$806),0))</f>
        <v>1.7542944629364852</v>
      </c>
      <c r="I115" s="155" t="str">
        <f t="shared" si="224"/>
        <v>Branch D</v>
      </c>
      <c r="J115" s="54"/>
      <c r="K115" s="156">
        <f t="shared" si="225"/>
        <v>1.7542944629364852</v>
      </c>
      <c r="L115" s="34">
        <v>0</v>
      </c>
      <c r="M115" s="153">
        <f t="shared" si="123"/>
        <v>0</v>
      </c>
      <c r="N115" s="153">
        <f t="shared" si="227"/>
        <v>0</v>
      </c>
      <c r="O115" s="153">
        <f t="shared" si="228"/>
        <v>0</v>
      </c>
      <c r="P115" s="153">
        <f t="shared" si="229"/>
        <v>2.2483305463286012</v>
      </c>
      <c r="R115" s="23">
        <v>1</v>
      </c>
      <c r="S115" s="157">
        <f>(1-IF(M115=0,0,INDEX('Branch Closure Driven Attrition'!$D$9:$G$12,MATCH($B115,'Branch Closure Driven Attrition'!$C$9:$C$12,TRUE),MATCH(M115,'Branch Closure Driven Attrition'!$D$8:$G$8,TRUE))))</f>
        <v>1</v>
      </c>
      <c r="T115" s="157">
        <f>(1-IF(N115=0,0,INDEX('Branch Closure Driven Attrition'!$D$9:$G$12,MATCH($B115,'Branch Closure Driven Attrition'!$C$9:$C$12,TRUE),MATCH(N115,'Branch Closure Driven Attrition'!$D$8:$G$8,TRUE))))</f>
        <v>1</v>
      </c>
      <c r="U115" s="157">
        <f>(1-IF(O115=0,0,INDEX('Branch Closure Driven Attrition'!$D$9:$G$12,MATCH($B115,'Branch Closure Driven Attrition'!$C$9:$C$12,TRUE),MATCH(O115,'Branch Closure Driven Attrition'!$D$8:$G$8,TRUE))))</f>
        <v>1</v>
      </c>
      <c r="V115" s="157">
        <f>(1-IF(P115=0,0,INDEX('Branch Closure Driven Attrition'!$D$9:$G$12,MATCH($B115,'Branch Closure Driven Attrition'!$C$9:$C$12,TRUE),MATCH(P115,'Branch Closure Driven Attrition'!$D$8:$G$8,TRUE))))</f>
        <v>0.65</v>
      </c>
      <c r="W115" s="29"/>
      <c r="X115" s="23">
        <f t="shared" si="122"/>
        <v>1</v>
      </c>
      <c r="Y115" s="157">
        <f>IF($C115&lt;'Fee Driven Attrition'!$I$8,1-IF(Y$13='Fee Driven Attrition'!$J$7,'Fee Driven Attrition'!$J$8,'Fee Driven Attrition'!$K$8),1)</f>
        <v>0.9</v>
      </c>
      <c r="Z115" s="157">
        <f>IF($C115&lt;'Fee Driven Attrition'!$I$9,1-IF(Z$13='Fee Driven Attrition'!$J$7,'Fee Driven Attrition'!$J$9,'Fee Driven Attrition'!$K$8),1)</f>
        <v>0.95</v>
      </c>
      <c r="AA115" s="157">
        <f>IF($C115&lt;'Fee Driven Attrition'!$I$8,1-IF(AA$13='Fee Driven Attrition'!$K$7,'Fee Driven Attrition'!$K$8,'Fee Driven Attrition'!$K$8),1)</f>
        <v>0.8</v>
      </c>
      <c r="AB115" s="157">
        <f>IF($C115&lt;'Fee Driven Attrition'!$I$9,1-IF(AB$13='Fee Driven Attrition'!$K$7,'Fee Driven Attrition'!$K$9,'Fee Driven Attrition'!$K$8),1)</f>
        <v>0.85</v>
      </c>
      <c r="AC115" s="29"/>
      <c r="AD115" s="23"/>
      <c r="AE115" s="157">
        <f t="shared" si="223"/>
        <v>1</v>
      </c>
      <c r="AF115" s="157">
        <f t="shared" si="124"/>
        <v>1</v>
      </c>
      <c r="AG115" s="157">
        <f t="shared" si="125"/>
        <v>1</v>
      </c>
      <c r="AH115" s="157">
        <f t="shared" si="126"/>
        <v>1</v>
      </c>
      <c r="AI115" s="157">
        <f t="shared" si="127"/>
        <v>0.65</v>
      </c>
      <c r="AJ115" s="157">
        <f t="shared" si="128"/>
        <v>0.9</v>
      </c>
      <c r="AK115" s="157">
        <f t="shared" si="129"/>
        <v>0.9</v>
      </c>
      <c r="AL115" s="157">
        <f t="shared" si="130"/>
        <v>0.9</v>
      </c>
      <c r="AM115" s="157">
        <f t="shared" si="131"/>
        <v>0.9</v>
      </c>
      <c r="AN115" s="157">
        <f t="shared" si="132"/>
        <v>0.58500000000000008</v>
      </c>
      <c r="AO115" s="157">
        <f t="shared" si="133"/>
        <v>0.95</v>
      </c>
      <c r="AP115" s="157">
        <f t="shared" si="134"/>
        <v>0.95</v>
      </c>
      <c r="AQ115" s="157">
        <f t="shared" si="135"/>
        <v>0.95</v>
      </c>
      <c r="AR115" s="157">
        <f t="shared" si="136"/>
        <v>0.95</v>
      </c>
      <c r="AS115" s="157">
        <f t="shared" si="137"/>
        <v>0.61749999999999994</v>
      </c>
      <c r="AT115" s="157">
        <f t="shared" si="138"/>
        <v>0.8</v>
      </c>
      <c r="AU115" s="157">
        <f t="shared" si="139"/>
        <v>0.8</v>
      </c>
      <c r="AV115" s="157">
        <f t="shared" si="140"/>
        <v>0.8</v>
      </c>
      <c r="AW115" s="157">
        <f t="shared" si="141"/>
        <v>0.8</v>
      </c>
      <c r="AX115" s="157">
        <f t="shared" si="142"/>
        <v>0.52</v>
      </c>
      <c r="AY115" s="157">
        <f t="shared" si="143"/>
        <v>0.85</v>
      </c>
      <c r="AZ115" s="157">
        <f t="shared" si="144"/>
        <v>0.85</v>
      </c>
      <c r="BA115" s="157">
        <f t="shared" si="145"/>
        <v>0.85</v>
      </c>
      <c r="BB115" s="157">
        <f t="shared" si="146"/>
        <v>0.85</v>
      </c>
      <c r="BC115" s="157">
        <f t="shared" si="147"/>
        <v>0.55249999999999999</v>
      </c>
      <c r="BD115" s="60"/>
      <c r="BE115" s="158">
        <f t="shared" si="226"/>
        <v>109.16072982207695</v>
      </c>
      <c r="BF115" s="1"/>
      <c r="BG115" s="1"/>
      <c r="BH115" s="159">
        <f t="shared" si="148"/>
        <v>0</v>
      </c>
      <c r="BI115" s="159">
        <f t="shared" si="149"/>
        <v>0</v>
      </c>
      <c r="BJ115" s="159">
        <f t="shared" si="150"/>
        <v>0</v>
      </c>
      <c r="BK115" s="159">
        <f t="shared" si="151"/>
        <v>0</v>
      </c>
      <c r="BL115" s="159">
        <f t="shared" si="152"/>
        <v>0</v>
      </c>
      <c r="BM115" s="159">
        <f t="shared" si="153"/>
        <v>40</v>
      </c>
      <c r="BN115" s="159">
        <f t="shared" si="154"/>
        <v>40</v>
      </c>
      <c r="BO115" s="159">
        <f t="shared" si="155"/>
        <v>40</v>
      </c>
      <c r="BP115" s="159">
        <f t="shared" si="156"/>
        <v>40</v>
      </c>
      <c r="BQ115" s="159">
        <f t="shared" si="157"/>
        <v>40</v>
      </c>
      <c r="BR115" s="159">
        <f t="shared" si="158"/>
        <v>40</v>
      </c>
      <c r="BS115" s="159">
        <f t="shared" si="159"/>
        <v>40</v>
      </c>
      <c r="BT115" s="159">
        <f t="shared" si="160"/>
        <v>40</v>
      </c>
      <c r="BU115" s="159">
        <f t="shared" si="161"/>
        <v>40</v>
      </c>
      <c r="BV115" s="159">
        <f t="shared" si="162"/>
        <v>40</v>
      </c>
      <c r="BW115" s="159">
        <f t="shared" si="163"/>
        <v>60</v>
      </c>
      <c r="BX115" s="159">
        <f t="shared" si="164"/>
        <v>60</v>
      </c>
      <c r="BY115" s="159">
        <f t="shared" si="165"/>
        <v>60</v>
      </c>
      <c r="BZ115" s="159">
        <f t="shared" si="166"/>
        <v>60</v>
      </c>
      <c r="CA115" s="159">
        <f t="shared" si="167"/>
        <v>60</v>
      </c>
      <c r="CB115" s="159">
        <f t="shared" si="168"/>
        <v>60</v>
      </c>
      <c r="CC115" s="159">
        <f t="shared" si="169"/>
        <v>60</v>
      </c>
      <c r="CD115" s="159">
        <f t="shared" si="170"/>
        <v>60</v>
      </c>
      <c r="CE115" s="159">
        <f t="shared" si="171"/>
        <v>60</v>
      </c>
      <c r="CF115" s="159">
        <f t="shared" si="172"/>
        <v>60</v>
      </c>
      <c r="CG115" s="1"/>
      <c r="CH115" s="1"/>
      <c r="CI115" s="160">
        <f t="shared" si="173"/>
        <v>59.160729822076945</v>
      </c>
      <c r="CJ115" s="160">
        <f t="shared" si="174"/>
        <v>59.160729822076945</v>
      </c>
      <c r="CK115" s="160">
        <f t="shared" si="175"/>
        <v>59.160729822076945</v>
      </c>
      <c r="CL115" s="160">
        <f t="shared" si="176"/>
        <v>59.160729822076945</v>
      </c>
      <c r="CM115" s="160">
        <f t="shared" si="177"/>
        <v>59.160729822076945</v>
      </c>
      <c r="CN115" s="160">
        <f t="shared" si="178"/>
        <v>99.160729822076945</v>
      </c>
      <c r="CO115" s="160">
        <f t="shared" si="179"/>
        <v>99.160729822076945</v>
      </c>
      <c r="CP115" s="160">
        <f t="shared" si="180"/>
        <v>99.160729822076945</v>
      </c>
      <c r="CQ115" s="160">
        <f t="shared" si="181"/>
        <v>99.160729822076945</v>
      </c>
      <c r="CR115" s="160">
        <f t="shared" si="182"/>
        <v>99.160729822076945</v>
      </c>
      <c r="CS115" s="160">
        <f t="shared" si="183"/>
        <v>99.160729822076945</v>
      </c>
      <c r="CT115" s="160">
        <f t="shared" si="184"/>
        <v>99.160729822076945</v>
      </c>
      <c r="CU115" s="160">
        <f t="shared" si="185"/>
        <v>99.160729822076945</v>
      </c>
      <c r="CV115" s="160">
        <f t="shared" si="186"/>
        <v>99.160729822076945</v>
      </c>
      <c r="CW115" s="160">
        <f t="shared" si="187"/>
        <v>99.160729822076945</v>
      </c>
      <c r="CX115" s="160">
        <f t="shared" si="188"/>
        <v>119.16072982207695</v>
      </c>
      <c r="CY115" s="160">
        <f t="shared" si="189"/>
        <v>119.16072982207695</v>
      </c>
      <c r="CZ115" s="160">
        <f t="shared" si="190"/>
        <v>119.16072982207695</v>
      </c>
      <c r="DA115" s="160">
        <f t="shared" si="191"/>
        <v>119.16072982207695</v>
      </c>
      <c r="DB115" s="160">
        <f t="shared" si="192"/>
        <v>119.16072982207695</v>
      </c>
      <c r="DC115" s="160">
        <f t="shared" si="193"/>
        <v>119.16072982207695</v>
      </c>
      <c r="DD115" s="160">
        <f t="shared" si="194"/>
        <v>119.16072982207695</v>
      </c>
      <c r="DE115" s="160">
        <f t="shared" si="195"/>
        <v>119.16072982207695</v>
      </c>
      <c r="DF115" s="160">
        <f t="shared" si="196"/>
        <v>119.16072982207695</v>
      </c>
      <c r="DG115" s="160">
        <f t="shared" si="197"/>
        <v>119.16072982207695</v>
      </c>
      <c r="DH115" s="36"/>
      <c r="DI115" s="36"/>
      <c r="DJ115" s="160">
        <f t="shared" si="198"/>
        <v>59.160729822076945</v>
      </c>
      <c r="DK115" s="160">
        <f t="shared" si="199"/>
        <v>59.160729822076945</v>
      </c>
      <c r="DL115" s="160">
        <f t="shared" si="200"/>
        <v>59.160729822076945</v>
      </c>
      <c r="DM115" s="160">
        <f t="shared" si="201"/>
        <v>59.160729822076945</v>
      </c>
      <c r="DN115" s="160">
        <f t="shared" si="202"/>
        <v>38.454474384350014</v>
      </c>
      <c r="DO115" s="160">
        <f t="shared" si="203"/>
        <v>89.244656839869251</v>
      </c>
      <c r="DP115" s="160">
        <f t="shared" si="204"/>
        <v>89.244656839869251</v>
      </c>
      <c r="DQ115" s="160">
        <f t="shared" si="205"/>
        <v>89.244656839869251</v>
      </c>
      <c r="DR115" s="160">
        <f t="shared" si="206"/>
        <v>89.244656839869251</v>
      </c>
      <c r="DS115" s="160">
        <f t="shared" si="207"/>
        <v>58.009026945915018</v>
      </c>
      <c r="DT115" s="160">
        <f t="shared" si="208"/>
        <v>94.202693330973091</v>
      </c>
      <c r="DU115" s="160">
        <f t="shared" si="209"/>
        <v>94.202693330973091</v>
      </c>
      <c r="DV115" s="160">
        <f t="shared" si="210"/>
        <v>94.202693330973091</v>
      </c>
      <c r="DW115" s="160">
        <f t="shared" si="211"/>
        <v>94.202693330973091</v>
      </c>
      <c r="DX115" s="160">
        <f t="shared" si="212"/>
        <v>61.231750665132509</v>
      </c>
      <c r="DY115" s="160">
        <f t="shared" si="213"/>
        <v>95.328583857661556</v>
      </c>
      <c r="DZ115" s="160">
        <f t="shared" si="214"/>
        <v>95.328583857661556</v>
      </c>
      <c r="EA115" s="160">
        <f t="shared" si="215"/>
        <v>95.328583857661556</v>
      </c>
      <c r="EB115" s="160">
        <f t="shared" si="216"/>
        <v>95.328583857661556</v>
      </c>
      <c r="EC115" s="160">
        <f t="shared" si="217"/>
        <v>61.963579507480013</v>
      </c>
      <c r="ED115" s="160">
        <f t="shared" si="218"/>
        <v>101.2866203487654</v>
      </c>
      <c r="EE115" s="160">
        <f t="shared" si="219"/>
        <v>101.2866203487654</v>
      </c>
      <c r="EF115" s="160">
        <f t="shared" si="220"/>
        <v>101.2866203487654</v>
      </c>
      <c r="EG115" s="160">
        <f t="shared" si="221"/>
        <v>101.2866203487654</v>
      </c>
      <c r="EH115" s="160">
        <f t="shared" si="222"/>
        <v>65.83630322669751</v>
      </c>
      <c r="EI115" s="36"/>
      <c r="EJ115" s="36"/>
      <c r="EK115" s="36"/>
      <c r="EL115" s="36"/>
      <c r="EM115" s="36"/>
      <c r="EN115" s="36"/>
      <c r="EO115" s="36"/>
      <c r="EP115" s="36"/>
      <c r="EQ115" s="36"/>
      <c r="ER115" s="36"/>
      <c r="ES115" s="36"/>
      <c r="ET115" s="36"/>
      <c r="EU115" s="36"/>
    </row>
    <row r="116" spans="1:151" ht="13.5" thickBot="1">
      <c r="A116" s="2">
        <v>1129</v>
      </c>
      <c r="B116" s="153">
        <f>INDEX('Customer Longevity'!$A$7:$A$206,MATCH(Model!A116,'Customer Longevity'!$B$7:$B$206,0))</f>
        <v>4.1058980979220134</v>
      </c>
      <c r="C116" s="154">
        <v>7013.7202093221531</v>
      </c>
      <c r="D116" s="3"/>
      <c r="E116" s="153" cm="1">
        <f t="array" ref="E116">INDEX('Distance to Each Branch'!$C$7:$C$806,MATCH(1, (Model!$E$14='Distance to Each Branch'!$B$7:$B$806)*(Model!A116='Distance to Each Branch'!$A$7:$A$806),0))</f>
        <v>4.3713071885253347</v>
      </c>
      <c r="F116" s="153" cm="1">
        <f t="array" ref="F116">INDEX('Distance to Each Branch'!$C$7:$C$806,MATCH(1, (Model!$F$14='Distance to Each Branch'!$B$7:$B$806)*(Model!A116='Distance to Each Branch'!$A$7:$A$806),0))</f>
        <v>4.4954773392812051</v>
      </c>
      <c r="G116" s="153" cm="1">
        <f t="array" ref="G116">INDEX('Distance to Each Branch'!$C$7:$C$806,MATCH(1, (Model!$G$14='Distance to Each Branch'!$B$7:$B$806)*(Model!A116='Distance to Each Branch'!$A$7:$A$806),0))</f>
        <v>2.6425268213457542</v>
      </c>
      <c r="H116" s="153" cm="1">
        <f t="array" ref="H116">INDEX('Distance to Each Branch'!$C$7:$C$806,MATCH(1, (Model!$H$14='Distance to Each Branch'!$B$7:$B$806)*(Model!A116='Distance to Each Branch'!$A$7:$A$806),0))</f>
        <v>0.72100337327581399</v>
      </c>
      <c r="I116" s="155" t="str">
        <f t="shared" si="224"/>
        <v>Branch D</v>
      </c>
      <c r="J116" s="54"/>
      <c r="K116" s="156">
        <f t="shared" si="225"/>
        <v>0.72100337327581399</v>
      </c>
      <c r="L116" s="34">
        <v>0</v>
      </c>
      <c r="M116" s="153">
        <f t="shared" si="123"/>
        <v>0</v>
      </c>
      <c r="N116" s="153">
        <f t="shared" si="227"/>
        <v>0</v>
      </c>
      <c r="O116" s="153">
        <f t="shared" si="228"/>
        <v>0</v>
      </c>
      <c r="P116" s="153">
        <f t="shared" si="229"/>
        <v>1.9215234480699404</v>
      </c>
      <c r="R116" s="23">
        <v>1</v>
      </c>
      <c r="S116" s="157">
        <f>(1-IF(M116=0,0,INDEX('Branch Closure Driven Attrition'!$D$9:$G$12,MATCH($B116,'Branch Closure Driven Attrition'!$C$9:$C$12,TRUE),MATCH(M116,'Branch Closure Driven Attrition'!$D$8:$G$8,TRUE))))</f>
        <v>1</v>
      </c>
      <c r="T116" s="157">
        <f>(1-IF(N116=0,0,INDEX('Branch Closure Driven Attrition'!$D$9:$G$12,MATCH($B116,'Branch Closure Driven Attrition'!$C$9:$C$12,TRUE),MATCH(N116,'Branch Closure Driven Attrition'!$D$8:$G$8,TRUE))))</f>
        <v>1</v>
      </c>
      <c r="U116" s="157">
        <f>(1-IF(O116=0,0,INDEX('Branch Closure Driven Attrition'!$D$9:$G$12,MATCH($B116,'Branch Closure Driven Attrition'!$C$9:$C$12,TRUE),MATCH(O116,'Branch Closure Driven Attrition'!$D$8:$G$8,TRUE))))</f>
        <v>1</v>
      </c>
      <c r="V116" s="157">
        <f>(1-IF(P116=0,0,INDEX('Branch Closure Driven Attrition'!$D$9:$G$12,MATCH($B116,'Branch Closure Driven Attrition'!$C$9:$C$12,TRUE),MATCH(P116,'Branch Closure Driven Attrition'!$D$8:$G$8,TRUE))))</f>
        <v>0.6</v>
      </c>
      <c r="W116" s="29"/>
      <c r="X116" s="23">
        <f t="shared" si="122"/>
        <v>1</v>
      </c>
      <c r="Y116" s="157">
        <f>IF($C116&lt;'Fee Driven Attrition'!$I$8,1-IF(Y$13='Fee Driven Attrition'!$J$7,'Fee Driven Attrition'!$J$8,'Fee Driven Attrition'!$K$8),1)</f>
        <v>0.9</v>
      </c>
      <c r="Z116" s="157">
        <f>IF($C116&lt;'Fee Driven Attrition'!$I$9,1-IF(Z$13='Fee Driven Attrition'!$J$7,'Fee Driven Attrition'!$J$9,'Fee Driven Attrition'!$K$8),1)</f>
        <v>0.95</v>
      </c>
      <c r="AA116" s="157">
        <f>IF($C116&lt;'Fee Driven Attrition'!$I$8,1-IF(AA$13='Fee Driven Attrition'!$K$7,'Fee Driven Attrition'!$K$8,'Fee Driven Attrition'!$K$8),1)</f>
        <v>0.8</v>
      </c>
      <c r="AB116" s="157">
        <f>IF($C116&lt;'Fee Driven Attrition'!$I$9,1-IF(AB$13='Fee Driven Attrition'!$K$7,'Fee Driven Attrition'!$K$9,'Fee Driven Attrition'!$K$8),1)</f>
        <v>0.85</v>
      </c>
      <c r="AC116" s="29"/>
      <c r="AD116" s="23"/>
      <c r="AE116" s="157">
        <f t="shared" si="223"/>
        <v>1</v>
      </c>
      <c r="AF116" s="157">
        <f t="shared" si="124"/>
        <v>1</v>
      </c>
      <c r="AG116" s="157">
        <f t="shared" si="125"/>
        <v>1</v>
      </c>
      <c r="AH116" s="157">
        <f t="shared" si="126"/>
        <v>1</v>
      </c>
      <c r="AI116" s="157">
        <f t="shared" si="127"/>
        <v>0.6</v>
      </c>
      <c r="AJ116" s="157">
        <f t="shared" si="128"/>
        <v>0.9</v>
      </c>
      <c r="AK116" s="157">
        <f t="shared" si="129"/>
        <v>0.9</v>
      </c>
      <c r="AL116" s="157">
        <f t="shared" si="130"/>
        <v>0.9</v>
      </c>
      <c r="AM116" s="157">
        <f t="shared" si="131"/>
        <v>0.9</v>
      </c>
      <c r="AN116" s="157">
        <f t="shared" si="132"/>
        <v>0.54</v>
      </c>
      <c r="AO116" s="157">
        <f t="shared" si="133"/>
        <v>0.95</v>
      </c>
      <c r="AP116" s="157">
        <f t="shared" si="134"/>
        <v>0.95</v>
      </c>
      <c r="AQ116" s="157">
        <f t="shared" si="135"/>
        <v>0.95</v>
      </c>
      <c r="AR116" s="157">
        <f t="shared" si="136"/>
        <v>0.95</v>
      </c>
      <c r="AS116" s="157">
        <f t="shared" si="137"/>
        <v>0.56999999999999995</v>
      </c>
      <c r="AT116" s="157">
        <f t="shared" si="138"/>
        <v>0.8</v>
      </c>
      <c r="AU116" s="157">
        <f t="shared" si="139"/>
        <v>0.8</v>
      </c>
      <c r="AV116" s="157">
        <f t="shared" si="140"/>
        <v>0.8</v>
      </c>
      <c r="AW116" s="157">
        <f t="shared" si="141"/>
        <v>0.8</v>
      </c>
      <c r="AX116" s="157">
        <f t="shared" si="142"/>
        <v>0.48</v>
      </c>
      <c r="AY116" s="157">
        <f t="shared" si="143"/>
        <v>0.85</v>
      </c>
      <c r="AZ116" s="157">
        <f t="shared" si="144"/>
        <v>0.85</v>
      </c>
      <c r="BA116" s="157">
        <f t="shared" si="145"/>
        <v>0.85</v>
      </c>
      <c r="BB116" s="157">
        <f t="shared" si="146"/>
        <v>0.85</v>
      </c>
      <c r="BC116" s="157">
        <f t="shared" si="147"/>
        <v>0.51</v>
      </c>
      <c r="BD116" s="60"/>
      <c r="BE116" s="158">
        <f t="shared" si="226"/>
        <v>70.137202093221532</v>
      </c>
      <c r="BF116" s="1"/>
      <c r="BG116" s="1"/>
      <c r="BH116" s="159">
        <f t="shared" si="148"/>
        <v>0</v>
      </c>
      <c r="BI116" s="159">
        <f t="shared" si="149"/>
        <v>0</v>
      </c>
      <c r="BJ116" s="159">
        <f t="shared" si="150"/>
        <v>0</v>
      </c>
      <c r="BK116" s="159">
        <f t="shared" si="151"/>
        <v>0</v>
      </c>
      <c r="BL116" s="159">
        <f t="shared" si="152"/>
        <v>0</v>
      </c>
      <c r="BM116" s="159">
        <f t="shared" si="153"/>
        <v>40</v>
      </c>
      <c r="BN116" s="159">
        <f t="shared" si="154"/>
        <v>40</v>
      </c>
      <c r="BO116" s="159">
        <f t="shared" si="155"/>
        <v>40</v>
      </c>
      <c r="BP116" s="159">
        <f t="shared" si="156"/>
        <v>40</v>
      </c>
      <c r="BQ116" s="159">
        <f t="shared" si="157"/>
        <v>40</v>
      </c>
      <c r="BR116" s="159">
        <f t="shared" si="158"/>
        <v>40</v>
      </c>
      <c r="BS116" s="159">
        <f t="shared" si="159"/>
        <v>40</v>
      </c>
      <c r="BT116" s="159">
        <f t="shared" si="160"/>
        <v>40</v>
      </c>
      <c r="BU116" s="159">
        <f t="shared" si="161"/>
        <v>40</v>
      </c>
      <c r="BV116" s="159">
        <f t="shared" si="162"/>
        <v>40</v>
      </c>
      <c r="BW116" s="159">
        <f t="shared" si="163"/>
        <v>60</v>
      </c>
      <c r="BX116" s="159">
        <f t="shared" si="164"/>
        <v>60</v>
      </c>
      <c r="BY116" s="159">
        <f t="shared" si="165"/>
        <v>60</v>
      </c>
      <c r="BZ116" s="159">
        <f t="shared" si="166"/>
        <v>60</v>
      </c>
      <c r="CA116" s="159">
        <f t="shared" si="167"/>
        <v>60</v>
      </c>
      <c r="CB116" s="159">
        <f t="shared" si="168"/>
        <v>60</v>
      </c>
      <c r="CC116" s="159">
        <f t="shared" si="169"/>
        <v>60</v>
      </c>
      <c r="CD116" s="159">
        <f t="shared" si="170"/>
        <v>60</v>
      </c>
      <c r="CE116" s="159">
        <f t="shared" si="171"/>
        <v>60</v>
      </c>
      <c r="CF116" s="159">
        <f t="shared" si="172"/>
        <v>60</v>
      </c>
      <c r="CG116" s="1"/>
      <c r="CH116" s="1"/>
      <c r="CI116" s="160">
        <f t="shared" si="173"/>
        <v>20.137202093221532</v>
      </c>
      <c r="CJ116" s="160">
        <f t="shared" si="174"/>
        <v>20.137202093221532</v>
      </c>
      <c r="CK116" s="160">
        <f t="shared" si="175"/>
        <v>20.137202093221532</v>
      </c>
      <c r="CL116" s="160">
        <f t="shared" si="176"/>
        <v>20.137202093221532</v>
      </c>
      <c r="CM116" s="160">
        <f t="shared" si="177"/>
        <v>20.137202093221532</v>
      </c>
      <c r="CN116" s="160">
        <f t="shared" si="178"/>
        <v>60.137202093221532</v>
      </c>
      <c r="CO116" s="160">
        <f t="shared" si="179"/>
        <v>60.137202093221532</v>
      </c>
      <c r="CP116" s="160">
        <f t="shared" si="180"/>
        <v>60.137202093221532</v>
      </c>
      <c r="CQ116" s="160">
        <f t="shared" si="181"/>
        <v>60.137202093221532</v>
      </c>
      <c r="CR116" s="160">
        <f t="shared" si="182"/>
        <v>60.137202093221532</v>
      </c>
      <c r="CS116" s="160">
        <f t="shared" si="183"/>
        <v>60.137202093221532</v>
      </c>
      <c r="CT116" s="160">
        <f t="shared" si="184"/>
        <v>60.137202093221532</v>
      </c>
      <c r="CU116" s="160">
        <f t="shared" si="185"/>
        <v>60.137202093221532</v>
      </c>
      <c r="CV116" s="160">
        <f t="shared" si="186"/>
        <v>60.137202093221532</v>
      </c>
      <c r="CW116" s="160">
        <f t="shared" si="187"/>
        <v>60.137202093221532</v>
      </c>
      <c r="CX116" s="160">
        <f t="shared" si="188"/>
        <v>80.137202093221532</v>
      </c>
      <c r="CY116" s="160">
        <f t="shared" si="189"/>
        <v>80.137202093221532</v>
      </c>
      <c r="CZ116" s="160">
        <f t="shared" si="190"/>
        <v>80.137202093221532</v>
      </c>
      <c r="DA116" s="160">
        <f t="shared" si="191"/>
        <v>80.137202093221532</v>
      </c>
      <c r="DB116" s="160">
        <f t="shared" si="192"/>
        <v>80.137202093221532</v>
      </c>
      <c r="DC116" s="160">
        <f t="shared" si="193"/>
        <v>80.137202093221532</v>
      </c>
      <c r="DD116" s="160">
        <f t="shared" si="194"/>
        <v>80.137202093221532</v>
      </c>
      <c r="DE116" s="160">
        <f t="shared" si="195"/>
        <v>80.137202093221532</v>
      </c>
      <c r="DF116" s="160">
        <f t="shared" si="196"/>
        <v>80.137202093221532</v>
      </c>
      <c r="DG116" s="160">
        <f t="shared" si="197"/>
        <v>80.137202093221532</v>
      </c>
      <c r="DH116" s="36"/>
      <c r="DI116" s="36"/>
      <c r="DJ116" s="160">
        <f t="shared" si="198"/>
        <v>20.137202093221532</v>
      </c>
      <c r="DK116" s="160">
        <f t="shared" si="199"/>
        <v>20.137202093221532</v>
      </c>
      <c r="DL116" s="160">
        <f t="shared" si="200"/>
        <v>20.137202093221532</v>
      </c>
      <c r="DM116" s="160">
        <f t="shared" si="201"/>
        <v>20.137202093221532</v>
      </c>
      <c r="DN116" s="160">
        <f t="shared" si="202"/>
        <v>12.08232125593292</v>
      </c>
      <c r="DO116" s="160">
        <f t="shared" si="203"/>
        <v>54.12348188389938</v>
      </c>
      <c r="DP116" s="160">
        <f t="shared" si="204"/>
        <v>54.12348188389938</v>
      </c>
      <c r="DQ116" s="160">
        <f t="shared" si="205"/>
        <v>54.12348188389938</v>
      </c>
      <c r="DR116" s="160">
        <f t="shared" si="206"/>
        <v>54.12348188389938</v>
      </c>
      <c r="DS116" s="160">
        <f t="shared" si="207"/>
        <v>32.474089130339628</v>
      </c>
      <c r="DT116" s="160">
        <f t="shared" si="208"/>
        <v>57.130341988560453</v>
      </c>
      <c r="DU116" s="160">
        <f t="shared" si="209"/>
        <v>57.130341988560453</v>
      </c>
      <c r="DV116" s="160">
        <f t="shared" si="210"/>
        <v>57.130341988560453</v>
      </c>
      <c r="DW116" s="160">
        <f t="shared" si="211"/>
        <v>57.130341988560453</v>
      </c>
      <c r="DX116" s="160">
        <f t="shared" si="212"/>
        <v>34.278205193136273</v>
      </c>
      <c r="DY116" s="160">
        <f t="shared" si="213"/>
        <v>64.109761674577229</v>
      </c>
      <c r="DZ116" s="160">
        <f t="shared" si="214"/>
        <v>64.109761674577229</v>
      </c>
      <c r="EA116" s="160">
        <f t="shared" si="215"/>
        <v>64.109761674577229</v>
      </c>
      <c r="EB116" s="160">
        <f t="shared" si="216"/>
        <v>64.109761674577229</v>
      </c>
      <c r="EC116" s="160">
        <f t="shared" si="217"/>
        <v>38.465857004746333</v>
      </c>
      <c r="ED116" s="160">
        <f t="shared" si="218"/>
        <v>68.116621779238301</v>
      </c>
      <c r="EE116" s="160">
        <f t="shared" si="219"/>
        <v>68.116621779238301</v>
      </c>
      <c r="EF116" s="160">
        <f t="shared" si="220"/>
        <v>68.116621779238301</v>
      </c>
      <c r="EG116" s="160">
        <f t="shared" si="221"/>
        <v>68.116621779238301</v>
      </c>
      <c r="EH116" s="160">
        <f t="shared" si="222"/>
        <v>40.869973067542979</v>
      </c>
      <c r="EI116" s="36"/>
      <c r="EJ116" s="36"/>
      <c r="EK116" s="36"/>
      <c r="EL116" s="36"/>
      <c r="EM116" s="36"/>
      <c r="EN116" s="36"/>
      <c r="EO116" s="36"/>
      <c r="EP116" s="36"/>
      <c r="EQ116" s="36"/>
      <c r="ER116" s="36"/>
      <c r="ES116" s="36"/>
      <c r="ET116" s="36"/>
      <c r="EU116" s="36"/>
    </row>
    <row r="117" spans="1:151" ht="13.5" thickBot="1">
      <c r="A117" s="2">
        <v>1054</v>
      </c>
      <c r="B117" s="153">
        <f>INDEX('Customer Longevity'!$A$7:$A$206,MATCH(Model!A117,'Customer Longevity'!$B$7:$B$206,0))</f>
        <v>11.520883846058938</v>
      </c>
      <c r="C117" s="154">
        <v>32022.396089850474</v>
      </c>
      <c r="D117" s="3"/>
      <c r="E117" s="153" cm="1">
        <f t="array" ref="E117">INDEX('Distance to Each Branch'!$C$7:$C$806,MATCH(1, (Model!$E$14='Distance to Each Branch'!$B$7:$B$806)*(Model!A117='Distance to Each Branch'!$A$7:$A$806),0))</f>
        <v>2.3958893727439992</v>
      </c>
      <c r="F117" s="153" cm="1">
        <f t="array" ref="F117">INDEX('Distance to Each Branch'!$C$7:$C$806,MATCH(1, (Model!$F$14='Distance to Each Branch'!$B$7:$B$806)*(Model!A117='Distance to Each Branch'!$A$7:$A$806),0))</f>
        <v>0.52165137445315801</v>
      </c>
      <c r="G117" s="153" cm="1">
        <f t="array" ref="G117">INDEX('Distance to Each Branch'!$C$7:$C$806,MATCH(1, (Model!$G$14='Distance to Each Branch'!$B$7:$B$806)*(Model!A117='Distance to Each Branch'!$A$7:$A$806),0))</f>
        <v>1.1522932908864685</v>
      </c>
      <c r="H117" s="153" cm="1">
        <f t="array" ref="H117">INDEX('Distance to Each Branch'!$C$7:$C$806,MATCH(1, (Model!$H$14='Distance to Each Branch'!$B$7:$B$806)*(Model!A117='Distance to Each Branch'!$A$7:$A$806),0))</f>
        <v>2.0930675760224453</v>
      </c>
      <c r="I117" s="155" t="str">
        <f t="shared" si="224"/>
        <v>Branch B</v>
      </c>
      <c r="J117" s="54"/>
      <c r="K117" s="156">
        <f t="shared" si="225"/>
        <v>0.52165137445315801</v>
      </c>
      <c r="L117" s="34">
        <v>0</v>
      </c>
      <c r="M117" s="153">
        <f t="shared" si="123"/>
        <v>0</v>
      </c>
      <c r="N117" s="153">
        <f t="shared" si="227"/>
        <v>0.63064191643331047</v>
      </c>
      <c r="O117" s="153">
        <f t="shared" si="228"/>
        <v>0</v>
      </c>
      <c r="P117" s="153">
        <f t="shared" si="229"/>
        <v>0</v>
      </c>
      <c r="R117" s="23">
        <v>1</v>
      </c>
      <c r="S117" s="157">
        <f>(1-IF(M117=0,0,INDEX('Branch Closure Driven Attrition'!$D$9:$G$12,MATCH($B117,'Branch Closure Driven Attrition'!$C$9:$C$12,TRUE),MATCH(M117,'Branch Closure Driven Attrition'!$D$8:$G$8,TRUE))))</f>
        <v>1</v>
      </c>
      <c r="T117" s="157">
        <f>(1-IF(N117=0,0,INDEX('Branch Closure Driven Attrition'!$D$9:$G$12,MATCH($B117,'Branch Closure Driven Attrition'!$C$9:$C$12,TRUE),MATCH(N117,'Branch Closure Driven Attrition'!$D$8:$G$8,TRUE))))</f>
        <v>0.7</v>
      </c>
      <c r="U117" s="157">
        <f>(1-IF(O117=0,0,INDEX('Branch Closure Driven Attrition'!$D$9:$G$12,MATCH($B117,'Branch Closure Driven Attrition'!$C$9:$C$12,TRUE),MATCH(O117,'Branch Closure Driven Attrition'!$D$8:$G$8,TRUE))))</f>
        <v>1</v>
      </c>
      <c r="V117" s="157">
        <f>(1-IF(P117=0,0,INDEX('Branch Closure Driven Attrition'!$D$9:$G$12,MATCH($B117,'Branch Closure Driven Attrition'!$C$9:$C$12,TRUE),MATCH(P117,'Branch Closure Driven Attrition'!$D$8:$G$8,TRUE))))</f>
        <v>1</v>
      </c>
      <c r="W117" s="29"/>
      <c r="X117" s="23">
        <f t="shared" si="122"/>
        <v>1</v>
      </c>
      <c r="Y117" s="157">
        <f>IF($C117&lt;'Fee Driven Attrition'!$I$8,1-IF(Y$13='Fee Driven Attrition'!$J$7,'Fee Driven Attrition'!$J$8,'Fee Driven Attrition'!$K$8),1)</f>
        <v>1</v>
      </c>
      <c r="Z117" s="157">
        <f>IF($C117&lt;'Fee Driven Attrition'!$I$9,1-IF(Z$13='Fee Driven Attrition'!$J$7,'Fee Driven Attrition'!$J$9,'Fee Driven Attrition'!$K$8),1)</f>
        <v>1</v>
      </c>
      <c r="AA117" s="157">
        <f>IF($C117&lt;'Fee Driven Attrition'!$I$8,1-IF(AA$13='Fee Driven Attrition'!$K$7,'Fee Driven Attrition'!$K$8,'Fee Driven Attrition'!$K$8),1)</f>
        <v>1</v>
      </c>
      <c r="AB117" s="157">
        <f>IF($C117&lt;'Fee Driven Attrition'!$I$9,1-IF(AB$13='Fee Driven Attrition'!$K$7,'Fee Driven Attrition'!$K$9,'Fee Driven Attrition'!$K$8),1)</f>
        <v>1</v>
      </c>
      <c r="AC117" s="29"/>
      <c r="AD117" s="23"/>
      <c r="AE117" s="157">
        <f t="shared" si="223"/>
        <v>1</v>
      </c>
      <c r="AF117" s="157">
        <f t="shared" si="124"/>
        <v>1</v>
      </c>
      <c r="AG117" s="157">
        <f t="shared" si="125"/>
        <v>0.7</v>
      </c>
      <c r="AH117" s="157">
        <f t="shared" si="126"/>
        <v>1</v>
      </c>
      <c r="AI117" s="157">
        <f t="shared" si="127"/>
        <v>1</v>
      </c>
      <c r="AJ117" s="157">
        <f t="shared" si="128"/>
        <v>1</v>
      </c>
      <c r="AK117" s="157">
        <f t="shared" si="129"/>
        <v>1</v>
      </c>
      <c r="AL117" s="157">
        <f t="shared" si="130"/>
        <v>0.7</v>
      </c>
      <c r="AM117" s="157">
        <f t="shared" si="131"/>
        <v>1</v>
      </c>
      <c r="AN117" s="157">
        <f t="shared" si="132"/>
        <v>1</v>
      </c>
      <c r="AO117" s="157">
        <f t="shared" si="133"/>
        <v>1</v>
      </c>
      <c r="AP117" s="157">
        <f t="shared" si="134"/>
        <v>1</v>
      </c>
      <c r="AQ117" s="157">
        <f t="shared" si="135"/>
        <v>0.7</v>
      </c>
      <c r="AR117" s="157">
        <f t="shared" si="136"/>
        <v>1</v>
      </c>
      <c r="AS117" s="157">
        <f t="shared" si="137"/>
        <v>1</v>
      </c>
      <c r="AT117" s="157">
        <f t="shared" si="138"/>
        <v>1</v>
      </c>
      <c r="AU117" s="157">
        <f t="shared" si="139"/>
        <v>1</v>
      </c>
      <c r="AV117" s="157">
        <f t="shared" si="140"/>
        <v>0.7</v>
      </c>
      <c r="AW117" s="157">
        <f t="shared" si="141"/>
        <v>1</v>
      </c>
      <c r="AX117" s="157">
        <f t="shared" si="142"/>
        <v>1</v>
      </c>
      <c r="AY117" s="157">
        <f t="shared" si="143"/>
        <v>1</v>
      </c>
      <c r="AZ117" s="157">
        <f t="shared" si="144"/>
        <v>1</v>
      </c>
      <c r="BA117" s="157">
        <f t="shared" si="145"/>
        <v>0.7</v>
      </c>
      <c r="BB117" s="157">
        <f t="shared" si="146"/>
        <v>1</v>
      </c>
      <c r="BC117" s="157">
        <f t="shared" si="147"/>
        <v>1</v>
      </c>
      <c r="BD117" s="60"/>
      <c r="BE117" s="158">
        <f t="shared" si="226"/>
        <v>320.22396089850474</v>
      </c>
      <c r="BF117" s="1"/>
      <c r="BG117" s="1"/>
      <c r="BH117" s="159">
        <f t="shared" si="148"/>
        <v>0</v>
      </c>
      <c r="BI117" s="159">
        <f t="shared" si="149"/>
        <v>0</v>
      </c>
      <c r="BJ117" s="159">
        <f t="shared" si="150"/>
        <v>0</v>
      </c>
      <c r="BK117" s="159">
        <f t="shared" si="151"/>
        <v>0</v>
      </c>
      <c r="BL117" s="159">
        <f t="shared" si="152"/>
        <v>0</v>
      </c>
      <c r="BM117" s="159">
        <f t="shared" si="153"/>
        <v>0</v>
      </c>
      <c r="BN117" s="159">
        <f t="shared" si="154"/>
        <v>0</v>
      </c>
      <c r="BO117" s="159">
        <f t="shared" si="155"/>
        <v>0</v>
      </c>
      <c r="BP117" s="159">
        <f t="shared" si="156"/>
        <v>0</v>
      </c>
      <c r="BQ117" s="159">
        <f t="shared" si="157"/>
        <v>0</v>
      </c>
      <c r="BR117" s="159">
        <f t="shared" si="158"/>
        <v>0</v>
      </c>
      <c r="BS117" s="159">
        <f t="shared" si="159"/>
        <v>0</v>
      </c>
      <c r="BT117" s="159">
        <f t="shared" si="160"/>
        <v>0</v>
      </c>
      <c r="BU117" s="159">
        <f t="shared" si="161"/>
        <v>0</v>
      </c>
      <c r="BV117" s="159">
        <f t="shared" si="162"/>
        <v>0</v>
      </c>
      <c r="BW117" s="159">
        <f t="shared" si="163"/>
        <v>0</v>
      </c>
      <c r="BX117" s="159">
        <f t="shared" si="164"/>
        <v>0</v>
      </c>
      <c r="BY117" s="159">
        <f t="shared" si="165"/>
        <v>0</v>
      </c>
      <c r="BZ117" s="159">
        <f t="shared" si="166"/>
        <v>0</v>
      </c>
      <c r="CA117" s="159">
        <f t="shared" si="167"/>
        <v>0</v>
      </c>
      <c r="CB117" s="159">
        <f t="shared" si="168"/>
        <v>0</v>
      </c>
      <c r="CC117" s="159">
        <f t="shared" si="169"/>
        <v>0</v>
      </c>
      <c r="CD117" s="159">
        <f t="shared" si="170"/>
        <v>0</v>
      </c>
      <c r="CE117" s="159">
        <f t="shared" si="171"/>
        <v>0</v>
      </c>
      <c r="CF117" s="159">
        <f t="shared" si="172"/>
        <v>0</v>
      </c>
      <c r="CG117" s="1"/>
      <c r="CH117" s="1"/>
      <c r="CI117" s="160">
        <f t="shared" si="173"/>
        <v>270.22396089850474</v>
      </c>
      <c r="CJ117" s="160">
        <f t="shared" si="174"/>
        <v>270.22396089850474</v>
      </c>
      <c r="CK117" s="160">
        <f t="shared" si="175"/>
        <v>270.22396089850474</v>
      </c>
      <c r="CL117" s="160">
        <f t="shared" si="176"/>
        <v>270.22396089850474</v>
      </c>
      <c r="CM117" s="160">
        <f t="shared" si="177"/>
        <v>270.22396089850474</v>
      </c>
      <c r="CN117" s="160">
        <f t="shared" si="178"/>
        <v>270.22396089850474</v>
      </c>
      <c r="CO117" s="160">
        <f t="shared" si="179"/>
        <v>270.22396089850474</v>
      </c>
      <c r="CP117" s="160">
        <f t="shared" si="180"/>
        <v>270.22396089850474</v>
      </c>
      <c r="CQ117" s="160">
        <f t="shared" si="181"/>
        <v>270.22396089850474</v>
      </c>
      <c r="CR117" s="160">
        <f t="shared" si="182"/>
        <v>270.22396089850474</v>
      </c>
      <c r="CS117" s="160">
        <f t="shared" si="183"/>
        <v>270.22396089850474</v>
      </c>
      <c r="CT117" s="160">
        <f t="shared" si="184"/>
        <v>270.22396089850474</v>
      </c>
      <c r="CU117" s="160">
        <f t="shared" si="185"/>
        <v>270.22396089850474</v>
      </c>
      <c r="CV117" s="160">
        <f t="shared" si="186"/>
        <v>270.22396089850474</v>
      </c>
      <c r="CW117" s="160">
        <f t="shared" si="187"/>
        <v>270.22396089850474</v>
      </c>
      <c r="CX117" s="160">
        <f t="shared" si="188"/>
        <v>270.22396089850474</v>
      </c>
      <c r="CY117" s="160">
        <f t="shared" si="189"/>
        <v>270.22396089850474</v>
      </c>
      <c r="CZ117" s="160">
        <f t="shared" si="190"/>
        <v>270.22396089850474</v>
      </c>
      <c r="DA117" s="160">
        <f t="shared" si="191"/>
        <v>270.22396089850474</v>
      </c>
      <c r="DB117" s="160">
        <f t="shared" si="192"/>
        <v>270.22396089850474</v>
      </c>
      <c r="DC117" s="160">
        <f t="shared" si="193"/>
        <v>270.22396089850474</v>
      </c>
      <c r="DD117" s="160">
        <f t="shared" si="194"/>
        <v>270.22396089850474</v>
      </c>
      <c r="DE117" s="160">
        <f t="shared" si="195"/>
        <v>270.22396089850474</v>
      </c>
      <c r="DF117" s="160">
        <f t="shared" si="196"/>
        <v>270.22396089850474</v>
      </c>
      <c r="DG117" s="160">
        <f t="shared" si="197"/>
        <v>270.22396089850474</v>
      </c>
      <c r="DH117" s="36"/>
      <c r="DI117" s="36"/>
      <c r="DJ117" s="160">
        <f t="shared" si="198"/>
        <v>270.22396089850474</v>
      </c>
      <c r="DK117" s="160">
        <f t="shared" si="199"/>
        <v>270.22396089850474</v>
      </c>
      <c r="DL117" s="160">
        <f t="shared" si="200"/>
        <v>189.15677262895332</v>
      </c>
      <c r="DM117" s="160">
        <f t="shared" si="201"/>
        <v>270.22396089850474</v>
      </c>
      <c r="DN117" s="160">
        <f t="shared" si="202"/>
        <v>270.22396089850474</v>
      </c>
      <c r="DO117" s="160">
        <f t="shared" si="203"/>
        <v>270.22396089850474</v>
      </c>
      <c r="DP117" s="160">
        <f t="shared" si="204"/>
        <v>270.22396089850474</v>
      </c>
      <c r="DQ117" s="160">
        <f t="shared" si="205"/>
        <v>189.15677262895332</v>
      </c>
      <c r="DR117" s="160">
        <f t="shared" si="206"/>
        <v>270.22396089850474</v>
      </c>
      <c r="DS117" s="160">
        <f t="shared" si="207"/>
        <v>270.22396089850474</v>
      </c>
      <c r="DT117" s="160">
        <f t="shared" si="208"/>
        <v>270.22396089850474</v>
      </c>
      <c r="DU117" s="160">
        <f t="shared" si="209"/>
        <v>270.22396089850474</v>
      </c>
      <c r="DV117" s="160">
        <f t="shared" si="210"/>
        <v>189.15677262895332</v>
      </c>
      <c r="DW117" s="160">
        <f t="shared" si="211"/>
        <v>270.22396089850474</v>
      </c>
      <c r="DX117" s="160">
        <f t="shared" si="212"/>
        <v>270.22396089850474</v>
      </c>
      <c r="DY117" s="160">
        <f t="shared" si="213"/>
        <v>270.22396089850474</v>
      </c>
      <c r="DZ117" s="160">
        <f t="shared" si="214"/>
        <v>270.22396089850474</v>
      </c>
      <c r="EA117" s="160">
        <f t="shared" si="215"/>
        <v>189.15677262895332</v>
      </c>
      <c r="EB117" s="160">
        <f t="shared" si="216"/>
        <v>270.22396089850474</v>
      </c>
      <c r="EC117" s="160">
        <f t="shared" si="217"/>
        <v>270.22396089850474</v>
      </c>
      <c r="ED117" s="160">
        <f t="shared" si="218"/>
        <v>270.22396089850474</v>
      </c>
      <c r="EE117" s="160">
        <f t="shared" si="219"/>
        <v>270.22396089850474</v>
      </c>
      <c r="EF117" s="160">
        <f t="shared" si="220"/>
        <v>189.15677262895332</v>
      </c>
      <c r="EG117" s="160">
        <f t="shared" si="221"/>
        <v>270.22396089850474</v>
      </c>
      <c r="EH117" s="160">
        <f t="shared" si="222"/>
        <v>270.22396089850474</v>
      </c>
      <c r="EI117" s="36"/>
      <c r="EJ117" s="36"/>
      <c r="EK117" s="36"/>
      <c r="EL117" s="36"/>
      <c r="EM117" s="36"/>
      <c r="EN117" s="36"/>
      <c r="EO117" s="36"/>
      <c r="EP117" s="36"/>
      <c r="EQ117" s="36"/>
      <c r="ER117" s="36"/>
      <c r="ES117" s="36"/>
      <c r="ET117" s="36"/>
      <c r="EU117" s="36"/>
    </row>
    <row r="118" spans="1:151" ht="13.5" thickBot="1">
      <c r="A118" s="2">
        <v>1103</v>
      </c>
      <c r="B118" s="153">
        <f>INDEX('Customer Longevity'!$A$7:$A$206,MATCH(Model!A118,'Customer Longevity'!$B$7:$B$206,0))</f>
        <v>5.7445717588820964</v>
      </c>
      <c r="C118" s="154">
        <v>13802.404449677515</v>
      </c>
      <c r="D118" s="3"/>
      <c r="E118" s="153" cm="1">
        <f t="array" ref="E118">INDEX('Distance to Each Branch'!$C$7:$C$806,MATCH(1, (Model!$E$14='Distance to Each Branch'!$B$7:$B$806)*(Model!A118='Distance to Each Branch'!$A$7:$A$806),0))</f>
        <v>3.1296904754168029</v>
      </c>
      <c r="F118" s="153" cm="1">
        <f t="array" ref="F118">INDEX('Distance to Each Branch'!$C$7:$C$806,MATCH(1, (Model!$F$14='Distance to Each Branch'!$B$7:$B$806)*(Model!A118='Distance to Each Branch'!$A$7:$A$806),0))</f>
        <v>4.4022189853812357</v>
      </c>
      <c r="G118" s="153" cm="1">
        <f t="array" ref="G118">INDEX('Distance to Each Branch'!$C$7:$C$806,MATCH(1, (Model!$G$14='Distance to Each Branch'!$B$7:$B$806)*(Model!A118='Distance to Each Branch'!$A$7:$A$806),0))</f>
        <v>3.0009551813664581</v>
      </c>
      <c r="H118" s="153" cm="1">
        <f t="array" ref="H118">INDEX('Distance to Each Branch'!$C$7:$C$806,MATCH(1, (Model!$H$14='Distance to Each Branch'!$B$7:$B$806)*(Model!A118='Distance to Each Branch'!$A$7:$A$806),0))</f>
        <v>1.3634972893228434</v>
      </c>
      <c r="I118" s="155" t="str">
        <f t="shared" si="224"/>
        <v>Branch D</v>
      </c>
      <c r="J118" s="54"/>
      <c r="K118" s="156">
        <f t="shared" si="225"/>
        <v>1.3634972893228434</v>
      </c>
      <c r="L118" s="34">
        <v>0</v>
      </c>
      <c r="M118" s="153">
        <f t="shared" si="123"/>
        <v>0</v>
      </c>
      <c r="N118" s="153">
        <f t="shared" si="227"/>
        <v>0</v>
      </c>
      <c r="O118" s="153">
        <f t="shared" si="228"/>
        <v>0</v>
      </c>
      <c r="P118" s="153">
        <f t="shared" si="229"/>
        <v>1.6374578920436147</v>
      </c>
      <c r="R118" s="23">
        <v>1</v>
      </c>
      <c r="S118" s="157">
        <f>(1-IF(M118=0,0,INDEX('Branch Closure Driven Attrition'!$D$9:$G$12,MATCH($B118,'Branch Closure Driven Attrition'!$C$9:$C$12,TRUE),MATCH(M118,'Branch Closure Driven Attrition'!$D$8:$G$8,TRUE))))</f>
        <v>1</v>
      </c>
      <c r="T118" s="157">
        <f>(1-IF(N118=0,0,INDEX('Branch Closure Driven Attrition'!$D$9:$G$12,MATCH($B118,'Branch Closure Driven Attrition'!$C$9:$C$12,TRUE),MATCH(N118,'Branch Closure Driven Attrition'!$D$8:$G$8,TRUE))))</f>
        <v>1</v>
      </c>
      <c r="U118" s="157">
        <f>(1-IF(O118=0,0,INDEX('Branch Closure Driven Attrition'!$D$9:$G$12,MATCH($B118,'Branch Closure Driven Attrition'!$C$9:$C$12,TRUE),MATCH(O118,'Branch Closure Driven Attrition'!$D$8:$G$8,TRUE))))</f>
        <v>1</v>
      </c>
      <c r="V118" s="157">
        <f>(1-IF(P118=0,0,INDEX('Branch Closure Driven Attrition'!$D$9:$G$12,MATCH($B118,'Branch Closure Driven Attrition'!$C$9:$C$12,TRUE),MATCH(P118,'Branch Closure Driven Attrition'!$D$8:$G$8,TRUE))))</f>
        <v>0.65</v>
      </c>
      <c r="W118" s="29"/>
      <c r="X118" s="23">
        <f t="shared" si="122"/>
        <v>1</v>
      </c>
      <c r="Y118" s="157">
        <f>IF($C118&lt;'Fee Driven Attrition'!$I$8,1-IF(Y$13='Fee Driven Attrition'!$J$7,'Fee Driven Attrition'!$J$8,'Fee Driven Attrition'!$K$8),1)</f>
        <v>1</v>
      </c>
      <c r="Z118" s="157">
        <f>IF($C118&lt;'Fee Driven Attrition'!$I$9,1-IF(Z$13='Fee Driven Attrition'!$J$7,'Fee Driven Attrition'!$J$9,'Fee Driven Attrition'!$K$8),1)</f>
        <v>0.95</v>
      </c>
      <c r="AA118" s="157">
        <f>IF($C118&lt;'Fee Driven Attrition'!$I$8,1-IF(AA$13='Fee Driven Attrition'!$K$7,'Fee Driven Attrition'!$K$8,'Fee Driven Attrition'!$K$8),1)</f>
        <v>1</v>
      </c>
      <c r="AB118" s="157">
        <f>IF($C118&lt;'Fee Driven Attrition'!$I$9,1-IF(AB$13='Fee Driven Attrition'!$K$7,'Fee Driven Attrition'!$K$9,'Fee Driven Attrition'!$K$8),1)</f>
        <v>0.85</v>
      </c>
      <c r="AC118" s="29"/>
      <c r="AD118" s="23"/>
      <c r="AE118" s="157">
        <f t="shared" si="223"/>
        <v>1</v>
      </c>
      <c r="AF118" s="157">
        <f t="shared" si="124"/>
        <v>1</v>
      </c>
      <c r="AG118" s="157">
        <f t="shared" si="125"/>
        <v>1</v>
      </c>
      <c r="AH118" s="157">
        <f t="shared" si="126"/>
        <v>1</v>
      </c>
      <c r="AI118" s="157">
        <f t="shared" si="127"/>
        <v>0.65</v>
      </c>
      <c r="AJ118" s="157">
        <f t="shared" si="128"/>
        <v>1</v>
      </c>
      <c r="AK118" s="157">
        <f t="shared" si="129"/>
        <v>1</v>
      </c>
      <c r="AL118" s="157">
        <f t="shared" si="130"/>
        <v>1</v>
      </c>
      <c r="AM118" s="157">
        <f t="shared" si="131"/>
        <v>1</v>
      </c>
      <c r="AN118" s="157">
        <f t="shared" si="132"/>
        <v>0.65</v>
      </c>
      <c r="AO118" s="157">
        <f t="shared" si="133"/>
        <v>0.95</v>
      </c>
      <c r="AP118" s="157">
        <f t="shared" si="134"/>
        <v>0.95</v>
      </c>
      <c r="AQ118" s="157">
        <f t="shared" si="135"/>
        <v>0.95</v>
      </c>
      <c r="AR118" s="157">
        <f t="shared" si="136"/>
        <v>0.95</v>
      </c>
      <c r="AS118" s="157">
        <f t="shared" si="137"/>
        <v>0.61749999999999994</v>
      </c>
      <c r="AT118" s="157">
        <f t="shared" si="138"/>
        <v>1</v>
      </c>
      <c r="AU118" s="157">
        <f t="shared" si="139"/>
        <v>1</v>
      </c>
      <c r="AV118" s="157">
        <f t="shared" si="140"/>
        <v>1</v>
      </c>
      <c r="AW118" s="157">
        <f t="shared" si="141"/>
        <v>1</v>
      </c>
      <c r="AX118" s="157">
        <f t="shared" si="142"/>
        <v>0.65</v>
      </c>
      <c r="AY118" s="157">
        <f t="shared" si="143"/>
        <v>0.85</v>
      </c>
      <c r="AZ118" s="157">
        <f t="shared" si="144"/>
        <v>0.85</v>
      </c>
      <c r="BA118" s="157">
        <f t="shared" si="145"/>
        <v>0.85</v>
      </c>
      <c r="BB118" s="157">
        <f t="shared" si="146"/>
        <v>0.85</v>
      </c>
      <c r="BC118" s="157">
        <f t="shared" si="147"/>
        <v>0.55249999999999999</v>
      </c>
      <c r="BD118" s="60"/>
      <c r="BE118" s="158">
        <f t="shared" si="226"/>
        <v>138.02404449677516</v>
      </c>
      <c r="BF118" s="1"/>
      <c r="BG118" s="1"/>
      <c r="BH118" s="159">
        <f t="shared" si="148"/>
        <v>0</v>
      </c>
      <c r="BI118" s="159">
        <f t="shared" si="149"/>
        <v>0</v>
      </c>
      <c r="BJ118" s="159">
        <f t="shared" si="150"/>
        <v>0</v>
      </c>
      <c r="BK118" s="159">
        <f t="shared" si="151"/>
        <v>0</v>
      </c>
      <c r="BL118" s="159">
        <f t="shared" si="152"/>
        <v>0</v>
      </c>
      <c r="BM118" s="159">
        <f t="shared" si="153"/>
        <v>0</v>
      </c>
      <c r="BN118" s="159">
        <f t="shared" si="154"/>
        <v>0</v>
      </c>
      <c r="BO118" s="159">
        <f t="shared" si="155"/>
        <v>0</v>
      </c>
      <c r="BP118" s="159">
        <f t="shared" si="156"/>
        <v>0</v>
      </c>
      <c r="BQ118" s="159">
        <f t="shared" si="157"/>
        <v>0</v>
      </c>
      <c r="BR118" s="159">
        <f t="shared" si="158"/>
        <v>40</v>
      </c>
      <c r="BS118" s="159">
        <f t="shared" si="159"/>
        <v>40</v>
      </c>
      <c r="BT118" s="159">
        <f t="shared" si="160"/>
        <v>40</v>
      </c>
      <c r="BU118" s="159">
        <f t="shared" si="161"/>
        <v>40</v>
      </c>
      <c r="BV118" s="159">
        <f t="shared" si="162"/>
        <v>40</v>
      </c>
      <c r="BW118" s="159">
        <f t="shared" si="163"/>
        <v>0</v>
      </c>
      <c r="BX118" s="159">
        <f t="shared" si="164"/>
        <v>0</v>
      </c>
      <c r="BY118" s="159">
        <f t="shared" si="165"/>
        <v>0</v>
      </c>
      <c r="BZ118" s="159">
        <f t="shared" si="166"/>
        <v>0</v>
      </c>
      <c r="CA118" s="159">
        <f t="shared" si="167"/>
        <v>0</v>
      </c>
      <c r="CB118" s="159">
        <f t="shared" si="168"/>
        <v>60</v>
      </c>
      <c r="CC118" s="159">
        <f t="shared" si="169"/>
        <v>60</v>
      </c>
      <c r="CD118" s="159">
        <f t="shared" si="170"/>
        <v>60</v>
      </c>
      <c r="CE118" s="159">
        <f t="shared" si="171"/>
        <v>60</v>
      </c>
      <c r="CF118" s="159">
        <f t="shared" si="172"/>
        <v>60</v>
      </c>
      <c r="CG118" s="1"/>
      <c r="CH118" s="1"/>
      <c r="CI118" s="160">
        <f t="shared" si="173"/>
        <v>88.024044496775161</v>
      </c>
      <c r="CJ118" s="160">
        <f t="shared" si="174"/>
        <v>88.024044496775161</v>
      </c>
      <c r="CK118" s="160">
        <f t="shared" si="175"/>
        <v>88.024044496775161</v>
      </c>
      <c r="CL118" s="160">
        <f t="shared" si="176"/>
        <v>88.024044496775161</v>
      </c>
      <c r="CM118" s="160">
        <f t="shared" si="177"/>
        <v>88.024044496775161</v>
      </c>
      <c r="CN118" s="160">
        <f t="shared" si="178"/>
        <v>88.024044496775161</v>
      </c>
      <c r="CO118" s="160">
        <f t="shared" si="179"/>
        <v>88.024044496775161</v>
      </c>
      <c r="CP118" s="160">
        <f t="shared" si="180"/>
        <v>88.024044496775161</v>
      </c>
      <c r="CQ118" s="160">
        <f t="shared" si="181"/>
        <v>88.024044496775161</v>
      </c>
      <c r="CR118" s="160">
        <f t="shared" si="182"/>
        <v>88.024044496775161</v>
      </c>
      <c r="CS118" s="160">
        <f t="shared" si="183"/>
        <v>128.02404449677516</v>
      </c>
      <c r="CT118" s="160">
        <f t="shared" si="184"/>
        <v>128.02404449677516</v>
      </c>
      <c r="CU118" s="160">
        <f t="shared" si="185"/>
        <v>128.02404449677516</v>
      </c>
      <c r="CV118" s="160">
        <f t="shared" si="186"/>
        <v>128.02404449677516</v>
      </c>
      <c r="CW118" s="160">
        <f t="shared" si="187"/>
        <v>128.02404449677516</v>
      </c>
      <c r="CX118" s="160">
        <f t="shared" si="188"/>
        <v>88.024044496775161</v>
      </c>
      <c r="CY118" s="160">
        <f t="shared" si="189"/>
        <v>88.024044496775161</v>
      </c>
      <c r="CZ118" s="160">
        <f t="shared" si="190"/>
        <v>88.024044496775161</v>
      </c>
      <c r="DA118" s="160">
        <f t="shared" si="191"/>
        <v>88.024044496775161</v>
      </c>
      <c r="DB118" s="160">
        <f t="shared" si="192"/>
        <v>88.024044496775161</v>
      </c>
      <c r="DC118" s="160">
        <f t="shared" si="193"/>
        <v>148.02404449677516</v>
      </c>
      <c r="DD118" s="160">
        <f t="shared" si="194"/>
        <v>148.02404449677516</v>
      </c>
      <c r="DE118" s="160">
        <f t="shared" si="195"/>
        <v>148.02404449677516</v>
      </c>
      <c r="DF118" s="160">
        <f t="shared" si="196"/>
        <v>148.02404449677516</v>
      </c>
      <c r="DG118" s="160">
        <f t="shared" si="197"/>
        <v>148.02404449677516</v>
      </c>
      <c r="DH118" s="36"/>
      <c r="DI118" s="36"/>
      <c r="DJ118" s="160">
        <f t="shared" si="198"/>
        <v>88.024044496775161</v>
      </c>
      <c r="DK118" s="160">
        <f t="shared" si="199"/>
        <v>88.024044496775161</v>
      </c>
      <c r="DL118" s="160">
        <f t="shared" si="200"/>
        <v>88.024044496775161</v>
      </c>
      <c r="DM118" s="160">
        <f t="shared" si="201"/>
        <v>88.024044496775161</v>
      </c>
      <c r="DN118" s="160">
        <f t="shared" si="202"/>
        <v>57.215628922903853</v>
      </c>
      <c r="DO118" s="160">
        <f t="shared" si="203"/>
        <v>88.024044496775161</v>
      </c>
      <c r="DP118" s="160">
        <f t="shared" si="204"/>
        <v>88.024044496775161</v>
      </c>
      <c r="DQ118" s="160">
        <f t="shared" si="205"/>
        <v>88.024044496775161</v>
      </c>
      <c r="DR118" s="160">
        <f t="shared" si="206"/>
        <v>88.024044496775161</v>
      </c>
      <c r="DS118" s="160">
        <f t="shared" si="207"/>
        <v>57.215628922903853</v>
      </c>
      <c r="DT118" s="160">
        <f t="shared" si="208"/>
        <v>121.62284227193639</v>
      </c>
      <c r="DU118" s="160">
        <f t="shared" si="209"/>
        <v>121.62284227193639</v>
      </c>
      <c r="DV118" s="160">
        <f t="shared" si="210"/>
        <v>121.62284227193639</v>
      </c>
      <c r="DW118" s="160">
        <f t="shared" si="211"/>
        <v>121.62284227193639</v>
      </c>
      <c r="DX118" s="160">
        <f t="shared" si="212"/>
        <v>79.054847476758653</v>
      </c>
      <c r="DY118" s="160">
        <f t="shared" si="213"/>
        <v>88.024044496775161</v>
      </c>
      <c r="DZ118" s="160">
        <f t="shared" si="214"/>
        <v>88.024044496775161</v>
      </c>
      <c r="EA118" s="160">
        <f t="shared" si="215"/>
        <v>88.024044496775161</v>
      </c>
      <c r="EB118" s="160">
        <f t="shared" si="216"/>
        <v>88.024044496775161</v>
      </c>
      <c r="EC118" s="160">
        <f t="shared" si="217"/>
        <v>57.215628922903853</v>
      </c>
      <c r="ED118" s="160">
        <f t="shared" si="218"/>
        <v>125.82043782225888</v>
      </c>
      <c r="EE118" s="160">
        <f t="shared" si="219"/>
        <v>125.82043782225888</v>
      </c>
      <c r="EF118" s="160">
        <f t="shared" si="220"/>
        <v>125.82043782225888</v>
      </c>
      <c r="EG118" s="160">
        <f t="shared" si="221"/>
        <v>125.82043782225888</v>
      </c>
      <c r="EH118" s="160">
        <f t="shared" si="222"/>
        <v>81.783284584468277</v>
      </c>
      <c r="EI118" s="36"/>
      <c r="EJ118" s="36"/>
      <c r="EK118" s="36"/>
      <c r="EL118" s="36"/>
      <c r="EM118" s="36"/>
      <c r="EN118" s="36"/>
      <c r="EO118" s="36"/>
      <c r="EP118" s="36"/>
      <c r="EQ118" s="36"/>
      <c r="ER118" s="36"/>
      <c r="ES118" s="36"/>
      <c r="ET118" s="36"/>
      <c r="EU118" s="36"/>
    </row>
    <row r="119" spans="1:151" ht="13.5" thickBot="1">
      <c r="A119" s="2">
        <v>1018</v>
      </c>
      <c r="B119" s="153">
        <f>INDEX('Customer Longevity'!$A$7:$A$206,MATCH(Model!A119,'Customer Longevity'!$B$7:$B$206,0))</f>
        <v>12.973449985839352</v>
      </c>
      <c r="C119" s="154">
        <v>18418.36931297903</v>
      </c>
      <c r="D119" s="3"/>
      <c r="E119" s="153" cm="1">
        <f t="array" ref="E119">INDEX('Distance to Each Branch'!$C$7:$C$806,MATCH(1, (Model!$E$14='Distance to Each Branch'!$B$7:$B$806)*(Model!A119='Distance to Each Branch'!$A$7:$A$806),0))</f>
        <v>7.7593372255968953</v>
      </c>
      <c r="F119" s="153" cm="1">
        <f t="array" ref="F119">INDEX('Distance to Each Branch'!$C$7:$C$806,MATCH(1, (Model!$F$14='Distance to Each Branch'!$B$7:$B$806)*(Model!A119='Distance to Each Branch'!$A$7:$A$806),0))</f>
        <v>4.0161431479893439</v>
      </c>
      <c r="G119" s="153" cm="1">
        <f t="array" ref="G119">INDEX('Distance to Each Branch'!$C$7:$C$806,MATCH(1, (Model!$G$14='Distance to Each Branch'!$B$7:$B$806)*(Model!A119='Distance to Each Branch'!$A$7:$A$806),0))</f>
        <v>5.635022832113382</v>
      </c>
      <c r="H119" s="153" cm="1">
        <f t="array" ref="H119">INDEX('Distance to Each Branch'!$C$7:$C$806,MATCH(1, (Model!$H$14='Distance to Each Branch'!$B$7:$B$806)*(Model!A119='Distance to Each Branch'!$A$7:$A$806),0))</f>
        <v>0.4352678429775117</v>
      </c>
      <c r="I119" s="155" t="str">
        <f t="shared" si="224"/>
        <v>Branch D</v>
      </c>
      <c r="J119" s="54"/>
      <c r="K119" s="156">
        <f t="shared" si="225"/>
        <v>0.4352678429775117</v>
      </c>
      <c r="L119" s="34">
        <v>0</v>
      </c>
      <c r="M119" s="153">
        <f t="shared" si="123"/>
        <v>0</v>
      </c>
      <c r="N119" s="153">
        <f t="shared" si="227"/>
        <v>0</v>
      </c>
      <c r="O119" s="153">
        <f t="shared" si="228"/>
        <v>0</v>
      </c>
      <c r="P119" s="153">
        <f t="shared" si="229"/>
        <v>3.580875305011832</v>
      </c>
      <c r="R119" s="23">
        <v>1</v>
      </c>
      <c r="S119" s="157">
        <f>(1-IF(M119=0,0,INDEX('Branch Closure Driven Attrition'!$D$9:$G$12,MATCH($B119,'Branch Closure Driven Attrition'!$C$9:$C$12,TRUE),MATCH(M119,'Branch Closure Driven Attrition'!$D$8:$G$8,TRUE))))</f>
        <v>1</v>
      </c>
      <c r="T119" s="157">
        <f>(1-IF(N119=0,0,INDEX('Branch Closure Driven Attrition'!$D$9:$G$12,MATCH($B119,'Branch Closure Driven Attrition'!$C$9:$C$12,TRUE),MATCH(N119,'Branch Closure Driven Attrition'!$D$8:$G$8,TRUE))))</f>
        <v>1</v>
      </c>
      <c r="U119" s="157">
        <f>(1-IF(O119=0,0,INDEX('Branch Closure Driven Attrition'!$D$9:$G$12,MATCH($B119,'Branch Closure Driven Attrition'!$C$9:$C$12,TRUE),MATCH(O119,'Branch Closure Driven Attrition'!$D$8:$G$8,TRUE))))</f>
        <v>1</v>
      </c>
      <c r="V119" s="157">
        <f>(1-IF(P119=0,0,INDEX('Branch Closure Driven Attrition'!$D$9:$G$12,MATCH($B119,'Branch Closure Driven Attrition'!$C$9:$C$12,TRUE),MATCH(P119,'Branch Closure Driven Attrition'!$D$8:$G$8,TRUE))))</f>
        <v>0.65</v>
      </c>
      <c r="W119" s="29"/>
      <c r="X119" s="23">
        <f t="shared" si="122"/>
        <v>1</v>
      </c>
      <c r="Y119" s="157">
        <f>IF($C119&lt;'Fee Driven Attrition'!$I$8,1-IF(Y$13='Fee Driven Attrition'!$J$7,'Fee Driven Attrition'!$J$8,'Fee Driven Attrition'!$K$8),1)</f>
        <v>1</v>
      </c>
      <c r="Z119" s="157">
        <f>IF($C119&lt;'Fee Driven Attrition'!$I$9,1-IF(Z$13='Fee Driven Attrition'!$J$7,'Fee Driven Attrition'!$J$9,'Fee Driven Attrition'!$K$8),1)</f>
        <v>1</v>
      </c>
      <c r="AA119" s="157">
        <f>IF($C119&lt;'Fee Driven Attrition'!$I$8,1-IF(AA$13='Fee Driven Attrition'!$K$7,'Fee Driven Attrition'!$K$8,'Fee Driven Attrition'!$K$8),1)</f>
        <v>1</v>
      </c>
      <c r="AB119" s="157">
        <f>IF($C119&lt;'Fee Driven Attrition'!$I$9,1-IF(AB$13='Fee Driven Attrition'!$K$7,'Fee Driven Attrition'!$K$9,'Fee Driven Attrition'!$K$8),1)</f>
        <v>1</v>
      </c>
      <c r="AC119" s="29"/>
      <c r="AD119" s="23"/>
      <c r="AE119" s="157">
        <f t="shared" si="223"/>
        <v>1</v>
      </c>
      <c r="AF119" s="157">
        <f t="shared" si="124"/>
        <v>1</v>
      </c>
      <c r="AG119" s="157">
        <f t="shared" si="125"/>
        <v>1</v>
      </c>
      <c r="AH119" s="157">
        <f t="shared" si="126"/>
        <v>1</v>
      </c>
      <c r="AI119" s="157">
        <f t="shared" si="127"/>
        <v>0.65</v>
      </c>
      <c r="AJ119" s="157">
        <f t="shared" si="128"/>
        <v>1</v>
      </c>
      <c r="AK119" s="157">
        <f t="shared" si="129"/>
        <v>1</v>
      </c>
      <c r="AL119" s="157">
        <f t="shared" si="130"/>
        <v>1</v>
      </c>
      <c r="AM119" s="157">
        <f t="shared" si="131"/>
        <v>1</v>
      </c>
      <c r="AN119" s="157">
        <f t="shared" si="132"/>
        <v>0.65</v>
      </c>
      <c r="AO119" s="157">
        <f t="shared" si="133"/>
        <v>1</v>
      </c>
      <c r="AP119" s="157">
        <f t="shared" si="134"/>
        <v>1</v>
      </c>
      <c r="AQ119" s="157">
        <f t="shared" si="135"/>
        <v>1</v>
      </c>
      <c r="AR119" s="157">
        <f t="shared" si="136"/>
        <v>1</v>
      </c>
      <c r="AS119" s="157">
        <f t="shared" si="137"/>
        <v>0.65</v>
      </c>
      <c r="AT119" s="157">
        <f t="shared" si="138"/>
        <v>1</v>
      </c>
      <c r="AU119" s="157">
        <f t="shared" si="139"/>
        <v>1</v>
      </c>
      <c r="AV119" s="157">
        <f t="shared" si="140"/>
        <v>1</v>
      </c>
      <c r="AW119" s="157">
        <f t="shared" si="141"/>
        <v>1</v>
      </c>
      <c r="AX119" s="157">
        <f t="shared" si="142"/>
        <v>0.65</v>
      </c>
      <c r="AY119" s="157">
        <f t="shared" si="143"/>
        <v>1</v>
      </c>
      <c r="AZ119" s="157">
        <f t="shared" si="144"/>
        <v>1</v>
      </c>
      <c r="BA119" s="157">
        <f t="shared" si="145"/>
        <v>1</v>
      </c>
      <c r="BB119" s="157">
        <f t="shared" si="146"/>
        <v>1</v>
      </c>
      <c r="BC119" s="157">
        <f t="shared" si="147"/>
        <v>0.65</v>
      </c>
      <c r="BD119" s="60"/>
      <c r="BE119" s="158">
        <f t="shared" si="226"/>
        <v>184.1836931297903</v>
      </c>
      <c r="BF119" s="1"/>
      <c r="BG119" s="1"/>
      <c r="BH119" s="159">
        <f t="shared" si="148"/>
        <v>0</v>
      </c>
      <c r="BI119" s="159">
        <f t="shared" si="149"/>
        <v>0</v>
      </c>
      <c r="BJ119" s="159">
        <f t="shared" si="150"/>
        <v>0</v>
      </c>
      <c r="BK119" s="159">
        <f t="shared" si="151"/>
        <v>0</v>
      </c>
      <c r="BL119" s="159">
        <f t="shared" si="152"/>
        <v>0</v>
      </c>
      <c r="BM119" s="159">
        <f t="shared" si="153"/>
        <v>0</v>
      </c>
      <c r="BN119" s="159">
        <f t="shared" si="154"/>
        <v>0</v>
      </c>
      <c r="BO119" s="159">
        <f t="shared" si="155"/>
        <v>0</v>
      </c>
      <c r="BP119" s="159">
        <f t="shared" si="156"/>
        <v>0</v>
      </c>
      <c r="BQ119" s="159">
        <f t="shared" si="157"/>
        <v>0</v>
      </c>
      <c r="BR119" s="159">
        <f t="shared" si="158"/>
        <v>0</v>
      </c>
      <c r="BS119" s="159">
        <f t="shared" si="159"/>
        <v>0</v>
      </c>
      <c r="BT119" s="159">
        <f t="shared" si="160"/>
        <v>0</v>
      </c>
      <c r="BU119" s="159">
        <f t="shared" si="161"/>
        <v>0</v>
      </c>
      <c r="BV119" s="159">
        <f t="shared" si="162"/>
        <v>0</v>
      </c>
      <c r="BW119" s="159">
        <f t="shared" si="163"/>
        <v>0</v>
      </c>
      <c r="BX119" s="159">
        <f t="shared" si="164"/>
        <v>0</v>
      </c>
      <c r="BY119" s="159">
        <f t="shared" si="165"/>
        <v>0</v>
      </c>
      <c r="BZ119" s="159">
        <f t="shared" si="166"/>
        <v>0</v>
      </c>
      <c r="CA119" s="159">
        <f t="shared" si="167"/>
        <v>0</v>
      </c>
      <c r="CB119" s="159">
        <f t="shared" si="168"/>
        <v>0</v>
      </c>
      <c r="CC119" s="159">
        <f t="shared" si="169"/>
        <v>0</v>
      </c>
      <c r="CD119" s="159">
        <f t="shared" si="170"/>
        <v>0</v>
      </c>
      <c r="CE119" s="159">
        <f t="shared" si="171"/>
        <v>0</v>
      </c>
      <c r="CF119" s="159">
        <f t="shared" si="172"/>
        <v>0</v>
      </c>
      <c r="CG119" s="1"/>
      <c r="CH119" s="1"/>
      <c r="CI119" s="160">
        <f t="shared" si="173"/>
        <v>134.1836931297903</v>
      </c>
      <c r="CJ119" s="160">
        <f t="shared" si="174"/>
        <v>134.1836931297903</v>
      </c>
      <c r="CK119" s="160">
        <f t="shared" si="175"/>
        <v>134.1836931297903</v>
      </c>
      <c r="CL119" s="160">
        <f t="shared" si="176"/>
        <v>134.1836931297903</v>
      </c>
      <c r="CM119" s="160">
        <f t="shared" si="177"/>
        <v>134.1836931297903</v>
      </c>
      <c r="CN119" s="160">
        <f t="shared" si="178"/>
        <v>134.1836931297903</v>
      </c>
      <c r="CO119" s="160">
        <f t="shared" si="179"/>
        <v>134.1836931297903</v>
      </c>
      <c r="CP119" s="160">
        <f t="shared" si="180"/>
        <v>134.1836931297903</v>
      </c>
      <c r="CQ119" s="160">
        <f t="shared" si="181"/>
        <v>134.1836931297903</v>
      </c>
      <c r="CR119" s="160">
        <f t="shared" si="182"/>
        <v>134.1836931297903</v>
      </c>
      <c r="CS119" s="160">
        <f t="shared" si="183"/>
        <v>134.1836931297903</v>
      </c>
      <c r="CT119" s="160">
        <f t="shared" si="184"/>
        <v>134.1836931297903</v>
      </c>
      <c r="CU119" s="160">
        <f t="shared" si="185"/>
        <v>134.1836931297903</v>
      </c>
      <c r="CV119" s="160">
        <f t="shared" si="186"/>
        <v>134.1836931297903</v>
      </c>
      <c r="CW119" s="160">
        <f t="shared" si="187"/>
        <v>134.1836931297903</v>
      </c>
      <c r="CX119" s="160">
        <f t="shared" si="188"/>
        <v>134.1836931297903</v>
      </c>
      <c r="CY119" s="160">
        <f t="shared" si="189"/>
        <v>134.1836931297903</v>
      </c>
      <c r="CZ119" s="160">
        <f t="shared" si="190"/>
        <v>134.1836931297903</v>
      </c>
      <c r="DA119" s="160">
        <f t="shared" si="191"/>
        <v>134.1836931297903</v>
      </c>
      <c r="DB119" s="160">
        <f t="shared" si="192"/>
        <v>134.1836931297903</v>
      </c>
      <c r="DC119" s="160">
        <f t="shared" si="193"/>
        <v>134.1836931297903</v>
      </c>
      <c r="DD119" s="160">
        <f t="shared" si="194"/>
        <v>134.1836931297903</v>
      </c>
      <c r="DE119" s="160">
        <f t="shared" si="195"/>
        <v>134.1836931297903</v>
      </c>
      <c r="DF119" s="160">
        <f t="shared" si="196"/>
        <v>134.1836931297903</v>
      </c>
      <c r="DG119" s="160">
        <f t="shared" si="197"/>
        <v>134.1836931297903</v>
      </c>
      <c r="DH119" s="36"/>
      <c r="DI119" s="36"/>
      <c r="DJ119" s="160">
        <f t="shared" si="198"/>
        <v>134.1836931297903</v>
      </c>
      <c r="DK119" s="160">
        <f t="shared" si="199"/>
        <v>134.1836931297903</v>
      </c>
      <c r="DL119" s="160">
        <f t="shared" si="200"/>
        <v>134.1836931297903</v>
      </c>
      <c r="DM119" s="160">
        <f t="shared" si="201"/>
        <v>134.1836931297903</v>
      </c>
      <c r="DN119" s="160">
        <f t="shared" si="202"/>
        <v>87.2194005343637</v>
      </c>
      <c r="DO119" s="160">
        <f t="shared" si="203"/>
        <v>134.1836931297903</v>
      </c>
      <c r="DP119" s="160">
        <f t="shared" si="204"/>
        <v>134.1836931297903</v>
      </c>
      <c r="DQ119" s="160">
        <f t="shared" si="205"/>
        <v>134.1836931297903</v>
      </c>
      <c r="DR119" s="160">
        <f t="shared" si="206"/>
        <v>134.1836931297903</v>
      </c>
      <c r="DS119" s="160">
        <f t="shared" si="207"/>
        <v>87.2194005343637</v>
      </c>
      <c r="DT119" s="160">
        <f t="shared" si="208"/>
        <v>134.1836931297903</v>
      </c>
      <c r="DU119" s="160">
        <f t="shared" si="209"/>
        <v>134.1836931297903</v>
      </c>
      <c r="DV119" s="160">
        <f t="shared" si="210"/>
        <v>134.1836931297903</v>
      </c>
      <c r="DW119" s="160">
        <f t="shared" si="211"/>
        <v>134.1836931297903</v>
      </c>
      <c r="DX119" s="160">
        <f t="shared" si="212"/>
        <v>87.2194005343637</v>
      </c>
      <c r="DY119" s="160">
        <f t="shared" si="213"/>
        <v>134.1836931297903</v>
      </c>
      <c r="DZ119" s="160">
        <f t="shared" si="214"/>
        <v>134.1836931297903</v>
      </c>
      <c r="EA119" s="160">
        <f t="shared" si="215"/>
        <v>134.1836931297903</v>
      </c>
      <c r="EB119" s="160">
        <f t="shared" si="216"/>
        <v>134.1836931297903</v>
      </c>
      <c r="EC119" s="160">
        <f t="shared" si="217"/>
        <v>87.2194005343637</v>
      </c>
      <c r="ED119" s="160">
        <f t="shared" si="218"/>
        <v>134.1836931297903</v>
      </c>
      <c r="EE119" s="160">
        <f t="shared" si="219"/>
        <v>134.1836931297903</v>
      </c>
      <c r="EF119" s="160">
        <f t="shared" si="220"/>
        <v>134.1836931297903</v>
      </c>
      <c r="EG119" s="160">
        <f t="shared" si="221"/>
        <v>134.1836931297903</v>
      </c>
      <c r="EH119" s="160">
        <f t="shared" si="222"/>
        <v>87.2194005343637</v>
      </c>
      <c r="EI119" s="36"/>
      <c r="EJ119" s="36"/>
      <c r="EK119" s="36"/>
      <c r="EL119" s="36"/>
      <c r="EM119" s="36"/>
      <c r="EN119" s="36"/>
      <c r="EO119" s="36"/>
      <c r="EP119" s="36"/>
      <c r="EQ119" s="36"/>
      <c r="ER119" s="36"/>
      <c r="ES119" s="36"/>
      <c r="ET119" s="36"/>
      <c r="EU119" s="36"/>
    </row>
    <row r="120" spans="1:151" ht="13.5" thickBot="1">
      <c r="A120" s="2">
        <v>1160</v>
      </c>
      <c r="B120" s="153">
        <f>INDEX('Customer Longevity'!$A$7:$A$206,MATCH(Model!A120,'Customer Longevity'!$B$7:$B$206,0))</f>
        <v>6.3565310996771309</v>
      </c>
      <c r="C120" s="154">
        <v>21826.847839296068</v>
      </c>
      <c r="D120" s="3"/>
      <c r="E120" s="153" cm="1">
        <f t="array" ref="E120">INDEX('Distance to Each Branch'!$C$7:$C$806,MATCH(1, (Model!$E$14='Distance to Each Branch'!$B$7:$B$806)*(Model!A120='Distance to Each Branch'!$A$7:$A$806),0))</f>
        <v>6.5872921263142246</v>
      </c>
      <c r="F120" s="153" cm="1">
        <f t="array" ref="F120">INDEX('Distance to Each Branch'!$C$7:$C$806,MATCH(1, (Model!$F$14='Distance to Each Branch'!$B$7:$B$806)*(Model!A120='Distance to Each Branch'!$A$7:$A$806),0))</f>
        <v>0.85505184003377199</v>
      </c>
      <c r="G120" s="153" cm="1">
        <f t="array" ref="G120">INDEX('Distance to Each Branch'!$C$7:$C$806,MATCH(1, (Model!$G$14='Distance to Each Branch'!$B$7:$B$806)*(Model!A120='Distance to Each Branch'!$A$7:$A$806),0))</f>
        <v>5.1759786224424733</v>
      </c>
      <c r="H120" s="153" cm="1">
        <f t="array" ref="H120">INDEX('Distance to Each Branch'!$C$7:$C$806,MATCH(1, (Model!$H$14='Distance to Each Branch'!$B$7:$B$806)*(Model!A120='Distance to Each Branch'!$A$7:$A$806),0))</f>
        <v>2.1724729597839443</v>
      </c>
      <c r="I120" s="155" t="str">
        <f t="shared" si="224"/>
        <v>Branch B</v>
      </c>
      <c r="J120" s="54"/>
      <c r="K120" s="156">
        <f t="shared" si="225"/>
        <v>0.85505184003377199</v>
      </c>
      <c r="L120" s="34">
        <v>0</v>
      </c>
      <c r="M120" s="153">
        <f t="shared" si="123"/>
        <v>0</v>
      </c>
      <c r="N120" s="153">
        <f t="shared" si="227"/>
        <v>1.3174211197501724</v>
      </c>
      <c r="O120" s="153">
        <f t="shared" si="228"/>
        <v>0</v>
      </c>
      <c r="P120" s="153">
        <f t="shared" si="229"/>
        <v>0</v>
      </c>
      <c r="R120" s="23">
        <v>1</v>
      </c>
      <c r="S120" s="157">
        <f>(1-IF(M120=0,0,INDEX('Branch Closure Driven Attrition'!$D$9:$G$12,MATCH($B120,'Branch Closure Driven Attrition'!$C$9:$C$12,TRUE),MATCH(M120,'Branch Closure Driven Attrition'!$D$8:$G$8,TRUE))))</f>
        <v>1</v>
      </c>
      <c r="T120" s="157">
        <f>(1-IF(N120=0,0,INDEX('Branch Closure Driven Attrition'!$D$9:$G$12,MATCH($B120,'Branch Closure Driven Attrition'!$C$9:$C$12,TRUE),MATCH(N120,'Branch Closure Driven Attrition'!$D$8:$G$8,TRUE))))</f>
        <v>0.65</v>
      </c>
      <c r="U120" s="157">
        <f>(1-IF(O120=0,0,INDEX('Branch Closure Driven Attrition'!$D$9:$G$12,MATCH($B120,'Branch Closure Driven Attrition'!$C$9:$C$12,TRUE),MATCH(O120,'Branch Closure Driven Attrition'!$D$8:$G$8,TRUE))))</f>
        <v>1</v>
      </c>
      <c r="V120" s="157">
        <f>(1-IF(P120=0,0,INDEX('Branch Closure Driven Attrition'!$D$9:$G$12,MATCH($B120,'Branch Closure Driven Attrition'!$C$9:$C$12,TRUE),MATCH(P120,'Branch Closure Driven Attrition'!$D$8:$G$8,TRUE))))</f>
        <v>1</v>
      </c>
      <c r="W120" s="29"/>
      <c r="X120" s="23">
        <f t="shared" si="122"/>
        <v>1</v>
      </c>
      <c r="Y120" s="157">
        <f>IF($C120&lt;'Fee Driven Attrition'!$I$8,1-IF(Y$13='Fee Driven Attrition'!$J$7,'Fee Driven Attrition'!$J$8,'Fee Driven Attrition'!$K$8),1)</f>
        <v>1</v>
      </c>
      <c r="Z120" s="157">
        <f>IF($C120&lt;'Fee Driven Attrition'!$I$9,1-IF(Z$13='Fee Driven Attrition'!$J$7,'Fee Driven Attrition'!$J$9,'Fee Driven Attrition'!$K$8),1)</f>
        <v>1</v>
      </c>
      <c r="AA120" s="157">
        <f>IF($C120&lt;'Fee Driven Attrition'!$I$8,1-IF(AA$13='Fee Driven Attrition'!$K$7,'Fee Driven Attrition'!$K$8,'Fee Driven Attrition'!$K$8),1)</f>
        <v>1</v>
      </c>
      <c r="AB120" s="157">
        <f>IF($C120&lt;'Fee Driven Attrition'!$I$9,1-IF(AB$13='Fee Driven Attrition'!$K$7,'Fee Driven Attrition'!$K$9,'Fee Driven Attrition'!$K$8),1)</f>
        <v>1</v>
      </c>
      <c r="AC120" s="29"/>
      <c r="AD120" s="23"/>
      <c r="AE120" s="157">
        <f t="shared" si="223"/>
        <v>1</v>
      </c>
      <c r="AF120" s="157">
        <f t="shared" si="124"/>
        <v>1</v>
      </c>
      <c r="AG120" s="157">
        <f t="shared" si="125"/>
        <v>0.65</v>
      </c>
      <c r="AH120" s="157">
        <f t="shared" si="126"/>
        <v>1</v>
      </c>
      <c r="AI120" s="157">
        <f t="shared" si="127"/>
        <v>1</v>
      </c>
      <c r="AJ120" s="157">
        <f t="shared" si="128"/>
        <v>1</v>
      </c>
      <c r="AK120" s="157">
        <f t="shared" si="129"/>
        <v>1</v>
      </c>
      <c r="AL120" s="157">
        <f t="shared" si="130"/>
        <v>0.65</v>
      </c>
      <c r="AM120" s="157">
        <f t="shared" si="131"/>
        <v>1</v>
      </c>
      <c r="AN120" s="157">
        <f t="shared" si="132"/>
        <v>1</v>
      </c>
      <c r="AO120" s="157">
        <f t="shared" si="133"/>
        <v>1</v>
      </c>
      <c r="AP120" s="157">
        <f t="shared" si="134"/>
        <v>1</v>
      </c>
      <c r="AQ120" s="157">
        <f t="shared" si="135"/>
        <v>0.65</v>
      </c>
      <c r="AR120" s="157">
        <f t="shared" si="136"/>
        <v>1</v>
      </c>
      <c r="AS120" s="157">
        <f t="shared" si="137"/>
        <v>1</v>
      </c>
      <c r="AT120" s="157">
        <f t="shared" si="138"/>
        <v>1</v>
      </c>
      <c r="AU120" s="157">
        <f t="shared" si="139"/>
        <v>1</v>
      </c>
      <c r="AV120" s="157">
        <f t="shared" si="140"/>
        <v>0.65</v>
      </c>
      <c r="AW120" s="157">
        <f t="shared" si="141"/>
        <v>1</v>
      </c>
      <c r="AX120" s="157">
        <f t="shared" si="142"/>
        <v>1</v>
      </c>
      <c r="AY120" s="157">
        <f t="shared" si="143"/>
        <v>1</v>
      </c>
      <c r="AZ120" s="157">
        <f t="shared" si="144"/>
        <v>1</v>
      </c>
      <c r="BA120" s="157">
        <f t="shared" si="145"/>
        <v>0.65</v>
      </c>
      <c r="BB120" s="157">
        <f t="shared" si="146"/>
        <v>1</v>
      </c>
      <c r="BC120" s="157">
        <f t="shared" si="147"/>
        <v>1</v>
      </c>
      <c r="BD120" s="60"/>
      <c r="BE120" s="158">
        <f t="shared" si="226"/>
        <v>218.26847839296067</v>
      </c>
      <c r="BF120" s="1"/>
      <c r="BG120" s="1"/>
      <c r="BH120" s="159">
        <f t="shared" si="148"/>
        <v>0</v>
      </c>
      <c r="BI120" s="159">
        <f t="shared" si="149"/>
        <v>0</v>
      </c>
      <c r="BJ120" s="159">
        <f t="shared" si="150"/>
        <v>0</v>
      </c>
      <c r="BK120" s="159">
        <f t="shared" si="151"/>
        <v>0</v>
      </c>
      <c r="BL120" s="159">
        <f t="shared" si="152"/>
        <v>0</v>
      </c>
      <c r="BM120" s="159">
        <f t="shared" si="153"/>
        <v>0</v>
      </c>
      <c r="BN120" s="159">
        <f t="shared" si="154"/>
        <v>0</v>
      </c>
      <c r="BO120" s="159">
        <f t="shared" si="155"/>
        <v>0</v>
      </c>
      <c r="BP120" s="159">
        <f t="shared" si="156"/>
        <v>0</v>
      </c>
      <c r="BQ120" s="159">
        <f t="shared" si="157"/>
        <v>0</v>
      </c>
      <c r="BR120" s="159">
        <f t="shared" si="158"/>
        <v>0</v>
      </c>
      <c r="BS120" s="159">
        <f t="shared" si="159"/>
        <v>0</v>
      </c>
      <c r="BT120" s="159">
        <f t="shared" si="160"/>
        <v>0</v>
      </c>
      <c r="BU120" s="159">
        <f t="shared" si="161"/>
        <v>0</v>
      </c>
      <c r="BV120" s="159">
        <f t="shared" si="162"/>
        <v>0</v>
      </c>
      <c r="BW120" s="159">
        <f t="shared" si="163"/>
        <v>0</v>
      </c>
      <c r="BX120" s="159">
        <f t="shared" si="164"/>
        <v>0</v>
      </c>
      <c r="BY120" s="159">
        <f t="shared" si="165"/>
        <v>0</v>
      </c>
      <c r="BZ120" s="159">
        <f t="shared" si="166"/>
        <v>0</v>
      </c>
      <c r="CA120" s="159">
        <f t="shared" si="167"/>
        <v>0</v>
      </c>
      <c r="CB120" s="159">
        <f t="shared" si="168"/>
        <v>0</v>
      </c>
      <c r="CC120" s="159">
        <f t="shared" si="169"/>
        <v>0</v>
      </c>
      <c r="CD120" s="159">
        <f t="shared" si="170"/>
        <v>0</v>
      </c>
      <c r="CE120" s="159">
        <f t="shared" si="171"/>
        <v>0</v>
      </c>
      <c r="CF120" s="159">
        <f t="shared" si="172"/>
        <v>0</v>
      </c>
      <c r="CG120" s="1"/>
      <c r="CH120" s="1"/>
      <c r="CI120" s="160">
        <f t="shared" si="173"/>
        <v>168.26847839296067</v>
      </c>
      <c r="CJ120" s="160">
        <f t="shared" si="174"/>
        <v>168.26847839296067</v>
      </c>
      <c r="CK120" s="160">
        <f t="shared" si="175"/>
        <v>168.26847839296067</v>
      </c>
      <c r="CL120" s="160">
        <f t="shared" si="176"/>
        <v>168.26847839296067</v>
      </c>
      <c r="CM120" s="160">
        <f t="shared" si="177"/>
        <v>168.26847839296067</v>
      </c>
      <c r="CN120" s="160">
        <f t="shared" si="178"/>
        <v>168.26847839296067</v>
      </c>
      <c r="CO120" s="160">
        <f t="shared" si="179"/>
        <v>168.26847839296067</v>
      </c>
      <c r="CP120" s="160">
        <f t="shared" si="180"/>
        <v>168.26847839296067</v>
      </c>
      <c r="CQ120" s="160">
        <f t="shared" si="181"/>
        <v>168.26847839296067</v>
      </c>
      <c r="CR120" s="160">
        <f t="shared" si="182"/>
        <v>168.26847839296067</v>
      </c>
      <c r="CS120" s="160">
        <f t="shared" si="183"/>
        <v>168.26847839296067</v>
      </c>
      <c r="CT120" s="160">
        <f t="shared" si="184"/>
        <v>168.26847839296067</v>
      </c>
      <c r="CU120" s="160">
        <f t="shared" si="185"/>
        <v>168.26847839296067</v>
      </c>
      <c r="CV120" s="160">
        <f t="shared" si="186"/>
        <v>168.26847839296067</v>
      </c>
      <c r="CW120" s="160">
        <f t="shared" si="187"/>
        <v>168.26847839296067</v>
      </c>
      <c r="CX120" s="160">
        <f t="shared" si="188"/>
        <v>168.26847839296067</v>
      </c>
      <c r="CY120" s="160">
        <f t="shared" si="189"/>
        <v>168.26847839296067</v>
      </c>
      <c r="CZ120" s="160">
        <f t="shared" si="190"/>
        <v>168.26847839296067</v>
      </c>
      <c r="DA120" s="160">
        <f t="shared" si="191"/>
        <v>168.26847839296067</v>
      </c>
      <c r="DB120" s="160">
        <f t="shared" si="192"/>
        <v>168.26847839296067</v>
      </c>
      <c r="DC120" s="160">
        <f t="shared" si="193"/>
        <v>168.26847839296067</v>
      </c>
      <c r="DD120" s="160">
        <f t="shared" si="194"/>
        <v>168.26847839296067</v>
      </c>
      <c r="DE120" s="160">
        <f t="shared" si="195"/>
        <v>168.26847839296067</v>
      </c>
      <c r="DF120" s="160">
        <f t="shared" si="196"/>
        <v>168.26847839296067</v>
      </c>
      <c r="DG120" s="160">
        <f t="shared" si="197"/>
        <v>168.26847839296067</v>
      </c>
      <c r="DH120" s="36"/>
      <c r="DI120" s="36"/>
      <c r="DJ120" s="160">
        <f t="shared" si="198"/>
        <v>168.26847839296067</v>
      </c>
      <c r="DK120" s="160">
        <f t="shared" si="199"/>
        <v>168.26847839296067</v>
      </c>
      <c r="DL120" s="160">
        <f t="shared" si="200"/>
        <v>109.37451095542444</v>
      </c>
      <c r="DM120" s="160">
        <f t="shared" si="201"/>
        <v>168.26847839296067</v>
      </c>
      <c r="DN120" s="160">
        <f t="shared" si="202"/>
        <v>168.26847839296067</v>
      </c>
      <c r="DO120" s="160">
        <f t="shared" si="203"/>
        <v>168.26847839296067</v>
      </c>
      <c r="DP120" s="160">
        <f t="shared" si="204"/>
        <v>168.26847839296067</v>
      </c>
      <c r="DQ120" s="160">
        <f t="shared" si="205"/>
        <v>109.37451095542444</v>
      </c>
      <c r="DR120" s="160">
        <f t="shared" si="206"/>
        <v>168.26847839296067</v>
      </c>
      <c r="DS120" s="160">
        <f t="shared" si="207"/>
        <v>168.26847839296067</v>
      </c>
      <c r="DT120" s="160">
        <f t="shared" si="208"/>
        <v>168.26847839296067</v>
      </c>
      <c r="DU120" s="160">
        <f t="shared" si="209"/>
        <v>168.26847839296067</v>
      </c>
      <c r="DV120" s="160">
        <f t="shared" si="210"/>
        <v>109.37451095542444</v>
      </c>
      <c r="DW120" s="160">
        <f t="shared" si="211"/>
        <v>168.26847839296067</v>
      </c>
      <c r="DX120" s="160">
        <f t="shared" si="212"/>
        <v>168.26847839296067</v>
      </c>
      <c r="DY120" s="160">
        <f t="shared" si="213"/>
        <v>168.26847839296067</v>
      </c>
      <c r="DZ120" s="160">
        <f t="shared" si="214"/>
        <v>168.26847839296067</v>
      </c>
      <c r="EA120" s="160">
        <f t="shared" si="215"/>
        <v>109.37451095542444</v>
      </c>
      <c r="EB120" s="160">
        <f t="shared" si="216"/>
        <v>168.26847839296067</v>
      </c>
      <c r="EC120" s="160">
        <f t="shared" si="217"/>
        <v>168.26847839296067</v>
      </c>
      <c r="ED120" s="160">
        <f t="shared" si="218"/>
        <v>168.26847839296067</v>
      </c>
      <c r="EE120" s="160">
        <f t="shared" si="219"/>
        <v>168.26847839296067</v>
      </c>
      <c r="EF120" s="160">
        <f t="shared" si="220"/>
        <v>109.37451095542444</v>
      </c>
      <c r="EG120" s="160">
        <f t="shared" si="221"/>
        <v>168.26847839296067</v>
      </c>
      <c r="EH120" s="160">
        <f t="shared" si="222"/>
        <v>168.26847839296067</v>
      </c>
      <c r="EI120" s="36"/>
      <c r="EJ120" s="36"/>
      <c r="EK120" s="36"/>
      <c r="EL120" s="36"/>
      <c r="EM120" s="36"/>
      <c r="EN120" s="36"/>
      <c r="EO120" s="36"/>
      <c r="EP120" s="36"/>
      <c r="EQ120" s="36"/>
      <c r="ER120" s="36"/>
      <c r="ES120" s="36"/>
      <c r="ET120" s="36"/>
      <c r="EU120" s="36"/>
    </row>
    <row r="121" spans="1:151" ht="13.5" thickBot="1">
      <c r="A121" s="2">
        <v>1171</v>
      </c>
      <c r="B121" s="153">
        <f>INDEX('Customer Longevity'!$A$7:$A$206,MATCH(Model!A121,'Customer Longevity'!$B$7:$B$206,0))</f>
        <v>6.1608439665038937</v>
      </c>
      <c r="C121" s="154">
        <v>37163.769591350414</v>
      </c>
      <c r="D121" s="3"/>
      <c r="E121" s="153" cm="1">
        <f t="array" ref="E121">INDEX('Distance to Each Branch'!$C$7:$C$806,MATCH(1, (Model!$E$14='Distance to Each Branch'!$B$7:$B$806)*(Model!A121='Distance to Each Branch'!$A$7:$A$806),0))</f>
        <v>1.2248365188323009</v>
      </c>
      <c r="F121" s="153" cm="1">
        <f t="array" ref="F121">INDEX('Distance to Each Branch'!$C$7:$C$806,MATCH(1, (Model!$F$14='Distance to Each Branch'!$B$7:$B$806)*(Model!A121='Distance to Each Branch'!$A$7:$A$806),0))</f>
        <v>1.8678176975861673</v>
      </c>
      <c r="G121" s="153" cm="1">
        <f t="array" ref="G121">INDEX('Distance to Each Branch'!$C$7:$C$806,MATCH(1, (Model!$G$14='Distance to Each Branch'!$B$7:$B$806)*(Model!A121='Distance to Each Branch'!$A$7:$A$806),0))</f>
        <v>1.838832762096257</v>
      </c>
      <c r="H121" s="153" cm="1">
        <f t="array" ref="H121">INDEX('Distance to Each Branch'!$C$7:$C$806,MATCH(1, (Model!$H$14='Distance to Each Branch'!$B$7:$B$806)*(Model!A121='Distance to Each Branch'!$A$7:$A$806),0))</f>
        <v>2.064401829604027</v>
      </c>
      <c r="I121" s="155" t="str">
        <f t="shared" si="224"/>
        <v>Branch A</v>
      </c>
      <c r="J121" s="54"/>
      <c r="K121" s="156">
        <f t="shared" si="225"/>
        <v>1.2248365188323009</v>
      </c>
      <c r="L121" s="34">
        <v>0</v>
      </c>
      <c r="M121" s="153">
        <f t="shared" si="123"/>
        <v>0.61399624326395608</v>
      </c>
      <c r="N121" s="153">
        <f t="shared" si="227"/>
        <v>0</v>
      </c>
      <c r="O121" s="153">
        <f t="shared" si="228"/>
        <v>0</v>
      </c>
      <c r="P121" s="153">
        <f t="shared" si="229"/>
        <v>0</v>
      </c>
      <c r="R121" s="23">
        <v>1</v>
      </c>
      <c r="S121" s="157">
        <f>(1-IF(M121=0,0,INDEX('Branch Closure Driven Attrition'!$D$9:$G$12,MATCH($B121,'Branch Closure Driven Attrition'!$C$9:$C$12,TRUE),MATCH(M121,'Branch Closure Driven Attrition'!$D$8:$G$8,TRUE))))</f>
        <v>0.7</v>
      </c>
      <c r="T121" s="157">
        <f>(1-IF(N121=0,0,INDEX('Branch Closure Driven Attrition'!$D$9:$G$12,MATCH($B121,'Branch Closure Driven Attrition'!$C$9:$C$12,TRUE),MATCH(N121,'Branch Closure Driven Attrition'!$D$8:$G$8,TRUE))))</f>
        <v>1</v>
      </c>
      <c r="U121" s="157">
        <f>(1-IF(O121=0,0,INDEX('Branch Closure Driven Attrition'!$D$9:$G$12,MATCH($B121,'Branch Closure Driven Attrition'!$C$9:$C$12,TRUE),MATCH(O121,'Branch Closure Driven Attrition'!$D$8:$G$8,TRUE))))</f>
        <v>1</v>
      </c>
      <c r="V121" s="157">
        <f>(1-IF(P121=0,0,INDEX('Branch Closure Driven Attrition'!$D$9:$G$12,MATCH($B121,'Branch Closure Driven Attrition'!$C$9:$C$12,TRUE),MATCH(P121,'Branch Closure Driven Attrition'!$D$8:$G$8,TRUE))))</f>
        <v>1</v>
      </c>
      <c r="W121" s="29"/>
      <c r="X121" s="23">
        <f t="shared" si="122"/>
        <v>1</v>
      </c>
      <c r="Y121" s="157">
        <f>IF($C121&lt;'Fee Driven Attrition'!$I$8,1-IF(Y$13='Fee Driven Attrition'!$J$7,'Fee Driven Attrition'!$J$8,'Fee Driven Attrition'!$K$8),1)</f>
        <v>1</v>
      </c>
      <c r="Z121" s="157">
        <f>IF($C121&lt;'Fee Driven Attrition'!$I$9,1-IF(Z$13='Fee Driven Attrition'!$J$7,'Fee Driven Attrition'!$J$9,'Fee Driven Attrition'!$K$8),1)</f>
        <v>1</v>
      </c>
      <c r="AA121" s="157">
        <f>IF($C121&lt;'Fee Driven Attrition'!$I$8,1-IF(AA$13='Fee Driven Attrition'!$K$7,'Fee Driven Attrition'!$K$8,'Fee Driven Attrition'!$K$8),1)</f>
        <v>1</v>
      </c>
      <c r="AB121" s="157">
        <f>IF($C121&lt;'Fee Driven Attrition'!$I$9,1-IF(AB$13='Fee Driven Attrition'!$K$7,'Fee Driven Attrition'!$K$9,'Fee Driven Attrition'!$K$8),1)</f>
        <v>1</v>
      </c>
      <c r="AC121" s="29"/>
      <c r="AD121" s="23"/>
      <c r="AE121" s="157">
        <f t="shared" si="223"/>
        <v>1</v>
      </c>
      <c r="AF121" s="157">
        <f t="shared" si="124"/>
        <v>0.7</v>
      </c>
      <c r="AG121" s="157">
        <f t="shared" si="125"/>
        <v>1</v>
      </c>
      <c r="AH121" s="157">
        <f t="shared" si="126"/>
        <v>1</v>
      </c>
      <c r="AI121" s="157">
        <f t="shared" si="127"/>
        <v>1</v>
      </c>
      <c r="AJ121" s="157">
        <f t="shared" si="128"/>
        <v>1</v>
      </c>
      <c r="AK121" s="157">
        <f t="shared" si="129"/>
        <v>0.7</v>
      </c>
      <c r="AL121" s="157">
        <f t="shared" si="130"/>
        <v>1</v>
      </c>
      <c r="AM121" s="157">
        <f t="shared" si="131"/>
        <v>1</v>
      </c>
      <c r="AN121" s="157">
        <f t="shared" si="132"/>
        <v>1</v>
      </c>
      <c r="AO121" s="157">
        <f t="shared" si="133"/>
        <v>1</v>
      </c>
      <c r="AP121" s="157">
        <f t="shared" si="134"/>
        <v>0.7</v>
      </c>
      <c r="AQ121" s="157">
        <f t="shared" si="135"/>
        <v>1</v>
      </c>
      <c r="AR121" s="157">
        <f t="shared" si="136"/>
        <v>1</v>
      </c>
      <c r="AS121" s="157">
        <f t="shared" si="137"/>
        <v>1</v>
      </c>
      <c r="AT121" s="157">
        <f t="shared" si="138"/>
        <v>1</v>
      </c>
      <c r="AU121" s="157">
        <f t="shared" si="139"/>
        <v>0.7</v>
      </c>
      <c r="AV121" s="157">
        <f t="shared" si="140"/>
        <v>1</v>
      </c>
      <c r="AW121" s="157">
        <f t="shared" si="141"/>
        <v>1</v>
      </c>
      <c r="AX121" s="157">
        <f t="shared" si="142"/>
        <v>1</v>
      </c>
      <c r="AY121" s="157">
        <f t="shared" si="143"/>
        <v>1</v>
      </c>
      <c r="AZ121" s="157">
        <f t="shared" si="144"/>
        <v>0.7</v>
      </c>
      <c r="BA121" s="157">
        <f t="shared" si="145"/>
        <v>1</v>
      </c>
      <c r="BB121" s="157">
        <f t="shared" si="146"/>
        <v>1</v>
      </c>
      <c r="BC121" s="157">
        <f t="shared" si="147"/>
        <v>1</v>
      </c>
      <c r="BD121" s="60"/>
      <c r="BE121" s="158">
        <f t="shared" si="226"/>
        <v>371.63769591350416</v>
      </c>
      <c r="BF121" s="1"/>
      <c r="BG121" s="1"/>
      <c r="BH121" s="159">
        <f t="shared" si="148"/>
        <v>0</v>
      </c>
      <c r="BI121" s="159">
        <f t="shared" si="149"/>
        <v>0</v>
      </c>
      <c r="BJ121" s="159">
        <f t="shared" si="150"/>
        <v>0</v>
      </c>
      <c r="BK121" s="159">
        <f t="shared" si="151"/>
        <v>0</v>
      </c>
      <c r="BL121" s="159">
        <f t="shared" si="152"/>
        <v>0</v>
      </c>
      <c r="BM121" s="159">
        <f t="shared" si="153"/>
        <v>0</v>
      </c>
      <c r="BN121" s="159">
        <f t="shared" si="154"/>
        <v>0</v>
      </c>
      <c r="BO121" s="159">
        <f t="shared" si="155"/>
        <v>0</v>
      </c>
      <c r="BP121" s="159">
        <f t="shared" si="156"/>
        <v>0</v>
      </c>
      <c r="BQ121" s="159">
        <f t="shared" si="157"/>
        <v>0</v>
      </c>
      <c r="BR121" s="159">
        <f t="shared" si="158"/>
        <v>0</v>
      </c>
      <c r="BS121" s="159">
        <f t="shared" si="159"/>
        <v>0</v>
      </c>
      <c r="BT121" s="159">
        <f t="shared" si="160"/>
        <v>0</v>
      </c>
      <c r="BU121" s="159">
        <f t="shared" si="161"/>
        <v>0</v>
      </c>
      <c r="BV121" s="159">
        <f t="shared" si="162"/>
        <v>0</v>
      </c>
      <c r="BW121" s="159">
        <f t="shared" si="163"/>
        <v>0</v>
      </c>
      <c r="BX121" s="159">
        <f t="shared" si="164"/>
        <v>0</v>
      </c>
      <c r="BY121" s="159">
        <f t="shared" si="165"/>
        <v>0</v>
      </c>
      <c r="BZ121" s="159">
        <f t="shared" si="166"/>
        <v>0</v>
      </c>
      <c r="CA121" s="159">
        <f t="shared" si="167"/>
        <v>0</v>
      </c>
      <c r="CB121" s="159">
        <f t="shared" si="168"/>
        <v>0</v>
      </c>
      <c r="CC121" s="159">
        <f t="shared" si="169"/>
        <v>0</v>
      </c>
      <c r="CD121" s="159">
        <f t="shared" si="170"/>
        <v>0</v>
      </c>
      <c r="CE121" s="159">
        <f t="shared" si="171"/>
        <v>0</v>
      </c>
      <c r="CF121" s="159">
        <f t="shared" si="172"/>
        <v>0</v>
      </c>
      <c r="CG121" s="1"/>
      <c r="CH121" s="1"/>
      <c r="CI121" s="160">
        <f t="shared" si="173"/>
        <v>321.63769591350416</v>
      </c>
      <c r="CJ121" s="160">
        <f t="shared" si="174"/>
        <v>321.63769591350416</v>
      </c>
      <c r="CK121" s="160">
        <f t="shared" si="175"/>
        <v>321.63769591350416</v>
      </c>
      <c r="CL121" s="160">
        <f t="shared" si="176"/>
        <v>321.63769591350416</v>
      </c>
      <c r="CM121" s="160">
        <f t="shared" si="177"/>
        <v>321.63769591350416</v>
      </c>
      <c r="CN121" s="160">
        <f t="shared" si="178"/>
        <v>321.63769591350416</v>
      </c>
      <c r="CO121" s="160">
        <f t="shared" si="179"/>
        <v>321.63769591350416</v>
      </c>
      <c r="CP121" s="160">
        <f t="shared" si="180"/>
        <v>321.63769591350416</v>
      </c>
      <c r="CQ121" s="160">
        <f t="shared" si="181"/>
        <v>321.63769591350416</v>
      </c>
      <c r="CR121" s="160">
        <f t="shared" si="182"/>
        <v>321.63769591350416</v>
      </c>
      <c r="CS121" s="160">
        <f t="shared" si="183"/>
        <v>321.63769591350416</v>
      </c>
      <c r="CT121" s="160">
        <f t="shared" si="184"/>
        <v>321.63769591350416</v>
      </c>
      <c r="CU121" s="160">
        <f t="shared" si="185"/>
        <v>321.63769591350416</v>
      </c>
      <c r="CV121" s="160">
        <f t="shared" si="186"/>
        <v>321.63769591350416</v>
      </c>
      <c r="CW121" s="160">
        <f t="shared" si="187"/>
        <v>321.63769591350416</v>
      </c>
      <c r="CX121" s="160">
        <f t="shared" si="188"/>
        <v>321.63769591350416</v>
      </c>
      <c r="CY121" s="160">
        <f t="shared" si="189"/>
        <v>321.63769591350416</v>
      </c>
      <c r="CZ121" s="160">
        <f t="shared" si="190"/>
        <v>321.63769591350416</v>
      </c>
      <c r="DA121" s="160">
        <f t="shared" si="191"/>
        <v>321.63769591350416</v>
      </c>
      <c r="DB121" s="160">
        <f t="shared" si="192"/>
        <v>321.63769591350416</v>
      </c>
      <c r="DC121" s="160">
        <f t="shared" si="193"/>
        <v>321.63769591350416</v>
      </c>
      <c r="DD121" s="160">
        <f t="shared" si="194"/>
        <v>321.63769591350416</v>
      </c>
      <c r="DE121" s="160">
        <f t="shared" si="195"/>
        <v>321.63769591350416</v>
      </c>
      <c r="DF121" s="160">
        <f t="shared" si="196"/>
        <v>321.63769591350416</v>
      </c>
      <c r="DG121" s="160">
        <f t="shared" si="197"/>
        <v>321.63769591350416</v>
      </c>
      <c r="DH121" s="36"/>
      <c r="DI121" s="36"/>
      <c r="DJ121" s="160">
        <f t="shared" si="198"/>
        <v>321.63769591350416</v>
      </c>
      <c r="DK121" s="160">
        <f t="shared" si="199"/>
        <v>225.14638713945288</v>
      </c>
      <c r="DL121" s="160">
        <f t="shared" si="200"/>
        <v>321.63769591350416</v>
      </c>
      <c r="DM121" s="160">
        <f t="shared" si="201"/>
        <v>321.63769591350416</v>
      </c>
      <c r="DN121" s="160">
        <f t="shared" si="202"/>
        <v>321.63769591350416</v>
      </c>
      <c r="DO121" s="160">
        <f t="shared" si="203"/>
        <v>321.63769591350416</v>
      </c>
      <c r="DP121" s="160">
        <f t="shared" si="204"/>
        <v>225.14638713945288</v>
      </c>
      <c r="DQ121" s="160">
        <f t="shared" si="205"/>
        <v>321.63769591350416</v>
      </c>
      <c r="DR121" s="160">
        <f t="shared" si="206"/>
        <v>321.63769591350416</v>
      </c>
      <c r="DS121" s="160">
        <f t="shared" si="207"/>
        <v>321.63769591350416</v>
      </c>
      <c r="DT121" s="160">
        <f t="shared" si="208"/>
        <v>321.63769591350416</v>
      </c>
      <c r="DU121" s="160">
        <f t="shared" si="209"/>
        <v>225.14638713945288</v>
      </c>
      <c r="DV121" s="160">
        <f t="shared" si="210"/>
        <v>321.63769591350416</v>
      </c>
      <c r="DW121" s="160">
        <f t="shared" si="211"/>
        <v>321.63769591350416</v>
      </c>
      <c r="DX121" s="160">
        <f t="shared" si="212"/>
        <v>321.63769591350416</v>
      </c>
      <c r="DY121" s="160">
        <f t="shared" si="213"/>
        <v>321.63769591350416</v>
      </c>
      <c r="DZ121" s="160">
        <f t="shared" si="214"/>
        <v>225.14638713945288</v>
      </c>
      <c r="EA121" s="160">
        <f t="shared" si="215"/>
        <v>321.63769591350416</v>
      </c>
      <c r="EB121" s="160">
        <f t="shared" si="216"/>
        <v>321.63769591350416</v>
      </c>
      <c r="EC121" s="160">
        <f t="shared" si="217"/>
        <v>321.63769591350416</v>
      </c>
      <c r="ED121" s="160">
        <f t="shared" si="218"/>
        <v>321.63769591350416</v>
      </c>
      <c r="EE121" s="160">
        <f t="shared" si="219"/>
        <v>225.14638713945288</v>
      </c>
      <c r="EF121" s="160">
        <f t="shared" si="220"/>
        <v>321.63769591350416</v>
      </c>
      <c r="EG121" s="160">
        <f t="shared" si="221"/>
        <v>321.63769591350416</v>
      </c>
      <c r="EH121" s="160">
        <f t="shared" si="222"/>
        <v>321.63769591350416</v>
      </c>
      <c r="EI121" s="36"/>
      <c r="EJ121" s="36"/>
      <c r="EK121" s="36"/>
      <c r="EL121" s="36"/>
      <c r="EM121" s="36"/>
      <c r="EN121" s="36"/>
      <c r="EO121" s="36"/>
      <c r="EP121" s="36"/>
      <c r="EQ121" s="36"/>
      <c r="ER121" s="36"/>
      <c r="ES121" s="36"/>
      <c r="ET121" s="36"/>
      <c r="EU121" s="36"/>
    </row>
    <row r="122" spans="1:151" ht="13.5" thickBot="1">
      <c r="A122" s="2">
        <v>1189</v>
      </c>
      <c r="B122" s="153">
        <f>INDEX('Customer Longevity'!$A$7:$A$206,MATCH(Model!A122,'Customer Longevity'!$B$7:$B$206,0))</f>
        <v>11.996402664179511</v>
      </c>
      <c r="C122" s="154">
        <v>9043.0549847078546</v>
      </c>
      <c r="D122" s="3"/>
      <c r="E122" s="153" cm="1">
        <f t="array" ref="E122">INDEX('Distance to Each Branch'!$C$7:$C$806,MATCH(1, (Model!$E$14='Distance to Each Branch'!$B$7:$B$806)*(Model!A122='Distance to Each Branch'!$A$7:$A$806),0))</f>
        <v>3.1630553731206761</v>
      </c>
      <c r="F122" s="153" cm="1">
        <f t="array" ref="F122">INDEX('Distance to Each Branch'!$C$7:$C$806,MATCH(1, (Model!$F$14='Distance to Each Branch'!$B$7:$B$806)*(Model!A122='Distance to Each Branch'!$A$7:$A$806),0))</f>
        <v>2.2438734767184405</v>
      </c>
      <c r="G122" s="153" cm="1">
        <f t="array" ref="G122">INDEX('Distance to Each Branch'!$C$7:$C$806,MATCH(1, (Model!$G$14='Distance to Each Branch'!$B$7:$B$806)*(Model!A122='Distance to Each Branch'!$A$7:$A$806),0))</f>
        <v>1.3367602699040197</v>
      </c>
      <c r="H122" s="153" cm="1">
        <f t="array" ref="H122">INDEX('Distance to Each Branch'!$C$7:$C$806,MATCH(1, (Model!$H$14='Distance to Each Branch'!$B$7:$B$806)*(Model!A122='Distance to Each Branch'!$A$7:$A$806),0))</f>
        <v>2.3720504791028278</v>
      </c>
      <c r="I122" s="155" t="str">
        <f t="shared" si="224"/>
        <v>Branch C</v>
      </c>
      <c r="J122" s="54"/>
      <c r="K122" s="156">
        <f t="shared" si="225"/>
        <v>1.3367602699040197</v>
      </c>
      <c r="L122" s="34">
        <v>0</v>
      </c>
      <c r="M122" s="153">
        <f t="shared" si="123"/>
        <v>0</v>
      </c>
      <c r="N122" s="153">
        <f t="shared" si="227"/>
        <v>0</v>
      </c>
      <c r="O122" s="153">
        <f t="shared" si="228"/>
        <v>0.90711320681442076</v>
      </c>
      <c r="P122" s="153">
        <f t="shared" si="229"/>
        <v>0</v>
      </c>
      <c r="R122" s="23">
        <v>1</v>
      </c>
      <c r="S122" s="157">
        <f>(1-IF(M122=0,0,INDEX('Branch Closure Driven Attrition'!$D$9:$G$12,MATCH($B122,'Branch Closure Driven Attrition'!$C$9:$C$12,TRUE),MATCH(M122,'Branch Closure Driven Attrition'!$D$8:$G$8,TRUE))))</f>
        <v>1</v>
      </c>
      <c r="T122" s="157">
        <f>(1-IF(N122=0,0,INDEX('Branch Closure Driven Attrition'!$D$9:$G$12,MATCH($B122,'Branch Closure Driven Attrition'!$C$9:$C$12,TRUE),MATCH(N122,'Branch Closure Driven Attrition'!$D$8:$G$8,TRUE))))</f>
        <v>1</v>
      </c>
      <c r="U122" s="157">
        <f>(1-IF(O122=0,0,INDEX('Branch Closure Driven Attrition'!$D$9:$G$12,MATCH($B122,'Branch Closure Driven Attrition'!$C$9:$C$12,TRUE),MATCH(O122,'Branch Closure Driven Attrition'!$D$8:$G$8,TRUE))))</f>
        <v>0.7</v>
      </c>
      <c r="V122" s="157">
        <f>(1-IF(P122=0,0,INDEX('Branch Closure Driven Attrition'!$D$9:$G$12,MATCH($B122,'Branch Closure Driven Attrition'!$C$9:$C$12,TRUE),MATCH(P122,'Branch Closure Driven Attrition'!$D$8:$G$8,TRUE))))</f>
        <v>1</v>
      </c>
      <c r="W122" s="29"/>
      <c r="X122" s="23">
        <f t="shared" si="122"/>
        <v>1</v>
      </c>
      <c r="Y122" s="157">
        <f>IF($C122&lt;'Fee Driven Attrition'!$I$8,1-IF(Y$13='Fee Driven Attrition'!$J$7,'Fee Driven Attrition'!$J$8,'Fee Driven Attrition'!$K$8),1)</f>
        <v>0.9</v>
      </c>
      <c r="Z122" s="157">
        <f>IF($C122&lt;'Fee Driven Attrition'!$I$9,1-IF(Z$13='Fee Driven Attrition'!$J$7,'Fee Driven Attrition'!$J$9,'Fee Driven Attrition'!$K$8),1)</f>
        <v>0.95</v>
      </c>
      <c r="AA122" s="157">
        <f>IF($C122&lt;'Fee Driven Attrition'!$I$8,1-IF(AA$13='Fee Driven Attrition'!$K$7,'Fee Driven Attrition'!$K$8,'Fee Driven Attrition'!$K$8),1)</f>
        <v>0.8</v>
      </c>
      <c r="AB122" s="157">
        <f>IF($C122&lt;'Fee Driven Attrition'!$I$9,1-IF(AB$13='Fee Driven Attrition'!$K$7,'Fee Driven Attrition'!$K$9,'Fee Driven Attrition'!$K$8),1)</f>
        <v>0.85</v>
      </c>
      <c r="AC122" s="29"/>
      <c r="AD122" s="23"/>
      <c r="AE122" s="157">
        <f t="shared" si="223"/>
        <v>1</v>
      </c>
      <c r="AF122" s="157">
        <f t="shared" si="124"/>
        <v>1</v>
      </c>
      <c r="AG122" s="157">
        <f t="shared" si="125"/>
        <v>1</v>
      </c>
      <c r="AH122" s="157">
        <f t="shared" si="126"/>
        <v>0.7</v>
      </c>
      <c r="AI122" s="157">
        <f t="shared" si="127"/>
        <v>1</v>
      </c>
      <c r="AJ122" s="157">
        <f t="shared" si="128"/>
        <v>0.9</v>
      </c>
      <c r="AK122" s="157">
        <f t="shared" si="129"/>
        <v>0.9</v>
      </c>
      <c r="AL122" s="157">
        <f t="shared" si="130"/>
        <v>0.9</v>
      </c>
      <c r="AM122" s="157">
        <f t="shared" si="131"/>
        <v>0.63</v>
      </c>
      <c r="AN122" s="157">
        <f t="shared" si="132"/>
        <v>0.9</v>
      </c>
      <c r="AO122" s="157">
        <f t="shared" si="133"/>
        <v>0.95</v>
      </c>
      <c r="AP122" s="157">
        <f t="shared" si="134"/>
        <v>0.95</v>
      </c>
      <c r="AQ122" s="157">
        <f t="shared" si="135"/>
        <v>0.95</v>
      </c>
      <c r="AR122" s="157">
        <f t="shared" si="136"/>
        <v>0.66499999999999992</v>
      </c>
      <c r="AS122" s="157">
        <f t="shared" si="137"/>
        <v>0.95</v>
      </c>
      <c r="AT122" s="157">
        <f t="shared" si="138"/>
        <v>0.8</v>
      </c>
      <c r="AU122" s="157">
        <f t="shared" si="139"/>
        <v>0.8</v>
      </c>
      <c r="AV122" s="157">
        <f t="shared" si="140"/>
        <v>0.8</v>
      </c>
      <c r="AW122" s="157">
        <f t="shared" si="141"/>
        <v>0.55999999999999994</v>
      </c>
      <c r="AX122" s="157">
        <f t="shared" si="142"/>
        <v>0.8</v>
      </c>
      <c r="AY122" s="157">
        <f t="shared" si="143"/>
        <v>0.85</v>
      </c>
      <c r="AZ122" s="157">
        <f t="shared" si="144"/>
        <v>0.85</v>
      </c>
      <c r="BA122" s="157">
        <f t="shared" si="145"/>
        <v>0.85</v>
      </c>
      <c r="BB122" s="157">
        <f t="shared" si="146"/>
        <v>0.59499999999999997</v>
      </c>
      <c r="BC122" s="157">
        <f t="shared" si="147"/>
        <v>0.85</v>
      </c>
      <c r="BD122" s="60"/>
      <c r="BE122" s="158">
        <f t="shared" si="226"/>
        <v>90.430549847078552</v>
      </c>
      <c r="BF122" s="1"/>
      <c r="BG122" s="1"/>
      <c r="BH122" s="159">
        <f t="shared" si="148"/>
        <v>0</v>
      </c>
      <c r="BI122" s="159">
        <f t="shared" si="149"/>
        <v>0</v>
      </c>
      <c r="BJ122" s="159">
        <f t="shared" si="150"/>
        <v>0</v>
      </c>
      <c r="BK122" s="159">
        <f t="shared" si="151"/>
        <v>0</v>
      </c>
      <c r="BL122" s="159">
        <f t="shared" si="152"/>
        <v>0</v>
      </c>
      <c r="BM122" s="159">
        <f t="shared" si="153"/>
        <v>40</v>
      </c>
      <c r="BN122" s="159">
        <f t="shared" si="154"/>
        <v>40</v>
      </c>
      <c r="BO122" s="159">
        <f t="shared" si="155"/>
        <v>40</v>
      </c>
      <c r="BP122" s="159">
        <f t="shared" si="156"/>
        <v>40</v>
      </c>
      <c r="BQ122" s="159">
        <f t="shared" si="157"/>
        <v>40</v>
      </c>
      <c r="BR122" s="159">
        <f t="shared" si="158"/>
        <v>40</v>
      </c>
      <c r="BS122" s="159">
        <f t="shared" si="159"/>
        <v>40</v>
      </c>
      <c r="BT122" s="159">
        <f t="shared" si="160"/>
        <v>40</v>
      </c>
      <c r="BU122" s="159">
        <f t="shared" si="161"/>
        <v>40</v>
      </c>
      <c r="BV122" s="159">
        <f t="shared" si="162"/>
        <v>40</v>
      </c>
      <c r="BW122" s="159">
        <f t="shared" si="163"/>
        <v>60</v>
      </c>
      <c r="BX122" s="159">
        <f t="shared" si="164"/>
        <v>60</v>
      </c>
      <c r="BY122" s="159">
        <f t="shared" si="165"/>
        <v>60</v>
      </c>
      <c r="BZ122" s="159">
        <f t="shared" si="166"/>
        <v>60</v>
      </c>
      <c r="CA122" s="159">
        <f t="shared" si="167"/>
        <v>60</v>
      </c>
      <c r="CB122" s="159">
        <f t="shared" si="168"/>
        <v>60</v>
      </c>
      <c r="CC122" s="159">
        <f t="shared" si="169"/>
        <v>60</v>
      </c>
      <c r="CD122" s="159">
        <f t="shared" si="170"/>
        <v>60</v>
      </c>
      <c r="CE122" s="159">
        <f t="shared" si="171"/>
        <v>60</v>
      </c>
      <c r="CF122" s="159">
        <f t="shared" si="172"/>
        <v>60</v>
      </c>
      <c r="CG122" s="1"/>
      <c r="CH122" s="1"/>
      <c r="CI122" s="160">
        <f t="shared" si="173"/>
        <v>40.430549847078552</v>
      </c>
      <c r="CJ122" s="160">
        <f t="shared" si="174"/>
        <v>40.430549847078552</v>
      </c>
      <c r="CK122" s="160">
        <f t="shared" si="175"/>
        <v>40.430549847078552</v>
      </c>
      <c r="CL122" s="160">
        <f t="shared" si="176"/>
        <v>40.430549847078552</v>
      </c>
      <c r="CM122" s="160">
        <f t="shared" si="177"/>
        <v>40.430549847078552</v>
      </c>
      <c r="CN122" s="160">
        <f t="shared" si="178"/>
        <v>80.430549847078566</v>
      </c>
      <c r="CO122" s="160">
        <f t="shared" si="179"/>
        <v>80.430549847078566</v>
      </c>
      <c r="CP122" s="160">
        <f t="shared" si="180"/>
        <v>80.430549847078566</v>
      </c>
      <c r="CQ122" s="160">
        <f t="shared" si="181"/>
        <v>80.430549847078566</v>
      </c>
      <c r="CR122" s="160">
        <f t="shared" si="182"/>
        <v>80.430549847078566</v>
      </c>
      <c r="CS122" s="160">
        <f t="shared" si="183"/>
        <v>80.430549847078566</v>
      </c>
      <c r="CT122" s="160">
        <f t="shared" si="184"/>
        <v>80.430549847078566</v>
      </c>
      <c r="CU122" s="160">
        <f t="shared" si="185"/>
        <v>80.430549847078566</v>
      </c>
      <c r="CV122" s="160">
        <f t="shared" si="186"/>
        <v>80.430549847078566</v>
      </c>
      <c r="CW122" s="160">
        <f t="shared" si="187"/>
        <v>80.430549847078566</v>
      </c>
      <c r="CX122" s="160">
        <f t="shared" si="188"/>
        <v>100.43054984707857</v>
      </c>
      <c r="CY122" s="160">
        <f t="shared" si="189"/>
        <v>100.43054984707857</v>
      </c>
      <c r="CZ122" s="160">
        <f t="shared" si="190"/>
        <v>100.43054984707857</v>
      </c>
      <c r="DA122" s="160">
        <f t="shared" si="191"/>
        <v>100.43054984707857</v>
      </c>
      <c r="DB122" s="160">
        <f t="shared" si="192"/>
        <v>100.43054984707857</v>
      </c>
      <c r="DC122" s="160">
        <f t="shared" si="193"/>
        <v>100.43054984707857</v>
      </c>
      <c r="DD122" s="160">
        <f t="shared" si="194"/>
        <v>100.43054984707857</v>
      </c>
      <c r="DE122" s="160">
        <f t="shared" si="195"/>
        <v>100.43054984707857</v>
      </c>
      <c r="DF122" s="160">
        <f t="shared" si="196"/>
        <v>100.43054984707857</v>
      </c>
      <c r="DG122" s="160">
        <f t="shared" si="197"/>
        <v>100.43054984707857</v>
      </c>
      <c r="DH122" s="36"/>
      <c r="DI122" s="36"/>
      <c r="DJ122" s="160">
        <f t="shared" si="198"/>
        <v>40.430549847078552</v>
      </c>
      <c r="DK122" s="160">
        <f t="shared" si="199"/>
        <v>40.430549847078552</v>
      </c>
      <c r="DL122" s="160">
        <f t="shared" si="200"/>
        <v>40.430549847078552</v>
      </c>
      <c r="DM122" s="160">
        <f t="shared" si="201"/>
        <v>28.301384892954985</v>
      </c>
      <c r="DN122" s="160">
        <f t="shared" si="202"/>
        <v>40.430549847078552</v>
      </c>
      <c r="DO122" s="160">
        <f t="shared" si="203"/>
        <v>72.387494862370716</v>
      </c>
      <c r="DP122" s="160">
        <f t="shared" si="204"/>
        <v>72.387494862370716</v>
      </c>
      <c r="DQ122" s="160">
        <f t="shared" si="205"/>
        <v>72.387494862370716</v>
      </c>
      <c r="DR122" s="160">
        <f t="shared" si="206"/>
        <v>50.671246403659495</v>
      </c>
      <c r="DS122" s="160">
        <f t="shared" si="207"/>
        <v>72.387494862370716</v>
      </c>
      <c r="DT122" s="160">
        <f t="shared" si="208"/>
        <v>76.409022354724641</v>
      </c>
      <c r="DU122" s="160">
        <f t="shared" si="209"/>
        <v>76.409022354724641</v>
      </c>
      <c r="DV122" s="160">
        <f t="shared" si="210"/>
        <v>76.409022354724641</v>
      </c>
      <c r="DW122" s="160">
        <f t="shared" si="211"/>
        <v>53.48631564830724</v>
      </c>
      <c r="DX122" s="160">
        <f t="shared" si="212"/>
        <v>76.409022354724641</v>
      </c>
      <c r="DY122" s="160">
        <f t="shared" si="213"/>
        <v>80.344439877662865</v>
      </c>
      <c r="DZ122" s="160">
        <f t="shared" si="214"/>
        <v>80.344439877662865</v>
      </c>
      <c r="EA122" s="160">
        <f t="shared" si="215"/>
        <v>80.344439877662865</v>
      </c>
      <c r="EB122" s="160">
        <f t="shared" si="216"/>
        <v>56.241107914363994</v>
      </c>
      <c r="EC122" s="160">
        <f t="shared" si="217"/>
        <v>80.344439877662865</v>
      </c>
      <c r="ED122" s="160">
        <f t="shared" si="218"/>
        <v>85.365967370016776</v>
      </c>
      <c r="EE122" s="160">
        <f t="shared" si="219"/>
        <v>85.365967370016776</v>
      </c>
      <c r="EF122" s="160">
        <f t="shared" si="220"/>
        <v>85.365967370016776</v>
      </c>
      <c r="EG122" s="160">
        <f t="shared" si="221"/>
        <v>59.756177159011742</v>
      </c>
      <c r="EH122" s="160">
        <f t="shared" si="222"/>
        <v>85.365967370016776</v>
      </c>
      <c r="EI122" s="36"/>
      <c r="EJ122" s="36"/>
      <c r="EK122" s="36"/>
      <c r="EL122" s="36"/>
      <c r="EM122" s="36"/>
      <c r="EN122" s="36"/>
      <c r="EO122" s="36"/>
      <c r="EP122" s="36"/>
      <c r="EQ122" s="36"/>
      <c r="ER122" s="36"/>
      <c r="ES122" s="36"/>
      <c r="ET122" s="36"/>
      <c r="EU122" s="36"/>
    </row>
    <row r="123" spans="1:151" ht="13.5" thickBot="1">
      <c r="A123" s="2">
        <v>1196</v>
      </c>
      <c r="B123" s="153">
        <f>INDEX('Customer Longevity'!$A$7:$A$206,MATCH(Model!A123,'Customer Longevity'!$B$7:$B$206,0))</f>
        <v>0.35345919797491077</v>
      </c>
      <c r="C123" s="154">
        <v>11452.46582022815</v>
      </c>
      <c r="D123" s="3"/>
      <c r="E123" s="153" cm="1">
        <f t="array" ref="E123">INDEX('Distance to Each Branch'!$C$7:$C$806,MATCH(1, (Model!$E$14='Distance to Each Branch'!$B$7:$B$806)*(Model!A123='Distance to Each Branch'!$A$7:$A$806),0))</f>
        <v>7.4194991407087114</v>
      </c>
      <c r="F123" s="153" cm="1">
        <f t="array" ref="F123">INDEX('Distance to Each Branch'!$C$7:$C$806,MATCH(1, (Model!$F$14='Distance to Each Branch'!$B$7:$B$806)*(Model!A123='Distance to Each Branch'!$A$7:$A$806),0))</f>
        <v>1.6333885774343713</v>
      </c>
      <c r="G123" s="153" cm="1">
        <f t="array" ref="G123">INDEX('Distance to Each Branch'!$C$7:$C$806,MATCH(1, (Model!$G$14='Distance to Each Branch'!$B$7:$B$806)*(Model!A123='Distance to Each Branch'!$A$7:$A$806),0))</f>
        <v>2.0280067248521507</v>
      </c>
      <c r="H123" s="153" cm="1">
        <f t="array" ref="H123">INDEX('Distance to Each Branch'!$C$7:$C$806,MATCH(1, (Model!$H$14='Distance to Each Branch'!$B$7:$B$806)*(Model!A123='Distance to Each Branch'!$A$7:$A$806),0))</f>
        <v>2.0607727386876715</v>
      </c>
      <c r="I123" s="155" t="str">
        <f t="shared" si="224"/>
        <v>Branch B</v>
      </c>
      <c r="J123" s="54"/>
      <c r="K123" s="156">
        <f t="shared" si="225"/>
        <v>1.6333885774343713</v>
      </c>
      <c r="L123" s="34">
        <v>0</v>
      </c>
      <c r="M123" s="153">
        <f t="shared" si="123"/>
        <v>0</v>
      </c>
      <c r="N123" s="153">
        <f t="shared" si="227"/>
        <v>0.39461814741777945</v>
      </c>
      <c r="O123" s="153">
        <f t="shared" si="228"/>
        <v>0</v>
      </c>
      <c r="P123" s="153">
        <f t="shared" si="229"/>
        <v>0</v>
      </c>
      <c r="R123" s="23">
        <v>1</v>
      </c>
      <c r="S123" s="157">
        <f>(1-IF(M123=0,0,INDEX('Branch Closure Driven Attrition'!$D$9:$G$12,MATCH($B123,'Branch Closure Driven Attrition'!$C$9:$C$12,TRUE),MATCH(M123,'Branch Closure Driven Attrition'!$D$8:$G$8,TRUE))))</f>
        <v>1</v>
      </c>
      <c r="T123" s="157">
        <f>(1-IF(N123=0,0,INDEX('Branch Closure Driven Attrition'!$D$9:$G$12,MATCH($B123,'Branch Closure Driven Attrition'!$C$9:$C$12,TRUE),MATCH(N123,'Branch Closure Driven Attrition'!$D$8:$G$8,TRUE))))</f>
        <v>0.6</v>
      </c>
      <c r="U123" s="157">
        <f>(1-IF(O123=0,0,INDEX('Branch Closure Driven Attrition'!$D$9:$G$12,MATCH($B123,'Branch Closure Driven Attrition'!$C$9:$C$12,TRUE),MATCH(O123,'Branch Closure Driven Attrition'!$D$8:$G$8,TRUE))))</f>
        <v>1</v>
      </c>
      <c r="V123" s="157">
        <f>(1-IF(P123=0,0,INDEX('Branch Closure Driven Attrition'!$D$9:$G$12,MATCH($B123,'Branch Closure Driven Attrition'!$C$9:$C$12,TRUE),MATCH(P123,'Branch Closure Driven Attrition'!$D$8:$G$8,TRUE))))</f>
        <v>1</v>
      </c>
      <c r="W123" s="29"/>
      <c r="X123" s="23">
        <f t="shared" si="122"/>
        <v>1</v>
      </c>
      <c r="Y123" s="157">
        <f>IF($C123&lt;'Fee Driven Attrition'!$I$8,1-IF(Y$13='Fee Driven Attrition'!$J$7,'Fee Driven Attrition'!$J$8,'Fee Driven Attrition'!$K$8),1)</f>
        <v>0.9</v>
      </c>
      <c r="Z123" s="157">
        <f>IF($C123&lt;'Fee Driven Attrition'!$I$9,1-IF(Z$13='Fee Driven Attrition'!$J$7,'Fee Driven Attrition'!$J$9,'Fee Driven Attrition'!$K$8),1)</f>
        <v>0.95</v>
      </c>
      <c r="AA123" s="157">
        <f>IF($C123&lt;'Fee Driven Attrition'!$I$8,1-IF(AA$13='Fee Driven Attrition'!$K$7,'Fee Driven Attrition'!$K$8,'Fee Driven Attrition'!$K$8),1)</f>
        <v>0.8</v>
      </c>
      <c r="AB123" s="157">
        <f>IF($C123&lt;'Fee Driven Attrition'!$I$9,1-IF(AB$13='Fee Driven Attrition'!$K$7,'Fee Driven Attrition'!$K$9,'Fee Driven Attrition'!$K$8),1)</f>
        <v>0.85</v>
      </c>
      <c r="AC123" s="29"/>
      <c r="AD123" s="23"/>
      <c r="AE123" s="157">
        <f t="shared" si="223"/>
        <v>1</v>
      </c>
      <c r="AF123" s="157">
        <f t="shared" si="124"/>
        <v>1</v>
      </c>
      <c r="AG123" s="157">
        <f t="shared" si="125"/>
        <v>0.6</v>
      </c>
      <c r="AH123" s="157">
        <f t="shared" si="126"/>
        <v>1</v>
      </c>
      <c r="AI123" s="157">
        <f t="shared" si="127"/>
        <v>1</v>
      </c>
      <c r="AJ123" s="157">
        <f t="shared" si="128"/>
        <v>0.9</v>
      </c>
      <c r="AK123" s="157">
        <f t="shared" si="129"/>
        <v>0.9</v>
      </c>
      <c r="AL123" s="157">
        <f t="shared" si="130"/>
        <v>0.54</v>
      </c>
      <c r="AM123" s="157">
        <f t="shared" si="131"/>
        <v>0.9</v>
      </c>
      <c r="AN123" s="157">
        <f t="shared" si="132"/>
        <v>0.9</v>
      </c>
      <c r="AO123" s="157">
        <f t="shared" si="133"/>
        <v>0.95</v>
      </c>
      <c r="AP123" s="157">
        <f t="shared" si="134"/>
        <v>0.95</v>
      </c>
      <c r="AQ123" s="157">
        <f t="shared" si="135"/>
        <v>0.56999999999999995</v>
      </c>
      <c r="AR123" s="157">
        <f t="shared" si="136"/>
        <v>0.95</v>
      </c>
      <c r="AS123" s="157">
        <f t="shared" si="137"/>
        <v>0.95</v>
      </c>
      <c r="AT123" s="157">
        <f t="shared" si="138"/>
        <v>0.8</v>
      </c>
      <c r="AU123" s="157">
        <f t="shared" si="139"/>
        <v>0.8</v>
      </c>
      <c r="AV123" s="157">
        <f t="shared" si="140"/>
        <v>0.48</v>
      </c>
      <c r="AW123" s="157">
        <f t="shared" si="141"/>
        <v>0.8</v>
      </c>
      <c r="AX123" s="157">
        <f t="shared" si="142"/>
        <v>0.8</v>
      </c>
      <c r="AY123" s="157">
        <f t="shared" si="143"/>
        <v>0.85</v>
      </c>
      <c r="AZ123" s="157">
        <f t="shared" si="144"/>
        <v>0.85</v>
      </c>
      <c r="BA123" s="157">
        <f t="shared" si="145"/>
        <v>0.51</v>
      </c>
      <c r="BB123" s="157">
        <f t="shared" si="146"/>
        <v>0.85</v>
      </c>
      <c r="BC123" s="157">
        <f t="shared" si="147"/>
        <v>0.85</v>
      </c>
      <c r="BD123" s="60"/>
      <c r="BE123" s="158">
        <f t="shared" si="226"/>
        <v>114.5246582022815</v>
      </c>
      <c r="BF123" s="1"/>
      <c r="BG123" s="1"/>
      <c r="BH123" s="159">
        <f t="shared" si="148"/>
        <v>0</v>
      </c>
      <c r="BI123" s="159">
        <f t="shared" si="149"/>
        <v>0</v>
      </c>
      <c r="BJ123" s="159">
        <f t="shared" si="150"/>
        <v>0</v>
      </c>
      <c r="BK123" s="159">
        <f t="shared" si="151"/>
        <v>0</v>
      </c>
      <c r="BL123" s="159">
        <f t="shared" si="152"/>
        <v>0</v>
      </c>
      <c r="BM123" s="159">
        <f t="shared" si="153"/>
        <v>40</v>
      </c>
      <c r="BN123" s="159">
        <f t="shared" si="154"/>
        <v>40</v>
      </c>
      <c r="BO123" s="159">
        <f t="shared" si="155"/>
        <v>40</v>
      </c>
      <c r="BP123" s="159">
        <f t="shared" si="156"/>
        <v>40</v>
      </c>
      <c r="BQ123" s="159">
        <f t="shared" si="157"/>
        <v>40</v>
      </c>
      <c r="BR123" s="159">
        <f t="shared" si="158"/>
        <v>40</v>
      </c>
      <c r="BS123" s="159">
        <f t="shared" si="159"/>
        <v>40</v>
      </c>
      <c r="BT123" s="159">
        <f t="shared" si="160"/>
        <v>40</v>
      </c>
      <c r="BU123" s="159">
        <f t="shared" si="161"/>
        <v>40</v>
      </c>
      <c r="BV123" s="159">
        <f t="shared" si="162"/>
        <v>40</v>
      </c>
      <c r="BW123" s="159">
        <f t="shared" si="163"/>
        <v>60</v>
      </c>
      <c r="BX123" s="159">
        <f t="shared" si="164"/>
        <v>60</v>
      </c>
      <c r="BY123" s="159">
        <f t="shared" si="165"/>
        <v>60</v>
      </c>
      <c r="BZ123" s="159">
        <f t="shared" si="166"/>
        <v>60</v>
      </c>
      <c r="CA123" s="159">
        <f t="shared" si="167"/>
        <v>60</v>
      </c>
      <c r="CB123" s="159">
        <f t="shared" si="168"/>
        <v>60</v>
      </c>
      <c r="CC123" s="159">
        <f t="shared" si="169"/>
        <v>60</v>
      </c>
      <c r="CD123" s="159">
        <f t="shared" si="170"/>
        <v>60</v>
      </c>
      <c r="CE123" s="159">
        <f t="shared" si="171"/>
        <v>60</v>
      </c>
      <c r="CF123" s="159">
        <f t="shared" si="172"/>
        <v>60</v>
      </c>
      <c r="CG123" s="1"/>
      <c r="CH123" s="1"/>
      <c r="CI123" s="160">
        <f t="shared" si="173"/>
        <v>64.524658202281501</v>
      </c>
      <c r="CJ123" s="160">
        <f t="shared" si="174"/>
        <v>64.524658202281501</v>
      </c>
      <c r="CK123" s="160">
        <f t="shared" si="175"/>
        <v>64.524658202281501</v>
      </c>
      <c r="CL123" s="160">
        <f t="shared" si="176"/>
        <v>64.524658202281501</v>
      </c>
      <c r="CM123" s="160">
        <f t="shared" si="177"/>
        <v>64.524658202281501</v>
      </c>
      <c r="CN123" s="160">
        <f t="shared" si="178"/>
        <v>104.5246582022815</v>
      </c>
      <c r="CO123" s="160">
        <f t="shared" si="179"/>
        <v>104.5246582022815</v>
      </c>
      <c r="CP123" s="160">
        <f t="shared" si="180"/>
        <v>104.5246582022815</v>
      </c>
      <c r="CQ123" s="160">
        <f t="shared" si="181"/>
        <v>104.5246582022815</v>
      </c>
      <c r="CR123" s="160">
        <f t="shared" si="182"/>
        <v>104.5246582022815</v>
      </c>
      <c r="CS123" s="160">
        <f t="shared" si="183"/>
        <v>104.5246582022815</v>
      </c>
      <c r="CT123" s="160">
        <f t="shared" si="184"/>
        <v>104.5246582022815</v>
      </c>
      <c r="CU123" s="160">
        <f t="shared" si="185"/>
        <v>104.5246582022815</v>
      </c>
      <c r="CV123" s="160">
        <f t="shared" si="186"/>
        <v>104.5246582022815</v>
      </c>
      <c r="CW123" s="160">
        <f t="shared" si="187"/>
        <v>104.5246582022815</v>
      </c>
      <c r="CX123" s="160">
        <f t="shared" si="188"/>
        <v>124.5246582022815</v>
      </c>
      <c r="CY123" s="160">
        <f t="shared" si="189"/>
        <v>124.5246582022815</v>
      </c>
      <c r="CZ123" s="160">
        <f t="shared" si="190"/>
        <v>124.5246582022815</v>
      </c>
      <c r="DA123" s="160">
        <f t="shared" si="191"/>
        <v>124.5246582022815</v>
      </c>
      <c r="DB123" s="160">
        <f t="shared" si="192"/>
        <v>124.5246582022815</v>
      </c>
      <c r="DC123" s="160">
        <f t="shared" si="193"/>
        <v>124.5246582022815</v>
      </c>
      <c r="DD123" s="160">
        <f t="shared" si="194"/>
        <v>124.5246582022815</v>
      </c>
      <c r="DE123" s="160">
        <f t="shared" si="195"/>
        <v>124.5246582022815</v>
      </c>
      <c r="DF123" s="160">
        <f t="shared" si="196"/>
        <v>124.5246582022815</v>
      </c>
      <c r="DG123" s="160">
        <f t="shared" si="197"/>
        <v>124.5246582022815</v>
      </c>
      <c r="DH123" s="36"/>
      <c r="DI123" s="36"/>
      <c r="DJ123" s="160">
        <f t="shared" si="198"/>
        <v>64.524658202281501</v>
      </c>
      <c r="DK123" s="160">
        <f t="shared" si="199"/>
        <v>64.524658202281501</v>
      </c>
      <c r="DL123" s="160">
        <f t="shared" si="200"/>
        <v>38.714794921368899</v>
      </c>
      <c r="DM123" s="160">
        <f t="shared" si="201"/>
        <v>64.524658202281501</v>
      </c>
      <c r="DN123" s="160">
        <f t="shared" si="202"/>
        <v>64.524658202281501</v>
      </c>
      <c r="DO123" s="160">
        <f t="shared" si="203"/>
        <v>94.072192382053359</v>
      </c>
      <c r="DP123" s="160">
        <f t="shared" si="204"/>
        <v>94.072192382053359</v>
      </c>
      <c r="DQ123" s="160">
        <f t="shared" si="205"/>
        <v>56.443315429232015</v>
      </c>
      <c r="DR123" s="160">
        <f t="shared" si="206"/>
        <v>94.072192382053359</v>
      </c>
      <c r="DS123" s="160">
        <f t="shared" si="207"/>
        <v>94.072192382053359</v>
      </c>
      <c r="DT123" s="160">
        <f t="shared" si="208"/>
        <v>99.298425292167423</v>
      </c>
      <c r="DU123" s="160">
        <f t="shared" si="209"/>
        <v>99.298425292167423</v>
      </c>
      <c r="DV123" s="160">
        <f t="shared" si="210"/>
        <v>59.579055175300454</v>
      </c>
      <c r="DW123" s="160">
        <f t="shared" si="211"/>
        <v>99.298425292167423</v>
      </c>
      <c r="DX123" s="160">
        <f t="shared" si="212"/>
        <v>99.298425292167423</v>
      </c>
      <c r="DY123" s="160">
        <f t="shared" si="213"/>
        <v>99.619726561825203</v>
      </c>
      <c r="DZ123" s="160">
        <f t="shared" si="214"/>
        <v>99.619726561825203</v>
      </c>
      <c r="EA123" s="160">
        <f t="shared" si="215"/>
        <v>59.771835937095119</v>
      </c>
      <c r="EB123" s="160">
        <f t="shared" si="216"/>
        <v>99.619726561825203</v>
      </c>
      <c r="EC123" s="160">
        <f t="shared" si="217"/>
        <v>99.619726561825203</v>
      </c>
      <c r="ED123" s="160">
        <f t="shared" si="218"/>
        <v>105.84595947193927</v>
      </c>
      <c r="EE123" s="160">
        <f t="shared" si="219"/>
        <v>105.84595947193927</v>
      </c>
      <c r="EF123" s="160">
        <f t="shared" si="220"/>
        <v>63.507575683163566</v>
      </c>
      <c r="EG123" s="160">
        <f t="shared" si="221"/>
        <v>105.84595947193927</v>
      </c>
      <c r="EH123" s="160">
        <f t="shared" si="222"/>
        <v>105.84595947193927</v>
      </c>
      <c r="EI123" s="36"/>
      <c r="EJ123" s="36"/>
      <c r="EK123" s="36"/>
      <c r="EL123" s="36"/>
      <c r="EM123" s="36"/>
      <c r="EN123" s="36"/>
      <c r="EO123" s="36"/>
      <c r="EP123" s="36"/>
      <c r="EQ123" s="36"/>
      <c r="ER123" s="36"/>
      <c r="ES123" s="36"/>
      <c r="ET123" s="36"/>
      <c r="EU123" s="36"/>
    </row>
    <row r="124" spans="1:151" ht="13.5" thickBot="1">
      <c r="A124" s="2">
        <v>1106</v>
      </c>
      <c r="B124" s="153">
        <f>INDEX('Customer Longevity'!$A$7:$A$206,MATCH(Model!A124,'Customer Longevity'!$B$7:$B$206,0))</f>
        <v>7.28351891878191</v>
      </c>
      <c r="C124" s="154">
        <v>14102.342209714467</v>
      </c>
      <c r="D124" s="3"/>
      <c r="E124" s="153" cm="1">
        <f t="array" ref="E124">INDEX('Distance to Each Branch'!$C$7:$C$806,MATCH(1, (Model!$E$14='Distance to Each Branch'!$B$7:$B$806)*(Model!A124='Distance to Each Branch'!$A$7:$A$806),0))</f>
        <v>7.6256232367344152</v>
      </c>
      <c r="F124" s="153" cm="1">
        <f t="array" ref="F124">INDEX('Distance to Each Branch'!$C$7:$C$806,MATCH(1, (Model!$F$14='Distance to Each Branch'!$B$7:$B$806)*(Model!A124='Distance to Each Branch'!$A$7:$A$806),0))</f>
        <v>1.4104616537859136</v>
      </c>
      <c r="G124" s="153" cm="1">
        <f t="array" ref="G124">INDEX('Distance to Each Branch'!$C$7:$C$806,MATCH(1, (Model!$G$14='Distance to Each Branch'!$B$7:$B$806)*(Model!A124='Distance to Each Branch'!$A$7:$A$806),0))</f>
        <v>2.4535860760514985</v>
      </c>
      <c r="H124" s="153" cm="1">
        <f t="array" ref="H124">INDEX('Distance to Each Branch'!$C$7:$C$806,MATCH(1, (Model!$H$14='Distance to Each Branch'!$B$7:$B$806)*(Model!A124='Distance to Each Branch'!$A$7:$A$806),0))</f>
        <v>3.9936272172257219</v>
      </c>
      <c r="I124" s="155" t="str">
        <f t="shared" si="224"/>
        <v>Branch B</v>
      </c>
      <c r="J124" s="54"/>
      <c r="K124" s="156">
        <f t="shared" si="225"/>
        <v>1.4104616537859136</v>
      </c>
      <c r="L124" s="34">
        <v>0</v>
      </c>
      <c r="M124" s="153">
        <f t="shared" si="123"/>
        <v>0</v>
      </c>
      <c r="N124" s="153">
        <f t="shared" si="227"/>
        <v>1.0431244222655849</v>
      </c>
      <c r="O124" s="153">
        <f t="shared" si="228"/>
        <v>0</v>
      </c>
      <c r="P124" s="153">
        <f t="shared" si="229"/>
        <v>0</v>
      </c>
      <c r="R124" s="23">
        <v>1</v>
      </c>
      <c r="S124" s="157">
        <f>(1-IF(M124=0,0,INDEX('Branch Closure Driven Attrition'!$D$9:$G$12,MATCH($B124,'Branch Closure Driven Attrition'!$C$9:$C$12,TRUE),MATCH(M124,'Branch Closure Driven Attrition'!$D$8:$G$8,TRUE))))</f>
        <v>1</v>
      </c>
      <c r="T124" s="157">
        <f>(1-IF(N124=0,0,INDEX('Branch Closure Driven Attrition'!$D$9:$G$12,MATCH($B124,'Branch Closure Driven Attrition'!$C$9:$C$12,TRUE),MATCH(N124,'Branch Closure Driven Attrition'!$D$8:$G$8,TRUE))))</f>
        <v>0.65</v>
      </c>
      <c r="U124" s="157">
        <f>(1-IF(O124=0,0,INDEX('Branch Closure Driven Attrition'!$D$9:$G$12,MATCH($B124,'Branch Closure Driven Attrition'!$C$9:$C$12,TRUE),MATCH(O124,'Branch Closure Driven Attrition'!$D$8:$G$8,TRUE))))</f>
        <v>1</v>
      </c>
      <c r="V124" s="157">
        <f>(1-IF(P124=0,0,INDEX('Branch Closure Driven Attrition'!$D$9:$G$12,MATCH($B124,'Branch Closure Driven Attrition'!$C$9:$C$12,TRUE),MATCH(P124,'Branch Closure Driven Attrition'!$D$8:$G$8,TRUE))))</f>
        <v>1</v>
      </c>
      <c r="W124" s="29"/>
      <c r="X124" s="23">
        <f t="shared" si="122"/>
        <v>1</v>
      </c>
      <c r="Y124" s="157">
        <f>IF($C124&lt;'Fee Driven Attrition'!$I$8,1-IF(Y$13='Fee Driven Attrition'!$J$7,'Fee Driven Attrition'!$J$8,'Fee Driven Attrition'!$K$8),1)</f>
        <v>1</v>
      </c>
      <c r="Z124" s="157">
        <f>IF($C124&lt;'Fee Driven Attrition'!$I$9,1-IF(Z$13='Fee Driven Attrition'!$J$7,'Fee Driven Attrition'!$J$9,'Fee Driven Attrition'!$K$8),1)</f>
        <v>0.95</v>
      </c>
      <c r="AA124" s="157">
        <f>IF($C124&lt;'Fee Driven Attrition'!$I$8,1-IF(AA$13='Fee Driven Attrition'!$K$7,'Fee Driven Attrition'!$K$8,'Fee Driven Attrition'!$K$8),1)</f>
        <v>1</v>
      </c>
      <c r="AB124" s="157">
        <f>IF($C124&lt;'Fee Driven Attrition'!$I$9,1-IF(AB$13='Fee Driven Attrition'!$K$7,'Fee Driven Attrition'!$K$9,'Fee Driven Attrition'!$K$8),1)</f>
        <v>0.85</v>
      </c>
      <c r="AC124" s="29"/>
      <c r="AD124" s="23"/>
      <c r="AE124" s="157">
        <f t="shared" si="223"/>
        <v>1</v>
      </c>
      <c r="AF124" s="157">
        <f t="shared" si="124"/>
        <v>1</v>
      </c>
      <c r="AG124" s="157">
        <f t="shared" si="125"/>
        <v>0.65</v>
      </c>
      <c r="AH124" s="157">
        <f t="shared" si="126"/>
        <v>1</v>
      </c>
      <c r="AI124" s="157">
        <f t="shared" si="127"/>
        <v>1</v>
      </c>
      <c r="AJ124" s="157">
        <f t="shared" si="128"/>
        <v>1</v>
      </c>
      <c r="AK124" s="157">
        <f t="shared" si="129"/>
        <v>1</v>
      </c>
      <c r="AL124" s="157">
        <f t="shared" si="130"/>
        <v>0.65</v>
      </c>
      <c r="AM124" s="157">
        <f t="shared" si="131"/>
        <v>1</v>
      </c>
      <c r="AN124" s="157">
        <f t="shared" si="132"/>
        <v>1</v>
      </c>
      <c r="AO124" s="157">
        <f t="shared" si="133"/>
        <v>0.95</v>
      </c>
      <c r="AP124" s="157">
        <f t="shared" si="134"/>
        <v>0.95</v>
      </c>
      <c r="AQ124" s="157">
        <f t="shared" si="135"/>
        <v>0.61749999999999994</v>
      </c>
      <c r="AR124" s="157">
        <f t="shared" si="136"/>
        <v>0.95</v>
      </c>
      <c r="AS124" s="157">
        <f t="shared" si="137"/>
        <v>0.95</v>
      </c>
      <c r="AT124" s="157">
        <f t="shared" si="138"/>
        <v>1</v>
      </c>
      <c r="AU124" s="157">
        <f t="shared" si="139"/>
        <v>1</v>
      </c>
      <c r="AV124" s="157">
        <f t="shared" si="140"/>
        <v>0.65</v>
      </c>
      <c r="AW124" s="157">
        <f t="shared" si="141"/>
        <v>1</v>
      </c>
      <c r="AX124" s="157">
        <f t="shared" si="142"/>
        <v>1</v>
      </c>
      <c r="AY124" s="157">
        <f t="shared" si="143"/>
        <v>0.85</v>
      </c>
      <c r="AZ124" s="157">
        <f t="shared" si="144"/>
        <v>0.85</v>
      </c>
      <c r="BA124" s="157">
        <f t="shared" si="145"/>
        <v>0.55249999999999999</v>
      </c>
      <c r="BB124" s="157">
        <f t="shared" si="146"/>
        <v>0.85</v>
      </c>
      <c r="BC124" s="157">
        <f t="shared" si="147"/>
        <v>0.85</v>
      </c>
      <c r="BD124" s="60"/>
      <c r="BE124" s="158">
        <f t="shared" si="226"/>
        <v>141.02342209714467</v>
      </c>
      <c r="BF124" s="1"/>
      <c r="BG124" s="1"/>
      <c r="BH124" s="159">
        <f t="shared" si="148"/>
        <v>0</v>
      </c>
      <c r="BI124" s="159">
        <f t="shared" si="149"/>
        <v>0</v>
      </c>
      <c r="BJ124" s="159">
        <f t="shared" si="150"/>
        <v>0</v>
      </c>
      <c r="BK124" s="159">
        <f t="shared" si="151"/>
        <v>0</v>
      </c>
      <c r="BL124" s="159">
        <f t="shared" si="152"/>
        <v>0</v>
      </c>
      <c r="BM124" s="159">
        <f t="shared" si="153"/>
        <v>0</v>
      </c>
      <c r="BN124" s="159">
        <f t="shared" si="154"/>
        <v>0</v>
      </c>
      <c r="BO124" s="159">
        <f t="shared" si="155"/>
        <v>0</v>
      </c>
      <c r="BP124" s="159">
        <f t="shared" si="156"/>
        <v>0</v>
      </c>
      <c r="BQ124" s="159">
        <f t="shared" si="157"/>
        <v>0</v>
      </c>
      <c r="BR124" s="159">
        <f t="shared" si="158"/>
        <v>40</v>
      </c>
      <c r="BS124" s="159">
        <f t="shared" si="159"/>
        <v>40</v>
      </c>
      <c r="BT124" s="159">
        <f t="shared" si="160"/>
        <v>40</v>
      </c>
      <c r="BU124" s="159">
        <f t="shared" si="161"/>
        <v>40</v>
      </c>
      <c r="BV124" s="159">
        <f t="shared" si="162"/>
        <v>40</v>
      </c>
      <c r="BW124" s="159">
        <f t="shared" si="163"/>
        <v>0</v>
      </c>
      <c r="BX124" s="159">
        <f t="shared" si="164"/>
        <v>0</v>
      </c>
      <c r="BY124" s="159">
        <f t="shared" si="165"/>
        <v>0</v>
      </c>
      <c r="BZ124" s="159">
        <f t="shared" si="166"/>
        <v>0</v>
      </c>
      <c r="CA124" s="159">
        <f t="shared" si="167"/>
        <v>0</v>
      </c>
      <c r="CB124" s="159">
        <f t="shared" si="168"/>
        <v>60</v>
      </c>
      <c r="CC124" s="159">
        <f t="shared" si="169"/>
        <v>60</v>
      </c>
      <c r="CD124" s="159">
        <f t="shared" si="170"/>
        <v>60</v>
      </c>
      <c r="CE124" s="159">
        <f t="shared" si="171"/>
        <v>60</v>
      </c>
      <c r="CF124" s="159">
        <f t="shared" si="172"/>
        <v>60</v>
      </c>
      <c r="CG124" s="1"/>
      <c r="CH124" s="1"/>
      <c r="CI124" s="160">
        <f t="shared" si="173"/>
        <v>91.023422097144675</v>
      </c>
      <c r="CJ124" s="160">
        <f t="shared" si="174"/>
        <v>91.023422097144675</v>
      </c>
      <c r="CK124" s="160">
        <f t="shared" si="175"/>
        <v>91.023422097144675</v>
      </c>
      <c r="CL124" s="160">
        <f t="shared" si="176"/>
        <v>91.023422097144675</v>
      </c>
      <c r="CM124" s="160">
        <f t="shared" si="177"/>
        <v>91.023422097144675</v>
      </c>
      <c r="CN124" s="160">
        <f t="shared" si="178"/>
        <v>91.023422097144675</v>
      </c>
      <c r="CO124" s="160">
        <f t="shared" si="179"/>
        <v>91.023422097144675</v>
      </c>
      <c r="CP124" s="160">
        <f t="shared" si="180"/>
        <v>91.023422097144675</v>
      </c>
      <c r="CQ124" s="160">
        <f t="shared" si="181"/>
        <v>91.023422097144675</v>
      </c>
      <c r="CR124" s="160">
        <f t="shared" si="182"/>
        <v>91.023422097144675</v>
      </c>
      <c r="CS124" s="160">
        <f t="shared" si="183"/>
        <v>131.02342209714467</v>
      </c>
      <c r="CT124" s="160">
        <f t="shared" si="184"/>
        <v>131.02342209714467</v>
      </c>
      <c r="CU124" s="160">
        <f t="shared" si="185"/>
        <v>131.02342209714467</v>
      </c>
      <c r="CV124" s="160">
        <f t="shared" si="186"/>
        <v>131.02342209714467</v>
      </c>
      <c r="CW124" s="160">
        <f t="shared" si="187"/>
        <v>131.02342209714467</v>
      </c>
      <c r="CX124" s="160">
        <f t="shared" si="188"/>
        <v>91.023422097144675</v>
      </c>
      <c r="CY124" s="160">
        <f t="shared" si="189"/>
        <v>91.023422097144675</v>
      </c>
      <c r="CZ124" s="160">
        <f t="shared" si="190"/>
        <v>91.023422097144675</v>
      </c>
      <c r="DA124" s="160">
        <f t="shared" si="191"/>
        <v>91.023422097144675</v>
      </c>
      <c r="DB124" s="160">
        <f t="shared" si="192"/>
        <v>91.023422097144675</v>
      </c>
      <c r="DC124" s="160">
        <f t="shared" si="193"/>
        <v>151.02342209714467</v>
      </c>
      <c r="DD124" s="160">
        <f t="shared" si="194"/>
        <v>151.02342209714467</v>
      </c>
      <c r="DE124" s="160">
        <f t="shared" si="195"/>
        <v>151.02342209714467</v>
      </c>
      <c r="DF124" s="160">
        <f t="shared" si="196"/>
        <v>151.02342209714467</v>
      </c>
      <c r="DG124" s="160">
        <f t="shared" si="197"/>
        <v>151.02342209714467</v>
      </c>
      <c r="DH124" s="36"/>
      <c r="DI124" s="36"/>
      <c r="DJ124" s="160">
        <f t="shared" si="198"/>
        <v>91.023422097144675</v>
      </c>
      <c r="DK124" s="160">
        <f t="shared" si="199"/>
        <v>91.023422097144675</v>
      </c>
      <c r="DL124" s="160">
        <f t="shared" si="200"/>
        <v>59.165224363144041</v>
      </c>
      <c r="DM124" s="160">
        <f t="shared" si="201"/>
        <v>91.023422097144675</v>
      </c>
      <c r="DN124" s="160">
        <f t="shared" si="202"/>
        <v>91.023422097144675</v>
      </c>
      <c r="DO124" s="160">
        <f t="shared" si="203"/>
        <v>91.023422097144675</v>
      </c>
      <c r="DP124" s="160">
        <f t="shared" si="204"/>
        <v>91.023422097144675</v>
      </c>
      <c r="DQ124" s="160">
        <f t="shared" si="205"/>
        <v>59.165224363144041</v>
      </c>
      <c r="DR124" s="160">
        <f t="shared" si="206"/>
        <v>91.023422097144675</v>
      </c>
      <c r="DS124" s="160">
        <f t="shared" si="207"/>
        <v>91.023422097144675</v>
      </c>
      <c r="DT124" s="160">
        <f t="shared" si="208"/>
        <v>124.47225099228743</v>
      </c>
      <c r="DU124" s="160">
        <f t="shared" si="209"/>
        <v>124.47225099228743</v>
      </c>
      <c r="DV124" s="160">
        <f t="shared" si="210"/>
        <v>80.906963144986833</v>
      </c>
      <c r="DW124" s="160">
        <f t="shared" si="211"/>
        <v>124.47225099228743</v>
      </c>
      <c r="DX124" s="160">
        <f t="shared" si="212"/>
        <v>124.47225099228743</v>
      </c>
      <c r="DY124" s="160">
        <f t="shared" si="213"/>
        <v>91.023422097144675</v>
      </c>
      <c r="DZ124" s="160">
        <f t="shared" si="214"/>
        <v>91.023422097144675</v>
      </c>
      <c r="EA124" s="160">
        <f t="shared" si="215"/>
        <v>59.165224363144041</v>
      </c>
      <c r="EB124" s="160">
        <f t="shared" si="216"/>
        <v>91.023422097144675</v>
      </c>
      <c r="EC124" s="160">
        <f t="shared" si="217"/>
        <v>91.023422097144675</v>
      </c>
      <c r="ED124" s="160">
        <f t="shared" si="218"/>
        <v>128.36990878257296</v>
      </c>
      <c r="EE124" s="160">
        <f t="shared" si="219"/>
        <v>128.36990878257296</v>
      </c>
      <c r="EF124" s="160">
        <f t="shared" si="220"/>
        <v>83.440440708672426</v>
      </c>
      <c r="EG124" s="160">
        <f t="shared" si="221"/>
        <v>128.36990878257296</v>
      </c>
      <c r="EH124" s="160">
        <f t="shared" si="222"/>
        <v>128.36990878257296</v>
      </c>
      <c r="EI124" s="36"/>
      <c r="EJ124" s="36"/>
      <c r="EK124" s="36"/>
      <c r="EL124" s="36"/>
      <c r="EM124" s="36"/>
      <c r="EN124" s="36"/>
      <c r="EO124" s="36"/>
      <c r="EP124" s="36"/>
      <c r="EQ124" s="36"/>
      <c r="ER124" s="36"/>
      <c r="ES124" s="36"/>
      <c r="ET124" s="36"/>
      <c r="EU124" s="36"/>
    </row>
    <row r="125" spans="1:151" ht="13.5" thickBot="1">
      <c r="A125" s="2">
        <v>1143</v>
      </c>
      <c r="B125" s="153">
        <f>INDEX('Customer Longevity'!$A$7:$A$206,MATCH(Model!A125,'Customer Longevity'!$B$7:$B$206,0))</f>
        <v>6.5499524057948708</v>
      </c>
      <c r="C125" s="154">
        <v>14083.41237566563</v>
      </c>
      <c r="D125" s="3"/>
      <c r="E125" s="153" cm="1">
        <f t="array" ref="E125">INDEX('Distance to Each Branch'!$C$7:$C$806,MATCH(1, (Model!$E$14='Distance to Each Branch'!$B$7:$B$806)*(Model!A125='Distance to Each Branch'!$A$7:$A$806),0))</f>
        <v>6.419316603138852</v>
      </c>
      <c r="F125" s="153" cm="1">
        <f t="array" ref="F125">INDEX('Distance to Each Branch'!$C$7:$C$806,MATCH(1, (Model!$F$14='Distance to Each Branch'!$B$7:$B$806)*(Model!A125='Distance to Each Branch'!$A$7:$A$806),0))</f>
        <v>4.0123301220632346</v>
      </c>
      <c r="G125" s="153" cm="1">
        <f t="array" ref="G125">INDEX('Distance to Each Branch'!$C$7:$C$806,MATCH(1, (Model!$G$14='Distance to Each Branch'!$B$7:$B$806)*(Model!A125='Distance to Each Branch'!$A$7:$A$806),0))</f>
        <v>3.0083724948205015</v>
      </c>
      <c r="H125" s="153" cm="1">
        <f t="array" ref="H125">INDEX('Distance to Each Branch'!$C$7:$C$806,MATCH(1, (Model!$H$14='Distance to Each Branch'!$B$7:$B$806)*(Model!A125='Distance to Each Branch'!$A$7:$A$806),0))</f>
        <v>2.7079396364545603</v>
      </c>
      <c r="I125" s="155" t="str">
        <f t="shared" si="224"/>
        <v>Branch D</v>
      </c>
      <c r="J125" s="54"/>
      <c r="K125" s="156">
        <f t="shared" si="225"/>
        <v>2.7079396364545603</v>
      </c>
      <c r="L125" s="34">
        <v>0</v>
      </c>
      <c r="M125" s="153">
        <f t="shared" si="123"/>
        <v>0</v>
      </c>
      <c r="N125" s="153">
        <f t="shared" si="227"/>
        <v>0</v>
      </c>
      <c r="O125" s="153">
        <f t="shared" si="228"/>
        <v>0</v>
      </c>
      <c r="P125" s="153">
        <f t="shared" si="229"/>
        <v>0.30043285836594125</v>
      </c>
      <c r="R125" s="23">
        <v>1</v>
      </c>
      <c r="S125" s="157">
        <f>(1-IF(M125=0,0,INDEX('Branch Closure Driven Attrition'!$D$9:$G$12,MATCH($B125,'Branch Closure Driven Attrition'!$C$9:$C$12,TRUE),MATCH(M125,'Branch Closure Driven Attrition'!$D$8:$G$8,TRUE))))</f>
        <v>1</v>
      </c>
      <c r="T125" s="157">
        <f>(1-IF(N125=0,0,INDEX('Branch Closure Driven Attrition'!$D$9:$G$12,MATCH($B125,'Branch Closure Driven Attrition'!$C$9:$C$12,TRUE),MATCH(N125,'Branch Closure Driven Attrition'!$D$8:$G$8,TRUE))))</f>
        <v>1</v>
      </c>
      <c r="U125" s="157">
        <f>(1-IF(O125=0,0,INDEX('Branch Closure Driven Attrition'!$D$9:$G$12,MATCH($B125,'Branch Closure Driven Attrition'!$C$9:$C$12,TRUE),MATCH(O125,'Branch Closure Driven Attrition'!$D$8:$G$8,TRUE))))</f>
        <v>1</v>
      </c>
      <c r="V125" s="157">
        <f>(1-IF(P125=0,0,INDEX('Branch Closure Driven Attrition'!$D$9:$G$12,MATCH($B125,'Branch Closure Driven Attrition'!$C$9:$C$12,TRUE),MATCH(P125,'Branch Closure Driven Attrition'!$D$8:$G$8,TRUE))))</f>
        <v>0.75</v>
      </c>
      <c r="W125" s="29"/>
      <c r="X125" s="23">
        <f t="shared" si="122"/>
        <v>1</v>
      </c>
      <c r="Y125" s="157">
        <f>IF($C125&lt;'Fee Driven Attrition'!$I$8,1-IF(Y$13='Fee Driven Attrition'!$J$7,'Fee Driven Attrition'!$J$8,'Fee Driven Attrition'!$K$8),1)</f>
        <v>1</v>
      </c>
      <c r="Z125" s="157">
        <f>IF($C125&lt;'Fee Driven Attrition'!$I$9,1-IF(Z$13='Fee Driven Attrition'!$J$7,'Fee Driven Attrition'!$J$9,'Fee Driven Attrition'!$K$8),1)</f>
        <v>0.95</v>
      </c>
      <c r="AA125" s="157">
        <f>IF($C125&lt;'Fee Driven Attrition'!$I$8,1-IF(AA$13='Fee Driven Attrition'!$K$7,'Fee Driven Attrition'!$K$8,'Fee Driven Attrition'!$K$8),1)</f>
        <v>1</v>
      </c>
      <c r="AB125" s="157">
        <f>IF($C125&lt;'Fee Driven Attrition'!$I$9,1-IF(AB$13='Fee Driven Attrition'!$K$7,'Fee Driven Attrition'!$K$9,'Fee Driven Attrition'!$K$8),1)</f>
        <v>0.85</v>
      </c>
      <c r="AC125" s="29"/>
      <c r="AD125" s="23"/>
      <c r="AE125" s="157">
        <f t="shared" si="223"/>
        <v>1</v>
      </c>
      <c r="AF125" s="157">
        <f t="shared" si="124"/>
        <v>1</v>
      </c>
      <c r="AG125" s="157">
        <f t="shared" si="125"/>
        <v>1</v>
      </c>
      <c r="AH125" s="157">
        <f t="shared" si="126"/>
        <v>1</v>
      </c>
      <c r="AI125" s="157">
        <f t="shared" si="127"/>
        <v>0.75</v>
      </c>
      <c r="AJ125" s="157">
        <f t="shared" si="128"/>
        <v>1</v>
      </c>
      <c r="AK125" s="157">
        <f t="shared" si="129"/>
        <v>1</v>
      </c>
      <c r="AL125" s="157">
        <f t="shared" si="130"/>
        <v>1</v>
      </c>
      <c r="AM125" s="157">
        <f t="shared" si="131"/>
        <v>1</v>
      </c>
      <c r="AN125" s="157">
        <f t="shared" si="132"/>
        <v>0.75</v>
      </c>
      <c r="AO125" s="157">
        <f t="shared" si="133"/>
        <v>0.95</v>
      </c>
      <c r="AP125" s="157">
        <f t="shared" si="134"/>
        <v>0.95</v>
      </c>
      <c r="AQ125" s="157">
        <f t="shared" si="135"/>
        <v>0.95</v>
      </c>
      <c r="AR125" s="157">
        <f t="shared" si="136"/>
        <v>0.95</v>
      </c>
      <c r="AS125" s="157">
        <f t="shared" si="137"/>
        <v>0.71249999999999991</v>
      </c>
      <c r="AT125" s="157">
        <f t="shared" si="138"/>
        <v>1</v>
      </c>
      <c r="AU125" s="157">
        <f t="shared" si="139"/>
        <v>1</v>
      </c>
      <c r="AV125" s="157">
        <f t="shared" si="140"/>
        <v>1</v>
      </c>
      <c r="AW125" s="157">
        <f t="shared" si="141"/>
        <v>1</v>
      </c>
      <c r="AX125" s="157">
        <f t="shared" si="142"/>
        <v>0.75</v>
      </c>
      <c r="AY125" s="157">
        <f t="shared" si="143"/>
        <v>0.85</v>
      </c>
      <c r="AZ125" s="157">
        <f t="shared" si="144"/>
        <v>0.85</v>
      </c>
      <c r="BA125" s="157">
        <f t="shared" si="145"/>
        <v>0.85</v>
      </c>
      <c r="BB125" s="157">
        <f t="shared" si="146"/>
        <v>0.85</v>
      </c>
      <c r="BC125" s="157">
        <f t="shared" si="147"/>
        <v>0.63749999999999996</v>
      </c>
      <c r="BD125" s="60"/>
      <c r="BE125" s="158">
        <f t="shared" si="226"/>
        <v>140.83412375665631</v>
      </c>
      <c r="BF125" s="1"/>
      <c r="BG125" s="1"/>
      <c r="BH125" s="159">
        <f t="shared" si="148"/>
        <v>0</v>
      </c>
      <c r="BI125" s="159">
        <f t="shared" si="149"/>
        <v>0</v>
      </c>
      <c r="BJ125" s="159">
        <f t="shared" si="150"/>
        <v>0</v>
      </c>
      <c r="BK125" s="159">
        <f t="shared" si="151"/>
        <v>0</v>
      </c>
      <c r="BL125" s="159">
        <f t="shared" si="152"/>
        <v>0</v>
      </c>
      <c r="BM125" s="159">
        <f t="shared" si="153"/>
        <v>0</v>
      </c>
      <c r="BN125" s="159">
        <f t="shared" si="154"/>
        <v>0</v>
      </c>
      <c r="BO125" s="159">
        <f t="shared" si="155"/>
        <v>0</v>
      </c>
      <c r="BP125" s="159">
        <f t="shared" si="156"/>
        <v>0</v>
      </c>
      <c r="BQ125" s="159">
        <f t="shared" si="157"/>
        <v>0</v>
      </c>
      <c r="BR125" s="159">
        <f t="shared" si="158"/>
        <v>40</v>
      </c>
      <c r="BS125" s="159">
        <f t="shared" si="159"/>
        <v>40</v>
      </c>
      <c r="BT125" s="159">
        <f t="shared" si="160"/>
        <v>40</v>
      </c>
      <c r="BU125" s="159">
        <f t="shared" si="161"/>
        <v>40</v>
      </c>
      <c r="BV125" s="159">
        <f t="shared" si="162"/>
        <v>40</v>
      </c>
      <c r="BW125" s="159">
        <f t="shared" si="163"/>
        <v>0</v>
      </c>
      <c r="BX125" s="159">
        <f t="shared" si="164"/>
        <v>0</v>
      </c>
      <c r="BY125" s="159">
        <f t="shared" si="165"/>
        <v>0</v>
      </c>
      <c r="BZ125" s="159">
        <f t="shared" si="166"/>
        <v>0</v>
      </c>
      <c r="CA125" s="159">
        <f t="shared" si="167"/>
        <v>0</v>
      </c>
      <c r="CB125" s="159">
        <f t="shared" si="168"/>
        <v>60</v>
      </c>
      <c r="CC125" s="159">
        <f t="shared" si="169"/>
        <v>60</v>
      </c>
      <c r="CD125" s="159">
        <f t="shared" si="170"/>
        <v>60</v>
      </c>
      <c r="CE125" s="159">
        <f t="shared" si="171"/>
        <v>60</v>
      </c>
      <c r="CF125" s="159">
        <f t="shared" si="172"/>
        <v>60</v>
      </c>
      <c r="CG125" s="1"/>
      <c r="CH125" s="1"/>
      <c r="CI125" s="160">
        <f t="shared" si="173"/>
        <v>90.834123756656311</v>
      </c>
      <c r="CJ125" s="160">
        <f t="shared" si="174"/>
        <v>90.834123756656311</v>
      </c>
      <c r="CK125" s="160">
        <f t="shared" si="175"/>
        <v>90.834123756656311</v>
      </c>
      <c r="CL125" s="160">
        <f t="shared" si="176"/>
        <v>90.834123756656311</v>
      </c>
      <c r="CM125" s="160">
        <f t="shared" si="177"/>
        <v>90.834123756656311</v>
      </c>
      <c r="CN125" s="160">
        <f t="shared" si="178"/>
        <v>90.834123756656311</v>
      </c>
      <c r="CO125" s="160">
        <f t="shared" si="179"/>
        <v>90.834123756656311</v>
      </c>
      <c r="CP125" s="160">
        <f t="shared" si="180"/>
        <v>90.834123756656311</v>
      </c>
      <c r="CQ125" s="160">
        <f t="shared" si="181"/>
        <v>90.834123756656311</v>
      </c>
      <c r="CR125" s="160">
        <f t="shared" si="182"/>
        <v>90.834123756656311</v>
      </c>
      <c r="CS125" s="160">
        <f t="shared" si="183"/>
        <v>130.83412375665631</v>
      </c>
      <c r="CT125" s="160">
        <f t="shared" si="184"/>
        <v>130.83412375665631</v>
      </c>
      <c r="CU125" s="160">
        <f t="shared" si="185"/>
        <v>130.83412375665631</v>
      </c>
      <c r="CV125" s="160">
        <f t="shared" si="186"/>
        <v>130.83412375665631</v>
      </c>
      <c r="CW125" s="160">
        <f t="shared" si="187"/>
        <v>130.83412375665631</v>
      </c>
      <c r="CX125" s="160">
        <f t="shared" si="188"/>
        <v>90.834123756656311</v>
      </c>
      <c r="CY125" s="160">
        <f t="shared" si="189"/>
        <v>90.834123756656311</v>
      </c>
      <c r="CZ125" s="160">
        <f t="shared" si="190"/>
        <v>90.834123756656311</v>
      </c>
      <c r="DA125" s="160">
        <f t="shared" si="191"/>
        <v>90.834123756656311</v>
      </c>
      <c r="DB125" s="160">
        <f t="shared" si="192"/>
        <v>90.834123756656311</v>
      </c>
      <c r="DC125" s="160">
        <f t="shared" si="193"/>
        <v>150.83412375665631</v>
      </c>
      <c r="DD125" s="160">
        <f t="shared" si="194"/>
        <v>150.83412375665631</v>
      </c>
      <c r="DE125" s="160">
        <f t="shared" si="195"/>
        <v>150.83412375665631</v>
      </c>
      <c r="DF125" s="160">
        <f t="shared" si="196"/>
        <v>150.83412375665631</v>
      </c>
      <c r="DG125" s="160">
        <f t="shared" si="197"/>
        <v>150.83412375665631</v>
      </c>
      <c r="DH125" s="36"/>
      <c r="DI125" s="36"/>
      <c r="DJ125" s="160">
        <f t="shared" si="198"/>
        <v>90.834123756656311</v>
      </c>
      <c r="DK125" s="160">
        <f t="shared" si="199"/>
        <v>90.834123756656311</v>
      </c>
      <c r="DL125" s="160">
        <f t="shared" si="200"/>
        <v>90.834123756656311</v>
      </c>
      <c r="DM125" s="160">
        <f t="shared" si="201"/>
        <v>90.834123756656311</v>
      </c>
      <c r="DN125" s="160">
        <f t="shared" si="202"/>
        <v>68.125592817492233</v>
      </c>
      <c r="DO125" s="160">
        <f t="shared" si="203"/>
        <v>90.834123756656311</v>
      </c>
      <c r="DP125" s="160">
        <f t="shared" si="204"/>
        <v>90.834123756656311</v>
      </c>
      <c r="DQ125" s="160">
        <f t="shared" si="205"/>
        <v>90.834123756656311</v>
      </c>
      <c r="DR125" s="160">
        <f t="shared" si="206"/>
        <v>90.834123756656311</v>
      </c>
      <c r="DS125" s="160">
        <f t="shared" si="207"/>
        <v>68.125592817492233</v>
      </c>
      <c r="DT125" s="160">
        <f t="shared" si="208"/>
        <v>124.2924175688235</v>
      </c>
      <c r="DU125" s="160">
        <f t="shared" si="209"/>
        <v>124.2924175688235</v>
      </c>
      <c r="DV125" s="160">
        <f t="shared" si="210"/>
        <v>124.2924175688235</v>
      </c>
      <c r="DW125" s="160">
        <f t="shared" si="211"/>
        <v>124.2924175688235</v>
      </c>
      <c r="DX125" s="160">
        <f t="shared" si="212"/>
        <v>93.219313176617604</v>
      </c>
      <c r="DY125" s="160">
        <f t="shared" si="213"/>
        <v>90.834123756656311</v>
      </c>
      <c r="DZ125" s="160">
        <f t="shared" si="214"/>
        <v>90.834123756656311</v>
      </c>
      <c r="EA125" s="160">
        <f t="shared" si="215"/>
        <v>90.834123756656311</v>
      </c>
      <c r="EB125" s="160">
        <f t="shared" si="216"/>
        <v>90.834123756656311</v>
      </c>
      <c r="EC125" s="160">
        <f t="shared" si="217"/>
        <v>68.125592817492233</v>
      </c>
      <c r="ED125" s="160">
        <f t="shared" si="218"/>
        <v>128.20900519315785</v>
      </c>
      <c r="EE125" s="160">
        <f t="shared" si="219"/>
        <v>128.20900519315785</v>
      </c>
      <c r="EF125" s="160">
        <f t="shared" si="220"/>
        <v>128.20900519315785</v>
      </c>
      <c r="EG125" s="160">
        <f t="shared" si="221"/>
        <v>128.20900519315785</v>
      </c>
      <c r="EH125" s="160">
        <f t="shared" si="222"/>
        <v>96.156753894868388</v>
      </c>
      <c r="EI125" s="36"/>
      <c r="EJ125" s="36"/>
      <c r="EK125" s="36"/>
      <c r="EL125" s="36"/>
      <c r="EM125" s="36"/>
      <c r="EN125" s="36"/>
      <c r="EO125" s="36"/>
      <c r="EP125" s="36"/>
      <c r="EQ125" s="36"/>
      <c r="ER125" s="36"/>
      <c r="ES125" s="36"/>
      <c r="ET125" s="36"/>
      <c r="EU125" s="36"/>
    </row>
    <row r="126" spans="1:151" ht="13.5" thickBot="1">
      <c r="A126" s="2">
        <v>1192</v>
      </c>
      <c r="B126" s="153">
        <f>INDEX('Customer Longevity'!$A$7:$A$206,MATCH(Model!A126,'Customer Longevity'!$B$7:$B$206,0))</f>
        <v>3.8527818415402084</v>
      </c>
      <c r="C126" s="154">
        <v>12046.716658725727</v>
      </c>
      <c r="D126" s="3"/>
      <c r="E126" s="153" cm="1">
        <f t="array" ref="E126">INDEX('Distance to Each Branch'!$C$7:$C$806,MATCH(1, (Model!$E$14='Distance to Each Branch'!$B$7:$B$806)*(Model!A126='Distance to Each Branch'!$A$7:$A$806),0))</f>
        <v>7.6542758566568425</v>
      </c>
      <c r="F126" s="153" cm="1">
        <f t="array" ref="F126">INDEX('Distance to Each Branch'!$C$7:$C$806,MATCH(1, (Model!$F$14='Distance to Each Branch'!$B$7:$B$806)*(Model!A126='Distance to Each Branch'!$A$7:$A$806),0))</f>
        <v>1.4294174129903094</v>
      </c>
      <c r="G126" s="153" cm="1">
        <f t="array" ref="G126">INDEX('Distance to Each Branch'!$C$7:$C$806,MATCH(1, (Model!$G$14='Distance to Each Branch'!$B$7:$B$806)*(Model!A126='Distance to Each Branch'!$A$7:$A$806),0))</f>
        <v>1.5511184788870578</v>
      </c>
      <c r="H126" s="153" cm="1">
        <f t="array" ref="H126">INDEX('Distance to Each Branch'!$C$7:$C$806,MATCH(1, (Model!$H$14='Distance to Each Branch'!$B$7:$B$806)*(Model!A126='Distance to Each Branch'!$A$7:$A$806),0))</f>
        <v>2.0708281459953417</v>
      </c>
      <c r="I126" s="155" t="str">
        <f t="shared" si="224"/>
        <v>Branch B</v>
      </c>
      <c r="J126" s="54"/>
      <c r="K126" s="156">
        <f t="shared" si="225"/>
        <v>1.4294174129903094</v>
      </c>
      <c r="L126" s="34">
        <v>0</v>
      </c>
      <c r="M126" s="153">
        <f t="shared" si="123"/>
        <v>0</v>
      </c>
      <c r="N126" s="153">
        <f t="shared" si="227"/>
        <v>0.12170106589674834</v>
      </c>
      <c r="O126" s="153">
        <f t="shared" si="228"/>
        <v>0</v>
      </c>
      <c r="P126" s="153">
        <f t="shared" si="229"/>
        <v>0</v>
      </c>
      <c r="R126" s="23">
        <v>1</v>
      </c>
      <c r="S126" s="157">
        <f>(1-IF(M126=0,0,INDEX('Branch Closure Driven Attrition'!$D$9:$G$12,MATCH($B126,'Branch Closure Driven Attrition'!$C$9:$C$12,TRUE),MATCH(M126,'Branch Closure Driven Attrition'!$D$8:$G$8,TRUE))))</f>
        <v>1</v>
      </c>
      <c r="T126" s="157">
        <f>(1-IF(N126=0,0,INDEX('Branch Closure Driven Attrition'!$D$9:$G$12,MATCH($B126,'Branch Closure Driven Attrition'!$C$9:$C$12,TRUE),MATCH(N126,'Branch Closure Driven Attrition'!$D$8:$G$8,TRUE))))</f>
        <v>0.75</v>
      </c>
      <c r="U126" s="157">
        <f>(1-IF(O126=0,0,INDEX('Branch Closure Driven Attrition'!$D$9:$G$12,MATCH($B126,'Branch Closure Driven Attrition'!$C$9:$C$12,TRUE),MATCH(O126,'Branch Closure Driven Attrition'!$D$8:$G$8,TRUE))))</f>
        <v>1</v>
      </c>
      <c r="V126" s="157">
        <f>(1-IF(P126=0,0,INDEX('Branch Closure Driven Attrition'!$D$9:$G$12,MATCH($B126,'Branch Closure Driven Attrition'!$C$9:$C$12,TRUE),MATCH(P126,'Branch Closure Driven Attrition'!$D$8:$G$8,TRUE))))</f>
        <v>1</v>
      </c>
      <c r="W126" s="29"/>
      <c r="X126" s="23">
        <f t="shared" si="122"/>
        <v>1</v>
      </c>
      <c r="Y126" s="157">
        <f>IF($C126&lt;'Fee Driven Attrition'!$I$8,1-IF(Y$13='Fee Driven Attrition'!$J$7,'Fee Driven Attrition'!$J$8,'Fee Driven Attrition'!$K$8),1)</f>
        <v>1</v>
      </c>
      <c r="Z126" s="157">
        <f>IF($C126&lt;'Fee Driven Attrition'!$I$9,1-IF(Z$13='Fee Driven Attrition'!$J$7,'Fee Driven Attrition'!$J$9,'Fee Driven Attrition'!$K$8),1)</f>
        <v>0.95</v>
      </c>
      <c r="AA126" s="157">
        <f>IF($C126&lt;'Fee Driven Attrition'!$I$8,1-IF(AA$13='Fee Driven Attrition'!$K$7,'Fee Driven Attrition'!$K$8,'Fee Driven Attrition'!$K$8),1)</f>
        <v>1</v>
      </c>
      <c r="AB126" s="157">
        <f>IF($C126&lt;'Fee Driven Attrition'!$I$9,1-IF(AB$13='Fee Driven Attrition'!$K$7,'Fee Driven Attrition'!$K$9,'Fee Driven Attrition'!$K$8),1)</f>
        <v>0.85</v>
      </c>
      <c r="AC126" s="29"/>
      <c r="AD126" s="23"/>
      <c r="AE126" s="157">
        <f t="shared" si="223"/>
        <v>1</v>
      </c>
      <c r="AF126" s="157">
        <f t="shared" si="124"/>
        <v>1</v>
      </c>
      <c r="AG126" s="157">
        <f t="shared" si="125"/>
        <v>0.75</v>
      </c>
      <c r="AH126" s="157">
        <f t="shared" si="126"/>
        <v>1</v>
      </c>
      <c r="AI126" s="157">
        <f t="shared" si="127"/>
        <v>1</v>
      </c>
      <c r="AJ126" s="157">
        <f t="shared" si="128"/>
        <v>1</v>
      </c>
      <c r="AK126" s="157">
        <f t="shared" si="129"/>
        <v>1</v>
      </c>
      <c r="AL126" s="157">
        <f t="shared" si="130"/>
        <v>0.75</v>
      </c>
      <c r="AM126" s="157">
        <f t="shared" si="131"/>
        <v>1</v>
      </c>
      <c r="AN126" s="157">
        <f t="shared" si="132"/>
        <v>1</v>
      </c>
      <c r="AO126" s="157">
        <f t="shared" si="133"/>
        <v>0.95</v>
      </c>
      <c r="AP126" s="157">
        <f t="shared" si="134"/>
        <v>0.95</v>
      </c>
      <c r="AQ126" s="157">
        <f t="shared" si="135"/>
        <v>0.71249999999999991</v>
      </c>
      <c r="AR126" s="157">
        <f t="shared" si="136"/>
        <v>0.95</v>
      </c>
      <c r="AS126" s="157">
        <f t="shared" si="137"/>
        <v>0.95</v>
      </c>
      <c r="AT126" s="157">
        <f t="shared" si="138"/>
        <v>1</v>
      </c>
      <c r="AU126" s="157">
        <f t="shared" si="139"/>
        <v>1</v>
      </c>
      <c r="AV126" s="157">
        <f t="shared" si="140"/>
        <v>0.75</v>
      </c>
      <c r="AW126" s="157">
        <f t="shared" si="141"/>
        <v>1</v>
      </c>
      <c r="AX126" s="157">
        <f t="shared" si="142"/>
        <v>1</v>
      </c>
      <c r="AY126" s="157">
        <f t="shared" si="143"/>
        <v>0.85</v>
      </c>
      <c r="AZ126" s="157">
        <f t="shared" si="144"/>
        <v>0.85</v>
      </c>
      <c r="BA126" s="157">
        <f t="shared" si="145"/>
        <v>0.63749999999999996</v>
      </c>
      <c r="BB126" s="157">
        <f t="shared" si="146"/>
        <v>0.85</v>
      </c>
      <c r="BC126" s="157">
        <f t="shared" si="147"/>
        <v>0.85</v>
      </c>
      <c r="BD126" s="60"/>
      <c r="BE126" s="158">
        <f t="shared" si="226"/>
        <v>120.46716658725727</v>
      </c>
      <c r="BF126" s="1"/>
      <c r="BG126" s="1"/>
      <c r="BH126" s="159">
        <f t="shared" si="148"/>
        <v>0</v>
      </c>
      <c r="BI126" s="159">
        <f t="shared" si="149"/>
        <v>0</v>
      </c>
      <c r="BJ126" s="159">
        <f t="shared" si="150"/>
        <v>0</v>
      </c>
      <c r="BK126" s="159">
        <f t="shared" si="151"/>
        <v>0</v>
      </c>
      <c r="BL126" s="159">
        <f t="shared" si="152"/>
        <v>0</v>
      </c>
      <c r="BM126" s="159">
        <f t="shared" si="153"/>
        <v>0</v>
      </c>
      <c r="BN126" s="159">
        <f t="shared" si="154"/>
        <v>0</v>
      </c>
      <c r="BO126" s="159">
        <f t="shared" si="155"/>
        <v>0</v>
      </c>
      <c r="BP126" s="159">
        <f t="shared" si="156"/>
        <v>0</v>
      </c>
      <c r="BQ126" s="159">
        <f t="shared" si="157"/>
        <v>0</v>
      </c>
      <c r="BR126" s="159">
        <f t="shared" si="158"/>
        <v>40</v>
      </c>
      <c r="BS126" s="159">
        <f t="shared" si="159"/>
        <v>40</v>
      </c>
      <c r="BT126" s="159">
        <f t="shared" si="160"/>
        <v>40</v>
      </c>
      <c r="BU126" s="159">
        <f t="shared" si="161"/>
        <v>40</v>
      </c>
      <c r="BV126" s="159">
        <f t="shared" si="162"/>
        <v>40</v>
      </c>
      <c r="BW126" s="159">
        <f t="shared" si="163"/>
        <v>0</v>
      </c>
      <c r="BX126" s="159">
        <f t="shared" si="164"/>
        <v>0</v>
      </c>
      <c r="BY126" s="159">
        <f t="shared" si="165"/>
        <v>0</v>
      </c>
      <c r="BZ126" s="159">
        <f t="shared" si="166"/>
        <v>0</v>
      </c>
      <c r="CA126" s="159">
        <f t="shared" si="167"/>
        <v>0</v>
      </c>
      <c r="CB126" s="159">
        <f t="shared" si="168"/>
        <v>60</v>
      </c>
      <c r="CC126" s="159">
        <f t="shared" si="169"/>
        <v>60</v>
      </c>
      <c r="CD126" s="159">
        <f t="shared" si="170"/>
        <v>60</v>
      </c>
      <c r="CE126" s="159">
        <f t="shared" si="171"/>
        <v>60</v>
      </c>
      <c r="CF126" s="159">
        <f t="shared" si="172"/>
        <v>60</v>
      </c>
      <c r="CG126" s="1"/>
      <c r="CH126" s="1"/>
      <c r="CI126" s="160">
        <f t="shared" si="173"/>
        <v>70.467166587257267</v>
      </c>
      <c r="CJ126" s="160">
        <f t="shared" si="174"/>
        <v>70.467166587257267</v>
      </c>
      <c r="CK126" s="160">
        <f t="shared" si="175"/>
        <v>70.467166587257267</v>
      </c>
      <c r="CL126" s="160">
        <f t="shared" si="176"/>
        <v>70.467166587257267</v>
      </c>
      <c r="CM126" s="160">
        <f t="shared" si="177"/>
        <v>70.467166587257267</v>
      </c>
      <c r="CN126" s="160">
        <f t="shared" si="178"/>
        <v>70.467166587257267</v>
      </c>
      <c r="CO126" s="160">
        <f t="shared" si="179"/>
        <v>70.467166587257267</v>
      </c>
      <c r="CP126" s="160">
        <f t="shared" si="180"/>
        <v>70.467166587257267</v>
      </c>
      <c r="CQ126" s="160">
        <f t="shared" si="181"/>
        <v>70.467166587257267</v>
      </c>
      <c r="CR126" s="160">
        <f t="shared" si="182"/>
        <v>70.467166587257267</v>
      </c>
      <c r="CS126" s="160">
        <f t="shared" si="183"/>
        <v>110.46716658725728</v>
      </c>
      <c r="CT126" s="160">
        <f t="shared" si="184"/>
        <v>110.46716658725728</v>
      </c>
      <c r="CU126" s="160">
        <f t="shared" si="185"/>
        <v>110.46716658725728</v>
      </c>
      <c r="CV126" s="160">
        <f t="shared" si="186"/>
        <v>110.46716658725728</v>
      </c>
      <c r="CW126" s="160">
        <f t="shared" si="187"/>
        <v>110.46716658725728</v>
      </c>
      <c r="CX126" s="160">
        <f t="shared" si="188"/>
        <v>70.467166587257267</v>
      </c>
      <c r="CY126" s="160">
        <f t="shared" si="189"/>
        <v>70.467166587257267</v>
      </c>
      <c r="CZ126" s="160">
        <f t="shared" si="190"/>
        <v>70.467166587257267</v>
      </c>
      <c r="DA126" s="160">
        <f t="shared" si="191"/>
        <v>70.467166587257267</v>
      </c>
      <c r="DB126" s="160">
        <f t="shared" si="192"/>
        <v>70.467166587257267</v>
      </c>
      <c r="DC126" s="160">
        <f t="shared" si="193"/>
        <v>130.46716658725728</v>
      </c>
      <c r="DD126" s="160">
        <f t="shared" si="194"/>
        <v>130.46716658725728</v>
      </c>
      <c r="DE126" s="160">
        <f t="shared" si="195"/>
        <v>130.46716658725728</v>
      </c>
      <c r="DF126" s="160">
        <f t="shared" si="196"/>
        <v>130.46716658725728</v>
      </c>
      <c r="DG126" s="160">
        <f t="shared" si="197"/>
        <v>130.46716658725728</v>
      </c>
      <c r="DH126" s="36"/>
      <c r="DI126" s="36"/>
      <c r="DJ126" s="160">
        <f t="shared" si="198"/>
        <v>70.467166587257267</v>
      </c>
      <c r="DK126" s="160">
        <f t="shared" si="199"/>
        <v>70.467166587257267</v>
      </c>
      <c r="DL126" s="160">
        <f t="shared" si="200"/>
        <v>52.850374940442947</v>
      </c>
      <c r="DM126" s="160">
        <f t="shared" si="201"/>
        <v>70.467166587257267</v>
      </c>
      <c r="DN126" s="160">
        <f t="shared" si="202"/>
        <v>70.467166587257267</v>
      </c>
      <c r="DO126" s="160">
        <f t="shared" si="203"/>
        <v>70.467166587257267</v>
      </c>
      <c r="DP126" s="160">
        <f t="shared" si="204"/>
        <v>70.467166587257267</v>
      </c>
      <c r="DQ126" s="160">
        <f t="shared" si="205"/>
        <v>52.850374940442947</v>
      </c>
      <c r="DR126" s="160">
        <f t="shared" si="206"/>
        <v>70.467166587257267</v>
      </c>
      <c r="DS126" s="160">
        <f t="shared" si="207"/>
        <v>70.467166587257267</v>
      </c>
      <c r="DT126" s="160">
        <f t="shared" si="208"/>
        <v>104.94380825789442</v>
      </c>
      <c r="DU126" s="160">
        <f t="shared" si="209"/>
        <v>104.94380825789442</v>
      </c>
      <c r="DV126" s="160">
        <f t="shared" si="210"/>
        <v>78.70785619342081</v>
      </c>
      <c r="DW126" s="160">
        <f t="shared" si="211"/>
        <v>104.94380825789442</v>
      </c>
      <c r="DX126" s="160">
        <f t="shared" si="212"/>
        <v>104.94380825789442</v>
      </c>
      <c r="DY126" s="160">
        <f t="shared" si="213"/>
        <v>70.467166587257267</v>
      </c>
      <c r="DZ126" s="160">
        <f t="shared" si="214"/>
        <v>70.467166587257267</v>
      </c>
      <c r="EA126" s="160">
        <f t="shared" si="215"/>
        <v>52.850374940442947</v>
      </c>
      <c r="EB126" s="160">
        <f t="shared" si="216"/>
        <v>70.467166587257267</v>
      </c>
      <c r="EC126" s="160">
        <f t="shared" si="217"/>
        <v>70.467166587257267</v>
      </c>
      <c r="ED126" s="160">
        <f t="shared" si="218"/>
        <v>110.89709159916869</v>
      </c>
      <c r="EE126" s="160">
        <f t="shared" si="219"/>
        <v>110.89709159916869</v>
      </c>
      <c r="EF126" s="160">
        <f t="shared" si="220"/>
        <v>83.172818699376506</v>
      </c>
      <c r="EG126" s="160">
        <f t="shared" si="221"/>
        <v>110.89709159916869</v>
      </c>
      <c r="EH126" s="160">
        <f t="shared" si="222"/>
        <v>110.89709159916869</v>
      </c>
      <c r="EI126" s="36"/>
      <c r="EJ126" s="36"/>
      <c r="EK126" s="36"/>
      <c r="EL126" s="36"/>
      <c r="EM126" s="36"/>
      <c r="EN126" s="36"/>
      <c r="EO126" s="36"/>
      <c r="EP126" s="36"/>
      <c r="EQ126" s="36"/>
      <c r="ER126" s="36"/>
      <c r="ES126" s="36"/>
      <c r="ET126" s="36"/>
      <c r="EU126" s="36"/>
    </row>
    <row r="127" spans="1:151" ht="13.5" thickBot="1">
      <c r="A127" s="2">
        <v>1092</v>
      </c>
      <c r="B127" s="153">
        <f>INDEX('Customer Longevity'!$A$7:$A$206,MATCH(Model!A127,'Customer Longevity'!$B$7:$B$206,0))</f>
        <v>5.7128236824779277</v>
      </c>
      <c r="C127" s="154">
        <v>8679.1748666951462</v>
      </c>
      <c r="D127" s="3"/>
      <c r="E127" s="153" cm="1">
        <f t="array" ref="E127">INDEX('Distance to Each Branch'!$C$7:$C$806,MATCH(1, (Model!$E$14='Distance to Each Branch'!$B$7:$B$806)*(Model!A127='Distance to Each Branch'!$A$7:$A$806),0))</f>
        <v>5.9548372048241047</v>
      </c>
      <c r="F127" s="153" cm="1">
        <f t="array" ref="F127">INDEX('Distance to Each Branch'!$C$7:$C$806,MATCH(1, (Model!$F$14='Distance to Each Branch'!$B$7:$B$806)*(Model!A127='Distance to Each Branch'!$A$7:$A$806),0))</f>
        <v>5.3343296488612282</v>
      </c>
      <c r="G127" s="153" cm="1">
        <f t="array" ref="G127">INDEX('Distance to Each Branch'!$C$7:$C$806,MATCH(1, (Model!$G$14='Distance to Each Branch'!$B$7:$B$806)*(Model!A127='Distance to Each Branch'!$A$7:$A$806),0))</f>
        <v>4.4841045170049938</v>
      </c>
      <c r="H127" s="153" cm="1">
        <f t="array" ref="H127">INDEX('Distance to Each Branch'!$C$7:$C$806,MATCH(1, (Model!$H$14='Distance to Each Branch'!$B$7:$B$806)*(Model!A127='Distance to Each Branch'!$A$7:$A$806),0))</f>
        <v>1.0463428141266049</v>
      </c>
      <c r="I127" s="155" t="str">
        <f t="shared" si="224"/>
        <v>Branch D</v>
      </c>
      <c r="J127" s="54"/>
      <c r="K127" s="156">
        <f t="shared" si="225"/>
        <v>1.0463428141266049</v>
      </c>
      <c r="L127" s="34">
        <v>0</v>
      </c>
      <c r="M127" s="153">
        <f t="shared" si="123"/>
        <v>0</v>
      </c>
      <c r="N127" s="153">
        <f t="shared" si="227"/>
        <v>0</v>
      </c>
      <c r="O127" s="153">
        <f t="shared" si="228"/>
        <v>0</v>
      </c>
      <c r="P127" s="153">
        <f t="shared" si="229"/>
        <v>3.4377617028783889</v>
      </c>
      <c r="R127" s="23">
        <v>1</v>
      </c>
      <c r="S127" s="157">
        <f>(1-IF(M127=0,0,INDEX('Branch Closure Driven Attrition'!$D$9:$G$12,MATCH($B127,'Branch Closure Driven Attrition'!$C$9:$C$12,TRUE),MATCH(M127,'Branch Closure Driven Attrition'!$D$8:$G$8,TRUE))))</f>
        <v>1</v>
      </c>
      <c r="T127" s="157">
        <f>(1-IF(N127=0,0,INDEX('Branch Closure Driven Attrition'!$D$9:$G$12,MATCH($B127,'Branch Closure Driven Attrition'!$C$9:$C$12,TRUE),MATCH(N127,'Branch Closure Driven Attrition'!$D$8:$G$8,TRUE))))</f>
        <v>1</v>
      </c>
      <c r="U127" s="157">
        <f>(1-IF(O127=0,0,INDEX('Branch Closure Driven Attrition'!$D$9:$G$12,MATCH($B127,'Branch Closure Driven Attrition'!$C$9:$C$12,TRUE),MATCH(O127,'Branch Closure Driven Attrition'!$D$8:$G$8,TRUE))))</f>
        <v>1</v>
      </c>
      <c r="V127" s="157">
        <f>(1-IF(P127=0,0,INDEX('Branch Closure Driven Attrition'!$D$9:$G$12,MATCH($B127,'Branch Closure Driven Attrition'!$C$9:$C$12,TRUE),MATCH(P127,'Branch Closure Driven Attrition'!$D$8:$G$8,TRUE))))</f>
        <v>0.65</v>
      </c>
      <c r="W127" s="29"/>
      <c r="X127" s="23">
        <f t="shared" si="122"/>
        <v>1</v>
      </c>
      <c r="Y127" s="157">
        <f>IF($C127&lt;'Fee Driven Attrition'!$I$8,1-IF(Y$13='Fee Driven Attrition'!$J$7,'Fee Driven Attrition'!$J$8,'Fee Driven Attrition'!$K$8),1)</f>
        <v>0.9</v>
      </c>
      <c r="Z127" s="157">
        <f>IF($C127&lt;'Fee Driven Attrition'!$I$9,1-IF(Z$13='Fee Driven Attrition'!$J$7,'Fee Driven Attrition'!$J$9,'Fee Driven Attrition'!$K$8),1)</f>
        <v>0.95</v>
      </c>
      <c r="AA127" s="157">
        <f>IF($C127&lt;'Fee Driven Attrition'!$I$8,1-IF(AA$13='Fee Driven Attrition'!$K$7,'Fee Driven Attrition'!$K$8,'Fee Driven Attrition'!$K$8),1)</f>
        <v>0.8</v>
      </c>
      <c r="AB127" s="157">
        <f>IF($C127&lt;'Fee Driven Attrition'!$I$9,1-IF(AB$13='Fee Driven Attrition'!$K$7,'Fee Driven Attrition'!$K$9,'Fee Driven Attrition'!$K$8),1)</f>
        <v>0.85</v>
      </c>
      <c r="AC127" s="29"/>
      <c r="AD127" s="23"/>
      <c r="AE127" s="157">
        <f t="shared" si="223"/>
        <v>1</v>
      </c>
      <c r="AF127" s="157">
        <f t="shared" si="124"/>
        <v>1</v>
      </c>
      <c r="AG127" s="157">
        <f t="shared" si="125"/>
        <v>1</v>
      </c>
      <c r="AH127" s="157">
        <f t="shared" si="126"/>
        <v>1</v>
      </c>
      <c r="AI127" s="157">
        <f t="shared" si="127"/>
        <v>0.65</v>
      </c>
      <c r="AJ127" s="157">
        <f t="shared" si="128"/>
        <v>0.9</v>
      </c>
      <c r="AK127" s="157">
        <f t="shared" si="129"/>
        <v>0.9</v>
      </c>
      <c r="AL127" s="157">
        <f t="shared" si="130"/>
        <v>0.9</v>
      </c>
      <c r="AM127" s="157">
        <f t="shared" si="131"/>
        <v>0.9</v>
      </c>
      <c r="AN127" s="157">
        <f t="shared" si="132"/>
        <v>0.58500000000000008</v>
      </c>
      <c r="AO127" s="157">
        <f t="shared" si="133"/>
        <v>0.95</v>
      </c>
      <c r="AP127" s="157">
        <f t="shared" si="134"/>
        <v>0.95</v>
      </c>
      <c r="AQ127" s="157">
        <f t="shared" si="135"/>
        <v>0.95</v>
      </c>
      <c r="AR127" s="157">
        <f t="shared" si="136"/>
        <v>0.95</v>
      </c>
      <c r="AS127" s="157">
        <f t="shared" si="137"/>
        <v>0.61749999999999994</v>
      </c>
      <c r="AT127" s="157">
        <f t="shared" si="138"/>
        <v>0.8</v>
      </c>
      <c r="AU127" s="157">
        <f t="shared" si="139"/>
        <v>0.8</v>
      </c>
      <c r="AV127" s="157">
        <f t="shared" si="140"/>
        <v>0.8</v>
      </c>
      <c r="AW127" s="157">
        <f t="shared" si="141"/>
        <v>0.8</v>
      </c>
      <c r="AX127" s="157">
        <f t="shared" si="142"/>
        <v>0.52</v>
      </c>
      <c r="AY127" s="157">
        <f t="shared" si="143"/>
        <v>0.85</v>
      </c>
      <c r="AZ127" s="157">
        <f t="shared" si="144"/>
        <v>0.85</v>
      </c>
      <c r="BA127" s="157">
        <f t="shared" si="145"/>
        <v>0.85</v>
      </c>
      <c r="BB127" s="157">
        <f t="shared" si="146"/>
        <v>0.85</v>
      </c>
      <c r="BC127" s="157">
        <f t="shared" si="147"/>
        <v>0.55249999999999999</v>
      </c>
      <c r="BD127" s="60"/>
      <c r="BE127" s="158">
        <f t="shared" si="226"/>
        <v>86.791748666951463</v>
      </c>
      <c r="BF127" s="1"/>
      <c r="BG127" s="1"/>
      <c r="BH127" s="159">
        <f t="shared" si="148"/>
        <v>0</v>
      </c>
      <c r="BI127" s="159">
        <f t="shared" si="149"/>
        <v>0</v>
      </c>
      <c r="BJ127" s="159">
        <f t="shared" si="150"/>
        <v>0</v>
      </c>
      <c r="BK127" s="159">
        <f t="shared" si="151"/>
        <v>0</v>
      </c>
      <c r="BL127" s="159">
        <f t="shared" si="152"/>
        <v>0</v>
      </c>
      <c r="BM127" s="159">
        <f t="shared" si="153"/>
        <v>40</v>
      </c>
      <c r="BN127" s="159">
        <f t="shared" si="154"/>
        <v>40</v>
      </c>
      <c r="BO127" s="159">
        <f t="shared" si="155"/>
        <v>40</v>
      </c>
      <c r="BP127" s="159">
        <f t="shared" si="156"/>
        <v>40</v>
      </c>
      <c r="BQ127" s="159">
        <f t="shared" si="157"/>
        <v>40</v>
      </c>
      <c r="BR127" s="159">
        <f t="shared" si="158"/>
        <v>40</v>
      </c>
      <c r="BS127" s="159">
        <f t="shared" si="159"/>
        <v>40</v>
      </c>
      <c r="BT127" s="159">
        <f t="shared" si="160"/>
        <v>40</v>
      </c>
      <c r="BU127" s="159">
        <f t="shared" si="161"/>
        <v>40</v>
      </c>
      <c r="BV127" s="159">
        <f t="shared" si="162"/>
        <v>40</v>
      </c>
      <c r="BW127" s="159">
        <f t="shared" si="163"/>
        <v>60</v>
      </c>
      <c r="BX127" s="159">
        <f t="shared" si="164"/>
        <v>60</v>
      </c>
      <c r="BY127" s="159">
        <f t="shared" si="165"/>
        <v>60</v>
      </c>
      <c r="BZ127" s="159">
        <f t="shared" si="166"/>
        <v>60</v>
      </c>
      <c r="CA127" s="159">
        <f t="shared" si="167"/>
        <v>60</v>
      </c>
      <c r="CB127" s="159">
        <f t="shared" si="168"/>
        <v>60</v>
      </c>
      <c r="CC127" s="159">
        <f t="shared" si="169"/>
        <v>60</v>
      </c>
      <c r="CD127" s="159">
        <f t="shared" si="170"/>
        <v>60</v>
      </c>
      <c r="CE127" s="159">
        <f t="shared" si="171"/>
        <v>60</v>
      </c>
      <c r="CF127" s="159">
        <f t="shared" si="172"/>
        <v>60</v>
      </c>
      <c r="CG127" s="1"/>
      <c r="CH127" s="1"/>
      <c r="CI127" s="160">
        <f t="shared" si="173"/>
        <v>36.791748666951463</v>
      </c>
      <c r="CJ127" s="160">
        <f t="shared" si="174"/>
        <v>36.791748666951463</v>
      </c>
      <c r="CK127" s="160">
        <f t="shared" si="175"/>
        <v>36.791748666951463</v>
      </c>
      <c r="CL127" s="160">
        <f t="shared" si="176"/>
        <v>36.791748666951463</v>
      </c>
      <c r="CM127" s="160">
        <f t="shared" si="177"/>
        <v>36.791748666951463</v>
      </c>
      <c r="CN127" s="160">
        <f t="shared" si="178"/>
        <v>76.791748666951463</v>
      </c>
      <c r="CO127" s="160">
        <f t="shared" si="179"/>
        <v>76.791748666951463</v>
      </c>
      <c r="CP127" s="160">
        <f t="shared" si="180"/>
        <v>76.791748666951463</v>
      </c>
      <c r="CQ127" s="160">
        <f t="shared" si="181"/>
        <v>76.791748666951463</v>
      </c>
      <c r="CR127" s="160">
        <f t="shared" si="182"/>
        <v>76.791748666951463</v>
      </c>
      <c r="CS127" s="160">
        <f t="shared" si="183"/>
        <v>76.791748666951463</v>
      </c>
      <c r="CT127" s="160">
        <f t="shared" si="184"/>
        <v>76.791748666951463</v>
      </c>
      <c r="CU127" s="160">
        <f t="shared" si="185"/>
        <v>76.791748666951463</v>
      </c>
      <c r="CV127" s="160">
        <f t="shared" si="186"/>
        <v>76.791748666951463</v>
      </c>
      <c r="CW127" s="160">
        <f t="shared" si="187"/>
        <v>76.791748666951463</v>
      </c>
      <c r="CX127" s="160">
        <f t="shared" si="188"/>
        <v>96.791748666951463</v>
      </c>
      <c r="CY127" s="160">
        <f t="shared" si="189"/>
        <v>96.791748666951463</v>
      </c>
      <c r="CZ127" s="160">
        <f t="shared" si="190"/>
        <v>96.791748666951463</v>
      </c>
      <c r="DA127" s="160">
        <f t="shared" si="191"/>
        <v>96.791748666951463</v>
      </c>
      <c r="DB127" s="160">
        <f t="shared" si="192"/>
        <v>96.791748666951463</v>
      </c>
      <c r="DC127" s="160">
        <f t="shared" si="193"/>
        <v>96.791748666951463</v>
      </c>
      <c r="DD127" s="160">
        <f t="shared" si="194"/>
        <v>96.791748666951463</v>
      </c>
      <c r="DE127" s="160">
        <f t="shared" si="195"/>
        <v>96.791748666951463</v>
      </c>
      <c r="DF127" s="160">
        <f t="shared" si="196"/>
        <v>96.791748666951463</v>
      </c>
      <c r="DG127" s="160">
        <f t="shared" si="197"/>
        <v>96.791748666951463</v>
      </c>
      <c r="DH127" s="36"/>
      <c r="DI127" s="36"/>
      <c r="DJ127" s="160">
        <f t="shared" si="198"/>
        <v>36.791748666951463</v>
      </c>
      <c r="DK127" s="160">
        <f t="shared" si="199"/>
        <v>36.791748666951463</v>
      </c>
      <c r="DL127" s="160">
        <f t="shared" si="200"/>
        <v>36.791748666951463</v>
      </c>
      <c r="DM127" s="160">
        <f t="shared" si="201"/>
        <v>36.791748666951463</v>
      </c>
      <c r="DN127" s="160">
        <f t="shared" si="202"/>
        <v>23.914636633518452</v>
      </c>
      <c r="DO127" s="160">
        <f t="shared" si="203"/>
        <v>69.112573800256314</v>
      </c>
      <c r="DP127" s="160">
        <f t="shared" si="204"/>
        <v>69.112573800256314</v>
      </c>
      <c r="DQ127" s="160">
        <f t="shared" si="205"/>
        <v>69.112573800256314</v>
      </c>
      <c r="DR127" s="160">
        <f t="shared" si="206"/>
        <v>69.112573800256314</v>
      </c>
      <c r="DS127" s="160">
        <f t="shared" si="207"/>
        <v>44.923172970166611</v>
      </c>
      <c r="DT127" s="160">
        <f t="shared" si="208"/>
        <v>72.952161233603888</v>
      </c>
      <c r="DU127" s="160">
        <f t="shared" si="209"/>
        <v>72.952161233603888</v>
      </c>
      <c r="DV127" s="160">
        <f t="shared" si="210"/>
        <v>72.952161233603888</v>
      </c>
      <c r="DW127" s="160">
        <f t="shared" si="211"/>
        <v>72.952161233603888</v>
      </c>
      <c r="DX127" s="160">
        <f t="shared" si="212"/>
        <v>47.418904801842523</v>
      </c>
      <c r="DY127" s="160">
        <f t="shared" si="213"/>
        <v>77.433398933561179</v>
      </c>
      <c r="DZ127" s="160">
        <f t="shared" si="214"/>
        <v>77.433398933561179</v>
      </c>
      <c r="EA127" s="160">
        <f t="shared" si="215"/>
        <v>77.433398933561179</v>
      </c>
      <c r="EB127" s="160">
        <f t="shared" si="216"/>
        <v>77.433398933561179</v>
      </c>
      <c r="EC127" s="160">
        <f t="shared" si="217"/>
        <v>50.331709306814766</v>
      </c>
      <c r="ED127" s="160">
        <f t="shared" si="218"/>
        <v>82.272986366908739</v>
      </c>
      <c r="EE127" s="160">
        <f t="shared" si="219"/>
        <v>82.272986366908739</v>
      </c>
      <c r="EF127" s="160">
        <f t="shared" si="220"/>
        <v>82.272986366908739</v>
      </c>
      <c r="EG127" s="160">
        <f t="shared" si="221"/>
        <v>82.272986366908739</v>
      </c>
      <c r="EH127" s="160">
        <f t="shared" si="222"/>
        <v>53.477441138490683</v>
      </c>
      <c r="EI127" s="36"/>
      <c r="EJ127" s="36"/>
      <c r="EK127" s="36"/>
      <c r="EL127" s="36"/>
      <c r="EM127" s="36"/>
      <c r="EN127" s="36"/>
      <c r="EO127" s="36"/>
      <c r="EP127" s="36"/>
      <c r="EQ127" s="36"/>
      <c r="ER127" s="36"/>
      <c r="ES127" s="36"/>
      <c r="ET127" s="36"/>
      <c r="EU127" s="36"/>
    </row>
    <row r="128" spans="1:151" ht="13.5" thickBot="1">
      <c r="A128" s="2">
        <v>1085</v>
      </c>
      <c r="B128" s="153">
        <f>INDEX('Customer Longevity'!$A$7:$A$206,MATCH(Model!A128,'Customer Longevity'!$B$7:$B$206,0))</f>
        <v>14.65026262432367</v>
      </c>
      <c r="C128" s="154">
        <v>7032.4966543055571</v>
      </c>
      <c r="D128" s="3"/>
      <c r="E128" s="153" cm="1">
        <f t="array" ref="E128">INDEX('Distance to Each Branch'!$C$7:$C$806,MATCH(1, (Model!$E$14='Distance to Each Branch'!$B$7:$B$806)*(Model!A128='Distance to Each Branch'!$A$7:$A$806),0))</f>
        <v>5.5384869649650526</v>
      </c>
      <c r="F128" s="153" cm="1">
        <f t="array" ref="F128">INDEX('Distance to Each Branch'!$C$7:$C$806,MATCH(1, (Model!$F$14='Distance to Each Branch'!$B$7:$B$806)*(Model!A128='Distance to Each Branch'!$A$7:$A$806),0))</f>
        <v>2.6660226096680386</v>
      </c>
      <c r="G128" s="153" cm="1">
        <f t="array" ref="G128">INDEX('Distance to Each Branch'!$C$7:$C$806,MATCH(1, (Model!$G$14='Distance to Each Branch'!$B$7:$B$806)*(Model!A128='Distance to Each Branch'!$A$7:$A$806),0))</f>
        <v>3.791050668780739</v>
      </c>
      <c r="H128" s="153" cm="1">
        <f t="array" ref="H128">INDEX('Distance to Each Branch'!$C$7:$C$806,MATCH(1, (Model!$H$14='Distance to Each Branch'!$B$7:$B$806)*(Model!A128='Distance to Each Branch'!$A$7:$A$806),0))</f>
        <v>1.6557859904389625</v>
      </c>
      <c r="I128" s="155" t="str">
        <f t="shared" si="224"/>
        <v>Branch D</v>
      </c>
      <c r="J128" s="54"/>
      <c r="K128" s="156">
        <f t="shared" si="225"/>
        <v>1.6557859904389625</v>
      </c>
      <c r="L128" s="34">
        <v>0</v>
      </c>
      <c r="M128" s="153">
        <f t="shared" si="123"/>
        <v>0</v>
      </c>
      <c r="N128" s="153">
        <f t="shared" si="227"/>
        <v>0</v>
      </c>
      <c r="O128" s="153">
        <f t="shared" si="228"/>
        <v>0</v>
      </c>
      <c r="P128" s="153">
        <f t="shared" si="229"/>
        <v>1.0102366192290761</v>
      </c>
      <c r="R128" s="23">
        <v>1</v>
      </c>
      <c r="S128" s="157">
        <f>(1-IF(M128=0,0,INDEX('Branch Closure Driven Attrition'!$D$9:$G$12,MATCH($B128,'Branch Closure Driven Attrition'!$C$9:$C$12,TRUE),MATCH(M128,'Branch Closure Driven Attrition'!$D$8:$G$8,TRUE))))</f>
        <v>1</v>
      </c>
      <c r="T128" s="157">
        <f>(1-IF(N128=0,0,INDEX('Branch Closure Driven Attrition'!$D$9:$G$12,MATCH($B128,'Branch Closure Driven Attrition'!$C$9:$C$12,TRUE),MATCH(N128,'Branch Closure Driven Attrition'!$D$8:$G$8,TRUE))))</f>
        <v>1</v>
      </c>
      <c r="U128" s="157">
        <f>(1-IF(O128=0,0,INDEX('Branch Closure Driven Attrition'!$D$9:$G$12,MATCH($B128,'Branch Closure Driven Attrition'!$C$9:$C$12,TRUE),MATCH(O128,'Branch Closure Driven Attrition'!$D$8:$G$8,TRUE))))</f>
        <v>1</v>
      </c>
      <c r="V128" s="157">
        <f>(1-IF(P128=0,0,INDEX('Branch Closure Driven Attrition'!$D$9:$G$12,MATCH($B128,'Branch Closure Driven Attrition'!$C$9:$C$12,TRUE),MATCH(P128,'Branch Closure Driven Attrition'!$D$8:$G$8,TRUE))))</f>
        <v>0.65</v>
      </c>
      <c r="W128" s="29"/>
      <c r="X128" s="23">
        <f t="shared" si="122"/>
        <v>1</v>
      </c>
      <c r="Y128" s="157">
        <f>IF($C128&lt;'Fee Driven Attrition'!$I$8,1-IF(Y$13='Fee Driven Attrition'!$J$7,'Fee Driven Attrition'!$J$8,'Fee Driven Attrition'!$K$8),1)</f>
        <v>0.9</v>
      </c>
      <c r="Z128" s="157">
        <f>IF($C128&lt;'Fee Driven Attrition'!$I$9,1-IF(Z$13='Fee Driven Attrition'!$J$7,'Fee Driven Attrition'!$J$9,'Fee Driven Attrition'!$K$8),1)</f>
        <v>0.95</v>
      </c>
      <c r="AA128" s="157">
        <f>IF($C128&lt;'Fee Driven Attrition'!$I$8,1-IF(AA$13='Fee Driven Attrition'!$K$7,'Fee Driven Attrition'!$K$8,'Fee Driven Attrition'!$K$8),1)</f>
        <v>0.8</v>
      </c>
      <c r="AB128" s="157">
        <f>IF($C128&lt;'Fee Driven Attrition'!$I$9,1-IF(AB$13='Fee Driven Attrition'!$K$7,'Fee Driven Attrition'!$K$9,'Fee Driven Attrition'!$K$8),1)</f>
        <v>0.85</v>
      </c>
      <c r="AC128" s="29"/>
      <c r="AD128" s="23"/>
      <c r="AE128" s="157">
        <f t="shared" si="223"/>
        <v>1</v>
      </c>
      <c r="AF128" s="157">
        <f t="shared" si="124"/>
        <v>1</v>
      </c>
      <c r="AG128" s="157">
        <f t="shared" si="125"/>
        <v>1</v>
      </c>
      <c r="AH128" s="157">
        <f t="shared" si="126"/>
        <v>1</v>
      </c>
      <c r="AI128" s="157">
        <f t="shared" si="127"/>
        <v>0.65</v>
      </c>
      <c r="AJ128" s="157">
        <f t="shared" si="128"/>
        <v>0.9</v>
      </c>
      <c r="AK128" s="157">
        <f t="shared" si="129"/>
        <v>0.9</v>
      </c>
      <c r="AL128" s="157">
        <f t="shared" si="130"/>
        <v>0.9</v>
      </c>
      <c r="AM128" s="157">
        <f t="shared" si="131"/>
        <v>0.9</v>
      </c>
      <c r="AN128" s="157">
        <f t="shared" si="132"/>
        <v>0.58500000000000008</v>
      </c>
      <c r="AO128" s="157">
        <f t="shared" si="133"/>
        <v>0.95</v>
      </c>
      <c r="AP128" s="157">
        <f t="shared" si="134"/>
        <v>0.95</v>
      </c>
      <c r="AQ128" s="157">
        <f t="shared" si="135"/>
        <v>0.95</v>
      </c>
      <c r="AR128" s="157">
        <f t="shared" si="136"/>
        <v>0.95</v>
      </c>
      <c r="AS128" s="157">
        <f t="shared" si="137"/>
        <v>0.61749999999999994</v>
      </c>
      <c r="AT128" s="157">
        <f t="shared" si="138"/>
        <v>0.8</v>
      </c>
      <c r="AU128" s="157">
        <f t="shared" si="139"/>
        <v>0.8</v>
      </c>
      <c r="AV128" s="157">
        <f t="shared" si="140"/>
        <v>0.8</v>
      </c>
      <c r="AW128" s="157">
        <f t="shared" si="141"/>
        <v>0.8</v>
      </c>
      <c r="AX128" s="157">
        <f t="shared" si="142"/>
        <v>0.52</v>
      </c>
      <c r="AY128" s="157">
        <f t="shared" si="143"/>
        <v>0.85</v>
      </c>
      <c r="AZ128" s="157">
        <f t="shared" si="144"/>
        <v>0.85</v>
      </c>
      <c r="BA128" s="157">
        <f t="shared" si="145"/>
        <v>0.85</v>
      </c>
      <c r="BB128" s="157">
        <f t="shared" si="146"/>
        <v>0.85</v>
      </c>
      <c r="BC128" s="157">
        <f t="shared" si="147"/>
        <v>0.55249999999999999</v>
      </c>
      <c r="BD128" s="60"/>
      <c r="BE128" s="158">
        <f t="shared" si="226"/>
        <v>70.324966543055567</v>
      </c>
      <c r="BF128" s="1"/>
      <c r="BG128" s="1"/>
      <c r="BH128" s="159">
        <f t="shared" si="148"/>
        <v>0</v>
      </c>
      <c r="BI128" s="159">
        <f t="shared" si="149"/>
        <v>0</v>
      </c>
      <c r="BJ128" s="159">
        <f t="shared" si="150"/>
        <v>0</v>
      </c>
      <c r="BK128" s="159">
        <f t="shared" si="151"/>
        <v>0</v>
      </c>
      <c r="BL128" s="159">
        <f t="shared" si="152"/>
        <v>0</v>
      </c>
      <c r="BM128" s="159">
        <f t="shared" si="153"/>
        <v>40</v>
      </c>
      <c r="BN128" s="159">
        <f t="shared" si="154"/>
        <v>40</v>
      </c>
      <c r="BO128" s="159">
        <f t="shared" si="155"/>
        <v>40</v>
      </c>
      <c r="BP128" s="159">
        <f t="shared" si="156"/>
        <v>40</v>
      </c>
      <c r="BQ128" s="159">
        <f t="shared" si="157"/>
        <v>40</v>
      </c>
      <c r="BR128" s="159">
        <f t="shared" si="158"/>
        <v>40</v>
      </c>
      <c r="BS128" s="159">
        <f t="shared" si="159"/>
        <v>40</v>
      </c>
      <c r="BT128" s="159">
        <f t="shared" si="160"/>
        <v>40</v>
      </c>
      <c r="BU128" s="159">
        <f t="shared" si="161"/>
        <v>40</v>
      </c>
      <c r="BV128" s="159">
        <f t="shared" si="162"/>
        <v>40</v>
      </c>
      <c r="BW128" s="159">
        <f t="shared" si="163"/>
        <v>60</v>
      </c>
      <c r="BX128" s="159">
        <f t="shared" si="164"/>
        <v>60</v>
      </c>
      <c r="BY128" s="159">
        <f t="shared" si="165"/>
        <v>60</v>
      </c>
      <c r="BZ128" s="159">
        <f t="shared" si="166"/>
        <v>60</v>
      </c>
      <c r="CA128" s="159">
        <f t="shared" si="167"/>
        <v>60</v>
      </c>
      <c r="CB128" s="159">
        <f t="shared" si="168"/>
        <v>60</v>
      </c>
      <c r="CC128" s="159">
        <f t="shared" si="169"/>
        <v>60</v>
      </c>
      <c r="CD128" s="159">
        <f t="shared" si="170"/>
        <v>60</v>
      </c>
      <c r="CE128" s="159">
        <f t="shared" si="171"/>
        <v>60</v>
      </c>
      <c r="CF128" s="159">
        <f t="shared" si="172"/>
        <v>60</v>
      </c>
      <c r="CG128" s="1"/>
      <c r="CH128" s="1"/>
      <c r="CI128" s="160">
        <f t="shared" si="173"/>
        <v>20.324966543055567</v>
      </c>
      <c r="CJ128" s="160">
        <f t="shared" si="174"/>
        <v>20.324966543055567</v>
      </c>
      <c r="CK128" s="160">
        <f t="shared" si="175"/>
        <v>20.324966543055567</v>
      </c>
      <c r="CL128" s="160">
        <f t="shared" si="176"/>
        <v>20.324966543055567</v>
      </c>
      <c r="CM128" s="160">
        <f t="shared" si="177"/>
        <v>20.324966543055567</v>
      </c>
      <c r="CN128" s="160">
        <f t="shared" si="178"/>
        <v>60.324966543055567</v>
      </c>
      <c r="CO128" s="160">
        <f t="shared" si="179"/>
        <v>60.324966543055567</v>
      </c>
      <c r="CP128" s="160">
        <f t="shared" si="180"/>
        <v>60.324966543055567</v>
      </c>
      <c r="CQ128" s="160">
        <f t="shared" si="181"/>
        <v>60.324966543055567</v>
      </c>
      <c r="CR128" s="160">
        <f t="shared" si="182"/>
        <v>60.324966543055567</v>
      </c>
      <c r="CS128" s="160">
        <f t="shared" si="183"/>
        <v>60.324966543055567</v>
      </c>
      <c r="CT128" s="160">
        <f t="shared" si="184"/>
        <v>60.324966543055567</v>
      </c>
      <c r="CU128" s="160">
        <f t="shared" si="185"/>
        <v>60.324966543055567</v>
      </c>
      <c r="CV128" s="160">
        <f t="shared" si="186"/>
        <v>60.324966543055567</v>
      </c>
      <c r="CW128" s="160">
        <f t="shared" si="187"/>
        <v>60.324966543055567</v>
      </c>
      <c r="CX128" s="160">
        <f t="shared" si="188"/>
        <v>80.324966543055552</v>
      </c>
      <c r="CY128" s="160">
        <f t="shared" si="189"/>
        <v>80.324966543055552</v>
      </c>
      <c r="CZ128" s="160">
        <f t="shared" si="190"/>
        <v>80.324966543055552</v>
      </c>
      <c r="DA128" s="160">
        <f t="shared" si="191"/>
        <v>80.324966543055552</v>
      </c>
      <c r="DB128" s="160">
        <f t="shared" si="192"/>
        <v>80.324966543055552</v>
      </c>
      <c r="DC128" s="160">
        <f t="shared" si="193"/>
        <v>80.324966543055552</v>
      </c>
      <c r="DD128" s="160">
        <f t="shared" si="194"/>
        <v>80.324966543055552</v>
      </c>
      <c r="DE128" s="160">
        <f t="shared" si="195"/>
        <v>80.324966543055552</v>
      </c>
      <c r="DF128" s="160">
        <f t="shared" si="196"/>
        <v>80.324966543055552</v>
      </c>
      <c r="DG128" s="160">
        <f t="shared" si="197"/>
        <v>80.324966543055552</v>
      </c>
      <c r="DH128" s="36"/>
      <c r="DI128" s="36"/>
      <c r="DJ128" s="160">
        <f t="shared" si="198"/>
        <v>20.324966543055567</v>
      </c>
      <c r="DK128" s="160">
        <f t="shared" si="199"/>
        <v>20.324966543055567</v>
      </c>
      <c r="DL128" s="160">
        <f t="shared" si="200"/>
        <v>20.324966543055567</v>
      </c>
      <c r="DM128" s="160">
        <f t="shared" si="201"/>
        <v>20.324966543055567</v>
      </c>
      <c r="DN128" s="160">
        <f t="shared" si="202"/>
        <v>13.211228252986119</v>
      </c>
      <c r="DO128" s="160">
        <f t="shared" si="203"/>
        <v>54.292469888750013</v>
      </c>
      <c r="DP128" s="160">
        <f t="shared" si="204"/>
        <v>54.292469888750013</v>
      </c>
      <c r="DQ128" s="160">
        <f t="shared" si="205"/>
        <v>54.292469888750013</v>
      </c>
      <c r="DR128" s="160">
        <f t="shared" si="206"/>
        <v>54.292469888750013</v>
      </c>
      <c r="DS128" s="160">
        <f t="shared" si="207"/>
        <v>35.290105427687514</v>
      </c>
      <c r="DT128" s="160">
        <f t="shared" si="208"/>
        <v>57.308718215902786</v>
      </c>
      <c r="DU128" s="160">
        <f t="shared" si="209"/>
        <v>57.308718215902786</v>
      </c>
      <c r="DV128" s="160">
        <f t="shared" si="210"/>
        <v>57.308718215902786</v>
      </c>
      <c r="DW128" s="160">
        <f t="shared" si="211"/>
        <v>57.308718215902786</v>
      </c>
      <c r="DX128" s="160">
        <f t="shared" si="212"/>
        <v>37.250666840336805</v>
      </c>
      <c r="DY128" s="160">
        <f t="shared" si="213"/>
        <v>64.259973234444445</v>
      </c>
      <c r="DZ128" s="160">
        <f t="shared" si="214"/>
        <v>64.259973234444445</v>
      </c>
      <c r="EA128" s="160">
        <f t="shared" si="215"/>
        <v>64.259973234444445</v>
      </c>
      <c r="EB128" s="160">
        <f t="shared" si="216"/>
        <v>64.259973234444445</v>
      </c>
      <c r="EC128" s="160">
        <f t="shared" si="217"/>
        <v>41.768982602388888</v>
      </c>
      <c r="ED128" s="160">
        <f t="shared" si="218"/>
        <v>68.276221561597211</v>
      </c>
      <c r="EE128" s="160">
        <f t="shared" si="219"/>
        <v>68.276221561597211</v>
      </c>
      <c r="EF128" s="160">
        <f t="shared" si="220"/>
        <v>68.276221561597211</v>
      </c>
      <c r="EG128" s="160">
        <f t="shared" si="221"/>
        <v>68.276221561597211</v>
      </c>
      <c r="EH128" s="160">
        <f t="shared" si="222"/>
        <v>44.379544015038192</v>
      </c>
      <c r="EI128" s="36"/>
      <c r="EJ128" s="36"/>
      <c r="EK128" s="36"/>
      <c r="EL128" s="36"/>
      <c r="EM128" s="36"/>
      <c r="EN128" s="36"/>
      <c r="EO128" s="36"/>
      <c r="EP128" s="36"/>
      <c r="EQ128" s="36"/>
      <c r="ER128" s="36"/>
      <c r="ES128" s="36"/>
      <c r="ET128" s="36"/>
      <c r="EU128" s="36"/>
    </row>
    <row r="129" spans="1:151" ht="13.5" thickBot="1">
      <c r="A129" s="2">
        <v>1116</v>
      </c>
      <c r="B129" s="153">
        <f>INDEX('Customer Longevity'!$A$7:$A$206,MATCH(Model!A129,'Customer Longevity'!$B$7:$B$206,0))</f>
        <v>6.964776309889718</v>
      </c>
      <c r="C129" s="154">
        <v>22528.862069567887</v>
      </c>
      <c r="D129" s="3"/>
      <c r="E129" s="153" cm="1">
        <f t="array" ref="E129">INDEX('Distance to Each Branch'!$C$7:$C$806,MATCH(1, (Model!$E$14='Distance to Each Branch'!$B$7:$B$806)*(Model!A129='Distance to Each Branch'!$A$7:$A$806),0))</f>
        <v>1.4862259551330044</v>
      </c>
      <c r="F129" s="153" cm="1">
        <f t="array" ref="F129">INDEX('Distance to Each Branch'!$C$7:$C$806,MATCH(1, (Model!$F$14='Distance to Each Branch'!$B$7:$B$806)*(Model!A129='Distance to Each Branch'!$A$7:$A$806),0))</f>
        <v>0.72917382558774269</v>
      </c>
      <c r="G129" s="153" cm="1">
        <f t="array" ref="G129">INDEX('Distance to Each Branch'!$C$7:$C$806,MATCH(1, (Model!$G$14='Distance to Each Branch'!$B$7:$B$806)*(Model!A129='Distance to Each Branch'!$A$7:$A$806),0))</f>
        <v>1.5280625744558547</v>
      </c>
      <c r="H129" s="153" cm="1">
        <f t="array" ref="H129">INDEX('Distance to Each Branch'!$C$7:$C$806,MATCH(1, (Model!$H$14='Distance to Each Branch'!$B$7:$B$806)*(Model!A129='Distance to Each Branch'!$A$7:$A$806),0))</f>
        <v>3.0284183857164324</v>
      </c>
      <c r="I129" s="155" t="str">
        <f t="shared" si="224"/>
        <v>Branch B</v>
      </c>
      <c r="J129" s="54"/>
      <c r="K129" s="156">
        <f t="shared" si="225"/>
        <v>0.72917382558774269</v>
      </c>
      <c r="L129" s="34">
        <v>0</v>
      </c>
      <c r="M129" s="153">
        <f t="shared" si="123"/>
        <v>0</v>
      </c>
      <c r="N129" s="153">
        <f t="shared" si="227"/>
        <v>0.75705212954526169</v>
      </c>
      <c r="O129" s="153">
        <f t="shared" si="228"/>
        <v>0</v>
      </c>
      <c r="P129" s="153">
        <f t="shared" si="229"/>
        <v>0</v>
      </c>
      <c r="R129" s="23">
        <v>1</v>
      </c>
      <c r="S129" s="157">
        <f>(1-IF(M129=0,0,INDEX('Branch Closure Driven Attrition'!$D$9:$G$12,MATCH($B129,'Branch Closure Driven Attrition'!$C$9:$C$12,TRUE),MATCH(M129,'Branch Closure Driven Attrition'!$D$8:$G$8,TRUE))))</f>
        <v>1</v>
      </c>
      <c r="T129" s="157">
        <f>(1-IF(N129=0,0,INDEX('Branch Closure Driven Attrition'!$D$9:$G$12,MATCH($B129,'Branch Closure Driven Attrition'!$C$9:$C$12,TRUE),MATCH(N129,'Branch Closure Driven Attrition'!$D$8:$G$8,TRUE))))</f>
        <v>0.7</v>
      </c>
      <c r="U129" s="157">
        <f>(1-IF(O129=0,0,INDEX('Branch Closure Driven Attrition'!$D$9:$G$12,MATCH($B129,'Branch Closure Driven Attrition'!$C$9:$C$12,TRUE),MATCH(O129,'Branch Closure Driven Attrition'!$D$8:$G$8,TRUE))))</f>
        <v>1</v>
      </c>
      <c r="V129" s="157">
        <f>(1-IF(P129=0,0,INDEX('Branch Closure Driven Attrition'!$D$9:$G$12,MATCH($B129,'Branch Closure Driven Attrition'!$C$9:$C$12,TRUE),MATCH(P129,'Branch Closure Driven Attrition'!$D$8:$G$8,TRUE))))</f>
        <v>1</v>
      </c>
      <c r="W129" s="29"/>
      <c r="X129" s="23">
        <f t="shared" si="122"/>
        <v>1</v>
      </c>
      <c r="Y129" s="157">
        <f>IF($C129&lt;'Fee Driven Attrition'!$I$8,1-IF(Y$13='Fee Driven Attrition'!$J$7,'Fee Driven Attrition'!$J$8,'Fee Driven Attrition'!$K$8),1)</f>
        <v>1</v>
      </c>
      <c r="Z129" s="157">
        <f>IF($C129&lt;'Fee Driven Attrition'!$I$9,1-IF(Z$13='Fee Driven Attrition'!$J$7,'Fee Driven Attrition'!$J$9,'Fee Driven Attrition'!$K$8),1)</f>
        <v>1</v>
      </c>
      <c r="AA129" s="157">
        <f>IF($C129&lt;'Fee Driven Attrition'!$I$8,1-IF(AA$13='Fee Driven Attrition'!$K$7,'Fee Driven Attrition'!$K$8,'Fee Driven Attrition'!$K$8),1)</f>
        <v>1</v>
      </c>
      <c r="AB129" s="157">
        <f>IF($C129&lt;'Fee Driven Attrition'!$I$9,1-IF(AB$13='Fee Driven Attrition'!$K$7,'Fee Driven Attrition'!$K$9,'Fee Driven Attrition'!$K$8),1)</f>
        <v>1</v>
      </c>
      <c r="AC129" s="29"/>
      <c r="AD129" s="23"/>
      <c r="AE129" s="157">
        <f t="shared" si="223"/>
        <v>1</v>
      </c>
      <c r="AF129" s="157">
        <f t="shared" si="124"/>
        <v>1</v>
      </c>
      <c r="AG129" s="157">
        <f t="shared" si="125"/>
        <v>0.7</v>
      </c>
      <c r="AH129" s="157">
        <f t="shared" si="126"/>
        <v>1</v>
      </c>
      <c r="AI129" s="157">
        <f t="shared" si="127"/>
        <v>1</v>
      </c>
      <c r="AJ129" s="157">
        <f t="shared" si="128"/>
        <v>1</v>
      </c>
      <c r="AK129" s="157">
        <f t="shared" si="129"/>
        <v>1</v>
      </c>
      <c r="AL129" s="157">
        <f t="shared" si="130"/>
        <v>0.7</v>
      </c>
      <c r="AM129" s="157">
        <f t="shared" si="131"/>
        <v>1</v>
      </c>
      <c r="AN129" s="157">
        <f t="shared" si="132"/>
        <v>1</v>
      </c>
      <c r="AO129" s="157">
        <f t="shared" si="133"/>
        <v>1</v>
      </c>
      <c r="AP129" s="157">
        <f t="shared" si="134"/>
        <v>1</v>
      </c>
      <c r="AQ129" s="157">
        <f t="shared" si="135"/>
        <v>0.7</v>
      </c>
      <c r="AR129" s="157">
        <f t="shared" si="136"/>
        <v>1</v>
      </c>
      <c r="AS129" s="157">
        <f t="shared" si="137"/>
        <v>1</v>
      </c>
      <c r="AT129" s="157">
        <f t="shared" si="138"/>
        <v>1</v>
      </c>
      <c r="AU129" s="157">
        <f t="shared" si="139"/>
        <v>1</v>
      </c>
      <c r="AV129" s="157">
        <f t="shared" si="140"/>
        <v>0.7</v>
      </c>
      <c r="AW129" s="157">
        <f t="shared" si="141"/>
        <v>1</v>
      </c>
      <c r="AX129" s="157">
        <f t="shared" si="142"/>
        <v>1</v>
      </c>
      <c r="AY129" s="157">
        <f t="shared" si="143"/>
        <v>1</v>
      </c>
      <c r="AZ129" s="157">
        <f t="shared" si="144"/>
        <v>1</v>
      </c>
      <c r="BA129" s="157">
        <f t="shared" si="145"/>
        <v>0.7</v>
      </c>
      <c r="BB129" s="157">
        <f t="shared" si="146"/>
        <v>1</v>
      </c>
      <c r="BC129" s="157">
        <f t="shared" si="147"/>
        <v>1</v>
      </c>
      <c r="BD129" s="60"/>
      <c r="BE129" s="158">
        <f t="shared" si="226"/>
        <v>225.28862069567887</v>
      </c>
      <c r="BF129" s="1"/>
      <c r="BG129" s="1"/>
      <c r="BH129" s="159">
        <f t="shared" si="148"/>
        <v>0</v>
      </c>
      <c r="BI129" s="159">
        <f t="shared" si="149"/>
        <v>0</v>
      </c>
      <c r="BJ129" s="159">
        <f t="shared" si="150"/>
        <v>0</v>
      </c>
      <c r="BK129" s="159">
        <f t="shared" si="151"/>
        <v>0</v>
      </c>
      <c r="BL129" s="159">
        <f t="shared" si="152"/>
        <v>0</v>
      </c>
      <c r="BM129" s="159">
        <f t="shared" si="153"/>
        <v>0</v>
      </c>
      <c r="BN129" s="159">
        <f t="shared" si="154"/>
        <v>0</v>
      </c>
      <c r="BO129" s="159">
        <f t="shared" si="155"/>
        <v>0</v>
      </c>
      <c r="BP129" s="159">
        <f t="shared" si="156"/>
        <v>0</v>
      </c>
      <c r="BQ129" s="159">
        <f t="shared" si="157"/>
        <v>0</v>
      </c>
      <c r="BR129" s="159">
        <f t="shared" si="158"/>
        <v>0</v>
      </c>
      <c r="BS129" s="159">
        <f t="shared" si="159"/>
        <v>0</v>
      </c>
      <c r="BT129" s="159">
        <f t="shared" si="160"/>
        <v>0</v>
      </c>
      <c r="BU129" s="159">
        <f t="shared" si="161"/>
        <v>0</v>
      </c>
      <c r="BV129" s="159">
        <f t="shared" si="162"/>
        <v>0</v>
      </c>
      <c r="BW129" s="159">
        <f t="shared" si="163"/>
        <v>0</v>
      </c>
      <c r="BX129" s="159">
        <f t="shared" si="164"/>
        <v>0</v>
      </c>
      <c r="BY129" s="159">
        <f t="shared" si="165"/>
        <v>0</v>
      </c>
      <c r="BZ129" s="159">
        <f t="shared" si="166"/>
        <v>0</v>
      </c>
      <c r="CA129" s="159">
        <f t="shared" si="167"/>
        <v>0</v>
      </c>
      <c r="CB129" s="159">
        <f t="shared" si="168"/>
        <v>0</v>
      </c>
      <c r="CC129" s="159">
        <f t="shared" si="169"/>
        <v>0</v>
      </c>
      <c r="CD129" s="159">
        <f t="shared" si="170"/>
        <v>0</v>
      </c>
      <c r="CE129" s="159">
        <f t="shared" si="171"/>
        <v>0</v>
      </c>
      <c r="CF129" s="159">
        <f t="shared" si="172"/>
        <v>0</v>
      </c>
      <c r="CG129" s="1"/>
      <c r="CH129" s="1"/>
      <c r="CI129" s="160">
        <f t="shared" si="173"/>
        <v>175.28862069567887</v>
      </c>
      <c r="CJ129" s="160">
        <f t="shared" si="174"/>
        <v>175.28862069567887</v>
      </c>
      <c r="CK129" s="160">
        <f t="shared" si="175"/>
        <v>175.28862069567887</v>
      </c>
      <c r="CL129" s="160">
        <f t="shared" si="176"/>
        <v>175.28862069567887</v>
      </c>
      <c r="CM129" s="160">
        <f t="shared" si="177"/>
        <v>175.28862069567887</v>
      </c>
      <c r="CN129" s="160">
        <f t="shared" si="178"/>
        <v>175.28862069567887</v>
      </c>
      <c r="CO129" s="160">
        <f t="shared" si="179"/>
        <v>175.28862069567887</v>
      </c>
      <c r="CP129" s="160">
        <f t="shared" si="180"/>
        <v>175.28862069567887</v>
      </c>
      <c r="CQ129" s="160">
        <f t="shared" si="181"/>
        <v>175.28862069567887</v>
      </c>
      <c r="CR129" s="160">
        <f t="shared" si="182"/>
        <v>175.28862069567887</v>
      </c>
      <c r="CS129" s="160">
        <f t="shared" si="183"/>
        <v>175.28862069567887</v>
      </c>
      <c r="CT129" s="160">
        <f t="shared" si="184"/>
        <v>175.28862069567887</v>
      </c>
      <c r="CU129" s="160">
        <f t="shared" si="185"/>
        <v>175.28862069567887</v>
      </c>
      <c r="CV129" s="160">
        <f t="shared" si="186"/>
        <v>175.28862069567887</v>
      </c>
      <c r="CW129" s="160">
        <f t="shared" si="187"/>
        <v>175.28862069567887</v>
      </c>
      <c r="CX129" s="160">
        <f t="shared" si="188"/>
        <v>175.28862069567887</v>
      </c>
      <c r="CY129" s="160">
        <f t="shared" si="189"/>
        <v>175.28862069567887</v>
      </c>
      <c r="CZ129" s="160">
        <f t="shared" si="190"/>
        <v>175.28862069567887</v>
      </c>
      <c r="DA129" s="160">
        <f t="shared" si="191"/>
        <v>175.28862069567887</v>
      </c>
      <c r="DB129" s="160">
        <f t="shared" si="192"/>
        <v>175.28862069567887</v>
      </c>
      <c r="DC129" s="160">
        <f t="shared" si="193"/>
        <v>175.28862069567887</v>
      </c>
      <c r="DD129" s="160">
        <f t="shared" si="194"/>
        <v>175.28862069567887</v>
      </c>
      <c r="DE129" s="160">
        <f t="shared" si="195"/>
        <v>175.28862069567887</v>
      </c>
      <c r="DF129" s="160">
        <f t="shared" si="196"/>
        <v>175.28862069567887</v>
      </c>
      <c r="DG129" s="160">
        <f t="shared" si="197"/>
        <v>175.28862069567887</v>
      </c>
      <c r="DH129" s="36"/>
      <c r="DI129" s="36"/>
      <c r="DJ129" s="160">
        <f t="shared" si="198"/>
        <v>175.28862069567887</v>
      </c>
      <c r="DK129" s="160">
        <f t="shared" si="199"/>
        <v>175.28862069567887</v>
      </c>
      <c r="DL129" s="160">
        <f t="shared" si="200"/>
        <v>122.70203448697521</v>
      </c>
      <c r="DM129" s="160">
        <f t="shared" si="201"/>
        <v>175.28862069567887</v>
      </c>
      <c r="DN129" s="160">
        <f t="shared" si="202"/>
        <v>175.28862069567887</v>
      </c>
      <c r="DO129" s="160">
        <f t="shared" si="203"/>
        <v>175.28862069567887</v>
      </c>
      <c r="DP129" s="160">
        <f t="shared" si="204"/>
        <v>175.28862069567887</v>
      </c>
      <c r="DQ129" s="160">
        <f t="shared" si="205"/>
        <v>122.70203448697521</v>
      </c>
      <c r="DR129" s="160">
        <f t="shared" si="206"/>
        <v>175.28862069567887</v>
      </c>
      <c r="DS129" s="160">
        <f t="shared" si="207"/>
        <v>175.28862069567887</v>
      </c>
      <c r="DT129" s="160">
        <f t="shared" si="208"/>
        <v>175.28862069567887</v>
      </c>
      <c r="DU129" s="160">
        <f t="shared" si="209"/>
        <v>175.28862069567887</v>
      </c>
      <c r="DV129" s="160">
        <f t="shared" si="210"/>
        <v>122.70203448697521</v>
      </c>
      <c r="DW129" s="160">
        <f t="shared" si="211"/>
        <v>175.28862069567887</v>
      </c>
      <c r="DX129" s="160">
        <f t="shared" si="212"/>
        <v>175.28862069567887</v>
      </c>
      <c r="DY129" s="160">
        <f t="shared" si="213"/>
        <v>175.28862069567887</v>
      </c>
      <c r="DZ129" s="160">
        <f t="shared" si="214"/>
        <v>175.28862069567887</v>
      </c>
      <c r="EA129" s="160">
        <f t="shared" si="215"/>
        <v>122.70203448697521</v>
      </c>
      <c r="EB129" s="160">
        <f t="shared" si="216"/>
        <v>175.28862069567887</v>
      </c>
      <c r="EC129" s="160">
        <f t="shared" si="217"/>
        <v>175.28862069567887</v>
      </c>
      <c r="ED129" s="160">
        <f t="shared" si="218"/>
        <v>175.28862069567887</v>
      </c>
      <c r="EE129" s="160">
        <f t="shared" si="219"/>
        <v>175.28862069567887</v>
      </c>
      <c r="EF129" s="160">
        <f t="shared" si="220"/>
        <v>122.70203448697521</v>
      </c>
      <c r="EG129" s="160">
        <f t="shared" si="221"/>
        <v>175.28862069567887</v>
      </c>
      <c r="EH129" s="160">
        <f t="shared" si="222"/>
        <v>175.28862069567887</v>
      </c>
      <c r="EI129" s="36"/>
      <c r="EJ129" s="36"/>
      <c r="EK129" s="36"/>
      <c r="EL129" s="36"/>
      <c r="EM129" s="36"/>
      <c r="EN129" s="36"/>
      <c r="EO129" s="36"/>
      <c r="EP129" s="36"/>
      <c r="EQ129" s="36"/>
      <c r="ER129" s="36"/>
      <c r="ES129" s="36"/>
      <c r="ET129" s="36"/>
      <c r="EU129" s="36"/>
    </row>
    <row r="130" spans="1:151" ht="13.5" thickBot="1">
      <c r="A130" s="2">
        <v>1180</v>
      </c>
      <c r="B130" s="153">
        <f>INDEX('Customer Longevity'!$A$7:$A$206,MATCH(Model!A130,'Customer Longevity'!$B$7:$B$206,0))</f>
        <v>4.6905632378596884</v>
      </c>
      <c r="C130" s="154">
        <v>10644.968155733597</v>
      </c>
      <c r="D130" s="3"/>
      <c r="E130" s="153" cm="1">
        <f t="array" ref="E130">INDEX('Distance to Each Branch'!$C$7:$C$806,MATCH(1, (Model!$E$14='Distance to Each Branch'!$B$7:$B$806)*(Model!A130='Distance to Each Branch'!$A$7:$A$806),0))</f>
        <v>6.6999099764787085</v>
      </c>
      <c r="F130" s="153" cm="1">
        <f t="array" ref="F130">INDEX('Distance to Each Branch'!$C$7:$C$806,MATCH(1, (Model!$F$14='Distance to Each Branch'!$B$7:$B$806)*(Model!A130='Distance to Each Branch'!$A$7:$A$806),0))</f>
        <v>3.6265927086247451</v>
      </c>
      <c r="G130" s="153" cm="1">
        <f t="array" ref="G130">INDEX('Distance to Each Branch'!$C$7:$C$806,MATCH(1, (Model!$G$14='Distance to Each Branch'!$B$7:$B$806)*(Model!A130='Distance to Each Branch'!$A$7:$A$806),0))</f>
        <v>1.0598127812512406</v>
      </c>
      <c r="H130" s="153" cm="1">
        <f t="array" ref="H130">INDEX('Distance to Each Branch'!$C$7:$C$806,MATCH(1, (Model!$H$14='Distance to Each Branch'!$B$7:$B$806)*(Model!A130='Distance to Each Branch'!$A$7:$A$806),0))</f>
        <v>3.6188454586849641</v>
      </c>
      <c r="I130" s="155" t="str">
        <f t="shared" si="224"/>
        <v>Branch C</v>
      </c>
      <c r="J130" s="54"/>
      <c r="K130" s="156">
        <f t="shared" si="225"/>
        <v>1.0598127812512406</v>
      </c>
      <c r="L130" s="34">
        <v>0</v>
      </c>
      <c r="M130" s="153">
        <f t="shared" si="123"/>
        <v>0</v>
      </c>
      <c r="N130" s="153">
        <f t="shared" si="227"/>
        <v>0</v>
      </c>
      <c r="O130" s="153">
        <f t="shared" si="228"/>
        <v>2.5590326774337235</v>
      </c>
      <c r="P130" s="153">
        <f t="shared" si="229"/>
        <v>0</v>
      </c>
      <c r="R130" s="23">
        <v>1</v>
      </c>
      <c r="S130" s="157">
        <f>(1-IF(M130=0,0,INDEX('Branch Closure Driven Attrition'!$D$9:$G$12,MATCH($B130,'Branch Closure Driven Attrition'!$C$9:$C$12,TRUE),MATCH(M130,'Branch Closure Driven Attrition'!$D$8:$G$8,TRUE))))</f>
        <v>1</v>
      </c>
      <c r="T130" s="157">
        <f>(1-IF(N130=0,0,INDEX('Branch Closure Driven Attrition'!$D$9:$G$12,MATCH($B130,'Branch Closure Driven Attrition'!$C$9:$C$12,TRUE),MATCH(N130,'Branch Closure Driven Attrition'!$D$8:$G$8,TRUE))))</f>
        <v>1</v>
      </c>
      <c r="U130" s="157">
        <f>(1-IF(O130=0,0,INDEX('Branch Closure Driven Attrition'!$D$9:$G$12,MATCH($B130,'Branch Closure Driven Attrition'!$C$9:$C$12,TRUE),MATCH(O130,'Branch Closure Driven Attrition'!$D$8:$G$8,TRUE))))</f>
        <v>0.6</v>
      </c>
      <c r="V130" s="157">
        <f>(1-IF(P130=0,0,INDEX('Branch Closure Driven Attrition'!$D$9:$G$12,MATCH($B130,'Branch Closure Driven Attrition'!$C$9:$C$12,TRUE),MATCH(P130,'Branch Closure Driven Attrition'!$D$8:$G$8,TRUE))))</f>
        <v>1</v>
      </c>
      <c r="W130" s="29"/>
      <c r="X130" s="23">
        <f t="shared" si="122"/>
        <v>1</v>
      </c>
      <c r="Y130" s="157">
        <f>IF($C130&lt;'Fee Driven Attrition'!$I$8,1-IF(Y$13='Fee Driven Attrition'!$J$7,'Fee Driven Attrition'!$J$8,'Fee Driven Attrition'!$K$8),1)</f>
        <v>0.9</v>
      </c>
      <c r="Z130" s="157">
        <f>IF($C130&lt;'Fee Driven Attrition'!$I$9,1-IF(Z$13='Fee Driven Attrition'!$J$7,'Fee Driven Attrition'!$J$9,'Fee Driven Attrition'!$K$8),1)</f>
        <v>0.95</v>
      </c>
      <c r="AA130" s="157">
        <f>IF($C130&lt;'Fee Driven Attrition'!$I$8,1-IF(AA$13='Fee Driven Attrition'!$K$7,'Fee Driven Attrition'!$K$8,'Fee Driven Attrition'!$K$8),1)</f>
        <v>0.8</v>
      </c>
      <c r="AB130" s="157">
        <f>IF($C130&lt;'Fee Driven Attrition'!$I$9,1-IF(AB$13='Fee Driven Attrition'!$K$7,'Fee Driven Attrition'!$K$9,'Fee Driven Attrition'!$K$8),1)</f>
        <v>0.85</v>
      </c>
      <c r="AC130" s="29"/>
      <c r="AD130" s="23"/>
      <c r="AE130" s="157">
        <f t="shared" si="223"/>
        <v>1</v>
      </c>
      <c r="AF130" s="157">
        <f t="shared" si="124"/>
        <v>1</v>
      </c>
      <c r="AG130" s="157">
        <f t="shared" si="125"/>
        <v>1</v>
      </c>
      <c r="AH130" s="157">
        <f t="shared" si="126"/>
        <v>0.6</v>
      </c>
      <c r="AI130" s="157">
        <f t="shared" si="127"/>
        <v>1</v>
      </c>
      <c r="AJ130" s="157">
        <f t="shared" si="128"/>
        <v>0.9</v>
      </c>
      <c r="AK130" s="157">
        <f t="shared" si="129"/>
        <v>0.9</v>
      </c>
      <c r="AL130" s="157">
        <f t="shared" si="130"/>
        <v>0.9</v>
      </c>
      <c r="AM130" s="157">
        <f t="shared" si="131"/>
        <v>0.54</v>
      </c>
      <c r="AN130" s="157">
        <f t="shared" si="132"/>
        <v>0.9</v>
      </c>
      <c r="AO130" s="157">
        <f t="shared" si="133"/>
        <v>0.95</v>
      </c>
      <c r="AP130" s="157">
        <f t="shared" si="134"/>
        <v>0.95</v>
      </c>
      <c r="AQ130" s="157">
        <f t="shared" si="135"/>
        <v>0.95</v>
      </c>
      <c r="AR130" s="157">
        <f t="shared" si="136"/>
        <v>0.56999999999999995</v>
      </c>
      <c r="AS130" s="157">
        <f t="shared" si="137"/>
        <v>0.95</v>
      </c>
      <c r="AT130" s="157">
        <f t="shared" si="138"/>
        <v>0.8</v>
      </c>
      <c r="AU130" s="157">
        <f t="shared" si="139"/>
        <v>0.8</v>
      </c>
      <c r="AV130" s="157">
        <f t="shared" si="140"/>
        <v>0.8</v>
      </c>
      <c r="AW130" s="157">
        <f t="shared" si="141"/>
        <v>0.48</v>
      </c>
      <c r="AX130" s="157">
        <f t="shared" si="142"/>
        <v>0.8</v>
      </c>
      <c r="AY130" s="157">
        <f t="shared" si="143"/>
        <v>0.85</v>
      </c>
      <c r="AZ130" s="157">
        <f t="shared" si="144"/>
        <v>0.85</v>
      </c>
      <c r="BA130" s="157">
        <f t="shared" si="145"/>
        <v>0.85</v>
      </c>
      <c r="BB130" s="157">
        <f t="shared" si="146"/>
        <v>0.51</v>
      </c>
      <c r="BC130" s="157">
        <f t="shared" si="147"/>
        <v>0.85</v>
      </c>
      <c r="BD130" s="60"/>
      <c r="BE130" s="158">
        <f t="shared" si="226"/>
        <v>106.44968155733598</v>
      </c>
      <c r="BF130" s="1"/>
      <c r="BG130" s="1"/>
      <c r="BH130" s="159">
        <f t="shared" si="148"/>
        <v>0</v>
      </c>
      <c r="BI130" s="159">
        <f t="shared" si="149"/>
        <v>0</v>
      </c>
      <c r="BJ130" s="159">
        <f t="shared" si="150"/>
        <v>0</v>
      </c>
      <c r="BK130" s="159">
        <f t="shared" si="151"/>
        <v>0</v>
      </c>
      <c r="BL130" s="159">
        <f t="shared" si="152"/>
        <v>0</v>
      </c>
      <c r="BM130" s="159">
        <f t="shared" si="153"/>
        <v>40</v>
      </c>
      <c r="BN130" s="159">
        <f t="shared" si="154"/>
        <v>40</v>
      </c>
      <c r="BO130" s="159">
        <f t="shared" si="155"/>
        <v>40</v>
      </c>
      <c r="BP130" s="159">
        <f t="shared" si="156"/>
        <v>40</v>
      </c>
      <c r="BQ130" s="159">
        <f t="shared" si="157"/>
        <v>40</v>
      </c>
      <c r="BR130" s="159">
        <f t="shared" si="158"/>
        <v>40</v>
      </c>
      <c r="BS130" s="159">
        <f t="shared" si="159"/>
        <v>40</v>
      </c>
      <c r="BT130" s="159">
        <f t="shared" si="160"/>
        <v>40</v>
      </c>
      <c r="BU130" s="159">
        <f t="shared" si="161"/>
        <v>40</v>
      </c>
      <c r="BV130" s="159">
        <f t="shared" si="162"/>
        <v>40</v>
      </c>
      <c r="BW130" s="159">
        <f t="shared" si="163"/>
        <v>60</v>
      </c>
      <c r="BX130" s="159">
        <f t="shared" si="164"/>
        <v>60</v>
      </c>
      <c r="BY130" s="159">
        <f t="shared" si="165"/>
        <v>60</v>
      </c>
      <c r="BZ130" s="159">
        <f t="shared" si="166"/>
        <v>60</v>
      </c>
      <c r="CA130" s="159">
        <f t="shared" si="167"/>
        <v>60</v>
      </c>
      <c r="CB130" s="159">
        <f t="shared" si="168"/>
        <v>60</v>
      </c>
      <c r="CC130" s="159">
        <f t="shared" si="169"/>
        <v>60</v>
      </c>
      <c r="CD130" s="159">
        <f t="shared" si="170"/>
        <v>60</v>
      </c>
      <c r="CE130" s="159">
        <f t="shared" si="171"/>
        <v>60</v>
      </c>
      <c r="CF130" s="159">
        <f t="shared" si="172"/>
        <v>60</v>
      </c>
      <c r="CG130" s="1"/>
      <c r="CH130" s="1"/>
      <c r="CI130" s="160">
        <f t="shared" si="173"/>
        <v>56.449681557335978</v>
      </c>
      <c r="CJ130" s="160">
        <f t="shared" si="174"/>
        <v>56.449681557335978</v>
      </c>
      <c r="CK130" s="160">
        <f t="shared" si="175"/>
        <v>56.449681557335978</v>
      </c>
      <c r="CL130" s="160">
        <f t="shared" si="176"/>
        <v>56.449681557335978</v>
      </c>
      <c r="CM130" s="160">
        <f t="shared" si="177"/>
        <v>56.449681557335978</v>
      </c>
      <c r="CN130" s="160">
        <f t="shared" si="178"/>
        <v>96.449681557335964</v>
      </c>
      <c r="CO130" s="160">
        <f t="shared" si="179"/>
        <v>96.449681557335964</v>
      </c>
      <c r="CP130" s="160">
        <f t="shared" si="180"/>
        <v>96.449681557335964</v>
      </c>
      <c r="CQ130" s="160">
        <f t="shared" si="181"/>
        <v>96.449681557335964</v>
      </c>
      <c r="CR130" s="160">
        <f t="shared" si="182"/>
        <v>96.449681557335964</v>
      </c>
      <c r="CS130" s="160">
        <f t="shared" si="183"/>
        <v>96.449681557335964</v>
      </c>
      <c r="CT130" s="160">
        <f t="shared" si="184"/>
        <v>96.449681557335964</v>
      </c>
      <c r="CU130" s="160">
        <f t="shared" si="185"/>
        <v>96.449681557335964</v>
      </c>
      <c r="CV130" s="160">
        <f t="shared" si="186"/>
        <v>96.449681557335964</v>
      </c>
      <c r="CW130" s="160">
        <f t="shared" si="187"/>
        <v>96.449681557335964</v>
      </c>
      <c r="CX130" s="160">
        <f t="shared" si="188"/>
        <v>116.44968155733596</v>
      </c>
      <c r="CY130" s="160">
        <f t="shared" si="189"/>
        <v>116.44968155733596</v>
      </c>
      <c r="CZ130" s="160">
        <f t="shared" si="190"/>
        <v>116.44968155733596</v>
      </c>
      <c r="DA130" s="160">
        <f t="shared" si="191"/>
        <v>116.44968155733596</v>
      </c>
      <c r="DB130" s="160">
        <f t="shared" si="192"/>
        <v>116.44968155733596</v>
      </c>
      <c r="DC130" s="160">
        <f t="shared" si="193"/>
        <v>116.44968155733596</v>
      </c>
      <c r="DD130" s="160">
        <f t="shared" si="194"/>
        <v>116.44968155733596</v>
      </c>
      <c r="DE130" s="160">
        <f t="shared" si="195"/>
        <v>116.44968155733596</v>
      </c>
      <c r="DF130" s="160">
        <f t="shared" si="196"/>
        <v>116.44968155733596</v>
      </c>
      <c r="DG130" s="160">
        <f t="shared" si="197"/>
        <v>116.44968155733596</v>
      </c>
      <c r="DH130" s="36"/>
      <c r="DI130" s="36"/>
      <c r="DJ130" s="160">
        <f t="shared" si="198"/>
        <v>56.449681557335978</v>
      </c>
      <c r="DK130" s="160">
        <f t="shared" si="199"/>
        <v>56.449681557335978</v>
      </c>
      <c r="DL130" s="160">
        <f t="shared" si="200"/>
        <v>56.449681557335978</v>
      </c>
      <c r="DM130" s="160">
        <f t="shared" si="201"/>
        <v>33.869808934401583</v>
      </c>
      <c r="DN130" s="160">
        <f t="shared" si="202"/>
        <v>56.449681557335978</v>
      </c>
      <c r="DO130" s="160">
        <f t="shared" si="203"/>
        <v>86.80471340160237</v>
      </c>
      <c r="DP130" s="160">
        <f t="shared" si="204"/>
        <v>86.80471340160237</v>
      </c>
      <c r="DQ130" s="160">
        <f t="shared" si="205"/>
        <v>86.80471340160237</v>
      </c>
      <c r="DR130" s="160">
        <f t="shared" si="206"/>
        <v>52.082828040961424</v>
      </c>
      <c r="DS130" s="160">
        <f t="shared" si="207"/>
        <v>86.80471340160237</v>
      </c>
      <c r="DT130" s="160">
        <f t="shared" si="208"/>
        <v>91.62719747946916</v>
      </c>
      <c r="DU130" s="160">
        <f t="shared" si="209"/>
        <v>91.62719747946916</v>
      </c>
      <c r="DV130" s="160">
        <f t="shared" si="210"/>
        <v>91.62719747946916</v>
      </c>
      <c r="DW130" s="160">
        <f t="shared" si="211"/>
        <v>54.976318487681496</v>
      </c>
      <c r="DX130" s="160">
        <f t="shared" si="212"/>
        <v>91.62719747946916</v>
      </c>
      <c r="DY130" s="160">
        <f t="shared" si="213"/>
        <v>93.159745245868777</v>
      </c>
      <c r="DZ130" s="160">
        <f t="shared" si="214"/>
        <v>93.159745245868777</v>
      </c>
      <c r="EA130" s="160">
        <f t="shared" si="215"/>
        <v>93.159745245868777</v>
      </c>
      <c r="EB130" s="160">
        <f t="shared" si="216"/>
        <v>55.895847147521259</v>
      </c>
      <c r="EC130" s="160">
        <f t="shared" si="217"/>
        <v>93.159745245868777</v>
      </c>
      <c r="ED130" s="160">
        <f t="shared" si="218"/>
        <v>98.982229323735567</v>
      </c>
      <c r="EE130" s="160">
        <f t="shared" si="219"/>
        <v>98.982229323735567</v>
      </c>
      <c r="EF130" s="160">
        <f t="shared" si="220"/>
        <v>98.982229323735567</v>
      </c>
      <c r="EG130" s="160">
        <f t="shared" si="221"/>
        <v>59.38933759424134</v>
      </c>
      <c r="EH130" s="160">
        <f t="shared" si="222"/>
        <v>98.982229323735567</v>
      </c>
      <c r="EI130" s="36"/>
      <c r="EJ130" s="36"/>
      <c r="EK130" s="36"/>
      <c r="EL130" s="36"/>
      <c r="EM130" s="36"/>
      <c r="EN130" s="36"/>
      <c r="EO130" s="36"/>
      <c r="EP130" s="36"/>
      <c r="EQ130" s="36"/>
      <c r="ER130" s="36"/>
      <c r="ES130" s="36"/>
      <c r="ET130" s="36"/>
      <c r="EU130" s="36"/>
    </row>
    <row r="131" spans="1:151" ht="13.5" thickBot="1">
      <c r="A131" s="2">
        <v>1024</v>
      </c>
      <c r="B131" s="153">
        <f>INDEX('Customer Longevity'!$A$7:$A$206,MATCH(Model!A131,'Customer Longevity'!$B$7:$B$206,0))</f>
        <v>11.760023744446066</v>
      </c>
      <c r="C131" s="154">
        <v>12583.401698911428</v>
      </c>
      <c r="D131" s="3"/>
      <c r="E131" s="153" cm="1">
        <f t="array" ref="E131">INDEX('Distance to Each Branch'!$C$7:$C$806,MATCH(1, (Model!$E$14='Distance to Each Branch'!$B$7:$B$806)*(Model!A131='Distance to Each Branch'!$A$7:$A$806),0))</f>
        <v>4.4968099272497231</v>
      </c>
      <c r="F131" s="153" cm="1">
        <f t="array" ref="F131">INDEX('Distance to Each Branch'!$C$7:$C$806,MATCH(1, (Model!$F$14='Distance to Each Branch'!$B$7:$B$806)*(Model!A131='Distance to Each Branch'!$A$7:$A$806),0))</f>
        <v>2.9718061299566059</v>
      </c>
      <c r="G131" s="153" cm="1">
        <f t="array" ref="G131">INDEX('Distance to Each Branch'!$C$7:$C$806,MATCH(1, (Model!$G$14='Distance to Each Branch'!$B$7:$B$806)*(Model!A131='Distance to Each Branch'!$A$7:$A$806),0))</f>
        <v>2.8577555900890852</v>
      </c>
      <c r="H131" s="153" cm="1">
        <f t="array" ref="H131">INDEX('Distance to Each Branch'!$C$7:$C$806,MATCH(1, (Model!$H$14='Distance to Each Branch'!$B$7:$B$806)*(Model!A131='Distance to Each Branch'!$A$7:$A$806),0))</f>
        <v>3.7040530969801595</v>
      </c>
      <c r="I131" s="155" t="str">
        <f t="shared" si="224"/>
        <v>Branch C</v>
      </c>
      <c r="J131" s="54"/>
      <c r="K131" s="156">
        <f t="shared" si="225"/>
        <v>2.8577555900890852</v>
      </c>
      <c r="L131" s="34">
        <v>0</v>
      </c>
      <c r="M131" s="153">
        <f t="shared" si="123"/>
        <v>0</v>
      </c>
      <c r="N131" s="153">
        <f t="shared" si="227"/>
        <v>0</v>
      </c>
      <c r="O131" s="153">
        <f t="shared" si="228"/>
        <v>0.11405053986752067</v>
      </c>
      <c r="P131" s="153">
        <f t="shared" si="229"/>
        <v>0</v>
      </c>
      <c r="R131" s="23">
        <v>1</v>
      </c>
      <c r="S131" s="157">
        <f>(1-IF(M131=0,0,INDEX('Branch Closure Driven Attrition'!$D$9:$G$12,MATCH($B131,'Branch Closure Driven Attrition'!$C$9:$C$12,TRUE),MATCH(M131,'Branch Closure Driven Attrition'!$D$8:$G$8,TRUE))))</f>
        <v>1</v>
      </c>
      <c r="T131" s="157">
        <f>(1-IF(N131=0,0,INDEX('Branch Closure Driven Attrition'!$D$9:$G$12,MATCH($B131,'Branch Closure Driven Attrition'!$C$9:$C$12,TRUE),MATCH(N131,'Branch Closure Driven Attrition'!$D$8:$G$8,TRUE))))</f>
        <v>1</v>
      </c>
      <c r="U131" s="157">
        <f>(1-IF(O131=0,0,INDEX('Branch Closure Driven Attrition'!$D$9:$G$12,MATCH($B131,'Branch Closure Driven Attrition'!$C$9:$C$12,TRUE),MATCH(O131,'Branch Closure Driven Attrition'!$D$8:$G$8,TRUE))))</f>
        <v>0.8</v>
      </c>
      <c r="V131" s="157">
        <f>(1-IF(P131=0,0,INDEX('Branch Closure Driven Attrition'!$D$9:$G$12,MATCH($B131,'Branch Closure Driven Attrition'!$C$9:$C$12,TRUE),MATCH(P131,'Branch Closure Driven Attrition'!$D$8:$G$8,TRUE))))</f>
        <v>1</v>
      </c>
      <c r="W131" s="29"/>
      <c r="X131" s="23">
        <f t="shared" si="122"/>
        <v>1</v>
      </c>
      <c r="Y131" s="157">
        <f>IF($C131&lt;'Fee Driven Attrition'!$I$8,1-IF(Y$13='Fee Driven Attrition'!$J$7,'Fee Driven Attrition'!$J$8,'Fee Driven Attrition'!$K$8),1)</f>
        <v>1</v>
      </c>
      <c r="Z131" s="157">
        <f>IF($C131&lt;'Fee Driven Attrition'!$I$9,1-IF(Z$13='Fee Driven Attrition'!$J$7,'Fee Driven Attrition'!$J$9,'Fee Driven Attrition'!$K$8),1)</f>
        <v>0.95</v>
      </c>
      <c r="AA131" s="157">
        <f>IF($C131&lt;'Fee Driven Attrition'!$I$8,1-IF(AA$13='Fee Driven Attrition'!$K$7,'Fee Driven Attrition'!$K$8,'Fee Driven Attrition'!$K$8),1)</f>
        <v>1</v>
      </c>
      <c r="AB131" s="157">
        <f>IF($C131&lt;'Fee Driven Attrition'!$I$9,1-IF(AB$13='Fee Driven Attrition'!$K$7,'Fee Driven Attrition'!$K$9,'Fee Driven Attrition'!$K$8),1)</f>
        <v>0.85</v>
      </c>
      <c r="AC131" s="29"/>
      <c r="AD131" s="23"/>
      <c r="AE131" s="157">
        <f t="shared" si="223"/>
        <v>1</v>
      </c>
      <c r="AF131" s="157">
        <f t="shared" si="124"/>
        <v>1</v>
      </c>
      <c r="AG131" s="157">
        <f t="shared" si="125"/>
        <v>1</v>
      </c>
      <c r="AH131" s="157">
        <f t="shared" si="126"/>
        <v>0.8</v>
      </c>
      <c r="AI131" s="157">
        <f t="shared" si="127"/>
        <v>1</v>
      </c>
      <c r="AJ131" s="157">
        <f t="shared" si="128"/>
        <v>1</v>
      </c>
      <c r="AK131" s="157">
        <f t="shared" si="129"/>
        <v>1</v>
      </c>
      <c r="AL131" s="157">
        <f t="shared" si="130"/>
        <v>1</v>
      </c>
      <c r="AM131" s="157">
        <f t="shared" si="131"/>
        <v>0.8</v>
      </c>
      <c r="AN131" s="157">
        <f t="shared" si="132"/>
        <v>1</v>
      </c>
      <c r="AO131" s="157">
        <f t="shared" si="133"/>
        <v>0.95</v>
      </c>
      <c r="AP131" s="157">
        <f t="shared" si="134"/>
        <v>0.95</v>
      </c>
      <c r="AQ131" s="157">
        <f t="shared" si="135"/>
        <v>0.95</v>
      </c>
      <c r="AR131" s="157">
        <f t="shared" si="136"/>
        <v>0.76</v>
      </c>
      <c r="AS131" s="157">
        <f t="shared" si="137"/>
        <v>0.95</v>
      </c>
      <c r="AT131" s="157">
        <f t="shared" si="138"/>
        <v>1</v>
      </c>
      <c r="AU131" s="157">
        <f t="shared" si="139"/>
        <v>1</v>
      </c>
      <c r="AV131" s="157">
        <f t="shared" si="140"/>
        <v>1</v>
      </c>
      <c r="AW131" s="157">
        <f t="shared" si="141"/>
        <v>0.8</v>
      </c>
      <c r="AX131" s="157">
        <f t="shared" si="142"/>
        <v>1</v>
      </c>
      <c r="AY131" s="157">
        <f t="shared" si="143"/>
        <v>0.85</v>
      </c>
      <c r="AZ131" s="157">
        <f t="shared" si="144"/>
        <v>0.85</v>
      </c>
      <c r="BA131" s="157">
        <f t="shared" si="145"/>
        <v>0.85</v>
      </c>
      <c r="BB131" s="157">
        <f t="shared" si="146"/>
        <v>0.68</v>
      </c>
      <c r="BC131" s="157">
        <f t="shared" si="147"/>
        <v>0.85</v>
      </c>
      <c r="BD131" s="60"/>
      <c r="BE131" s="158">
        <f t="shared" si="226"/>
        <v>125.83401698911429</v>
      </c>
      <c r="BF131" s="1"/>
      <c r="BG131" s="1"/>
      <c r="BH131" s="159">
        <f t="shared" si="148"/>
        <v>0</v>
      </c>
      <c r="BI131" s="159">
        <f t="shared" si="149"/>
        <v>0</v>
      </c>
      <c r="BJ131" s="159">
        <f t="shared" si="150"/>
        <v>0</v>
      </c>
      <c r="BK131" s="159">
        <f t="shared" si="151"/>
        <v>0</v>
      </c>
      <c r="BL131" s="159">
        <f t="shared" si="152"/>
        <v>0</v>
      </c>
      <c r="BM131" s="159">
        <f t="shared" si="153"/>
        <v>0</v>
      </c>
      <c r="BN131" s="159">
        <f t="shared" si="154"/>
        <v>0</v>
      </c>
      <c r="BO131" s="159">
        <f t="shared" si="155"/>
        <v>0</v>
      </c>
      <c r="BP131" s="159">
        <f t="shared" si="156"/>
        <v>0</v>
      </c>
      <c r="BQ131" s="159">
        <f t="shared" si="157"/>
        <v>0</v>
      </c>
      <c r="BR131" s="159">
        <f t="shared" si="158"/>
        <v>40</v>
      </c>
      <c r="BS131" s="159">
        <f t="shared" si="159"/>
        <v>40</v>
      </c>
      <c r="BT131" s="159">
        <f t="shared" si="160"/>
        <v>40</v>
      </c>
      <c r="BU131" s="159">
        <f t="shared" si="161"/>
        <v>40</v>
      </c>
      <c r="BV131" s="159">
        <f t="shared" si="162"/>
        <v>40</v>
      </c>
      <c r="BW131" s="159">
        <f t="shared" si="163"/>
        <v>0</v>
      </c>
      <c r="BX131" s="159">
        <f t="shared" si="164"/>
        <v>0</v>
      </c>
      <c r="BY131" s="159">
        <f t="shared" si="165"/>
        <v>0</v>
      </c>
      <c r="BZ131" s="159">
        <f t="shared" si="166"/>
        <v>0</v>
      </c>
      <c r="CA131" s="159">
        <f t="shared" si="167"/>
        <v>0</v>
      </c>
      <c r="CB131" s="159">
        <f t="shared" si="168"/>
        <v>60</v>
      </c>
      <c r="CC131" s="159">
        <f t="shared" si="169"/>
        <v>60</v>
      </c>
      <c r="CD131" s="159">
        <f t="shared" si="170"/>
        <v>60</v>
      </c>
      <c r="CE131" s="159">
        <f t="shared" si="171"/>
        <v>60</v>
      </c>
      <c r="CF131" s="159">
        <f t="shared" si="172"/>
        <v>60</v>
      </c>
      <c r="CG131" s="1"/>
      <c r="CH131" s="1"/>
      <c r="CI131" s="160">
        <f t="shared" si="173"/>
        <v>75.834016989114289</v>
      </c>
      <c r="CJ131" s="160">
        <f t="shared" si="174"/>
        <v>75.834016989114289</v>
      </c>
      <c r="CK131" s="160">
        <f t="shared" si="175"/>
        <v>75.834016989114289</v>
      </c>
      <c r="CL131" s="160">
        <f t="shared" si="176"/>
        <v>75.834016989114289</v>
      </c>
      <c r="CM131" s="160">
        <f t="shared" si="177"/>
        <v>75.834016989114289</v>
      </c>
      <c r="CN131" s="160">
        <f t="shared" si="178"/>
        <v>75.834016989114289</v>
      </c>
      <c r="CO131" s="160">
        <f t="shared" si="179"/>
        <v>75.834016989114289</v>
      </c>
      <c r="CP131" s="160">
        <f t="shared" si="180"/>
        <v>75.834016989114289</v>
      </c>
      <c r="CQ131" s="160">
        <f t="shared" si="181"/>
        <v>75.834016989114289</v>
      </c>
      <c r="CR131" s="160">
        <f t="shared" si="182"/>
        <v>75.834016989114289</v>
      </c>
      <c r="CS131" s="160">
        <f t="shared" si="183"/>
        <v>115.83401698911428</v>
      </c>
      <c r="CT131" s="160">
        <f t="shared" si="184"/>
        <v>115.83401698911428</v>
      </c>
      <c r="CU131" s="160">
        <f t="shared" si="185"/>
        <v>115.83401698911428</v>
      </c>
      <c r="CV131" s="160">
        <f t="shared" si="186"/>
        <v>115.83401698911428</v>
      </c>
      <c r="CW131" s="160">
        <f t="shared" si="187"/>
        <v>115.83401698911428</v>
      </c>
      <c r="CX131" s="160">
        <f t="shared" si="188"/>
        <v>75.834016989114289</v>
      </c>
      <c r="CY131" s="160">
        <f t="shared" si="189"/>
        <v>75.834016989114289</v>
      </c>
      <c r="CZ131" s="160">
        <f t="shared" si="190"/>
        <v>75.834016989114289</v>
      </c>
      <c r="DA131" s="160">
        <f t="shared" si="191"/>
        <v>75.834016989114289</v>
      </c>
      <c r="DB131" s="160">
        <f t="shared" si="192"/>
        <v>75.834016989114289</v>
      </c>
      <c r="DC131" s="160">
        <f t="shared" si="193"/>
        <v>135.83401698911428</v>
      </c>
      <c r="DD131" s="160">
        <f t="shared" si="194"/>
        <v>135.83401698911428</v>
      </c>
      <c r="DE131" s="160">
        <f t="shared" si="195"/>
        <v>135.83401698911428</v>
      </c>
      <c r="DF131" s="160">
        <f t="shared" si="196"/>
        <v>135.83401698911428</v>
      </c>
      <c r="DG131" s="160">
        <f t="shared" si="197"/>
        <v>135.83401698911428</v>
      </c>
      <c r="DH131" s="36"/>
      <c r="DI131" s="36"/>
      <c r="DJ131" s="160">
        <f t="shared" si="198"/>
        <v>75.834016989114289</v>
      </c>
      <c r="DK131" s="160">
        <f t="shared" si="199"/>
        <v>75.834016989114289</v>
      </c>
      <c r="DL131" s="160">
        <f t="shared" si="200"/>
        <v>75.834016989114289</v>
      </c>
      <c r="DM131" s="160">
        <f t="shared" si="201"/>
        <v>60.667213591291436</v>
      </c>
      <c r="DN131" s="160">
        <f t="shared" si="202"/>
        <v>75.834016989114289</v>
      </c>
      <c r="DO131" s="160">
        <f t="shared" si="203"/>
        <v>75.834016989114289</v>
      </c>
      <c r="DP131" s="160">
        <f t="shared" si="204"/>
        <v>75.834016989114289</v>
      </c>
      <c r="DQ131" s="160">
        <f t="shared" si="205"/>
        <v>75.834016989114289</v>
      </c>
      <c r="DR131" s="160">
        <f t="shared" si="206"/>
        <v>60.667213591291436</v>
      </c>
      <c r="DS131" s="160">
        <f t="shared" si="207"/>
        <v>75.834016989114289</v>
      </c>
      <c r="DT131" s="160">
        <f t="shared" si="208"/>
        <v>110.04231613965855</v>
      </c>
      <c r="DU131" s="160">
        <f t="shared" si="209"/>
        <v>110.04231613965855</v>
      </c>
      <c r="DV131" s="160">
        <f t="shared" si="210"/>
        <v>110.04231613965855</v>
      </c>
      <c r="DW131" s="160">
        <f t="shared" si="211"/>
        <v>88.033852911726854</v>
      </c>
      <c r="DX131" s="160">
        <f t="shared" si="212"/>
        <v>110.04231613965855</v>
      </c>
      <c r="DY131" s="160">
        <f t="shared" si="213"/>
        <v>75.834016989114289</v>
      </c>
      <c r="DZ131" s="160">
        <f t="shared" si="214"/>
        <v>75.834016989114289</v>
      </c>
      <c r="EA131" s="160">
        <f t="shared" si="215"/>
        <v>75.834016989114289</v>
      </c>
      <c r="EB131" s="160">
        <f t="shared" si="216"/>
        <v>60.667213591291436</v>
      </c>
      <c r="EC131" s="160">
        <f t="shared" si="217"/>
        <v>75.834016989114289</v>
      </c>
      <c r="ED131" s="160">
        <f t="shared" si="218"/>
        <v>115.45891444074714</v>
      </c>
      <c r="EE131" s="160">
        <f t="shared" si="219"/>
        <v>115.45891444074714</v>
      </c>
      <c r="EF131" s="160">
        <f t="shared" si="220"/>
        <v>115.45891444074714</v>
      </c>
      <c r="EG131" s="160">
        <f t="shared" si="221"/>
        <v>92.367131552597712</v>
      </c>
      <c r="EH131" s="160">
        <f t="shared" si="222"/>
        <v>115.45891444074714</v>
      </c>
      <c r="EI131" s="36"/>
      <c r="EJ131" s="36"/>
      <c r="EK131" s="36"/>
      <c r="EL131" s="36"/>
      <c r="EM131" s="36"/>
      <c r="EN131" s="36"/>
      <c r="EO131" s="36"/>
      <c r="EP131" s="36"/>
      <c r="EQ131" s="36"/>
      <c r="ER131" s="36"/>
      <c r="ES131" s="36"/>
      <c r="ET131" s="36"/>
      <c r="EU131" s="36"/>
    </row>
    <row r="132" spans="1:151" ht="13.5" thickBot="1">
      <c r="A132" s="2">
        <v>1020</v>
      </c>
      <c r="B132" s="153">
        <f>INDEX('Customer Longevity'!$A$7:$A$206,MATCH(Model!A132,'Customer Longevity'!$B$7:$B$206,0))</f>
        <v>11.069427937565173</v>
      </c>
      <c r="C132" s="154">
        <v>17226.270347810601</v>
      </c>
      <c r="D132" s="3"/>
      <c r="E132" s="153" cm="1">
        <f t="array" ref="E132">INDEX('Distance to Each Branch'!$C$7:$C$806,MATCH(1, (Model!$E$14='Distance to Each Branch'!$B$7:$B$806)*(Model!A132='Distance to Each Branch'!$A$7:$A$806),0))</f>
        <v>3.6556849835399281</v>
      </c>
      <c r="F132" s="153" cm="1">
        <f t="array" ref="F132">INDEX('Distance to Each Branch'!$C$7:$C$806,MATCH(1, (Model!$F$14='Distance to Each Branch'!$B$7:$B$806)*(Model!A132='Distance to Each Branch'!$A$7:$A$806),0))</f>
        <v>5.1884488223459861</v>
      </c>
      <c r="G132" s="153" cm="1">
        <f t="array" ref="G132">INDEX('Distance to Each Branch'!$C$7:$C$806,MATCH(1, (Model!$G$14='Distance to Each Branch'!$B$7:$B$806)*(Model!A132='Distance to Each Branch'!$A$7:$A$806),0))</f>
        <v>5.6311376005631075</v>
      </c>
      <c r="H132" s="153" cm="1">
        <f t="array" ref="H132">INDEX('Distance to Each Branch'!$C$7:$C$806,MATCH(1, (Model!$H$14='Distance to Each Branch'!$B$7:$B$806)*(Model!A132='Distance to Each Branch'!$A$7:$A$806),0))</f>
        <v>2.7678951802664233</v>
      </c>
      <c r="I132" s="155" t="str">
        <f t="shared" si="224"/>
        <v>Branch D</v>
      </c>
      <c r="J132" s="54"/>
      <c r="K132" s="156">
        <f t="shared" si="225"/>
        <v>2.7678951802664233</v>
      </c>
      <c r="L132" s="34">
        <v>0</v>
      </c>
      <c r="M132" s="153">
        <f t="shared" si="123"/>
        <v>0</v>
      </c>
      <c r="N132" s="153">
        <f t="shared" si="227"/>
        <v>0</v>
      </c>
      <c r="O132" s="153">
        <f t="shared" si="228"/>
        <v>0</v>
      </c>
      <c r="P132" s="153">
        <f t="shared" si="229"/>
        <v>0.88778980327350476</v>
      </c>
      <c r="R132" s="23">
        <v>1</v>
      </c>
      <c r="S132" s="157">
        <f>(1-IF(M132=0,0,INDEX('Branch Closure Driven Attrition'!$D$9:$G$12,MATCH($B132,'Branch Closure Driven Attrition'!$C$9:$C$12,TRUE),MATCH(M132,'Branch Closure Driven Attrition'!$D$8:$G$8,TRUE))))</f>
        <v>1</v>
      </c>
      <c r="T132" s="157">
        <f>(1-IF(N132=0,0,INDEX('Branch Closure Driven Attrition'!$D$9:$G$12,MATCH($B132,'Branch Closure Driven Attrition'!$C$9:$C$12,TRUE),MATCH(N132,'Branch Closure Driven Attrition'!$D$8:$G$8,TRUE))))</f>
        <v>1</v>
      </c>
      <c r="U132" s="157">
        <f>(1-IF(O132=0,0,INDEX('Branch Closure Driven Attrition'!$D$9:$G$12,MATCH($B132,'Branch Closure Driven Attrition'!$C$9:$C$12,TRUE),MATCH(O132,'Branch Closure Driven Attrition'!$D$8:$G$8,TRUE))))</f>
        <v>1</v>
      </c>
      <c r="V132" s="157">
        <f>(1-IF(P132=0,0,INDEX('Branch Closure Driven Attrition'!$D$9:$G$12,MATCH($B132,'Branch Closure Driven Attrition'!$C$9:$C$12,TRUE),MATCH(P132,'Branch Closure Driven Attrition'!$D$8:$G$8,TRUE))))</f>
        <v>0.7</v>
      </c>
      <c r="W132" s="29"/>
      <c r="X132" s="23">
        <f t="shared" si="122"/>
        <v>1</v>
      </c>
      <c r="Y132" s="157">
        <f>IF($C132&lt;'Fee Driven Attrition'!$I$8,1-IF(Y$13='Fee Driven Attrition'!$J$7,'Fee Driven Attrition'!$J$8,'Fee Driven Attrition'!$K$8),1)</f>
        <v>1</v>
      </c>
      <c r="Z132" s="157">
        <f>IF($C132&lt;'Fee Driven Attrition'!$I$9,1-IF(Z$13='Fee Driven Attrition'!$J$7,'Fee Driven Attrition'!$J$9,'Fee Driven Attrition'!$K$8),1)</f>
        <v>1</v>
      </c>
      <c r="AA132" s="157">
        <f>IF($C132&lt;'Fee Driven Attrition'!$I$8,1-IF(AA$13='Fee Driven Attrition'!$K$7,'Fee Driven Attrition'!$K$8,'Fee Driven Attrition'!$K$8),1)</f>
        <v>1</v>
      </c>
      <c r="AB132" s="157">
        <f>IF($C132&lt;'Fee Driven Attrition'!$I$9,1-IF(AB$13='Fee Driven Attrition'!$K$7,'Fee Driven Attrition'!$K$9,'Fee Driven Attrition'!$K$8),1)</f>
        <v>1</v>
      </c>
      <c r="AC132" s="29"/>
      <c r="AD132" s="23"/>
      <c r="AE132" s="157">
        <f t="shared" si="223"/>
        <v>1</v>
      </c>
      <c r="AF132" s="157">
        <f t="shared" si="124"/>
        <v>1</v>
      </c>
      <c r="AG132" s="157">
        <f t="shared" si="125"/>
        <v>1</v>
      </c>
      <c r="AH132" s="157">
        <f t="shared" si="126"/>
        <v>1</v>
      </c>
      <c r="AI132" s="157">
        <f t="shared" si="127"/>
        <v>0.7</v>
      </c>
      <c r="AJ132" s="157">
        <f t="shared" si="128"/>
        <v>1</v>
      </c>
      <c r="AK132" s="157">
        <f t="shared" si="129"/>
        <v>1</v>
      </c>
      <c r="AL132" s="157">
        <f t="shared" si="130"/>
        <v>1</v>
      </c>
      <c r="AM132" s="157">
        <f t="shared" si="131"/>
        <v>1</v>
      </c>
      <c r="AN132" s="157">
        <f t="shared" si="132"/>
        <v>0.7</v>
      </c>
      <c r="AO132" s="157">
        <f t="shared" si="133"/>
        <v>1</v>
      </c>
      <c r="AP132" s="157">
        <f t="shared" si="134"/>
        <v>1</v>
      </c>
      <c r="AQ132" s="157">
        <f t="shared" si="135"/>
        <v>1</v>
      </c>
      <c r="AR132" s="157">
        <f t="shared" si="136"/>
        <v>1</v>
      </c>
      <c r="AS132" s="157">
        <f t="shared" si="137"/>
        <v>0.7</v>
      </c>
      <c r="AT132" s="157">
        <f t="shared" si="138"/>
        <v>1</v>
      </c>
      <c r="AU132" s="157">
        <f t="shared" si="139"/>
        <v>1</v>
      </c>
      <c r="AV132" s="157">
        <f t="shared" si="140"/>
        <v>1</v>
      </c>
      <c r="AW132" s="157">
        <f t="shared" si="141"/>
        <v>1</v>
      </c>
      <c r="AX132" s="157">
        <f t="shared" si="142"/>
        <v>0.7</v>
      </c>
      <c r="AY132" s="157">
        <f t="shared" si="143"/>
        <v>1</v>
      </c>
      <c r="AZ132" s="157">
        <f t="shared" si="144"/>
        <v>1</v>
      </c>
      <c r="BA132" s="157">
        <f t="shared" si="145"/>
        <v>1</v>
      </c>
      <c r="BB132" s="157">
        <f t="shared" si="146"/>
        <v>1</v>
      </c>
      <c r="BC132" s="157">
        <f t="shared" si="147"/>
        <v>0.7</v>
      </c>
      <c r="BD132" s="60"/>
      <c r="BE132" s="158">
        <f t="shared" si="226"/>
        <v>172.262703478106</v>
      </c>
      <c r="BF132" s="1"/>
      <c r="BG132" s="1"/>
      <c r="BH132" s="159">
        <f t="shared" si="148"/>
        <v>0</v>
      </c>
      <c r="BI132" s="159">
        <f t="shared" si="149"/>
        <v>0</v>
      </c>
      <c r="BJ132" s="159">
        <f t="shared" si="150"/>
        <v>0</v>
      </c>
      <c r="BK132" s="159">
        <f t="shared" si="151"/>
        <v>0</v>
      </c>
      <c r="BL132" s="159">
        <f t="shared" si="152"/>
        <v>0</v>
      </c>
      <c r="BM132" s="159">
        <f t="shared" si="153"/>
        <v>0</v>
      </c>
      <c r="BN132" s="159">
        <f t="shared" si="154"/>
        <v>0</v>
      </c>
      <c r="BO132" s="159">
        <f t="shared" si="155"/>
        <v>0</v>
      </c>
      <c r="BP132" s="159">
        <f t="shared" si="156"/>
        <v>0</v>
      </c>
      <c r="BQ132" s="159">
        <f t="shared" si="157"/>
        <v>0</v>
      </c>
      <c r="BR132" s="159">
        <f t="shared" si="158"/>
        <v>0</v>
      </c>
      <c r="BS132" s="159">
        <f t="shared" si="159"/>
        <v>0</v>
      </c>
      <c r="BT132" s="159">
        <f t="shared" si="160"/>
        <v>0</v>
      </c>
      <c r="BU132" s="159">
        <f t="shared" si="161"/>
        <v>0</v>
      </c>
      <c r="BV132" s="159">
        <f t="shared" si="162"/>
        <v>0</v>
      </c>
      <c r="BW132" s="159">
        <f t="shared" si="163"/>
        <v>0</v>
      </c>
      <c r="BX132" s="159">
        <f t="shared" si="164"/>
        <v>0</v>
      </c>
      <c r="BY132" s="159">
        <f t="shared" si="165"/>
        <v>0</v>
      </c>
      <c r="BZ132" s="159">
        <f t="shared" si="166"/>
        <v>0</v>
      </c>
      <c r="CA132" s="159">
        <f t="shared" si="167"/>
        <v>0</v>
      </c>
      <c r="CB132" s="159">
        <f t="shared" si="168"/>
        <v>0</v>
      </c>
      <c r="CC132" s="159">
        <f t="shared" si="169"/>
        <v>0</v>
      </c>
      <c r="CD132" s="159">
        <f t="shared" si="170"/>
        <v>0</v>
      </c>
      <c r="CE132" s="159">
        <f t="shared" si="171"/>
        <v>0</v>
      </c>
      <c r="CF132" s="159">
        <f t="shared" si="172"/>
        <v>0</v>
      </c>
      <c r="CG132" s="1"/>
      <c r="CH132" s="1"/>
      <c r="CI132" s="160">
        <f t="shared" si="173"/>
        <v>122.262703478106</v>
      </c>
      <c r="CJ132" s="160">
        <f t="shared" si="174"/>
        <v>122.262703478106</v>
      </c>
      <c r="CK132" s="160">
        <f t="shared" si="175"/>
        <v>122.262703478106</v>
      </c>
      <c r="CL132" s="160">
        <f t="shared" si="176"/>
        <v>122.262703478106</v>
      </c>
      <c r="CM132" s="160">
        <f t="shared" si="177"/>
        <v>122.262703478106</v>
      </c>
      <c r="CN132" s="160">
        <f t="shared" si="178"/>
        <v>122.262703478106</v>
      </c>
      <c r="CO132" s="160">
        <f t="shared" si="179"/>
        <v>122.262703478106</v>
      </c>
      <c r="CP132" s="160">
        <f t="shared" si="180"/>
        <v>122.262703478106</v>
      </c>
      <c r="CQ132" s="160">
        <f t="shared" si="181"/>
        <v>122.262703478106</v>
      </c>
      <c r="CR132" s="160">
        <f t="shared" si="182"/>
        <v>122.262703478106</v>
      </c>
      <c r="CS132" s="160">
        <f t="shared" si="183"/>
        <v>122.262703478106</v>
      </c>
      <c r="CT132" s="160">
        <f t="shared" si="184"/>
        <v>122.262703478106</v>
      </c>
      <c r="CU132" s="160">
        <f t="shared" si="185"/>
        <v>122.262703478106</v>
      </c>
      <c r="CV132" s="160">
        <f t="shared" si="186"/>
        <v>122.262703478106</v>
      </c>
      <c r="CW132" s="160">
        <f t="shared" si="187"/>
        <v>122.262703478106</v>
      </c>
      <c r="CX132" s="160">
        <f t="shared" si="188"/>
        <v>122.262703478106</v>
      </c>
      <c r="CY132" s="160">
        <f t="shared" si="189"/>
        <v>122.262703478106</v>
      </c>
      <c r="CZ132" s="160">
        <f t="shared" si="190"/>
        <v>122.262703478106</v>
      </c>
      <c r="DA132" s="160">
        <f t="shared" si="191"/>
        <v>122.262703478106</v>
      </c>
      <c r="DB132" s="160">
        <f t="shared" si="192"/>
        <v>122.262703478106</v>
      </c>
      <c r="DC132" s="160">
        <f t="shared" si="193"/>
        <v>122.262703478106</v>
      </c>
      <c r="DD132" s="160">
        <f t="shared" si="194"/>
        <v>122.262703478106</v>
      </c>
      <c r="DE132" s="160">
        <f t="shared" si="195"/>
        <v>122.262703478106</v>
      </c>
      <c r="DF132" s="160">
        <f t="shared" si="196"/>
        <v>122.262703478106</v>
      </c>
      <c r="DG132" s="160">
        <f t="shared" si="197"/>
        <v>122.262703478106</v>
      </c>
      <c r="DH132" s="36"/>
      <c r="DI132" s="36"/>
      <c r="DJ132" s="160">
        <f t="shared" si="198"/>
        <v>122.262703478106</v>
      </c>
      <c r="DK132" s="160">
        <f t="shared" si="199"/>
        <v>122.262703478106</v>
      </c>
      <c r="DL132" s="160">
        <f t="shared" si="200"/>
        <v>122.262703478106</v>
      </c>
      <c r="DM132" s="160">
        <f t="shared" si="201"/>
        <v>122.262703478106</v>
      </c>
      <c r="DN132" s="160">
        <f t="shared" si="202"/>
        <v>85.583892434674198</v>
      </c>
      <c r="DO132" s="160">
        <f t="shared" si="203"/>
        <v>122.262703478106</v>
      </c>
      <c r="DP132" s="160">
        <f t="shared" si="204"/>
        <v>122.262703478106</v>
      </c>
      <c r="DQ132" s="160">
        <f t="shared" si="205"/>
        <v>122.262703478106</v>
      </c>
      <c r="DR132" s="160">
        <f t="shared" si="206"/>
        <v>122.262703478106</v>
      </c>
      <c r="DS132" s="160">
        <f t="shared" si="207"/>
        <v>85.583892434674198</v>
      </c>
      <c r="DT132" s="160">
        <f t="shared" si="208"/>
        <v>122.262703478106</v>
      </c>
      <c r="DU132" s="160">
        <f t="shared" si="209"/>
        <v>122.262703478106</v>
      </c>
      <c r="DV132" s="160">
        <f t="shared" si="210"/>
        <v>122.262703478106</v>
      </c>
      <c r="DW132" s="160">
        <f t="shared" si="211"/>
        <v>122.262703478106</v>
      </c>
      <c r="DX132" s="160">
        <f t="shared" si="212"/>
        <v>85.583892434674198</v>
      </c>
      <c r="DY132" s="160">
        <f t="shared" si="213"/>
        <v>122.262703478106</v>
      </c>
      <c r="DZ132" s="160">
        <f t="shared" si="214"/>
        <v>122.262703478106</v>
      </c>
      <c r="EA132" s="160">
        <f t="shared" si="215"/>
        <v>122.262703478106</v>
      </c>
      <c r="EB132" s="160">
        <f t="shared" si="216"/>
        <v>122.262703478106</v>
      </c>
      <c r="EC132" s="160">
        <f t="shared" si="217"/>
        <v>85.583892434674198</v>
      </c>
      <c r="ED132" s="160">
        <f t="shared" si="218"/>
        <v>122.262703478106</v>
      </c>
      <c r="EE132" s="160">
        <f t="shared" si="219"/>
        <v>122.262703478106</v>
      </c>
      <c r="EF132" s="160">
        <f t="shared" si="220"/>
        <v>122.262703478106</v>
      </c>
      <c r="EG132" s="160">
        <f t="shared" si="221"/>
        <v>122.262703478106</v>
      </c>
      <c r="EH132" s="160">
        <f t="shared" si="222"/>
        <v>85.583892434674198</v>
      </c>
      <c r="EI132" s="36"/>
      <c r="EJ132" s="36"/>
      <c r="EK132" s="36"/>
      <c r="EL132" s="36"/>
      <c r="EM132" s="36"/>
      <c r="EN132" s="36"/>
      <c r="EO132" s="36"/>
      <c r="EP132" s="36"/>
      <c r="EQ132" s="36"/>
      <c r="ER132" s="36"/>
      <c r="ES132" s="36"/>
      <c r="ET132" s="36"/>
      <c r="EU132" s="36"/>
    </row>
    <row r="133" spans="1:151" ht="13.5" thickBot="1">
      <c r="A133" s="2">
        <v>1132</v>
      </c>
      <c r="B133" s="153">
        <f>INDEX('Customer Longevity'!$A$7:$A$206,MATCH(Model!A133,'Customer Longevity'!$B$7:$B$206,0))</f>
        <v>4.1953767269286999</v>
      </c>
      <c r="C133" s="154">
        <v>30429.246612830349</v>
      </c>
      <c r="D133" s="3"/>
      <c r="E133" s="153" cm="1">
        <f t="array" ref="E133">INDEX('Distance to Each Branch'!$C$7:$C$806,MATCH(1, (Model!$E$14='Distance to Each Branch'!$B$7:$B$806)*(Model!A133='Distance to Each Branch'!$A$7:$A$806),0))</f>
        <v>1.7359184433315809</v>
      </c>
      <c r="F133" s="153" cm="1">
        <f t="array" ref="F133">INDEX('Distance to Each Branch'!$C$7:$C$806,MATCH(1, (Model!$F$14='Distance to Each Branch'!$B$7:$B$806)*(Model!A133='Distance to Each Branch'!$A$7:$A$806),0))</f>
        <v>5.2736178064538164</v>
      </c>
      <c r="G133" s="153" cm="1">
        <f t="array" ref="G133">INDEX('Distance to Each Branch'!$C$7:$C$806,MATCH(1, (Model!$G$14='Distance to Each Branch'!$B$7:$B$806)*(Model!A133='Distance to Each Branch'!$A$7:$A$806),0))</f>
        <v>3.9387956352649804</v>
      </c>
      <c r="H133" s="153" cm="1">
        <f t="array" ref="H133">INDEX('Distance to Each Branch'!$C$7:$C$806,MATCH(1, (Model!$H$14='Distance to Each Branch'!$B$7:$B$806)*(Model!A133='Distance to Each Branch'!$A$7:$A$806),0))</f>
        <v>4.4261749846999638</v>
      </c>
      <c r="I133" s="155" t="str">
        <f t="shared" si="224"/>
        <v>Branch A</v>
      </c>
      <c r="J133" s="54"/>
      <c r="K133" s="156">
        <f t="shared" si="225"/>
        <v>1.7359184433315809</v>
      </c>
      <c r="L133" s="34">
        <v>0</v>
      </c>
      <c r="M133" s="153">
        <f t="shared" si="123"/>
        <v>2.2028771919333998</v>
      </c>
      <c r="N133" s="153">
        <f t="shared" si="227"/>
        <v>0</v>
      </c>
      <c r="O133" s="153">
        <f t="shared" si="228"/>
        <v>0</v>
      </c>
      <c r="P133" s="153">
        <f t="shared" si="229"/>
        <v>0</v>
      </c>
      <c r="R133" s="23">
        <v>1</v>
      </c>
      <c r="S133" s="157">
        <f>(1-IF(M133=0,0,INDEX('Branch Closure Driven Attrition'!$D$9:$G$12,MATCH($B133,'Branch Closure Driven Attrition'!$C$9:$C$12,TRUE),MATCH(M133,'Branch Closure Driven Attrition'!$D$8:$G$8,TRUE))))</f>
        <v>0.6</v>
      </c>
      <c r="T133" s="157">
        <f>(1-IF(N133=0,0,INDEX('Branch Closure Driven Attrition'!$D$9:$G$12,MATCH($B133,'Branch Closure Driven Attrition'!$C$9:$C$12,TRUE),MATCH(N133,'Branch Closure Driven Attrition'!$D$8:$G$8,TRUE))))</f>
        <v>1</v>
      </c>
      <c r="U133" s="157">
        <f>(1-IF(O133=0,0,INDEX('Branch Closure Driven Attrition'!$D$9:$G$12,MATCH($B133,'Branch Closure Driven Attrition'!$C$9:$C$12,TRUE),MATCH(O133,'Branch Closure Driven Attrition'!$D$8:$G$8,TRUE))))</f>
        <v>1</v>
      </c>
      <c r="V133" s="157">
        <f>(1-IF(P133=0,0,INDEX('Branch Closure Driven Attrition'!$D$9:$G$12,MATCH($B133,'Branch Closure Driven Attrition'!$C$9:$C$12,TRUE),MATCH(P133,'Branch Closure Driven Attrition'!$D$8:$G$8,TRUE))))</f>
        <v>1</v>
      </c>
      <c r="W133" s="29"/>
      <c r="X133" s="23">
        <f t="shared" si="122"/>
        <v>1</v>
      </c>
      <c r="Y133" s="157">
        <f>IF($C133&lt;'Fee Driven Attrition'!$I$8,1-IF(Y$13='Fee Driven Attrition'!$J$7,'Fee Driven Attrition'!$J$8,'Fee Driven Attrition'!$K$8),1)</f>
        <v>1</v>
      </c>
      <c r="Z133" s="157">
        <f>IF($C133&lt;'Fee Driven Attrition'!$I$9,1-IF(Z$13='Fee Driven Attrition'!$J$7,'Fee Driven Attrition'!$J$9,'Fee Driven Attrition'!$K$8),1)</f>
        <v>1</v>
      </c>
      <c r="AA133" s="157">
        <f>IF($C133&lt;'Fee Driven Attrition'!$I$8,1-IF(AA$13='Fee Driven Attrition'!$K$7,'Fee Driven Attrition'!$K$8,'Fee Driven Attrition'!$K$8),1)</f>
        <v>1</v>
      </c>
      <c r="AB133" s="157">
        <f>IF($C133&lt;'Fee Driven Attrition'!$I$9,1-IF(AB$13='Fee Driven Attrition'!$K$7,'Fee Driven Attrition'!$K$9,'Fee Driven Attrition'!$K$8),1)</f>
        <v>1</v>
      </c>
      <c r="AC133" s="29"/>
      <c r="AD133" s="23"/>
      <c r="AE133" s="157">
        <f t="shared" si="223"/>
        <v>1</v>
      </c>
      <c r="AF133" s="157">
        <f t="shared" si="124"/>
        <v>0.6</v>
      </c>
      <c r="AG133" s="157">
        <f t="shared" si="125"/>
        <v>1</v>
      </c>
      <c r="AH133" s="157">
        <f t="shared" si="126"/>
        <v>1</v>
      </c>
      <c r="AI133" s="157">
        <f t="shared" si="127"/>
        <v>1</v>
      </c>
      <c r="AJ133" s="157">
        <f t="shared" si="128"/>
        <v>1</v>
      </c>
      <c r="AK133" s="157">
        <f t="shared" si="129"/>
        <v>0.6</v>
      </c>
      <c r="AL133" s="157">
        <f t="shared" si="130"/>
        <v>1</v>
      </c>
      <c r="AM133" s="157">
        <f t="shared" si="131"/>
        <v>1</v>
      </c>
      <c r="AN133" s="157">
        <f t="shared" si="132"/>
        <v>1</v>
      </c>
      <c r="AO133" s="157">
        <f t="shared" si="133"/>
        <v>1</v>
      </c>
      <c r="AP133" s="157">
        <f t="shared" si="134"/>
        <v>0.6</v>
      </c>
      <c r="AQ133" s="157">
        <f t="shared" si="135"/>
        <v>1</v>
      </c>
      <c r="AR133" s="157">
        <f t="shared" si="136"/>
        <v>1</v>
      </c>
      <c r="AS133" s="157">
        <f t="shared" si="137"/>
        <v>1</v>
      </c>
      <c r="AT133" s="157">
        <f t="shared" si="138"/>
        <v>1</v>
      </c>
      <c r="AU133" s="157">
        <f t="shared" si="139"/>
        <v>0.6</v>
      </c>
      <c r="AV133" s="157">
        <f t="shared" si="140"/>
        <v>1</v>
      </c>
      <c r="AW133" s="157">
        <f t="shared" si="141"/>
        <v>1</v>
      </c>
      <c r="AX133" s="157">
        <f t="shared" si="142"/>
        <v>1</v>
      </c>
      <c r="AY133" s="157">
        <f t="shared" si="143"/>
        <v>1</v>
      </c>
      <c r="AZ133" s="157">
        <f t="shared" si="144"/>
        <v>0.6</v>
      </c>
      <c r="BA133" s="157">
        <f t="shared" si="145"/>
        <v>1</v>
      </c>
      <c r="BB133" s="157">
        <f t="shared" si="146"/>
        <v>1</v>
      </c>
      <c r="BC133" s="157">
        <f t="shared" si="147"/>
        <v>1</v>
      </c>
      <c r="BD133" s="60"/>
      <c r="BE133" s="158">
        <f t="shared" si="226"/>
        <v>304.29246612830349</v>
      </c>
      <c r="BF133" s="1"/>
      <c r="BG133" s="1"/>
      <c r="BH133" s="159">
        <f t="shared" si="148"/>
        <v>0</v>
      </c>
      <c r="BI133" s="159">
        <f t="shared" si="149"/>
        <v>0</v>
      </c>
      <c r="BJ133" s="159">
        <f t="shared" si="150"/>
        <v>0</v>
      </c>
      <c r="BK133" s="159">
        <f t="shared" si="151"/>
        <v>0</v>
      </c>
      <c r="BL133" s="159">
        <f t="shared" si="152"/>
        <v>0</v>
      </c>
      <c r="BM133" s="159">
        <f t="shared" si="153"/>
        <v>0</v>
      </c>
      <c r="BN133" s="159">
        <f t="shared" si="154"/>
        <v>0</v>
      </c>
      <c r="BO133" s="159">
        <f t="shared" si="155"/>
        <v>0</v>
      </c>
      <c r="BP133" s="159">
        <f t="shared" si="156"/>
        <v>0</v>
      </c>
      <c r="BQ133" s="159">
        <f t="shared" si="157"/>
        <v>0</v>
      </c>
      <c r="BR133" s="159">
        <f t="shared" si="158"/>
        <v>0</v>
      </c>
      <c r="BS133" s="159">
        <f t="shared" si="159"/>
        <v>0</v>
      </c>
      <c r="BT133" s="159">
        <f t="shared" si="160"/>
        <v>0</v>
      </c>
      <c r="BU133" s="159">
        <f t="shared" si="161"/>
        <v>0</v>
      </c>
      <c r="BV133" s="159">
        <f t="shared" si="162"/>
        <v>0</v>
      </c>
      <c r="BW133" s="159">
        <f t="shared" si="163"/>
        <v>0</v>
      </c>
      <c r="BX133" s="159">
        <f t="shared" si="164"/>
        <v>0</v>
      </c>
      <c r="BY133" s="159">
        <f t="shared" si="165"/>
        <v>0</v>
      </c>
      <c r="BZ133" s="159">
        <f t="shared" si="166"/>
        <v>0</v>
      </c>
      <c r="CA133" s="159">
        <f t="shared" si="167"/>
        <v>0</v>
      </c>
      <c r="CB133" s="159">
        <f t="shared" si="168"/>
        <v>0</v>
      </c>
      <c r="CC133" s="159">
        <f t="shared" si="169"/>
        <v>0</v>
      </c>
      <c r="CD133" s="159">
        <f t="shared" si="170"/>
        <v>0</v>
      </c>
      <c r="CE133" s="159">
        <f t="shared" si="171"/>
        <v>0</v>
      </c>
      <c r="CF133" s="159">
        <f t="shared" si="172"/>
        <v>0</v>
      </c>
      <c r="CG133" s="1"/>
      <c r="CH133" s="1"/>
      <c r="CI133" s="160">
        <f t="shared" si="173"/>
        <v>254.29246612830349</v>
      </c>
      <c r="CJ133" s="160">
        <f t="shared" si="174"/>
        <v>254.29246612830349</v>
      </c>
      <c r="CK133" s="160">
        <f t="shared" si="175"/>
        <v>254.29246612830349</v>
      </c>
      <c r="CL133" s="160">
        <f t="shared" si="176"/>
        <v>254.29246612830349</v>
      </c>
      <c r="CM133" s="160">
        <f t="shared" si="177"/>
        <v>254.29246612830349</v>
      </c>
      <c r="CN133" s="160">
        <f t="shared" si="178"/>
        <v>254.29246612830349</v>
      </c>
      <c r="CO133" s="160">
        <f t="shared" si="179"/>
        <v>254.29246612830349</v>
      </c>
      <c r="CP133" s="160">
        <f t="shared" si="180"/>
        <v>254.29246612830349</v>
      </c>
      <c r="CQ133" s="160">
        <f t="shared" si="181"/>
        <v>254.29246612830349</v>
      </c>
      <c r="CR133" s="160">
        <f t="shared" si="182"/>
        <v>254.29246612830349</v>
      </c>
      <c r="CS133" s="160">
        <f t="shared" si="183"/>
        <v>254.29246612830349</v>
      </c>
      <c r="CT133" s="160">
        <f t="shared" si="184"/>
        <v>254.29246612830349</v>
      </c>
      <c r="CU133" s="160">
        <f t="shared" si="185"/>
        <v>254.29246612830349</v>
      </c>
      <c r="CV133" s="160">
        <f t="shared" si="186"/>
        <v>254.29246612830349</v>
      </c>
      <c r="CW133" s="160">
        <f t="shared" si="187"/>
        <v>254.29246612830349</v>
      </c>
      <c r="CX133" s="160">
        <f t="shared" si="188"/>
        <v>254.29246612830349</v>
      </c>
      <c r="CY133" s="160">
        <f t="shared" si="189"/>
        <v>254.29246612830349</v>
      </c>
      <c r="CZ133" s="160">
        <f t="shared" si="190"/>
        <v>254.29246612830349</v>
      </c>
      <c r="DA133" s="160">
        <f t="shared" si="191"/>
        <v>254.29246612830349</v>
      </c>
      <c r="DB133" s="160">
        <f t="shared" si="192"/>
        <v>254.29246612830349</v>
      </c>
      <c r="DC133" s="160">
        <f t="shared" si="193"/>
        <v>254.29246612830349</v>
      </c>
      <c r="DD133" s="160">
        <f t="shared" si="194"/>
        <v>254.29246612830349</v>
      </c>
      <c r="DE133" s="160">
        <f t="shared" si="195"/>
        <v>254.29246612830349</v>
      </c>
      <c r="DF133" s="160">
        <f t="shared" si="196"/>
        <v>254.29246612830349</v>
      </c>
      <c r="DG133" s="160">
        <f t="shared" si="197"/>
        <v>254.29246612830349</v>
      </c>
      <c r="DH133" s="36"/>
      <c r="DI133" s="36"/>
      <c r="DJ133" s="160">
        <f t="shared" si="198"/>
        <v>254.29246612830349</v>
      </c>
      <c r="DK133" s="160">
        <f t="shared" si="199"/>
        <v>152.5754796769821</v>
      </c>
      <c r="DL133" s="160">
        <f t="shared" si="200"/>
        <v>254.29246612830349</v>
      </c>
      <c r="DM133" s="160">
        <f t="shared" si="201"/>
        <v>254.29246612830349</v>
      </c>
      <c r="DN133" s="160">
        <f t="shared" si="202"/>
        <v>254.29246612830349</v>
      </c>
      <c r="DO133" s="160">
        <f t="shared" si="203"/>
        <v>254.29246612830349</v>
      </c>
      <c r="DP133" s="160">
        <f t="shared" si="204"/>
        <v>152.5754796769821</v>
      </c>
      <c r="DQ133" s="160">
        <f t="shared" si="205"/>
        <v>254.29246612830349</v>
      </c>
      <c r="DR133" s="160">
        <f t="shared" si="206"/>
        <v>254.29246612830349</v>
      </c>
      <c r="DS133" s="160">
        <f t="shared" si="207"/>
        <v>254.29246612830349</v>
      </c>
      <c r="DT133" s="160">
        <f t="shared" si="208"/>
        <v>254.29246612830349</v>
      </c>
      <c r="DU133" s="160">
        <f t="shared" si="209"/>
        <v>152.5754796769821</v>
      </c>
      <c r="DV133" s="160">
        <f t="shared" si="210"/>
        <v>254.29246612830349</v>
      </c>
      <c r="DW133" s="160">
        <f t="shared" si="211"/>
        <v>254.29246612830349</v>
      </c>
      <c r="DX133" s="160">
        <f t="shared" si="212"/>
        <v>254.29246612830349</v>
      </c>
      <c r="DY133" s="160">
        <f t="shared" si="213"/>
        <v>254.29246612830349</v>
      </c>
      <c r="DZ133" s="160">
        <f t="shared" si="214"/>
        <v>152.5754796769821</v>
      </c>
      <c r="EA133" s="160">
        <f t="shared" si="215"/>
        <v>254.29246612830349</v>
      </c>
      <c r="EB133" s="160">
        <f t="shared" si="216"/>
        <v>254.29246612830349</v>
      </c>
      <c r="EC133" s="160">
        <f t="shared" si="217"/>
        <v>254.29246612830349</v>
      </c>
      <c r="ED133" s="160">
        <f t="shared" si="218"/>
        <v>254.29246612830349</v>
      </c>
      <c r="EE133" s="160">
        <f t="shared" si="219"/>
        <v>152.5754796769821</v>
      </c>
      <c r="EF133" s="160">
        <f t="shared" si="220"/>
        <v>254.29246612830349</v>
      </c>
      <c r="EG133" s="160">
        <f t="shared" si="221"/>
        <v>254.29246612830349</v>
      </c>
      <c r="EH133" s="160">
        <f t="shared" si="222"/>
        <v>254.29246612830349</v>
      </c>
      <c r="EI133" s="36"/>
      <c r="EJ133" s="36"/>
      <c r="EK133" s="36"/>
      <c r="EL133" s="36"/>
      <c r="EM133" s="36"/>
      <c r="EN133" s="36"/>
      <c r="EO133" s="36"/>
      <c r="EP133" s="36"/>
      <c r="EQ133" s="36"/>
      <c r="ER133" s="36"/>
      <c r="ES133" s="36"/>
      <c r="ET133" s="36"/>
      <c r="EU133" s="36"/>
    </row>
    <row r="134" spans="1:151" ht="13.5" thickBot="1">
      <c r="A134" s="2">
        <v>1050</v>
      </c>
      <c r="B134" s="153">
        <f>INDEX('Customer Longevity'!$A$7:$A$206,MATCH(Model!A134,'Customer Longevity'!$B$7:$B$206,0))</f>
        <v>13.472993349049135</v>
      </c>
      <c r="C134" s="154">
        <v>11995.639427354285</v>
      </c>
      <c r="D134" s="3"/>
      <c r="E134" s="153" cm="1">
        <f t="array" ref="E134">INDEX('Distance to Each Branch'!$C$7:$C$806,MATCH(1, (Model!$E$14='Distance to Each Branch'!$B$7:$B$806)*(Model!A134='Distance to Each Branch'!$A$7:$A$806),0))</f>
        <v>3.7395709906194585</v>
      </c>
      <c r="F134" s="153" cm="1">
        <f t="array" ref="F134">INDEX('Distance to Each Branch'!$C$7:$C$806,MATCH(1, (Model!$F$14='Distance to Each Branch'!$B$7:$B$806)*(Model!A134='Distance to Each Branch'!$A$7:$A$806),0))</f>
        <v>1.1035859615777821</v>
      </c>
      <c r="G134" s="153" cm="1">
        <f t="array" ref="G134">INDEX('Distance to Each Branch'!$C$7:$C$806,MATCH(1, (Model!$G$14='Distance to Each Branch'!$B$7:$B$806)*(Model!A134='Distance to Each Branch'!$A$7:$A$806),0))</f>
        <v>1.6882161672005775</v>
      </c>
      <c r="H134" s="153" cm="1">
        <f t="array" ref="H134">INDEX('Distance to Each Branch'!$C$7:$C$806,MATCH(1, (Model!$H$14='Distance to Each Branch'!$B$7:$B$806)*(Model!A134='Distance to Each Branch'!$A$7:$A$806),0))</f>
        <v>3.5686407749777596</v>
      </c>
      <c r="I134" s="155" t="str">
        <f t="shared" si="224"/>
        <v>Branch B</v>
      </c>
      <c r="J134" s="54"/>
      <c r="K134" s="156">
        <f t="shared" si="225"/>
        <v>1.1035859615777821</v>
      </c>
      <c r="L134" s="34">
        <v>0</v>
      </c>
      <c r="M134" s="153">
        <f t="shared" si="123"/>
        <v>0</v>
      </c>
      <c r="N134" s="153">
        <f t="shared" si="227"/>
        <v>0.58463020562279544</v>
      </c>
      <c r="O134" s="153">
        <f t="shared" si="228"/>
        <v>0</v>
      </c>
      <c r="P134" s="153">
        <f t="shared" si="229"/>
        <v>0</v>
      </c>
      <c r="R134" s="23">
        <v>1</v>
      </c>
      <c r="S134" s="157">
        <f>(1-IF(M134=0,0,INDEX('Branch Closure Driven Attrition'!$D$9:$G$12,MATCH($B134,'Branch Closure Driven Attrition'!$C$9:$C$12,TRUE),MATCH(M134,'Branch Closure Driven Attrition'!$D$8:$G$8,TRUE))))</f>
        <v>1</v>
      </c>
      <c r="T134" s="157">
        <f>(1-IF(N134=0,0,INDEX('Branch Closure Driven Attrition'!$D$9:$G$12,MATCH($B134,'Branch Closure Driven Attrition'!$C$9:$C$12,TRUE),MATCH(N134,'Branch Closure Driven Attrition'!$D$8:$G$8,TRUE))))</f>
        <v>0.7</v>
      </c>
      <c r="U134" s="157">
        <f>(1-IF(O134=0,0,INDEX('Branch Closure Driven Attrition'!$D$9:$G$12,MATCH($B134,'Branch Closure Driven Attrition'!$C$9:$C$12,TRUE),MATCH(O134,'Branch Closure Driven Attrition'!$D$8:$G$8,TRUE))))</f>
        <v>1</v>
      </c>
      <c r="V134" s="157">
        <f>(1-IF(P134=0,0,INDEX('Branch Closure Driven Attrition'!$D$9:$G$12,MATCH($B134,'Branch Closure Driven Attrition'!$C$9:$C$12,TRUE),MATCH(P134,'Branch Closure Driven Attrition'!$D$8:$G$8,TRUE))))</f>
        <v>1</v>
      </c>
      <c r="W134" s="29"/>
      <c r="X134" s="23">
        <f t="shared" si="122"/>
        <v>1</v>
      </c>
      <c r="Y134" s="157">
        <f>IF($C134&lt;'Fee Driven Attrition'!$I$8,1-IF(Y$13='Fee Driven Attrition'!$J$7,'Fee Driven Attrition'!$J$8,'Fee Driven Attrition'!$K$8),1)</f>
        <v>0.9</v>
      </c>
      <c r="Z134" s="157">
        <f>IF($C134&lt;'Fee Driven Attrition'!$I$9,1-IF(Z$13='Fee Driven Attrition'!$J$7,'Fee Driven Attrition'!$J$9,'Fee Driven Attrition'!$K$8),1)</f>
        <v>0.95</v>
      </c>
      <c r="AA134" s="157">
        <f>IF($C134&lt;'Fee Driven Attrition'!$I$8,1-IF(AA$13='Fee Driven Attrition'!$K$7,'Fee Driven Attrition'!$K$8,'Fee Driven Attrition'!$K$8),1)</f>
        <v>0.8</v>
      </c>
      <c r="AB134" s="157">
        <f>IF($C134&lt;'Fee Driven Attrition'!$I$9,1-IF(AB$13='Fee Driven Attrition'!$K$7,'Fee Driven Attrition'!$K$9,'Fee Driven Attrition'!$K$8),1)</f>
        <v>0.85</v>
      </c>
      <c r="AC134" s="29"/>
      <c r="AD134" s="23"/>
      <c r="AE134" s="157">
        <f t="shared" si="223"/>
        <v>1</v>
      </c>
      <c r="AF134" s="157">
        <f t="shared" si="124"/>
        <v>1</v>
      </c>
      <c r="AG134" s="157">
        <f t="shared" si="125"/>
        <v>0.7</v>
      </c>
      <c r="AH134" s="157">
        <f t="shared" si="126"/>
        <v>1</v>
      </c>
      <c r="AI134" s="157">
        <f t="shared" si="127"/>
        <v>1</v>
      </c>
      <c r="AJ134" s="157">
        <f t="shared" si="128"/>
        <v>0.9</v>
      </c>
      <c r="AK134" s="157">
        <f t="shared" si="129"/>
        <v>0.9</v>
      </c>
      <c r="AL134" s="157">
        <f t="shared" si="130"/>
        <v>0.63</v>
      </c>
      <c r="AM134" s="157">
        <f t="shared" si="131"/>
        <v>0.9</v>
      </c>
      <c r="AN134" s="157">
        <f t="shared" si="132"/>
        <v>0.9</v>
      </c>
      <c r="AO134" s="157">
        <f t="shared" si="133"/>
        <v>0.95</v>
      </c>
      <c r="AP134" s="157">
        <f t="shared" si="134"/>
        <v>0.95</v>
      </c>
      <c r="AQ134" s="157">
        <f t="shared" si="135"/>
        <v>0.66499999999999992</v>
      </c>
      <c r="AR134" s="157">
        <f t="shared" si="136"/>
        <v>0.95</v>
      </c>
      <c r="AS134" s="157">
        <f t="shared" si="137"/>
        <v>0.95</v>
      </c>
      <c r="AT134" s="157">
        <f t="shared" si="138"/>
        <v>0.8</v>
      </c>
      <c r="AU134" s="157">
        <f t="shared" si="139"/>
        <v>0.8</v>
      </c>
      <c r="AV134" s="157">
        <f t="shared" si="140"/>
        <v>0.55999999999999994</v>
      </c>
      <c r="AW134" s="157">
        <f t="shared" si="141"/>
        <v>0.8</v>
      </c>
      <c r="AX134" s="157">
        <f t="shared" si="142"/>
        <v>0.8</v>
      </c>
      <c r="AY134" s="157">
        <f t="shared" si="143"/>
        <v>0.85</v>
      </c>
      <c r="AZ134" s="157">
        <f t="shared" si="144"/>
        <v>0.85</v>
      </c>
      <c r="BA134" s="157">
        <f t="shared" si="145"/>
        <v>0.59499999999999997</v>
      </c>
      <c r="BB134" s="157">
        <f t="shared" si="146"/>
        <v>0.85</v>
      </c>
      <c r="BC134" s="157">
        <f t="shared" si="147"/>
        <v>0.85</v>
      </c>
      <c r="BD134" s="60"/>
      <c r="BE134" s="158">
        <f t="shared" si="226"/>
        <v>119.95639427354286</v>
      </c>
      <c r="BF134" s="1"/>
      <c r="BG134" s="1"/>
      <c r="BH134" s="159">
        <f t="shared" si="148"/>
        <v>0</v>
      </c>
      <c r="BI134" s="159">
        <f t="shared" si="149"/>
        <v>0</v>
      </c>
      <c r="BJ134" s="159">
        <f t="shared" si="150"/>
        <v>0</v>
      </c>
      <c r="BK134" s="159">
        <f t="shared" si="151"/>
        <v>0</v>
      </c>
      <c r="BL134" s="159">
        <f t="shared" si="152"/>
        <v>0</v>
      </c>
      <c r="BM134" s="159">
        <f t="shared" si="153"/>
        <v>40</v>
      </c>
      <c r="BN134" s="159">
        <f t="shared" si="154"/>
        <v>40</v>
      </c>
      <c r="BO134" s="159">
        <f t="shared" si="155"/>
        <v>40</v>
      </c>
      <c r="BP134" s="159">
        <f t="shared" si="156"/>
        <v>40</v>
      </c>
      <c r="BQ134" s="159">
        <f t="shared" si="157"/>
        <v>40</v>
      </c>
      <c r="BR134" s="159">
        <f t="shared" si="158"/>
        <v>40</v>
      </c>
      <c r="BS134" s="159">
        <f t="shared" si="159"/>
        <v>40</v>
      </c>
      <c r="BT134" s="159">
        <f t="shared" si="160"/>
        <v>40</v>
      </c>
      <c r="BU134" s="159">
        <f t="shared" si="161"/>
        <v>40</v>
      </c>
      <c r="BV134" s="159">
        <f t="shared" si="162"/>
        <v>40</v>
      </c>
      <c r="BW134" s="159">
        <f t="shared" si="163"/>
        <v>60</v>
      </c>
      <c r="BX134" s="159">
        <f t="shared" si="164"/>
        <v>60</v>
      </c>
      <c r="BY134" s="159">
        <f t="shared" si="165"/>
        <v>60</v>
      </c>
      <c r="BZ134" s="159">
        <f t="shared" si="166"/>
        <v>60</v>
      </c>
      <c r="CA134" s="159">
        <f t="shared" si="167"/>
        <v>60</v>
      </c>
      <c r="CB134" s="159">
        <f t="shared" si="168"/>
        <v>60</v>
      </c>
      <c r="CC134" s="159">
        <f t="shared" si="169"/>
        <v>60</v>
      </c>
      <c r="CD134" s="159">
        <f t="shared" si="170"/>
        <v>60</v>
      </c>
      <c r="CE134" s="159">
        <f t="shared" si="171"/>
        <v>60</v>
      </c>
      <c r="CF134" s="159">
        <f t="shared" si="172"/>
        <v>60</v>
      </c>
      <c r="CG134" s="1"/>
      <c r="CH134" s="1"/>
      <c r="CI134" s="160">
        <f t="shared" si="173"/>
        <v>69.956394273542855</v>
      </c>
      <c r="CJ134" s="160">
        <f t="shared" si="174"/>
        <v>69.956394273542855</v>
      </c>
      <c r="CK134" s="160">
        <f t="shared" si="175"/>
        <v>69.956394273542855</v>
      </c>
      <c r="CL134" s="160">
        <f t="shared" si="176"/>
        <v>69.956394273542855</v>
      </c>
      <c r="CM134" s="160">
        <f t="shared" si="177"/>
        <v>69.956394273542855</v>
      </c>
      <c r="CN134" s="160">
        <f t="shared" si="178"/>
        <v>109.95639427354286</v>
      </c>
      <c r="CO134" s="160">
        <f t="shared" si="179"/>
        <v>109.95639427354286</v>
      </c>
      <c r="CP134" s="160">
        <f t="shared" si="180"/>
        <v>109.95639427354286</v>
      </c>
      <c r="CQ134" s="160">
        <f t="shared" si="181"/>
        <v>109.95639427354286</v>
      </c>
      <c r="CR134" s="160">
        <f t="shared" si="182"/>
        <v>109.95639427354286</v>
      </c>
      <c r="CS134" s="160">
        <f t="shared" si="183"/>
        <v>109.95639427354286</v>
      </c>
      <c r="CT134" s="160">
        <f t="shared" si="184"/>
        <v>109.95639427354286</v>
      </c>
      <c r="CU134" s="160">
        <f t="shared" si="185"/>
        <v>109.95639427354286</v>
      </c>
      <c r="CV134" s="160">
        <f t="shared" si="186"/>
        <v>109.95639427354286</v>
      </c>
      <c r="CW134" s="160">
        <f t="shared" si="187"/>
        <v>109.95639427354286</v>
      </c>
      <c r="CX134" s="160">
        <f t="shared" si="188"/>
        <v>129.95639427354286</v>
      </c>
      <c r="CY134" s="160">
        <f t="shared" si="189"/>
        <v>129.95639427354286</v>
      </c>
      <c r="CZ134" s="160">
        <f t="shared" si="190"/>
        <v>129.95639427354286</v>
      </c>
      <c r="DA134" s="160">
        <f t="shared" si="191"/>
        <v>129.95639427354286</v>
      </c>
      <c r="DB134" s="160">
        <f t="shared" si="192"/>
        <v>129.95639427354286</v>
      </c>
      <c r="DC134" s="160">
        <f t="shared" si="193"/>
        <v>129.95639427354286</v>
      </c>
      <c r="DD134" s="160">
        <f t="shared" si="194"/>
        <v>129.95639427354286</v>
      </c>
      <c r="DE134" s="160">
        <f t="shared" si="195"/>
        <v>129.95639427354286</v>
      </c>
      <c r="DF134" s="160">
        <f t="shared" si="196"/>
        <v>129.95639427354286</v>
      </c>
      <c r="DG134" s="160">
        <f t="shared" si="197"/>
        <v>129.95639427354286</v>
      </c>
      <c r="DH134" s="36"/>
      <c r="DI134" s="36"/>
      <c r="DJ134" s="160">
        <f t="shared" si="198"/>
        <v>69.956394273542855</v>
      </c>
      <c r="DK134" s="160">
        <f t="shared" si="199"/>
        <v>69.956394273542855</v>
      </c>
      <c r="DL134" s="160">
        <f t="shared" si="200"/>
        <v>48.969475991479996</v>
      </c>
      <c r="DM134" s="160">
        <f t="shared" si="201"/>
        <v>69.956394273542855</v>
      </c>
      <c r="DN134" s="160">
        <f t="shared" si="202"/>
        <v>69.956394273542855</v>
      </c>
      <c r="DO134" s="160">
        <f t="shared" si="203"/>
        <v>98.960754846188578</v>
      </c>
      <c r="DP134" s="160">
        <f t="shared" si="204"/>
        <v>98.960754846188578</v>
      </c>
      <c r="DQ134" s="160">
        <f t="shared" si="205"/>
        <v>69.272528392332006</v>
      </c>
      <c r="DR134" s="160">
        <f t="shared" si="206"/>
        <v>98.960754846188578</v>
      </c>
      <c r="DS134" s="160">
        <f t="shared" si="207"/>
        <v>98.960754846188578</v>
      </c>
      <c r="DT134" s="160">
        <f t="shared" si="208"/>
        <v>104.45857455986571</v>
      </c>
      <c r="DU134" s="160">
        <f t="shared" si="209"/>
        <v>104.45857455986571</v>
      </c>
      <c r="DV134" s="160">
        <f t="shared" si="210"/>
        <v>73.121002191905987</v>
      </c>
      <c r="DW134" s="160">
        <f t="shared" si="211"/>
        <v>104.45857455986571</v>
      </c>
      <c r="DX134" s="160">
        <f t="shared" si="212"/>
        <v>104.45857455986571</v>
      </c>
      <c r="DY134" s="160">
        <f t="shared" si="213"/>
        <v>103.96511541883429</v>
      </c>
      <c r="DZ134" s="160">
        <f t="shared" si="214"/>
        <v>103.96511541883429</v>
      </c>
      <c r="EA134" s="160">
        <f t="shared" si="215"/>
        <v>72.775580793183991</v>
      </c>
      <c r="EB134" s="160">
        <f t="shared" si="216"/>
        <v>103.96511541883429</v>
      </c>
      <c r="EC134" s="160">
        <f t="shared" si="217"/>
        <v>103.96511541883429</v>
      </c>
      <c r="ED134" s="160">
        <f t="shared" si="218"/>
        <v>110.46293513251142</v>
      </c>
      <c r="EE134" s="160">
        <f t="shared" si="219"/>
        <v>110.46293513251142</v>
      </c>
      <c r="EF134" s="160">
        <f t="shared" si="220"/>
        <v>77.324054592757989</v>
      </c>
      <c r="EG134" s="160">
        <f t="shared" si="221"/>
        <v>110.46293513251142</v>
      </c>
      <c r="EH134" s="160">
        <f t="shared" si="222"/>
        <v>110.46293513251142</v>
      </c>
      <c r="EI134" s="36"/>
      <c r="EJ134" s="36"/>
      <c r="EK134" s="36"/>
      <c r="EL134" s="36"/>
      <c r="EM134" s="36"/>
      <c r="EN134" s="36"/>
      <c r="EO134" s="36"/>
      <c r="EP134" s="36"/>
      <c r="EQ134" s="36"/>
      <c r="ER134" s="36"/>
      <c r="ES134" s="36"/>
      <c r="ET134" s="36"/>
      <c r="EU134" s="36"/>
    </row>
    <row r="135" spans="1:151" ht="13.5" thickBot="1">
      <c r="A135" s="2">
        <v>1025</v>
      </c>
      <c r="B135" s="153">
        <f>INDEX('Customer Longevity'!$A$7:$A$206,MATCH(Model!A135,'Customer Longevity'!$B$7:$B$206,0))</f>
        <v>13.237151288050031</v>
      </c>
      <c r="C135" s="154">
        <v>12904.783032186117</v>
      </c>
      <c r="D135" s="3"/>
      <c r="E135" s="153" cm="1">
        <f t="array" ref="E135">INDEX('Distance to Each Branch'!$C$7:$C$806,MATCH(1, (Model!$E$14='Distance to Each Branch'!$B$7:$B$806)*(Model!A135='Distance to Each Branch'!$A$7:$A$806),0))</f>
        <v>2.5912575003285592</v>
      </c>
      <c r="F135" s="153" cm="1">
        <f t="array" ref="F135">INDEX('Distance to Each Branch'!$C$7:$C$806,MATCH(1, (Model!$F$14='Distance to Each Branch'!$B$7:$B$806)*(Model!A135='Distance to Each Branch'!$A$7:$A$806),0))</f>
        <v>0.7726802529321436</v>
      </c>
      <c r="G135" s="153" cm="1">
        <f t="array" ref="G135">INDEX('Distance to Each Branch'!$C$7:$C$806,MATCH(1, (Model!$G$14='Distance to Each Branch'!$B$7:$B$806)*(Model!A135='Distance to Each Branch'!$A$7:$A$806),0))</f>
        <v>2.0641771946732987</v>
      </c>
      <c r="H135" s="153" cm="1">
        <f t="array" ref="H135">INDEX('Distance to Each Branch'!$C$7:$C$806,MATCH(1, (Model!$H$14='Distance to Each Branch'!$B$7:$B$806)*(Model!A135='Distance to Each Branch'!$A$7:$A$806),0))</f>
        <v>3.5234179708734392</v>
      </c>
      <c r="I135" s="155" t="str">
        <f t="shared" si="224"/>
        <v>Branch B</v>
      </c>
      <c r="J135" s="54"/>
      <c r="K135" s="156">
        <f t="shared" si="225"/>
        <v>0.7726802529321436</v>
      </c>
      <c r="L135" s="34">
        <v>0</v>
      </c>
      <c r="M135" s="153">
        <f t="shared" si="123"/>
        <v>0</v>
      </c>
      <c r="N135" s="153">
        <f t="shared" si="227"/>
        <v>1.2914969417411553</v>
      </c>
      <c r="O135" s="153">
        <f t="shared" si="228"/>
        <v>0</v>
      </c>
      <c r="P135" s="153">
        <f t="shared" si="229"/>
        <v>0</v>
      </c>
      <c r="R135" s="23">
        <v>1</v>
      </c>
      <c r="S135" s="157">
        <f>(1-IF(M135=0,0,INDEX('Branch Closure Driven Attrition'!$D$9:$G$12,MATCH($B135,'Branch Closure Driven Attrition'!$C$9:$C$12,TRUE),MATCH(M135,'Branch Closure Driven Attrition'!$D$8:$G$8,TRUE))))</f>
        <v>1</v>
      </c>
      <c r="T135" s="157">
        <f>(1-IF(N135=0,0,INDEX('Branch Closure Driven Attrition'!$D$9:$G$12,MATCH($B135,'Branch Closure Driven Attrition'!$C$9:$C$12,TRUE),MATCH(N135,'Branch Closure Driven Attrition'!$D$8:$G$8,TRUE))))</f>
        <v>0.65</v>
      </c>
      <c r="U135" s="157">
        <f>(1-IF(O135=0,0,INDEX('Branch Closure Driven Attrition'!$D$9:$G$12,MATCH($B135,'Branch Closure Driven Attrition'!$C$9:$C$12,TRUE),MATCH(O135,'Branch Closure Driven Attrition'!$D$8:$G$8,TRUE))))</f>
        <v>1</v>
      </c>
      <c r="V135" s="157">
        <f>(1-IF(P135=0,0,INDEX('Branch Closure Driven Attrition'!$D$9:$G$12,MATCH($B135,'Branch Closure Driven Attrition'!$C$9:$C$12,TRUE),MATCH(P135,'Branch Closure Driven Attrition'!$D$8:$G$8,TRUE))))</f>
        <v>1</v>
      </c>
      <c r="W135" s="29"/>
      <c r="X135" s="23">
        <f t="shared" si="122"/>
        <v>1</v>
      </c>
      <c r="Y135" s="157">
        <f>IF($C135&lt;'Fee Driven Attrition'!$I$8,1-IF(Y$13='Fee Driven Attrition'!$J$7,'Fee Driven Attrition'!$J$8,'Fee Driven Attrition'!$K$8),1)</f>
        <v>1</v>
      </c>
      <c r="Z135" s="157">
        <f>IF($C135&lt;'Fee Driven Attrition'!$I$9,1-IF(Z$13='Fee Driven Attrition'!$J$7,'Fee Driven Attrition'!$J$9,'Fee Driven Attrition'!$K$8),1)</f>
        <v>0.95</v>
      </c>
      <c r="AA135" s="157">
        <f>IF($C135&lt;'Fee Driven Attrition'!$I$8,1-IF(AA$13='Fee Driven Attrition'!$K$7,'Fee Driven Attrition'!$K$8,'Fee Driven Attrition'!$K$8),1)</f>
        <v>1</v>
      </c>
      <c r="AB135" s="157">
        <f>IF($C135&lt;'Fee Driven Attrition'!$I$9,1-IF(AB$13='Fee Driven Attrition'!$K$7,'Fee Driven Attrition'!$K$9,'Fee Driven Attrition'!$K$8),1)</f>
        <v>0.85</v>
      </c>
      <c r="AC135" s="29"/>
      <c r="AD135" s="23"/>
      <c r="AE135" s="157">
        <f t="shared" si="223"/>
        <v>1</v>
      </c>
      <c r="AF135" s="157">
        <f t="shared" si="124"/>
        <v>1</v>
      </c>
      <c r="AG135" s="157">
        <f t="shared" si="125"/>
        <v>0.65</v>
      </c>
      <c r="AH135" s="157">
        <f t="shared" si="126"/>
        <v>1</v>
      </c>
      <c r="AI135" s="157">
        <f t="shared" si="127"/>
        <v>1</v>
      </c>
      <c r="AJ135" s="157">
        <f t="shared" si="128"/>
        <v>1</v>
      </c>
      <c r="AK135" s="157">
        <f t="shared" si="129"/>
        <v>1</v>
      </c>
      <c r="AL135" s="157">
        <f t="shared" si="130"/>
        <v>0.65</v>
      </c>
      <c r="AM135" s="157">
        <f t="shared" si="131"/>
        <v>1</v>
      </c>
      <c r="AN135" s="157">
        <f t="shared" si="132"/>
        <v>1</v>
      </c>
      <c r="AO135" s="157">
        <f t="shared" si="133"/>
        <v>0.95</v>
      </c>
      <c r="AP135" s="157">
        <f t="shared" si="134"/>
        <v>0.95</v>
      </c>
      <c r="AQ135" s="157">
        <f t="shared" si="135"/>
        <v>0.61749999999999994</v>
      </c>
      <c r="AR135" s="157">
        <f t="shared" si="136"/>
        <v>0.95</v>
      </c>
      <c r="AS135" s="157">
        <f t="shared" si="137"/>
        <v>0.95</v>
      </c>
      <c r="AT135" s="157">
        <f t="shared" si="138"/>
        <v>1</v>
      </c>
      <c r="AU135" s="157">
        <f t="shared" si="139"/>
        <v>1</v>
      </c>
      <c r="AV135" s="157">
        <f t="shared" si="140"/>
        <v>0.65</v>
      </c>
      <c r="AW135" s="157">
        <f t="shared" si="141"/>
        <v>1</v>
      </c>
      <c r="AX135" s="157">
        <f t="shared" si="142"/>
        <v>1</v>
      </c>
      <c r="AY135" s="157">
        <f t="shared" si="143"/>
        <v>0.85</v>
      </c>
      <c r="AZ135" s="157">
        <f t="shared" si="144"/>
        <v>0.85</v>
      </c>
      <c r="BA135" s="157">
        <f t="shared" si="145"/>
        <v>0.55249999999999999</v>
      </c>
      <c r="BB135" s="157">
        <f t="shared" si="146"/>
        <v>0.85</v>
      </c>
      <c r="BC135" s="157">
        <f t="shared" si="147"/>
        <v>0.85</v>
      </c>
      <c r="BD135" s="60"/>
      <c r="BE135" s="158">
        <f t="shared" si="226"/>
        <v>129.04783032186117</v>
      </c>
      <c r="BF135" s="1"/>
      <c r="BG135" s="1"/>
      <c r="BH135" s="159">
        <f t="shared" si="148"/>
        <v>0</v>
      </c>
      <c r="BI135" s="159">
        <f t="shared" si="149"/>
        <v>0</v>
      </c>
      <c r="BJ135" s="159">
        <f t="shared" si="150"/>
        <v>0</v>
      </c>
      <c r="BK135" s="159">
        <f t="shared" si="151"/>
        <v>0</v>
      </c>
      <c r="BL135" s="159">
        <f t="shared" si="152"/>
        <v>0</v>
      </c>
      <c r="BM135" s="159">
        <f t="shared" si="153"/>
        <v>0</v>
      </c>
      <c r="BN135" s="159">
        <f t="shared" si="154"/>
        <v>0</v>
      </c>
      <c r="BO135" s="159">
        <f t="shared" si="155"/>
        <v>0</v>
      </c>
      <c r="BP135" s="159">
        <f t="shared" si="156"/>
        <v>0</v>
      </c>
      <c r="BQ135" s="159">
        <f t="shared" si="157"/>
        <v>0</v>
      </c>
      <c r="BR135" s="159">
        <f t="shared" si="158"/>
        <v>40</v>
      </c>
      <c r="BS135" s="159">
        <f t="shared" si="159"/>
        <v>40</v>
      </c>
      <c r="BT135" s="159">
        <f t="shared" si="160"/>
        <v>40</v>
      </c>
      <c r="BU135" s="159">
        <f t="shared" si="161"/>
        <v>40</v>
      </c>
      <c r="BV135" s="159">
        <f t="shared" si="162"/>
        <v>40</v>
      </c>
      <c r="BW135" s="159">
        <f t="shared" si="163"/>
        <v>0</v>
      </c>
      <c r="BX135" s="159">
        <f t="shared" si="164"/>
        <v>0</v>
      </c>
      <c r="BY135" s="159">
        <f t="shared" si="165"/>
        <v>0</v>
      </c>
      <c r="BZ135" s="159">
        <f t="shared" si="166"/>
        <v>0</v>
      </c>
      <c r="CA135" s="159">
        <f t="shared" si="167"/>
        <v>0</v>
      </c>
      <c r="CB135" s="159">
        <f t="shared" si="168"/>
        <v>60</v>
      </c>
      <c r="CC135" s="159">
        <f t="shared" si="169"/>
        <v>60</v>
      </c>
      <c r="CD135" s="159">
        <f t="shared" si="170"/>
        <v>60</v>
      </c>
      <c r="CE135" s="159">
        <f t="shared" si="171"/>
        <v>60</v>
      </c>
      <c r="CF135" s="159">
        <f t="shared" si="172"/>
        <v>60</v>
      </c>
      <c r="CG135" s="1"/>
      <c r="CH135" s="1"/>
      <c r="CI135" s="160">
        <f t="shared" si="173"/>
        <v>79.04783032186117</v>
      </c>
      <c r="CJ135" s="160">
        <f t="shared" si="174"/>
        <v>79.04783032186117</v>
      </c>
      <c r="CK135" s="160">
        <f t="shared" si="175"/>
        <v>79.04783032186117</v>
      </c>
      <c r="CL135" s="160">
        <f t="shared" si="176"/>
        <v>79.04783032186117</v>
      </c>
      <c r="CM135" s="160">
        <f t="shared" si="177"/>
        <v>79.04783032186117</v>
      </c>
      <c r="CN135" s="160">
        <f t="shared" si="178"/>
        <v>79.04783032186117</v>
      </c>
      <c r="CO135" s="160">
        <f t="shared" si="179"/>
        <v>79.04783032186117</v>
      </c>
      <c r="CP135" s="160">
        <f t="shared" si="180"/>
        <v>79.04783032186117</v>
      </c>
      <c r="CQ135" s="160">
        <f t="shared" si="181"/>
        <v>79.04783032186117</v>
      </c>
      <c r="CR135" s="160">
        <f t="shared" si="182"/>
        <v>79.04783032186117</v>
      </c>
      <c r="CS135" s="160">
        <f t="shared" si="183"/>
        <v>119.04783032186117</v>
      </c>
      <c r="CT135" s="160">
        <f t="shared" si="184"/>
        <v>119.04783032186117</v>
      </c>
      <c r="CU135" s="160">
        <f t="shared" si="185"/>
        <v>119.04783032186117</v>
      </c>
      <c r="CV135" s="160">
        <f t="shared" si="186"/>
        <v>119.04783032186117</v>
      </c>
      <c r="CW135" s="160">
        <f t="shared" si="187"/>
        <v>119.04783032186117</v>
      </c>
      <c r="CX135" s="160">
        <f t="shared" si="188"/>
        <v>79.04783032186117</v>
      </c>
      <c r="CY135" s="160">
        <f t="shared" si="189"/>
        <v>79.04783032186117</v>
      </c>
      <c r="CZ135" s="160">
        <f t="shared" si="190"/>
        <v>79.04783032186117</v>
      </c>
      <c r="DA135" s="160">
        <f t="shared" si="191"/>
        <v>79.04783032186117</v>
      </c>
      <c r="DB135" s="160">
        <f t="shared" si="192"/>
        <v>79.04783032186117</v>
      </c>
      <c r="DC135" s="160">
        <f t="shared" si="193"/>
        <v>139.04783032186117</v>
      </c>
      <c r="DD135" s="160">
        <f t="shared" si="194"/>
        <v>139.04783032186117</v>
      </c>
      <c r="DE135" s="160">
        <f t="shared" si="195"/>
        <v>139.04783032186117</v>
      </c>
      <c r="DF135" s="160">
        <f t="shared" si="196"/>
        <v>139.04783032186117</v>
      </c>
      <c r="DG135" s="160">
        <f t="shared" si="197"/>
        <v>139.04783032186117</v>
      </c>
      <c r="DH135" s="36"/>
      <c r="DI135" s="36"/>
      <c r="DJ135" s="160">
        <f t="shared" si="198"/>
        <v>79.04783032186117</v>
      </c>
      <c r="DK135" s="160">
        <f t="shared" si="199"/>
        <v>79.04783032186117</v>
      </c>
      <c r="DL135" s="160">
        <f t="shared" si="200"/>
        <v>51.38108970920976</v>
      </c>
      <c r="DM135" s="160">
        <f t="shared" si="201"/>
        <v>79.04783032186117</v>
      </c>
      <c r="DN135" s="160">
        <f t="shared" si="202"/>
        <v>79.04783032186117</v>
      </c>
      <c r="DO135" s="160">
        <f t="shared" si="203"/>
        <v>79.04783032186117</v>
      </c>
      <c r="DP135" s="160">
        <f t="shared" si="204"/>
        <v>79.04783032186117</v>
      </c>
      <c r="DQ135" s="160">
        <f t="shared" si="205"/>
        <v>51.38108970920976</v>
      </c>
      <c r="DR135" s="160">
        <f t="shared" si="206"/>
        <v>79.04783032186117</v>
      </c>
      <c r="DS135" s="160">
        <f t="shared" si="207"/>
        <v>79.04783032186117</v>
      </c>
      <c r="DT135" s="160">
        <f t="shared" si="208"/>
        <v>113.09543880576811</v>
      </c>
      <c r="DU135" s="160">
        <f t="shared" si="209"/>
        <v>113.09543880576811</v>
      </c>
      <c r="DV135" s="160">
        <f t="shared" si="210"/>
        <v>73.512035223749265</v>
      </c>
      <c r="DW135" s="160">
        <f t="shared" si="211"/>
        <v>113.09543880576811</v>
      </c>
      <c r="DX135" s="160">
        <f t="shared" si="212"/>
        <v>113.09543880576811</v>
      </c>
      <c r="DY135" s="160">
        <f t="shared" si="213"/>
        <v>79.04783032186117</v>
      </c>
      <c r="DZ135" s="160">
        <f t="shared" si="214"/>
        <v>79.04783032186117</v>
      </c>
      <c r="EA135" s="160">
        <f t="shared" si="215"/>
        <v>51.38108970920976</v>
      </c>
      <c r="EB135" s="160">
        <f t="shared" si="216"/>
        <v>79.04783032186117</v>
      </c>
      <c r="EC135" s="160">
        <f t="shared" si="217"/>
        <v>79.04783032186117</v>
      </c>
      <c r="ED135" s="160">
        <f t="shared" si="218"/>
        <v>118.19065577358199</v>
      </c>
      <c r="EE135" s="160">
        <f t="shared" si="219"/>
        <v>118.19065577358199</v>
      </c>
      <c r="EF135" s="160">
        <f t="shared" si="220"/>
        <v>76.823926252828301</v>
      </c>
      <c r="EG135" s="160">
        <f t="shared" si="221"/>
        <v>118.19065577358199</v>
      </c>
      <c r="EH135" s="160">
        <f t="shared" si="222"/>
        <v>118.19065577358199</v>
      </c>
      <c r="EI135" s="36"/>
      <c r="EJ135" s="36"/>
      <c r="EK135" s="36"/>
      <c r="EL135" s="36"/>
      <c r="EM135" s="36"/>
      <c r="EN135" s="36"/>
      <c r="EO135" s="36"/>
      <c r="EP135" s="36"/>
      <c r="EQ135" s="36"/>
      <c r="ER135" s="36"/>
      <c r="ES135" s="36"/>
      <c r="ET135" s="36"/>
      <c r="EU135" s="36"/>
    </row>
    <row r="136" spans="1:151" ht="13.5" thickBot="1">
      <c r="A136" s="2">
        <v>1142</v>
      </c>
      <c r="B136" s="153">
        <f>INDEX('Customer Longevity'!$A$7:$A$206,MATCH(Model!A136,'Customer Longevity'!$B$7:$B$206,0))</f>
        <v>7.9400421224111568</v>
      </c>
      <c r="C136" s="154">
        <v>17961.240390620966</v>
      </c>
      <c r="D136" s="3"/>
      <c r="E136" s="153" cm="1">
        <f t="array" ref="E136">INDEX('Distance to Each Branch'!$C$7:$C$806,MATCH(1, (Model!$E$14='Distance to Each Branch'!$B$7:$B$806)*(Model!A136='Distance to Each Branch'!$A$7:$A$806),0))</f>
        <v>3.6204659771232501</v>
      </c>
      <c r="F136" s="153" cm="1">
        <f t="array" ref="F136">INDEX('Distance to Each Branch'!$C$7:$C$806,MATCH(1, (Model!$F$14='Distance to Each Branch'!$B$7:$B$806)*(Model!A136='Distance to Each Branch'!$A$7:$A$806),0))</f>
        <v>3.7665053031953462</v>
      </c>
      <c r="G136" s="153" cm="1">
        <f t="array" ref="G136">INDEX('Distance to Each Branch'!$C$7:$C$806,MATCH(1, (Model!$G$14='Distance to Each Branch'!$B$7:$B$806)*(Model!A136='Distance to Each Branch'!$A$7:$A$806),0))</f>
        <v>1.2302003344376682</v>
      </c>
      <c r="H136" s="153" cm="1">
        <f t="array" ref="H136">INDEX('Distance to Each Branch'!$C$7:$C$806,MATCH(1, (Model!$H$14='Distance to Each Branch'!$B$7:$B$806)*(Model!A136='Distance to Each Branch'!$A$7:$A$806),0))</f>
        <v>1.7997360042230839</v>
      </c>
      <c r="I136" s="155" t="str">
        <f t="shared" si="224"/>
        <v>Branch C</v>
      </c>
      <c r="J136" s="54"/>
      <c r="K136" s="156">
        <f t="shared" si="225"/>
        <v>1.2302003344376682</v>
      </c>
      <c r="L136" s="34">
        <v>0</v>
      </c>
      <c r="M136" s="153">
        <f t="shared" si="123"/>
        <v>0</v>
      </c>
      <c r="N136" s="153">
        <f t="shared" si="227"/>
        <v>0</v>
      </c>
      <c r="O136" s="153">
        <f t="shared" si="228"/>
        <v>0.5695356697854157</v>
      </c>
      <c r="P136" s="153">
        <f t="shared" si="229"/>
        <v>0</v>
      </c>
      <c r="R136" s="23">
        <v>1</v>
      </c>
      <c r="S136" s="157">
        <f>(1-IF(M136=0,0,INDEX('Branch Closure Driven Attrition'!$D$9:$G$12,MATCH($B136,'Branch Closure Driven Attrition'!$C$9:$C$12,TRUE),MATCH(M136,'Branch Closure Driven Attrition'!$D$8:$G$8,TRUE))))</f>
        <v>1</v>
      </c>
      <c r="T136" s="157">
        <f>(1-IF(N136=0,0,INDEX('Branch Closure Driven Attrition'!$D$9:$G$12,MATCH($B136,'Branch Closure Driven Attrition'!$C$9:$C$12,TRUE),MATCH(N136,'Branch Closure Driven Attrition'!$D$8:$G$8,TRUE))))</f>
        <v>1</v>
      </c>
      <c r="U136" s="157">
        <f>(1-IF(O136=0,0,INDEX('Branch Closure Driven Attrition'!$D$9:$G$12,MATCH($B136,'Branch Closure Driven Attrition'!$C$9:$C$12,TRUE),MATCH(O136,'Branch Closure Driven Attrition'!$D$8:$G$8,TRUE))))</f>
        <v>0.7</v>
      </c>
      <c r="V136" s="157">
        <f>(1-IF(P136=0,0,INDEX('Branch Closure Driven Attrition'!$D$9:$G$12,MATCH($B136,'Branch Closure Driven Attrition'!$C$9:$C$12,TRUE),MATCH(P136,'Branch Closure Driven Attrition'!$D$8:$G$8,TRUE))))</f>
        <v>1</v>
      </c>
      <c r="W136" s="29"/>
      <c r="X136" s="23">
        <f t="shared" si="122"/>
        <v>1</v>
      </c>
      <c r="Y136" s="157">
        <f>IF($C136&lt;'Fee Driven Attrition'!$I$8,1-IF(Y$13='Fee Driven Attrition'!$J$7,'Fee Driven Attrition'!$J$8,'Fee Driven Attrition'!$K$8),1)</f>
        <v>1</v>
      </c>
      <c r="Z136" s="157">
        <f>IF($C136&lt;'Fee Driven Attrition'!$I$9,1-IF(Z$13='Fee Driven Attrition'!$J$7,'Fee Driven Attrition'!$J$9,'Fee Driven Attrition'!$K$8),1)</f>
        <v>1</v>
      </c>
      <c r="AA136" s="157">
        <f>IF($C136&lt;'Fee Driven Attrition'!$I$8,1-IF(AA$13='Fee Driven Attrition'!$K$7,'Fee Driven Attrition'!$K$8,'Fee Driven Attrition'!$K$8),1)</f>
        <v>1</v>
      </c>
      <c r="AB136" s="157">
        <f>IF($C136&lt;'Fee Driven Attrition'!$I$9,1-IF(AB$13='Fee Driven Attrition'!$K$7,'Fee Driven Attrition'!$K$9,'Fee Driven Attrition'!$K$8),1)</f>
        <v>1</v>
      </c>
      <c r="AC136" s="29"/>
      <c r="AD136" s="23"/>
      <c r="AE136" s="157">
        <f t="shared" si="223"/>
        <v>1</v>
      </c>
      <c r="AF136" s="157">
        <f t="shared" si="124"/>
        <v>1</v>
      </c>
      <c r="AG136" s="157">
        <f t="shared" si="125"/>
        <v>1</v>
      </c>
      <c r="AH136" s="157">
        <f t="shared" si="126"/>
        <v>0.7</v>
      </c>
      <c r="AI136" s="157">
        <f t="shared" si="127"/>
        <v>1</v>
      </c>
      <c r="AJ136" s="157">
        <f t="shared" si="128"/>
        <v>1</v>
      </c>
      <c r="AK136" s="157">
        <f t="shared" si="129"/>
        <v>1</v>
      </c>
      <c r="AL136" s="157">
        <f t="shared" si="130"/>
        <v>1</v>
      </c>
      <c r="AM136" s="157">
        <f t="shared" si="131"/>
        <v>0.7</v>
      </c>
      <c r="AN136" s="157">
        <f t="shared" si="132"/>
        <v>1</v>
      </c>
      <c r="AO136" s="157">
        <f t="shared" si="133"/>
        <v>1</v>
      </c>
      <c r="AP136" s="157">
        <f t="shared" si="134"/>
        <v>1</v>
      </c>
      <c r="AQ136" s="157">
        <f t="shared" si="135"/>
        <v>1</v>
      </c>
      <c r="AR136" s="157">
        <f t="shared" si="136"/>
        <v>0.7</v>
      </c>
      <c r="AS136" s="157">
        <f t="shared" si="137"/>
        <v>1</v>
      </c>
      <c r="AT136" s="157">
        <f t="shared" si="138"/>
        <v>1</v>
      </c>
      <c r="AU136" s="157">
        <f t="shared" si="139"/>
        <v>1</v>
      </c>
      <c r="AV136" s="157">
        <f t="shared" si="140"/>
        <v>1</v>
      </c>
      <c r="AW136" s="157">
        <f t="shared" si="141"/>
        <v>0.7</v>
      </c>
      <c r="AX136" s="157">
        <f t="shared" si="142"/>
        <v>1</v>
      </c>
      <c r="AY136" s="157">
        <f t="shared" si="143"/>
        <v>1</v>
      </c>
      <c r="AZ136" s="157">
        <f t="shared" si="144"/>
        <v>1</v>
      </c>
      <c r="BA136" s="157">
        <f t="shared" si="145"/>
        <v>1</v>
      </c>
      <c r="BB136" s="157">
        <f t="shared" si="146"/>
        <v>0.7</v>
      </c>
      <c r="BC136" s="157">
        <f t="shared" si="147"/>
        <v>1</v>
      </c>
      <c r="BD136" s="60"/>
      <c r="BE136" s="158">
        <f t="shared" si="226"/>
        <v>179.61240390620966</v>
      </c>
      <c r="BF136" s="1"/>
      <c r="BG136" s="1"/>
      <c r="BH136" s="159">
        <f t="shared" si="148"/>
        <v>0</v>
      </c>
      <c r="BI136" s="159">
        <f t="shared" si="149"/>
        <v>0</v>
      </c>
      <c r="BJ136" s="159">
        <f t="shared" si="150"/>
        <v>0</v>
      </c>
      <c r="BK136" s="159">
        <f t="shared" si="151"/>
        <v>0</v>
      </c>
      <c r="BL136" s="159">
        <f t="shared" si="152"/>
        <v>0</v>
      </c>
      <c r="BM136" s="159">
        <f t="shared" si="153"/>
        <v>0</v>
      </c>
      <c r="BN136" s="159">
        <f t="shared" si="154"/>
        <v>0</v>
      </c>
      <c r="BO136" s="159">
        <f t="shared" si="155"/>
        <v>0</v>
      </c>
      <c r="BP136" s="159">
        <f t="shared" si="156"/>
        <v>0</v>
      </c>
      <c r="BQ136" s="159">
        <f t="shared" si="157"/>
        <v>0</v>
      </c>
      <c r="BR136" s="159">
        <f t="shared" si="158"/>
        <v>0</v>
      </c>
      <c r="BS136" s="159">
        <f t="shared" si="159"/>
        <v>0</v>
      </c>
      <c r="BT136" s="159">
        <f t="shared" si="160"/>
        <v>0</v>
      </c>
      <c r="BU136" s="159">
        <f t="shared" si="161"/>
        <v>0</v>
      </c>
      <c r="BV136" s="159">
        <f t="shared" si="162"/>
        <v>0</v>
      </c>
      <c r="BW136" s="159">
        <f t="shared" si="163"/>
        <v>0</v>
      </c>
      <c r="BX136" s="159">
        <f t="shared" si="164"/>
        <v>0</v>
      </c>
      <c r="BY136" s="159">
        <f t="shared" si="165"/>
        <v>0</v>
      </c>
      <c r="BZ136" s="159">
        <f t="shared" si="166"/>
        <v>0</v>
      </c>
      <c r="CA136" s="159">
        <f t="shared" si="167"/>
        <v>0</v>
      </c>
      <c r="CB136" s="159">
        <f t="shared" si="168"/>
        <v>0</v>
      </c>
      <c r="CC136" s="159">
        <f t="shared" si="169"/>
        <v>0</v>
      </c>
      <c r="CD136" s="159">
        <f t="shared" si="170"/>
        <v>0</v>
      </c>
      <c r="CE136" s="159">
        <f t="shared" si="171"/>
        <v>0</v>
      </c>
      <c r="CF136" s="159">
        <f t="shared" si="172"/>
        <v>0</v>
      </c>
      <c r="CG136" s="1"/>
      <c r="CH136" s="1"/>
      <c r="CI136" s="160">
        <f t="shared" si="173"/>
        <v>129.61240390620966</v>
      </c>
      <c r="CJ136" s="160">
        <f t="shared" si="174"/>
        <v>129.61240390620966</v>
      </c>
      <c r="CK136" s="160">
        <f t="shared" si="175"/>
        <v>129.61240390620966</v>
      </c>
      <c r="CL136" s="160">
        <f t="shared" si="176"/>
        <v>129.61240390620966</v>
      </c>
      <c r="CM136" s="160">
        <f t="shared" si="177"/>
        <v>129.61240390620966</v>
      </c>
      <c r="CN136" s="160">
        <f t="shared" si="178"/>
        <v>129.61240390620966</v>
      </c>
      <c r="CO136" s="160">
        <f t="shared" si="179"/>
        <v>129.61240390620966</v>
      </c>
      <c r="CP136" s="160">
        <f t="shared" si="180"/>
        <v>129.61240390620966</v>
      </c>
      <c r="CQ136" s="160">
        <f t="shared" si="181"/>
        <v>129.61240390620966</v>
      </c>
      <c r="CR136" s="160">
        <f t="shared" si="182"/>
        <v>129.61240390620966</v>
      </c>
      <c r="CS136" s="160">
        <f t="shared" si="183"/>
        <v>129.61240390620966</v>
      </c>
      <c r="CT136" s="160">
        <f t="shared" si="184"/>
        <v>129.61240390620966</v>
      </c>
      <c r="CU136" s="160">
        <f t="shared" si="185"/>
        <v>129.61240390620966</v>
      </c>
      <c r="CV136" s="160">
        <f t="shared" si="186"/>
        <v>129.61240390620966</v>
      </c>
      <c r="CW136" s="160">
        <f t="shared" si="187"/>
        <v>129.61240390620966</v>
      </c>
      <c r="CX136" s="160">
        <f t="shared" si="188"/>
        <v>129.61240390620966</v>
      </c>
      <c r="CY136" s="160">
        <f t="shared" si="189"/>
        <v>129.61240390620966</v>
      </c>
      <c r="CZ136" s="160">
        <f t="shared" si="190"/>
        <v>129.61240390620966</v>
      </c>
      <c r="DA136" s="160">
        <f t="shared" si="191"/>
        <v>129.61240390620966</v>
      </c>
      <c r="DB136" s="160">
        <f t="shared" si="192"/>
        <v>129.61240390620966</v>
      </c>
      <c r="DC136" s="160">
        <f t="shared" si="193"/>
        <v>129.61240390620966</v>
      </c>
      <c r="DD136" s="160">
        <f t="shared" si="194"/>
        <v>129.61240390620966</v>
      </c>
      <c r="DE136" s="160">
        <f t="shared" si="195"/>
        <v>129.61240390620966</v>
      </c>
      <c r="DF136" s="160">
        <f t="shared" si="196"/>
        <v>129.61240390620966</v>
      </c>
      <c r="DG136" s="160">
        <f t="shared" si="197"/>
        <v>129.61240390620966</v>
      </c>
      <c r="DH136" s="36"/>
      <c r="DI136" s="36"/>
      <c r="DJ136" s="160">
        <f t="shared" si="198"/>
        <v>129.61240390620966</v>
      </c>
      <c r="DK136" s="160">
        <f t="shared" si="199"/>
        <v>129.61240390620966</v>
      </c>
      <c r="DL136" s="160">
        <f t="shared" si="200"/>
        <v>129.61240390620966</v>
      </c>
      <c r="DM136" s="160">
        <f t="shared" si="201"/>
        <v>90.728682734346762</v>
      </c>
      <c r="DN136" s="160">
        <f t="shared" si="202"/>
        <v>129.61240390620966</v>
      </c>
      <c r="DO136" s="160">
        <f t="shared" si="203"/>
        <v>129.61240390620966</v>
      </c>
      <c r="DP136" s="160">
        <f t="shared" si="204"/>
        <v>129.61240390620966</v>
      </c>
      <c r="DQ136" s="160">
        <f t="shared" si="205"/>
        <v>129.61240390620966</v>
      </c>
      <c r="DR136" s="160">
        <f t="shared" si="206"/>
        <v>90.728682734346762</v>
      </c>
      <c r="DS136" s="160">
        <f t="shared" si="207"/>
        <v>129.61240390620966</v>
      </c>
      <c r="DT136" s="160">
        <f t="shared" si="208"/>
        <v>129.61240390620966</v>
      </c>
      <c r="DU136" s="160">
        <f t="shared" si="209"/>
        <v>129.61240390620966</v>
      </c>
      <c r="DV136" s="160">
        <f t="shared" si="210"/>
        <v>129.61240390620966</v>
      </c>
      <c r="DW136" s="160">
        <f t="shared" si="211"/>
        <v>90.728682734346762</v>
      </c>
      <c r="DX136" s="160">
        <f t="shared" si="212"/>
        <v>129.61240390620966</v>
      </c>
      <c r="DY136" s="160">
        <f t="shared" si="213"/>
        <v>129.61240390620966</v>
      </c>
      <c r="DZ136" s="160">
        <f t="shared" si="214"/>
        <v>129.61240390620966</v>
      </c>
      <c r="EA136" s="160">
        <f t="shared" si="215"/>
        <v>129.61240390620966</v>
      </c>
      <c r="EB136" s="160">
        <f t="shared" si="216"/>
        <v>90.728682734346762</v>
      </c>
      <c r="EC136" s="160">
        <f t="shared" si="217"/>
        <v>129.61240390620966</v>
      </c>
      <c r="ED136" s="160">
        <f t="shared" si="218"/>
        <v>129.61240390620966</v>
      </c>
      <c r="EE136" s="160">
        <f t="shared" si="219"/>
        <v>129.61240390620966</v>
      </c>
      <c r="EF136" s="160">
        <f t="shared" si="220"/>
        <v>129.61240390620966</v>
      </c>
      <c r="EG136" s="160">
        <f t="shared" si="221"/>
        <v>90.728682734346762</v>
      </c>
      <c r="EH136" s="160">
        <f t="shared" si="222"/>
        <v>129.61240390620966</v>
      </c>
      <c r="EI136" s="36"/>
      <c r="EJ136" s="36"/>
      <c r="EK136" s="36"/>
      <c r="EL136" s="36"/>
      <c r="EM136" s="36"/>
      <c r="EN136" s="36"/>
      <c r="EO136" s="36"/>
      <c r="EP136" s="36"/>
      <c r="EQ136" s="36"/>
      <c r="ER136" s="36"/>
      <c r="ES136" s="36"/>
      <c r="ET136" s="36"/>
      <c r="EU136" s="36"/>
    </row>
    <row r="137" spans="1:151" ht="13.5" thickBot="1">
      <c r="A137" s="2">
        <v>1162</v>
      </c>
      <c r="B137" s="153">
        <f>INDEX('Customer Longevity'!$A$7:$A$206,MATCH(Model!A137,'Customer Longevity'!$B$7:$B$206,0))</f>
        <v>11.739489270791406</v>
      </c>
      <c r="C137" s="154">
        <v>9084.7683817686284</v>
      </c>
      <c r="D137" s="3"/>
      <c r="E137" s="153" cm="1">
        <f t="array" ref="E137">INDEX('Distance to Each Branch'!$C$7:$C$806,MATCH(1, (Model!$E$14='Distance to Each Branch'!$B$7:$B$806)*(Model!A137='Distance to Each Branch'!$A$7:$A$806),0))</f>
        <v>4.3275722336516971</v>
      </c>
      <c r="F137" s="153" cm="1">
        <f t="array" ref="F137">INDEX('Distance to Each Branch'!$C$7:$C$806,MATCH(1, (Model!$F$14='Distance to Each Branch'!$B$7:$B$806)*(Model!A137='Distance to Each Branch'!$A$7:$A$806),0))</f>
        <v>4.9659106733348821</v>
      </c>
      <c r="G137" s="153" cm="1">
        <f t="array" ref="G137">INDEX('Distance to Each Branch'!$C$7:$C$806,MATCH(1, (Model!$G$14='Distance to Each Branch'!$B$7:$B$806)*(Model!A137='Distance to Each Branch'!$A$7:$A$806),0))</f>
        <v>4.4719672292946386</v>
      </c>
      <c r="H137" s="153" cm="1">
        <f t="array" ref="H137">INDEX('Distance to Each Branch'!$C$7:$C$806,MATCH(1, (Model!$H$14='Distance to Each Branch'!$B$7:$B$806)*(Model!A137='Distance to Each Branch'!$A$7:$A$806),0))</f>
        <v>0.90527896600428892</v>
      </c>
      <c r="I137" s="155" t="str">
        <f t="shared" si="224"/>
        <v>Branch D</v>
      </c>
      <c r="J137" s="54"/>
      <c r="K137" s="156">
        <f t="shared" si="225"/>
        <v>0.90527896600428892</v>
      </c>
      <c r="L137" s="34">
        <v>0</v>
      </c>
      <c r="M137" s="153">
        <f t="shared" si="123"/>
        <v>0</v>
      </c>
      <c r="N137" s="153">
        <f t="shared" si="227"/>
        <v>0</v>
      </c>
      <c r="O137" s="153">
        <f t="shared" si="228"/>
        <v>0</v>
      </c>
      <c r="P137" s="153">
        <f t="shared" si="229"/>
        <v>3.422293267647408</v>
      </c>
      <c r="R137" s="23">
        <v>1</v>
      </c>
      <c r="S137" s="157">
        <f>(1-IF(M137=0,0,INDEX('Branch Closure Driven Attrition'!$D$9:$G$12,MATCH($B137,'Branch Closure Driven Attrition'!$C$9:$C$12,TRUE),MATCH(M137,'Branch Closure Driven Attrition'!$D$8:$G$8,TRUE))))</f>
        <v>1</v>
      </c>
      <c r="T137" s="157">
        <f>(1-IF(N137=0,0,INDEX('Branch Closure Driven Attrition'!$D$9:$G$12,MATCH($B137,'Branch Closure Driven Attrition'!$C$9:$C$12,TRUE),MATCH(N137,'Branch Closure Driven Attrition'!$D$8:$G$8,TRUE))))</f>
        <v>1</v>
      </c>
      <c r="U137" s="157">
        <f>(1-IF(O137=0,0,INDEX('Branch Closure Driven Attrition'!$D$9:$G$12,MATCH($B137,'Branch Closure Driven Attrition'!$C$9:$C$12,TRUE),MATCH(O137,'Branch Closure Driven Attrition'!$D$8:$G$8,TRUE))))</f>
        <v>1</v>
      </c>
      <c r="V137" s="157">
        <f>(1-IF(P137=0,0,INDEX('Branch Closure Driven Attrition'!$D$9:$G$12,MATCH($B137,'Branch Closure Driven Attrition'!$C$9:$C$12,TRUE),MATCH(P137,'Branch Closure Driven Attrition'!$D$8:$G$8,TRUE))))</f>
        <v>0.65</v>
      </c>
      <c r="W137" s="29"/>
      <c r="X137" s="23">
        <f t="shared" si="122"/>
        <v>1</v>
      </c>
      <c r="Y137" s="157">
        <f>IF($C137&lt;'Fee Driven Attrition'!$I$8,1-IF(Y$13='Fee Driven Attrition'!$J$7,'Fee Driven Attrition'!$J$8,'Fee Driven Attrition'!$K$8),1)</f>
        <v>0.9</v>
      </c>
      <c r="Z137" s="157">
        <f>IF($C137&lt;'Fee Driven Attrition'!$I$9,1-IF(Z$13='Fee Driven Attrition'!$J$7,'Fee Driven Attrition'!$J$9,'Fee Driven Attrition'!$K$8),1)</f>
        <v>0.95</v>
      </c>
      <c r="AA137" s="157">
        <f>IF($C137&lt;'Fee Driven Attrition'!$I$8,1-IF(AA$13='Fee Driven Attrition'!$K$7,'Fee Driven Attrition'!$K$8,'Fee Driven Attrition'!$K$8),1)</f>
        <v>0.8</v>
      </c>
      <c r="AB137" s="157">
        <f>IF($C137&lt;'Fee Driven Attrition'!$I$9,1-IF(AB$13='Fee Driven Attrition'!$K$7,'Fee Driven Attrition'!$K$9,'Fee Driven Attrition'!$K$8),1)</f>
        <v>0.85</v>
      </c>
      <c r="AC137" s="29"/>
      <c r="AD137" s="23"/>
      <c r="AE137" s="157">
        <f t="shared" si="223"/>
        <v>1</v>
      </c>
      <c r="AF137" s="157">
        <f t="shared" si="124"/>
        <v>1</v>
      </c>
      <c r="AG137" s="157">
        <f t="shared" si="125"/>
        <v>1</v>
      </c>
      <c r="AH137" s="157">
        <f t="shared" si="126"/>
        <v>1</v>
      </c>
      <c r="AI137" s="157">
        <f t="shared" si="127"/>
        <v>0.65</v>
      </c>
      <c r="AJ137" s="157">
        <f t="shared" si="128"/>
        <v>0.9</v>
      </c>
      <c r="AK137" s="157">
        <f t="shared" si="129"/>
        <v>0.9</v>
      </c>
      <c r="AL137" s="157">
        <f t="shared" si="130"/>
        <v>0.9</v>
      </c>
      <c r="AM137" s="157">
        <f t="shared" si="131"/>
        <v>0.9</v>
      </c>
      <c r="AN137" s="157">
        <f t="shared" si="132"/>
        <v>0.58500000000000008</v>
      </c>
      <c r="AO137" s="157">
        <f t="shared" si="133"/>
        <v>0.95</v>
      </c>
      <c r="AP137" s="157">
        <f t="shared" si="134"/>
        <v>0.95</v>
      </c>
      <c r="AQ137" s="157">
        <f t="shared" si="135"/>
        <v>0.95</v>
      </c>
      <c r="AR137" s="157">
        <f t="shared" si="136"/>
        <v>0.95</v>
      </c>
      <c r="AS137" s="157">
        <f t="shared" si="137"/>
        <v>0.61749999999999994</v>
      </c>
      <c r="AT137" s="157">
        <f t="shared" si="138"/>
        <v>0.8</v>
      </c>
      <c r="AU137" s="157">
        <f t="shared" si="139"/>
        <v>0.8</v>
      </c>
      <c r="AV137" s="157">
        <f t="shared" si="140"/>
        <v>0.8</v>
      </c>
      <c r="AW137" s="157">
        <f t="shared" si="141"/>
        <v>0.8</v>
      </c>
      <c r="AX137" s="157">
        <f t="shared" si="142"/>
        <v>0.52</v>
      </c>
      <c r="AY137" s="157">
        <f t="shared" si="143"/>
        <v>0.85</v>
      </c>
      <c r="AZ137" s="157">
        <f t="shared" si="144"/>
        <v>0.85</v>
      </c>
      <c r="BA137" s="157">
        <f t="shared" si="145"/>
        <v>0.85</v>
      </c>
      <c r="BB137" s="157">
        <f t="shared" si="146"/>
        <v>0.85</v>
      </c>
      <c r="BC137" s="157">
        <f t="shared" si="147"/>
        <v>0.55249999999999999</v>
      </c>
      <c r="BD137" s="60"/>
      <c r="BE137" s="158">
        <f t="shared" si="226"/>
        <v>90.847683817686288</v>
      </c>
      <c r="BF137" s="1"/>
      <c r="BG137" s="1"/>
      <c r="BH137" s="159">
        <f t="shared" si="148"/>
        <v>0</v>
      </c>
      <c r="BI137" s="159">
        <f t="shared" si="149"/>
        <v>0</v>
      </c>
      <c r="BJ137" s="159">
        <f t="shared" si="150"/>
        <v>0</v>
      </c>
      <c r="BK137" s="159">
        <f t="shared" si="151"/>
        <v>0</v>
      </c>
      <c r="BL137" s="159">
        <f t="shared" si="152"/>
        <v>0</v>
      </c>
      <c r="BM137" s="159">
        <f t="shared" si="153"/>
        <v>40</v>
      </c>
      <c r="BN137" s="159">
        <f t="shared" si="154"/>
        <v>40</v>
      </c>
      <c r="BO137" s="159">
        <f t="shared" si="155"/>
        <v>40</v>
      </c>
      <c r="BP137" s="159">
        <f t="shared" si="156"/>
        <v>40</v>
      </c>
      <c r="BQ137" s="159">
        <f t="shared" si="157"/>
        <v>40</v>
      </c>
      <c r="BR137" s="159">
        <f t="shared" si="158"/>
        <v>40</v>
      </c>
      <c r="BS137" s="159">
        <f t="shared" si="159"/>
        <v>40</v>
      </c>
      <c r="BT137" s="159">
        <f t="shared" si="160"/>
        <v>40</v>
      </c>
      <c r="BU137" s="159">
        <f t="shared" si="161"/>
        <v>40</v>
      </c>
      <c r="BV137" s="159">
        <f t="shared" si="162"/>
        <v>40</v>
      </c>
      <c r="BW137" s="159">
        <f t="shared" si="163"/>
        <v>60</v>
      </c>
      <c r="BX137" s="159">
        <f t="shared" si="164"/>
        <v>60</v>
      </c>
      <c r="BY137" s="159">
        <f t="shared" si="165"/>
        <v>60</v>
      </c>
      <c r="BZ137" s="159">
        <f t="shared" si="166"/>
        <v>60</v>
      </c>
      <c r="CA137" s="159">
        <f t="shared" si="167"/>
        <v>60</v>
      </c>
      <c r="CB137" s="159">
        <f t="shared" si="168"/>
        <v>60</v>
      </c>
      <c r="CC137" s="159">
        <f t="shared" si="169"/>
        <v>60</v>
      </c>
      <c r="CD137" s="159">
        <f t="shared" si="170"/>
        <v>60</v>
      </c>
      <c r="CE137" s="159">
        <f t="shared" si="171"/>
        <v>60</v>
      </c>
      <c r="CF137" s="159">
        <f t="shared" si="172"/>
        <v>60</v>
      </c>
      <c r="CG137" s="1"/>
      <c r="CH137" s="1"/>
      <c r="CI137" s="160">
        <f t="shared" si="173"/>
        <v>40.847683817686288</v>
      </c>
      <c r="CJ137" s="160">
        <f t="shared" si="174"/>
        <v>40.847683817686288</v>
      </c>
      <c r="CK137" s="160">
        <f t="shared" si="175"/>
        <v>40.847683817686288</v>
      </c>
      <c r="CL137" s="160">
        <f t="shared" si="176"/>
        <v>40.847683817686288</v>
      </c>
      <c r="CM137" s="160">
        <f t="shared" si="177"/>
        <v>40.847683817686288</v>
      </c>
      <c r="CN137" s="160">
        <f t="shared" si="178"/>
        <v>80.847683817686288</v>
      </c>
      <c r="CO137" s="160">
        <f t="shared" si="179"/>
        <v>80.847683817686288</v>
      </c>
      <c r="CP137" s="160">
        <f t="shared" si="180"/>
        <v>80.847683817686288</v>
      </c>
      <c r="CQ137" s="160">
        <f t="shared" si="181"/>
        <v>80.847683817686288</v>
      </c>
      <c r="CR137" s="160">
        <f t="shared" si="182"/>
        <v>80.847683817686288</v>
      </c>
      <c r="CS137" s="160">
        <f t="shared" si="183"/>
        <v>80.847683817686288</v>
      </c>
      <c r="CT137" s="160">
        <f t="shared" si="184"/>
        <v>80.847683817686288</v>
      </c>
      <c r="CU137" s="160">
        <f t="shared" si="185"/>
        <v>80.847683817686288</v>
      </c>
      <c r="CV137" s="160">
        <f t="shared" si="186"/>
        <v>80.847683817686288</v>
      </c>
      <c r="CW137" s="160">
        <f t="shared" si="187"/>
        <v>80.847683817686288</v>
      </c>
      <c r="CX137" s="160">
        <f t="shared" si="188"/>
        <v>100.84768381768629</v>
      </c>
      <c r="CY137" s="160">
        <f t="shared" si="189"/>
        <v>100.84768381768629</v>
      </c>
      <c r="CZ137" s="160">
        <f t="shared" si="190"/>
        <v>100.84768381768629</v>
      </c>
      <c r="DA137" s="160">
        <f t="shared" si="191"/>
        <v>100.84768381768629</v>
      </c>
      <c r="DB137" s="160">
        <f t="shared" si="192"/>
        <v>100.84768381768629</v>
      </c>
      <c r="DC137" s="160">
        <f t="shared" si="193"/>
        <v>100.84768381768629</v>
      </c>
      <c r="DD137" s="160">
        <f t="shared" si="194"/>
        <v>100.84768381768629</v>
      </c>
      <c r="DE137" s="160">
        <f t="shared" si="195"/>
        <v>100.84768381768629</v>
      </c>
      <c r="DF137" s="160">
        <f t="shared" si="196"/>
        <v>100.84768381768629</v>
      </c>
      <c r="DG137" s="160">
        <f t="shared" si="197"/>
        <v>100.84768381768629</v>
      </c>
      <c r="DH137" s="36"/>
      <c r="DI137" s="36"/>
      <c r="DJ137" s="160">
        <f t="shared" si="198"/>
        <v>40.847683817686288</v>
      </c>
      <c r="DK137" s="160">
        <f t="shared" si="199"/>
        <v>40.847683817686288</v>
      </c>
      <c r="DL137" s="160">
        <f t="shared" si="200"/>
        <v>40.847683817686288</v>
      </c>
      <c r="DM137" s="160">
        <f t="shared" si="201"/>
        <v>40.847683817686288</v>
      </c>
      <c r="DN137" s="160">
        <f t="shared" si="202"/>
        <v>26.550994481496087</v>
      </c>
      <c r="DO137" s="160">
        <f t="shared" si="203"/>
        <v>72.762915435917662</v>
      </c>
      <c r="DP137" s="160">
        <f t="shared" si="204"/>
        <v>72.762915435917662</v>
      </c>
      <c r="DQ137" s="160">
        <f t="shared" si="205"/>
        <v>72.762915435917662</v>
      </c>
      <c r="DR137" s="160">
        <f t="shared" si="206"/>
        <v>72.762915435917662</v>
      </c>
      <c r="DS137" s="160">
        <f t="shared" si="207"/>
        <v>47.295895033346483</v>
      </c>
      <c r="DT137" s="160">
        <f t="shared" si="208"/>
        <v>76.805299626801968</v>
      </c>
      <c r="DU137" s="160">
        <f t="shared" si="209"/>
        <v>76.805299626801968</v>
      </c>
      <c r="DV137" s="160">
        <f t="shared" si="210"/>
        <v>76.805299626801968</v>
      </c>
      <c r="DW137" s="160">
        <f t="shared" si="211"/>
        <v>76.805299626801968</v>
      </c>
      <c r="DX137" s="160">
        <f t="shared" si="212"/>
        <v>49.923444757421279</v>
      </c>
      <c r="DY137" s="160">
        <f t="shared" si="213"/>
        <v>80.678147054149036</v>
      </c>
      <c r="DZ137" s="160">
        <f t="shared" si="214"/>
        <v>80.678147054149036</v>
      </c>
      <c r="EA137" s="160">
        <f t="shared" si="215"/>
        <v>80.678147054149036</v>
      </c>
      <c r="EB137" s="160">
        <f t="shared" si="216"/>
        <v>80.678147054149036</v>
      </c>
      <c r="EC137" s="160">
        <f t="shared" si="217"/>
        <v>52.440795585196874</v>
      </c>
      <c r="ED137" s="160">
        <f t="shared" si="218"/>
        <v>85.720531245033342</v>
      </c>
      <c r="EE137" s="160">
        <f t="shared" si="219"/>
        <v>85.720531245033342</v>
      </c>
      <c r="EF137" s="160">
        <f t="shared" si="220"/>
        <v>85.720531245033342</v>
      </c>
      <c r="EG137" s="160">
        <f t="shared" si="221"/>
        <v>85.720531245033342</v>
      </c>
      <c r="EH137" s="160">
        <f t="shared" si="222"/>
        <v>55.718345309271676</v>
      </c>
      <c r="EI137" s="36"/>
      <c r="EJ137" s="36"/>
      <c r="EK137" s="36"/>
      <c r="EL137" s="36"/>
      <c r="EM137" s="36"/>
      <c r="EN137" s="36"/>
      <c r="EO137" s="36"/>
      <c r="EP137" s="36"/>
      <c r="EQ137" s="36"/>
      <c r="ER137" s="36"/>
      <c r="ES137" s="36"/>
      <c r="ET137" s="36"/>
      <c r="EU137" s="36"/>
    </row>
    <row r="138" spans="1:151" ht="13.5" thickBot="1">
      <c r="A138" s="2">
        <v>1169</v>
      </c>
      <c r="B138" s="153">
        <f>INDEX('Customer Longevity'!$A$7:$A$206,MATCH(Model!A138,'Customer Longevity'!$B$7:$B$206,0))</f>
        <v>4.9531586033555595</v>
      </c>
      <c r="C138" s="154">
        <v>12493.804241067473</v>
      </c>
      <c r="D138" s="3"/>
      <c r="E138" s="153" cm="1">
        <f t="array" ref="E138">INDEX('Distance to Each Branch'!$C$7:$C$806,MATCH(1, (Model!$E$14='Distance to Each Branch'!$B$7:$B$806)*(Model!A138='Distance to Each Branch'!$A$7:$A$806),0))</f>
        <v>2.0338225397058407</v>
      </c>
      <c r="F138" s="153" cm="1">
        <f t="array" ref="F138">INDEX('Distance to Each Branch'!$C$7:$C$806,MATCH(1, (Model!$F$14='Distance to Each Branch'!$B$7:$B$806)*(Model!A138='Distance to Each Branch'!$A$7:$A$806),0))</f>
        <v>0.20879077402848825</v>
      </c>
      <c r="G138" s="153" cm="1">
        <f t="array" ref="G138">INDEX('Distance to Each Branch'!$C$7:$C$806,MATCH(1, (Model!$G$14='Distance to Each Branch'!$B$7:$B$806)*(Model!A138='Distance to Each Branch'!$A$7:$A$806),0))</f>
        <v>3.5340654860894158</v>
      </c>
      <c r="H138" s="153" cm="1">
        <f t="array" ref="H138">INDEX('Distance to Each Branch'!$C$7:$C$806,MATCH(1, (Model!$H$14='Distance to Each Branch'!$B$7:$B$806)*(Model!A138='Distance to Each Branch'!$A$7:$A$806),0))</f>
        <v>2.8888977350008656</v>
      </c>
      <c r="I138" s="155" t="str">
        <f t="shared" si="224"/>
        <v>Branch B</v>
      </c>
      <c r="J138" s="54"/>
      <c r="K138" s="156">
        <f t="shared" si="225"/>
        <v>0.20879077402848825</v>
      </c>
      <c r="L138" s="34">
        <v>0</v>
      </c>
      <c r="M138" s="153">
        <f t="shared" si="123"/>
        <v>0</v>
      </c>
      <c r="N138" s="153">
        <f t="shared" si="227"/>
        <v>1.8250317656773525</v>
      </c>
      <c r="O138" s="153">
        <f t="shared" si="228"/>
        <v>0</v>
      </c>
      <c r="P138" s="153">
        <f t="shared" si="229"/>
        <v>0</v>
      </c>
      <c r="R138" s="23">
        <v>1</v>
      </c>
      <c r="S138" s="157">
        <f>(1-IF(M138=0,0,INDEX('Branch Closure Driven Attrition'!$D$9:$G$12,MATCH($B138,'Branch Closure Driven Attrition'!$C$9:$C$12,TRUE),MATCH(M138,'Branch Closure Driven Attrition'!$D$8:$G$8,TRUE))))</f>
        <v>1</v>
      </c>
      <c r="T138" s="157">
        <f>(1-IF(N138=0,0,INDEX('Branch Closure Driven Attrition'!$D$9:$G$12,MATCH($B138,'Branch Closure Driven Attrition'!$C$9:$C$12,TRUE),MATCH(N138,'Branch Closure Driven Attrition'!$D$8:$G$8,TRUE))))</f>
        <v>0.6</v>
      </c>
      <c r="U138" s="157">
        <f>(1-IF(O138=0,0,INDEX('Branch Closure Driven Attrition'!$D$9:$G$12,MATCH($B138,'Branch Closure Driven Attrition'!$C$9:$C$12,TRUE),MATCH(O138,'Branch Closure Driven Attrition'!$D$8:$G$8,TRUE))))</f>
        <v>1</v>
      </c>
      <c r="V138" s="157">
        <f>(1-IF(P138=0,0,INDEX('Branch Closure Driven Attrition'!$D$9:$G$12,MATCH($B138,'Branch Closure Driven Attrition'!$C$9:$C$12,TRUE),MATCH(P138,'Branch Closure Driven Attrition'!$D$8:$G$8,TRUE))))</f>
        <v>1</v>
      </c>
      <c r="W138" s="29"/>
      <c r="X138" s="23">
        <f t="shared" si="122"/>
        <v>1</v>
      </c>
      <c r="Y138" s="157">
        <f>IF($C138&lt;'Fee Driven Attrition'!$I$8,1-IF(Y$13='Fee Driven Attrition'!$J$7,'Fee Driven Attrition'!$J$8,'Fee Driven Attrition'!$K$8),1)</f>
        <v>1</v>
      </c>
      <c r="Z138" s="157">
        <f>IF($C138&lt;'Fee Driven Attrition'!$I$9,1-IF(Z$13='Fee Driven Attrition'!$J$7,'Fee Driven Attrition'!$J$9,'Fee Driven Attrition'!$K$8),1)</f>
        <v>0.95</v>
      </c>
      <c r="AA138" s="157">
        <f>IF($C138&lt;'Fee Driven Attrition'!$I$8,1-IF(AA$13='Fee Driven Attrition'!$K$7,'Fee Driven Attrition'!$K$8,'Fee Driven Attrition'!$K$8),1)</f>
        <v>1</v>
      </c>
      <c r="AB138" s="157">
        <f>IF($C138&lt;'Fee Driven Attrition'!$I$9,1-IF(AB$13='Fee Driven Attrition'!$K$7,'Fee Driven Attrition'!$K$9,'Fee Driven Attrition'!$K$8),1)</f>
        <v>0.85</v>
      </c>
      <c r="AC138" s="29"/>
      <c r="AD138" s="23"/>
      <c r="AE138" s="157">
        <f t="shared" si="223"/>
        <v>1</v>
      </c>
      <c r="AF138" s="157">
        <f t="shared" si="124"/>
        <v>1</v>
      </c>
      <c r="AG138" s="157">
        <f t="shared" si="125"/>
        <v>0.6</v>
      </c>
      <c r="AH138" s="157">
        <f t="shared" si="126"/>
        <v>1</v>
      </c>
      <c r="AI138" s="157">
        <f t="shared" si="127"/>
        <v>1</v>
      </c>
      <c r="AJ138" s="157">
        <f t="shared" si="128"/>
        <v>1</v>
      </c>
      <c r="AK138" s="157">
        <f t="shared" si="129"/>
        <v>1</v>
      </c>
      <c r="AL138" s="157">
        <f t="shared" si="130"/>
        <v>0.6</v>
      </c>
      <c r="AM138" s="157">
        <f t="shared" si="131"/>
        <v>1</v>
      </c>
      <c r="AN138" s="157">
        <f t="shared" si="132"/>
        <v>1</v>
      </c>
      <c r="AO138" s="157">
        <f t="shared" si="133"/>
        <v>0.95</v>
      </c>
      <c r="AP138" s="157">
        <f t="shared" si="134"/>
        <v>0.95</v>
      </c>
      <c r="AQ138" s="157">
        <f t="shared" si="135"/>
        <v>0.56999999999999995</v>
      </c>
      <c r="AR138" s="157">
        <f t="shared" si="136"/>
        <v>0.95</v>
      </c>
      <c r="AS138" s="157">
        <f t="shared" si="137"/>
        <v>0.95</v>
      </c>
      <c r="AT138" s="157">
        <f t="shared" si="138"/>
        <v>1</v>
      </c>
      <c r="AU138" s="157">
        <f t="shared" si="139"/>
        <v>1</v>
      </c>
      <c r="AV138" s="157">
        <f t="shared" si="140"/>
        <v>0.6</v>
      </c>
      <c r="AW138" s="157">
        <f t="shared" si="141"/>
        <v>1</v>
      </c>
      <c r="AX138" s="157">
        <f t="shared" si="142"/>
        <v>1</v>
      </c>
      <c r="AY138" s="157">
        <f t="shared" si="143"/>
        <v>0.85</v>
      </c>
      <c r="AZ138" s="157">
        <f t="shared" si="144"/>
        <v>0.85</v>
      </c>
      <c r="BA138" s="157">
        <f t="shared" si="145"/>
        <v>0.51</v>
      </c>
      <c r="BB138" s="157">
        <f t="shared" si="146"/>
        <v>0.85</v>
      </c>
      <c r="BC138" s="157">
        <f t="shared" si="147"/>
        <v>0.85</v>
      </c>
      <c r="BD138" s="60"/>
      <c r="BE138" s="158">
        <f t="shared" si="226"/>
        <v>124.93804241067474</v>
      </c>
      <c r="BF138" s="1"/>
      <c r="BG138" s="1"/>
      <c r="BH138" s="159">
        <f t="shared" si="148"/>
        <v>0</v>
      </c>
      <c r="BI138" s="159">
        <f t="shared" si="149"/>
        <v>0</v>
      </c>
      <c r="BJ138" s="159">
        <f t="shared" si="150"/>
        <v>0</v>
      </c>
      <c r="BK138" s="159">
        <f t="shared" si="151"/>
        <v>0</v>
      </c>
      <c r="BL138" s="159">
        <f t="shared" si="152"/>
        <v>0</v>
      </c>
      <c r="BM138" s="159">
        <f t="shared" si="153"/>
        <v>0</v>
      </c>
      <c r="BN138" s="159">
        <f t="shared" si="154"/>
        <v>0</v>
      </c>
      <c r="BO138" s="159">
        <f t="shared" si="155"/>
        <v>0</v>
      </c>
      <c r="BP138" s="159">
        <f t="shared" si="156"/>
        <v>0</v>
      </c>
      <c r="BQ138" s="159">
        <f t="shared" si="157"/>
        <v>0</v>
      </c>
      <c r="BR138" s="159">
        <f t="shared" si="158"/>
        <v>40</v>
      </c>
      <c r="BS138" s="159">
        <f t="shared" si="159"/>
        <v>40</v>
      </c>
      <c r="BT138" s="159">
        <f t="shared" si="160"/>
        <v>40</v>
      </c>
      <c r="BU138" s="159">
        <f t="shared" si="161"/>
        <v>40</v>
      </c>
      <c r="BV138" s="159">
        <f t="shared" si="162"/>
        <v>40</v>
      </c>
      <c r="BW138" s="159">
        <f t="shared" si="163"/>
        <v>0</v>
      </c>
      <c r="BX138" s="159">
        <f t="shared" si="164"/>
        <v>0</v>
      </c>
      <c r="BY138" s="159">
        <f t="shared" si="165"/>
        <v>0</v>
      </c>
      <c r="BZ138" s="159">
        <f t="shared" si="166"/>
        <v>0</v>
      </c>
      <c r="CA138" s="159">
        <f t="shared" si="167"/>
        <v>0</v>
      </c>
      <c r="CB138" s="159">
        <f t="shared" si="168"/>
        <v>60</v>
      </c>
      <c r="CC138" s="159">
        <f t="shared" si="169"/>
        <v>60</v>
      </c>
      <c r="CD138" s="159">
        <f t="shared" si="170"/>
        <v>60</v>
      </c>
      <c r="CE138" s="159">
        <f t="shared" si="171"/>
        <v>60</v>
      </c>
      <c r="CF138" s="159">
        <f t="shared" si="172"/>
        <v>60</v>
      </c>
      <c r="CG138" s="1"/>
      <c r="CH138" s="1"/>
      <c r="CI138" s="160">
        <f t="shared" si="173"/>
        <v>74.93804241067474</v>
      </c>
      <c r="CJ138" s="160">
        <f t="shared" si="174"/>
        <v>74.93804241067474</v>
      </c>
      <c r="CK138" s="160">
        <f t="shared" si="175"/>
        <v>74.93804241067474</v>
      </c>
      <c r="CL138" s="160">
        <f t="shared" si="176"/>
        <v>74.93804241067474</v>
      </c>
      <c r="CM138" s="160">
        <f t="shared" si="177"/>
        <v>74.93804241067474</v>
      </c>
      <c r="CN138" s="160">
        <f t="shared" si="178"/>
        <v>74.93804241067474</v>
      </c>
      <c r="CO138" s="160">
        <f t="shared" si="179"/>
        <v>74.93804241067474</v>
      </c>
      <c r="CP138" s="160">
        <f t="shared" si="180"/>
        <v>74.93804241067474</v>
      </c>
      <c r="CQ138" s="160">
        <f t="shared" si="181"/>
        <v>74.93804241067474</v>
      </c>
      <c r="CR138" s="160">
        <f t="shared" si="182"/>
        <v>74.93804241067474</v>
      </c>
      <c r="CS138" s="160">
        <f t="shared" si="183"/>
        <v>114.93804241067474</v>
      </c>
      <c r="CT138" s="160">
        <f t="shared" si="184"/>
        <v>114.93804241067474</v>
      </c>
      <c r="CU138" s="160">
        <f t="shared" si="185"/>
        <v>114.93804241067474</v>
      </c>
      <c r="CV138" s="160">
        <f t="shared" si="186"/>
        <v>114.93804241067474</v>
      </c>
      <c r="CW138" s="160">
        <f t="shared" si="187"/>
        <v>114.93804241067474</v>
      </c>
      <c r="CX138" s="160">
        <f t="shared" si="188"/>
        <v>74.93804241067474</v>
      </c>
      <c r="CY138" s="160">
        <f t="shared" si="189"/>
        <v>74.93804241067474</v>
      </c>
      <c r="CZ138" s="160">
        <f t="shared" si="190"/>
        <v>74.93804241067474</v>
      </c>
      <c r="DA138" s="160">
        <f t="shared" si="191"/>
        <v>74.93804241067474</v>
      </c>
      <c r="DB138" s="160">
        <f t="shared" si="192"/>
        <v>74.93804241067474</v>
      </c>
      <c r="DC138" s="160">
        <f t="shared" si="193"/>
        <v>134.93804241067474</v>
      </c>
      <c r="DD138" s="160">
        <f t="shared" si="194"/>
        <v>134.93804241067474</v>
      </c>
      <c r="DE138" s="160">
        <f t="shared" si="195"/>
        <v>134.93804241067474</v>
      </c>
      <c r="DF138" s="160">
        <f t="shared" si="196"/>
        <v>134.93804241067474</v>
      </c>
      <c r="DG138" s="160">
        <f t="shared" si="197"/>
        <v>134.93804241067474</v>
      </c>
      <c r="DH138" s="36"/>
      <c r="DI138" s="36"/>
      <c r="DJ138" s="160">
        <f t="shared" si="198"/>
        <v>74.93804241067474</v>
      </c>
      <c r="DK138" s="160">
        <f t="shared" si="199"/>
        <v>74.93804241067474</v>
      </c>
      <c r="DL138" s="160">
        <f t="shared" si="200"/>
        <v>44.962825446404842</v>
      </c>
      <c r="DM138" s="160">
        <f t="shared" si="201"/>
        <v>74.93804241067474</v>
      </c>
      <c r="DN138" s="160">
        <f t="shared" si="202"/>
        <v>74.93804241067474</v>
      </c>
      <c r="DO138" s="160">
        <f t="shared" si="203"/>
        <v>74.93804241067474</v>
      </c>
      <c r="DP138" s="160">
        <f t="shared" si="204"/>
        <v>74.93804241067474</v>
      </c>
      <c r="DQ138" s="160">
        <f t="shared" si="205"/>
        <v>44.962825446404842</v>
      </c>
      <c r="DR138" s="160">
        <f t="shared" si="206"/>
        <v>74.93804241067474</v>
      </c>
      <c r="DS138" s="160">
        <f t="shared" si="207"/>
        <v>74.93804241067474</v>
      </c>
      <c r="DT138" s="160">
        <f t="shared" si="208"/>
        <v>109.19114029014099</v>
      </c>
      <c r="DU138" s="160">
        <f t="shared" si="209"/>
        <v>109.19114029014099</v>
      </c>
      <c r="DV138" s="160">
        <f t="shared" si="210"/>
        <v>65.514684174084593</v>
      </c>
      <c r="DW138" s="160">
        <f t="shared" si="211"/>
        <v>109.19114029014099</v>
      </c>
      <c r="DX138" s="160">
        <f t="shared" si="212"/>
        <v>109.19114029014099</v>
      </c>
      <c r="DY138" s="160">
        <f t="shared" si="213"/>
        <v>74.93804241067474</v>
      </c>
      <c r="DZ138" s="160">
        <f t="shared" si="214"/>
        <v>74.93804241067474</v>
      </c>
      <c r="EA138" s="160">
        <f t="shared" si="215"/>
        <v>44.962825446404842</v>
      </c>
      <c r="EB138" s="160">
        <f t="shared" si="216"/>
        <v>74.93804241067474</v>
      </c>
      <c r="EC138" s="160">
        <f t="shared" si="217"/>
        <v>74.93804241067474</v>
      </c>
      <c r="ED138" s="160">
        <f t="shared" si="218"/>
        <v>114.69733604907353</v>
      </c>
      <c r="EE138" s="160">
        <f t="shared" si="219"/>
        <v>114.69733604907353</v>
      </c>
      <c r="EF138" s="160">
        <f t="shared" si="220"/>
        <v>68.818401629444125</v>
      </c>
      <c r="EG138" s="160">
        <f t="shared" si="221"/>
        <v>114.69733604907353</v>
      </c>
      <c r="EH138" s="160">
        <f t="shared" si="222"/>
        <v>114.69733604907353</v>
      </c>
      <c r="EI138" s="36"/>
      <c r="EJ138" s="36"/>
      <c r="EK138" s="36"/>
      <c r="EL138" s="36"/>
      <c r="EM138" s="36"/>
      <c r="EN138" s="36"/>
      <c r="EO138" s="36"/>
      <c r="EP138" s="36"/>
      <c r="EQ138" s="36"/>
      <c r="ER138" s="36"/>
      <c r="ES138" s="36"/>
      <c r="ET138" s="36"/>
      <c r="EU138" s="36"/>
    </row>
    <row r="139" spans="1:151" ht="13.5" thickBot="1">
      <c r="A139" s="2">
        <v>1045</v>
      </c>
      <c r="B139" s="153">
        <f>INDEX('Customer Longevity'!$A$7:$A$206,MATCH(Model!A139,'Customer Longevity'!$B$7:$B$206,0))</f>
        <v>10.314734959474563</v>
      </c>
      <c r="C139" s="154">
        <v>11121.231665230265</v>
      </c>
      <c r="D139" s="3"/>
      <c r="E139" s="153" cm="1">
        <f t="array" ref="E139">INDEX('Distance to Each Branch'!$C$7:$C$806,MATCH(1, (Model!$E$14='Distance to Each Branch'!$B$7:$B$806)*(Model!A139='Distance to Each Branch'!$A$7:$A$806),0))</f>
        <v>7.0217477726485669</v>
      </c>
      <c r="F139" s="153" cm="1">
        <f t="array" ref="F139">INDEX('Distance to Each Branch'!$C$7:$C$806,MATCH(1, (Model!$F$14='Distance to Each Branch'!$B$7:$B$806)*(Model!A139='Distance to Each Branch'!$A$7:$A$806),0))</f>
        <v>1.1846494871053592</v>
      </c>
      <c r="G139" s="153" cm="1">
        <f t="array" ref="G139">INDEX('Distance to Each Branch'!$C$7:$C$806,MATCH(1, (Model!$G$14='Distance to Each Branch'!$B$7:$B$806)*(Model!A139='Distance to Each Branch'!$A$7:$A$806),0))</f>
        <v>3.51417409838791</v>
      </c>
      <c r="H139" s="153" cm="1">
        <f t="array" ref="H139">INDEX('Distance to Each Branch'!$C$7:$C$806,MATCH(1, (Model!$H$14='Distance to Each Branch'!$B$7:$B$806)*(Model!A139='Distance to Each Branch'!$A$7:$A$806),0))</f>
        <v>0.76784159333324431</v>
      </c>
      <c r="I139" s="155" t="str">
        <f t="shared" si="224"/>
        <v>Branch D</v>
      </c>
      <c r="J139" s="54"/>
      <c r="K139" s="156">
        <f t="shared" si="225"/>
        <v>0.76784159333324431</v>
      </c>
      <c r="L139" s="34">
        <v>0</v>
      </c>
      <c r="M139" s="153">
        <f t="shared" si="123"/>
        <v>0</v>
      </c>
      <c r="N139" s="153">
        <f t="shared" si="227"/>
        <v>0</v>
      </c>
      <c r="O139" s="153">
        <f t="shared" si="228"/>
        <v>0</v>
      </c>
      <c r="P139" s="153">
        <f t="shared" si="229"/>
        <v>0.41680789377211491</v>
      </c>
      <c r="R139" s="23">
        <v>1</v>
      </c>
      <c r="S139" s="157">
        <f>(1-IF(M139=0,0,INDEX('Branch Closure Driven Attrition'!$D$9:$G$12,MATCH($B139,'Branch Closure Driven Attrition'!$C$9:$C$12,TRUE),MATCH(M139,'Branch Closure Driven Attrition'!$D$8:$G$8,TRUE))))</f>
        <v>1</v>
      </c>
      <c r="T139" s="157">
        <f>(1-IF(N139=0,0,INDEX('Branch Closure Driven Attrition'!$D$9:$G$12,MATCH($B139,'Branch Closure Driven Attrition'!$C$9:$C$12,TRUE),MATCH(N139,'Branch Closure Driven Attrition'!$D$8:$G$8,TRUE))))</f>
        <v>1</v>
      </c>
      <c r="U139" s="157">
        <f>(1-IF(O139=0,0,INDEX('Branch Closure Driven Attrition'!$D$9:$G$12,MATCH($B139,'Branch Closure Driven Attrition'!$C$9:$C$12,TRUE),MATCH(O139,'Branch Closure Driven Attrition'!$D$8:$G$8,TRUE))))</f>
        <v>1</v>
      </c>
      <c r="V139" s="157">
        <f>(1-IF(P139=0,0,INDEX('Branch Closure Driven Attrition'!$D$9:$G$12,MATCH($B139,'Branch Closure Driven Attrition'!$C$9:$C$12,TRUE),MATCH(P139,'Branch Closure Driven Attrition'!$D$8:$G$8,TRUE))))</f>
        <v>0.75</v>
      </c>
      <c r="W139" s="29"/>
      <c r="X139" s="23">
        <f t="shared" si="122"/>
        <v>1</v>
      </c>
      <c r="Y139" s="157">
        <f>IF($C139&lt;'Fee Driven Attrition'!$I$8,1-IF(Y$13='Fee Driven Attrition'!$J$7,'Fee Driven Attrition'!$J$8,'Fee Driven Attrition'!$K$8),1)</f>
        <v>0.9</v>
      </c>
      <c r="Z139" s="157">
        <f>IF($C139&lt;'Fee Driven Attrition'!$I$9,1-IF(Z$13='Fee Driven Attrition'!$J$7,'Fee Driven Attrition'!$J$9,'Fee Driven Attrition'!$K$8),1)</f>
        <v>0.95</v>
      </c>
      <c r="AA139" s="157">
        <f>IF($C139&lt;'Fee Driven Attrition'!$I$8,1-IF(AA$13='Fee Driven Attrition'!$K$7,'Fee Driven Attrition'!$K$8,'Fee Driven Attrition'!$K$8),1)</f>
        <v>0.8</v>
      </c>
      <c r="AB139" s="157">
        <f>IF($C139&lt;'Fee Driven Attrition'!$I$9,1-IF(AB$13='Fee Driven Attrition'!$K$7,'Fee Driven Attrition'!$K$9,'Fee Driven Attrition'!$K$8),1)</f>
        <v>0.85</v>
      </c>
      <c r="AC139" s="29"/>
      <c r="AD139" s="23"/>
      <c r="AE139" s="157">
        <f t="shared" si="223"/>
        <v>1</v>
      </c>
      <c r="AF139" s="157">
        <f t="shared" si="124"/>
        <v>1</v>
      </c>
      <c r="AG139" s="157">
        <f t="shared" si="125"/>
        <v>1</v>
      </c>
      <c r="AH139" s="157">
        <f t="shared" si="126"/>
        <v>1</v>
      </c>
      <c r="AI139" s="157">
        <f t="shared" si="127"/>
        <v>0.75</v>
      </c>
      <c r="AJ139" s="157">
        <f t="shared" si="128"/>
        <v>0.9</v>
      </c>
      <c r="AK139" s="157">
        <f t="shared" si="129"/>
        <v>0.9</v>
      </c>
      <c r="AL139" s="157">
        <f t="shared" si="130"/>
        <v>0.9</v>
      </c>
      <c r="AM139" s="157">
        <f t="shared" si="131"/>
        <v>0.9</v>
      </c>
      <c r="AN139" s="157">
        <f t="shared" si="132"/>
        <v>0.67500000000000004</v>
      </c>
      <c r="AO139" s="157">
        <f t="shared" si="133"/>
        <v>0.95</v>
      </c>
      <c r="AP139" s="157">
        <f t="shared" si="134"/>
        <v>0.95</v>
      </c>
      <c r="AQ139" s="157">
        <f t="shared" si="135"/>
        <v>0.95</v>
      </c>
      <c r="AR139" s="157">
        <f t="shared" si="136"/>
        <v>0.95</v>
      </c>
      <c r="AS139" s="157">
        <f t="shared" si="137"/>
        <v>0.71249999999999991</v>
      </c>
      <c r="AT139" s="157">
        <f t="shared" si="138"/>
        <v>0.8</v>
      </c>
      <c r="AU139" s="157">
        <f t="shared" si="139"/>
        <v>0.8</v>
      </c>
      <c r="AV139" s="157">
        <f t="shared" si="140"/>
        <v>0.8</v>
      </c>
      <c r="AW139" s="157">
        <f t="shared" si="141"/>
        <v>0.8</v>
      </c>
      <c r="AX139" s="157">
        <f t="shared" si="142"/>
        <v>0.60000000000000009</v>
      </c>
      <c r="AY139" s="157">
        <f t="shared" si="143"/>
        <v>0.85</v>
      </c>
      <c r="AZ139" s="157">
        <f t="shared" si="144"/>
        <v>0.85</v>
      </c>
      <c r="BA139" s="157">
        <f t="shared" si="145"/>
        <v>0.85</v>
      </c>
      <c r="BB139" s="157">
        <f t="shared" si="146"/>
        <v>0.85</v>
      </c>
      <c r="BC139" s="157">
        <f t="shared" si="147"/>
        <v>0.63749999999999996</v>
      </c>
      <c r="BD139" s="60"/>
      <c r="BE139" s="158">
        <f t="shared" si="226"/>
        <v>111.21231665230266</v>
      </c>
      <c r="BF139" s="1"/>
      <c r="BG139" s="1"/>
      <c r="BH139" s="159">
        <f t="shared" si="148"/>
        <v>0</v>
      </c>
      <c r="BI139" s="159">
        <f t="shared" si="149"/>
        <v>0</v>
      </c>
      <c r="BJ139" s="159">
        <f t="shared" si="150"/>
        <v>0</v>
      </c>
      <c r="BK139" s="159">
        <f t="shared" si="151"/>
        <v>0</v>
      </c>
      <c r="BL139" s="159">
        <f t="shared" si="152"/>
        <v>0</v>
      </c>
      <c r="BM139" s="159">
        <f t="shared" si="153"/>
        <v>40</v>
      </c>
      <c r="BN139" s="159">
        <f t="shared" si="154"/>
        <v>40</v>
      </c>
      <c r="BO139" s="159">
        <f t="shared" si="155"/>
        <v>40</v>
      </c>
      <c r="BP139" s="159">
        <f t="shared" si="156"/>
        <v>40</v>
      </c>
      <c r="BQ139" s="159">
        <f t="shared" si="157"/>
        <v>40</v>
      </c>
      <c r="BR139" s="159">
        <f t="shared" si="158"/>
        <v>40</v>
      </c>
      <c r="BS139" s="159">
        <f t="shared" si="159"/>
        <v>40</v>
      </c>
      <c r="BT139" s="159">
        <f t="shared" si="160"/>
        <v>40</v>
      </c>
      <c r="BU139" s="159">
        <f t="shared" si="161"/>
        <v>40</v>
      </c>
      <c r="BV139" s="159">
        <f t="shared" si="162"/>
        <v>40</v>
      </c>
      <c r="BW139" s="159">
        <f t="shared" si="163"/>
        <v>60</v>
      </c>
      <c r="BX139" s="159">
        <f t="shared" si="164"/>
        <v>60</v>
      </c>
      <c r="BY139" s="159">
        <f t="shared" si="165"/>
        <v>60</v>
      </c>
      <c r="BZ139" s="159">
        <f t="shared" si="166"/>
        <v>60</v>
      </c>
      <c r="CA139" s="159">
        <f t="shared" si="167"/>
        <v>60</v>
      </c>
      <c r="CB139" s="159">
        <f t="shared" si="168"/>
        <v>60</v>
      </c>
      <c r="CC139" s="159">
        <f t="shared" si="169"/>
        <v>60</v>
      </c>
      <c r="CD139" s="159">
        <f t="shared" si="170"/>
        <v>60</v>
      </c>
      <c r="CE139" s="159">
        <f t="shared" si="171"/>
        <v>60</v>
      </c>
      <c r="CF139" s="159">
        <f t="shared" si="172"/>
        <v>60</v>
      </c>
      <c r="CG139" s="1"/>
      <c r="CH139" s="1"/>
      <c r="CI139" s="160">
        <f t="shared" si="173"/>
        <v>61.212316652302661</v>
      </c>
      <c r="CJ139" s="160">
        <f t="shared" si="174"/>
        <v>61.212316652302661</v>
      </c>
      <c r="CK139" s="160">
        <f t="shared" si="175"/>
        <v>61.212316652302661</v>
      </c>
      <c r="CL139" s="160">
        <f t="shared" si="176"/>
        <v>61.212316652302661</v>
      </c>
      <c r="CM139" s="160">
        <f t="shared" si="177"/>
        <v>61.212316652302661</v>
      </c>
      <c r="CN139" s="160">
        <f t="shared" si="178"/>
        <v>101.21231665230266</v>
      </c>
      <c r="CO139" s="160">
        <f t="shared" si="179"/>
        <v>101.21231665230266</v>
      </c>
      <c r="CP139" s="160">
        <f t="shared" si="180"/>
        <v>101.21231665230266</v>
      </c>
      <c r="CQ139" s="160">
        <f t="shared" si="181"/>
        <v>101.21231665230266</v>
      </c>
      <c r="CR139" s="160">
        <f t="shared" si="182"/>
        <v>101.21231665230266</v>
      </c>
      <c r="CS139" s="160">
        <f t="shared" si="183"/>
        <v>101.21231665230266</v>
      </c>
      <c r="CT139" s="160">
        <f t="shared" si="184"/>
        <v>101.21231665230266</v>
      </c>
      <c r="CU139" s="160">
        <f t="shared" si="185"/>
        <v>101.21231665230266</v>
      </c>
      <c r="CV139" s="160">
        <f t="shared" si="186"/>
        <v>101.21231665230266</v>
      </c>
      <c r="CW139" s="160">
        <f t="shared" si="187"/>
        <v>101.21231665230266</v>
      </c>
      <c r="CX139" s="160">
        <f t="shared" si="188"/>
        <v>121.21231665230266</v>
      </c>
      <c r="CY139" s="160">
        <f t="shared" si="189"/>
        <v>121.21231665230266</v>
      </c>
      <c r="CZ139" s="160">
        <f t="shared" si="190"/>
        <v>121.21231665230266</v>
      </c>
      <c r="DA139" s="160">
        <f t="shared" si="191"/>
        <v>121.21231665230266</v>
      </c>
      <c r="DB139" s="160">
        <f t="shared" si="192"/>
        <v>121.21231665230266</v>
      </c>
      <c r="DC139" s="160">
        <f t="shared" si="193"/>
        <v>121.21231665230266</v>
      </c>
      <c r="DD139" s="160">
        <f t="shared" si="194"/>
        <v>121.21231665230266</v>
      </c>
      <c r="DE139" s="160">
        <f t="shared" si="195"/>
        <v>121.21231665230266</v>
      </c>
      <c r="DF139" s="160">
        <f t="shared" si="196"/>
        <v>121.21231665230266</v>
      </c>
      <c r="DG139" s="160">
        <f t="shared" si="197"/>
        <v>121.21231665230266</v>
      </c>
      <c r="DH139" s="36"/>
      <c r="DI139" s="36"/>
      <c r="DJ139" s="160">
        <f t="shared" si="198"/>
        <v>61.212316652302661</v>
      </c>
      <c r="DK139" s="160">
        <f t="shared" si="199"/>
        <v>61.212316652302661</v>
      </c>
      <c r="DL139" s="160">
        <f t="shared" si="200"/>
        <v>61.212316652302661</v>
      </c>
      <c r="DM139" s="160">
        <f t="shared" si="201"/>
        <v>61.212316652302661</v>
      </c>
      <c r="DN139" s="160">
        <f t="shared" si="202"/>
        <v>45.909237489226996</v>
      </c>
      <c r="DO139" s="160">
        <f t="shared" si="203"/>
        <v>91.091084987072392</v>
      </c>
      <c r="DP139" s="160">
        <f t="shared" si="204"/>
        <v>91.091084987072392</v>
      </c>
      <c r="DQ139" s="160">
        <f t="shared" si="205"/>
        <v>91.091084987072392</v>
      </c>
      <c r="DR139" s="160">
        <f t="shared" si="206"/>
        <v>91.091084987072392</v>
      </c>
      <c r="DS139" s="160">
        <f t="shared" si="207"/>
        <v>68.318313740304305</v>
      </c>
      <c r="DT139" s="160">
        <f t="shared" si="208"/>
        <v>96.15170081968752</v>
      </c>
      <c r="DU139" s="160">
        <f t="shared" si="209"/>
        <v>96.15170081968752</v>
      </c>
      <c r="DV139" s="160">
        <f t="shared" si="210"/>
        <v>96.15170081968752</v>
      </c>
      <c r="DW139" s="160">
        <f t="shared" si="211"/>
        <v>96.15170081968752</v>
      </c>
      <c r="DX139" s="160">
        <f t="shared" si="212"/>
        <v>72.113775614765643</v>
      </c>
      <c r="DY139" s="160">
        <f t="shared" si="213"/>
        <v>96.969853321842137</v>
      </c>
      <c r="DZ139" s="160">
        <f t="shared" si="214"/>
        <v>96.969853321842137</v>
      </c>
      <c r="EA139" s="160">
        <f t="shared" si="215"/>
        <v>96.969853321842137</v>
      </c>
      <c r="EB139" s="160">
        <f t="shared" si="216"/>
        <v>96.969853321842137</v>
      </c>
      <c r="EC139" s="160">
        <f t="shared" si="217"/>
        <v>72.727389991381614</v>
      </c>
      <c r="ED139" s="160">
        <f t="shared" si="218"/>
        <v>103.03046915445726</v>
      </c>
      <c r="EE139" s="160">
        <f t="shared" si="219"/>
        <v>103.03046915445726</v>
      </c>
      <c r="EF139" s="160">
        <f t="shared" si="220"/>
        <v>103.03046915445726</v>
      </c>
      <c r="EG139" s="160">
        <f t="shared" si="221"/>
        <v>103.03046915445726</v>
      </c>
      <c r="EH139" s="160">
        <f t="shared" si="222"/>
        <v>77.272851865842938</v>
      </c>
      <c r="EI139" s="36"/>
      <c r="EJ139" s="36"/>
      <c r="EK139" s="36"/>
      <c r="EL139" s="36"/>
      <c r="EM139" s="36"/>
      <c r="EN139" s="36"/>
      <c r="EO139" s="36"/>
      <c r="EP139" s="36"/>
      <c r="EQ139" s="36"/>
      <c r="ER139" s="36"/>
      <c r="ES139" s="36"/>
      <c r="ET139" s="36"/>
      <c r="EU139" s="36"/>
    </row>
    <row r="140" spans="1:151" ht="13.5" thickBot="1">
      <c r="A140" s="2">
        <v>1153</v>
      </c>
      <c r="B140" s="153">
        <f>INDEX('Customer Longevity'!$A$7:$A$206,MATCH(Model!A140,'Customer Longevity'!$B$7:$B$206,0))</f>
        <v>2.053872354094155E-3</v>
      </c>
      <c r="C140" s="154">
        <v>9068.3347914854912</v>
      </c>
      <c r="D140" s="3"/>
      <c r="E140" s="153" cm="1">
        <f t="array" ref="E140">INDEX('Distance to Each Branch'!$C$7:$C$806,MATCH(1, (Model!$E$14='Distance to Each Branch'!$B$7:$B$806)*(Model!A140='Distance to Each Branch'!$A$7:$A$806),0))</f>
        <v>6.1333570195931735</v>
      </c>
      <c r="F140" s="153" cm="1">
        <f t="array" ref="F140">INDEX('Distance to Each Branch'!$C$7:$C$806,MATCH(1, (Model!$F$14='Distance to Each Branch'!$B$7:$B$806)*(Model!A140='Distance to Each Branch'!$A$7:$A$806),0))</f>
        <v>2.5825165318753225</v>
      </c>
      <c r="G140" s="153" cm="1">
        <f t="array" ref="G140">INDEX('Distance to Each Branch'!$C$7:$C$806,MATCH(1, (Model!$G$14='Distance to Each Branch'!$B$7:$B$806)*(Model!A140='Distance to Each Branch'!$A$7:$A$806),0))</f>
        <v>1.7100224815372886</v>
      </c>
      <c r="H140" s="153" cm="1">
        <f t="array" ref="H140">INDEX('Distance to Each Branch'!$C$7:$C$806,MATCH(1, (Model!$H$14='Distance to Each Branch'!$B$7:$B$806)*(Model!A140='Distance to Each Branch'!$A$7:$A$806),0))</f>
        <v>4.1272977839270659</v>
      </c>
      <c r="I140" s="155" t="str">
        <f t="shared" si="224"/>
        <v>Branch C</v>
      </c>
      <c r="J140" s="54"/>
      <c r="K140" s="156">
        <f t="shared" si="225"/>
        <v>1.7100224815372886</v>
      </c>
      <c r="L140" s="34">
        <v>0</v>
      </c>
      <c r="M140" s="153">
        <f t="shared" si="123"/>
        <v>0</v>
      </c>
      <c r="N140" s="153">
        <f t="shared" si="227"/>
        <v>0</v>
      </c>
      <c r="O140" s="153">
        <f t="shared" si="228"/>
        <v>0.87249405033803384</v>
      </c>
      <c r="P140" s="153">
        <f t="shared" si="229"/>
        <v>0</v>
      </c>
      <c r="R140" s="23">
        <v>1</v>
      </c>
      <c r="S140" s="157">
        <f>(1-IF(M140=0,0,INDEX('Branch Closure Driven Attrition'!$D$9:$G$12,MATCH($B140,'Branch Closure Driven Attrition'!$C$9:$C$12,TRUE),MATCH(M140,'Branch Closure Driven Attrition'!$D$8:$G$8,TRUE))))</f>
        <v>1</v>
      </c>
      <c r="T140" s="157">
        <f>(1-IF(N140=0,0,INDEX('Branch Closure Driven Attrition'!$D$9:$G$12,MATCH($B140,'Branch Closure Driven Attrition'!$C$9:$C$12,TRUE),MATCH(N140,'Branch Closure Driven Attrition'!$D$8:$G$8,TRUE))))</f>
        <v>1</v>
      </c>
      <c r="U140" s="157">
        <f>(1-IF(O140=0,0,INDEX('Branch Closure Driven Attrition'!$D$9:$G$12,MATCH($B140,'Branch Closure Driven Attrition'!$C$9:$C$12,TRUE),MATCH(O140,'Branch Closure Driven Attrition'!$D$8:$G$8,TRUE))))</f>
        <v>0.55000000000000004</v>
      </c>
      <c r="V140" s="157">
        <f>(1-IF(P140=0,0,INDEX('Branch Closure Driven Attrition'!$D$9:$G$12,MATCH($B140,'Branch Closure Driven Attrition'!$C$9:$C$12,TRUE),MATCH(P140,'Branch Closure Driven Attrition'!$D$8:$G$8,TRUE))))</f>
        <v>1</v>
      </c>
      <c r="W140" s="29"/>
      <c r="X140" s="23">
        <f t="shared" si="122"/>
        <v>1</v>
      </c>
      <c r="Y140" s="157">
        <f>IF($C140&lt;'Fee Driven Attrition'!$I$8,1-IF(Y$13='Fee Driven Attrition'!$J$7,'Fee Driven Attrition'!$J$8,'Fee Driven Attrition'!$K$8),1)</f>
        <v>0.9</v>
      </c>
      <c r="Z140" s="157">
        <f>IF($C140&lt;'Fee Driven Attrition'!$I$9,1-IF(Z$13='Fee Driven Attrition'!$J$7,'Fee Driven Attrition'!$J$9,'Fee Driven Attrition'!$K$8),1)</f>
        <v>0.95</v>
      </c>
      <c r="AA140" s="157">
        <f>IF($C140&lt;'Fee Driven Attrition'!$I$8,1-IF(AA$13='Fee Driven Attrition'!$K$7,'Fee Driven Attrition'!$K$8,'Fee Driven Attrition'!$K$8),1)</f>
        <v>0.8</v>
      </c>
      <c r="AB140" s="157">
        <f>IF($C140&lt;'Fee Driven Attrition'!$I$9,1-IF(AB$13='Fee Driven Attrition'!$K$7,'Fee Driven Attrition'!$K$9,'Fee Driven Attrition'!$K$8),1)</f>
        <v>0.85</v>
      </c>
      <c r="AC140" s="29"/>
      <c r="AD140" s="23"/>
      <c r="AE140" s="157">
        <f t="shared" si="223"/>
        <v>1</v>
      </c>
      <c r="AF140" s="157">
        <f t="shared" si="124"/>
        <v>1</v>
      </c>
      <c r="AG140" s="157">
        <f t="shared" si="125"/>
        <v>1</v>
      </c>
      <c r="AH140" s="157">
        <f t="shared" si="126"/>
        <v>0.55000000000000004</v>
      </c>
      <c r="AI140" s="157">
        <f t="shared" si="127"/>
        <v>1</v>
      </c>
      <c r="AJ140" s="157">
        <f t="shared" si="128"/>
        <v>0.9</v>
      </c>
      <c r="AK140" s="157">
        <f t="shared" si="129"/>
        <v>0.9</v>
      </c>
      <c r="AL140" s="157">
        <f t="shared" si="130"/>
        <v>0.9</v>
      </c>
      <c r="AM140" s="157">
        <f t="shared" si="131"/>
        <v>0.49500000000000005</v>
      </c>
      <c r="AN140" s="157">
        <f t="shared" si="132"/>
        <v>0.9</v>
      </c>
      <c r="AO140" s="157">
        <f t="shared" si="133"/>
        <v>0.95</v>
      </c>
      <c r="AP140" s="157">
        <f t="shared" si="134"/>
        <v>0.95</v>
      </c>
      <c r="AQ140" s="157">
        <f t="shared" si="135"/>
        <v>0.95</v>
      </c>
      <c r="AR140" s="157">
        <f t="shared" si="136"/>
        <v>0.52249999999999996</v>
      </c>
      <c r="AS140" s="157">
        <f t="shared" si="137"/>
        <v>0.95</v>
      </c>
      <c r="AT140" s="157">
        <f t="shared" si="138"/>
        <v>0.8</v>
      </c>
      <c r="AU140" s="157">
        <f t="shared" si="139"/>
        <v>0.8</v>
      </c>
      <c r="AV140" s="157">
        <f t="shared" si="140"/>
        <v>0.8</v>
      </c>
      <c r="AW140" s="157">
        <f t="shared" si="141"/>
        <v>0.44000000000000006</v>
      </c>
      <c r="AX140" s="157">
        <f t="shared" si="142"/>
        <v>0.8</v>
      </c>
      <c r="AY140" s="157">
        <f t="shared" si="143"/>
        <v>0.85</v>
      </c>
      <c r="AZ140" s="157">
        <f t="shared" si="144"/>
        <v>0.85</v>
      </c>
      <c r="BA140" s="157">
        <f t="shared" si="145"/>
        <v>0.85</v>
      </c>
      <c r="BB140" s="157">
        <f t="shared" si="146"/>
        <v>0.46750000000000003</v>
      </c>
      <c r="BC140" s="157">
        <f t="shared" si="147"/>
        <v>0.85</v>
      </c>
      <c r="BD140" s="60"/>
      <c r="BE140" s="158">
        <f t="shared" si="226"/>
        <v>90.68334791485492</v>
      </c>
      <c r="BF140" s="1"/>
      <c r="BG140" s="1"/>
      <c r="BH140" s="159">
        <f t="shared" si="148"/>
        <v>0</v>
      </c>
      <c r="BI140" s="159">
        <f t="shared" si="149"/>
        <v>0</v>
      </c>
      <c r="BJ140" s="159">
        <f t="shared" si="150"/>
        <v>0</v>
      </c>
      <c r="BK140" s="159">
        <f t="shared" si="151"/>
        <v>0</v>
      </c>
      <c r="BL140" s="159">
        <f t="shared" si="152"/>
        <v>0</v>
      </c>
      <c r="BM140" s="159">
        <f t="shared" si="153"/>
        <v>40</v>
      </c>
      <c r="BN140" s="159">
        <f t="shared" si="154"/>
        <v>40</v>
      </c>
      <c r="BO140" s="159">
        <f t="shared" si="155"/>
        <v>40</v>
      </c>
      <c r="BP140" s="159">
        <f t="shared" si="156"/>
        <v>40</v>
      </c>
      <c r="BQ140" s="159">
        <f t="shared" si="157"/>
        <v>40</v>
      </c>
      <c r="BR140" s="159">
        <f t="shared" si="158"/>
        <v>40</v>
      </c>
      <c r="BS140" s="159">
        <f t="shared" si="159"/>
        <v>40</v>
      </c>
      <c r="BT140" s="159">
        <f t="shared" si="160"/>
        <v>40</v>
      </c>
      <c r="BU140" s="159">
        <f t="shared" si="161"/>
        <v>40</v>
      </c>
      <c r="BV140" s="159">
        <f t="shared" si="162"/>
        <v>40</v>
      </c>
      <c r="BW140" s="159">
        <f t="shared" si="163"/>
        <v>60</v>
      </c>
      <c r="BX140" s="159">
        <f t="shared" si="164"/>
        <v>60</v>
      </c>
      <c r="BY140" s="159">
        <f t="shared" si="165"/>
        <v>60</v>
      </c>
      <c r="BZ140" s="159">
        <f t="shared" si="166"/>
        <v>60</v>
      </c>
      <c r="CA140" s="159">
        <f t="shared" si="167"/>
        <v>60</v>
      </c>
      <c r="CB140" s="159">
        <f t="shared" si="168"/>
        <v>60</v>
      </c>
      <c r="CC140" s="159">
        <f t="shared" si="169"/>
        <v>60</v>
      </c>
      <c r="CD140" s="159">
        <f t="shared" si="170"/>
        <v>60</v>
      </c>
      <c r="CE140" s="159">
        <f t="shared" si="171"/>
        <v>60</v>
      </c>
      <c r="CF140" s="159">
        <f t="shared" si="172"/>
        <v>60</v>
      </c>
      <c r="CG140" s="1"/>
      <c r="CH140" s="1"/>
      <c r="CI140" s="160">
        <f t="shared" si="173"/>
        <v>40.68334791485492</v>
      </c>
      <c r="CJ140" s="160">
        <f t="shared" si="174"/>
        <v>40.68334791485492</v>
      </c>
      <c r="CK140" s="160">
        <f t="shared" si="175"/>
        <v>40.68334791485492</v>
      </c>
      <c r="CL140" s="160">
        <f t="shared" si="176"/>
        <v>40.68334791485492</v>
      </c>
      <c r="CM140" s="160">
        <f t="shared" si="177"/>
        <v>40.68334791485492</v>
      </c>
      <c r="CN140" s="160">
        <f t="shared" si="178"/>
        <v>80.68334791485492</v>
      </c>
      <c r="CO140" s="160">
        <f t="shared" si="179"/>
        <v>80.68334791485492</v>
      </c>
      <c r="CP140" s="160">
        <f t="shared" si="180"/>
        <v>80.68334791485492</v>
      </c>
      <c r="CQ140" s="160">
        <f t="shared" si="181"/>
        <v>80.68334791485492</v>
      </c>
      <c r="CR140" s="160">
        <f t="shared" si="182"/>
        <v>80.68334791485492</v>
      </c>
      <c r="CS140" s="160">
        <f t="shared" si="183"/>
        <v>80.68334791485492</v>
      </c>
      <c r="CT140" s="160">
        <f t="shared" si="184"/>
        <v>80.68334791485492</v>
      </c>
      <c r="CU140" s="160">
        <f t="shared" si="185"/>
        <v>80.68334791485492</v>
      </c>
      <c r="CV140" s="160">
        <f t="shared" si="186"/>
        <v>80.68334791485492</v>
      </c>
      <c r="CW140" s="160">
        <f t="shared" si="187"/>
        <v>80.68334791485492</v>
      </c>
      <c r="CX140" s="160">
        <f t="shared" si="188"/>
        <v>100.68334791485492</v>
      </c>
      <c r="CY140" s="160">
        <f t="shared" si="189"/>
        <v>100.68334791485492</v>
      </c>
      <c r="CZ140" s="160">
        <f t="shared" si="190"/>
        <v>100.68334791485492</v>
      </c>
      <c r="DA140" s="160">
        <f t="shared" si="191"/>
        <v>100.68334791485492</v>
      </c>
      <c r="DB140" s="160">
        <f t="shared" si="192"/>
        <v>100.68334791485492</v>
      </c>
      <c r="DC140" s="160">
        <f t="shared" si="193"/>
        <v>100.68334791485492</v>
      </c>
      <c r="DD140" s="160">
        <f t="shared" si="194"/>
        <v>100.68334791485492</v>
      </c>
      <c r="DE140" s="160">
        <f t="shared" si="195"/>
        <v>100.68334791485492</v>
      </c>
      <c r="DF140" s="160">
        <f t="shared" si="196"/>
        <v>100.68334791485492</v>
      </c>
      <c r="DG140" s="160">
        <f t="shared" si="197"/>
        <v>100.68334791485492</v>
      </c>
      <c r="DH140" s="36"/>
      <c r="DI140" s="36"/>
      <c r="DJ140" s="160">
        <f t="shared" si="198"/>
        <v>40.68334791485492</v>
      </c>
      <c r="DK140" s="160">
        <f t="shared" si="199"/>
        <v>40.68334791485492</v>
      </c>
      <c r="DL140" s="160">
        <f t="shared" si="200"/>
        <v>40.68334791485492</v>
      </c>
      <c r="DM140" s="160">
        <f t="shared" si="201"/>
        <v>22.375841353170209</v>
      </c>
      <c r="DN140" s="160">
        <f t="shared" si="202"/>
        <v>40.68334791485492</v>
      </c>
      <c r="DO140" s="160">
        <f t="shared" si="203"/>
        <v>72.615013123369437</v>
      </c>
      <c r="DP140" s="160">
        <f t="shared" si="204"/>
        <v>72.615013123369437</v>
      </c>
      <c r="DQ140" s="160">
        <f t="shared" si="205"/>
        <v>72.615013123369437</v>
      </c>
      <c r="DR140" s="160">
        <f t="shared" si="206"/>
        <v>39.938257217853192</v>
      </c>
      <c r="DS140" s="160">
        <f t="shared" si="207"/>
        <v>72.615013123369437</v>
      </c>
      <c r="DT140" s="160">
        <f t="shared" si="208"/>
        <v>76.649180519112164</v>
      </c>
      <c r="DU140" s="160">
        <f t="shared" si="209"/>
        <v>76.649180519112164</v>
      </c>
      <c r="DV140" s="160">
        <f t="shared" si="210"/>
        <v>76.649180519112164</v>
      </c>
      <c r="DW140" s="160">
        <f t="shared" si="211"/>
        <v>42.15704928551169</v>
      </c>
      <c r="DX140" s="160">
        <f t="shared" si="212"/>
        <v>76.649180519112164</v>
      </c>
      <c r="DY140" s="160">
        <f t="shared" si="213"/>
        <v>80.546678331883939</v>
      </c>
      <c r="DZ140" s="160">
        <f t="shared" si="214"/>
        <v>80.546678331883939</v>
      </c>
      <c r="EA140" s="160">
        <f t="shared" si="215"/>
        <v>80.546678331883939</v>
      </c>
      <c r="EB140" s="160">
        <f t="shared" si="216"/>
        <v>44.300673082536171</v>
      </c>
      <c r="EC140" s="160">
        <f t="shared" si="217"/>
        <v>80.546678331883939</v>
      </c>
      <c r="ED140" s="160">
        <f t="shared" si="218"/>
        <v>85.580845727626681</v>
      </c>
      <c r="EE140" s="160">
        <f t="shared" si="219"/>
        <v>85.580845727626681</v>
      </c>
      <c r="EF140" s="160">
        <f t="shared" si="220"/>
        <v>85.580845727626681</v>
      </c>
      <c r="EG140" s="160">
        <f t="shared" si="221"/>
        <v>47.069465150194681</v>
      </c>
      <c r="EH140" s="160">
        <f t="shared" si="222"/>
        <v>85.580845727626681</v>
      </c>
      <c r="EI140" s="36"/>
      <c r="EJ140" s="36"/>
      <c r="EK140" s="36"/>
      <c r="EL140" s="36"/>
      <c r="EM140" s="36"/>
      <c r="EN140" s="36"/>
      <c r="EO140" s="36"/>
      <c r="EP140" s="36"/>
      <c r="EQ140" s="36"/>
      <c r="ER140" s="36"/>
      <c r="ES140" s="36"/>
      <c r="ET140" s="36"/>
      <c r="EU140" s="36"/>
    </row>
    <row r="141" spans="1:151" ht="13.5" thickBot="1">
      <c r="A141" s="2">
        <v>1183</v>
      </c>
      <c r="B141" s="153">
        <f>INDEX('Customer Longevity'!$A$7:$A$206,MATCH(Model!A141,'Customer Longevity'!$B$7:$B$206,0))</f>
        <v>3.6176051595029368</v>
      </c>
      <c r="C141" s="154">
        <v>12829.882328783342</v>
      </c>
      <c r="D141" s="3"/>
      <c r="E141" s="153" cm="1">
        <f t="array" ref="E141">INDEX('Distance to Each Branch'!$C$7:$C$806,MATCH(1, (Model!$E$14='Distance to Each Branch'!$B$7:$B$806)*(Model!A141='Distance to Each Branch'!$A$7:$A$806),0))</f>
        <v>2.6316180497530381</v>
      </c>
      <c r="F141" s="153" cm="1">
        <f t="array" ref="F141">INDEX('Distance to Each Branch'!$C$7:$C$806,MATCH(1, (Model!$F$14='Distance to Each Branch'!$B$7:$B$806)*(Model!A141='Distance to Each Branch'!$A$7:$A$806),0))</f>
        <v>3.0395958290575091</v>
      </c>
      <c r="G141" s="153" cm="1">
        <f t="array" ref="G141">INDEX('Distance to Each Branch'!$C$7:$C$806,MATCH(1, (Model!$G$14='Distance to Each Branch'!$B$7:$B$806)*(Model!A141='Distance to Each Branch'!$A$7:$A$806),0))</f>
        <v>1.6797281582378092</v>
      </c>
      <c r="H141" s="153" cm="1">
        <f t="array" ref="H141">INDEX('Distance to Each Branch'!$C$7:$C$806,MATCH(1, (Model!$H$14='Distance to Each Branch'!$B$7:$B$806)*(Model!A141='Distance to Each Branch'!$A$7:$A$806),0))</f>
        <v>0.80424173978592406</v>
      </c>
      <c r="I141" s="155" t="str">
        <f t="shared" si="224"/>
        <v>Branch D</v>
      </c>
      <c r="J141" s="54"/>
      <c r="K141" s="156">
        <f t="shared" si="225"/>
        <v>0.80424173978592406</v>
      </c>
      <c r="L141" s="34">
        <v>0</v>
      </c>
      <c r="M141" s="153">
        <f t="shared" si="123"/>
        <v>0</v>
      </c>
      <c r="N141" s="153">
        <f t="shared" si="227"/>
        <v>0</v>
      </c>
      <c r="O141" s="153">
        <f t="shared" si="228"/>
        <v>0</v>
      </c>
      <c r="P141" s="153">
        <f t="shared" si="229"/>
        <v>0.87548641845188513</v>
      </c>
      <c r="R141" s="23">
        <v>1</v>
      </c>
      <c r="S141" s="157">
        <f>(1-IF(M141=0,0,INDEX('Branch Closure Driven Attrition'!$D$9:$G$12,MATCH($B141,'Branch Closure Driven Attrition'!$C$9:$C$12,TRUE),MATCH(M141,'Branch Closure Driven Attrition'!$D$8:$G$8,TRUE))))</f>
        <v>1</v>
      </c>
      <c r="T141" s="157">
        <f>(1-IF(N141=0,0,INDEX('Branch Closure Driven Attrition'!$D$9:$G$12,MATCH($B141,'Branch Closure Driven Attrition'!$C$9:$C$12,TRUE),MATCH(N141,'Branch Closure Driven Attrition'!$D$8:$G$8,TRUE))))</f>
        <v>1</v>
      </c>
      <c r="U141" s="157">
        <f>(1-IF(O141=0,0,INDEX('Branch Closure Driven Attrition'!$D$9:$G$12,MATCH($B141,'Branch Closure Driven Attrition'!$C$9:$C$12,TRUE),MATCH(O141,'Branch Closure Driven Attrition'!$D$8:$G$8,TRUE))))</f>
        <v>1</v>
      </c>
      <c r="V141" s="157">
        <f>(1-IF(P141=0,0,INDEX('Branch Closure Driven Attrition'!$D$9:$G$12,MATCH($B141,'Branch Closure Driven Attrition'!$C$9:$C$12,TRUE),MATCH(P141,'Branch Closure Driven Attrition'!$D$8:$G$8,TRUE))))</f>
        <v>0.65</v>
      </c>
      <c r="W141" s="29"/>
      <c r="X141" s="23">
        <f t="shared" si="122"/>
        <v>1</v>
      </c>
      <c r="Y141" s="157">
        <f>IF($C141&lt;'Fee Driven Attrition'!$I$8,1-IF(Y$13='Fee Driven Attrition'!$J$7,'Fee Driven Attrition'!$J$8,'Fee Driven Attrition'!$K$8),1)</f>
        <v>1</v>
      </c>
      <c r="Z141" s="157">
        <f>IF($C141&lt;'Fee Driven Attrition'!$I$9,1-IF(Z$13='Fee Driven Attrition'!$J$7,'Fee Driven Attrition'!$J$9,'Fee Driven Attrition'!$K$8),1)</f>
        <v>0.95</v>
      </c>
      <c r="AA141" s="157">
        <f>IF($C141&lt;'Fee Driven Attrition'!$I$8,1-IF(AA$13='Fee Driven Attrition'!$K$7,'Fee Driven Attrition'!$K$8,'Fee Driven Attrition'!$K$8),1)</f>
        <v>1</v>
      </c>
      <c r="AB141" s="157">
        <f>IF($C141&lt;'Fee Driven Attrition'!$I$9,1-IF(AB$13='Fee Driven Attrition'!$K$7,'Fee Driven Attrition'!$K$9,'Fee Driven Attrition'!$K$8),1)</f>
        <v>0.85</v>
      </c>
      <c r="AC141" s="29"/>
      <c r="AD141" s="23"/>
      <c r="AE141" s="157">
        <f t="shared" si="223"/>
        <v>1</v>
      </c>
      <c r="AF141" s="157">
        <f t="shared" si="124"/>
        <v>1</v>
      </c>
      <c r="AG141" s="157">
        <f t="shared" si="125"/>
        <v>1</v>
      </c>
      <c r="AH141" s="157">
        <f t="shared" si="126"/>
        <v>1</v>
      </c>
      <c r="AI141" s="157">
        <f t="shared" si="127"/>
        <v>0.65</v>
      </c>
      <c r="AJ141" s="157">
        <f t="shared" si="128"/>
        <v>1</v>
      </c>
      <c r="AK141" s="157">
        <f t="shared" si="129"/>
        <v>1</v>
      </c>
      <c r="AL141" s="157">
        <f t="shared" si="130"/>
        <v>1</v>
      </c>
      <c r="AM141" s="157">
        <f t="shared" si="131"/>
        <v>1</v>
      </c>
      <c r="AN141" s="157">
        <f t="shared" si="132"/>
        <v>0.65</v>
      </c>
      <c r="AO141" s="157">
        <f t="shared" si="133"/>
        <v>0.95</v>
      </c>
      <c r="AP141" s="157">
        <f t="shared" si="134"/>
        <v>0.95</v>
      </c>
      <c r="AQ141" s="157">
        <f t="shared" si="135"/>
        <v>0.95</v>
      </c>
      <c r="AR141" s="157">
        <f t="shared" si="136"/>
        <v>0.95</v>
      </c>
      <c r="AS141" s="157">
        <f t="shared" si="137"/>
        <v>0.61749999999999994</v>
      </c>
      <c r="AT141" s="157">
        <f t="shared" si="138"/>
        <v>1</v>
      </c>
      <c r="AU141" s="157">
        <f t="shared" si="139"/>
        <v>1</v>
      </c>
      <c r="AV141" s="157">
        <f t="shared" si="140"/>
        <v>1</v>
      </c>
      <c r="AW141" s="157">
        <f t="shared" si="141"/>
        <v>1</v>
      </c>
      <c r="AX141" s="157">
        <f t="shared" si="142"/>
        <v>0.65</v>
      </c>
      <c r="AY141" s="157">
        <f t="shared" si="143"/>
        <v>0.85</v>
      </c>
      <c r="AZ141" s="157">
        <f t="shared" si="144"/>
        <v>0.85</v>
      </c>
      <c r="BA141" s="157">
        <f t="shared" si="145"/>
        <v>0.85</v>
      </c>
      <c r="BB141" s="157">
        <f t="shared" si="146"/>
        <v>0.85</v>
      </c>
      <c r="BC141" s="157">
        <f t="shared" si="147"/>
        <v>0.55249999999999999</v>
      </c>
      <c r="BD141" s="60"/>
      <c r="BE141" s="158">
        <f t="shared" si="226"/>
        <v>128.29882328783341</v>
      </c>
      <c r="BF141" s="1"/>
      <c r="BG141" s="1"/>
      <c r="BH141" s="159">
        <f t="shared" si="148"/>
        <v>0</v>
      </c>
      <c r="BI141" s="159">
        <f t="shared" si="149"/>
        <v>0</v>
      </c>
      <c r="BJ141" s="159">
        <f t="shared" si="150"/>
        <v>0</v>
      </c>
      <c r="BK141" s="159">
        <f t="shared" si="151"/>
        <v>0</v>
      </c>
      <c r="BL141" s="159">
        <f t="shared" si="152"/>
        <v>0</v>
      </c>
      <c r="BM141" s="159">
        <f t="shared" si="153"/>
        <v>0</v>
      </c>
      <c r="BN141" s="159">
        <f t="shared" si="154"/>
        <v>0</v>
      </c>
      <c r="BO141" s="159">
        <f t="shared" si="155"/>
        <v>0</v>
      </c>
      <c r="BP141" s="159">
        <f t="shared" si="156"/>
        <v>0</v>
      </c>
      <c r="BQ141" s="159">
        <f t="shared" si="157"/>
        <v>0</v>
      </c>
      <c r="BR141" s="159">
        <f t="shared" si="158"/>
        <v>40</v>
      </c>
      <c r="BS141" s="159">
        <f t="shared" si="159"/>
        <v>40</v>
      </c>
      <c r="BT141" s="159">
        <f t="shared" si="160"/>
        <v>40</v>
      </c>
      <c r="BU141" s="159">
        <f t="shared" si="161"/>
        <v>40</v>
      </c>
      <c r="BV141" s="159">
        <f t="shared" si="162"/>
        <v>40</v>
      </c>
      <c r="BW141" s="159">
        <f t="shared" si="163"/>
        <v>0</v>
      </c>
      <c r="BX141" s="159">
        <f t="shared" si="164"/>
        <v>0</v>
      </c>
      <c r="BY141" s="159">
        <f t="shared" si="165"/>
        <v>0</v>
      </c>
      <c r="BZ141" s="159">
        <f t="shared" si="166"/>
        <v>0</v>
      </c>
      <c r="CA141" s="159">
        <f t="shared" si="167"/>
        <v>0</v>
      </c>
      <c r="CB141" s="159">
        <f t="shared" si="168"/>
        <v>60</v>
      </c>
      <c r="CC141" s="159">
        <f t="shared" si="169"/>
        <v>60</v>
      </c>
      <c r="CD141" s="159">
        <f t="shared" si="170"/>
        <v>60</v>
      </c>
      <c r="CE141" s="159">
        <f t="shared" si="171"/>
        <v>60</v>
      </c>
      <c r="CF141" s="159">
        <f t="shared" si="172"/>
        <v>60</v>
      </c>
      <c r="CG141" s="1"/>
      <c r="CH141" s="1"/>
      <c r="CI141" s="160">
        <f t="shared" si="173"/>
        <v>78.298823287833414</v>
      </c>
      <c r="CJ141" s="160">
        <f t="shared" si="174"/>
        <v>78.298823287833414</v>
      </c>
      <c r="CK141" s="160">
        <f t="shared" si="175"/>
        <v>78.298823287833414</v>
      </c>
      <c r="CL141" s="160">
        <f t="shared" si="176"/>
        <v>78.298823287833414</v>
      </c>
      <c r="CM141" s="160">
        <f t="shared" si="177"/>
        <v>78.298823287833414</v>
      </c>
      <c r="CN141" s="160">
        <f t="shared" si="178"/>
        <v>78.298823287833414</v>
      </c>
      <c r="CO141" s="160">
        <f t="shared" si="179"/>
        <v>78.298823287833414</v>
      </c>
      <c r="CP141" s="160">
        <f t="shared" si="180"/>
        <v>78.298823287833414</v>
      </c>
      <c r="CQ141" s="160">
        <f t="shared" si="181"/>
        <v>78.298823287833414</v>
      </c>
      <c r="CR141" s="160">
        <f t="shared" si="182"/>
        <v>78.298823287833414</v>
      </c>
      <c r="CS141" s="160">
        <f t="shared" si="183"/>
        <v>118.29882328783341</v>
      </c>
      <c r="CT141" s="160">
        <f t="shared" si="184"/>
        <v>118.29882328783341</v>
      </c>
      <c r="CU141" s="160">
        <f t="shared" si="185"/>
        <v>118.29882328783341</v>
      </c>
      <c r="CV141" s="160">
        <f t="shared" si="186"/>
        <v>118.29882328783341</v>
      </c>
      <c r="CW141" s="160">
        <f t="shared" si="187"/>
        <v>118.29882328783341</v>
      </c>
      <c r="CX141" s="160">
        <f t="shared" si="188"/>
        <v>78.298823287833414</v>
      </c>
      <c r="CY141" s="160">
        <f t="shared" si="189"/>
        <v>78.298823287833414</v>
      </c>
      <c r="CZ141" s="160">
        <f t="shared" si="190"/>
        <v>78.298823287833414</v>
      </c>
      <c r="DA141" s="160">
        <f t="shared" si="191"/>
        <v>78.298823287833414</v>
      </c>
      <c r="DB141" s="160">
        <f t="shared" si="192"/>
        <v>78.298823287833414</v>
      </c>
      <c r="DC141" s="160">
        <f t="shared" si="193"/>
        <v>138.29882328783341</v>
      </c>
      <c r="DD141" s="160">
        <f t="shared" si="194"/>
        <v>138.29882328783341</v>
      </c>
      <c r="DE141" s="160">
        <f t="shared" si="195"/>
        <v>138.29882328783341</v>
      </c>
      <c r="DF141" s="160">
        <f t="shared" si="196"/>
        <v>138.29882328783341</v>
      </c>
      <c r="DG141" s="160">
        <f t="shared" si="197"/>
        <v>138.29882328783341</v>
      </c>
      <c r="DH141" s="36"/>
      <c r="DI141" s="36"/>
      <c r="DJ141" s="160">
        <f t="shared" si="198"/>
        <v>78.298823287833414</v>
      </c>
      <c r="DK141" s="160">
        <f t="shared" si="199"/>
        <v>78.298823287833414</v>
      </c>
      <c r="DL141" s="160">
        <f t="shared" si="200"/>
        <v>78.298823287833414</v>
      </c>
      <c r="DM141" s="160">
        <f t="shared" si="201"/>
        <v>78.298823287833414</v>
      </c>
      <c r="DN141" s="160">
        <f t="shared" si="202"/>
        <v>50.894235137091719</v>
      </c>
      <c r="DO141" s="160">
        <f t="shared" si="203"/>
        <v>78.298823287833414</v>
      </c>
      <c r="DP141" s="160">
        <f t="shared" si="204"/>
        <v>78.298823287833414</v>
      </c>
      <c r="DQ141" s="160">
        <f t="shared" si="205"/>
        <v>78.298823287833414</v>
      </c>
      <c r="DR141" s="160">
        <f t="shared" si="206"/>
        <v>78.298823287833414</v>
      </c>
      <c r="DS141" s="160">
        <f t="shared" si="207"/>
        <v>50.894235137091719</v>
      </c>
      <c r="DT141" s="160">
        <f t="shared" si="208"/>
        <v>112.38388212344174</v>
      </c>
      <c r="DU141" s="160">
        <f t="shared" si="209"/>
        <v>112.38388212344174</v>
      </c>
      <c r="DV141" s="160">
        <f t="shared" si="210"/>
        <v>112.38388212344174</v>
      </c>
      <c r="DW141" s="160">
        <f t="shared" si="211"/>
        <v>112.38388212344174</v>
      </c>
      <c r="DX141" s="160">
        <f t="shared" si="212"/>
        <v>73.049523380237133</v>
      </c>
      <c r="DY141" s="160">
        <f t="shared" si="213"/>
        <v>78.298823287833414</v>
      </c>
      <c r="DZ141" s="160">
        <f t="shared" si="214"/>
        <v>78.298823287833414</v>
      </c>
      <c r="EA141" s="160">
        <f t="shared" si="215"/>
        <v>78.298823287833414</v>
      </c>
      <c r="EB141" s="160">
        <f t="shared" si="216"/>
        <v>78.298823287833414</v>
      </c>
      <c r="EC141" s="160">
        <f t="shared" si="217"/>
        <v>50.894235137091719</v>
      </c>
      <c r="ED141" s="160">
        <f t="shared" si="218"/>
        <v>117.5539997946584</v>
      </c>
      <c r="EE141" s="160">
        <f t="shared" si="219"/>
        <v>117.5539997946584</v>
      </c>
      <c r="EF141" s="160">
        <f t="shared" si="220"/>
        <v>117.5539997946584</v>
      </c>
      <c r="EG141" s="160">
        <f t="shared" si="221"/>
        <v>117.5539997946584</v>
      </c>
      <c r="EH141" s="160">
        <f t="shared" si="222"/>
        <v>76.410099866527958</v>
      </c>
      <c r="EI141" s="36"/>
      <c r="EJ141" s="36"/>
      <c r="EK141" s="36"/>
      <c r="EL141" s="36"/>
      <c r="EM141" s="36"/>
      <c r="EN141" s="36"/>
      <c r="EO141" s="36"/>
      <c r="EP141" s="36"/>
      <c r="EQ141" s="36"/>
      <c r="ER141" s="36"/>
      <c r="ES141" s="36"/>
      <c r="ET141" s="36"/>
      <c r="EU141" s="36"/>
    </row>
    <row r="142" spans="1:151" ht="13.5" thickBot="1">
      <c r="A142" s="2">
        <v>1073</v>
      </c>
      <c r="B142" s="153">
        <f>INDEX('Customer Longevity'!$A$7:$A$206,MATCH(Model!A142,'Customer Longevity'!$B$7:$B$206,0))</f>
        <v>0.12692946378686065</v>
      </c>
      <c r="C142" s="154">
        <v>11918.255882549758</v>
      </c>
      <c r="D142" s="3"/>
      <c r="E142" s="153" cm="1">
        <f t="array" ref="E142">INDEX('Distance to Each Branch'!$C$7:$C$806,MATCH(1, (Model!$E$14='Distance to Each Branch'!$B$7:$B$806)*(Model!A142='Distance to Each Branch'!$A$7:$A$806),0))</f>
        <v>3.4655247812318493</v>
      </c>
      <c r="F142" s="153" cm="1">
        <f t="array" ref="F142">INDEX('Distance to Each Branch'!$C$7:$C$806,MATCH(1, (Model!$F$14='Distance to Each Branch'!$B$7:$B$806)*(Model!A142='Distance to Each Branch'!$A$7:$A$806),0))</f>
        <v>0.34008663503037523</v>
      </c>
      <c r="G142" s="153" cm="1">
        <f t="array" ref="G142">INDEX('Distance to Each Branch'!$C$7:$C$806,MATCH(1, (Model!$G$14='Distance to Each Branch'!$B$7:$B$806)*(Model!A142='Distance to Each Branch'!$A$7:$A$806),0))</f>
        <v>5.0890015407681188</v>
      </c>
      <c r="H142" s="153" cm="1">
        <f t="array" ref="H142">INDEX('Distance to Each Branch'!$C$7:$C$806,MATCH(1, (Model!$H$14='Distance to Each Branch'!$B$7:$B$806)*(Model!A142='Distance to Each Branch'!$A$7:$A$806),0))</f>
        <v>3.9958538379156394</v>
      </c>
      <c r="I142" s="155" t="str">
        <f t="shared" si="224"/>
        <v>Branch B</v>
      </c>
      <c r="J142" s="54"/>
      <c r="K142" s="156">
        <f t="shared" si="225"/>
        <v>0.34008663503037523</v>
      </c>
      <c r="L142" s="34">
        <v>0</v>
      </c>
      <c r="M142" s="153">
        <f t="shared" si="123"/>
        <v>0</v>
      </c>
      <c r="N142" s="153">
        <f t="shared" si="227"/>
        <v>3.125438146201474</v>
      </c>
      <c r="O142" s="153">
        <f t="shared" si="228"/>
        <v>0</v>
      </c>
      <c r="P142" s="153">
        <f t="shared" si="229"/>
        <v>0</v>
      </c>
      <c r="R142" s="23">
        <v>1</v>
      </c>
      <c r="S142" s="157">
        <f>(1-IF(M142=0,0,INDEX('Branch Closure Driven Attrition'!$D$9:$G$12,MATCH($B142,'Branch Closure Driven Attrition'!$C$9:$C$12,TRUE),MATCH(M142,'Branch Closure Driven Attrition'!$D$8:$G$8,TRUE))))</f>
        <v>1</v>
      </c>
      <c r="T142" s="157">
        <f>(1-IF(N142=0,0,INDEX('Branch Closure Driven Attrition'!$D$9:$G$12,MATCH($B142,'Branch Closure Driven Attrition'!$C$9:$C$12,TRUE),MATCH(N142,'Branch Closure Driven Attrition'!$D$8:$G$8,TRUE))))</f>
        <v>0.5</v>
      </c>
      <c r="U142" s="157">
        <f>(1-IF(O142=0,0,INDEX('Branch Closure Driven Attrition'!$D$9:$G$12,MATCH($B142,'Branch Closure Driven Attrition'!$C$9:$C$12,TRUE),MATCH(O142,'Branch Closure Driven Attrition'!$D$8:$G$8,TRUE))))</f>
        <v>1</v>
      </c>
      <c r="V142" s="157">
        <f>(1-IF(P142=0,0,INDEX('Branch Closure Driven Attrition'!$D$9:$G$12,MATCH($B142,'Branch Closure Driven Attrition'!$C$9:$C$12,TRUE),MATCH(P142,'Branch Closure Driven Attrition'!$D$8:$G$8,TRUE))))</f>
        <v>1</v>
      </c>
      <c r="W142" s="29"/>
      <c r="X142" s="23">
        <f t="shared" si="122"/>
        <v>1</v>
      </c>
      <c r="Y142" s="157">
        <f>IF($C142&lt;'Fee Driven Attrition'!$I$8,1-IF(Y$13='Fee Driven Attrition'!$J$7,'Fee Driven Attrition'!$J$8,'Fee Driven Attrition'!$K$8),1)</f>
        <v>0.9</v>
      </c>
      <c r="Z142" s="157">
        <f>IF($C142&lt;'Fee Driven Attrition'!$I$9,1-IF(Z$13='Fee Driven Attrition'!$J$7,'Fee Driven Attrition'!$J$9,'Fee Driven Attrition'!$K$8),1)</f>
        <v>0.95</v>
      </c>
      <c r="AA142" s="157">
        <f>IF($C142&lt;'Fee Driven Attrition'!$I$8,1-IF(AA$13='Fee Driven Attrition'!$K$7,'Fee Driven Attrition'!$K$8,'Fee Driven Attrition'!$K$8),1)</f>
        <v>0.8</v>
      </c>
      <c r="AB142" s="157">
        <f>IF($C142&lt;'Fee Driven Attrition'!$I$9,1-IF(AB$13='Fee Driven Attrition'!$K$7,'Fee Driven Attrition'!$K$9,'Fee Driven Attrition'!$K$8),1)</f>
        <v>0.85</v>
      </c>
      <c r="AC142" s="29"/>
      <c r="AD142" s="23"/>
      <c r="AE142" s="157">
        <f t="shared" si="223"/>
        <v>1</v>
      </c>
      <c r="AF142" s="157">
        <f t="shared" si="124"/>
        <v>1</v>
      </c>
      <c r="AG142" s="157">
        <f t="shared" si="125"/>
        <v>0.5</v>
      </c>
      <c r="AH142" s="157">
        <f t="shared" si="126"/>
        <v>1</v>
      </c>
      <c r="AI142" s="157">
        <f t="shared" si="127"/>
        <v>1</v>
      </c>
      <c r="AJ142" s="157">
        <f t="shared" si="128"/>
        <v>0.9</v>
      </c>
      <c r="AK142" s="157">
        <f t="shared" si="129"/>
        <v>0.9</v>
      </c>
      <c r="AL142" s="157">
        <f t="shared" si="130"/>
        <v>0.45</v>
      </c>
      <c r="AM142" s="157">
        <f t="shared" si="131"/>
        <v>0.9</v>
      </c>
      <c r="AN142" s="157">
        <f t="shared" si="132"/>
        <v>0.9</v>
      </c>
      <c r="AO142" s="157">
        <f t="shared" si="133"/>
        <v>0.95</v>
      </c>
      <c r="AP142" s="157">
        <f t="shared" si="134"/>
        <v>0.95</v>
      </c>
      <c r="AQ142" s="157">
        <f t="shared" si="135"/>
        <v>0.47499999999999998</v>
      </c>
      <c r="AR142" s="157">
        <f t="shared" si="136"/>
        <v>0.95</v>
      </c>
      <c r="AS142" s="157">
        <f t="shared" si="137"/>
        <v>0.95</v>
      </c>
      <c r="AT142" s="157">
        <f t="shared" si="138"/>
        <v>0.8</v>
      </c>
      <c r="AU142" s="157">
        <f t="shared" si="139"/>
        <v>0.8</v>
      </c>
      <c r="AV142" s="157">
        <f t="shared" si="140"/>
        <v>0.4</v>
      </c>
      <c r="AW142" s="157">
        <f t="shared" si="141"/>
        <v>0.8</v>
      </c>
      <c r="AX142" s="157">
        <f t="shared" si="142"/>
        <v>0.8</v>
      </c>
      <c r="AY142" s="157">
        <f t="shared" si="143"/>
        <v>0.85</v>
      </c>
      <c r="AZ142" s="157">
        <f t="shared" si="144"/>
        <v>0.85</v>
      </c>
      <c r="BA142" s="157">
        <f t="shared" si="145"/>
        <v>0.42499999999999999</v>
      </c>
      <c r="BB142" s="157">
        <f t="shared" si="146"/>
        <v>0.85</v>
      </c>
      <c r="BC142" s="157">
        <f t="shared" si="147"/>
        <v>0.85</v>
      </c>
      <c r="BD142" s="60"/>
      <c r="BE142" s="158">
        <f t="shared" si="226"/>
        <v>119.18255882549758</v>
      </c>
      <c r="BF142" s="1"/>
      <c r="BG142" s="1"/>
      <c r="BH142" s="159">
        <f t="shared" si="148"/>
        <v>0</v>
      </c>
      <c r="BI142" s="159">
        <f t="shared" si="149"/>
        <v>0</v>
      </c>
      <c r="BJ142" s="159">
        <f t="shared" si="150"/>
        <v>0</v>
      </c>
      <c r="BK142" s="159">
        <f t="shared" si="151"/>
        <v>0</v>
      </c>
      <c r="BL142" s="159">
        <f t="shared" si="152"/>
        <v>0</v>
      </c>
      <c r="BM142" s="159">
        <f t="shared" si="153"/>
        <v>40</v>
      </c>
      <c r="BN142" s="159">
        <f t="shared" si="154"/>
        <v>40</v>
      </c>
      <c r="BO142" s="159">
        <f t="shared" si="155"/>
        <v>40</v>
      </c>
      <c r="BP142" s="159">
        <f t="shared" si="156"/>
        <v>40</v>
      </c>
      <c r="BQ142" s="159">
        <f t="shared" si="157"/>
        <v>40</v>
      </c>
      <c r="BR142" s="159">
        <f t="shared" si="158"/>
        <v>40</v>
      </c>
      <c r="BS142" s="159">
        <f t="shared" si="159"/>
        <v>40</v>
      </c>
      <c r="BT142" s="159">
        <f t="shared" si="160"/>
        <v>40</v>
      </c>
      <c r="BU142" s="159">
        <f t="shared" si="161"/>
        <v>40</v>
      </c>
      <c r="BV142" s="159">
        <f t="shared" si="162"/>
        <v>40</v>
      </c>
      <c r="BW142" s="159">
        <f t="shared" si="163"/>
        <v>60</v>
      </c>
      <c r="BX142" s="159">
        <f t="shared" si="164"/>
        <v>60</v>
      </c>
      <c r="BY142" s="159">
        <f t="shared" si="165"/>
        <v>60</v>
      </c>
      <c r="BZ142" s="159">
        <f t="shared" si="166"/>
        <v>60</v>
      </c>
      <c r="CA142" s="159">
        <f t="shared" si="167"/>
        <v>60</v>
      </c>
      <c r="CB142" s="159">
        <f t="shared" si="168"/>
        <v>60</v>
      </c>
      <c r="CC142" s="159">
        <f t="shared" si="169"/>
        <v>60</v>
      </c>
      <c r="CD142" s="159">
        <f t="shared" si="170"/>
        <v>60</v>
      </c>
      <c r="CE142" s="159">
        <f t="shared" si="171"/>
        <v>60</v>
      </c>
      <c r="CF142" s="159">
        <f t="shared" si="172"/>
        <v>60</v>
      </c>
      <c r="CG142" s="1"/>
      <c r="CH142" s="1"/>
      <c r="CI142" s="160">
        <f t="shared" si="173"/>
        <v>69.18255882549758</v>
      </c>
      <c r="CJ142" s="160">
        <f t="shared" si="174"/>
        <v>69.18255882549758</v>
      </c>
      <c r="CK142" s="160">
        <f t="shared" si="175"/>
        <v>69.18255882549758</v>
      </c>
      <c r="CL142" s="160">
        <f t="shared" si="176"/>
        <v>69.18255882549758</v>
      </c>
      <c r="CM142" s="160">
        <f t="shared" si="177"/>
        <v>69.18255882549758</v>
      </c>
      <c r="CN142" s="160">
        <f t="shared" si="178"/>
        <v>109.18255882549758</v>
      </c>
      <c r="CO142" s="160">
        <f t="shared" si="179"/>
        <v>109.18255882549758</v>
      </c>
      <c r="CP142" s="160">
        <f t="shared" si="180"/>
        <v>109.18255882549758</v>
      </c>
      <c r="CQ142" s="160">
        <f t="shared" si="181"/>
        <v>109.18255882549758</v>
      </c>
      <c r="CR142" s="160">
        <f t="shared" si="182"/>
        <v>109.18255882549758</v>
      </c>
      <c r="CS142" s="160">
        <f t="shared" si="183"/>
        <v>109.18255882549758</v>
      </c>
      <c r="CT142" s="160">
        <f t="shared" si="184"/>
        <v>109.18255882549758</v>
      </c>
      <c r="CU142" s="160">
        <f t="shared" si="185"/>
        <v>109.18255882549758</v>
      </c>
      <c r="CV142" s="160">
        <f t="shared" si="186"/>
        <v>109.18255882549758</v>
      </c>
      <c r="CW142" s="160">
        <f t="shared" si="187"/>
        <v>109.18255882549758</v>
      </c>
      <c r="CX142" s="160">
        <f t="shared" si="188"/>
        <v>129.18255882549758</v>
      </c>
      <c r="CY142" s="160">
        <f t="shared" si="189"/>
        <v>129.18255882549758</v>
      </c>
      <c r="CZ142" s="160">
        <f t="shared" si="190"/>
        <v>129.18255882549758</v>
      </c>
      <c r="DA142" s="160">
        <f t="shared" si="191"/>
        <v>129.18255882549758</v>
      </c>
      <c r="DB142" s="160">
        <f t="shared" si="192"/>
        <v>129.18255882549758</v>
      </c>
      <c r="DC142" s="160">
        <f t="shared" si="193"/>
        <v>129.18255882549758</v>
      </c>
      <c r="DD142" s="160">
        <f t="shared" si="194"/>
        <v>129.18255882549758</v>
      </c>
      <c r="DE142" s="160">
        <f t="shared" si="195"/>
        <v>129.18255882549758</v>
      </c>
      <c r="DF142" s="160">
        <f t="shared" si="196"/>
        <v>129.18255882549758</v>
      </c>
      <c r="DG142" s="160">
        <f t="shared" si="197"/>
        <v>129.18255882549758</v>
      </c>
      <c r="DH142" s="36"/>
      <c r="DI142" s="36"/>
      <c r="DJ142" s="160">
        <f t="shared" si="198"/>
        <v>69.18255882549758</v>
      </c>
      <c r="DK142" s="160">
        <f t="shared" si="199"/>
        <v>69.18255882549758</v>
      </c>
      <c r="DL142" s="160">
        <f t="shared" si="200"/>
        <v>34.59127941274879</v>
      </c>
      <c r="DM142" s="160">
        <f t="shared" si="201"/>
        <v>69.18255882549758</v>
      </c>
      <c r="DN142" s="160">
        <f t="shared" si="202"/>
        <v>69.18255882549758</v>
      </c>
      <c r="DO142" s="160">
        <f t="shared" si="203"/>
        <v>98.264302942947822</v>
      </c>
      <c r="DP142" s="160">
        <f t="shared" si="204"/>
        <v>98.264302942947822</v>
      </c>
      <c r="DQ142" s="160">
        <f t="shared" si="205"/>
        <v>49.132151471473911</v>
      </c>
      <c r="DR142" s="160">
        <f t="shared" si="206"/>
        <v>98.264302942947822</v>
      </c>
      <c r="DS142" s="160">
        <f t="shared" si="207"/>
        <v>98.264302942947822</v>
      </c>
      <c r="DT142" s="160">
        <f t="shared" si="208"/>
        <v>103.72343088422269</v>
      </c>
      <c r="DU142" s="160">
        <f t="shared" si="209"/>
        <v>103.72343088422269</v>
      </c>
      <c r="DV142" s="160">
        <f t="shared" si="210"/>
        <v>51.861715442111347</v>
      </c>
      <c r="DW142" s="160">
        <f t="shared" si="211"/>
        <v>103.72343088422269</v>
      </c>
      <c r="DX142" s="160">
        <f t="shared" si="212"/>
        <v>103.72343088422269</v>
      </c>
      <c r="DY142" s="160">
        <f t="shared" si="213"/>
        <v>103.34604706039806</v>
      </c>
      <c r="DZ142" s="160">
        <f t="shared" si="214"/>
        <v>103.34604706039806</v>
      </c>
      <c r="EA142" s="160">
        <f t="shared" si="215"/>
        <v>51.673023530199032</v>
      </c>
      <c r="EB142" s="160">
        <f t="shared" si="216"/>
        <v>103.34604706039806</v>
      </c>
      <c r="EC142" s="160">
        <f t="shared" si="217"/>
        <v>103.34604706039806</v>
      </c>
      <c r="ED142" s="160">
        <f t="shared" si="218"/>
        <v>109.80517500167294</v>
      </c>
      <c r="EE142" s="160">
        <f t="shared" si="219"/>
        <v>109.80517500167294</v>
      </c>
      <c r="EF142" s="160">
        <f t="shared" si="220"/>
        <v>54.902587500836468</v>
      </c>
      <c r="EG142" s="160">
        <f t="shared" si="221"/>
        <v>109.80517500167294</v>
      </c>
      <c r="EH142" s="160">
        <f t="shared" si="222"/>
        <v>109.80517500167294</v>
      </c>
      <c r="EI142" s="36"/>
      <c r="EJ142" s="36"/>
      <c r="EK142" s="36"/>
      <c r="EL142" s="36"/>
      <c r="EM142" s="36"/>
      <c r="EN142" s="36"/>
      <c r="EO142" s="36"/>
      <c r="EP142" s="36"/>
      <c r="EQ142" s="36"/>
      <c r="ER142" s="36"/>
      <c r="ES142" s="36"/>
      <c r="ET142" s="36"/>
      <c r="EU142" s="36"/>
    </row>
    <row r="143" spans="1:151" ht="13.5" thickBot="1">
      <c r="A143" s="2">
        <v>1088</v>
      </c>
      <c r="B143" s="153">
        <f>INDEX('Customer Longevity'!$A$7:$A$206,MATCH(Model!A143,'Customer Longevity'!$B$7:$B$206,0))</f>
        <v>10.610331517339</v>
      </c>
      <c r="C143" s="154">
        <v>7009.0751711758194</v>
      </c>
      <c r="D143" s="3"/>
      <c r="E143" s="153" cm="1">
        <f t="array" ref="E143">INDEX('Distance to Each Branch'!$C$7:$C$806,MATCH(1, (Model!$E$14='Distance to Each Branch'!$B$7:$B$806)*(Model!A143='Distance to Each Branch'!$A$7:$A$806),0))</f>
        <v>3.8345140986887141</v>
      </c>
      <c r="F143" s="153" cm="1">
        <f t="array" ref="F143">INDEX('Distance to Each Branch'!$C$7:$C$806,MATCH(1, (Model!$F$14='Distance to Each Branch'!$B$7:$B$806)*(Model!A143='Distance to Each Branch'!$A$7:$A$806),0))</f>
        <v>3.8531180473449189</v>
      </c>
      <c r="G143" s="153" cm="1">
        <f t="array" ref="G143">INDEX('Distance to Each Branch'!$C$7:$C$806,MATCH(1, (Model!$G$14='Distance to Each Branch'!$B$7:$B$806)*(Model!A143='Distance to Each Branch'!$A$7:$A$806),0))</f>
        <v>3.5902370557318877</v>
      </c>
      <c r="H143" s="153" cm="1">
        <f t="array" ref="H143">INDEX('Distance to Each Branch'!$C$7:$C$806,MATCH(1, (Model!$H$14='Distance to Each Branch'!$B$7:$B$806)*(Model!A143='Distance to Each Branch'!$A$7:$A$806),0))</f>
        <v>2.5183304447785471</v>
      </c>
      <c r="I143" s="155" t="str">
        <f t="shared" si="224"/>
        <v>Branch D</v>
      </c>
      <c r="J143" s="54"/>
      <c r="K143" s="156">
        <f t="shared" si="225"/>
        <v>2.5183304447785471</v>
      </c>
      <c r="L143" s="34">
        <v>0</v>
      </c>
      <c r="M143" s="153">
        <f t="shared" si="123"/>
        <v>0</v>
      </c>
      <c r="N143" s="153">
        <f t="shared" si="227"/>
        <v>0</v>
      </c>
      <c r="O143" s="153">
        <f t="shared" si="228"/>
        <v>0</v>
      </c>
      <c r="P143" s="153">
        <f t="shared" si="229"/>
        <v>1.0719066109533406</v>
      </c>
      <c r="R143" s="23">
        <v>1</v>
      </c>
      <c r="S143" s="157">
        <f>(1-IF(M143=0,0,INDEX('Branch Closure Driven Attrition'!$D$9:$G$12,MATCH($B143,'Branch Closure Driven Attrition'!$C$9:$C$12,TRUE),MATCH(M143,'Branch Closure Driven Attrition'!$D$8:$G$8,TRUE))))</f>
        <v>1</v>
      </c>
      <c r="T143" s="157">
        <f>(1-IF(N143=0,0,INDEX('Branch Closure Driven Attrition'!$D$9:$G$12,MATCH($B143,'Branch Closure Driven Attrition'!$C$9:$C$12,TRUE),MATCH(N143,'Branch Closure Driven Attrition'!$D$8:$G$8,TRUE))))</f>
        <v>1</v>
      </c>
      <c r="U143" s="157">
        <f>(1-IF(O143=0,0,INDEX('Branch Closure Driven Attrition'!$D$9:$G$12,MATCH($B143,'Branch Closure Driven Attrition'!$C$9:$C$12,TRUE),MATCH(O143,'Branch Closure Driven Attrition'!$D$8:$G$8,TRUE))))</f>
        <v>1</v>
      </c>
      <c r="V143" s="157">
        <f>(1-IF(P143=0,0,INDEX('Branch Closure Driven Attrition'!$D$9:$G$12,MATCH($B143,'Branch Closure Driven Attrition'!$C$9:$C$12,TRUE),MATCH(P143,'Branch Closure Driven Attrition'!$D$8:$G$8,TRUE))))</f>
        <v>0.65</v>
      </c>
      <c r="W143" s="29"/>
      <c r="X143" s="23">
        <f t="shared" ref="X143:X206" si="230">R143</f>
        <v>1</v>
      </c>
      <c r="Y143" s="157">
        <f>IF($C143&lt;'Fee Driven Attrition'!$I$8,1-IF(Y$13='Fee Driven Attrition'!$J$7,'Fee Driven Attrition'!$J$8,'Fee Driven Attrition'!$K$8),1)</f>
        <v>0.9</v>
      </c>
      <c r="Z143" s="157">
        <f>IF($C143&lt;'Fee Driven Attrition'!$I$9,1-IF(Z$13='Fee Driven Attrition'!$J$7,'Fee Driven Attrition'!$J$9,'Fee Driven Attrition'!$K$8),1)</f>
        <v>0.95</v>
      </c>
      <c r="AA143" s="157">
        <f>IF($C143&lt;'Fee Driven Attrition'!$I$8,1-IF(AA$13='Fee Driven Attrition'!$K$7,'Fee Driven Attrition'!$K$8,'Fee Driven Attrition'!$K$8),1)</f>
        <v>0.8</v>
      </c>
      <c r="AB143" s="157">
        <f>IF($C143&lt;'Fee Driven Attrition'!$I$9,1-IF(AB$13='Fee Driven Attrition'!$K$7,'Fee Driven Attrition'!$K$9,'Fee Driven Attrition'!$K$8),1)</f>
        <v>0.85</v>
      </c>
      <c r="AC143" s="29"/>
      <c r="AD143" s="23"/>
      <c r="AE143" s="157">
        <f t="shared" si="223"/>
        <v>1</v>
      </c>
      <c r="AF143" s="157">
        <f t="shared" si="124"/>
        <v>1</v>
      </c>
      <c r="AG143" s="157">
        <f t="shared" si="125"/>
        <v>1</v>
      </c>
      <c r="AH143" s="157">
        <f t="shared" si="126"/>
        <v>1</v>
      </c>
      <c r="AI143" s="157">
        <f t="shared" si="127"/>
        <v>0.65</v>
      </c>
      <c r="AJ143" s="157">
        <f t="shared" si="128"/>
        <v>0.9</v>
      </c>
      <c r="AK143" s="157">
        <f t="shared" si="129"/>
        <v>0.9</v>
      </c>
      <c r="AL143" s="157">
        <f t="shared" si="130"/>
        <v>0.9</v>
      </c>
      <c r="AM143" s="157">
        <f t="shared" si="131"/>
        <v>0.9</v>
      </c>
      <c r="AN143" s="157">
        <f t="shared" si="132"/>
        <v>0.58500000000000008</v>
      </c>
      <c r="AO143" s="157">
        <f t="shared" si="133"/>
        <v>0.95</v>
      </c>
      <c r="AP143" s="157">
        <f t="shared" si="134"/>
        <v>0.95</v>
      </c>
      <c r="AQ143" s="157">
        <f t="shared" si="135"/>
        <v>0.95</v>
      </c>
      <c r="AR143" s="157">
        <f t="shared" si="136"/>
        <v>0.95</v>
      </c>
      <c r="AS143" s="157">
        <f t="shared" si="137"/>
        <v>0.61749999999999994</v>
      </c>
      <c r="AT143" s="157">
        <f t="shared" si="138"/>
        <v>0.8</v>
      </c>
      <c r="AU143" s="157">
        <f t="shared" si="139"/>
        <v>0.8</v>
      </c>
      <c r="AV143" s="157">
        <f t="shared" si="140"/>
        <v>0.8</v>
      </c>
      <c r="AW143" s="157">
        <f t="shared" si="141"/>
        <v>0.8</v>
      </c>
      <c r="AX143" s="157">
        <f t="shared" si="142"/>
        <v>0.52</v>
      </c>
      <c r="AY143" s="157">
        <f t="shared" si="143"/>
        <v>0.85</v>
      </c>
      <c r="AZ143" s="157">
        <f t="shared" si="144"/>
        <v>0.85</v>
      </c>
      <c r="BA143" s="157">
        <f t="shared" si="145"/>
        <v>0.85</v>
      </c>
      <c r="BB143" s="157">
        <f t="shared" si="146"/>
        <v>0.85</v>
      </c>
      <c r="BC143" s="157">
        <f t="shared" si="147"/>
        <v>0.55249999999999999</v>
      </c>
      <c r="BD143" s="60"/>
      <c r="BE143" s="158">
        <f t="shared" si="226"/>
        <v>70.090751711758202</v>
      </c>
      <c r="BF143" s="1"/>
      <c r="BG143" s="1"/>
      <c r="BH143" s="159">
        <f t="shared" si="148"/>
        <v>0</v>
      </c>
      <c r="BI143" s="159">
        <f t="shared" si="149"/>
        <v>0</v>
      </c>
      <c r="BJ143" s="159">
        <f t="shared" si="150"/>
        <v>0</v>
      </c>
      <c r="BK143" s="159">
        <f t="shared" si="151"/>
        <v>0</v>
      </c>
      <c r="BL143" s="159">
        <f t="shared" si="152"/>
        <v>0</v>
      </c>
      <c r="BM143" s="159">
        <f t="shared" si="153"/>
        <v>40</v>
      </c>
      <c r="BN143" s="159">
        <f t="shared" si="154"/>
        <v>40</v>
      </c>
      <c r="BO143" s="159">
        <f t="shared" si="155"/>
        <v>40</v>
      </c>
      <c r="BP143" s="159">
        <f t="shared" si="156"/>
        <v>40</v>
      </c>
      <c r="BQ143" s="159">
        <f t="shared" si="157"/>
        <v>40</v>
      </c>
      <c r="BR143" s="159">
        <f t="shared" si="158"/>
        <v>40</v>
      </c>
      <c r="BS143" s="159">
        <f t="shared" si="159"/>
        <v>40</v>
      </c>
      <c r="BT143" s="159">
        <f t="shared" si="160"/>
        <v>40</v>
      </c>
      <c r="BU143" s="159">
        <f t="shared" si="161"/>
        <v>40</v>
      </c>
      <c r="BV143" s="159">
        <f t="shared" si="162"/>
        <v>40</v>
      </c>
      <c r="BW143" s="159">
        <f t="shared" si="163"/>
        <v>60</v>
      </c>
      <c r="BX143" s="159">
        <f t="shared" si="164"/>
        <v>60</v>
      </c>
      <c r="BY143" s="159">
        <f t="shared" si="165"/>
        <v>60</v>
      </c>
      <c r="BZ143" s="159">
        <f t="shared" si="166"/>
        <v>60</v>
      </c>
      <c r="CA143" s="159">
        <f t="shared" si="167"/>
        <v>60</v>
      </c>
      <c r="CB143" s="159">
        <f t="shared" si="168"/>
        <v>60</v>
      </c>
      <c r="CC143" s="159">
        <f t="shared" si="169"/>
        <v>60</v>
      </c>
      <c r="CD143" s="159">
        <f t="shared" si="170"/>
        <v>60</v>
      </c>
      <c r="CE143" s="159">
        <f t="shared" si="171"/>
        <v>60</v>
      </c>
      <c r="CF143" s="159">
        <f t="shared" si="172"/>
        <v>60</v>
      </c>
      <c r="CG143" s="1"/>
      <c r="CH143" s="1"/>
      <c r="CI143" s="160">
        <f t="shared" si="173"/>
        <v>20.090751711758202</v>
      </c>
      <c r="CJ143" s="160">
        <f t="shared" si="174"/>
        <v>20.090751711758202</v>
      </c>
      <c r="CK143" s="160">
        <f t="shared" si="175"/>
        <v>20.090751711758202</v>
      </c>
      <c r="CL143" s="160">
        <f t="shared" si="176"/>
        <v>20.090751711758202</v>
      </c>
      <c r="CM143" s="160">
        <f t="shared" si="177"/>
        <v>20.090751711758202</v>
      </c>
      <c r="CN143" s="160">
        <f t="shared" si="178"/>
        <v>60.090751711758202</v>
      </c>
      <c r="CO143" s="160">
        <f t="shared" si="179"/>
        <v>60.090751711758202</v>
      </c>
      <c r="CP143" s="160">
        <f t="shared" si="180"/>
        <v>60.090751711758202</v>
      </c>
      <c r="CQ143" s="160">
        <f t="shared" si="181"/>
        <v>60.090751711758202</v>
      </c>
      <c r="CR143" s="160">
        <f t="shared" si="182"/>
        <v>60.090751711758202</v>
      </c>
      <c r="CS143" s="160">
        <f t="shared" si="183"/>
        <v>60.090751711758202</v>
      </c>
      <c r="CT143" s="160">
        <f t="shared" si="184"/>
        <v>60.090751711758202</v>
      </c>
      <c r="CU143" s="160">
        <f t="shared" si="185"/>
        <v>60.090751711758202</v>
      </c>
      <c r="CV143" s="160">
        <f t="shared" si="186"/>
        <v>60.090751711758202</v>
      </c>
      <c r="CW143" s="160">
        <f t="shared" si="187"/>
        <v>60.090751711758202</v>
      </c>
      <c r="CX143" s="160">
        <f t="shared" si="188"/>
        <v>80.090751711758202</v>
      </c>
      <c r="CY143" s="160">
        <f t="shared" si="189"/>
        <v>80.090751711758202</v>
      </c>
      <c r="CZ143" s="160">
        <f t="shared" si="190"/>
        <v>80.090751711758202</v>
      </c>
      <c r="DA143" s="160">
        <f t="shared" si="191"/>
        <v>80.090751711758202</v>
      </c>
      <c r="DB143" s="160">
        <f t="shared" si="192"/>
        <v>80.090751711758202</v>
      </c>
      <c r="DC143" s="160">
        <f t="shared" si="193"/>
        <v>80.090751711758202</v>
      </c>
      <c r="DD143" s="160">
        <f t="shared" si="194"/>
        <v>80.090751711758202</v>
      </c>
      <c r="DE143" s="160">
        <f t="shared" si="195"/>
        <v>80.090751711758202</v>
      </c>
      <c r="DF143" s="160">
        <f t="shared" si="196"/>
        <v>80.090751711758202</v>
      </c>
      <c r="DG143" s="160">
        <f t="shared" si="197"/>
        <v>80.090751711758202</v>
      </c>
      <c r="DH143" s="36"/>
      <c r="DI143" s="36"/>
      <c r="DJ143" s="160">
        <f t="shared" si="198"/>
        <v>20.090751711758202</v>
      </c>
      <c r="DK143" s="160">
        <f t="shared" si="199"/>
        <v>20.090751711758202</v>
      </c>
      <c r="DL143" s="160">
        <f t="shared" si="200"/>
        <v>20.090751711758202</v>
      </c>
      <c r="DM143" s="160">
        <f t="shared" si="201"/>
        <v>20.090751711758202</v>
      </c>
      <c r="DN143" s="160">
        <f t="shared" si="202"/>
        <v>13.058988612642832</v>
      </c>
      <c r="DO143" s="160">
        <f t="shared" si="203"/>
        <v>54.081676540582386</v>
      </c>
      <c r="DP143" s="160">
        <f t="shared" si="204"/>
        <v>54.081676540582386</v>
      </c>
      <c r="DQ143" s="160">
        <f t="shared" si="205"/>
        <v>54.081676540582386</v>
      </c>
      <c r="DR143" s="160">
        <f t="shared" si="206"/>
        <v>54.081676540582386</v>
      </c>
      <c r="DS143" s="160">
        <f t="shared" si="207"/>
        <v>35.153089751378552</v>
      </c>
      <c r="DT143" s="160">
        <f t="shared" si="208"/>
        <v>57.08621412617029</v>
      </c>
      <c r="DU143" s="160">
        <f t="shared" si="209"/>
        <v>57.08621412617029</v>
      </c>
      <c r="DV143" s="160">
        <f t="shared" si="210"/>
        <v>57.08621412617029</v>
      </c>
      <c r="DW143" s="160">
        <f t="shared" si="211"/>
        <v>57.08621412617029</v>
      </c>
      <c r="DX143" s="160">
        <f t="shared" si="212"/>
        <v>37.106039182010683</v>
      </c>
      <c r="DY143" s="160">
        <f t="shared" si="213"/>
        <v>64.07260136940657</v>
      </c>
      <c r="DZ143" s="160">
        <f t="shared" si="214"/>
        <v>64.07260136940657</v>
      </c>
      <c r="EA143" s="160">
        <f t="shared" si="215"/>
        <v>64.07260136940657</v>
      </c>
      <c r="EB143" s="160">
        <f t="shared" si="216"/>
        <v>64.07260136940657</v>
      </c>
      <c r="EC143" s="160">
        <f t="shared" si="217"/>
        <v>41.647190890114267</v>
      </c>
      <c r="ED143" s="160">
        <f t="shared" si="218"/>
        <v>68.077138954994467</v>
      </c>
      <c r="EE143" s="160">
        <f t="shared" si="219"/>
        <v>68.077138954994467</v>
      </c>
      <c r="EF143" s="160">
        <f t="shared" si="220"/>
        <v>68.077138954994467</v>
      </c>
      <c r="EG143" s="160">
        <f t="shared" si="221"/>
        <v>68.077138954994467</v>
      </c>
      <c r="EH143" s="160">
        <f t="shared" si="222"/>
        <v>44.250140320746404</v>
      </c>
      <c r="EI143" s="36"/>
      <c r="EJ143" s="36"/>
      <c r="EK143" s="36"/>
      <c r="EL143" s="36"/>
      <c r="EM143" s="36"/>
      <c r="EN143" s="36"/>
      <c r="EO143" s="36"/>
      <c r="EP143" s="36"/>
      <c r="EQ143" s="36"/>
      <c r="ER143" s="36"/>
      <c r="ES143" s="36"/>
      <c r="ET143" s="36"/>
      <c r="EU143" s="36"/>
    </row>
    <row r="144" spans="1:151" ht="13.5" thickBot="1">
      <c r="A144" s="2">
        <v>1056</v>
      </c>
      <c r="B144" s="153">
        <f>INDEX('Customer Longevity'!$A$7:$A$206,MATCH(Model!A144,'Customer Longevity'!$B$7:$B$206,0))</f>
        <v>12.547620053240264</v>
      </c>
      <c r="C144" s="154">
        <v>19008.682700972404</v>
      </c>
      <c r="D144" s="3"/>
      <c r="E144" s="153" cm="1">
        <f t="array" ref="E144">INDEX('Distance to Each Branch'!$C$7:$C$806,MATCH(1, (Model!$E$14='Distance to Each Branch'!$B$7:$B$806)*(Model!A144='Distance to Each Branch'!$A$7:$A$806),0))</f>
        <v>7.3460369449371861</v>
      </c>
      <c r="F144" s="153" cm="1">
        <f t="array" ref="F144">INDEX('Distance to Each Branch'!$C$7:$C$806,MATCH(1, (Model!$F$14='Distance to Each Branch'!$B$7:$B$806)*(Model!A144='Distance to Each Branch'!$A$7:$A$806),0))</f>
        <v>5.1453594474050144</v>
      </c>
      <c r="G144" s="153" cm="1">
        <f t="array" ref="G144">INDEX('Distance to Each Branch'!$C$7:$C$806,MATCH(1, (Model!$G$14='Distance to Each Branch'!$B$7:$B$806)*(Model!A144='Distance to Each Branch'!$A$7:$A$806),0))</f>
        <v>2.7910507652038943</v>
      </c>
      <c r="H144" s="153" cm="1">
        <f t="array" ref="H144">INDEX('Distance to Each Branch'!$C$7:$C$806,MATCH(1, (Model!$H$14='Distance to Each Branch'!$B$7:$B$806)*(Model!A144='Distance to Each Branch'!$A$7:$A$806),0))</f>
        <v>2.8039693711862301</v>
      </c>
      <c r="I144" s="155" t="str">
        <f t="shared" si="224"/>
        <v>Branch C</v>
      </c>
      <c r="J144" s="54"/>
      <c r="K144" s="156">
        <f t="shared" si="225"/>
        <v>2.7910507652038943</v>
      </c>
      <c r="L144" s="34">
        <v>0</v>
      </c>
      <c r="M144" s="153">
        <f t="shared" ref="M144:M207" si="231">IF(E144=$K144,SMALL($E144:$H144,2)-$K144,0)</f>
        <v>0</v>
      </c>
      <c r="N144" s="153">
        <f t="shared" si="227"/>
        <v>0</v>
      </c>
      <c r="O144" s="153">
        <f t="shared" si="228"/>
        <v>1.2918605982335851E-2</v>
      </c>
      <c r="P144" s="153">
        <f t="shared" si="229"/>
        <v>0</v>
      </c>
      <c r="R144" s="23">
        <v>1</v>
      </c>
      <c r="S144" s="157">
        <f>(1-IF(M144=0,0,INDEX('Branch Closure Driven Attrition'!$D$9:$G$12,MATCH($B144,'Branch Closure Driven Attrition'!$C$9:$C$12,TRUE),MATCH(M144,'Branch Closure Driven Attrition'!$D$8:$G$8,TRUE))))</f>
        <v>1</v>
      </c>
      <c r="T144" s="157">
        <f>(1-IF(N144=0,0,INDEX('Branch Closure Driven Attrition'!$D$9:$G$12,MATCH($B144,'Branch Closure Driven Attrition'!$C$9:$C$12,TRUE),MATCH(N144,'Branch Closure Driven Attrition'!$D$8:$G$8,TRUE))))</f>
        <v>1</v>
      </c>
      <c r="U144" s="157">
        <f>(1-IF(O144=0,0,INDEX('Branch Closure Driven Attrition'!$D$9:$G$12,MATCH($B144,'Branch Closure Driven Attrition'!$C$9:$C$12,TRUE),MATCH(O144,'Branch Closure Driven Attrition'!$D$8:$G$8,TRUE))))</f>
        <v>0.8</v>
      </c>
      <c r="V144" s="157">
        <f>(1-IF(P144=0,0,INDEX('Branch Closure Driven Attrition'!$D$9:$G$12,MATCH($B144,'Branch Closure Driven Attrition'!$C$9:$C$12,TRUE),MATCH(P144,'Branch Closure Driven Attrition'!$D$8:$G$8,TRUE))))</f>
        <v>1</v>
      </c>
      <c r="W144" s="29"/>
      <c r="X144" s="23">
        <f t="shared" si="230"/>
        <v>1</v>
      </c>
      <c r="Y144" s="157">
        <f>IF($C144&lt;'Fee Driven Attrition'!$I$8,1-IF(Y$13='Fee Driven Attrition'!$J$7,'Fee Driven Attrition'!$J$8,'Fee Driven Attrition'!$K$8),1)</f>
        <v>1</v>
      </c>
      <c r="Z144" s="157">
        <f>IF($C144&lt;'Fee Driven Attrition'!$I$9,1-IF(Z$13='Fee Driven Attrition'!$J$7,'Fee Driven Attrition'!$J$9,'Fee Driven Attrition'!$K$8),1)</f>
        <v>1</v>
      </c>
      <c r="AA144" s="157">
        <f>IF($C144&lt;'Fee Driven Attrition'!$I$8,1-IF(AA$13='Fee Driven Attrition'!$K$7,'Fee Driven Attrition'!$K$8,'Fee Driven Attrition'!$K$8),1)</f>
        <v>1</v>
      </c>
      <c r="AB144" s="157">
        <f>IF($C144&lt;'Fee Driven Attrition'!$I$9,1-IF(AB$13='Fee Driven Attrition'!$K$7,'Fee Driven Attrition'!$K$9,'Fee Driven Attrition'!$K$8),1)</f>
        <v>1</v>
      </c>
      <c r="AC144" s="29"/>
      <c r="AD144" s="23"/>
      <c r="AE144" s="157">
        <f t="shared" si="223"/>
        <v>1</v>
      </c>
      <c r="AF144" s="157">
        <f t="shared" ref="AF144:AF207" si="232">S144*$X144</f>
        <v>1</v>
      </c>
      <c r="AG144" s="157">
        <f t="shared" ref="AG144:AG207" si="233">T144*$X144</f>
        <v>1</v>
      </c>
      <c r="AH144" s="157">
        <f t="shared" ref="AH144:AH207" si="234">U144*$X144</f>
        <v>0.8</v>
      </c>
      <c r="AI144" s="157">
        <f t="shared" ref="AI144:AI207" si="235">V144*$X144</f>
        <v>1</v>
      </c>
      <c r="AJ144" s="157">
        <f t="shared" ref="AJ144:AJ207" si="236">R144*$Y144</f>
        <v>1</v>
      </c>
      <c r="AK144" s="157">
        <f t="shared" ref="AK144:AK207" si="237">S144*$Y144</f>
        <v>1</v>
      </c>
      <c r="AL144" s="157">
        <f t="shared" ref="AL144:AL207" si="238">T144*$Y144</f>
        <v>1</v>
      </c>
      <c r="AM144" s="157">
        <f t="shared" ref="AM144:AM207" si="239">U144*$Y144</f>
        <v>0.8</v>
      </c>
      <c r="AN144" s="157">
        <f t="shared" ref="AN144:AN207" si="240">V144*$Y144</f>
        <v>1</v>
      </c>
      <c r="AO144" s="157">
        <f t="shared" ref="AO144:AO207" si="241">R144*$Z144</f>
        <v>1</v>
      </c>
      <c r="AP144" s="157">
        <f t="shared" ref="AP144:AP207" si="242">S144*$Z144</f>
        <v>1</v>
      </c>
      <c r="AQ144" s="157">
        <f t="shared" ref="AQ144:AQ207" si="243">T144*$Z144</f>
        <v>1</v>
      </c>
      <c r="AR144" s="157">
        <f t="shared" ref="AR144:AR207" si="244">U144*$Z144</f>
        <v>0.8</v>
      </c>
      <c r="AS144" s="157">
        <f t="shared" ref="AS144:AS207" si="245">V144*$Z144</f>
        <v>1</v>
      </c>
      <c r="AT144" s="157">
        <f t="shared" ref="AT144:AT207" si="246">R144*$AA144</f>
        <v>1</v>
      </c>
      <c r="AU144" s="157">
        <f t="shared" ref="AU144:AU207" si="247">S144*$AA144</f>
        <v>1</v>
      </c>
      <c r="AV144" s="157">
        <f t="shared" ref="AV144:AV207" si="248">T144*$AA144</f>
        <v>1</v>
      </c>
      <c r="AW144" s="157">
        <f t="shared" ref="AW144:AW207" si="249">U144*$AA144</f>
        <v>0.8</v>
      </c>
      <c r="AX144" s="157">
        <f t="shared" ref="AX144:AX207" si="250">V144*$AA144</f>
        <v>1</v>
      </c>
      <c r="AY144" s="157">
        <f t="shared" ref="AY144:AY207" si="251">R144*$AB144</f>
        <v>1</v>
      </c>
      <c r="AZ144" s="157">
        <f t="shared" ref="AZ144:AZ207" si="252">S144*$AB144</f>
        <v>1</v>
      </c>
      <c r="BA144" s="157">
        <f t="shared" ref="BA144:BA207" si="253">T144*$AB144</f>
        <v>1</v>
      </c>
      <c r="BB144" s="157">
        <f t="shared" ref="BB144:BB207" si="254">U144*$AB144</f>
        <v>0.8</v>
      </c>
      <c r="BC144" s="157">
        <f t="shared" ref="BC144:BC207" si="255">V144*$AB144</f>
        <v>1</v>
      </c>
      <c r="BD144" s="60"/>
      <c r="BE144" s="158">
        <f t="shared" si="226"/>
        <v>190.08682700972403</v>
      </c>
      <c r="BF144" s="1"/>
      <c r="BG144" s="1"/>
      <c r="BH144" s="159">
        <f t="shared" ref="BH144:BH207" si="256">IF(C144 &lt; $AE$12, $AE$13, 0)</f>
        <v>0</v>
      </c>
      <c r="BI144" s="159">
        <f t="shared" ref="BI144:BI207" si="257">IF(C144 &lt; $AF$12, $AF$13, 0)</f>
        <v>0</v>
      </c>
      <c r="BJ144" s="159">
        <f t="shared" ref="BJ144:BJ207" si="258">IF(C144 &lt; $AG$12, $AG$13, 0)</f>
        <v>0</v>
      </c>
      <c r="BK144" s="159">
        <f t="shared" ref="BK144:BK207" si="259">IF(C144 &lt; $AH$12, $AH$13, 0)</f>
        <v>0</v>
      </c>
      <c r="BL144" s="159">
        <f t="shared" ref="BL144:BL207" si="260">IF(C144 &lt; $AI$12, $AI$13, 0)</f>
        <v>0</v>
      </c>
      <c r="BM144" s="159">
        <f t="shared" ref="BM144:BM207" si="261">IF(C144&lt; $AJ$12, $AJ$13, 0)</f>
        <v>0</v>
      </c>
      <c r="BN144" s="159">
        <f t="shared" ref="BN144:BN207" si="262">IF(C144&lt; $AK$12, $AK$13, 0)</f>
        <v>0</v>
      </c>
      <c r="BO144" s="159">
        <f t="shared" ref="BO144:BO207" si="263">IF(C144&lt; $AL$12, $AL$13, 0)</f>
        <v>0</v>
      </c>
      <c r="BP144" s="159">
        <f t="shared" ref="BP144:BP207" si="264">IF(C144&lt; $AM$12, $AM$13, 0)</f>
        <v>0</v>
      </c>
      <c r="BQ144" s="159">
        <f t="shared" ref="BQ144:BQ207" si="265">IF(C144&lt; $AN$12, $AN$13, 0)</f>
        <v>0</v>
      </c>
      <c r="BR144" s="159">
        <f t="shared" ref="BR144:BR207" si="266">IF(C144&lt; $AO$12, $AO$13, 0)</f>
        <v>0</v>
      </c>
      <c r="BS144" s="159">
        <f t="shared" ref="BS144:BS207" si="267">IF(C144&lt; $AP$12, $AP$13, 0)</f>
        <v>0</v>
      </c>
      <c r="BT144" s="159">
        <f t="shared" ref="BT144:BT207" si="268">IF(C144&lt; $AQ$12, $AQ$13, 0)</f>
        <v>0</v>
      </c>
      <c r="BU144" s="159">
        <f t="shared" ref="BU144:BU207" si="269">IF(C144&lt; $AR$12, $AR$13, 0)</f>
        <v>0</v>
      </c>
      <c r="BV144" s="159">
        <f t="shared" ref="BV144:BV207" si="270">IF(C144&lt; $AS$12, $AS$13, 0)</f>
        <v>0</v>
      </c>
      <c r="BW144" s="159">
        <f t="shared" ref="BW144:BW207" si="271">IF(C144&lt; $AT$12, $AT$13, 0)</f>
        <v>0</v>
      </c>
      <c r="BX144" s="159">
        <f t="shared" ref="BX144:BX207" si="272">IF(C144&lt; $AU$12, $AU$13, 0)</f>
        <v>0</v>
      </c>
      <c r="BY144" s="159">
        <f t="shared" ref="BY144:BY207" si="273">IF(C144&lt; $AV$12, $AV$13, 0)</f>
        <v>0</v>
      </c>
      <c r="BZ144" s="159">
        <f t="shared" ref="BZ144:BZ207" si="274">IF(C144&lt; $AW$12, $AW$13, 0)</f>
        <v>0</v>
      </c>
      <c r="CA144" s="159">
        <f t="shared" ref="CA144:CA207" si="275">IF(C144&lt; $AX$12, $AX$13, 0)</f>
        <v>0</v>
      </c>
      <c r="CB144" s="159">
        <f t="shared" ref="CB144:CB207" si="276">IF(C144&lt; $AY$12, $AY$13, 0)</f>
        <v>0</v>
      </c>
      <c r="CC144" s="159">
        <f t="shared" ref="CC144:CC207" si="277">IF(C144&lt; $AZ$12, $AZ$13, 0)</f>
        <v>0</v>
      </c>
      <c r="CD144" s="159">
        <f t="shared" ref="CD144:CD207" si="278">IF(C144&lt; $BA$12, $BA$13, 0)</f>
        <v>0</v>
      </c>
      <c r="CE144" s="159">
        <f t="shared" ref="CE144:CE207" si="279">IF(C144&lt; $BB$12, $BB$13, 0)</f>
        <v>0</v>
      </c>
      <c r="CF144" s="159">
        <f t="shared" ref="CF144:CF207" si="280">IF(C144&lt; $BC$12, $BC$13, 0)</f>
        <v>0</v>
      </c>
      <c r="CG144" s="1"/>
      <c r="CH144" s="1"/>
      <c r="CI144" s="160">
        <f t="shared" ref="CI144:CI207" si="281">BE144+BH144-50</f>
        <v>140.08682700972403</v>
      </c>
      <c r="CJ144" s="160">
        <f t="shared" ref="CJ144:CJ207" si="282">BE144+BI144-50</f>
        <v>140.08682700972403</v>
      </c>
      <c r="CK144" s="160">
        <f t="shared" ref="CK144:CK207" si="283">BE144+BJ144-50</f>
        <v>140.08682700972403</v>
      </c>
      <c r="CL144" s="160">
        <f t="shared" ref="CL144:CL207" si="284">BE144+BK144-50</f>
        <v>140.08682700972403</v>
      </c>
      <c r="CM144" s="160">
        <f t="shared" ref="CM144:CM207" si="285">BE144+BL144-50</f>
        <v>140.08682700972403</v>
      </c>
      <c r="CN144" s="160">
        <f t="shared" ref="CN144:CN207" si="286">BE144+BM144-50</f>
        <v>140.08682700972403</v>
      </c>
      <c r="CO144" s="160">
        <f t="shared" ref="CO144:CO207" si="287">BE144+BN144-50</f>
        <v>140.08682700972403</v>
      </c>
      <c r="CP144" s="160">
        <f t="shared" ref="CP144:CP207" si="288">BE144+BO144-50</f>
        <v>140.08682700972403</v>
      </c>
      <c r="CQ144" s="160">
        <f t="shared" ref="CQ144:CQ207" si="289">BE144+BP144-50</f>
        <v>140.08682700972403</v>
      </c>
      <c r="CR144" s="160">
        <f t="shared" ref="CR144:CR207" si="290">BE144+BQ144-50</f>
        <v>140.08682700972403</v>
      </c>
      <c r="CS144" s="160">
        <f t="shared" ref="CS144:CS207" si="291">BE144+BR144-50</f>
        <v>140.08682700972403</v>
      </c>
      <c r="CT144" s="160">
        <f t="shared" ref="CT144:CT207" si="292">BE144+BS144-50</f>
        <v>140.08682700972403</v>
      </c>
      <c r="CU144" s="160">
        <f t="shared" ref="CU144:CU207" si="293">BE144+BT144-50</f>
        <v>140.08682700972403</v>
      </c>
      <c r="CV144" s="160">
        <f t="shared" ref="CV144:CV207" si="294">BE144+BU144-50</f>
        <v>140.08682700972403</v>
      </c>
      <c r="CW144" s="160">
        <f t="shared" ref="CW144:CW207" si="295">BE144+BV144-50</f>
        <v>140.08682700972403</v>
      </c>
      <c r="CX144" s="160">
        <f t="shared" ref="CX144:CX207" si="296">BE144+BW144-50</f>
        <v>140.08682700972403</v>
      </c>
      <c r="CY144" s="160">
        <f t="shared" ref="CY144:CY207" si="297">BE144+BX144-50</f>
        <v>140.08682700972403</v>
      </c>
      <c r="CZ144" s="160">
        <f t="shared" ref="CZ144:CZ207" si="298">BE144+BY144-50</f>
        <v>140.08682700972403</v>
      </c>
      <c r="DA144" s="160">
        <f t="shared" ref="DA144:DA207" si="299">BE144+BZ144-50</f>
        <v>140.08682700972403</v>
      </c>
      <c r="DB144" s="160">
        <f t="shared" ref="DB144:DB207" si="300">BE144+CA144-50</f>
        <v>140.08682700972403</v>
      </c>
      <c r="DC144" s="160">
        <f t="shared" ref="DC144:DC207" si="301">BE144+CB144-50</f>
        <v>140.08682700972403</v>
      </c>
      <c r="DD144" s="160">
        <f t="shared" ref="DD144:DD207" si="302">BE144+CC144-50</f>
        <v>140.08682700972403</v>
      </c>
      <c r="DE144" s="160">
        <f t="shared" ref="DE144:DE207" si="303">BE144+CD144-50</f>
        <v>140.08682700972403</v>
      </c>
      <c r="DF144" s="160">
        <f t="shared" ref="DF144:DF207" si="304">BE144+CE144-50</f>
        <v>140.08682700972403</v>
      </c>
      <c r="DG144" s="160">
        <f t="shared" ref="DG144:DG207" si="305">BE144+CF144-50</f>
        <v>140.08682700972403</v>
      </c>
      <c r="DH144" s="36"/>
      <c r="DI144" s="36"/>
      <c r="DJ144" s="160">
        <f t="shared" ref="DJ144:DJ207" si="306">CI144*AE144</f>
        <v>140.08682700972403</v>
      </c>
      <c r="DK144" s="160">
        <f t="shared" ref="DK144:DK207" si="307">CJ144*AF144</f>
        <v>140.08682700972403</v>
      </c>
      <c r="DL144" s="160">
        <f t="shared" ref="DL144:DL207" si="308">CK144*AG144</f>
        <v>140.08682700972403</v>
      </c>
      <c r="DM144" s="160">
        <f t="shared" ref="DM144:DM207" si="309">CL144*AH144</f>
        <v>112.06946160777923</v>
      </c>
      <c r="DN144" s="160">
        <f t="shared" ref="DN144:DN207" si="310">CM144*AI144</f>
        <v>140.08682700972403</v>
      </c>
      <c r="DO144" s="160">
        <f t="shared" ref="DO144:DO207" si="311">CN144*AJ144</f>
        <v>140.08682700972403</v>
      </c>
      <c r="DP144" s="160">
        <f t="shared" ref="DP144:DP207" si="312">CO144*AK144</f>
        <v>140.08682700972403</v>
      </c>
      <c r="DQ144" s="160">
        <f t="shared" ref="DQ144:DQ207" si="313">CP144*AL144</f>
        <v>140.08682700972403</v>
      </c>
      <c r="DR144" s="160">
        <f t="shared" ref="DR144:DR207" si="314">CQ144*AM144</f>
        <v>112.06946160777923</v>
      </c>
      <c r="DS144" s="160">
        <f t="shared" ref="DS144:DS207" si="315">CR144*AN144</f>
        <v>140.08682700972403</v>
      </c>
      <c r="DT144" s="160">
        <f t="shared" ref="DT144:DT207" si="316">CS144*AO144</f>
        <v>140.08682700972403</v>
      </c>
      <c r="DU144" s="160">
        <f t="shared" ref="DU144:DU207" si="317">CT144*AP144</f>
        <v>140.08682700972403</v>
      </c>
      <c r="DV144" s="160">
        <f t="shared" ref="DV144:DV207" si="318">CU144*AQ144</f>
        <v>140.08682700972403</v>
      </c>
      <c r="DW144" s="160">
        <f t="shared" ref="DW144:DW207" si="319">CV144*AR144</f>
        <v>112.06946160777923</v>
      </c>
      <c r="DX144" s="160">
        <f t="shared" ref="DX144:DX207" si="320">CW144*AS144</f>
        <v>140.08682700972403</v>
      </c>
      <c r="DY144" s="160">
        <f t="shared" ref="DY144:DY207" si="321">CX144*AT144</f>
        <v>140.08682700972403</v>
      </c>
      <c r="DZ144" s="160">
        <f t="shared" ref="DZ144:DZ207" si="322">CY144*AU144</f>
        <v>140.08682700972403</v>
      </c>
      <c r="EA144" s="160">
        <f t="shared" ref="EA144:EA207" si="323">CZ144*AV144</f>
        <v>140.08682700972403</v>
      </c>
      <c r="EB144" s="160">
        <f t="shared" ref="EB144:EB207" si="324">DA144*AW144</f>
        <v>112.06946160777923</v>
      </c>
      <c r="EC144" s="160">
        <f t="shared" ref="EC144:EC207" si="325">DB144*AX144</f>
        <v>140.08682700972403</v>
      </c>
      <c r="ED144" s="160">
        <f t="shared" ref="ED144:ED207" si="326">DC144*AY144</f>
        <v>140.08682700972403</v>
      </c>
      <c r="EE144" s="160">
        <f t="shared" ref="EE144:EE207" si="327">DD144*AZ144</f>
        <v>140.08682700972403</v>
      </c>
      <c r="EF144" s="160">
        <f t="shared" ref="EF144:EF207" si="328">DE144*BA144</f>
        <v>140.08682700972403</v>
      </c>
      <c r="EG144" s="160">
        <f t="shared" ref="EG144:EG207" si="329">DF144*BB144</f>
        <v>112.06946160777923</v>
      </c>
      <c r="EH144" s="160">
        <f t="shared" ref="EH144:EH207" si="330">DG144*BC144</f>
        <v>140.08682700972403</v>
      </c>
      <c r="EI144" s="36"/>
      <c r="EJ144" s="36"/>
      <c r="EK144" s="36"/>
      <c r="EL144" s="36"/>
      <c r="EM144" s="36"/>
      <c r="EN144" s="36"/>
      <c r="EO144" s="36"/>
      <c r="EP144" s="36"/>
      <c r="EQ144" s="36"/>
      <c r="ER144" s="36"/>
      <c r="ES144" s="36"/>
      <c r="ET144" s="36"/>
      <c r="EU144" s="36"/>
    </row>
    <row r="145" spans="1:151" ht="13.5" thickBot="1">
      <c r="A145" s="2">
        <v>1193</v>
      </c>
      <c r="B145" s="153">
        <f>INDEX('Customer Longevity'!$A$7:$A$206,MATCH(Model!A145,'Customer Longevity'!$B$7:$B$206,0))</f>
        <v>5.0971071084283999</v>
      </c>
      <c r="C145" s="154">
        <v>7974.3628638559449</v>
      </c>
      <c r="D145" s="3"/>
      <c r="E145" s="153" cm="1">
        <f t="array" ref="E145">INDEX('Distance to Each Branch'!$C$7:$C$806,MATCH(1, (Model!$E$14='Distance to Each Branch'!$B$7:$B$806)*(Model!A145='Distance to Each Branch'!$A$7:$A$806),0))</f>
        <v>5.5532342736724951</v>
      </c>
      <c r="F145" s="153" cm="1">
        <f t="array" ref="F145">INDEX('Distance to Each Branch'!$C$7:$C$806,MATCH(1, (Model!$F$14='Distance to Each Branch'!$B$7:$B$806)*(Model!A145='Distance to Each Branch'!$A$7:$A$806),0))</f>
        <v>4.1765029144793742</v>
      </c>
      <c r="G145" s="153" cm="1">
        <f t="array" ref="G145">INDEX('Distance to Each Branch'!$C$7:$C$806,MATCH(1, (Model!$G$14='Distance to Each Branch'!$B$7:$B$806)*(Model!A145='Distance to Each Branch'!$A$7:$A$806),0))</f>
        <v>4.7797204915235136</v>
      </c>
      <c r="H145" s="153" cm="1">
        <f t="array" ref="H145">INDEX('Distance to Each Branch'!$C$7:$C$806,MATCH(1, (Model!$H$14='Distance to Each Branch'!$B$7:$B$806)*(Model!A145='Distance to Each Branch'!$A$7:$A$806),0))</f>
        <v>1.130292220186315</v>
      </c>
      <c r="I145" s="155" t="str">
        <f t="shared" si="224"/>
        <v>Branch D</v>
      </c>
      <c r="J145" s="54"/>
      <c r="K145" s="156">
        <f t="shared" si="225"/>
        <v>1.130292220186315</v>
      </c>
      <c r="L145" s="34">
        <v>0</v>
      </c>
      <c r="M145" s="153">
        <f t="shared" si="231"/>
        <v>0</v>
      </c>
      <c r="N145" s="153">
        <f t="shared" si="227"/>
        <v>0</v>
      </c>
      <c r="O145" s="153">
        <f t="shared" si="228"/>
        <v>0</v>
      </c>
      <c r="P145" s="153">
        <f t="shared" si="229"/>
        <v>3.0462106942930589</v>
      </c>
      <c r="R145" s="23">
        <v>1</v>
      </c>
      <c r="S145" s="157">
        <f>(1-IF(M145=0,0,INDEX('Branch Closure Driven Attrition'!$D$9:$G$12,MATCH($B145,'Branch Closure Driven Attrition'!$C$9:$C$12,TRUE),MATCH(M145,'Branch Closure Driven Attrition'!$D$8:$G$8,TRUE))))</f>
        <v>1</v>
      </c>
      <c r="T145" s="157">
        <f>(1-IF(N145=0,0,INDEX('Branch Closure Driven Attrition'!$D$9:$G$12,MATCH($B145,'Branch Closure Driven Attrition'!$C$9:$C$12,TRUE),MATCH(N145,'Branch Closure Driven Attrition'!$D$8:$G$8,TRUE))))</f>
        <v>1</v>
      </c>
      <c r="U145" s="157">
        <f>(1-IF(O145=0,0,INDEX('Branch Closure Driven Attrition'!$D$9:$G$12,MATCH($B145,'Branch Closure Driven Attrition'!$C$9:$C$12,TRUE),MATCH(O145,'Branch Closure Driven Attrition'!$D$8:$G$8,TRUE))))</f>
        <v>1</v>
      </c>
      <c r="V145" s="157">
        <f>(1-IF(P145=0,0,INDEX('Branch Closure Driven Attrition'!$D$9:$G$12,MATCH($B145,'Branch Closure Driven Attrition'!$C$9:$C$12,TRUE),MATCH(P145,'Branch Closure Driven Attrition'!$D$8:$G$8,TRUE))))</f>
        <v>0.65</v>
      </c>
      <c r="W145" s="29"/>
      <c r="X145" s="23">
        <f t="shared" si="230"/>
        <v>1</v>
      </c>
      <c r="Y145" s="157">
        <f>IF($C145&lt;'Fee Driven Attrition'!$I$8,1-IF(Y$13='Fee Driven Attrition'!$J$7,'Fee Driven Attrition'!$J$8,'Fee Driven Attrition'!$K$8),1)</f>
        <v>0.9</v>
      </c>
      <c r="Z145" s="157">
        <f>IF($C145&lt;'Fee Driven Attrition'!$I$9,1-IF(Z$13='Fee Driven Attrition'!$J$7,'Fee Driven Attrition'!$J$9,'Fee Driven Attrition'!$K$8),1)</f>
        <v>0.95</v>
      </c>
      <c r="AA145" s="157">
        <f>IF($C145&lt;'Fee Driven Attrition'!$I$8,1-IF(AA$13='Fee Driven Attrition'!$K$7,'Fee Driven Attrition'!$K$8,'Fee Driven Attrition'!$K$8),1)</f>
        <v>0.8</v>
      </c>
      <c r="AB145" s="157">
        <f>IF($C145&lt;'Fee Driven Attrition'!$I$9,1-IF(AB$13='Fee Driven Attrition'!$K$7,'Fee Driven Attrition'!$K$9,'Fee Driven Attrition'!$K$8),1)</f>
        <v>0.85</v>
      </c>
      <c r="AC145" s="29"/>
      <c r="AD145" s="23"/>
      <c r="AE145" s="157">
        <f t="shared" ref="AE145:AE208" si="331">R145*$X145</f>
        <v>1</v>
      </c>
      <c r="AF145" s="157">
        <f t="shared" si="232"/>
        <v>1</v>
      </c>
      <c r="AG145" s="157">
        <f t="shared" si="233"/>
        <v>1</v>
      </c>
      <c r="AH145" s="157">
        <f t="shared" si="234"/>
        <v>1</v>
      </c>
      <c r="AI145" s="157">
        <f t="shared" si="235"/>
        <v>0.65</v>
      </c>
      <c r="AJ145" s="157">
        <f t="shared" si="236"/>
        <v>0.9</v>
      </c>
      <c r="AK145" s="157">
        <f t="shared" si="237"/>
        <v>0.9</v>
      </c>
      <c r="AL145" s="157">
        <f t="shared" si="238"/>
        <v>0.9</v>
      </c>
      <c r="AM145" s="157">
        <f t="shared" si="239"/>
        <v>0.9</v>
      </c>
      <c r="AN145" s="157">
        <f t="shared" si="240"/>
        <v>0.58500000000000008</v>
      </c>
      <c r="AO145" s="157">
        <f t="shared" si="241"/>
        <v>0.95</v>
      </c>
      <c r="AP145" s="157">
        <f t="shared" si="242"/>
        <v>0.95</v>
      </c>
      <c r="AQ145" s="157">
        <f t="shared" si="243"/>
        <v>0.95</v>
      </c>
      <c r="AR145" s="157">
        <f t="shared" si="244"/>
        <v>0.95</v>
      </c>
      <c r="AS145" s="157">
        <f t="shared" si="245"/>
        <v>0.61749999999999994</v>
      </c>
      <c r="AT145" s="157">
        <f t="shared" si="246"/>
        <v>0.8</v>
      </c>
      <c r="AU145" s="157">
        <f t="shared" si="247"/>
        <v>0.8</v>
      </c>
      <c r="AV145" s="157">
        <f t="shared" si="248"/>
        <v>0.8</v>
      </c>
      <c r="AW145" s="157">
        <f t="shared" si="249"/>
        <v>0.8</v>
      </c>
      <c r="AX145" s="157">
        <f t="shared" si="250"/>
        <v>0.52</v>
      </c>
      <c r="AY145" s="157">
        <f t="shared" si="251"/>
        <v>0.85</v>
      </c>
      <c r="AZ145" s="157">
        <f t="shared" si="252"/>
        <v>0.85</v>
      </c>
      <c r="BA145" s="157">
        <f t="shared" si="253"/>
        <v>0.85</v>
      </c>
      <c r="BB145" s="157">
        <f t="shared" si="254"/>
        <v>0.85</v>
      </c>
      <c r="BC145" s="157">
        <f t="shared" si="255"/>
        <v>0.55249999999999999</v>
      </c>
      <c r="BD145" s="60"/>
      <c r="BE145" s="158">
        <f t="shared" si="226"/>
        <v>79.743628638559457</v>
      </c>
      <c r="BF145" s="1"/>
      <c r="BG145" s="1"/>
      <c r="BH145" s="159">
        <f t="shared" si="256"/>
        <v>0</v>
      </c>
      <c r="BI145" s="159">
        <f t="shared" si="257"/>
        <v>0</v>
      </c>
      <c r="BJ145" s="159">
        <f t="shared" si="258"/>
        <v>0</v>
      </c>
      <c r="BK145" s="159">
        <f t="shared" si="259"/>
        <v>0</v>
      </c>
      <c r="BL145" s="159">
        <f t="shared" si="260"/>
        <v>0</v>
      </c>
      <c r="BM145" s="159">
        <f t="shared" si="261"/>
        <v>40</v>
      </c>
      <c r="BN145" s="159">
        <f t="shared" si="262"/>
        <v>40</v>
      </c>
      <c r="BO145" s="159">
        <f t="shared" si="263"/>
        <v>40</v>
      </c>
      <c r="BP145" s="159">
        <f t="shared" si="264"/>
        <v>40</v>
      </c>
      <c r="BQ145" s="159">
        <f t="shared" si="265"/>
        <v>40</v>
      </c>
      <c r="BR145" s="159">
        <f t="shared" si="266"/>
        <v>40</v>
      </c>
      <c r="BS145" s="159">
        <f t="shared" si="267"/>
        <v>40</v>
      </c>
      <c r="BT145" s="159">
        <f t="shared" si="268"/>
        <v>40</v>
      </c>
      <c r="BU145" s="159">
        <f t="shared" si="269"/>
        <v>40</v>
      </c>
      <c r="BV145" s="159">
        <f t="shared" si="270"/>
        <v>40</v>
      </c>
      <c r="BW145" s="159">
        <f t="shared" si="271"/>
        <v>60</v>
      </c>
      <c r="BX145" s="159">
        <f t="shared" si="272"/>
        <v>60</v>
      </c>
      <c r="BY145" s="159">
        <f t="shared" si="273"/>
        <v>60</v>
      </c>
      <c r="BZ145" s="159">
        <f t="shared" si="274"/>
        <v>60</v>
      </c>
      <c r="CA145" s="159">
        <f t="shared" si="275"/>
        <v>60</v>
      </c>
      <c r="CB145" s="159">
        <f t="shared" si="276"/>
        <v>60</v>
      </c>
      <c r="CC145" s="159">
        <f t="shared" si="277"/>
        <v>60</v>
      </c>
      <c r="CD145" s="159">
        <f t="shared" si="278"/>
        <v>60</v>
      </c>
      <c r="CE145" s="159">
        <f t="shared" si="279"/>
        <v>60</v>
      </c>
      <c r="CF145" s="159">
        <f t="shared" si="280"/>
        <v>60</v>
      </c>
      <c r="CG145" s="1"/>
      <c r="CH145" s="1"/>
      <c r="CI145" s="160">
        <f t="shared" si="281"/>
        <v>29.743628638559457</v>
      </c>
      <c r="CJ145" s="160">
        <f t="shared" si="282"/>
        <v>29.743628638559457</v>
      </c>
      <c r="CK145" s="160">
        <f t="shared" si="283"/>
        <v>29.743628638559457</v>
      </c>
      <c r="CL145" s="160">
        <f t="shared" si="284"/>
        <v>29.743628638559457</v>
      </c>
      <c r="CM145" s="160">
        <f t="shared" si="285"/>
        <v>29.743628638559457</v>
      </c>
      <c r="CN145" s="160">
        <f t="shared" si="286"/>
        <v>69.743628638559457</v>
      </c>
      <c r="CO145" s="160">
        <f t="shared" si="287"/>
        <v>69.743628638559457</v>
      </c>
      <c r="CP145" s="160">
        <f t="shared" si="288"/>
        <v>69.743628638559457</v>
      </c>
      <c r="CQ145" s="160">
        <f t="shared" si="289"/>
        <v>69.743628638559457</v>
      </c>
      <c r="CR145" s="160">
        <f t="shared" si="290"/>
        <v>69.743628638559457</v>
      </c>
      <c r="CS145" s="160">
        <f t="shared" si="291"/>
        <v>69.743628638559457</v>
      </c>
      <c r="CT145" s="160">
        <f t="shared" si="292"/>
        <v>69.743628638559457</v>
      </c>
      <c r="CU145" s="160">
        <f t="shared" si="293"/>
        <v>69.743628638559457</v>
      </c>
      <c r="CV145" s="160">
        <f t="shared" si="294"/>
        <v>69.743628638559457</v>
      </c>
      <c r="CW145" s="160">
        <f t="shared" si="295"/>
        <v>69.743628638559457</v>
      </c>
      <c r="CX145" s="160">
        <f t="shared" si="296"/>
        <v>89.743628638559471</v>
      </c>
      <c r="CY145" s="160">
        <f t="shared" si="297"/>
        <v>89.743628638559471</v>
      </c>
      <c r="CZ145" s="160">
        <f t="shared" si="298"/>
        <v>89.743628638559471</v>
      </c>
      <c r="DA145" s="160">
        <f t="shared" si="299"/>
        <v>89.743628638559471</v>
      </c>
      <c r="DB145" s="160">
        <f t="shared" si="300"/>
        <v>89.743628638559471</v>
      </c>
      <c r="DC145" s="160">
        <f t="shared" si="301"/>
        <v>89.743628638559471</v>
      </c>
      <c r="DD145" s="160">
        <f t="shared" si="302"/>
        <v>89.743628638559471</v>
      </c>
      <c r="DE145" s="160">
        <f t="shared" si="303"/>
        <v>89.743628638559471</v>
      </c>
      <c r="DF145" s="160">
        <f t="shared" si="304"/>
        <v>89.743628638559471</v>
      </c>
      <c r="DG145" s="160">
        <f t="shared" si="305"/>
        <v>89.743628638559471</v>
      </c>
      <c r="DH145" s="36"/>
      <c r="DI145" s="36"/>
      <c r="DJ145" s="160">
        <f t="shared" si="306"/>
        <v>29.743628638559457</v>
      </c>
      <c r="DK145" s="160">
        <f t="shared" si="307"/>
        <v>29.743628638559457</v>
      </c>
      <c r="DL145" s="160">
        <f t="shared" si="308"/>
        <v>29.743628638559457</v>
      </c>
      <c r="DM145" s="160">
        <f t="shared" si="309"/>
        <v>29.743628638559457</v>
      </c>
      <c r="DN145" s="160">
        <f t="shared" si="310"/>
        <v>19.333358615063649</v>
      </c>
      <c r="DO145" s="160">
        <f t="shared" si="311"/>
        <v>62.769265774703513</v>
      </c>
      <c r="DP145" s="160">
        <f t="shared" si="312"/>
        <v>62.769265774703513</v>
      </c>
      <c r="DQ145" s="160">
        <f t="shared" si="313"/>
        <v>62.769265774703513</v>
      </c>
      <c r="DR145" s="160">
        <f t="shared" si="314"/>
        <v>62.769265774703513</v>
      </c>
      <c r="DS145" s="160">
        <f t="shared" si="315"/>
        <v>40.800022753557286</v>
      </c>
      <c r="DT145" s="160">
        <f t="shared" si="316"/>
        <v>66.256447206631478</v>
      </c>
      <c r="DU145" s="160">
        <f t="shared" si="317"/>
        <v>66.256447206631478</v>
      </c>
      <c r="DV145" s="160">
        <f t="shared" si="318"/>
        <v>66.256447206631478</v>
      </c>
      <c r="DW145" s="160">
        <f t="shared" si="319"/>
        <v>66.256447206631478</v>
      </c>
      <c r="DX145" s="160">
        <f t="shared" si="320"/>
        <v>43.066690684310458</v>
      </c>
      <c r="DY145" s="160">
        <f t="shared" si="321"/>
        <v>71.794902910847583</v>
      </c>
      <c r="DZ145" s="160">
        <f t="shared" si="322"/>
        <v>71.794902910847583</v>
      </c>
      <c r="EA145" s="160">
        <f t="shared" si="323"/>
        <v>71.794902910847583</v>
      </c>
      <c r="EB145" s="160">
        <f t="shared" si="324"/>
        <v>71.794902910847583</v>
      </c>
      <c r="EC145" s="160">
        <f t="shared" si="325"/>
        <v>46.666686892050926</v>
      </c>
      <c r="ED145" s="160">
        <f t="shared" si="326"/>
        <v>76.282084342775548</v>
      </c>
      <c r="EE145" s="160">
        <f t="shared" si="327"/>
        <v>76.282084342775548</v>
      </c>
      <c r="EF145" s="160">
        <f t="shared" si="328"/>
        <v>76.282084342775548</v>
      </c>
      <c r="EG145" s="160">
        <f t="shared" si="329"/>
        <v>76.282084342775548</v>
      </c>
      <c r="EH145" s="160">
        <f t="shared" si="330"/>
        <v>49.583354822804104</v>
      </c>
      <c r="EI145" s="36"/>
      <c r="EJ145" s="36"/>
      <c r="EK145" s="36"/>
      <c r="EL145" s="36"/>
      <c r="EM145" s="36"/>
      <c r="EN145" s="36"/>
      <c r="EO145" s="36"/>
      <c r="EP145" s="36"/>
      <c r="EQ145" s="36"/>
      <c r="ER145" s="36"/>
      <c r="ES145" s="36"/>
      <c r="ET145" s="36"/>
      <c r="EU145" s="36"/>
    </row>
    <row r="146" spans="1:151" ht="13.5" thickBot="1">
      <c r="A146" s="2">
        <v>1112</v>
      </c>
      <c r="B146" s="153">
        <f>INDEX('Customer Longevity'!$A$7:$A$206,MATCH(Model!A146,'Customer Longevity'!$B$7:$B$206,0))</f>
        <v>5.2730424187654625</v>
      </c>
      <c r="C146" s="154">
        <v>20059.889186998676</v>
      </c>
      <c r="D146" s="3"/>
      <c r="E146" s="153" cm="1">
        <f t="array" ref="E146">INDEX('Distance to Each Branch'!$C$7:$C$806,MATCH(1, (Model!$E$14='Distance to Each Branch'!$B$7:$B$806)*(Model!A146='Distance to Each Branch'!$A$7:$A$806),0))</f>
        <v>7.1146922225508495</v>
      </c>
      <c r="F146" s="153" cm="1">
        <f t="array" ref="F146">INDEX('Distance to Each Branch'!$C$7:$C$806,MATCH(1, (Model!$F$14='Distance to Each Branch'!$B$7:$B$806)*(Model!A146='Distance to Each Branch'!$A$7:$A$806),0))</f>
        <v>2.1792596956107633</v>
      </c>
      <c r="G146" s="153" cm="1">
        <f t="array" ref="G146">INDEX('Distance to Each Branch'!$C$7:$C$806,MATCH(1, (Model!$G$14='Distance to Each Branch'!$B$7:$B$806)*(Model!A146='Distance to Each Branch'!$A$7:$A$806),0))</f>
        <v>1.1835530140121611</v>
      </c>
      <c r="H146" s="153" cm="1">
        <f t="array" ref="H146">INDEX('Distance to Each Branch'!$C$7:$C$806,MATCH(1, (Model!$H$14='Distance to Each Branch'!$B$7:$B$806)*(Model!A146='Distance to Each Branch'!$A$7:$A$806),0))</f>
        <v>2.1619750787890686</v>
      </c>
      <c r="I146" s="155" t="str">
        <f t="shared" ref="I146:I209" si="332">INDEX($E$14:$H$14, MATCH(MIN(E146:H146),E146:H146,0))</f>
        <v>Branch C</v>
      </c>
      <c r="J146" s="54"/>
      <c r="K146" s="156">
        <f t="shared" ref="K146:K209" si="333">INDEX(E146:H146, MATCH(MIN(E146:H146),E146:H146,0))</f>
        <v>1.1835530140121611</v>
      </c>
      <c r="L146" s="34">
        <v>0</v>
      </c>
      <c r="M146" s="153">
        <f t="shared" si="231"/>
        <v>0</v>
      </c>
      <c r="N146" s="153">
        <f t="shared" si="227"/>
        <v>0</v>
      </c>
      <c r="O146" s="153">
        <f t="shared" si="228"/>
        <v>0.97842206477690752</v>
      </c>
      <c r="P146" s="153">
        <f t="shared" si="229"/>
        <v>0</v>
      </c>
      <c r="R146" s="23">
        <v>1</v>
      </c>
      <c r="S146" s="157">
        <f>(1-IF(M146=0,0,INDEX('Branch Closure Driven Attrition'!$D$9:$G$12,MATCH($B146,'Branch Closure Driven Attrition'!$C$9:$C$12,TRUE),MATCH(M146,'Branch Closure Driven Attrition'!$D$8:$G$8,TRUE))))</f>
        <v>1</v>
      </c>
      <c r="T146" s="157">
        <f>(1-IF(N146=0,0,INDEX('Branch Closure Driven Attrition'!$D$9:$G$12,MATCH($B146,'Branch Closure Driven Attrition'!$C$9:$C$12,TRUE),MATCH(N146,'Branch Closure Driven Attrition'!$D$8:$G$8,TRUE))))</f>
        <v>1</v>
      </c>
      <c r="U146" s="157">
        <f>(1-IF(O146=0,0,INDEX('Branch Closure Driven Attrition'!$D$9:$G$12,MATCH($B146,'Branch Closure Driven Attrition'!$C$9:$C$12,TRUE),MATCH(O146,'Branch Closure Driven Attrition'!$D$8:$G$8,TRUE))))</f>
        <v>0.7</v>
      </c>
      <c r="V146" s="157">
        <f>(1-IF(P146=0,0,INDEX('Branch Closure Driven Attrition'!$D$9:$G$12,MATCH($B146,'Branch Closure Driven Attrition'!$C$9:$C$12,TRUE),MATCH(P146,'Branch Closure Driven Attrition'!$D$8:$G$8,TRUE))))</f>
        <v>1</v>
      </c>
      <c r="W146" s="29"/>
      <c r="X146" s="23">
        <f t="shared" si="230"/>
        <v>1</v>
      </c>
      <c r="Y146" s="157">
        <f>IF($C146&lt;'Fee Driven Attrition'!$I$8,1-IF(Y$13='Fee Driven Attrition'!$J$7,'Fee Driven Attrition'!$J$8,'Fee Driven Attrition'!$K$8),1)</f>
        <v>1</v>
      </c>
      <c r="Z146" s="157">
        <f>IF($C146&lt;'Fee Driven Attrition'!$I$9,1-IF(Z$13='Fee Driven Attrition'!$J$7,'Fee Driven Attrition'!$J$9,'Fee Driven Attrition'!$K$8),1)</f>
        <v>1</v>
      </c>
      <c r="AA146" s="157">
        <f>IF($C146&lt;'Fee Driven Attrition'!$I$8,1-IF(AA$13='Fee Driven Attrition'!$K$7,'Fee Driven Attrition'!$K$8,'Fee Driven Attrition'!$K$8),1)</f>
        <v>1</v>
      </c>
      <c r="AB146" s="157">
        <f>IF($C146&lt;'Fee Driven Attrition'!$I$9,1-IF(AB$13='Fee Driven Attrition'!$K$7,'Fee Driven Attrition'!$K$9,'Fee Driven Attrition'!$K$8),1)</f>
        <v>1</v>
      </c>
      <c r="AC146" s="29"/>
      <c r="AD146" s="23"/>
      <c r="AE146" s="157">
        <f t="shared" si="331"/>
        <v>1</v>
      </c>
      <c r="AF146" s="157">
        <f t="shared" si="232"/>
        <v>1</v>
      </c>
      <c r="AG146" s="157">
        <f t="shared" si="233"/>
        <v>1</v>
      </c>
      <c r="AH146" s="157">
        <f t="shared" si="234"/>
        <v>0.7</v>
      </c>
      <c r="AI146" s="157">
        <f t="shared" si="235"/>
        <v>1</v>
      </c>
      <c r="AJ146" s="157">
        <f t="shared" si="236"/>
        <v>1</v>
      </c>
      <c r="AK146" s="157">
        <f t="shared" si="237"/>
        <v>1</v>
      </c>
      <c r="AL146" s="157">
        <f t="shared" si="238"/>
        <v>1</v>
      </c>
      <c r="AM146" s="157">
        <f t="shared" si="239"/>
        <v>0.7</v>
      </c>
      <c r="AN146" s="157">
        <f t="shared" si="240"/>
        <v>1</v>
      </c>
      <c r="AO146" s="157">
        <f t="shared" si="241"/>
        <v>1</v>
      </c>
      <c r="AP146" s="157">
        <f t="shared" si="242"/>
        <v>1</v>
      </c>
      <c r="AQ146" s="157">
        <f t="shared" si="243"/>
        <v>1</v>
      </c>
      <c r="AR146" s="157">
        <f t="shared" si="244"/>
        <v>0.7</v>
      </c>
      <c r="AS146" s="157">
        <f t="shared" si="245"/>
        <v>1</v>
      </c>
      <c r="AT146" s="157">
        <f t="shared" si="246"/>
        <v>1</v>
      </c>
      <c r="AU146" s="157">
        <f t="shared" si="247"/>
        <v>1</v>
      </c>
      <c r="AV146" s="157">
        <f t="shared" si="248"/>
        <v>1</v>
      </c>
      <c r="AW146" s="157">
        <f t="shared" si="249"/>
        <v>0.7</v>
      </c>
      <c r="AX146" s="157">
        <f t="shared" si="250"/>
        <v>1</v>
      </c>
      <c r="AY146" s="157">
        <f t="shared" si="251"/>
        <v>1</v>
      </c>
      <c r="AZ146" s="157">
        <f t="shared" si="252"/>
        <v>1</v>
      </c>
      <c r="BA146" s="157">
        <f t="shared" si="253"/>
        <v>1</v>
      </c>
      <c r="BB146" s="157">
        <f t="shared" si="254"/>
        <v>0.7</v>
      </c>
      <c r="BC146" s="157">
        <f t="shared" si="255"/>
        <v>1</v>
      </c>
      <c r="BD146" s="60"/>
      <c r="BE146" s="158">
        <f t="shared" si="226"/>
        <v>200.59889186998677</v>
      </c>
      <c r="BF146" s="1"/>
      <c r="BG146" s="1"/>
      <c r="BH146" s="159">
        <f t="shared" si="256"/>
        <v>0</v>
      </c>
      <c r="BI146" s="159">
        <f t="shared" si="257"/>
        <v>0</v>
      </c>
      <c r="BJ146" s="159">
        <f t="shared" si="258"/>
        <v>0</v>
      </c>
      <c r="BK146" s="159">
        <f t="shared" si="259"/>
        <v>0</v>
      </c>
      <c r="BL146" s="159">
        <f t="shared" si="260"/>
        <v>0</v>
      </c>
      <c r="BM146" s="159">
        <f t="shared" si="261"/>
        <v>0</v>
      </c>
      <c r="BN146" s="159">
        <f t="shared" si="262"/>
        <v>0</v>
      </c>
      <c r="BO146" s="159">
        <f t="shared" si="263"/>
        <v>0</v>
      </c>
      <c r="BP146" s="159">
        <f t="shared" si="264"/>
        <v>0</v>
      </c>
      <c r="BQ146" s="159">
        <f t="shared" si="265"/>
        <v>0</v>
      </c>
      <c r="BR146" s="159">
        <f t="shared" si="266"/>
        <v>0</v>
      </c>
      <c r="BS146" s="159">
        <f t="shared" si="267"/>
        <v>0</v>
      </c>
      <c r="BT146" s="159">
        <f t="shared" si="268"/>
        <v>0</v>
      </c>
      <c r="BU146" s="159">
        <f t="shared" si="269"/>
        <v>0</v>
      </c>
      <c r="BV146" s="159">
        <f t="shared" si="270"/>
        <v>0</v>
      </c>
      <c r="BW146" s="159">
        <f t="shared" si="271"/>
        <v>0</v>
      </c>
      <c r="BX146" s="159">
        <f t="shared" si="272"/>
        <v>0</v>
      </c>
      <c r="BY146" s="159">
        <f t="shared" si="273"/>
        <v>0</v>
      </c>
      <c r="BZ146" s="159">
        <f t="shared" si="274"/>
        <v>0</v>
      </c>
      <c r="CA146" s="159">
        <f t="shared" si="275"/>
        <v>0</v>
      </c>
      <c r="CB146" s="159">
        <f t="shared" si="276"/>
        <v>0</v>
      </c>
      <c r="CC146" s="159">
        <f t="shared" si="277"/>
        <v>0</v>
      </c>
      <c r="CD146" s="159">
        <f t="shared" si="278"/>
        <v>0</v>
      </c>
      <c r="CE146" s="159">
        <f t="shared" si="279"/>
        <v>0</v>
      </c>
      <c r="CF146" s="159">
        <f t="shared" si="280"/>
        <v>0</v>
      </c>
      <c r="CG146" s="1"/>
      <c r="CH146" s="1"/>
      <c r="CI146" s="160">
        <f t="shared" si="281"/>
        <v>150.59889186998677</v>
      </c>
      <c r="CJ146" s="160">
        <f t="shared" si="282"/>
        <v>150.59889186998677</v>
      </c>
      <c r="CK146" s="160">
        <f t="shared" si="283"/>
        <v>150.59889186998677</v>
      </c>
      <c r="CL146" s="160">
        <f t="shared" si="284"/>
        <v>150.59889186998677</v>
      </c>
      <c r="CM146" s="160">
        <f t="shared" si="285"/>
        <v>150.59889186998677</v>
      </c>
      <c r="CN146" s="160">
        <f t="shared" si="286"/>
        <v>150.59889186998677</v>
      </c>
      <c r="CO146" s="160">
        <f t="shared" si="287"/>
        <v>150.59889186998677</v>
      </c>
      <c r="CP146" s="160">
        <f t="shared" si="288"/>
        <v>150.59889186998677</v>
      </c>
      <c r="CQ146" s="160">
        <f t="shared" si="289"/>
        <v>150.59889186998677</v>
      </c>
      <c r="CR146" s="160">
        <f t="shared" si="290"/>
        <v>150.59889186998677</v>
      </c>
      <c r="CS146" s="160">
        <f t="shared" si="291"/>
        <v>150.59889186998677</v>
      </c>
      <c r="CT146" s="160">
        <f t="shared" si="292"/>
        <v>150.59889186998677</v>
      </c>
      <c r="CU146" s="160">
        <f t="shared" si="293"/>
        <v>150.59889186998677</v>
      </c>
      <c r="CV146" s="160">
        <f t="shared" si="294"/>
        <v>150.59889186998677</v>
      </c>
      <c r="CW146" s="160">
        <f t="shared" si="295"/>
        <v>150.59889186998677</v>
      </c>
      <c r="CX146" s="160">
        <f t="shared" si="296"/>
        <v>150.59889186998677</v>
      </c>
      <c r="CY146" s="160">
        <f t="shared" si="297"/>
        <v>150.59889186998677</v>
      </c>
      <c r="CZ146" s="160">
        <f t="shared" si="298"/>
        <v>150.59889186998677</v>
      </c>
      <c r="DA146" s="160">
        <f t="shared" si="299"/>
        <v>150.59889186998677</v>
      </c>
      <c r="DB146" s="160">
        <f t="shared" si="300"/>
        <v>150.59889186998677</v>
      </c>
      <c r="DC146" s="160">
        <f t="shared" si="301"/>
        <v>150.59889186998677</v>
      </c>
      <c r="DD146" s="160">
        <f t="shared" si="302"/>
        <v>150.59889186998677</v>
      </c>
      <c r="DE146" s="160">
        <f t="shared" si="303"/>
        <v>150.59889186998677</v>
      </c>
      <c r="DF146" s="160">
        <f t="shared" si="304"/>
        <v>150.59889186998677</v>
      </c>
      <c r="DG146" s="160">
        <f t="shared" si="305"/>
        <v>150.59889186998677</v>
      </c>
      <c r="DH146" s="36"/>
      <c r="DI146" s="36"/>
      <c r="DJ146" s="160">
        <f t="shared" si="306"/>
        <v>150.59889186998677</v>
      </c>
      <c r="DK146" s="160">
        <f t="shared" si="307"/>
        <v>150.59889186998677</v>
      </c>
      <c r="DL146" s="160">
        <f t="shared" si="308"/>
        <v>150.59889186998677</v>
      </c>
      <c r="DM146" s="160">
        <f t="shared" si="309"/>
        <v>105.41922430899074</v>
      </c>
      <c r="DN146" s="160">
        <f t="shared" si="310"/>
        <v>150.59889186998677</v>
      </c>
      <c r="DO146" s="160">
        <f t="shared" si="311"/>
        <v>150.59889186998677</v>
      </c>
      <c r="DP146" s="160">
        <f t="shared" si="312"/>
        <v>150.59889186998677</v>
      </c>
      <c r="DQ146" s="160">
        <f t="shared" si="313"/>
        <v>150.59889186998677</v>
      </c>
      <c r="DR146" s="160">
        <f t="shared" si="314"/>
        <v>105.41922430899074</v>
      </c>
      <c r="DS146" s="160">
        <f t="shared" si="315"/>
        <v>150.59889186998677</v>
      </c>
      <c r="DT146" s="160">
        <f t="shared" si="316"/>
        <v>150.59889186998677</v>
      </c>
      <c r="DU146" s="160">
        <f t="shared" si="317"/>
        <v>150.59889186998677</v>
      </c>
      <c r="DV146" s="160">
        <f t="shared" si="318"/>
        <v>150.59889186998677</v>
      </c>
      <c r="DW146" s="160">
        <f t="shared" si="319"/>
        <v>105.41922430899074</v>
      </c>
      <c r="DX146" s="160">
        <f t="shared" si="320"/>
        <v>150.59889186998677</v>
      </c>
      <c r="DY146" s="160">
        <f t="shared" si="321"/>
        <v>150.59889186998677</v>
      </c>
      <c r="DZ146" s="160">
        <f t="shared" si="322"/>
        <v>150.59889186998677</v>
      </c>
      <c r="EA146" s="160">
        <f t="shared" si="323"/>
        <v>150.59889186998677</v>
      </c>
      <c r="EB146" s="160">
        <f t="shared" si="324"/>
        <v>105.41922430899074</v>
      </c>
      <c r="EC146" s="160">
        <f t="shared" si="325"/>
        <v>150.59889186998677</v>
      </c>
      <c r="ED146" s="160">
        <f t="shared" si="326"/>
        <v>150.59889186998677</v>
      </c>
      <c r="EE146" s="160">
        <f t="shared" si="327"/>
        <v>150.59889186998677</v>
      </c>
      <c r="EF146" s="160">
        <f t="shared" si="328"/>
        <v>150.59889186998677</v>
      </c>
      <c r="EG146" s="160">
        <f t="shared" si="329"/>
        <v>105.41922430899074</v>
      </c>
      <c r="EH146" s="160">
        <f t="shared" si="330"/>
        <v>150.59889186998677</v>
      </c>
      <c r="EI146" s="36"/>
      <c r="EJ146" s="36"/>
      <c r="EK146" s="36"/>
      <c r="EL146" s="36"/>
      <c r="EM146" s="36"/>
      <c r="EN146" s="36"/>
      <c r="EO146" s="36"/>
      <c r="EP146" s="36"/>
      <c r="EQ146" s="36"/>
      <c r="ER146" s="36"/>
      <c r="ES146" s="36"/>
      <c r="ET146" s="36"/>
      <c r="EU146" s="36"/>
    </row>
    <row r="147" spans="1:151" ht="13.5" thickBot="1">
      <c r="A147" s="2">
        <v>1023</v>
      </c>
      <c r="B147" s="153">
        <f>INDEX('Customer Longevity'!$A$7:$A$206,MATCH(Model!A147,'Customer Longevity'!$B$7:$B$206,0))</f>
        <v>3.6510975705607884</v>
      </c>
      <c r="C147" s="154">
        <v>11297.032690675602</v>
      </c>
      <c r="D147" s="3"/>
      <c r="E147" s="153" cm="1">
        <f t="array" ref="E147">INDEX('Distance to Each Branch'!$C$7:$C$806,MATCH(1, (Model!$E$14='Distance to Each Branch'!$B$7:$B$806)*(Model!A147='Distance to Each Branch'!$A$7:$A$806),0))</f>
        <v>6.7796888430699038</v>
      </c>
      <c r="F147" s="153" cm="1">
        <f t="array" ref="F147">INDEX('Distance to Each Branch'!$C$7:$C$806,MATCH(1, (Model!$F$14='Distance to Each Branch'!$B$7:$B$806)*(Model!A147='Distance to Each Branch'!$A$7:$A$806),0))</f>
        <v>3.4283452359145561</v>
      </c>
      <c r="G147" s="153" cm="1">
        <f t="array" ref="G147">INDEX('Distance to Each Branch'!$C$7:$C$806,MATCH(1, (Model!$G$14='Distance to Each Branch'!$B$7:$B$806)*(Model!A147='Distance to Each Branch'!$A$7:$A$806),0))</f>
        <v>5.4106220821886657</v>
      </c>
      <c r="H147" s="153" cm="1">
        <f t="array" ref="H147">INDEX('Distance to Each Branch'!$C$7:$C$806,MATCH(1, (Model!$H$14='Distance to Each Branch'!$B$7:$B$806)*(Model!A147='Distance to Each Branch'!$A$7:$A$806),0))</f>
        <v>3.8231559580130017</v>
      </c>
      <c r="I147" s="155" t="str">
        <f t="shared" si="332"/>
        <v>Branch B</v>
      </c>
      <c r="J147" s="54"/>
      <c r="K147" s="156">
        <f t="shared" si="333"/>
        <v>3.4283452359145561</v>
      </c>
      <c r="L147" s="34">
        <v>0</v>
      </c>
      <c r="M147" s="153">
        <f t="shared" si="231"/>
        <v>0</v>
      </c>
      <c r="N147" s="153">
        <f t="shared" si="227"/>
        <v>0.39481072209844559</v>
      </c>
      <c r="O147" s="153">
        <f t="shared" si="228"/>
        <v>0</v>
      </c>
      <c r="P147" s="153">
        <f t="shared" si="229"/>
        <v>0</v>
      </c>
      <c r="R147" s="23">
        <v>1</v>
      </c>
      <c r="S147" s="157">
        <f>(1-IF(M147=0,0,INDEX('Branch Closure Driven Attrition'!$D$9:$G$12,MATCH($B147,'Branch Closure Driven Attrition'!$C$9:$C$12,TRUE),MATCH(M147,'Branch Closure Driven Attrition'!$D$8:$G$8,TRUE))))</f>
        <v>1</v>
      </c>
      <c r="T147" s="157">
        <f>(1-IF(N147=0,0,INDEX('Branch Closure Driven Attrition'!$D$9:$G$12,MATCH($B147,'Branch Closure Driven Attrition'!$C$9:$C$12,TRUE),MATCH(N147,'Branch Closure Driven Attrition'!$D$8:$G$8,TRUE))))</f>
        <v>0.7</v>
      </c>
      <c r="U147" s="157">
        <f>(1-IF(O147=0,0,INDEX('Branch Closure Driven Attrition'!$D$9:$G$12,MATCH($B147,'Branch Closure Driven Attrition'!$C$9:$C$12,TRUE),MATCH(O147,'Branch Closure Driven Attrition'!$D$8:$G$8,TRUE))))</f>
        <v>1</v>
      </c>
      <c r="V147" s="157">
        <f>(1-IF(P147=0,0,INDEX('Branch Closure Driven Attrition'!$D$9:$G$12,MATCH($B147,'Branch Closure Driven Attrition'!$C$9:$C$12,TRUE),MATCH(P147,'Branch Closure Driven Attrition'!$D$8:$G$8,TRUE))))</f>
        <v>1</v>
      </c>
      <c r="W147" s="29"/>
      <c r="X147" s="23">
        <f t="shared" si="230"/>
        <v>1</v>
      </c>
      <c r="Y147" s="157">
        <f>IF($C147&lt;'Fee Driven Attrition'!$I$8,1-IF(Y$13='Fee Driven Attrition'!$J$7,'Fee Driven Attrition'!$J$8,'Fee Driven Attrition'!$K$8),1)</f>
        <v>0.9</v>
      </c>
      <c r="Z147" s="157">
        <f>IF($C147&lt;'Fee Driven Attrition'!$I$9,1-IF(Z$13='Fee Driven Attrition'!$J$7,'Fee Driven Attrition'!$J$9,'Fee Driven Attrition'!$K$8),1)</f>
        <v>0.95</v>
      </c>
      <c r="AA147" s="157">
        <f>IF($C147&lt;'Fee Driven Attrition'!$I$8,1-IF(AA$13='Fee Driven Attrition'!$K$7,'Fee Driven Attrition'!$K$8,'Fee Driven Attrition'!$K$8),1)</f>
        <v>0.8</v>
      </c>
      <c r="AB147" s="157">
        <f>IF($C147&lt;'Fee Driven Attrition'!$I$9,1-IF(AB$13='Fee Driven Attrition'!$K$7,'Fee Driven Attrition'!$K$9,'Fee Driven Attrition'!$K$8),1)</f>
        <v>0.85</v>
      </c>
      <c r="AC147" s="29"/>
      <c r="AD147" s="23"/>
      <c r="AE147" s="157">
        <f t="shared" si="331"/>
        <v>1</v>
      </c>
      <c r="AF147" s="157">
        <f t="shared" si="232"/>
        <v>1</v>
      </c>
      <c r="AG147" s="157">
        <f t="shared" si="233"/>
        <v>0.7</v>
      </c>
      <c r="AH147" s="157">
        <f t="shared" si="234"/>
        <v>1</v>
      </c>
      <c r="AI147" s="157">
        <f t="shared" si="235"/>
        <v>1</v>
      </c>
      <c r="AJ147" s="157">
        <f t="shared" si="236"/>
        <v>0.9</v>
      </c>
      <c r="AK147" s="157">
        <f t="shared" si="237"/>
        <v>0.9</v>
      </c>
      <c r="AL147" s="157">
        <f t="shared" si="238"/>
        <v>0.63</v>
      </c>
      <c r="AM147" s="157">
        <f t="shared" si="239"/>
        <v>0.9</v>
      </c>
      <c r="AN147" s="157">
        <f t="shared" si="240"/>
        <v>0.9</v>
      </c>
      <c r="AO147" s="157">
        <f t="shared" si="241"/>
        <v>0.95</v>
      </c>
      <c r="AP147" s="157">
        <f t="shared" si="242"/>
        <v>0.95</v>
      </c>
      <c r="AQ147" s="157">
        <f t="shared" si="243"/>
        <v>0.66499999999999992</v>
      </c>
      <c r="AR147" s="157">
        <f t="shared" si="244"/>
        <v>0.95</v>
      </c>
      <c r="AS147" s="157">
        <f t="shared" si="245"/>
        <v>0.95</v>
      </c>
      <c r="AT147" s="157">
        <f t="shared" si="246"/>
        <v>0.8</v>
      </c>
      <c r="AU147" s="157">
        <f t="shared" si="247"/>
        <v>0.8</v>
      </c>
      <c r="AV147" s="157">
        <f t="shared" si="248"/>
        <v>0.55999999999999994</v>
      </c>
      <c r="AW147" s="157">
        <f t="shared" si="249"/>
        <v>0.8</v>
      </c>
      <c r="AX147" s="157">
        <f t="shared" si="250"/>
        <v>0.8</v>
      </c>
      <c r="AY147" s="157">
        <f t="shared" si="251"/>
        <v>0.85</v>
      </c>
      <c r="AZ147" s="157">
        <f t="shared" si="252"/>
        <v>0.85</v>
      </c>
      <c r="BA147" s="157">
        <f t="shared" si="253"/>
        <v>0.59499999999999997</v>
      </c>
      <c r="BB147" s="157">
        <f t="shared" si="254"/>
        <v>0.85</v>
      </c>
      <c r="BC147" s="157">
        <f t="shared" si="255"/>
        <v>0.85</v>
      </c>
      <c r="BD147" s="60"/>
      <c r="BE147" s="158">
        <f t="shared" ref="BE147:BE210" si="334">$C147*0.01</f>
        <v>112.97032690675601</v>
      </c>
      <c r="BF147" s="1"/>
      <c r="BG147" s="1"/>
      <c r="BH147" s="159">
        <f t="shared" si="256"/>
        <v>0</v>
      </c>
      <c r="BI147" s="159">
        <f t="shared" si="257"/>
        <v>0</v>
      </c>
      <c r="BJ147" s="159">
        <f t="shared" si="258"/>
        <v>0</v>
      </c>
      <c r="BK147" s="159">
        <f t="shared" si="259"/>
        <v>0</v>
      </c>
      <c r="BL147" s="159">
        <f t="shared" si="260"/>
        <v>0</v>
      </c>
      <c r="BM147" s="159">
        <f t="shared" si="261"/>
        <v>40</v>
      </c>
      <c r="BN147" s="159">
        <f t="shared" si="262"/>
        <v>40</v>
      </c>
      <c r="BO147" s="159">
        <f t="shared" si="263"/>
        <v>40</v>
      </c>
      <c r="BP147" s="159">
        <f t="shared" si="264"/>
        <v>40</v>
      </c>
      <c r="BQ147" s="159">
        <f t="shared" si="265"/>
        <v>40</v>
      </c>
      <c r="BR147" s="159">
        <f t="shared" si="266"/>
        <v>40</v>
      </c>
      <c r="BS147" s="159">
        <f t="shared" si="267"/>
        <v>40</v>
      </c>
      <c r="BT147" s="159">
        <f t="shared" si="268"/>
        <v>40</v>
      </c>
      <c r="BU147" s="159">
        <f t="shared" si="269"/>
        <v>40</v>
      </c>
      <c r="BV147" s="159">
        <f t="shared" si="270"/>
        <v>40</v>
      </c>
      <c r="BW147" s="159">
        <f t="shared" si="271"/>
        <v>60</v>
      </c>
      <c r="BX147" s="159">
        <f t="shared" si="272"/>
        <v>60</v>
      </c>
      <c r="BY147" s="159">
        <f t="shared" si="273"/>
        <v>60</v>
      </c>
      <c r="BZ147" s="159">
        <f t="shared" si="274"/>
        <v>60</v>
      </c>
      <c r="CA147" s="159">
        <f t="shared" si="275"/>
        <v>60</v>
      </c>
      <c r="CB147" s="159">
        <f t="shared" si="276"/>
        <v>60</v>
      </c>
      <c r="CC147" s="159">
        <f t="shared" si="277"/>
        <v>60</v>
      </c>
      <c r="CD147" s="159">
        <f t="shared" si="278"/>
        <v>60</v>
      </c>
      <c r="CE147" s="159">
        <f t="shared" si="279"/>
        <v>60</v>
      </c>
      <c r="CF147" s="159">
        <f t="shared" si="280"/>
        <v>60</v>
      </c>
      <c r="CG147" s="1"/>
      <c r="CH147" s="1"/>
      <c r="CI147" s="160">
        <f t="shared" si="281"/>
        <v>62.970326906756014</v>
      </c>
      <c r="CJ147" s="160">
        <f t="shared" si="282"/>
        <v>62.970326906756014</v>
      </c>
      <c r="CK147" s="160">
        <f t="shared" si="283"/>
        <v>62.970326906756014</v>
      </c>
      <c r="CL147" s="160">
        <f t="shared" si="284"/>
        <v>62.970326906756014</v>
      </c>
      <c r="CM147" s="160">
        <f t="shared" si="285"/>
        <v>62.970326906756014</v>
      </c>
      <c r="CN147" s="160">
        <f t="shared" si="286"/>
        <v>102.97032690675601</v>
      </c>
      <c r="CO147" s="160">
        <f t="shared" si="287"/>
        <v>102.97032690675601</v>
      </c>
      <c r="CP147" s="160">
        <f t="shared" si="288"/>
        <v>102.97032690675601</v>
      </c>
      <c r="CQ147" s="160">
        <f t="shared" si="289"/>
        <v>102.97032690675601</v>
      </c>
      <c r="CR147" s="160">
        <f t="shared" si="290"/>
        <v>102.97032690675601</v>
      </c>
      <c r="CS147" s="160">
        <f t="shared" si="291"/>
        <v>102.97032690675601</v>
      </c>
      <c r="CT147" s="160">
        <f t="shared" si="292"/>
        <v>102.97032690675601</v>
      </c>
      <c r="CU147" s="160">
        <f t="shared" si="293"/>
        <v>102.97032690675601</v>
      </c>
      <c r="CV147" s="160">
        <f t="shared" si="294"/>
        <v>102.97032690675601</v>
      </c>
      <c r="CW147" s="160">
        <f t="shared" si="295"/>
        <v>102.97032690675601</v>
      </c>
      <c r="CX147" s="160">
        <f t="shared" si="296"/>
        <v>122.97032690675601</v>
      </c>
      <c r="CY147" s="160">
        <f t="shared" si="297"/>
        <v>122.97032690675601</v>
      </c>
      <c r="CZ147" s="160">
        <f t="shared" si="298"/>
        <v>122.97032690675601</v>
      </c>
      <c r="DA147" s="160">
        <f t="shared" si="299"/>
        <v>122.97032690675601</v>
      </c>
      <c r="DB147" s="160">
        <f t="shared" si="300"/>
        <v>122.97032690675601</v>
      </c>
      <c r="DC147" s="160">
        <f t="shared" si="301"/>
        <v>122.97032690675601</v>
      </c>
      <c r="DD147" s="160">
        <f t="shared" si="302"/>
        <v>122.97032690675601</v>
      </c>
      <c r="DE147" s="160">
        <f t="shared" si="303"/>
        <v>122.97032690675601</v>
      </c>
      <c r="DF147" s="160">
        <f t="shared" si="304"/>
        <v>122.97032690675601</v>
      </c>
      <c r="DG147" s="160">
        <f t="shared" si="305"/>
        <v>122.97032690675601</v>
      </c>
      <c r="DH147" s="36"/>
      <c r="DI147" s="36"/>
      <c r="DJ147" s="160">
        <f t="shared" si="306"/>
        <v>62.970326906756014</v>
      </c>
      <c r="DK147" s="160">
        <f t="shared" si="307"/>
        <v>62.970326906756014</v>
      </c>
      <c r="DL147" s="160">
        <f t="shared" si="308"/>
        <v>44.079228834729207</v>
      </c>
      <c r="DM147" s="160">
        <f t="shared" si="309"/>
        <v>62.970326906756014</v>
      </c>
      <c r="DN147" s="160">
        <f t="shared" si="310"/>
        <v>62.970326906756014</v>
      </c>
      <c r="DO147" s="160">
        <f t="shared" si="311"/>
        <v>92.673294216080421</v>
      </c>
      <c r="DP147" s="160">
        <f t="shared" si="312"/>
        <v>92.673294216080421</v>
      </c>
      <c r="DQ147" s="160">
        <f t="shared" si="313"/>
        <v>64.871305951256289</v>
      </c>
      <c r="DR147" s="160">
        <f t="shared" si="314"/>
        <v>92.673294216080421</v>
      </c>
      <c r="DS147" s="160">
        <f t="shared" si="315"/>
        <v>92.673294216080421</v>
      </c>
      <c r="DT147" s="160">
        <f t="shared" si="316"/>
        <v>97.821810561418204</v>
      </c>
      <c r="DU147" s="160">
        <f t="shared" si="317"/>
        <v>97.821810561418204</v>
      </c>
      <c r="DV147" s="160">
        <f t="shared" si="318"/>
        <v>68.475267392992748</v>
      </c>
      <c r="DW147" s="160">
        <f t="shared" si="319"/>
        <v>97.821810561418204</v>
      </c>
      <c r="DX147" s="160">
        <f t="shared" si="320"/>
        <v>97.821810561418204</v>
      </c>
      <c r="DY147" s="160">
        <f t="shared" si="321"/>
        <v>98.376261525404814</v>
      </c>
      <c r="DZ147" s="160">
        <f t="shared" si="322"/>
        <v>98.376261525404814</v>
      </c>
      <c r="EA147" s="160">
        <f t="shared" si="323"/>
        <v>68.86338306778336</v>
      </c>
      <c r="EB147" s="160">
        <f t="shared" si="324"/>
        <v>98.376261525404814</v>
      </c>
      <c r="EC147" s="160">
        <f t="shared" si="325"/>
        <v>98.376261525404814</v>
      </c>
      <c r="ED147" s="160">
        <f t="shared" si="326"/>
        <v>104.52477787074261</v>
      </c>
      <c r="EE147" s="160">
        <f t="shared" si="327"/>
        <v>104.52477787074261</v>
      </c>
      <c r="EF147" s="160">
        <f t="shared" si="328"/>
        <v>73.167344509519822</v>
      </c>
      <c r="EG147" s="160">
        <f t="shared" si="329"/>
        <v>104.52477787074261</v>
      </c>
      <c r="EH147" s="160">
        <f t="shared" si="330"/>
        <v>104.52477787074261</v>
      </c>
      <c r="EI147" s="36"/>
      <c r="EJ147" s="36"/>
      <c r="EK147" s="36"/>
      <c r="EL147" s="36"/>
      <c r="EM147" s="36"/>
      <c r="EN147" s="36"/>
      <c r="EO147" s="36"/>
      <c r="EP147" s="36"/>
      <c r="EQ147" s="36"/>
      <c r="ER147" s="36"/>
      <c r="ES147" s="36"/>
      <c r="ET147" s="36"/>
      <c r="EU147" s="36"/>
    </row>
    <row r="148" spans="1:151" ht="13.5" thickBot="1">
      <c r="A148" s="2">
        <v>1040</v>
      </c>
      <c r="B148" s="153">
        <f>INDEX('Customer Longevity'!$A$7:$A$206,MATCH(Model!A148,'Customer Longevity'!$B$7:$B$206,0))</f>
        <v>6.1711658577868329</v>
      </c>
      <c r="C148" s="154">
        <v>23855.873550821481</v>
      </c>
      <c r="D148" s="3"/>
      <c r="E148" s="153" cm="1">
        <f t="array" ref="E148">INDEX('Distance to Each Branch'!$C$7:$C$806,MATCH(1, (Model!$E$14='Distance to Each Branch'!$B$7:$B$806)*(Model!A148='Distance to Each Branch'!$A$7:$A$806),0))</f>
        <v>5.8747134583078884</v>
      </c>
      <c r="F148" s="153" cm="1">
        <f t="array" ref="F148">INDEX('Distance to Each Branch'!$C$7:$C$806,MATCH(1, (Model!$F$14='Distance to Each Branch'!$B$7:$B$806)*(Model!A148='Distance to Each Branch'!$A$7:$A$806),0))</f>
        <v>5.0370617506157149</v>
      </c>
      <c r="G148" s="153" cm="1">
        <f t="array" ref="G148">INDEX('Distance to Each Branch'!$C$7:$C$806,MATCH(1, (Model!$G$14='Distance to Each Branch'!$B$7:$B$806)*(Model!A148='Distance to Each Branch'!$A$7:$A$806),0))</f>
        <v>3.7004594682778418</v>
      </c>
      <c r="H148" s="153" cm="1">
        <f t="array" ref="H148">INDEX('Distance to Each Branch'!$C$7:$C$806,MATCH(1, (Model!$H$14='Distance to Each Branch'!$B$7:$B$806)*(Model!A148='Distance to Each Branch'!$A$7:$A$806),0))</f>
        <v>3.100362597410375</v>
      </c>
      <c r="I148" s="155" t="str">
        <f t="shared" si="332"/>
        <v>Branch D</v>
      </c>
      <c r="J148" s="54"/>
      <c r="K148" s="156">
        <f t="shared" si="333"/>
        <v>3.100362597410375</v>
      </c>
      <c r="L148" s="34">
        <v>0</v>
      </c>
      <c r="M148" s="153">
        <f t="shared" si="231"/>
        <v>0</v>
      </c>
      <c r="N148" s="153">
        <f t="shared" si="227"/>
        <v>0</v>
      </c>
      <c r="O148" s="153">
        <f t="shared" si="228"/>
        <v>0</v>
      </c>
      <c r="P148" s="153">
        <f t="shared" si="229"/>
        <v>0.60009687086746677</v>
      </c>
      <c r="R148" s="23">
        <v>1</v>
      </c>
      <c r="S148" s="157">
        <f>(1-IF(M148=0,0,INDEX('Branch Closure Driven Attrition'!$D$9:$G$12,MATCH($B148,'Branch Closure Driven Attrition'!$C$9:$C$12,TRUE),MATCH(M148,'Branch Closure Driven Attrition'!$D$8:$G$8,TRUE))))</f>
        <v>1</v>
      </c>
      <c r="T148" s="157">
        <f>(1-IF(N148=0,0,INDEX('Branch Closure Driven Attrition'!$D$9:$G$12,MATCH($B148,'Branch Closure Driven Attrition'!$C$9:$C$12,TRUE),MATCH(N148,'Branch Closure Driven Attrition'!$D$8:$G$8,TRUE))))</f>
        <v>1</v>
      </c>
      <c r="U148" s="157">
        <f>(1-IF(O148=0,0,INDEX('Branch Closure Driven Attrition'!$D$9:$G$12,MATCH($B148,'Branch Closure Driven Attrition'!$C$9:$C$12,TRUE),MATCH(O148,'Branch Closure Driven Attrition'!$D$8:$G$8,TRUE))))</f>
        <v>1</v>
      </c>
      <c r="V148" s="157">
        <f>(1-IF(P148=0,0,INDEX('Branch Closure Driven Attrition'!$D$9:$G$12,MATCH($B148,'Branch Closure Driven Attrition'!$C$9:$C$12,TRUE),MATCH(P148,'Branch Closure Driven Attrition'!$D$8:$G$8,TRUE))))</f>
        <v>0.7</v>
      </c>
      <c r="W148" s="29"/>
      <c r="X148" s="23">
        <f t="shared" si="230"/>
        <v>1</v>
      </c>
      <c r="Y148" s="157">
        <f>IF($C148&lt;'Fee Driven Attrition'!$I$8,1-IF(Y$13='Fee Driven Attrition'!$J$7,'Fee Driven Attrition'!$J$8,'Fee Driven Attrition'!$K$8),1)</f>
        <v>1</v>
      </c>
      <c r="Z148" s="157">
        <f>IF($C148&lt;'Fee Driven Attrition'!$I$9,1-IF(Z$13='Fee Driven Attrition'!$J$7,'Fee Driven Attrition'!$J$9,'Fee Driven Attrition'!$K$8),1)</f>
        <v>1</v>
      </c>
      <c r="AA148" s="157">
        <f>IF($C148&lt;'Fee Driven Attrition'!$I$8,1-IF(AA$13='Fee Driven Attrition'!$K$7,'Fee Driven Attrition'!$K$8,'Fee Driven Attrition'!$K$8),1)</f>
        <v>1</v>
      </c>
      <c r="AB148" s="157">
        <f>IF($C148&lt;'Fee Driven Attrition'!$I$9,1-IF(AB$13='Fee Driven Attrition'!$K$7,'Fee Driven Attrition'!$K$9,'Fee Driven Attrition'!$K$8),1)</f>
        <v>1</v>
      </c>
      <c r="AC148" s="29"/>
      <c r="AD148" s="23"/>
      <c r="AE148" s="157">
        <f t="shared" si="331"/>
        <v>1</v>
      </c>
      <c r="AF148" s="157">
        <f t="shared" si="232"/>
        <v>1</v>
      </c>
      <c r="AG148" s="157">
        <f t="shared" si="233"/>
        <v>1</v>
      </c>
      <c r="AH148" s="157">
        <f t="shared" si="234"/>
        <v>1</v>
      </c>
      <c r="AI148" s="157">
        <f t="shared" si="235"/>
        <v>0.7</v>
      </c>
      <c r="AJ148" s="157">
        <f t="shared" si="236"/>
        <v>1</v>
      </c>
      <c r="AK148" s="157">
        <f t="shared" si="237"/>
        <v>1</v>
      </c>
      <c r="AL148" s="157">
        <f t="shared" si="238"/>
        <v>1</v>
      </c>
      <c r="AM148" s="157">
        <f t="shared" si="239"/>
        <v>1</v>
      </c>
      <c r="AN148" s="157">
        <f t="shared" si="240"/>
        <v>0.7</v>
      </c>
      <c r="AO148" s="157">
        <f t="shared" si="241"/>
        <v>1</v>
      </c>
      <c r="AP148" s="157">
        <f t="shared" si="242"/>
        <v>1</v>
      </c>
      <c r="AQ148" s="157">
        <f t="shared" si="243"/>
        <v>1</v>
      </c>
      <c r="AR148" s="157">
        <f t="shared" si="244"/>
        <v>1</v>
      </c>
      <c r="AS148" s="157">
        <f t="shared" si="245"/>
        <v>0.7</v>
      </c>
      <c r="AT148" s="157">
        <f t="shared" si="246"/>
        <v>1</v>
      </c>
      <c r="AU148" s="157">
        <f t="shared" si="247"/>
        <v>1</v>
      </c>
      <c r="AV148" s="157">
        <f t="shared" si="248"/>
        <v>1</v>
      </c>
      <c r="AW148" s="157">
        <f t="shared" si="249"/>
        <v>1</v>
      </c>
      <c r="AX148" s="157">
        <f t="shared" si="250"/>
        <v>0.7</v>
      </c>
      <c r="AY148" s="157">
        <f t="shared" si="251"/>
        <v>1</v>
      </c>
      <c r="AZ148" s="157">
        <f t="shared" si="252"/>
        <v>1</v>
      </c>
      <c r="BA148" s="157">
        <f t="shared" si="253"/>
        <v>1</v>
      </c>
      <c r="BB148" s="157">
        <f t="shared" si="254"/>
        <v>1</v>
      </c>
      <c r="BC148" s="157">
        <f t="shared" si="255"/>
        <v>0.7</v>
      </c>
      <c r="BD148" s="60"/>
      <c r="BE148" s="158">
        <f t="shared" si="334"/>
        <v>238.55873550821482</v>
      </c>
      <c r="BF148" s="1"/>
      <c r="BG148" s="1"/>
      <c r="BH148" s="159">
        <f t="shared" si="256"/>
        <v>0</v>
      </c>
      <c r="BI148" s="159">
        <f t="shared" si="257"/>
        <v>0</v>
      </c>
      <c r="BJ148" s="159">
        <f t="shared" si="258"/>
        <v>0</v>
      </c>
      <c r="BK148" s="159">
        <f t="shared" si="259"/>
        <v>0</v>
      </c>
      <c r="BL148" s="159">
        <f t="shared" si="260"/>
        <v>0</v>
      </c>
      <c r="BM148" s="159">
        <f t="shared" si="261"/>
        <v>0</v>
      </c>
      <c r="BN148" s="159">
        <f t="shared" si="262"/>
        <v>0</v>
      </c>
      <c r="BO148" s="159">
        <f t="shared" si="263"/>
        <v>0</v>
      </c>
      <c r="BP148" s="159">
        <f t="shared" si="264"/>
        <v>0</v>
      </c>
      <c r="BQ148" s="159">
        <f t="shared" si="265"/>
        <v>0</v>
      </c>
      <c r="BR148" s="159">
        <f t="shared" si="266"/>
        <v>0</v>
      </c>
      <c r="BS148" s="159">
        <f t="shared" si="267"/>
        <v>0</v>
      </c>
      <c r="BT148" s="159">
        <f t="shared" si="268"/>
        <v>0</v>
      </c>
      <c r="BU148" s="159">
        <f t="shared" si="269"/>
        <v>0</v>
      </c>
      <c r="BV148" s="159">
        <f t="shared" si="270"/>
        <v>0</v>
      </c>
      <c r="BW148" s="159">
        <f t="shared" si="271"/>
        <v>0</v>
      </c>
      <c r="BX148" s="159">
        <f t="shared" si="272"/>
        <v>0</v>
      </c>
      <c r="BY148" s="159">
        <f t="shared" si="273"/>
        <v>0</v>
      </c>
      <c r="BZ148" s="159">
        <f t="shared" si="274"/>
        <v>0</v>
      </c>
      <c r="CA148" s="159">
        <f t="shared" si="275"/>
        <v>0</v>
      </c>
      <c r="CB148" s="159">
        <f t="shared" si="276"/>
        <v>0</v>
      </c>
      <c r="CC148" s="159">
        <f t="shared" si="277"/>
        <v>0</v>
      </c>
      <c r="CD148" s="159">
        <f t="shared" si="278"/>
        <v>0</v>
      </c>
      <c r="CE148" s="159">
        <f t="shared" si="279"/>
        <v>0</v>
      </c>
      <c r="CF148" s="159">
        <f t="shared" si="280"/>
        <v>0</v>
      </c>
      <c r="CG148" s="1"/>
      <c r="CH148" s="1"/>
      <c r="CI148" s="160">
        <f t="shared" si="281"/>
        <v>188.55873550821482</v>
      </c>
      <c r="CJ148" s="160">
        <f t="shared" si="282"/>
        <v>188.55873550821482</v>
      </c>
      <c r="CK148" s="160">
        <f t="shared" si="283"/>
        <v>188.55873550821482</v>
      </c>
      <c r="CL148" s="160">
        <f t="shared" si="284"/>
        <v>188.55873550821482</v>
      </c>
      <c r="CM148" s="160">
        <f t="shared" si="285"/>
        <v>188.55873550821482</v>
      </c>
      <c r="CN148" s="160">
        <f t="shared" si="286"/>
        <v>188.55873550821482</v>
      </c>
      <c r="CO148" s="160">
        <f t="shared" si="287"/>
        <v>188.55873550821482</v>
      </c>
      <c r="CP148" s="160">
        <f t="shared" si="288"/>
        <v>188.55873550821482</v>
      </c>
      <c r="CQ148" s="160">
        <f t="shared" si="289"/>
        <v>188.55873550821482</v>
      </c>
      <c r="CR148" s="160">
        <f t="shared" si="290"/>
        <v>188.55873550821482</v>
      </c>
      <c r="CS148" s="160">
        <f t="shared" si="291"/>
        <v>188.55873550821482</v>
      </c>
      <c r="CT148" s="160">
        <f t="shared" si="292"/>
        <v>188.55873550821482</v>
      </c>
      <c r="CU148" s="160">
        <f t="shared" si="293"/>
        <v>188.55873550821482</v>
      </c>
      <c r="CV148" s="160">
        <f t="shared" si="294"/>
        <v>188.55873550821482</v>
      </c>
      <c r="CW148" s="160">
        <f t="shared" si="295"/>
        <v>188.55873550821482</v>
      </c>
      <c r="CX148" s="160">
        <f t="shared" si="296"/>
        <v>188.55873550821482</v>
      </c>
      <c r="CY148" s="160">
        <f t="shared" si="297"/>
        <v>188.55873550821482</v>
      </c>
      <c r="CZ148" s="160">
        <f t="shared" si="298"/>
        <v>188.55873550821482</v>
      </c>
      <c r="DA148" s="160">
        <f t="shared" si="299"/>
        <v>188.55873550821482</v>
      </c>
      <c r="DB148" s="160">
        <f t="shared" si="300"/>
        <v>188.55873550821482</v>
      </c>
      <c r="DC148" s="160">
        <f t="shared" si="301"/>
        <v>188.55873550821482</v>
      </c>
      <c r="DD148" s="160">
        <f t="shared" si="302"/>
        <v>188.55873550821482</v>
      </c>
      <c r="DE148" s="160">
        <f t="shared" si="303"/>
        <v>188.55873550821482</v>
      </c>
      <c r="DF148" s="160">
        <f t="shared" si="304"/>
        <v>188.55873550821482</v>
      </c>
      <c r="DG148" s="160">
        <f t="shared" si="305"/>
        <v>188.55873550821482</v>
      </c>
      <c r="DH148" s="36"/>
      <c r="DI148" s="36"/>
      <c r="DJ148" s="160">
        <f t="shared" si="306"/>
        <v>188.55873550821482</v>
      </c>
      <c r="DK148" s="160">
        <f t="shared" si="307"/>
        <v>188.55873550821482</v>
      </c>
      <c r="DL148" s="160">
        <f t="shared" si="308"/>
        <v>188.55873550821482</v>
      </c>
      <c r="DM148" s="160">
        <f t="shared" si="309"/>
        <v>188.55873550821482</v>
      </c>
      <c r="DN148" s="160">
        <f t="shared" si="310"/>
        <v>131.99111485575037</v>
      </c>
      <c r="DO148" s="160">
        <f t="shared" si="311"/>
        <v>188.55873550821482</v>
      </c>
      <c r="DP148" s="160">
        <f t="shared" si="312"/>
        <v>188.55873550821482</v>
      </c>
      <c r="DQ148" s="160">
        <f t="shared" si="313"/>
        <v>188.55873550821482</v>
      </c>
      <c r="DR148" s="160">
        <f t="shared" si="314"/>
        <v>188.55873550821482</v>
      </c>
      <c r="DS148" s="160">
        <f t="shared" si="315"/>
        <v>131.99111485575037</v>
      </c>
      <c r="DT148" s="160">
        <f t="shared" si="316"/>
        <v>188.55873550821482</v>
      </c>
      <c r="DU148" s="160">
        <f t="shared" si="317"/>
        <v>188.55873550821482</v>
      </c>
      <c r="DV148" s="160">
        <f t="shared" si="318"/>
        <v>188.55873550821482</v>
      </c>
      <c r="DW148" s="160">
        <f t="shared" si="319"/>
        <v>188.55873550821482</v>
      </c>
      <c r="DX148" s="160">
        <f t="shared" si="320"/>
        <v>131.99111485575037</v>
      </c>
      <c r="DY148" s="160">
        <f t="shared" si="321"/>
        <v>188.55873550821482</v>
      </c>
      <c r="DZ148" s="160">
        <f t="shared" si="322"/>
        <v>188.55873550821482</v>
      </c>
      <c r="EA148" s="160">
        <f t="shared" si="323"/>
        <v>188.55873550821482</v>
      </c>
      <c r="EB148" s="160">
        <f t="shared" si="324"/>
        <v>188.55873550821482</v>
      </c>
      <c r="EC148" s="160">
        <f t="shared" si="325"/>
        <v>131.99111485575037</v>
      </c>
      <c r="ED148" s="160">
        <f t="shared" si="326"/>
        <v>188.55873550821482</v>
      </c>
      <c r="EE148" s="160">
        <f t="shared" si="327"/>
        <v>188.55873550821482</v>
      </c>
      <c r="EF148" s="160">
        <f t="shared" si="328"/>
        <v>188.55873550821482</v>
      </c>
      <c r="EG148" s="160">
        <f t="shared" si="329"/>
        <v>188.55873550821482</v>
      </c>
      <c r="EH148" s="160">
        <f t="shared" si="330"/>
        <v>131.99111485575037</v>
      </c>
      <c r="EI148" s="36"/>
      <c r="EJ148" s="36"/>
      <c r="EK148" s="36"/>
      <c r="EL148" s="36"/>
      <c r="EM148" s="36"/>
      <c r="EN148" s="36"/>
      <c r="EO148" s="36"/>
      <c r="EP148" s="36"/>
      <c r="EQ148" s="36"/>
      <c r="ER148" s="36"/>
      <c r="ES148" s="36"/>
      <c r="ET148" s="36"/>
      <c r="EU148" s="36"/>
    </row>
    <row r="149" spans="1:151" ht="13.5" thickBot="1">
      <c r="A149" s="2">
        <v>1120</v>
      </c>
      <c r="B149" s="153">
        <f>INDEX('Customer Longevity'!$A$7:$A$206,MATCH(Model!A149,'Customer Longevity'!$B$7:$B$206,0))</f>
        <v>11.700368205226761</v>
      </c>
      <c r="C149" s="154">
        <v>32793.633793150686</v>
      </c>
      <c r="D149" s="3"/>
      <c r="E149" s="153" cm="1">
        <f t="array" ref="E149">INDEX('Distance to Each Branch'!$C$7:$C$806,MATCH(1, (Model!$E$14='Distance to Each Branch'!$B$7:$B$806)*(Model!A149='Distance to Each Branch'!$A$7:$A$806),0))</f>
        <v>7.2691227881718659</v>
      </c>
      <c r="F149" s="153" cm="1">
        <f t="array" ref="F149">INDEX('Distance to Each Branch'!$C$7:$C$806,MATCH(1, (Model!$F$14='Distance to Each Branch'!$B$7:$B$806)*(Model!A149='Distance to Each Branch'!$A$7:$A$806),0))</f>
        <v>1.8130796706377388</v>
      </c>
      <c r="G149" s="153" cm="1">
        <f t="array" ref="G149">INDEX('Distance to Each Branch'!$C$7:$C$806,MATCH(1, (Model!$G$14='Distance to Each Branch'!$B$7:$B$806)*(Model!A149='Distance to Each Branch'!$A$7:$A$806),0))</f>
        <v>4.2352294515219997</v>
      </c>
      <c r="H149" s="153" cm="1">
        <f t="array" ref="H149">INDEX('Distance to Each Branch'!$C$7:$C$806,MATCH(1, (Model!$H$14='Distance to Each Branch'!$B$7:$B$806)*(Model!A149='Distance to Each Branch'!$A$7:$A$806),0))</f>
        <v>2.8627440856591799</v>
      </c>
      <c r="I149" s="155" t="str">
        <f t="shared" si="332"/>
        <v>Branch B</v>
      </c>
      <c r="J149" s="54"/>
      <c r="K149" s="156">
        <f t="shared" si="333"/>
        <v>1.8130796706377388</v>
      </c>
      <c r="L149" s="34">
        <v>0</v>
      </c>
      <c r="M149" s="153">
        <f t="shared" si="231"/>
        <v>0</v>
      </c>
      <c r="N149" s="153">
        <f t="shared" si="227"/>
        <v>1.0496644150214411</v>
      </c>
      <c r="O149" s="153">
        <f t="shared" si="228"/>
        <v>0</v>
      </c>
      <c r="P149" s="153">
        <f t="shared" si="229"/>
        <v>0</v>
      </c>
      <c r="R149" s="23">
        <v>1</v>
      </c>
      <c r="S149" s="157">
        <f>(1-IF(M149=0,0,INDEX('Branch Closure Driven Attrition'!$D$9:$G$12,MATCH($B149,'Branch Closure Driven Attrition'!$C$9:$C$12,TRUE),MATCH(M149,'Branch Closure Driven Attrition'!$D$8:$G$8,TRUE))))</f>
        <v>1</v>
      </c>
      <c r="T149" s="157">
        <f>(1-IF(N149=0,0,INDEX('Branch Closure Driven Attrition'!$D$9:$G$12,MATCH($B149,'Branch Closure Driven Attrition'!$C$9:$C$12,TRUE),MATCH(N149,'Branch Closure Driven Attrition'!$D$8:$G$8,TRUE))))</f>
        <v>0.65</v>
      </c>
      <c r="U149" s="157">
        <f>(1-IF(O149=0,0,INDEX('Branch Closure Driven Attrition'!$D$9:$G$12,MATCH($B149,'Branch Closure Driven Attrition'!$C$9:$C$12,TRUE),MATCH(O149,'Branch Closure Driven Attrition'!$D$8:$G$8,TRUE))))</f>
        <v>1</v>
      </c>
      <c r="V149" s="157">
        <f>(1-IF(P149=0,0,INDEX('Branch Closure Driven Attrition'!$D$9:$G$12,MATCH($B149,'Branch Closure Driven Attrition'!$C$9:$C$12,TRUE),MATCH(P149,'Branch Closure Driven Attrition'!$D$8:$G$8,TRUE))))</f>
        <v>1</v>
      </c>
      <c r="W149" s="29"/>
      <c r="X149" s="23">
        <f t="shared" si="230"/>
        <v>1</v>
      </c>
      <c r="Y149" s="157">
        <f>IF($C149&lt;'Fee Driven Attrition'!$I$8,1-IF(Y$13='Fee Driven Attrition'!$J$7,'Fee Driven Attrition'!$J$8,'Fee Driven Attrition'!$K$8),1)</f>
        <v>1</v>
      </c>
      <c r="Z149" s="157">
        <f>IF($C149&lt;'Fee Driven Attrition'!$I$9,1-IF(Z$13='Fee Driven Attrition'!$J$7,'Fee Driven Attrition'!$J$9,'Fee Driven Attrition'!$K$8),1)</f>
        <v>1</v>
      </c>
      <c r="AA149" s="157">
        <f>IF($C149&lt;'Fee Driven Attrition'!$I$8,1-IF(AA$13='Fee Driven Attrition'!$K$7,'Fee Driven Attrition'!$K$8,'Fee Driven Attrition'!$K$8),1)</f>
        <v>1</v>
      </c>
      <c r="AB149" s="157">
        <f>IF($C149&lt;'Fee Driven Attrition'!$I$9,1-IF(AB$13='Fee Driven Attrition'!$K$7,'Fee Driven Attrition'!$K$9,'Fee Driven Attrition'!$K$8),1)</f>
        <v>1</v>
      </c>
      <c r="AC149" s="29"/>
      <c r="AD149" s="23"/>
      <c r="AE149" s="157">
        <f t="shared" si="331"/>
        <v>1</v>
      </c>
      <c r="AF149" s="157">
        <f t="shared" si="232"/>
        <v>1</v>
      </c>
      <c r="AG149" s="157">
        <f t="shared" si="233"/>
        <v>0.65</v>
      </c>
      <c r="AH149" s="157">
        <f t="shared" si="234"/>
        <v>1</v>
      </c>
      <c r="AI149" s="157">
        <f t="shared" si="235"/>
        <v>1</v>
      </c>
      <c r="AJ149" s="157">
        <f t="shared" si="236"/>
        <v>1</v>
      </c>
      <c r="AK149" s="157">
        <f t="shared" si="237"/>
        <v>1</v>
      </c>
      <c r="AL149" s="157">
        <f t="shared" si="238"/>
        <v>0.65</v>
      </c>
      <c r="AM149" s="157">
        <f t="shared" si="239"/>
        <v>1</v>
      </c>
      <c r="AN149" s="157">
        <f t="shared" si="240"/>
        <v>1</v>
      </c>
      <c r="AO149" s="157">
        <f t="shared" si="241"/>
        <v>1</v>
      </c>
      <c r="AP149" s="157">
        <f t="shared" si="242"/>
        <v>1</v>
      </c>
      <c r="AQ149" s="157">
        <f t="shared" si="243"/>
        <v>0.65</v>
      </c>
      <c r="AR149" s="157">
        <f t="shared" si="244"/>
        <v>1</v>
      </c>
      <c r="AS149" s="157">
        <f t="shared" si="245"/>
        <v>1</v>
      </c>
      <c r="AT149" s="157">
        <f t="shared" si="246"/>
        <v>1</v>
      </c>
      <c r="AU149" s="157">
        <f t="shared" si="247"/>
        <v>1</v>
      </c>
      <c r="AV149" s="157">
        <f t="shared" si="248"/>
        <v>0.65</v>
      </c>
      <c r="AW149" s="157">
        <f t="shared" si="249"/>
        <v>1</v>
      </c>
      <c r="AX149" s="157">
        <f t="shared" si="250"/>
        <v>1</v>
      </c>
      <c r="AY149" s="157">
        <f t="shared" si="251"/>
        <v>1</v>
      </c>
      <c r="AZ149" s="157">
        <f t="shared" si="252"/>
        <v>1</v>
      </c>
      <c r="BA149" s="157">
        <f t="shared" si="253"/>
        <v>0.65</v>
      </c>
      <c r="BB149" s="157">
        <f t="shared" si="254"/>
        <v>1</v>
      </c>
      <c r="BC149" s="157">
        <f t="shared" si="255"/>
        <v>1</v>
      </c>
      <c r="BD149" s="60"/>
      <c r="BE149" s="158">
        <f t="shared" si="334"/>
        <v>327.93633793150684</v>
      </c>
      <c r="BF149" s="1"/>
      <c r="BG149" s="1"/>
      <c r="BH149" s="159">
        <f t="shared" si="256"/>
        <v>0</v>
      </c>
      <c r="BI149" s="159">
        <f t="shared" si="257"/>
        <v>0</v>
      </c>
      <c r="BJ149" s="159">
        <f t="shared" si="258"/>
        <v>0</v>
      </c>
      <c r="BK149" s="159">
        <f t="shared" si="259"/>
        <v>0</v>
      </c>
      <c r="BL149" s="159">
        <f t="shared" si="260"/>
        <v>0</v>
      </c>
      <c r="BM149" s="159">
        <f t="shared" si="261"/>
        <v>0</v>
      </c>
      <c r="BN149" s="159">
        <f t="shared" si="262"/>
        <v>0</v>
      </c>
      <c r="BO149" s="159">
        <f t="shared" si="263"/>
        <v>0</v>
      </c>
      <c r="BP149" s="159">
        <f t="shared" si="264"/>
        <v>0</v>
      </c>
      <c r="BQ149" s="159">
        <f t="shared" si="265"/>
        <v>0</v>
      </c>
      <c r="BR149" s="159">
        <f t="shared" si="266"/>
        <v>0</v>
      </c>
      <c r="BS149" s="159">
        <f t="shared" si="267"/>
        <v>0</v>
      </c>
      <c r="BT149" s="159">
        <f t="shared" si="268"/>
        <v>0</v>
      </c>
      <c r="BU149" s="159">
        <f t="shared" si="269"/>
        <v>0</v>
      </c>
      <c r="BV149" s="159">
        <f t="shared" si="270"/>
        <v>0</v>
      </c>
      <c r="BW149" s="159">
        <f t="shared" si="271"/>
        <v>0</v>
      </c>
      <c r="BX149" s="159">
        <f t="shared" si="272"/>
        <v>0</v>
      </c>
      <c r="BY149" s="159">
        <f t="shared" si="273"/>
        <v>0</v>
      </c>
      <c r="BZ149" s="159">
        <f t="shared" si="274"/>
        <v>0</v>
      </c>
      <c r="CA149" s="159">
        <f t="shared" si="275"/>
        <v>0</v>
      </c>
      <c r="CB149" s="159">
        <f t="shared" si="276"/>
        <v>0</v>
      </c>
      <c r="CC149" s="159">
        <f t="shared" si="277"/>
        <v>0</v>
      </c>
      <c r="CD149" s="159">
        <f t="shared" si="278"/>
        <v>0</v>
      </c>
      <c r="CE149" s="159">
        <f t="shared" si="279"/>
        <v>0</v>
      </c>
      <c r="CF149" s="159">
        <f t="shared" si="280"/>
        <v>0</v>
      </c>
      <c r="CG149" s="1"/>
      <c r="CH149" s="1"/>
      <c r="CI149" s="160">
        <f t="shared" si="281"/>
        <v>277.93633793150684</v>
      </c>
      <c r="CJ149" s="160">
        <f t="shared" si="282"/>
        <v>277.93633793150684</v>
      </c>
      <c r="CK149" s="160">
        <f t="shared" si="283"/>
        <v>277.93633793150684</v>
      </c>
      <c r="CL149" s="160">
        <f t="shared" si="284"/>
        <v>277.93633793150684</v>
      </c>
      <c r="CM149" s="160">
        <f t="shared" si="285"/>
        <v>277.93633793150684</v>
      </c>
      <c r="CN149" s="160">
        <f t="shared" si="286"/>
        <v>277.93633793150684</v>
      </c>
      <c r="CO149" s="160">
        <f t="shared" si="287"/>
        <v>277.93633793150684</v>
      </c>
      <c r="CP149" s="160">
        <f t="shared" si="288"/>
        <v>277.93633793150684</v>
      </c>
      <c r="CQ149" s="160">
        <f t="shared" si="289"/>
        <v>277.93633793150684</v>
      </c>
      <c r="CR149" s="160">
        <f t="shared" si="290"/>
        <v>277.93633793150684</v>
      </c>
      <c r="CS149" s="160">
        <f t="shared" si="291"/>
        <v>277.93633793150684</v>
      </c>
      <c r="CT149" s="160">
        <f t="shared" si="292"/>
        <v>277.93633793150684</v>
      </c>
      <c r="CU149" s="160">
        <f t="shared" si="293"/>
        <v>277.93633793150684</v>
      </c>
      <c r="CV149" s="160">
        <f t="shared" si="294"/>
        <v>277.93633793150684</v>
      </c>
      <c r="CW149" s="160">
        <f t="shared" si="295"/>
        <v>277.93633793150684</v>
      </c>
      <c r="CX149" s="160">
        <f t="shared" si="296"/>
        <v>277.93633793150684</v>
      </c>
      <c r="CY149" s="160">
        <f t="shared" si="297"/>
        <v>277.93633793150684</v>
      </c>
      <c r="CZ149" s="160">
        <f t="shared" si="298"/>
        <v>277.93633793150684</v>
      </c>
      <c r="DA149" s="160">
        <f t="shared" si="299"/>
        <v>277.93633793150684</v>
      </c>
      <c r="DB149" s="160">
        <f t="shared" si="300"/>
        <v>277.93633793150684</v>
      </c>
      <c r="DC149" s="160">
        <f t="shared" si="301"/>
        <v>277.93633793150684</v>
      </c>
      <c r="DD149" s="160">
        <f t="shared" si="302"/>
        <v>277.93633793150684</v>
      </c>
      <c r="DE149" s="160">
        <f t="shared" si="303"/>
        <v>277.93633793150684</v>
      </c>
      <c r="DF149" s="160">
        <f t="shared" si="304"/>
        <v>277.93633793150684</v>
      </c>
      <c r="DG149" s="160">
        <f t="shared" si="305"/>
        <v>277.93633793150684</v>
      </c>
      <c r="DH149" s="36"/>
      <c r="DI149" s="36"/>
      <c r="DJ149" s="160">
        <f t="shared" si="306"/>
        <v>277.93633793150684</v>
      </c>
      <c r="DK149" s="160">
        <f t="shared" si="307"/>
        <v>277.93633793150684</v>
      </c>
      <c r="DL149" s="160">
        <f t="shared" si="308"/>
        <v>180.65861965547944</v>
      </c>
      <c r="DM149" s="160">
        <f t="shared" si="309"/>
        <v>277.93633793150684</v>
      </c>
      <c r="DN149" s="160">
        <f t="shared" si="310"/>
        <v>277.93633793150684</v>
      </c>
      <c r="DO149" s="160">
        <f t="shared" si="311"/>
        <v>277.93633793150684</v>
      </c>
      <c r="DP149" s="160">
        <f t="shared" si="312"/>
        <v>277.93633793150684</v>
      </c>
      <c r="DQ149" s="160">
        <f t="shared" si="313"/>
        <v>180.65861965547944</v>
      </c>
      <c r="DR149" s="160">
        <f t="shared" si="314"/>
        <v>277.93633793150684</v>
      </c>
      <c r="DS149" s="160">
        <f t="shared" si="315"/>
        <v>277.93633793150684</v>
      </c>
      <c r="DT149" s="160">
        <f t="shared" si="316"/>
        <v>277.93633793150684</v>
      </c>
      <c r="DU149" s="160">
        <f t="shared" si="317"/>
        <v>277.93633793150684</v>
      </c>
      <c r="DV149" s="160">
        <f t="shared" si="318"/>
        <v>180.65861965547944</v>
      </c>
      <c r="DW149" s="160">
        <f t="shared" si="319"/>
        <v>277.93633793150684</v>
      </c>
      <c r="DX149" s="160">
        <f t="shared" si="320"/>
        <v>277.93633793150684</v>
      </c>
      <c r="DY149" s="160">
        <f t="shared" si="321"/>
        <v>277.93633793150684</v>
      </c>
      <c r="DZ149" s="160">
        <f t="shared" si="322"/>
        <v>277.93633793150684</v>
      </c>
      <c r="EA149" s="160">
        <f t="shared" si="323"/>
        <v>180.65861965547944</v>
      </c>
      <c r="EB149" s="160">
        <f t="shared" si="324"/>
        <v>277.93633793150684</v>
      </c>
      <c r="EC149" s="160">
        <f t="shared" si="325"/>
        <v>277.93633793150684</v>
      </c>
      <c r="ED149" s="160">
        <f t="shared" si="326"/>
        <v>277.93633793150684</v>
      </c>
      <c r="EE149" s="160">
        <f t="shared" si="327"/>
        <v>277.93633793150684</v>
      </c>
      <c r="EF149" s="160">
        <f t="shared" si="328"/>
        <v>180.65861965547944</v>
      </c>
      <c r="EG149" s="160">
        <f t="shared" si="329"/>
        <v>277.93633793150684</v>
      </c>
      <c r="EH149" s="160">
        <f t="shared" si="330"/>
        <v>277.93633793150684</v>
      </c>
      <c r="EI149" s="36"/>
      <c r="EJ149" s="36"/>
      <c r="EK149" s="36"/>
      <c r="EL149" s="36"/>
      <c r="EM149" s="36"/>
      <c r="EN149" s="36"/>
      <c r="EO149" s="36"/>
      <c r="EP149" s="36"/>
      <c r="EQ149" s="36"/>
      <c r="ER149" s="36"/>
      <c r="ES149" s="36"/>
      <c r="ET149" s="36"/>
      <c r="EU149" s="36"/>
    </row>
    <row r="150" spans="1:151" ht="13.5" thickBot="1">
      <c r="A150" s="2">
        <v>1156</v>
      </c>
      <c r="B150" s="153">
        <f>INDEX('Customer Longevity'!$A$7:$A$206,MATCH(Model!A150,'Customer Longevity'!$B$7:$B$206,0))</f>
        <v>7.8392039702626874</v>
      </c>
      <c r="C150" s="154">
        <v>13110.05899987163</v>
      </c>
      <c r="D150" s="3"/>
      <c r="E150" s="153" cm="1">
        <f t="array" ref="E150">INDEX('Distance to Each Branch'!$C$7:$C$806,MATCH(1, (Model!$E$14='Distance to Each Branch'!$B$7:$B$806)*(Model!A150='Distance to Each Branch'!$A$7:$A$806),0))</f>
        <v>1.1991880203768657</v>
      </c>
      <c r="F150" s="153" cm="1">
        <f t="array" ref="F150">INDEX('Distance to Each Branch'!$C$7:$C$806,MATCH(1, (Model!$F$14='Distance to Each Branch'!$B$7:$B$806)*(Model!A150='Distance to Each Branch'!$A$7:$A$806),0))</f>
        <v>2.6570469108087513</v>
      </c>
      <c r="G150" s="153" cm="1">
        <f t="array" ref="G150">INDEX('Distance to Each Branch'!$C$7:$C$806,MATCH(1, (Model!$G$14='Distance to Each Branch'!$B$7:$B$806)*(Model!A150='Distance to Each Branch'!$A$7:$A$806),0))</f>
        <v>3.9057329027576628</v>
      </c>
      <c r="H150" s="153" cm="1">
        <f t="array" ref="H150">INDEX('Distance to Each Branch'!$C$7:$C$806,MATCH(1, (Model!$H$14='Distance to Each Branch'!$B$7:$B$806)*(Model!A150='Distance to Each Branch'!$A$7:$A$806),0))</f>
        <v>2.2589003665115759</v>
      </c>
      <c r="I150" s="155" t="str">
        <f t="shared" si="332"/>
        <v>Branch A</v>
      </c>
      <c r="J150" s="54"/>
      <c r="K150" s="156">
        <f t="shared" si="333"/>
        <v>1.1991880203768657</v>
      </c>
      <c r="L150" s="34">
        <v>0</v>
      </c>
      <c r="M150" s="153">
        <f t="shared" si="231"/>
        <v>1.0597123461347102</v>
      </c>
      <c r="N150" s="153">
        <f t="shared" si="227"/>
        <v>0</v>
      </c>
      <c r="O150" s="153">
        <f t="shared" si="228"/>
        <v>0</v>
      </c>
      <c r="P150" s="153">
        <f t="shared" si="229"/>
        <v>0</v>
      </c>
      <c r="R150" s="23">
        <v>1</v>
      </c>
      <c r="S150" s="157">
        <f>(1-IF(M150=0,0,INDEX('Branch Closure Driven Attrition'!$D$9:$G$12,MATCH($B150,'Branch Closure Driven Attrition'!$C$9:$C$12,TRUE),MATCH(M150,'Branch Closure Driven Attrition'!$D$8:$G$8,TRUE))))</f>
        <v>0.65</v>
      </c>
      <c r="T150" s="157">
        <f>(1-IF(N150=0,0,INDEX('Branch Closure Driven Attrition'!$D$9:$G$12,MATCH($B150,'Branch Closure Driven Attrition'!$C$9:$C$12,TRUE),MATCH(N150,'Branch Closure Driven Attrition'!$D$8:$G$8,TRUE))))</f>
        <v>1</v>
      </c>
      <c r="U150" s="157">
        <f>(1-IF(O150=0,0,INDEX('Branch Closure Driven Attrition'!$D$9:$G$12,MATCH($B150,'Branch Closure Driven Attrition'!$C$9:$C$12,TRUE),MATCH(O150,'Branch Closure Driven Attrition'!$D$8:$G$8,TRUE))))</f>
        <v>1</v>
      </c>
      <c r="V150" s="157">
        <f>(1-IF(P150=0,0,INDEX('Branch Closure Driven Attrition'!$D$9:$G$12,MATCH($B150,'Branch Closure Driven Attrition'!$C$9:$C$12,TRUE),MATCH(P150,'Branch Closure Driven Attrition'!$D$8:$G$8,TRUE))))</f>
        <v>1</v>
      </c>
      <c r="W150" s="29"/>
      <c r="X150" s="23">
        <f t="shared" si="230"/>
        <v>1</v>
      </c>
      <c r="Y150" s="157">
        <f>IF($C150&lt;'Fee Driven Attrition'!$I$8,1-IF(Y$13='Fee Driven Attrition'!$J$7,'Fee Driven Attrition'!$J$8,'Fee Driven Attrition'!$K$8),1)</f>
        <v>1</v>
      </c>
      <c r="Z150" s="157">
        <f>IF($C150&lt;'Fee Driven Attrition'!$I$9,1-IF(Z$13='Fee Driven Attrition'!$J$7,'Fee Driven Attrition'!$J$9,'Fee Driven Attrition'!$K$8),1)</f>
        <v>0.95</v>
      </c>
      <c r="AA150" s="157">
        <f>IF($C150&lt;'Fee Driven Attrition'!$I$8,1-IF(AA$13='Fee Driven Attrition'!$K$7,'Fee Driven Attrition'!$K$8,'Fee Driven Attrition'!$K$8),1)</f>
        <v>1</v>
      </c>
      <c r="AB150" s="157">
        <f>IF($C150&lt;'Fee Driven Attrition'!$I$9,1-IF(AB$13='Fee Driven Attrition'!$K$7,'Fee Driven Attrition'!$K$9,'Fee Driven Attrition'!$K$8),1)</f>
        <v>0.85</v>
      </c>
      <c r="AC150" s="29"/>
      <c r="AD150" s="23"/>
      <c r="AE150" s="157">
        <f t="shared" si="331"/>
        <v>1</v>
      </c>
      <c r="AF150" s="157">
        <f t="shared" si="232"/>
        <v>0.65</v>
      </c>
      <c r="AG150" s="157">
        <f t="shared" si="233"/>
        <v>1</v>
      </c>
      <c r="AH150" s="157">
        <f t="shared" si="234"/>
        <v>1</v>
      </c>
      <c r="AI150" s="157">
        <f t="shared" si="235"/>
        <v>1</v>
      </c>
      <c r="AJ150" s="157">
        <f t="shared" si="236"/>
        <v>1</v>
      </c>
      <c r="AK150" s="157">
        <f t="shared" si="237"/>
        <v>0.65</v>
      </c>
      <c r="AL150" s="157">
        <f t="shared" si="238"/>
        <v>1</v>
      </c>
      <c r="AM150" s="157">
        <f t="shared" si="239"/>
        <v>1</v>
      </c>
      <c r="AN150" s="157">
        <f t="shared" si="240"/>
        <v>1</v>
      </c>
      <c r="AO150" s="157">
        <f t="shared" si="241"/>
        <v>0.95</v>
      </c>
      <c r="AP150" s="157">
        <f t="shared" si="242"/>
        <v>0.61749999999999994</v>
      </c>
      <c r="AQ150" s="157">
        <f t="shared" si="243"/>
        <v>0.95</v>
      </c>
      <c r="AR150" s="157">
        <f t="shared" si="244"/>
        <v>0.95</v>
      </c>
      <c r="AS150" s="157">
        <f t="shared" si="245"/>
        <v>0.95</v>
      </c>
      <c r="AT150" s="157">
        <f t="shared" si="246"/>
        <v>1</v>
      </c>
      <c r="AU150" s="157">
        <f t="shared" si="247"/>
        <v>0.65</v>
      </c>
      <c r="AV150" s="157">
        <f t="shared" si="248"/>
        <v>1</v>
      </c>
      <c r="AW150" s="157">
        <f t="shared" si="249"/>
        <v>1</v>
      </c>
      <c r="AX150" s="157">
        <f t="shared" si="250"/>
        <v>1</v>
      </c>
      <c r="AY150" s="157">
        <f t="shared" si="251"/>
        <v>0.85</v>
      </c>
      <c r="AZ150" s="157">
        <f t="shared" si="252"/>
        <v>0.55249999999999999</v>
      </c>
      <c r="BA150" s="157">
        <f t="shared" si="253"/>
        <v>0.85</v>
      </c>
      <c r="BB150" s="157">
        <f t="shared" si="254"/>
        <v>0.85</v>
      </c>
      <c r="BC150" s="157">
        <f t="shared" si="255"/>
        <v>0.85</v>
      </c>
      <c r="BD150" s="60"/>
      <c r="BE150" s="158">
        <f t="shared" si="334"/>
        <v>131.10058999871629</v>
      </c>
      <c r="BF150" s="1"/>
      <c r="BG150" s="1"/>
      <c r="BH150" s="159">
        <f t="shared" si="256"/>
        <v>0</v>
      </c>
      <c r="BI150" s="159">
        <f t="shared" si="257"/>
        <v>0</v>
      </c>
      <c r="BJ150" s="159">
        <f t="shared" si="258"/>
        <v>0</v>
      </c>
      <c r="BK150" s="159">
        <f t="shared" si="259"/>
        <v>0</v>
      </c>
      <c r="BL150" s="159">
        <f t="shared" si="260"/>
        <v>0</v>
      </c>
      <c r="BM150" s="159">
        <f t="shared" si="261"/>
        <v>0</v>
      </c>
      <c r="BN150" s="159">
        <f t="shared" si="262"/>
        <v>0</v>
      </c>
      <c r="BO150" s="159">
        <f t="shared" si="263"/>
        <v>0</v>
      </c>
      <c r="BP150" s="159">
        <f t="shared" si="264"/>
        <v>0</v>
      </c>
      <c r="BQ150" s="159">
        <f t="shared" si="265"/>
        <v>0</v>
      </c>
      <c r="BR150" s="159">
        <f t="shared" si="266"/>
        <v>40</v>
      </c>
      <c r="BS150" s="159">
        <f t="shared" si="267"/>
        <v>40</v>
      </c>
      <c r="BT150" s="159">
        <f t="shared" si="268"/>
        <v>40</v>
      </c>
      <c r="BU150" s="159">
        <f t="shared" si="269"/>
        <v>40</v>
      </c>
      <c r="BV150" s="159">
        <f t="shared" si="270"/>
        <v>40</v>
      </c>
      <c r="BW150" s="159">
        <f t="shared" si="271"/>
        <v>0</v>
      </c>
      <c r="BX150" s="159">
        <f t="shared" si="272"/>
        <v>0</v>
      </c>
      <c r="BY150" s="159">
        <f t="shared" si="273"/>
        <v>0</v>
      </c>
      <c r="BZ150" s="159">
        <f t="shared" si="274"/>
        <v>0</v>
      </c>
      <c r="CA150" s="159">
        <f t="shared" si="275"/>
        <v>0</v>
      </c>
      <c r="CB150" s="159">
        <f t="shared" si="276"/>
        <v>60</v>
      </c>
      <c r="CC150" s="159">
        <f t="shared" si="277"/>
        <v>60</v>
      </c>
      <c r="CD150" s="159">
        <f t="shared" si="278"/>
        <v>60</v>
      </c>
      <c r="CE150" s="159">
        <f t="shared" si="279"/>
        <v>60</v>
      </c>
      <c r="CF150" s="159">
        <f t="shared" si="280"/>
        <v>60</v>
      </c>
      <c r="CG150" s="1"/>
      <c r="CH150" s="1"/>
      <c r="CI150" s="160">
        <f t="shared" si="281"/>
        <v>81.100589998716288</v>
      </c>
      <c r="CJ150" s="160">
        <f t="shared" si="282"/>
        <v>81.100589998716288</v>
      </c>
      <c r="CK150" s="160">
        <f t="shared" si="283"/>
        <v>81.100589998716288</v>
      </c>
      <c r="CL150" s="160">
        <f t="shared" si="284"/>
        <v>81.100589998716288</v>
      </c>
      <c r="CM150" s="160">
        <f t="shared" si="285"/>
        <v>81.100589998716288</v>
      </c>
      <c r="CN150" s="160">
        <f t="shared" si="286"/>
        <v>81.100589998716288</v>
      </c>
      <c r="CO150" s="160">
        <f t="shared" si="287"/>
        <v>81.100589998716288</v>
      </c>
      <c r="CP150" s="160">
        <f t="shared" si="288"/>
        <v>81.100589998716288</v>
      </c>
      <c r="CQ150" s="160">
        <f t="shared" si="289"/>
        <v>81.100589998716288</v>
      </c>
      <c r="CR150" s="160">
        <f t="shared" si="290"/>
        <v>81.100589998716288</v>
      </c>
      <c r="CS150" s="160">
        <f t="shared" si="291"/>
        <v>121.10058999871629</v>
      </c>
      <c r="CT150" s="160">
        <f t="shared" si="292"/>
        <v>121.10058999871629</v>
      </c>
      <c r="CU150" s="160">
        <f t="shared" si="293"/>
        <v>121.10058999871629</v>
      </c>
      <c r="CV150" s="160">
        <f t="shared" si="294"/>
        <v>121.10058999871629</v>
      </c>
      <c r="CW150" s="160">
        <f t="shared" si="295"/>
        <v>121.10058999871629</v>
      </c>
      <c r="CX150" s="160">
        <f t="shared" si="296"/>
        <v>81.100589998716288</v>
      </c>
      <c r="CY150" s="160">
        <f t="shared" si="297"/>
        <v>81.100589998716288</v>
      </c>
      <c r="CZ150" s="160">
        <f t="shared" si="298"/>
        <v>81.100589998716288</v>
      </c>
      <c r="DA150" s="160">
        <f t="shared" si="299"/>
        <v>81.100589998716288</v>
      </c>
      <c r="DB150" s="160">
        <f t="shared" si="300"/>
        <v>81.100589998716288</v>
      </c>
      <c r="DC150" s="160">
        <f t="shared" si="301"/>
        <v>141.10058999871629</v>
      </c>
      <c r="DD150" s="160">
        <f t="shared" si="302"/>
        <v>141.10058999871629</v>
      </c>
      <c r="DE150" s="160">
        <f t="shared" si="303"/>
        <v>141.10058999871629</v>
      </c>
      <c r="DF150" s="160">
        <f t="shared" si="304"/>
        <v>141.10058999871629</v>
      </c>
      <c r="DG150" s="160">
        <f t="shared" si="305"/>
        <v>141.10058999871629</v>
      </c>
      <c r="DH150" s="36"/>
      <c r="DI150" s="36"/>
      <c r="DJ150" s="160">
        <f t="shared" si="306"/>
        <v>81.100589998716288</v>
      </c>
      <c r="DK150" s="160">
        <f t="shared" si="307"/>
        <v>52.71538349916559</v>
      </c>
      <c r="DL150" s="160">
        <f t="shared" si="308"/>
        <v>81.100589998716288</v>
      </c>
      <c r="DM150" s="160">
        <f t="shared" si="309"/>
        <v>81.100589998716288</v>
      </c>
      <c r="DN150" s="160">
        <f t="shared" si="310"/>
        <v>81.100589998716288</v>
      </c>
      <c r="DO150" s="160">
        <f t="shared" si="311"/>
        <v>81.100589998716288</v>
      </c>
      <c r="DP150" s="160">
        <f t="shared" si="312"/>
        <v>52.71538349916559</v>
      </c>
      <c r="DQ150" s="160">
        <f t="shared" si="313"/>
        <v>81.100589998716288</v>
      </c>
      <c r="DR150" s="160">
        <f t="shared" si="314"/>
        <v>81.100589998716288</v>
      </c>
      <c r="DS150" s="160">
        <f t="shared" si="315"/>
        <v>81.100589998716288</v>
      </c>
      <c r="DT150" s="160">
        <f t="shared" si="316"/>
        <v>115.04556049878047</v>
      </c>
      <c r="DU150" s="160">
        <f t="shared" si="317"/>
        <v>74.779614324207301</v>
      </c>
      <c r="DV150" s="160">
        <f t="shared" si="318"/>
        <v>115.04556049878047</v>
      </c>
      <c r="DW150" s="160">
        <f t="shared" si="319"/>
        <v>115.04556049878047</v>
      </c>
      <c r="DX150" s="160">
        <f t="shared" si="320"/>
        <v>115.04556049878047</v>
      </c>
      <c r="DY150" s="160">
        <f t="shared" si="321"/>
        <v>81.100589998716288</v>
      </c>
      <c r="DZ150" s="160">
        <f t="shared" si="322"/>
        <v>52.71538349916559</v>
      </c>
      <c r="EA150" s="160">
        <f t="shared" si="323"/>
        <v>81.100589998716288</v>
      </c>
      <c r="EB150" s="160">
        <f t="shared" si="324"/>
        <v>81.100589998716288</v>
      </c>
      <c r="EC150" s="160">
        <f t="shared" si="325"/>
        <v>81.100589998716288</v>
      </c>
      <c r="ED150" s="160">
        <f t="shared" si="326"/>
        <v>119.93550149890883</v>
      </c>
      <c r="EE150" s="160">
        <f t="shared" si="327"/>
        <v>77.95807597429075</v>
      </c>
      <c r="EF150" s="160">
        <f t="shared" si="328"/>
        <v>119.93550149890883</v>
      </c>
      <c r="EG150" s="160">
        <f t="shared" si="329"/>
        <v>119.93550149890883</v>
      </c>
      <c r="EH150" s="160">
        <f t="shared" si="330"/>
        <v>119.93550149890883</v>
      </c>
      <c r="EI150" s="36"/>
      <c r="EJ150" s="36"/>
      <c r="EK150" s="36"/>
      <c r="EL150" s="36"/>
      <c r="EM150" s="36"/>
      <c r="EN150" s="36"/>
      <c r="EO150" s="36"/>
      <c r="EP150" s="36"/>
      <c r="EQ150" s="36"/>
      <c r="ER150" s="36"/>
      <c r="ES150" s="36"/>
      <c r="ET150" s="36"/>
      <c r="EU150" s="36"/>
    </row>
    <row r="151" spans="1:151" ht="13.5" thickBot="1">
      <c r="A151" s="2">
        <v>1021</v>
      </c>
      <c r="B151" s="153">
        <f>INDEX('Customer Longevity'!$A$7:$A$206,MATCH(Model!A151,'Customer Longevity'!$B$7:$B$206,0))</f>
        <v>7.9851035202594911</v>
      </c>
      <c r="C151" s="154">
        <v>11453.18974936805</v>
      </c>
      <c r="D151" s="3"/>
      <c r="E151" s="153" cm="1">
        <f t="array" ref="E151">INDEX('Distance to Each Branch'!$C$7:$C$806,MATCH(1, (Model!$E$14='Distance to Each Branch'!$B$7:$B$806)*(Model!A151='Distance to Each Branch'!$A$7:$A$806),0))</f>
        <v>6.6720058088237542</v>
      </c>
      <c r="F151" s="153" cm="1">
        <f t="array" ref="F151">INDEX('Distance to Each Branch'!$C$7:$C$806,MATCH(1, (Model!$F$14='Distance to Each Branch'!$B$7:$B$806)*(Model!A151='Distance to Each Branch'!$A$7:$A$806),0))</f>
        <v>3.7511561541517984</v>
      </c>
      <c r="G151" s="153" cm="1">
        <f t="array" ref="G151">INDEX('Distance to Each Branch'!$C$7:$C$806,MATCH(1, (Model!$G$14='Distance to Each Branch'!$B$7:$B$806)*(Model!A151='Distance to Each Branch'!$A$7:$A$806),0))</f>
        <v>5.3383926879569312</v>
      </c>
      <c r="H151" s="153" cm="1">
        <f t="array" ref="H151">INDEX('Distance to Each Branch'!$C$7:$C$806,MATCH(1, (Model!$H$14='Distance to Each Branch'!$B$7:$B$806)*(Model!A151='Distance to Each Branch'!$A$7:$A$806),0))</f>
        <v>3.0576044042928143</v>
      </c>
      <c r="I151" s="155" t="str">
        <f t="shared" si="332"/>
        <v>Branch D</v>
      </c>
      <c r="J151" s="54"/>
      <c r="K151" s="156">
        <f t="shared" si="333"/>
        <v>3.0576044042928143</v>
      </c>
      <c r="L151" s="34">
        <v>0</v>
      </c>
      <c r="M151" s="153">
        <f t="shared" si="231"/>
        <v>0</v>
      </c>
      <c r="N151" s="153">
        <f t="shared" si="227"/>
        <v>0</v>
      </c>
      <c r="O151" s="153">
        <f t="shared" si="228"/>
        <v>0</v>
      </c>
      <c r="P151" s="153">
        <f t="shared" si="229"/>
        <v>0.69355174985898405</v>
      </c>
      <c r="R151" s="23">
        <v>1</v>
      </c>
      <c r="S151" s="157">
        <f>(1-IF(M151=0,0,INDEX('Branch Closure Driven Attrition'!$D$9:$G$12,MATCH($B151,'Branch Closure Driven Attrition'!$C$9:$C$12,TRUE),MATCH(M151,'Branch Closure Driven Attrition'!$D$8:$G$8,TRUE))))</f>
        <v>1</v>
      </c>
      <c r="T151" s="157">
        <f>(1-IF(N151=0,0,INDEX('Branch Closure Driven Attrition'!$D$9:$G$12,MATCH($B151,'Branch Closure Driven Attrition'!$C$9:$C$12,TRUE),MATCH(N151,'Branch Closure Driven Attrition'!$D$8:$G$8,TRUE))))</f>
        <v>1</v>
      </c>
      <c r="U151" s="157">
        <f>(1-IF(O151=0,0,INDEX('Branch Closure Driven Attrition'!$D$9:$G$12,MATCH($B151,'Branch Closure Driven Attrition'!$C$9:$C$12,TRUE),MATCH(O151,'Branch Closure Driven Attrition'!$D$8:$G$8,TRUE))))</f>
        <v>1</v>
      </c>
      <c r="V151" s="157">
        <f>(1-IF(P151=0,0,INDEX('Branch Closure Driven Attrition'!$D$9:$G$12,MATCH($B151,'Branch Closure Driven Attrition'!$C$9:$C$12,TRUE),MATCH(P151,'Branch Closure Driven Attrition'!$D$8:$G$8,TRUE))))</f>
        <v>0.7</v>
      </c>
      <c r="W151" s="29"/>
      <c r="X151" s="23">
        <f t="shared" si="230"/>
        <v>1</v>
      </c>
      <c r="Y151" s="157">
        <f>IF($C151&lt;'Fee Driven Attrition'!$I$8,1-IF(Y$13='Fee Driven Attrition'!$J$7,'Fee Driven Attrition'!$J$8,'Fee Driven Attrition'!$K$8),1)</f>
        <v>0.9</v>
      </c>
      <c r="Z151" s="157">
        <f>IF($C151&lt;'Fee Driven Attrition'!$I$9,1-IF(Z$13='Fee Driven Attrition'!$J$7,'Fee Driven Attrition'!$J$9,'Fee Driven Attrition'!$K$8),1)</f>
        <v>0.95</v>
      </c>
      <c r="AA151" s="157">
        <f>IF($C151&lt;'Fee Driven Attrition'!$I$8,1-IF(AA$13='Fee Driven Attrition'!$K$7,'Fee Driven Attrition'!$K$8,'Fee Driven Attrition'!$K$8),1)</f>
        <v>0.8</v>
      </c>
      <c r="AB151" s="157">
        <f>IF($C151&lt;'Fee Driven Attrition'!$I$9,1-IF(AB$13='Fee Driven Attrition'!$K$7,'Fee Driven Attrition'!$K$9,'Fee Driven Attrition'!$K$8),1)</f>
        <v>0.85</v>
      </c>
      <c r="AC151" s="29"/>
      <c r="AD151" s="23"/>
      <c r="AE151" s="157">
        <f t="shared" si="331"/>
        <v>1</v>
      </c>
      <c r="AF151" s="157">
        <f t="shared" si="232"/>
        <v>1</v>
      </c>
      <c r="AG151" s="157">
        <f t="shared" si="233"/>
        <v>1</v>
      </c>
      <c r="AH151" s="157">
        <f t="shared" si="234"/>
        <v>1</v>
      </c>
      <c r="AI151" s="157">
        <f t="shared" si="235"/>
        <v>0.7</v>
      </c>
      <c r="AJ151" s="157">
        <f t="shared" si="236"/>
        <v>0.9</v>
      </c>
      <c r="AK151" s="157">
        <f t="shared" si="237"/>
        <v>0.9</v>
      </c>
      <c r="AL151" s="157">
        <f t="shared" si="238"/>
        <v>0.9</v>
      </c>
      <c r="AM151" s="157">
        <f t="shared" si="239"/>
        <v>0.9</v>
      </c>
      <c r="AN151" s="157">
        <f t="shared" si="240"/>
        <v>0.63</v>
      </c>
      <c r="AO151" s="157">
        <f t="shared" si="241"/>
        <v>0.95</v>
      </c>
      <c r="AP151" s="157">
        <f t="shared" si="242"/>
        <v>0.95</v>
      </c>
      <c r="AQ151" s="157">
        <f t="shared" si="243"/>
        <v>0.95</v>
      </c>
      <c r="AR151" s="157">
        <f t="shared" si="244"/>
        <v>0.95</v>
      </c>
      <c r="AS151" s="157">
        <f t="shared" si="245"/>
        <v>0.66499999999999992</v>
      </c>
      <c r="AT151" s="157">
        <f t="shared" si="246"/>
        <v>0.8</v>
      </c>
      <c r="AU151" s="157">
        <f t="shared" si="247"/>
        <v>0.8</v>
      </c>
      <c r="AV151" s="157">
        <f t="shared" si="248"/>
        <v>0.8</v>
      </c>
      <c r="AW151" s="157">
        <f t="shared" si="249"/>
        <v>0.8</v>
      </c>
      <c r="AX151" s="157">
        <f t="shared" si="250"/>
        <v>0.55999999999999994</v>
      </c>
      <c r="AY151" s="157">
        <f t="shared" si="251"/>
        <v>0.85</v>
      </c>
      <c r="AZ151" s="157">
        <f t="shared" si="252"/>
        <v>0.85</v>
      </c>
      <c r="BA151" s="157">
        <f t="shared" si="253"/>
        <v>0.85</v>
      </c>
      <c r="BB151" s="157">
        <f t="shared" si="254"/>
        <v>0.85</v>
      </c>
      <c r="BC151" s="157">
        <f t="shared" si="255"/>
        <v>0.59499999999999997</v>
      </c>
      <c r="BD151" s="60"/>
      <c r="BE151" s="158">
        <f t="shared" si="334"/>
        <v>114.5318974936805</v>
      </c>
      <c r="BF151" s="1"/>
      <c r="BG151" s="1"/>
      <c r="BH151" s="159">
        <f t="shared" si="256"/>
        <v>0</v>
      </c>
      <c r="BI151" s="159">
        <f t="shared" si="257"/>
        <v>0</v>
      </c>
      <c r="BJ151" s="159">
        <f t="shared" si="258"/>
        <v>0</v>
      </c>
      <c r="BK151" s="159">
        <f t="shared" si="259"/>
        <v>0</v>
      </c>
      <c r="BL151" s="159">
        <f t="shared" si="260"/>
        <v>0</v>
      </c>
      <c r="BM151" s="159">
        <f t="shared" si="261"/>
        <v>40</v>
      </c>
      <c r="BN151" s="159">
        <f t="shared" si="262"/>
        <v>40</v>
      </c>
      <c r="BO151" s="159">
        <f t="shared" si="263"/>
        <v>40</v>
      </c>
      <c r="BP151" s="159">
        <f t="shared" si="264"/>
        <v>40</v>
      </c>
      <c r="BQ151" s="159">
        <f t="shared" si="265"/>
        <v>40</v>
      </c>
      <c r="BR151" s="159">
        <f t="shared" si="266"/>
        <v>40</v>
      </c>
      <c r="BS151" s="159">
        <f t="shared" si="267"/>
        <v>40</v>
      </c>
      <c r="BT151" s="159">
        <f t="shared" si="268"/>
        <v>40</v>
      </c>
      <c r="BU151" s="159">
        <f t="shared" si="269"/>
        <v>40</v>
      </c>
      <c r="BV151" s="159">
        <f t="shared" si="270"/>
        <v>40</v>
      </c>
      <c r="BW151" s="159">
        <f t="shared" si="271"/>
        <v>60</v>
      </c>
      <c r="BX151" s="159">
        <f t="shared" si="272"/>
        <v>60</v>
      </c>
      <c r="BY151" s="159">
        <f t="shared" si="273"/>
        <v>60</v>
      </c>
      <c r="BZ151" s="159">
        <f t="shared" si="274"/>
        <v>60</v>
      </c>
      <c r="CA151" s="159">
        <f t="shared" si="275"/>
        <v>60</v>
      </c>
      <c r="CB151" s="159">
        <f t="shared" si="276"/>
        <v>60</v>
      </c>
      <c r="CC151" s="159">
        <f t="shared" si="277"/>
        <v>60</v>
      </c>
      <c r="CD151" s="159">
        <f t="shared" si="278"/>
        <v>60</v>
      </c>
      <c r="CE151" s="159">
        <f t="shared" si="279"/>
        <v>60</v>
      </c>
      <c r="CF151" s="159">
        <f t="shared" si="280"/>
        <v>60</v>
      </c>
      <c r="CG151" s="1"/>
      <c r="CH151" s="1"/>
      <c r="CI151" s="160">
        <f t="shared" si="281"/>
        <v>64.531897493680503</v>
      </c>
      <c r="CJ151" s="160">
        <f t="shared" si="282"/>
        <v>64.531897493680503</v>
      </c>
      <c r="CK151" s="160">
        <f t="shared" si="283"/>
        <v>64.531897493680503</v>
      </c>
      <c r="CL151" s="160">
        <f t="shared" si="284"/>
        <v>64.531897493680503</v>
      </c>
      <c r="CM151" s="160">
        <f t="shared" si="285"/>
        <v>64.531897493680503</v>
      </c>
      <c r="CN151" s="160">
        <f t="shared" si="286"/>
        <v>104.5318974936805</v>
      </c>
      <c r="CO151" s="160">
        <f t="shared" si="287"/>
        <v>104.5318974936805</v>
      </c>
      <c r="CP151" s="160">
        <f t="shared" si="288"/>
        <v>104.5318974936805</v>
      </c>
      <c r="CQ151" s="160">
        <f t="shared" si="289"/>
        <v>104.5318974936805</v>
      </c>
      <c r="CR151" s="160">
        <f t="shared" si="290"/>
        <v>104.5318974936805</v>
      </c>
      <c r="CS151" s="160">
        <f t="shared" si="291"/>
        <v>104.5318974936805</v>
      </c>
      <c r="CT151" s="160">
        <f t="shared" si="292"/>
        <v>104.5318974936805</v>
      </c>
      <c r="CU151" s="160">
        <f t="shared" si="293"/>
        <v>104.5318974936805</v>
      </c>
      <c r="CV151" s="160">
        <f t="shared" si="294"/>
        <v>104.5318974936805</v>
      </c>
      <c r="CW151" s="160">
        <f t="shared" si="295"/>
        <v>104.5318974936805</v>
      </c>
      <c r="CX151" s="160">
        <f t="shared" si="296"/>
        <v>124.5318974936805</v>
      </c>
      <c r="CY151" s="160">
        <f t="shared" si="297"/>
        <v>124.5318974936805</v>
      </c>
      <c r="CZ151" s="160">
        <f t="shared" si="298"/>
        <v>124.5318974936805</v>
      </c>
      <c r="DA151" s="160">
        <f t="shared" si="299"/>
        <v>124.5318974936805</v>
      </c>
      <c r="DB151" s="160">
        <f t="shared" si="300"/>
        <v>124.5318974936805</v>
      </c>
      <c r="DC151" s="160">
        <f t="shared" si="301"/>
        <v>124.5318974936805</v>
      </c>
      <c r="DD151" s="160">
        <f t="shared" si="302"/>
        <v>124.5318974936805</v>
      </c>
      <c r="DE151" s="160">
        <f t="shared" si="303"/>
        <v>124.5318974936805</v>
      </c>
      <c r="DF151" s="160">
        <f t="shared" si="304"/>
        <v>124.5318974936805</v>
      </c>
      <c r="DG151" s="160">
        <f t="shared" si="305"/>
        <v>124.5318974936805</v>
      </c>
      <c r="DH151" s="36"/>
      <c r="DI151" s="36"/>
      <c r="DJ151" s="160">
        <f t="shared" si="306"/>
        <v>64.531897493680503</v>
      </c>
      <c r="DK151" s="160">
        <f t="shared" si="307"/>
        <v>64.531897493680503</v>
      </c>
      <c r="DL151" s="160">
        <f t="shared" si="308"/>
        <v>64.531897493680503</v>
      </c>
      <c r="DM151" s="160">
        <f t="shared" si="309"/>
        <v>64.531897493680503</v>
      </c>
      <c r="DN151" s="160">
        <f t="shared" si="310"/>
        <v>45.172328245576352</v>
      </c>
      <c r="DO151" s="160">
        <f t="shared" si="311"/>
        <v>94.078707744312453</v>
      </c>
      <c r="DP151" s="160">
        <f t="shared" si="312"/>
        <v>94.078707744312453</v>
      </c>
      <c r="DQ151" s="160">
        <f t="shared" si="313"/>
        <v>94.078707744312453</v>
      </c>
      <c r="DR151" s="160">
        <f t="shared" si="314"/>
        <v>94.078707744312453</v>
      </c>
      <c r="DS151" s="160">
        <f t="shared" si="315"/>
        <v>65.855095421018717</v>
      </c>
      <c r="DT151" s="160">
        <f t="shared" si="316"/>
        <v>99.305302618996478</v>
      </c>
      <c r="DU151" s="160">
        <f t="shared" si="317"/>
        <v>99.305302618996478</v>
      </c>
      <c r="DV151" s="160">
        <f t="shared" si="318"/>
        <v>99.305302618996478</v>
      </c>
      <c r="DW151" s="160">
        <f t="shared" si="319"/>
        <v>99.305302618996478</v>
      </c>
      <c r="DX151" s="160">
        <f t="shared" si="320"/>
        <v>69.513711833297521</v>
      </c>
      <c r="DY151" s="160">
        <f t="shared" si="321"/>
        <v>99.625517994944403</v>
      </c>
      <c r="DZ151" s="160">
        <f t="shared" si="322"/>
        <v>99.625517994944403</v>
      </c>
      <c r="EA151" s="160">
        <f t="shared" si="323"/>
        <v>99.625517994944403</v>
      </c>
      <c r="EB151" s="160">
        <f t="shared" si="324"/>
        <v>99.625517994944403</v>
      </c>
      <c r="EC151" s="160">
        <f t="shared" si="325"/>
        <v>69.737862596461071</v>
      </c>
      <c r="ED151" s="160">
        <f t="shared" si="326"/>
        <v>105.85211286962843</v>
      </c>
      <c r="EE151" s="160">
        <f t="shared" si="327"/>
        <v>105.85211286962843</v>
      </c>
      <c r="EF151" s="160">
        <f t="shared" si="328"/>
        <v>105.85211286962843</v>
      </c>
      <c r="EG151" s="160">
        <f t="shared" si="329"/>
        <v>105.85211286962843</v>
      </c>
      <c r="EH151" s="160">
        <f t="shared" si="330"/>
        <v>74.096479008739891</v>
      </c>
      <c r="EI151" s="36"/>
      <c r="EJ151" s="36"/>
      <c r="EK151" s="36"/>
      <c r="EL151" s="36"/>
      <c r="EM151" s="36"/>
      <c r="EN151" s="36"/>
      <c r="EO151" s="36"/>
      <c r="EP151" s="36"/>
      <c r="EQ151" s="36"/>
      <c r="ER151" s="36"/>
      <c r="ES151" s="36"/>
      <c r="ET151" s="36"/>
      <c r="EU151" s="36"/>
    </row>
    <row r="152" spans="1:151" ht="13.5" thickBot="1">
      <c r="A152" s="2">
        <v>1114</v>
      </c>
      <c r="B152" s="153">
        <f>INDEX('Customer Longevity'!$A$7:$A$206,MATCH(Model!A152,'Customer Longevity'!$B$7:$B$206,0))</f>
        <v>11.602273548725917</v>
      </c>
      <c r="C152" s="154">
        <v>9409.510676591075</v>
      </c>
      <c r="D152" s="3"/>
      <c r="E152" s="153" cm="1">
        <f t="array" ref="E152">INDEX('Distance to Each Branch'!$C$7:$C$806,MATCH(1, (Model!$E$14='Distance to Each Branch'!$B$7:$B$806)*(Model!A152='Distance to Each Branch'!$A$7:$A$806),0))</f>
        <v>6.711843732183274</v>
      </c>
      <c r="F152" s="153" cm="1">
        <f t="array" ref="F152">INDEX('Distance to Each Branch'!$C$7:$C$806,MATCH(1, (Model!$F$14='Distance to Each Branch'!$B$7:$B$806)*(Model!A152='Distance to Each Branch'!$A$7:$A$806),0))</f>
        <v>4.537419575803848</v>
      </c>
      <c r="G152" s="153" cm="1">
        <f t="array" ref="G152">INDEX('Distance to Each Branch'!$C$7:$C$806,MATCH(1, (Model!$G$14='Distance to Each Branch'!$B$7:$B$806)*(Model!A152='Distance to Each Branch'!$A$7:$A$806),0))</f>
        <v>4.9339936440840182</v>
      </c>
      <c r="H152" s="153" cm="1">
        <f t="array" ref="H152">INDEX('Distance to Each Branch'!$C$7:$C$806,MATCH(1, (Model!$H$14='Distance to Each Branch'!$B$7:$B$806)*(Model!A152='Distance to Each Branch'!$A$7:$A$806),0))</f>
        <v>2.5203098101371766</v>
      </c>
      <c r="I152" s="155" t="str">
        <f t="shared" si="332"/>
        <v>Branch D</v>
      </c>
      <c r="J152" s="54"/>
      <c r="K152" s="156">
        <f t="shared" si="333"/>
        <v>2.5203098101371766</v>
      </c>
      <c r="L152" s="34">
        <v>0</v>
      </c>
      <c r="M152" s="153">
        <f t="shared" si="231"/>
        <v>0</v>
      </c>
      <c r="N152" s="153">
        <f t="shared" si="227"/>
        <v>0</v>
      </c>
      <c r="O152" s="153">
        <f t="shared" si="228"/>
        <v>0</v>
      </c>
      <c r="P152" s="153">
        <f t="shared" si="229"/>
        <v>2.0171097656666714</v>
      </c>
      <c r="R152" s="23">
        <v>1</v>
      </c>
      <c r="S152" s="157">
        <f>(1-IF(M152=0,0,INDEX('Branch Closure Driven Attrition'!$D$9:$G$12,MATCH($B152,'Branch Closure Driven Attrition'!$C$9:$C$12,TRUE),MATCH(M152,'Branch Closure Driven Attrition'!$D$8:$G$8,TRUE))))</f>
        <v>1</v>
      </c>
      <c r="T152" s="157">
        <f>(1-IF(N152=0,0,INDEX('Branch Closure Driven Attrition'!$D$9:$G$12,MATCH($B152,'Branch Closure Driven Attrition'!$C$9:$C$12,TRUE),MATCH(N152,'Branch Closure Driven Attrition'!$D$8:$G$8,TRUE))))</f>
        <v>1</v>
      </c>
      <c r="U152" s="157">
        <f>(1-IF(O152=0,0,INDEX('Branch Closure Driven Attrition'!$D$9:$G$12,MATCH($B152,'Branch Closure Driven Attrition'!$C$9:$C$12,TRUE),MATCH(O152,'Branch Closure Driven Attrition'!$D$8:$G$8,TRUE))))</f>
        <v>1</v>
      </c>
      <c r="V152" s="157">
        <f>(1-IF(P152=0,0,INDEX('Branch Closure Driven Attrition'!$D$9:$G$12,MATCH($B152,'Branch Closure Driven Attrition'!$C$9:$C$12,TRUE),MATCH(P152,'Branch Closure Driven Attrition'!$D$8:$G$8,TRUE))))</f>
        <v>0.65</v>
      </c>
      <c r="W152" s="29"/>
      <c r="X152" s="23">
        <f t="shared" si="230"/>
        <v>1</v>
      </c>
      <c r="Y152" s="157">
        <f>IF($C152&lt;'Fee Driven Attrition'!$I$8,1-IF(Y$13='Fee Driven Attrition'!$J$7,'Fee Driven Attrition'!$J$8,'Fee Driven Attrition'!$K$8),1)</f>
        <v>0.9</v>
      </c>
      <c r="Z152" s="157">
        <f>IF($C152&lt;'Fee Driven Attrition'!$I$9,1-IF(Z$13='Fee Driven Attrition'!$J$7,'Fee Driven Attrition'!$J$9,'Fee Driven Attrition'!$K$8),1)</f>
        <v>0.95</v>
      </c>
      <c r="AA152" s="157">
        <f>IF($C152&lt;'Fee Driven Attrition'!$I$8,1-IF(AA$13='Fee Driven Attrition'!$K$7,'Fee Driven Attrition'!$K$8,'Fee Driven Attrition'!$K$8),1)</f>
        <v>0.8</v>
      </c>
      <c r="AB152" s="157">
        <f>IF($C152&lt;'Fee Driven Attrition'!$I$9,1-IF(AB$13='Fee Driven Attrition'!$K$7,'Fee Driven Attrition'!$K$9,'Fee Driven Attrition'!$K$8),1)</f>
        <v>0.85</v>
      </c>
      <c r="AC152" s="29"/>
      <c r="AD152" s="23"/>
      <c r="AE152" s="157">
        <f t="shared" si="331"/>
        <v>1</v>
      </c>
      <c r="AF152" s="157">
        <f t="shared" si="232"/>
        <v>1</v>
      </c>
      <c r="AG152" s="157">
        <f t="shared" si="233"/>
        <v>1</v>
      </c>
      <c r="AH152" s="157">
        <f t="shared" si="234"/>
        <v>1</v>
      </c>
      <c r="AI152" s="157">
        <f t="shared" si="235"/>
        <v>0.65</v>
      </c>
      <c r="AJ152" s="157">
        <f t="shared" si="236"/>
        <v>0.9</v>
      </c>
      <c r="AK152" s="157">
        <f t="shared" si="237"/>
        <v>0.9</v>
      </c>
      <c r="AL152" s="157">
        <f t="shared" si="238"/>
        <v>0.9</v>
      </c>
      <c r="AM152" s="157">
        <f t="shared" si="239"/>
        <v>0.9</v>
      </c>
      <c r="AN152" s="157">
        <f t="shared" si="240"/>
        <v>0.58500000000000008</v>
      </c>
      <c r="AO152" s="157">
        <f t="shared" si="241"/>
        <v>0.95</v>
      </c>
      <c r="AP152" s="157">
        <f t="shared" si="242"/>
        <v>0.95</v>
      </c>
      <c r="AQ152" s="157">
        <f t="shared" si="243"/>
        <v>0.95</v>
      </c>
      <c r="AR152" s="157">
        <f t="shared" si="244"/>
        <v>0.95</v>
      </c>
      <c r="AS152" s="157">
        <f t="shared" si="245"/>
        <v>0.61749999999999994</v>
      </c>
      <c r="AT152" s="157">
        <f t="shared" si="246"/>
        <v>0.8</v>
      </c>
      <c r="AU152" s="157">
        <f t="shared" si="247"/>
        <v>0.8</v>
      </c>
      <c r="AV152" s="157">
        <f t="shared" si="248"/>
        <v>0.8</v>
      </c>
      <c r="AW152" s="157">
        <f t="shared" si="249"/>
        <v>0.8</v>
      </c>
      <c r="AX152" s="157">
        <f t="shared" si="250"/>
        <v>0.52</v>
      </c>
      <c r="AY152" s="157">
        <f t="shared" si="251"/>
        <v>0.85</v>
      </c>
      <c r="AZ152" s="157">
        <f t="shared" si="252"/>
        <v>0.85</v>
      </c>
      <c r="BA152" s="157">
        <f t="shared" si="253"/>
        <v>0.85</v>
      </c>
      <c r="BB152" s="157">
        <f t="shared" si="254"/>
        <v>0.85</v>
      </c>
      <c r="BC152" s="157">
        <f t="shared" si="255"/>
        <v>0.55249999999999999</v>
      </c>
      <c r="BD152" s="60"/>
      <c r="BE152" s="158">
        <f t="shared" si="334"/>
        <v>94.095106765910757</v>
      </c>
      <c r="BF152" s="1"/>
      <c r="BG152" s="1"/>
      <c r="BH152" s="159">
        <f t="shared" si="256"/>
        <v>0</v>
      </c>
      <c r="BI152" s="159">
        <f t="shared" si="257"/>
        <v>0</v>
      </c>
      <c r="BJ152" s="159">
        <f t="shared" si="258"/>
        <v>0</v>
      </c>
      <c r="BK152" s="159">
        <f t="shared" si="259"/>
        <v>0</v>
      </c>
      <c r="BL152" s="159">
        <f t="shared" si="260"/>
        <v>0</v>
      </c>
      <c r="BM152" s="159">
        <f t="shared" si="261"/>
        <v>40</v>
      </c>
      <c r="BN152" s="159">
        <f t="shared" si="262"/>
        <v>40</v>
      </c>
      <c r="BO152" s="159">
        <f t="shared" si="263"/>
        <v>40</v>
      </c>
      <c r="BP152" s="159">
        <f t="shared" si="264"/>
        <v>40</v>
      </c>
      <c r="BQ152" s="159">
        <f t="shared" si="265"/>
        <v>40</v>
      </c>
      <c r="BR152" s="159">
        <f t="shared" si="266"/>
        <v>40</v>
      </c>
      <c r="BS152" s="159">
        <f t="shared" si="267"/>
        <v>40</v>
      </c>
      <c r="BT152" s="159">
        <f t="shared" si="268"/>
        <v>40</v>
      </c>
      <c r="BU152" s="159">
        <f t="shared" si="269"/>
        <v>40</v>
      </c>
      <c r="BV152" s="159">
        <f t="shared" si="270"/>
        <v>40</v>
      </c>
      <c r="BW152" s="159">
        <f t="shared" si="271"/>
        <v>60</v>
      </c>
      <c r="BX152" s="159">
        <f t="shared" si="272"/>
        <v>60</v>
      </c>
      <c r="BY152" s="159">
        <f t="shared" si="273"/>
        <v>60</v>
      </c>
      <c r="BZ152" s="159">
        <f t="shared" si="274"/>
        <v>60</v>
      </c>
      <c r="CA152" s="159">
        <f t="shared" si="275"/>
        <v>60</v>
      </c>
      <c r="CB152" s="159">
        <f t="shared" si="276"/>
        <v>60</v>
      </c>
      <c r="CC152" s="159">
        <f t="shared" si="277"/>
        <v>60</v>
      </c>
      <c r="CD152" s="159">
        <f t="shared" si="278"/>
        <v>60</v>
      </c>
      <c r="CE152" s="159">
        <f t="shared" si="279"/>
        <v>60</v>
      </c>
      <c r="CF152" s="159">
        <f t="shared" si="280"/>
        <v>60</v>
      </c>
      <c r="CG152" s="1"/>
      <c r="CH152" s="1"/>
      <c r="CI152" s="160">
        <f t="shared" si="281"/>
        <v>44.095106765910757</v>
      </c>
      <c r="CJ152" s="160">
        <f t="shared" si="282"/>
        <v>44.095106765910757</v>
      </c>
      <c r="CK152" s="160">
        <f t="shared" si="283"/>
        <v>44.095106765910757</v>
      </c>
      <c r="CL152" s="160">
        <f t="shared" si="284"/>
        <v>44.095106765910757</v>
      </c>
      <c r="CM152" s="160">
        <f t="shared" si="285"/>
        <v>44.095106765910757</v>
      </c>
      <c r="CN152" s="160">
        <f t="shared" si="286"/>
        <v>84.095106765910771</v>
      </c>
      <c r="CO152" s="160">
        <f t="shared" si="287"/>
        <v>84.095106765910771</v>
      </c>
      <c r="CP152" s="160">
        <f t="shared" si="288"/>
        <v>84.095106765910771</v>
      </c>
      <c r="CQ152" s="160">
        <f t="shared" si="289"/>
        <v>84.095106765910771</v>
      </c>
      <c r="CR152" s="160">
        <f t="shared" si="290"/>
        <v>84.095106765910771</v>
      </c>
      <c r="CS152" s="160">
        <f t="shared" si="291"/>
        <v>84.095106765910771</v>
      </c>
      <c r="CT152" s="160">
        <f t="shared" si="292"/>
        <v>84.095106765910771</v>
      </c>
      <c r="CU152" s="160">
        <f t="shared" si="293"/>
        <v>84.095106765910771</v>
      </c>
      <c r="CV152" s="160">
        <f t="shared" si="294"/>
        <v>84.095106765910771</v>
      </c>
      <c r="CW152" s="160">
        <f t="shared" si="295"/>
        <v>84.095106765910771</v>
      </c>
      <c r="CX152" s="160">
        <f t="shared" si="296"/>
        <v>104.09510676591077</v>
      </c>
      <c r="CY152" s="160">
        <f t="shared" si="297"/>
        <v>104.09510676591077</v>
      </c>
      <c r="CZ152" s="160">
        <f t="shared" si="298"/>
        <v>104.09510676591077</v>
      </c>
      <c r="DA152" s="160">
        <f t="shared" si="299"/>
        <v>104.09510676591077</v>
      </c>
      <c r="DB152" s="160">
        <f t="shared" si="300"/>
        <v>104.09510676591077</v>
      </c>
      <c r="DC152" s="160">
        <f t="shared" si="301"/>
        <v>104.09510676591077</v>
      </c>
      <c r="DD152" s="160">
        <f t="shared" si="302"/>
        <v>104.09510676591077</v>
      </c>
      <c r="DE152" s="160">
        <f t="shared" si="303"/>
        <v>104.09510676591077</v>
      </c>
      <c r="DF152" s="160">
        <f t="shared" si="304"/>
        <v>104.09510676591077</v>
      </c>
      <c r="DG152" s="160">
        <f t="shared" si="305"/>
        <v>104.09510676591077</v>
      </c>
      <c r="DH152" s="36"/>
      <c r="DI152" s="36"/>
      <c r="DJ152" s="160">
        <f t="shared" si="306"/>
        <v>44.095106765910757</v>
      </c>
      <c r="DK152" s="160">
        <f t="shared" si="307"/>
        <v>44.095106765910757</v>
      </c>
      <c r="DL152" s="160">
        <f t="shared" si="308"/>
        <v>44.095106765910757</v>
      </c>
      <c r="DM152" s="160">
        <f t="shared" si="309"/>
        <v>44.095106765910757</v>
      </c>
      <c r="DN152" s="160">
        <f t="shared" si="310"/>
        <v>28.661819397841992</v>
      </c>
      <c r="DO152" s="160">
        <f t="shared" si="311"/>
        <v>75.685596089319702</v>
      </c>
      <c r="DP152" s="160">
        <f t="shared" si="312"/>
        <v>75.685596089319702</v>
      </c>
      <c r="DQ152" s="160">
        <f t="shared" si="313"/>
        <v>75.685596089319702</v>
      </c>
      <c r="DR152" s="160">
        <f t="shared" si="314"/>
        <v>75.685596089319702</v>
      </c>
      <c r="DS152" s="160">
        <f t="shared" si="315"/>
        <v>49.19563745805781</v>
      </c>
      <c r="DT152" s="160">
        <f t="shared" si="316"/>
        <v>79.890351427615229</v>
      </c>
      <c r="DU152" s="160">
        <f t="shared" si="317"/>
        <v>79.890351427615229</v>
      </c>
      <c r="DV152" s="160">
        <f t="shared" si="318"/>
        <v>79.890351427615229</v>
      </c>
      <c r="DW152" s="160">
        <f t="shared" si="319"/>
        <v>79.890351427615229</v>
      </c>
      <c r="DX152" s="160">
        <f t="shared" si="320"/>
        <v>51.928728427949899</v>
      </c>
      <c r="DY152" s="160">
        <f t="shared" si="321"/>
        <v>83.276085412728619</v>
      </c>
      <c r="DZ152" s="160">
        <f t="shared" si="322"/>
        <v>83.276085412728619</v>
      </c>
      <c r="EA152" s="160">
        <f t="shared" si="323"/>
        <v>83.276085412728619</v>
      </c>
      <c r="EB152" s="160">
        <f t="shared" si="324"/>
        <v>83.276085412728619</v>
      </c>
      <c r="EC152" s="160">
        <f t="shared" si="325"/>
        <v>54.129455518273602</v>
      </c>
      <c r="ED152" s="160">
        <f t="shared" si="326"/>
        <v>88.480840751024147</v>
      </c>
      <c r="EE152" s="160">
        <f t="shared" si="327"/>
        <v>88.480840751024147</v>
      </c>
      <c r="EF152" s="160">
        <f t="shared" si="328"/>
        <v>88.480840751024147</v>
      </c>
      <c r="EG152" s="160">
        <f t="shared" si="329"/>
        <v>88.480840751024147</v>
      </c>
      <c r="EH152" s="160">
        <f t="shared" si="330"/>
        <v>57.512546488165697</v>
      </c>
      <c r="EI152" s="36"/>
      <c r="EJ152" s="36"/>
      <c r="EK152" s="36"/>
      <c r="EL152" s="36"/>
      <c r="EM152" s="36"/>
      <c r="EN152" s="36"/>
      <c r="EO152" s="36"/>
      <c r="EP152" s="36"/>
      <c r="EQ152" s="36"/>
      <c r="ER152" s="36"/>
      <c r="ES152" s="36"/>
      <c r="ET152" s="36"/>
      <c r="EU152" s="36"/>
    </row>
    <row r="153" spans="1:151" ht="13.5" thickBot="1">
      <c r="A153" s="2">
        <v>1109</v>
      </c>
      <c r="B153" s="153">
        <f>INDEX('Customer Longevity'!$A$7:$A$206,MATCH(Model!A153,'Customer Longevity'!$B$7:$B$206,0))</f>
        <v>2.3413853531910487</v>
      </c>
      <c r="C153" s="154">
        <v>9217.7287695070263</v>
      </c>
      <c r="D153" s="3"/>
      <c r="E153" s="153" cm="1">
        <f t="array" ref="E153">INDEX('Distance to Each Branch'!$C$7:$C$806,MATCH(1, (Model!$E$14='Distance to Each Branch'!$B$7:$B$806)*(Model!A153='Distance to Each Branch'!$A$7:$A$806),0))</f>
        <v>4.8637484531645958</v>
      </c>
      <c r="F153" s="153" cm="1">
        <f t="array" ref="F153">INDEX('Distance to Each Branch'!$C$7:$C$806,MATCH(1, (Model!$F$14='Distance to Each Branch'!$B$7:$B$806)*(Model!A153='Distance to Each Branch'!$A$7:$A$806),0))</f>
        <v>4.9285141333686164</v>
      </c>
      <c r="G153" s="153" cm="1">
        <f t="array" ref="G153">INDEX('Distance to Each Branch'!$C$7:$C$806,MATCH(1, (Model!$G$14='Distance to Each Branch'!$B$7:$B$806)*(Model!A153='Distance to Each Branch'!$A$7:$A$806),0))</f>
        <v>0.94338138456366116</v>
      </c>
      <c r="H153" s="153" cm="1">
        <f t="array" ref="H153">INDEX('Distance to Each Branch'!$C$7:$C$806,MATCH(1, (Model!$H$14='Distance to Each Branch'!$B$7:$B$806)*(Model!A153='Distance to Each Branch'!$A$7:$A$806),0))</f>
        <v>1.4141906509329156</v>
      </c>
      <c r="I153" s="155" t="str">
        <f t="shared" si="332"/>
        <v>Branch C</v>
      </c>
      <c r="J153" s="54"/>
      <c r="K153" s="156">
        <f t="shared" si="333"/>
        <v>0.94338138456366116</v>
      </c>
      <c r="L153" s="34">
        <v>0</v>
      </c>
      <c r="M153" s="153">
        <f t="shared" si="231"/>
        <v>0</v>
      </c>
      <c r="N153" s="153">
        <f t="shared" si="227"/>
        <v>0</v>
      </c>
      <c r="O153" s="153">
        <f t="shared" si="228"/>
        <v>0.47080926636925446</v>
      </c>
      <c r="P153" s="153">
        <f t="shared" si="229"/>
        <v>0</v>
      </c>
      <c r="R153" s="23">
        <v>1</v>
      </c>
      <c r="S153" s="157">
        <f>(1-IF(M153=0,0,INDEX('Branch Closure Driven Attrition'!$D$9:$G$12,MATCH($B153,'Branch Closure Driven Attrition'!$C$9:$C$12,TRUE),MATCH(M153,'Branch Closure Driven Attrition'!$D$8:$G$8,TRUE))))</f>
        <v>1</v>
      </c>
      <c r="T153" s="157">
        <f>(1-IF(N153=0,0,INDEX('Branch Closure Driven Attrition'!$D$9:$G$12,MATCH($B153,'Branch Closure Driven Attrition'!$C$9:$C$12,TRUE),MATCH(N153,'Branch Closure Driven Attrition'!$D$8:$G$8,TRUE))))</f>
        <v>1</v>
      </c>
      <c r="U153" s="157">
        <f>(1-IF(O153=0,0,INDEX('Branch Closure Driven Attrition'!$D$9:$G$12,MATCH($B153,'Branch Closure Driven Attrition'!$C$9:$C$12,TRUE),MATCH(O153,'Branch Closure Driven Attrition'!$D$8:$G$8,TRUE))))</f>
        <v>0.65</v>
      </c>
      <c r="V153" s="157">
        <f>(1-IF(P153=0,0,INDEX('Branch Closure Driven Attrition'!$D$9:$G$12,MATCH($B153,'Branch Closure Driven Attrition'!$C$9:$C$12,TRUE),MATCH(P153,'Branch Closure Driven Attrition'!$D$8:$G$8,TRUE))))</f>
        <v>1</v>
      </c>
      <c r="W153" s="29"/>
      <c r="X153" s="23">
        <f t="shared" si="230"/>
        <v>1</v>
      </c>
      <c r="Y153" s="157">
        <f>IF($C153&lt;'Fee Driven Attrition'!$I$8,1-IF(Y$13='Fee Driven Attrition'!$J$7,'Fee Driven Attrition'!$J$8,'Fee Driven Attrition'!$K$8),1)</f>
        <v>0.9</v>
      </c>
      <c r="Z153" s="157">
        <f>IF($C153&lt;'Fee Driven Attrition'!$I$9,1-IF(Z$13='Fee Driven Attrition'!$J$7,'Fee Driven Attrition'!$J$9,'Fee Driven Attrition'!$K$8),1)</f>
        <v>0.95</v>
      </c>
      <c r="AA153" s="157">
        <f>IF($C153&lt;'Fee Driven Attrition'!$I$8,1-IF(AA$13='Fee Driven Attrition'!$K$7,'Fee Driven Attrition'!$K$8,'Fee Driven Attrition'!$K$8),1)</f>
        <v>0.8</v>
      </c>
      <c r="AB153" s="157">
        <f>IF($C153&lt;'Fee Driven Attrition'!$I$9,1-IF(AB$13='Fee Driven Attrition'!$K$7,'Fee Driven Attrition'!$K$9,'Fee Driven Attrition'!$K$8),1)</f>
        <v>0.85</v>
      </c>
      <c r="AC153" s="29"/>
      <c r="AD153" s="23"/>
      <c r="AE153" s="157">
        <f t="shared" si="331"/>
        <v>1</v>
      </c>
      <c r="AF153" s="157">
        <f t="shared" si="232"/>
        <v>1</v>
      </c>
      <c r="AG153" s="157">
        <f t="shared" si="233"/>
        <v>1</v>
      </c>
      <c r="AH153" s="157">
        <f t="shared" si="234"/>
        <v>0.65</v>
      </c>
      <c r="AI153" s="157">
        <f t="shared" si="235"/>
        <v>1</v>
      </c>
      <c r="AJ153" s="157">
        <f t="shared" si="236"/>
        <v>0.9</v>
      </c>
      <c r="AK153" s="157">
        <f t="shared" si="237"/>
        <v>0.9</v>
      </c>
      <c r="AL153" s="157">
        <f t="shared" si="238"/>
        <v>0.9</v>
      </c>
      <c r="AM153" s="157">
        <f t="shared" si="239"/>
        <v>0.58500000000000008</v>
      </c>
      <c r="AN153" s="157">
        <f t="shared" si="240"/>
        <v>0.9</v>
      </c>
      <c r="AO153" s="157">
        <f t="shared" si="241"/>
        <v>0.95</v>
      </c>
      <c r="AP153" s="157">
        <f t="shared" si="242"/>
        <v>0.95</v>
      </c>
      <c r="AQ153" s="157">
        <f t="shared" si="243"/>
        <v>0.95</v>
      </c>
      <c r="AR153" s="157">
        <f t="shared" si="244"/>
        <v>0.61749999999999994</v>
      </c>
      <c r="AS153" s="157">
        <f t="shared" si="245"/>
        <v>0.95</v>
      </c>
      <c r="AT153" s="157">
        <f t="shared" si="246"/>
        <v>0.8</v>
      </c>
      <c r="AU153" s="157">
        <f t="shared" si="247"/>
        <v>0.8</v>
      </c>
      <c r="AV153" s="157">
        <f t="shared" si="248"/>
        <v>0.8</v>
      </c>
      <c r="AW153" s="157">
        <f t="shared" si="249"/>
        <v>0.52</v>
      </c>
      <c r="AX153" s="157">
        <f t="shared" si="250"/>
        <v>0.8</v>
      </c>
      <c r="AY153" s="157">
        <f t="shared" si="251"/>
        <v>0.85</v>
      </c>
      <c r="AZ153" s="157">
        <f t="shared" si="252"/>
        <v>0.85</v>
      </c>
      <c r="BA153" s="157">
        <f t="shared" si="253"/>
        <v>0.85</v>
      </c>
      <c r="BB153" s="157">
        <f t="shared" si="254"/>
        <v>0.55249999999999999</v>
      </c>
      <c r="BC153" s="157">
        <f t="shared" si="255"/>
        <v>0.85</v>
      </c>
      <c r="BD153" s="60"/>
      <c r="BE153" s="158">
        <f t="shared" si="334"/>
        <v>92.177287695070262</v>
      </c>
      <c r="BF153" s="1"/>
      <c r="BG153" s="1"/>
      <c r="BH153" s="159">
        <f t="shared" si="256"/>
        <v>0</v>
      </c>
      <c r="BI153" s="159">
        <f t="shared" si="257"/>
        <v>0</v>
      </c>
      <c r="BJ153" s="159">
        <f t="shared" si="258"/>
        <v>0</v>
      </c>
      <c r="BK153" s="159">
        <f t="shared" si="259"/>
        <v>0</v>
      </c>
      <c r="BL153" s="159">
        <f t="shared" si="260"/>
        <v>0</v>
      </c>
      <c r="BM153" s="159">
        <f t="shared" si="261"/>
        <v>40</v>
      </c>
      <c r="BN153" s="159">
        <f t="shared" si="262"/>
        <v>40</v>
      </c>
      <c r="BO153" s="159">
        <f t="shared" si="263"/>
        <v>40</v>
      </c>
      <c r="BP153" s="159">
        <f t="shared" si="264"/>
        <v>40</v>
      </c>
      <c r="BQ153" s="159">
        <f t="shared" si="265"/>
        <v>40</v>
      </c>
      <c r="BR153" s="159">
        <f t="shared" si="266"/>
        <v>40</v>
      </c>
      <c r="BS153" s="159">
        <f t="shared" si="267"/>
        <v>40</v>
      </c>
      <c r="BT153" s="159">
        <f t="shared" si="268"/>
        <v>40</v>
      </c>
      <c r="BU153" s="159">
        <f t="shared" si="269"/>
        <v>40</v>
      </c>
      <c r="BV153" s="159">
        <f t="shared" si="270"/>
        <v>40</v>
      </c>
      <c r="BW153" s="159">
        <f t="shared" si="271"/>
        <v>60</v>
      </c>
      <c r="BX153" s="159">
        <f t="shared" si="272"/>
        <v>60</v>
      </c>
      <c r="BY153" s="159">
        <f t="shared" si="273"/>
        <v>60</v>
      </c>
      <c r="BZ153" s="159">
        <f t="shared" si="274"/>
        <v>60</v>
      </c>
      <c r="CA153" s="159">
        <f t="shared" si="275"/>
        <v>60</v>
      </c>
      <c r="CB153" s="159">
        <f t="shared" si="276"/>
        <v>60</v>
      </c>
      <c r="CC153" s="159">
        <f t="shared" si="277"/>
        <v>60</v>
      </c>
      <c r="CD153" s="159">
        <f t="shared" si="278"/>
        <v>60</v>
      </c>
      <c r="CE153" s="159">
        <f t="shared" si="279"/>
        <v>60</v>
      </c>
      <c r="CF153" s="159">
        <f t="shared" si="280"/>
        <v>60</v>
      </c>
      <c r="CG153" s="1"/>
      <c r="CH153" s="1"/>
      <c r="CI153" s="160">
        <f t="shared" si="281"/>
        <v>42.177287695070262</v>
      </c>
      <c r="CJ153" s="160">
        <f t="shared" si="282"/>
        <v>42.177287695070262</v>
      </c>
      <c r="CK153" s="160">
        <f t="shared" si="283"/>
        <v>42.177287695070262</v>
      </c>
      <c r="CL153" s="160">
        <f t="shared" si="284"/>
        <v>42.177287695070262</v>
      </c>
      <c r="CM153" s="160">
        <f t="shared" si="285"/>
        <v>42.177287695070262</v>
      </c>
      <c r="CN153" s="160">
        <f t="shared" si="286"/>
        <v>82.177287695070277</v>
      </c>
      <c r="CO153" s="160">
        <f t="shared" si="287"/>
        <v>82.177287695070277</v>
      </c>
      <c r="CP153" s="160">
        <f t="shared" si="288"/>
        <v>82.177287695070277</v>
      </c>
      <c r="CQ153" s="160">
        <f t="shared" si="289"/>
        <v>82.177287695070277</v>
      </c>
      <c r="CR153" s="160">
        <f t="shared" si="290"/>
        <v>82.177287695070277</v>
      </c>
      <c r="CS153" s="160">
        <f t="shared" si="291"/>
        <v>82.177287695070277</v>
      </c>
      <c r="CT153" s="160">
        <f t="shared" si="292"/>
        <v>82.177287695070277</v>
      </c>
      <c r="CU153" s="160">
        <f t="shared" si="293"/>
        <v>82.177287695070277</v>
      </c>
      <c r="CV153" s="160">
        <f t="shared" si="294"/>
        <v>82.177287695070277</v>
      </c>
      <c r="CW153" s="160">
        <f t="shared" si="295"/>
        <v>82.177287695070277</v>
      </c>
      <c r="CX153" s="160">
        <f t="shared" si="296"/>
        <v>102.17728769507028</v>
      </c>
      <c r="CY153" s="160">
        <f t="shared" si="297"/>
        <v>102.17728769507028</v>
      </c>
      <c r="CZ153" s="160">
        <f t="shared" si="298"/>
        <v>102.17728769507028</v>
      </c>
      <c r="DA153" s="160">
        <f t="shared" si="299"/>
        <v>102.17728769507028</v>
      </c>
      <c r="DB153" s="160">
        <f t="shared" si="300"/>
        <v>102.17728769507028</v>
      </c>
      <c r="DC153" s="160">
        <f t="shared" si="301"/>
        <v>102.17728769507028</v>
      </c>
      <c r="DD153" s="160">
        <f t="shared" si="302"/>
        <v>102.17728769507028</v>
      </c>
      <c r="DE153" s="160">
        <f t="shared" si="303"/>
        <v>102.17728769507028</v>
      </c>
      <c r="DF153" s="160">
        <f t="shared" si="304"/>
        <v>102.17728769507028</v>
      </c>
      <c r="DG153" s="160">
        <f t="shared" si="305"/>
        <v>102.17728769507028</v>
      </c>
      <c r="DH153" s="36"/>
      <c r="DI153" s="36"/>
      <c r="DJ153" s="160">
        <f t="shared" si="306"/>
        <v>42.177287695070262</v>
      </c>
      <c r="DK153" s="160">
        <f t="shared" si="307"/>
        <v>42.177287695070262</v>
      </c>
      <c r="DL153" s="160">
        <f t="shared" si="308"/>
        <v>42.177287695070262</v>
      </c>
      <c r="DM153" s="160">
        <f t="shared" si="309"/>
        <v>27.415237001795671</v>
      </c>
      <c r="DN153" s="160">
        <f t="shared" si="310"/>
        <v>42.177287695070262</v>
      </c>
      <c r="DO153" s="160">
        <f t="shared" si="311"/>
        <v>73.959558925563258</v>
      </c>
      <c r="DP153" s="160">
        <f t="shared" si="312"/>
        <v>73.959558925563258</v>
      </c>
      <c r="DQ153" s="160">
        <f t="shared" si="313"/>
        <v>73.959558925563258</v>
      </c>
      <c r="DR153" s="160">
        <f t="shared" si="314"/>
        <v>48.073713301616117</v>
      </c>
      <c r="DS153" s="160">
        <f t="shared" si="315"/>
        <v>73.959558925563258</v>
      </c>
      <c r="DT153" s="160">
        <f t="shared" si="316"/>
        <v>78.06842331031676</v>
      </c>
      <c r="DU153" s="160">
        <f t="shared" si="317"/>
        <v>78.06842331031676</v>
      </c>
      <c r="DV153" s="160">
        <f t="shared" si="318"/>
        <v>78.06842331031676</v>
      </c>
      <c r="DW153" s="160">
        <f t="shared" si="319"/>
        <v>50.744475151705892</v>
      </c>
      <c r="DX153" s="160">
        <f t="shared" si="320"/>
        <v>78.06842331031676</v>
      </c>
      <c r="DY153" s="160">
        <f t="shared" si="321"/>
        <v>81.741830156056224</v>
      </c>
      <c r="DZ153" s="160">
        <f t="shared" si="322"/>
        <v>81.741830156056224</v>
      </c>
      <c r="EA153" s="160">
        <f t="shared" si="323"/>
        <v>81.741830156056224</v>
      </c>
      <c r="EB153" s="160">
        <f t="shared" si="324"/>
        <v>53.132189601436544</v>
      </c>
      <c r="EC153" s="160">
        <f t="shared" si="325"/>
        <v>81.741830156056224</v>
      </c>
      <c r="ED153" s="160">
        <f t="shared" si="326"/>
        <v>86.850694540809727</v>
      </c>
      <c r="EE153" s="160">
        <f t="shared" si="327"/>
        <v>86.850694540809727</v>
      </c>
      <c r="EF153" s="160">
        <f t="shared" si="328"/>
        <v>86.850694540809727</v>
      </c>
      <c r="EG153" s="160">
        <f t="shared" si="329"/>
        <v>56.452951451526324</v>
      </c>
      <c r="EH153" s="160">
        <f t="shared" si="330"/>
        <v>86.850694540809727</v>
      </c>
      <c r="EI153" s="36"/>
      <c r="EJ153" s="36"/>
      <c r="EK153" s="36"/>
      <c r="EL153" s="36"/>
      <c r="EM153" s="36"/>
      <c r="EN153" s="36"/>
      <c r="EO153" s="36"/>
      <c r="EP153" s="36"/>
      <c r="EQ153" s="36"/>
      <c r="ER153" s="36"/>
      <c r="ES153" s="36"/>
      <c r="ET153" s="36"/>
      <c r="EU153" s="36"/>
    </row>
    <row r="154" spans="1:151" ht="13.5" thickBot="1">
      <c r="A154" s="2">
        <v>1043</v>
      </c>
      <c r="B154" s="153">
        <f>INDEX('Customer Longevity'!$A$7:$A$206,MATCH(Model!A154,'Customer Longevity'!$B$7:$B$206,0))</f>
        <v>2.9871158935285647</v>
      </c>
      <c r="C154" s="154">
        <v>9751.4457448679568</v>
      </c>
      <c r="D154" s="3"/>
      <c r="E154" s="153" cm="1">
        <f t="array" ref="E154">INDEX('Distance to Each Branch'!$C$7:$C$806,MATCH(1, (Model!$E$14='Distance to Each Branch'!$B$7:$B$806)*(Model!A154='Distance to Each Branch'!$A$7:$A$806),0))</f>
        <v>3.7752502312215745</v>
      </c>
      <c r="F154" s="153" cm="1">
        <f t="array" ref="F154">INDEX('Distance to Each Branch'!$C$7:$C$806,MATCH(1, (Model!$F$14='Distance to Each Branch'!$B$7:$B$806)*(Model!A154='Distance to Each Branch'!$A$7:$A$806),0))</f>
        <v>2.9195218724023699</v>
      </c>
      <c r="G154" s="153" cm="1">
        <f t="array" ref="G154">INDEX('Distance to Each Branch'!$C$7:$C$806,MATCH(1, (Model!$G$14='Distance to Each Branch'!$B$7:$B$806)*(Model!A154='Distance to Each Branch'!$A$7:$A$806),0))</f>
        <v>5.3238470643427709</v>
      </c>
      <c r="H154" s="153" cm="1">
        <f t="array" ref="H154">INDEX('Distance to Each Branch'!$C$7:$C$806,MATCH(1, (Model!$H$14='Distance to Each Branch'!$B$7:$B$806)*(Model!A154='Distance to Each Branch'!$A$7:$A$806),0))</f>
        <v>1.402548976438436</v>
      </c>
      <c r="I154" s="155" t="str">
        <f t="shared" si="332"/>
        <v>Branch D</v>
      </c>
      <c r="J154" s="54"/>
      <c r="K154" s="156">
        <f t="shared" si="333"/>
        <v>1.402548976438436</v>
      </c>
      <c r="L154" s="34">
        <v>0</v>
      </c>
      <c r="M154" s="153">
        <f t="shared" si="231"/>
        <v>0</v>
      </c>
      <c r="N154" s="153">
        <f t="shared" si="227"/>
        <v>0</v>
      </c>
      <c r="O154" s="153">
        <f t="shared" si="228"/>
        <v>0</v>
      </c>
      <c r="P154" s="153">
        <f t="shared" si="229"/>
        <v>1.5169728959639339</v>
      </c>
      <c r="R154" s="23">
        <v>1</v>
      </c>
      <c r="S154" s="157">
        <f>(1-IF(M154=0,0,INDEX('Branch Closure Driven Attrition'!$D$9:$G$12,MATCH($B154,'Branch Closure Driven Attrition'!$C$9:$C$12,TRUE),MATCH(M154,'Branch Closure Driven Attrition'!$D$8:$G$8,TRUE))))</f>
        <v>1</v>
      </c>
      <c r="T154" s="157">
        <f>(1-IF(N154=0,0,INDEX('Branch Closure Driven Attrition'!$D$9:$G$12,MATCH($B154,'Branch Closure Driven Attrition'!$C$9:$C$12,TRUE),MATCH(N154,'Branch Closure Driven Attrition'!$D$8:$G$8,TRUE))))</f>
        <v>1</v>
      </c>
      <c r="U154" s="157">
        <f>(1-IF(O154=0,0,INDEX('Branch Closure Driven Attrition'!$D$9:$G$12,MATCH($B154,'Branch Closure Driven Attrition'!$C$9:$C$12,TRUE),MATCH(O154,'Branch Closure Driven Attrition'!$D$8:$G$8,TRUE))))</f>
        <v>1</v>
      </c>
      <c r="V154" s="157">
        <f>(1-IF(P154=0,0,INDEX('Branch Closure Driven Attrition'!$D$9:$G$12,MATCH($B154,'Branch Closure Driven Attrition'!$C$9:$C$12,TRUE),MATCH(P154,'Branch Closure Driven Attrition'!$D$8:$G$8,TRUE))))</f>
        <v>0.55000000000000004</v>
      </c>
      <c r="W154" s="29"/>
      <c r="X154" s="23">
        <f t="shared" si="230"/>
        <v>1</v>
      </c>
      <c r="Y154" s="157">
        <f>IF($C154&lt;'Fee Driven Attrition'!$I$8,1-IF(Y$13='Fee Driven Attrition'!$J$7,'Fee Driven Attrition'!$J$8,'Fee Driven Attrition'!$K$8),1)</f>
        <v>0.9</v>
      </c>
      <c r="Z154" s="157">
        <f>IF($C154&lt;'Fee Driven Attrition'!$I$9,1-IF(Z$13='Fee Driven Attrition'!$J$7,'Fee Driven Attrition'!$J$9,'Fee Driven Attrition'!$K$8),1)</f>
        <v>0.95</v>
      </c>
      <c r="AA154" s="157">
        <f>IF($C154&lt;'Fee Driven Attrition'!$I$8,1-IF(AA$13='Fee Driven Attrition'!$K$7,'Fee Driven Attrition'!$K$8,'Fee Driven Attrition'!$K$8),1)</f>
        <v>0.8</v>
      </c>
      <c r="AB154" s="157">
        <f>IF($C154&lt;'Fee Driven Attrition'!$I$9,1-IF(AB$13='Fee Driven Attrition'!$K$7,'Fee Driven Attrition'!$K$9,'Fee Driven Attrition'!$K$8),1)</f>
        <v>0.85</v>
      </c>
      <c r="AC154" s="29"/>
      <c r="AD154" s="23"/>
      <c r="AE154" s="157">
        <f t="shared" si="331"/>
        <v>1</v>
      </c>
      <c r="AF154" s="157">
        <f t="shared" si="232"/>
        <v>1</v>
      </c>
      <c r="AG154" s="157">
        <f t="shared" si="233"/>
        <v>1</v>
      </c>
      <c r="AH154" s="157">
        <f t="shared" si="234"/>
        <v>1</v>
      </c>
      <c r="AI154" s="157">
        <f t="shared" si="235"/>
        <v>0.55000000000000004</v>
      </c>
      <c r="AJ154" s="157">
        <f t="shared" si="236"/>
        <v>0.9</v>
      </c>
      <c r="AK154" s="157">
        <f t="shared" si="237"/>
        <v>0.9</v>
      </c>
      <c r="AL154" s="157">
        <f t="shared" si="238"/>
        <v>0.9</v>
      </c>
      <c r="AM154" s="157">
        <f t="shared" si="239"/>
        <v>0.9</v>
      </c>
      <c r="AN154" s="157">
        <f t="shared" si="240"/>
        <v>0.49500000000000005</v>
      </c>
      <c r="AO154" s="157">
        <f t="shared" si="241"/>
        <v>0.95</v>
      </c>
      <c r="AP154" s="157">
        <f t="shared" si="242"/>
        <v>0.95</v>
      </c>
      <c r="AQ154" s="157">
        <f t="shared" si="243"/>
        <v>0.95</v>
      </c>
      <c r="AR154" s="157">
        <f t="shared" si="244"/>
        <v>0.95</v>
      </c>
      <c r="AS154" s="157">
        <f t="shared" si="245"/>
        <v>0.52249999999999996</v>
      </c>
      <c r="AT154" s="157">
        <f t="shared" si="246"/>
        <v>0.8</v>
      </c>
      <c r="AU154" s="157">
        <f t="shared" si="247"/>
        <v>0.8</v>
      </c>
      <c r="AV154" s="157">
        <f t="shared" si="248"/>
        <v>0.8</v>
      </c>
      <c r="AW154" s="157">
        <f t="shared" si="249"/>
        <v>0.8</v>
      </c>
      <c r="AX154" s="157">
        <f t="shared" si="250"/>
        <v>0.44000000000000006</v>
      </c>
      <c r="AY154" s="157">
        <f t="shared" si="251"/>
        <v>0.85</v>
      </c>
      <c r="AZ154" s="157">
        <f t="shared" si="252"/>
        <v>0.85</v>
      </c>
      <c r="BA154" s="157">
        <f t="shared" si="253"/>
        <v>0.85</v>
      </c>
      <c r="BB154" s="157">
        <f t="shared" si="254"/>
        <v>0.85</v>
      </c>
      <c r="BC154" s="157">
        <f t="shared" si="255"/>
        <v>0.46750000000000003</v>
      </c>
      <c r="BD154" s="60"/>
      <c r="BE154" s="158">
        <f t="shared" si="334"/>
        <v>97.514457448679565</v>
      </c>
      <c r="BF154" s="1"/>
      <c r="BG154" s="1"/>
      <c r="BH154" s="159">
        <f t="shared" si="256"/>
        <v>0</v>
      </c>
      <c r="BI154" s="159">
        <f t="shared" si="257"/>
        <v>0</v>
      </c>
      <c r="BJ154" s="159">
        <f t="shared" si="258"/>
        <v>0</v>
      </c>
      <c r="BK154" s="159">
        <f t="shared" si="259"/>
        <v>0</v>
      </c>
      <c r="BL154" s="159">
        <f t="shared" si="260"/>
        <v>0</v>
      </c>
      <c r="BM154" s="159">
        <f t="shared" si="261"/>
        <v>40</v>
      </c>
      <c r="BN154" s="159">
        <f t="shared" si="262"/>
        <v>40</v>
      </c>
      <c r="BO154" s="159">
        <f t="shared" si="263"/>
        <v>40</v>
      </c>
      <c r="BP154" s="159">
        <f t="shared" si="264"/>
        <v>40</v>
      </c>
      <c r="BQ154" s="159">
        <f t="shared" si="265"/>
        <v>40</v>
      </c>
      <c r="BR154" s="159">
        <f t="shared" si="266"/>
        <v>40</v>
      </c>
      <c r="BS154" s="159">
        <f t="shared" si="267"/>
        <v>40</v>
      </c>
      <c r="BT154" s="159">
        <f t="shared" si="268"/>
        <v>40</v>
      </c>
      <c r="BU154" s="159">
        <f t="shared" si="269"/>
        <v>40</v>
      </c>
      <c r="BV154" s="159">
        <f t="shared" si="270"/>
        <v>40</v>
      </c>
      <c r="BW154" s="159">
        <f t="shared" si="271"/>
        <v>60</v>
      </c>
      <c r="BX154" s="159">
        <f t="shared" si="272"/>
        <v>60</v>
      </c>
      <c r="BY154" s="159">
        <f t="shared" si="273"/>
        <v>60</v>
      </c>
      <c r="BZ154" s="159">
        <f t="shared" si="274"/>
        <v>60</v>
      </c>
      <c r="CA154" s="159">
        <f t="shared" si="275"/>
        <v>60</v>
      </c>
      <c r="CB154" s="159">
        <f t="shared" si="276"/>
        <v>60</v>
      </c>
      <c r="CC154" s="159">
        <f t="shared" si="277"/>
        <v>60</v>
      </c>
      <c r="CD154" s="159">
        <f t="shared" si="278"/>
        <v>60</v>
      </c>
      <c r="CE154" s="159">
        <f t="shared" si="279"/>
        <v>60</v>
      </c>
      <c r="CF154" s="159">
        <f t="shared" si="280"/>
        <v>60</v>
      </c>
      <c r="CG154" s="1"/>
      <c r="CH154" s="1"/>
      <c r="CI154" s="160">
        <f t="shared" si="281"/>
        <v>47.514457448679565</v>
      </c>
      <c r="CJ154" s="160">
        <f t="shared" si="282"/>
        <v>47.514457448679565</v>
      </c>
      <c r="CK154" s="160">
        <f t="shared" si="283"/>
        <v>47.514457448679565</v>
      </c>
      <c r="CL154" s="160">
        <f t="shared" si="284"/>
        <v>47.514457448679565</v>
      </c>
      <c r="CM154" s="160">
        <f t="shared" si="285"/>
        <v>47.514457448679565</v>
      </c>
      <c r="CN154" s="160">
        <f t="shared" si="286"/>
        <v>87.514457448679565</v>
      </c>
      <c r="CO154" s="160">
        <f t="shared" si="287"/>
        <v>87.514457448679565</v>
      </c>
      <c r="CP154" s="160">
        <f t="shared" si="288"/>
        <v>87.514457448679565</v>
      </c>
      <c r="CQ154" s="160">
        <f t="shared" si="289"/>
        <v>87.514457448679565</v>
      </c>
      <c r="CR154" s="160">
        <f t="shared" si="290"/>
        <v>87.514457448679565</v>
      </c>
      <c r="CS154" s="160">
        <f t="shared" si="291"/>
        <v>87.514457448679565</v>
      </c>
      <c r="CT154" s="160">
        <f t="shared" si="292"/>
        <v>87.514457448679565</v>
      </c>
      <c r="CU154" s="160">
        <f t="shared" si="293"/>
        <v>87.514457448679565</v>
      </c>
      <c r="CV154" s="160">
        <f t="shared" si="294"/>
        <v>87.514457448679565</v>
      </c>
      <c r="CW154" s="160">
        <f t="shared" si="295"/>
        <v>87.514457448679565</v>
      </c>
      <c r="CX154" s="160">
        <f t="shared" si="296"/>
        <v>107.51445744867956</v>
      </c>
      <c r="CY154" s="160">
        <f t="shared" si="297"/>
        <v>107.51445744867956</v>
      </c>
      <c r="CZ154" s="160">
        <f t="shared" si="298"/>
        <v>107.51445744867956</v>
      </c>
      <c r="DA154" s="160">
        <f t="shared" si="299"/>
        <v>107.51445744867956</v>
      </c>
      <c r="DB154" s="160">
        <f t="shared" si="300"/>
        <v>107.51445744867956</v>
      </c>
      <c r="DC154" s="160">
        <f t="shared" si="301"/>
        <v>107.51445744867956</v>
      </c>
      <c r="DD154" s="160">
        <f t="shared" si="302"/>
        <v>107.51445744867956</v>
      </c>
      <c r="DE154" s="160">
        <f t="shared" si="303"/>
        <v>107.51445744867956</v>
      </c>
      <c r="DF154" s="160">
        <f t="shared" si="304"/>
        <v>107.51445744867956</v>
      </c>
      <c r="DG154" s="160">
        <f t="shared" si="305"/>
        <v>107.51445744867956</v>
      </c>
      <c r="DH154" s="36"/>
      <c r="DI154" s="36"/>
      <c r="DJ154" s="160">
        <f t="shared" si="306"/>
        <v>47.514457448679565</v>
      </c>
      <c r="DK154" s="160">
        <f t="shared" si="307"/>
        <v>47.514457448679565</v>
      </c>
      <c r="DL154" s="160">
        <f t="shared" si="308"/>
        <v>47.514457448679565</v>
      </c>
      <c r="DM154" s="160">
        <f t="shared" si="309"/>
        <v>47.514457448679565</v>
      </c>
      <c r="DN154" s="160">
        <f t="shared" si="310"/>
        <v>26.132951596773761</v>
      </c>
      <c r="DO154" s="160">
        <f t="shared" si="311"/>
        <v>78.763011703811614</v>
      </c>
      <c r="DP154" s="160">
        <f t="shared" si="312"/>
        <v>78.763011703811614</v>
      </c>
      <c r="DQ154" s="160">
        <f t="shared" si="313"/>
        <v>78.763011703811614</v>
      </c>
      <c r="DR154" s="160">
        <f t="shared" si="314"/>
        <v>78.763011703811614</v>
      </c>
      <c r="DS154" s="160">
        <f t="shared" si="315"/>
        <v>43.319656437096391</v>
      </c>
      <c r="DT154" s="160">
        <f t="shared" si="316"/>
        <v>83.138734576245582</v>
      </c>
      <c r="DU154" s="160">
        <f t="shared" si="317"/>
        <v>83.138734576245582</v>
      </c>
      <c r="DV154" s="160">
        <f t="shared" si="318"/>
        <v>83.138734576245582</v>
      </c>
      <c r="DW154" s="160">
        <f t="shared" si="319"/>
        <v>83.138734576245582</v>
      </c>
      <c r="DX154" s="160">
        <f t="shared" si="320"/>
        <v>45.726304016935067</v>
      </c>
      <c r="DY154" s="160">
        <f t="shared" si="321"/>
        <v>86.011565958943663</v>
      </c>
      <c r="DZ154" s="160">
        <f t="shared" si="322"/>
        <v>86.011565958943663</v>
      </c>
      <c r="EA154" s="160">
        <f t="shared" si="323"/>
        <v>86.011565958943663</v>
      </c>
      <c r="EB154" s="160">
        <f t="shared" si="324"/>
        <v>86.011565958943663</v>
      </c>
      <c r="EC154" s="160">
        <f t="shared" si="325"/>
        <v>47.306361277419015</v>
      </c>
      <c r="ED154" s="160">
        <f t="shared" si="326"/>
        <v>91.387288831377631</v>
      </c>
      <c r="EE154" s="160">
        <f t="shared" si="327"/>
        <v>91.387288831377631</v>
      </c>
      <c r="EF154" s="160">
        <f t="shared" si="328"/>
        <v>91.387288831377631</v>
      </c>
      <c r="EG154" s="160">
        <f t="shared" si="329"/>
        <v>91.387288831377631</v>
      </c>
      <c r="EH154" s="160">
        <f t="shared" si="330"/>
        <v>50.263008857257702</v>
      </c>
      <c r="EI154" s="36"/>
      <c r="EJ154" s="36"/>
      <c r="EK154" s="36"/>
      <c r="EL154" s="36"/>
      <c r="EM154" s="36"/>
      <c r="EN154" s="36"/>
      <c r="EO154" s="36"/>
      <c r="EP154" s="36"/>
      <c r="EQ154" s="36"/>
      <c r="ER154" s="36"/>
      <c r="ES154" s="36"/>
      <c r="ET154" s="36"/>
      <c r="EU154" s="36"/>
    </row>
    <row r="155" spans="1:151" ht="13.5" thickBot="1">
      <c r="A155" s="2">
        <v>1019</v>
      </c>
      <c r="B155" s="153">
        <f>INDEX('Customer Longevity'!$A$7:$A$206,MATCH(Model!A155,'Customer Longevity'!$B$7:$B$206,0))</f>
        <v>7.0990791747122604</v>
      </c>
      <c r="C155" s="154">
        <v>13961.786863555533</v>
      </c>
      <c r="D155" s="3"/>
      <c r="E155" s="153" cm="1">
        <f t="array" ref="E155">INDEX('Distance to Each Branch'!$C$7:$C$806,MATCH(1, (Model!$E$14='Distance to Each Branch'!$B$7:$B$806)*(Model!A155='Distance to Each Branch'!$A$7:$A$806),0))</f>
        <v>2.9999257946297018</v>
      </c>
      <c r="F155" s="153" cm="1">
        <f t="array" ref="F155">INDEX('Distance to Each Branch'!$C$7:$C$806,MATCH(1, (Model!$F$14='Distance to Each Branch'!$B$7:$B$806)*(Model!A155='Distance to Each Branch'!$A$7:$A$806),0))</f>
        <v>0.37334117966201164</v>
      </c>
      <c r="G155" s="153" cm="1">
        <f t="array" ref="G155">INDEX('Distance to Each Branch'!$C$7:$C$806,MATCH(1, (Model!$G$14='Distance to Each Branch'!$B$7:$B$806)*(Model!A155='Distance to Each Branch'!$A$7:$A$806),0))</f>
        <v>2.1644502267018755</v>
      </c>
      <c r="H155" s="153" cm="1">
        <f t="array" ref="H155">INDEX('Distance to Each Branch'!$C$7:$C$806,MATCH(1, (Model!$H$14='Distance to Each Branch'!$B$7:$B$806)*(Model!A155='Distance to Each Branch'!$A$7:$A$806),0))</f>
        <v>2.391977917501424</v>
      </c>
      <c r="I155" s="155" t="str">
        <f t="shared" si="332"/>
        <v>Branch B</v>
      </c>
      <c r="J155" s="54"/>
      <c r="K155" s="156">
        <f t="shared" si="333"/>
        <v>0.37334117966201164</v>
      </c>
      <c r="L155" s="34">
        <v>0</v>
      </c>
      <c r="M155" s="153">
        <f t="shared" si="231"/>
        <v>0</v>
      </c>
      <c r="N155" s="153">
        <f t="shared" si="227"/>
        <v>1.7911090470398638</v>
      </c>
      <c r="O155" s="153">
        <f t="shared" si="228"/>
        <v>0</v>
      </c>
      <c r="P155" s="153">
        <f t="shared" si="229"/>
        <v>0</v>
      </c>
      <c r="R155" s="23">
        <v>1</v>
      </c>
      <c r="S155" s="157">
        <f>(1-IF(M155=0,0,INDEX('Branch Closure Driven Attrition'!$D$9:$G$12,MATCH($B155,'Branch Closure Driven Attrition'!$C$9:$C$12,TRUE),MATCH(M155,'Branch Closure Driven Attrition'!$D$8:$G$8,TRUE))))</f>
        <v>1</v>
      </c>
      <c r="T155" s="157">
        <f>(1-IF(N155=0,0,INDEX('Branch Closure Driven Attrition'!$D$9:$G$12,MATCH($B155,'Branch Closure Driven Attrition'!$C$9:$C$12,TRUE),MATCH(N155,'Branch Closure Driven Attrition'!$D$8:$G$8,TRUE))))</f>
        <v>0.65</v>
      </c>
      <c r="U155" s="157">
        <f>(1-IF(O155=0,0,INDEX('Branch Closure Driven Attrition'!$D$9:$G$12,MATCH($B155,'Branch Closure Driven Attrition'!$C$9:$C$12,TRUE),MATCH(O155,'Branch Closure Driven Attrition'!$D$8:$G$8,TRUE))))</f>
        <v>1</v>
      </c>
      <c r="V155" s="157">
        <f>(1-IF(P155=0,0,INDEX('Branch Closure Driven Attrition'!$D$9:$G$12,MATCH($B155,'Branch Closure Driven Attrition'!$C$9:$C$12,TRUE),MATCH(P155,'Branch Closure Driven Attrition'!$D$8:$G$8,TRUE))))</f>
        <v>1</v>
      </c>
      <c r="W155" s="29"/>
      <c r="X155" s="23">
        <f t="shared" si="230"/>
        <v>1</v>
      </c>
      <c r="Y155" s="157">
        <f>IF($C155&lt;'Fee Driven Attrition'!$I$8,1-IF(Y$13='Fee Driven Attrition'!$J$7,'Fee Driven Attrition'!$J$8,'Fee Driven Attrition'!$K$8),1)</f>
        <v>1</v>
      </c>
      <c r="Z155" s="157">
        <f>IF($C155&lt;'Fee Driven Attrition'!$I$9,1-IF(Z$13='Fee Driven Attrition'!$J$7,'Fee Driven Attrition'!$J$9,'Fee Driven Attrition'!$K$8),1)</f>
        <v>0.95</v>
      </c>
      <c r="AA155" s="157">
        <f>IF($C155&lt;'Fee Driven Attrition'!$I$8,1-IF(AA$13='Fee Driven Attrition'!$K$7,'Fee Driven Attrition'!$K$8,'Fee Driven Attrition'!$K$8),1)</f>
        <v>1</v>
      </c>
      <c r="AB155" s="157">
        <f>IF($C155&lt;'Fee Driven Attrition'!$I$9,1-IF(AB$13='Fee Driven Attrition'!$K$7,'Fee Driven Attrition'!$K$9,'Fee Driven Attrition'!$K$8),1)</f>
        <v>0.85</v>
      </c>
      <c r="AC155" s="29"/>
      <c r="AD155" s="23"/>
      <c r="AE155" s="157">
        <f t="shared" si="331"/>
        <v>1</v>
      </c>
      <c r="AF155" s="157">
        <f t="shared" si="232"/>
        <v>1</v>
      </c>
      <c r="AG155" s="157">
        <f t="shared" si="233"/>
        <v>0.65</v>
      </c>
      <c r="AH155" s="157">
        <f t="shared" si="234"/>
        <v>1</v>
      </c>
      <c r="AI155" s="157">
        <f t="shared" si="235"/>
        <v>1</v>
      </c>
      <c r="AJ155" s="157">
        <f t="shared" si="236"/>
        <v>1</v>
      </c>
      <c r="AK155" s="157">
        <f t="shared" si="237"/>
        <v>1</v>
      </c>
      <c r="AL155" s="157">
        <f t="shared" si="238"/>
        <v>0.65</v>
      </c>
      <c r="AM155" s="157">
        <f t="shared" si="239"/>
        <v>1</v>
      </c>
      <c r="AN155" s="157">
        <f t="shared" si="240"/>
        <v>1</v>
      </c>
      <c r="AO155" s="157">
        <f t="shared" si="241"/>
        <v>0.95</v>
      </c>
      <c r="AP155" s="157">
        <f t="shared" si="242"/>
        <v>0.95</v>
      </c>
      <c r="AQ155" s="157">
        <f t="shared" si="243"/>
        <v>0.61749999999999994</v>
      </c>
      <c r="AR155" s="157">
        <f t="shared" si="244"/>
        <v>0.95</v>
      </c>
      <c r="AS155" s="157">
        <f t="shared" si="245"/>
        <v>0.95</v>
      </c>
      <c r="AT155" s="157">
        <f t="shared" si="246"/>
        <v>1</v>
      </c>
      <c r="AU155" s="157">
        <f t="shared" si="247"/>
        <v>1</v>
      </c>
      <c r="AV155" s="157">
        <f t="shared" si="248"/>
        <v>0.65</v>
      </c>
      <c r="AW155" s="157">
        <f t="shared" si="249"/>
        <v>1</v>
      </c>
      <c r="AX155" s="157">
        <f t="shared" si="250"/>
        <v>1</v>
      </c>
      <c r="AY155" s="157">
        <f t="shared" si="251"/>
        <v>0.85</v>
      </c>
      <c r="AZ155" s="157">
        <f t="shared" si="252"/>
        <v>0.85</v>
      </c>
      <c r="BA155" s="157">
        <f t="shared" si="253"/>
        <v>0.55249999999999999</v>
      </c>
      <c r="BB155" s="157">
        <f t="shared" si="254"/>
        <v>0.85</v>
      </c>
      <c r="BC155" s="157">
        <f t="shared" si="255"/>
        <v>0.85</v>
      </c>
      <c r="BD155" s="60"/>
      <c r="BE155" s="158">
        <f t="shared" si="334"/>
        <v>139.61786863555534</v>
      </c>
      <c r="BF155" s="1"/>
      <c r="BG155" s="1"/>
      <c r="BH155" s="159">
        <f t="shared" si="256"/>
        <v>0</v>
      </c>
      <c r="BI155" s="159">
        <f t="shared" si="257"/>
        <v>0</v>
      </c>
      <c r="BJ155" s="159">
        <f t="shared" si="258"/>
        <v>0</v>
      </c>
      <c r="BK155" s="159">
        <f t="shared" si="259"/>
        <v>0</v>
      </c>
      <c r="BL155" s="159">
        <f t="shared" si="260"/>
        <v>0</v>
      </c>
      <c r="BM155" s="159">
        <f t="shared" si="261"/>
        <v>0</v>
      </c>
      <c r="BN155" s="159">
        <f t="shared" si="262"/>
        <v>0</v>
      </c>
      <c r="BO155" s="159">
        <f t="shared" si="263"/>
        <v>0</v>
      </c>
      <c r="BP155" s="159">
        <f t="shared" si="264"/>
        <v>0</v>
      </c>
      <c r="BQ155" s="159">
        <f t="shared" si="265"/>
        <v>0</v>
      </c>
      <c r="BR155" s="159">
        <f t="shared" si="266"/>
        <v>40</v>
      </c>
      <c r="BS155" s="159">
        <f t="shared" si="267"/>
        <v>40</v>
      </c>
      <c r="BT155" s="159">
        <f t="shared" si="268"/>
        <v>40</v>
      </c>
      <c r="BU155" s="159">
        <f t="shared" si="269"/>
        <v>40</v>
      </c>
      <c r="BV155" s="159">
        <f t="shared" si="270"/>
        <v>40</v>
      </c>
      <c r="BW155" s="159">
        <f t="shared" si="271"/>
        <v>0</v>
      </c>
      <c r="BX155" s="159">
        <f t="shared" si="272"/>
        <v>0</v>
      </c>
      <c r="BY155" s="159">
        <f t="shared" si="273"/>
        <v>0</v>
      </c>
      <c r="BZ155" s="159">
        <f t="shared" si="274"/>
        <v>0</v>
      </c>
      <c r="CA155" s="159">
        <f t="shared" si="275"/>
        <v>0</v>
      </c>
      <c r="CB155" s="159">
        <f t="shared" si="276"/>
        <v>60</v>
      </c>
      <c r="CC155" s="159">
        <f t="shared" si="277"/>
        <v>60</v>
      </c>
      <c r="CD155" s="159">
        <f t="shared" si="278"/>
        <v>60</v>
      </c>
      <c r="CE155" s="159">
        <f t="shared" si="279"/>
        <v>60</v>
      </c>
      <c r="CF155" s="159">
        <f t="shared" si="280"/>
        <v>60</v>
      </c>
      <c r="CG155" s="1"/>
      <c r="CH155" s="1"/>
      <c r="CI155" s="160">
        <f t="shared" si="281"/>
        <v>89.61786863555534</v>
      </c>
      <c r="CJ155" s="160">
        <f t="shared" si="282"/>
        <v>89.61786863555534</v>
      </c>
      <c r="CK155" s="160">
        <f t="shared" si="283"/>
        <v>89.61786863555534</v>
      </c>
      <c r="CL155" s="160">
        <f t="shared" si="284"/>
        <v>89.61786863555534</v>
      </c>
      <c r="CM155" s="160">
        <f t="shared" si="285"/>
        <v>89.61786863555534</v>
      </c>
      <c r="CN155" s="160">
        <f t="shared" si="286"/>
        <v>89.61786863555534</v>
      </c>
      <c r="CO155" s="160">
        <f t="shared" si="287"/>
        <v>89.61786863555534</v>
      </c>
      <c r="CP155" s="160">
        <f t="shared" si="288"/>
        <v>89.61786863555534</v>
      </c>
      <c r="CQ155" s="160">
        <f t="shared" si="289"/>
        <v>89.61786863555534</v>
      </c>
      <c r="CR155" s="160">
        <f t="shared" si="290"/>
        <v>89.61786863555534</v>
      </c>
      <c r="CS155" s="160">
        <f t="shared" si="291"/>
        <v>129.61786863555534</v>
      </c>
      <c r="CT155" s="160">
        <f t="shared" si="292"/>
        <v>129.61786863555534</v>
      </c>
      <c r="CU155" s="160">
        <f t="shared" si="293"/>
        <v>129.61786863555534</v>
      </c>
      <c r="CV155" s="160">
        <f t="shared" si="294"/>
        <v>129.61786863555534</v>
      </c>
      <c r="CW155" s="160">
        <f t="shared" si="295"/>
        <v>129.61786863555534</v>
      </c>
      <c r="CX155" s="160">
        <f t="shared" si="296"/>
        <v>89.61786863555534</v>
      </c>
      <c r="CY155" s="160">
        <f t="shared" si="297"/>
        <v>89.61786863555534</v>
      </c>
      <c r="CZ155" s="160">
        <f t="shared" si="298"/>
        <v>89.61786863555534</v>
      </c>
      <c r="DA155" s="160">
        <f t="shared" si="299"/>
        <v>89.61786863555534</v>
      </c>
      <c r="DB155" s="160">
        <f t="shared" si="300"/>
        <v>89.61786863555534</v>
      </c>
      <c r="DC155" s="160">
        <f t="shared" si="301"/>
        <v>149.61786863555534</v>
      </c>
      <c r="DD155" s="160">
        <f t="shared" si="302"/>
        <v>149.61786863555534</v>
      </c>
      <c r="DE155" s="160">
        <f t="shared" si="303"/>
        <v>149.61786863555534</v>
      </c>
      <c r="DF155" s="160">
        <f t="shared" si="304"/>
        <v>149.61786863555534</v>
      </c>
      <c r="DG155" s="160">
        <f t="shared" si="305"/>
        <v>149.61786863555534</v>
      </c>
      <c r="DH155" s="36"/>
      <c r="DI155" s="36"/>
      <c r="DJ155" s="160">
        <f t="shared" si="306"/>
        <v>89.61786863555534</v>
      </c>
      <c r="DK155" s="160">
        <f t="shared" si="307"/>
        <v>89.61786863555534</v>
      </c>
      <c r="DL155" s="160">
        <f t="shared" si="308"/>
        <v>58.251614613110974</v>
      </c>
      <c r="DM155" s="160">
        <f t="shared" si="309"/>
        <v>89.61786863555534</v>
      </c>
      <c r="DN155" s="160">
        <f t="shared" si="310"/>
        <v>89.61786863555534</v>
      </c>
      <c r="DO155" s="160">
        <f t="shared" si="311"/>
        <v>89.61786863555534</v>
      </c>
      <c r="DP155" s="160">
        <f t="shared" si="312"/>
        <v>89.61786863555534</v>
      </c>
      <c r="DQ155" s="160">
        <f t="shared" si="313"/>
        <v>58.251614613110974</v>
      </c>
      <c r="DR155" s="160">
        <f t="shared" si="314"/>
        <v>89.61786863555534</v>
      </c>
      <c r="DS155" s="160">
        <f t="shared" si="315"/>
        <v>89.61786863555534</v>
      </c>
      <c r="DT155" s="160">
        <f t="shared" si="316"/>
        <v>123.13697520377757</v>
      </c>
      <c r="DU155" s="160">
        <f t="shared" si="317"/>
        <v>123.13697520377757</v>
      </c>
      <c r="DV155" s="160">
        <f t="shared" si="318"/>
        <v>80.039033882455414</v>
      </c>
      <c r="DW155" s="160">
        <f t="shared" si="319"/>
        <v>123.13697520377757</v>
      </c>
      <c r="DX155" s="160">
        <f t="shared" si="320"/>
        <v>123.13697520377757</v>
      </c>
      <c r="DY155" s="160">
        <f t="shared" si="321"/>
        <v>89.61786863555534</v>
      </c>
      <c r="DZ155" s="160">
        <f t="shared" si="322"/>
        <v>89.61786863555534</v>
      </c>
      <c r="EA155" s="160">
        <f t="shared" si="323"/>
        <v>58.251614613110974</v>
      </c>
      <c r="EB155" s="160">
        <f t="shared" si="324"/>
        <v>89.61786863555534</v>
      </c>
      <c r="EC155" s="160">
        <f t="shared" si="325"/>
        <v>89.61786863555534</v>
      </c>
      <c r="ED155" s="160">
        <f t="shared" si="326"/>
        <v>127.17518834022204</v>
      </c>
      <c r="EE155" s="160">
        <f t="shared" si="327"/>
        <v>127.17518834022204</v>
      </c>
      <c r="EF155" s="160">
        <f t="shared" si="328"/>
        <v>82.663872421144319</v>
      </c>
      <c r="EG155" s="160">
        <f t="shared" si="329"/>
        <v>127.17518834022204</v>
      </c>
      <c r="EH155" s="160">
        <f t="shared" si="330"/>
        <v>127.17518834022204</v>
      </c>
      <c r="EI155" s="36"/>
      <c r="EJ155" s="36"/>
      <c r="EK155" s="36"/>
      <c r="EL155" s="36"/>
      <c r="EM155" s="36"/>
      <c r="EN155" s="36"/>
      <c r="EO155" s="36"/>
      <c r="EP155" s="36"/>
      <c r="EQ155" s="36"/>
      <c r="ER155" s="36"/>
      <c r="ES155" s="36"/>
      <c r="ET155" s="36"/>
      <c r="EU155" s="36"/>
    </row>
    <row r="156" spans="1:151" ht="13.5" thickBot="1">
      <c r="A156" s="2">
        <v>1151</v>
      </c>
      <c r="B156" s="153">
        <f>INDEX('Customer Longevity'!$A$7:$A$206,MATCH(Model!A156,'Customer Longevity'!$B$7:$B$206,0))</f>
        <v>6.0628560794238098</v>
      </c>
      <c r="C156" s="154">
        <v>13265.475902759357</v>
      </c>
      <c r="D156" s="3"/>
      <c r="E156" s="153" cm="1">
        <f t="array" ref="E156">INDEX('Distance to Each Branch'!$C$7:$C$806,MATCH(1, (Model!$E$14='Distance to Each Branch'!$B$7:$B$806)*(Model!A156='Distance to Each Branch'!$A$7:$A$806),0))</f>
        <v>2.9992962851753546</v>
      </c>
      <c r="F156" s="153" cm="1">
        <f t="array" ref="F156">INDEX('Distance to Each Branch'!$C$7:$C$806,MATCH(1, (Model!$F$14='Distance to Each Branch'!$B$7:$B$806)*(Model!A156='Distance to Each Branch'!$A$7:$A$806),0))</f>
        <v>4.6849471336935915</v>
      </c>
      <c r="G156" s="153" cm="1">
        <f t="array" ref="G156">INDEX('Distance to Each Branch'!$C$7:$C$806,MATCH(1, (Model!$G$14='Distance to Each Branch'!$B$7:$B$806)*(Model!A156='Distance to Each Branch'!$A$7:$A$806),0))</f>
        <v>5.1520737719463217</v>
      </c>
      <c r="H156" s="153" cm="1">
        <f t="array" ref="H156">INDEX('Distance to Each Branch'!$C$7:$C$806,MATCH(1, (Model!$H$14='Distance to Each Branch'!$B$7:$B$806)*(Model!A156='Distance to Each Branch'!$A$7:$A$806),0))</f>
        <v>3.4697913699429641</v>
      </c>
      <c r="I156" s="155" t="str">
        <f t="shared" si="332"/>
        <v>Branch A</v>
      </c>
      <c r="J156" s="54"/>
      <c r="K156" s="156">
        <f t="shared" si="333"/>
        <v>2.9992962851753546</v>
      </c>
      <c r="L156" s="34">
        <v>0</v>
      </c>
      <c r="M156" s="153">
        <f t="shared" si="231"/>
        <v>0.47049508476760948</v>
      </c>
      <c r="N156" s="153">
        <f t="shared" si="227"/>
        <v>0</v>
      </c>
      <c r="O156" s="153">
        <f t="shared" si="228"/>
        <v>0</v>
      </c>
      <c r="P156" s="153">
        <f t="shared" si="229"/>
        <v>0</v>
      </c>
      <c r="R156" s="23">
        <v>1</v>
      </c>
      <c r="S156" s="157">
        <f>(1-IF(M156=0,0,INDEX('Branch Closure Driven Attrition'!$D$9:$G$12,MATCH($B156,'Branch Closure Driven Attrition'!$C$9:$C$12,TRUE),MATCH(M156,'Branch Closure Driven Attrition'!$D$8:$G$8,TRUE))))</f>
        <v>0.75</v>
      </c>
      <c r="T156" s="157">
        <f>(1-IF(N156=0,0,INDEX('Branch Closure Driven Attrition'!$D$9:$G$12,MATCH($B156,'Branch Closure Driven Attrition'!$C$9:$C$12,TRUE),MATCH(N156,'Branch Closure Driven Attrition'!$D$8:$G$8,TRUE))))</f>
        <v>1</v>
      </c>
      <c r="U156" s="157">
        <f>(1-IF(O156=0,0,INDEX('Branch Closure Driven Attrition'!$D$9:$G$12,MATCH($B156,'Branch Closure Driven Attrition'!$C$9:$C$12,TRUE),MATCH(O156,'Branch Closure Driven Attrition'!$D$8:$G$8,TRUE))))</f>
        <v>1</v>
      </c>
      <c r="V156" s="157">
        <f>(1-IF(P156=0,0,INDEX('Branch Closure Driven Attrition'!$D$9:$G$12,MATCH($B156,'Branch Closure Driven Attrition'!$C$9:$C$12,TRUE),MATCH(P156,'Branch Closure Driven Attrition'!$D$8:$G$8,TRUE))))</f>
        <v>1</v>
      </c>
      <c r="W156" s="29"/>
      <c r="X156" s="23">
        <f t="shared" si="230"/>
        <v>1</v>
      </c>
      <c r="Y156" s="157">
        <f>IF($C156&lt;'Fee Driven Attrition'!$I$8,1-IF(Y$13='Fee Driven Attrition'!$J$7,'Fee Driven Attrition'!$J$8,'Fee Driven Attrition'!$K$8),1)</f>
        <v>1</v>
      </c>
      <c r="Z156" s="157">
        <f>IF($C156&lt;'Fee Driven Attrition'!$I$9,1-IF(Z$13='Fee Driven Attrition'!$J$7,'Fee Driven Attrition'!$J$9,'Fee Driven Attrition'!$K$8),1)</f>
        <v>0.95</v>
      </c>
      <c r="AA156" s="157">
        <f>IF($C156&lt;'Fee Driven Attrition'!$I$8,1-IF(AA$13='Fee Driven Attrition'!$K$7,'Fee Driven Attrition'!$K$8,'Fee Driven Attrition'!$K$8),1)</f>
        <v>1</v>
      </c>
      <c r="AB156" s="157">
        <f>IF($C156&lt;'Fee Driven Attrition'!$I$9,1-IF(AB$13='Fee Driven Attrition'!$K$7,'Fee Driven Attrition'!$K$9,'Fee Driven Attrition'!$K$8),1)</f>
        <v>0.85</v>
      </c>
      <c r="AC156" s="29"/>
      <c r="AD156" s="23"/>
      <c r="AE156" s="157">
        <f t="shared" si="331"/>
        <v>1</v>
      </c>
      <c r="AF156" s="157">
        <f t="shared" si="232"/>
        <v>0.75</v>
      </c>
      <c r="AG156" s="157">
        <f t="shared" si="233"/>
        <v>1</v>
      </c>
      <c r="AH156" s="157">
        <f t="shared" si="234"/>
        <v>1</v>
      </c>
      <c r="AI156" s="157">
        <f t="shared" si="235"/>
        <v>1</v>
      </c>
      <c r="AJ156" s="157">
        <f t="shared" si="236"/>
        <v>1</v>
      </c>
      <c r="AK156" s="157">
        <f t="shared" si="237"/>
        <v>0.75</v>
      </c>
      <c r="AL156" s="157">
        <f t="shared" si="238"/>
        <v>1</v>
      </c>
      <c r="AM156" s="157">
        <f t="shared" si="239"/>
        <v>1</v>
      </c>
      <c r="AN156" s="157">
        <f t="shared" si="240"/>
        <v>1</v>
      </c>
      <c r="AO156" s="157">
        <f t="shared" si="241"/>
        <v>0.95</v>
      </c>
      <c r="AP156" s="157">
        <f t="shared" si="242"/>
        <v>0.71249999999999991</v>
      </c>
      <c r="AQ156" s="157">
        <f t="shared" si="243"/>
        <v>0.95</v>
      </c>
      <c r="AR156" s="157">
        <f t="shared" si="244"/>
        <v>0.95</v>
      </c>
      <c r="AS156" s="157">
        <f t="shared" si="245"/>
        <v>0.95</v>
      </c>
      <c r="AT156" s="157">
        <f t="shared" si="246"/>
        <v>1</v>
      </c>
      <c r="AU156" s="157">
        <f t="shared" si="247"/>
        <v>0.75</v>
      </c>
      <c r="AV156" s="157">
        <f t="shared" si="248"/>
        <v>1</v>
      </c>
      <c r="AW156" s="157">
        <f t="shared" si="249"/>
        <v>1</v>
      </c>
      <c r="AX156" s="157">
        <f t="shared" si="250"/>
        <v>1</v>
      </c>
      <c r="AY156" s="157">
        <f t="shared" si="251"/>
        <v>0.85</v>
      </c>
      <c r="AZ156" s="157">
        <f t="shared" si="252"/>
        <v>0.63749999999999996</v>
      </c>
      <c r="BA156" s="157">
        <f t="shared" si="253"/>
        <v>0.85</v>
      </c>
      <c r="BB156" s="157">
        <f t="shared" si="254"/>
        <v>0.85</v>
      </c>
      <c r="BC156" s="157">
        <f t="shared" si="255"/>
        <v>0.85</v>
      </c>
      <c r="BD156" s="60"/>
      <c r="BE156" s="158">
        <f t="shared" si="334"/>
        <v>132.65475902759357</v>
      </c>
      <c r="BF156" s="1"/>
      <c r="BG156" s="1"/>
      <c r="BH156" s="159">
        <f t="shared" si="256"/>
        <v>0</v>
      </c>
      <c r="BI156" s="159">
        <f t="shared" si="257"/>
        <v>0</v>
      </c>
      <c r="BJ156" s="159">
        <f t="shared" si="258"/>
        <v>0</v>
      </c>
      <c r="BK156" s="159">
        <f t="shared" si="259"/>
        <v>0</v>
      </c>
      <c r="BL156" s="159">
        <f t="shared" si="260"/>
        <v>0</v>
      </c>
      <c r="BM156" s="159">
        <f t="shared" si="261"/>
        <v>0</v>
      </c>
      <c r="BN156" s="159">
        <f t="shared" si="262"/>
        <v>0</v>
      </c>
      <c r="BO156" s="159">
        <f t="shared" si="263"/>
        <v>0</v>
      </c>
      <c r="BP156" s="159">
        <f t="shared" si="264"/>
        <v>0</v>
      </c>
      <c r="BQ156" s="159">
        <f t="shared" si="265"/>
        <v>0</v>
      </c>
      <c r="BR156" s="159">
        <f t="shared" si="266"/>
        <v>40</v>
      </c>
      <c r="BS156" s="159">
        <f t="shared" si="267"/>
        <v>40</v>
      </c>
      <c r="BT156" s="159">
        <f t="shared" si="268"/>
        <v>40</v>
      </c>
      <c r="BU156" s="159">
        <f t="shared" si="269"/>
        <v>40</v>
      </c>
      <c r="BV156" s="159">
        <f t="shared" si="270"/>
        <v>40</v>
      </c>
      <c r="BW156" s="159">
        <f t="shared" si="271"/>
        <v>0</v>
      </c>
      <c r="BX156" s="159">
        <f t="shared" si="272"/>
        <v>0</v>
      </c>
      <c r="BY156" s="159">
        <f t="shared" si="273"/>
        <v>0</v>
      </c>
      <c r="BZ156" s="159">
        <f t="shared" si="274"/>
        <v>0</v>
      </c>
      <c r="CA156" s="159">
        <f t="shared" si="275"/>
        <v>0</v>
      </c>
      <c r="CB156" s="159">
        <f t="shared" si="276"/>
        <v>60</v>
      </c>
      <c r="CC156" s="159">
        <f t="shared" si="277"/>
        <v>60</v>
      </c>
      <c r="CD156" s="159">
        <f t="shared" si="278"/>
        <v>60</v>
      </c>
      <c r="CE156" s="159">
        <f t="shared" si="279"/>
        <v>60</v>
      </c>
      <c r="CF156" s="159">
        <f t="shared" si="280"/>
        <v>60</v>
      </c>
      <c r="CG156" s="1"/>
      <c r="CH156" s="1"/>
      <c r="CI156" s="160">
        <f t="shared" si="281"/>
        <v>82.65475902759357</v>
      </c>
      <c r="CJ156" s="160">
        <f t="shared" si="282"/>
        <v>82.65475902759357</v>
      </c>
      <c r="CK156" s="160">
        <f t="shared" si="283"/>
        <v>82.65475902759357</v>
      </c>
      <c r="CL156" s="160">
        <f t="shared" si="284"/>
        <v>82.65475902759357</v>
      </c>
      <c r="CM156" s="160">
        <f t="shared" si="285"/>
        <v>82.65475902759357</v>
      </c>
      <c r="CN156" s="160">
        <f t="shared" si="286"/>
        <v>82.65475902759357</v>
      </c>
      <c r="CO156" s="160">
        <f t="shared" si="287"/>
        <v>82.65475902759357</v>
      </c>
      <c r="CP156" s="160">
        <f t="shared" si="288"/>
        <v>82.65475902759357</v>
      </c>
      <c r="CQ156" s="160">
        <f t="shared" si="289"/>
        <v>82.65475902759357</v>
      </c>
      <c r="CR156" s="160">
        <f t="shared" si="290"/>
        <v>82.65475902759357</v>
      </c>
      <c r="CS156" s="160">
        <f t="shared" si="291"/>
        <v>122.65475902759357</v>
      </c>
      <c r="CT156" s="160">
        <f t="shared" si="292"/>
        <v>122.65475902759357</v>
      </c>
      <c r="CU156" s="160">
        <f t="shared" si="293"/>
        <v>122.65475902759357</v>
      </c>
      <c r="CV156" s="160">
        <f t="shared" si="294"/>
        <v>122.65475902759357</v>
      </c>
      <c r="CW156" s="160">
        <f t="shared" si="295"/>
        <v>122.65475902759357</v>
      </c>
      <c r="CX156" s="160">
        <f t="shared" si="296"/>
        <v>82.65475902759357</v>
      </c>
      <c r="CY156" s="160">
        <f t="shared" si="297"/>
        <v>82.65475902759357</v>
      </c>
      <c r="CZ156" s="160">
        <f t="shared" si="298"/>
        <v>82.65475902759357</v>
      </c>
      <c r="DA156" s="160">
        <f t="shared" si="299"/>
        <v>82.65475902759357</v>
      </c>
      <c r="DB156" s="160">
        <f t="shared" si="300"/>
        <v>82.65475902759357</v>
      </c>
      <c r="DC156" s="160">
        <f t="shared" si="301"/>
        <v>142.65475902759357</v>
      </c>
      <c r="DD156" s="160">
        <f t="shared" si="302"/>
        <v>142.65475902759357</v>
      </c>
      <c r="DE156" s="160">
        <f t="shared" si="303"/>
        <v>142.65475902759357</v>
      </c>
      <c r="DF156" s="160">
        <f t="shared" si="304"/>
        <v>142.65475902759357</v>
      </c>
      <c r="DG156" s="160">
        <f t="shared" si="305"/>
        <v>142.65475902759357</v>
      </c>
      <c r="DH156" s="36"/>
      <c r="DI156" s="36"/>
      <c r="DJ156" s="160">
        <f t="shared" si="306"/>
        <v>82.65475902759357</v>
      </c>
      <c r="DK156" s="160">
        <f t="shared" si="307"/>
        <v>61.991069270695178</v>
      </c>
      <c r="DL156" s="160">
        <f t="shared" si="308"/>
        <v>82.65475902759357</v>
      </c>
      <c r="DM156" s="160">
        <f t="shared" si="309"/>
        <v>82.65475902759357</v>
      </c>
      <c r="DN156" s="160">
        <f t="shared" si="310"/>
        <v>82.65475902759357</v>
      </c>
      <c r="DO156" s="160">
        <f t="shared" si="311"/>
        <v>82.65475902759357</v>
      </c>
      <c r="DP156" s="160">
        <f t="shared" si="312"/>
        <v>61.991069270695178</v>
      </c>
      <c r="DQ156" s="160">
        <f t="shared" si="313"/>
        <v>82.65475902759357</v>
      </c>
      <c r="DR156" s="160">
        <f t="shared" si="314"/>
        <v>82.65475902759357</v>
      </c>
      <c r="DS156" s="160">
        <f t="shared" si="315"/>
        <v>82.65475902759357</v>
      </c>
      <c r="DT156" s="160">
        <f t="shared" si="316"/>
        <v>116.52202107621389</v>
      </c>
      <c r="DU156" s="160">
        <f t="shared" si="317"/>
        <v>87.391515807160403</v>
      </c>
      <c r="DV156" s="160">
        <f t="shared" si="318"/>
        <v>116.52202107621389</v>
      </c>
      <c r="DW156" s="160">
        <f t="shared" si="319"/>
        <v>116.52202107621389</v>
      </c>
      <c r="DX156" s="160">
        <f t="shared" si="320"/>
        <v>116.52202107621389</v>
      </c>
      <c r="DY156" s="160">
        <f t="shared" si="321"/>
        <v>82.65475902759357</v>
      </c>
      <c r="DZ156" s="160">
        <f t="shared" si="322"/>
        <v>61.991069270695178</v>
      </c>
      <c r="EA156" s="160">
        <f t="shared" si="323"/>
        <v>82.65475902759357</v>
      </c>
      <c r="EB156" s="160">
        <f t="shared" si="324"/>
        <v>82.65475902759357</v>
      </c>
      <c r="EC156" s="160">
        <f t="shared" si="325"/>
        <v>82.65475902759357</v>
      </c>
      <c r="ED156" s="160">
        <f t="shared" si="326"/>
        <v>121.25654517345453</v>
      </c>
      <c r="EE156" s="160">
        <f t="shared" si="327"/>
        <v>90.942408880090895</v>
      </c>
      <c r="EF156" s="160">
        <f t="shared" si="328"/>
        <v>121.25654517345453</v>
      </c>
      <c r="EG156" s="160">
        <f t="shared" si="329"/>
        <v>121.25654517345453</v>
      </c>
      <c r="EH156" s="160">
        <f t="shared" si="330"/>
        <v>121.25654517345453</v>
      </c>
      <c r="EI156" s="36"/>
      <c r="EJ156" s="36"/>
      <c r="EK156" s="36"/>
      <c r="EL156" s="36"/>
      <c r="EM156" s="36"/>
      <c r="EN156" s="36"/>
      <c r="EO156" s="36"/>
      <c r="EP156" s="36"/>
      <c r="EQ156" s="36"/>
      <c r="ER156" s="36"/>
      <c r="ES156" s="36"/>
      <c r="ET156" s="36"/>
      <c r="EU156" s="36"/>
    </row>
    <row r="157" spans="1:151" ht="13.5" thickBot="1">
      <c r="A157" s="2">
        <v>1115</v>
      </c>
      <c r="B157" s="153">
        <f>INDEX('Customer Longevity'!$A$7:$A$206,MATCH(Model!A157,'Customer Longevity'!$B$7:$B$206,0))</f>
        <v>8.8785512081296094</v>
      </c>
      <c r="C157" s="154">
        <v>16515.608915206911</v>
      </c>
      <c r="D157" s="3"/>
      <c r="E157" s="153" cm="1">
        <f t="array" ref="E157">INDEX('Distance to Each Branch'!$C$7:$C$806,MATCH(1, (Model!$E$14='Distance to Each Branch'!$B$7:$B$806)*(Model!A157='Distance to Each Branch'!$A$7:$A$806),0))</f>
        <v>7.132586787742671</v>
      </c>
      <c r="F157" s="153" cm="1">
        <f t="array" ref="F157">INDEX('Distance to Each Branch'!$C$7:$C$806,MATCH(1, (Model!$F$14='Distance to Each Branch'!$B$7:$B$806)*(Model!A157='Distance to Each Branch'!$A$7:$A$806),0))</f>
        <v>2.3056733850107074</v>
      </c>
      <c r="G157" s="153" cm="1">
        <f t="array" ref="G157">INDEX('Distance to Each Branch'!$C$7:$C$806,MATCH(1, (Model!$G$14='Distance to Each Branch'!$B$7:$B$806)*(Model!A157='Distance to Each Branch'!$A$7:$A$806),0))</f>
        <v>2.1806980904550834</v>
      </c>
      <c r="H157" s="153" cm="1">
        <f t="array" ref="H157">INDEX('Distance to Each Branch'!$C$7:$C$806,MATCH(1, (Model!$H$14='Distance to Each Branch'!$B$7:$B$806)*(Model!A157='Distance to Each Branch'!$A$7:$A$806),0))</f>
        <v>0.70536554685563568</v>
      </c>
      <c r="I157" s="155" t="str">
        <f t="shared" si="332"/>
        <v>Branch D</v>
      </c>
      <c r="J157" s="54"/>
      <c r="K157" s="156">
        <f t="shared" si="333"/>
        <v>0.70536554685563568</v>
      </c>
      <c r="L157" s="34">
        <v>0</v>
      </c>
      <c r="M157" s="153">
        <f t="shared" si="231"/>
        <v>0</v>
      </c>
      <c r="N157" s="153">
        <f t="shared" si="227"/>
        <v>0</v>
      </c>
      <c r="O157" s="153">
        <f t="shared" si="228"/>
        <v>0</v>
      </c>
      <c r="P157" s="153">
        <f t="shared" si="229"/>
        <v>1.4753325435994478</v>
      </c>
      <c r="R157" s="23">
        <v>1</v>
      </c>
      <c r="S157" s="157">
        <f>(1-IF(M157=0,0,INDEX('Branch Closure Driven Attrition'!$D$9:$G$12,MATCH($B157,'Branch Closure Driven Attrition'!$C$9:$C$12,TRUE),MATCH(M157,'Branch Closure Driven Attrition'!$D$8:$G$8,TRUE))))</f>
        <v>1</v>
      </c>
      <c r="T157" s="157">
        <f>(1-IF(N157=0,0,INDEX('Branch Closure Driven Attrition'!$D$9:$G$12,MATCH($B157,'Branch Closure Driven Attrition'!$C$9:$C$12,TRUE),MATCH(N157,'Branch Closure Driven Attrition'!$D$8:$G$8,TRUE))))</f>
        <v>1</v>
      </c>
      <c r="U157" s="157">
        <f>(1-IF(O157=0,0,INDEX('Branch Closure Driven Attrition'!$D$9:$G$12,MATCH($B157,'Branch Closure Driven Attrition'!$C$9:$C$12,TRUE),MATCH(O157,'Branch Closure Driven Attrition'!$D$8:$G$8,TRUE))))</f>
        <v>1</v>
      </c>
      <c r="V157" s="157">
        <f>(1-IF(P157=0,0,INDEX('Branch Closure Driven Attrition'!$D$9:$G$12,MATCH($B157,'Branch Closure Driven Attrition'!$C$9:$C$12,TRUE),MATCH(P157,'Branch Closure Driven Attrition'!$D$8:$G$8,TRUE))))</f>
        <v>0.65</v>
      </c>
      <c r="W157" s="29"/>
      <c r="X157" s="23">
        <f t="shared" si="230"/>
        <v>1</v>
      </c>
      <c r="Y157" s="157">
        <f>IF($C157&lt;'Fee Driven Attrition'!$I$8,1-IF(Y$13='Fee Driven Attrition'!$J$7,'Fee Driven Attrition'!$J$8,'Fee Driven Attrition'!$K$8),1)</f>
        <v>1</v>
      </c>
      <c r="Z157" s="157">
        <f>IF($C157&lt;'Fee Driven Attrition'!$I$9,1-IF(Z$13='Fee Driven Attrition'!$J$7,'Fee Driven Attrition'!$J$9,'Fee Driven Attrition'!$K$8),1)</f>
        <v>1</v>
      </c>
      <c r="AA157" s="157">
        <f>IF($C157&lt;'Fee Driven Attrition'!$I$8,1-IF(AA$13='Fee Driven Attrition'!$K$7,'Fee Driven Attrition'!$K$8,'Fee Driven Attrition'!$K$8),1)</f>
        <v>1</v>
      </c>
      <c r="AB157" s="157">
        <f>IF($C157&lt;'Fee Driven Attrition'!$I$9,1-IF(AB$13='Fee Driven Attrition'!$K$7,'Fee Driven Attrition'!$K$9,'Fee Driven Attrition'!$K$8),1)</f>
        <v>1</v>
      </c>
      <c r="AC157" s="29"/>
      <c r="AD157" s="23"/>
      <c r="AE157" s="157">
        <f t="shared" si="331"/>
        <v>1</v>
      </c>
      <c r="AF157" s="157">
        <f t="shared" si="232"/>
        <v>1</v>
      </c>
      <c r="AG157" s="157">
        <f t="shared" si="233"/>
        <v>1</v>
      </c>
      <c r="AH157" s="157">
        <f t="shared" si="234"/>
        <v>1</v>
      </c>
      <c r="AI157" s="157">
        <f t="shared" si="235"/>
        <v>0.65</v>
      </c>
      <c r="AJ157" s="157">
        <f t="shared" si="236"/>
        <v>1</v>
      </c>
      <c r="AK157" s="157">
        <f t="shared" si="237"/>
        <v>1</v>
      </c>
      <c r="AL157" s="157">
        <f t="shared" si="238"/>
        <v>1</v>
      </c>
      <c r="AM157" s="157">
        <f t="shared" si="239"/>
        <v>1</v>
      </c>
      <c r="AN157" s="157">
        <f t="shared" si="240"/>
        <v>0.65</v>
      </c>
      <c r="AO157" s="157">
        <f t="shared" si="241"/>
        <v>1</v>
      </c>
      <c r="AP157" s="157">
        <f t="shared" si="242"/>
        <v>1</v>
      </c>
      <c r="AQ157" s="157">
        <f t="shared" si="243"/>
        <v>1</v>
      </c>
      <c r="AR157" s="157">
        <f t="shared" si="244"/>
        <v>1</v>
      </c>
      <c r="AS157" s="157">
        <f t="shared" si="245"/>
        <v>0.65</v>
      </c>
      <c r="AT157" s="157">
        <f t="shared" si="246"/>
        <v>1</v>
      </c>
      <c r="AU157" s="157">
        <f t="shared" si="247"/>
        <v>1</v>
      </c>
      <c r="AV157" s="157">
        <f t="shared" si="248"/>
        <v>1</v>
      </c>
      <c r="AW157" s="157">
        <f t="shared" si="249"/>
        <v>1</v>
      </c>
      <c r="AX157" s="157">
        <f t="shared" si="250"/>
        <v>0.65</v>
      </c>
      <c r="AY157" s="157">
        <f t="shared" si="251"/>
        <v>1</v>
      </c>
      <c r="AZ157" s="157">
        <f t="shared" si="252"/>
        <v>1</v>
      </c>
      <c r="BA157" s="157">
        <f t="shared" si="253"/>
        <v>1</v>
      </c>
      <c r="BB157" s="157">
        <f t="shared" si="254"/>
        <v>1</v>
      </c>
      <c r="BC157" s="157">
        <f t="shared" si="255"/>
        <v>0.65</v>
      </c>
      <c r="BD157" s="60"/>
      <c r="BE157" s="158">
        <f t="shared" si="334"/>
        <v>165.15608915206911</v>
      </c>
      <c r="BF157" s="1"/>
      <c r="BG157" s="1"/>
      <c r="BH157" s="159">
        <f t="shared" si="256"/>
        <v>0</v>
      </c>
      <c r="BI157" s="159">
        <f t="shared" si="257"/>
        <v>0</v>
      </c>
      <c r="BJ157" s="159">
        <f t="shared" si="258"/>
        <v>0</v>
      </c>
      <c r="BK157" s="159">
        <f t="shared" si="259"/>
        <v>0</v>
      </c>
      <c r="BL157" s="159">
        <f t="shared" si="260"/>
        <v>0</v>
      </c>
      <c r="BM157" s="159">
        <f t="shared" si="261"/>
        <v>0</v>
      </c>
      <c r="BN157" s="159">
        <f t="shared" si="262"/>
        <v>0</v>
      </c>
      <c r="BO157" s="159">
        <f t="shared" si="263"/>
        <v>0</v>
      </c>
      <c r="BP157" s="159">
        <f t="shared" si="264"/>
        <v>0</v>
      </c>
      <c r="BQ157" s="159">
        <f t="shared" si="265"/>
        <v>0</v>
      </c>
      <c r="BR157" s="159">
        <f t="shared" si="266"/>
        <v>0</v>
      </c>
      <c r="BS157" s="159">
        <f t="shared" si="267"/>
        <v>0</v>
      </c>
      <c r="BT157" s="159">
        <f t="shared" si="268"/>
        <v>0</v>
      </c>
      <c r="BU157" s="159">
        <f t="shared" si="269"/>
        <v>0</v>
      </c>
      <c r="BV157" s="159">
        <f t="shared" si="270"/>
        <v>0</v>
      </c>
      <c r="BW157" s="159">
        <f t="shared" si="271"/>
        <v>0</v>
      </c>
      <c r="BX157" s="159">
        <f t="shared" si="272"/>
        <v>0</v>
      </c>
      <c r="BY157" s="159">
        <f t="shared" si="273"/>
        <v>0</v>
      </c>
      <c r="BZ157" s="159">
        <f t="shared" si="274"/>
        <v>0</v>
      </c>
      <c r="CA157" s="159">
        <f t="shared" si="275"/>
        <v>0</v>
      </c>
      <c r="CB157" s="159">
        <f t="shared" si="276"/>
        <v>0</v>
      </c>
      <c r="CC157" s="159">
        <f t="shared" si="277"/>
        <v>0</v>
      </c>
      <c r="CD157" s="159">
        <f t="shared" si="278"/>
        <v>0</v>
      </c>
      <c r="CE157" s="159">
        <f t="shared" si="279"/>
        <v>0</v>
      </c>
      <c r="CF157" s="159">
        <f t="shared" si="280"/>
        <v>0</v>
      </c>
      <c r="CG157" s="1"/>
      <c r="CH157" s="1"/>
      <c r="CI157" s="160">
        <f t="shared" si="281"/>
        <v>115.15608915206911</v>
      </c>
      <c r="CJ157" s="160">
        <f t="shared" si="282"/>
        <v>115.15608915206911</v>
      </c>
      <c r="CK157" s="160">
        <f t="shared" si="283"/>
        <v>115.15608915206911</v>
      </c>
      <c r="CL157" s="160">
        <f t="shared" si="284"/>
        <v>115.15608915206911</v>
      </c>
      <c r="CM157" s="160">
        <f t="shared" si="285"/>
        <v>115.15608915206911</v>
      </c>
      <c r="CN157" s="160">
        <f t="shared" si="286"/>
        <v>115.15608915206911</v>
      </c>
      <c r="CO157" s="160">
        <f t="shared" si="287"/>
        <v>115.15608915206911</v>
      </c>
      <c r="CP157" s="160">
        <f t="shared" si="288"/>
        <v>115.15608915206911</v>
      </c>
      <c r="CQ157" s="160">
        <f t="shared" si="289"/>
        <v>115.15608915206911</v>
      </c>
      <c r="CR157" s="160">
        <f t="shared" si="290"/>
        <v>115.15608915206911</v>
      </c>
      <c r="CS157" s="160">
        <f t="shared" si="291"/>
        <v>115.15608915206911</v>
      </c>
      <c r="CT157" s="160">
        <f t="shared" si="292"/>
        <v>115.15608915206911</v>
      </c>
      <c r="CU157" s="160">
        <f t="shared" si="293"/>
        <v>115.15608915206911</v>
      </c>
      <c r="CV157" s="160">
        <f t="shared" si="294"/>
        <v>115.15608915206911</v>
      </c>
      <c r="CW157" s="160">
        <f t="shared" si="295"/>
        <v>115.15608915206911</v>
      </c>
      <c r="CX157" s="160">
        <f t="shared" si="296"/>
        <v>115.15608915206911</v>
      </c>
      <c r="CY157" s="160">
        <f t="shared" si="297"/>
        <v>115.15608915206911</v>
      </c>
      <c r="CZ157" s="160">
        <f t="shared" si="298"/>
        <v>115.15608915206911</v>
      </c>
      <c r="DA157" s="160">
        <f t="shared" si="299"/>
        <v>115.15608915206911</v>
      </c>
      <c r="DB157" s="160">
        <f t="shared" si="300"/>
        <v>115.15608915206911</v>
      </c>
      <c r="DC157" s="160">
        <f t="shared" si="301"/>
        <v>115.15608915206911</v>
      </c>
      <c r="DD157" s="160">
        <f t="shared" si="302"/>
        <v>115.15608915206911</v>
      </c>
      <c r="DE157" s="160">
        <f t="shared" si="303"/>
        <v>115.15608915206911</v>
      </c>
      <c r="DF157" s="160">
        <f t="shared" si="304"/>
        <v>115.15608915206911</v>
      </c>
      <c r="DG157" s="160">
        <f t="shared" si="305"/>
        <v>115.15608915206911</v>
      </c>
      <c r="DH157" s="36"/>
      <c r="DI157" s="36"/>
      <c r="DJ157" s="160">
        <f t="shared" si="306"/>
        <v>115.15608915206911</v>
      </c>
      <c r="DK157" s="160">
        <f t="shared" si="307"/>
        <v>115.15608915206911</v>
      </c>
      <c r="DL157" s="160">
        <f t="shared" si="308"/>
        <v>115.15608915206911</v>
      </c>
      <c r="DM157" s="160">
        <f t="shared" si="309"/>
        <v>115.15608915206911</v>
      </c>
      <c r="DN157" s="160">
        <f t="shared" si="310"/>
        <v>74.851457948844924</v>
      </c>
      <c r="DO157" s="160">
        <f t="shared" si="311"/>
        <v>115.15608915206911</v>
      </c>
      <c r="DP157" s="160">
        <f t="shared" si="312"/>
        <v>115.15608915206911</v>
      </c>
      <c r="DQ157" s="160">
        <f t="shared" si="313"/>
        <v>115.15608915206911</v>
      </c>
      <c r="DR157" s="160">
        <f t="shared" si="314"/>
        <v>115.15608915206911</v>
      </c>
      <c r="DS157" s="160">
        <f t="shared" si="315"/>
        <v>74.851457948844924</v>
      </c>
      <c r="DT157" s="160">
        <f t="shared" si="316"/>
        <v>115.15608915206911</v>
      </c>
      <c r="DU157" s="160">
        <f t="shared" si="317"/>
        <v>115.15608915206911</v>
      </c>
      <c r="DV157" s="160">
        <f t="shared" si="318"/>
        <v>115.15608915206911</v>
      </c>
      <c r="DW157" s="160">
        <f t="shared" si="319"/>
        <v>115.15608915206911</v>
      </c>
      <c r="DX157" s="160">
        <f t="shared" si="320"/>
        <v>74.851457948844924</v>
      </c>
      <c r="DY157" s="160">
        <f t="shared" si="321"/>
        <v>115.15608915206911</v>
      </c>
      <c r="DZ157" s="160">
        <f t="shared" si="322"/>
        <v>115.15608915206911</v>
      </c>
      <c r="EA157" s="160">
        <f t="shared" si="323"/>
        <v>115.15608915206911</v>
      </c>
      <c r="EB157" s="160">
        <f t="shared" si="324"/>
        <v>115.15608915206911</v>
      </c>
      <c r="EC157" s="160">
        <f t="shared" si="325"/>
        <v>74.851457948844924</v>
      </c>
      <c r="ED157" s="160">
        <f t="shared" si="326"/>
        <v>115.15608915206911</v>
      </c>
      <c r="EE157" s="160">
        <f t="shared" si="327"/>
        <v>115.15608915206911</v>
      </c>
      <c r="EF157" s="160">
        <f t="shared" si="328"/>
        <v>115.15608915206911</v>
      </c>
      <c r="EG157" s="160">
        <f t="shared" si="329"/>
        <v>115.15608915206911</v>
      </c>
      <c r="EH157" s="160">
        <f t="shared" si="330"/>
        <v>74.851457948844924</v>
      </c>
      <c r="EI157" s="36"/>
      <c r="EJ157" s="36"/>
      <c r="EK157" s="36"/>
      <c r="EL157" s="36"/>
      <c r="EM157" s="36"/>
      <c r="EN157" s="36"/>
      <c r="EO157" s="36"/>
      <c r="EP157" s="36"/>
      <c r="EQ157" s="36"/>
      <c r="ER157" s="36"/>
      <c r="ES157" s="36"/>
      <c r="ET157" s="36"/>
      <c r="EU157" s="36"/>
    </row>
    <row r="158" spans="1:151" ht="13.5" thickBot="1">
      <c r="A158" s="2">
        <v>1181</v>
      </c>
      <c r="B158" s="153">
        <f>INDEX('Customer Longevity'!$A$7:$A$206,MATCH(Model!A158,'Customer Longevity'!$B$7:$B$206,0))</f>
        <v>8.0685432314216836</v>
      </c>
      <c r="C158" s="154">
        <v>11016.930825351716</v>
      </c>
      <c r="D158" s="3"/>
      <c r="E158" s="153" cm="1">
        <f t="array" ref="E158">INDEX('Distance to Each Branch'!$C$7:$C$806,MATCH(1, (Model!$E$14='Distance to Each Branch'!$B$7:$B$806)*(Model!A158='Distance to Each Branch'!$A$7:$A$806),0))</f>
        <v>5.9224530881366828</v>
      </c>
      <c r="F158" s="153" cm="1">
        <f t="array" ref="F158">INDEX('Distance to Each Branch'!$C$7:$C$806,MATCH(1, (Model!$F$14='Distance to Each Branch'!$B$7:$B$806)*(Model!A158='Distance to Each Branch'!$A$7:$A$806),0))</f>
        <v>4.1503047325070801</v>
      </c>
      <c r="G158" s="153" cm="1">
        <f t="array" ref="G158">INDEX('Distance to Each Branch'!$C$7:$C$806,MATCH(1, (Model!$G$14='Distance to Each Branch'!$B$7:$B$806)*(Model!A158='Distance to Each Branch'!$A$7:$A$806),0))</f>
        <v>1.1577441164433029</v>
      </c>
      <c r="H158" s="153" cm="1">
        <f t="array" ref="H158">INDEX('Distance to Each Branch'!$C$7:$C$806,MATCH(1, (Model!$H$14='Distance to Each Branch'!$B$7:$B$806)*(Model!A158='Distance to Each Branch'!$A$7:$A$806),0))</f>
        <v>3.4826726559963834</v>
      </c>
      <c r="I158" s="155" t="str">
        <f t="shared" si="332"/>
        <v>Branch C</v>
      </c>
      <c r="J158" s="54"/>
      <c r="K158" s="156">
        <f t="shared" si="333"/>
        <v>1.1577441164433029</v>
      </c>
      <c r="L158" s="34">
        <v>0</v>
      </c>
      <c r="M158" s="153">
        <f t="shared" si="231"/>
        <v>0</v>
      </c>
      <c r="N158" s="153">
        <f t="shared" ref="N158:N214" si="335">IF(F158=$K158,SMALL($E158:$H158,2)-$K158,0)</f>
        <v>0</v>
      </c>
      <c r="O158" s="153">
        <f t="shared" ref="O158:O214" si="336">IF(G158=$K158,SMALL($E158:$H158,2)-$K158,0)</f>
        <v>2.3249285395530803</v>
      </c>
      <c r="P158" s="153">
        <f t="shared" ref="P158:P214" si="337">IF(H158=$K158,SMALL($E158:$H158,2)-$K158,0)</f>
        <v>0</v>
      </c>
      <c r="R158" s="23">
        <v>1</v>
      </c>
      <c r="S158" s="157">
        <f>(1-IF(M158=0,0,INDEX('Branch Closure Driven Attrition'!$D$9:$G$12,MATCH($B158,'Branch Closure Driven Attrition'!$C$9:$C$12,TRUE),MATCH(M158,'Branch Closure Driven Attrition'!$D$8:$G$8,TRUE))))</f>
        <v>1</v>
      </c>
      <c r="T158" s="157">
        <f>(1-IF(N158=0,0,INDEX('Branch Closure Driven Attrition'!$D$9:$G$12,MATCH($B158,'Branch Closure Driven Attrition'!$C$9:$C$12,TRUE),MATCH(N158,'Branch Closure Driven Attrition'!$D$8:$G$8,TRUE))))</f>
        <v>1</v>
      </c>
      <c r="U158" s="157">
        <f>(1-IF(O158=0,0,INDEX('Branch Closure Driven Attrition'!$D$9:$G$12,MATCH($B158,'Branch Closure Driven Attrition'!$C$9:$C$12,TRUE),MATCH(O158,'Branch Closure Driven Attrition'!$D$8:$G$8,TRUE))))</f>
        <v>0.65</v>
      </c>
      <c r="V158" s="157">
        <f>(1-IF(P158=0,0,INDEX('Branch Closure Driven Attrition'!$D$9:$G$12,MATCH($B158,'Branch Closure Driven Attrition'!$C$9:$C$12,TRUE),MATCH(P158,'Branch Closure Driven Attrition'!$D$8:$G$8,TRUE))))</f>
        <v>1</v>
      </c>
      <c r="W158" s="29"/>
      <c r="X158" s="23">
        <f t="shared" si="230"/>
        <v>1</v>
      </c>
      <c r="Y158" s="157">
        <f>IF($C158&lt;'Fee Driven Attrition'!$I$8,1-IF(Y$13='Fee Driven Attrition'!$J$7,'Fee Driven Attrition'!$J$8,'Fee Driven Attrition'!$K$8),1)</f>
        <v>0.9</v>
      </c>
      <c r="Z158" s="157">
        <f>IF($C158&lt;'Fee Driven Attrition'!$I$9,1-IF(Z$13='Fee Driven Attrition'!$J$7,'Fee Driven Attrition'!$J$9,'Fee Driven Attrition'!$K$8),1)</f>
        <v>0.95</v>
      </c>
      <c r="AA158" s="157">
        <f>IF($C158&lt;'Fee Driven Attrition'!$I$8,1-IF(AA$13='Fee Driven Attrition'!$K$7,'Fee Driven Attrition'!$K$8,'Fee Driven Attrition'!$K$8),1)</f>
        <v>0.8</v>
      </c>
      <c r="AB158" s="157">
        <f>IF($C158&lt;'Fee Driven Attrition'!$I$9,1-IF(AB$13='Fee Driven Attrition'!$K$7,'Fee Driven Attrition'!$K$9,'Fee Driven Attrition'!$K$8),1)</f>
        <v>0.85</v>
      </c>
      <c r="AC158" s="29"/>
      <c r="AD158" s="23"/>
      <c r="AE158" s="157">
        <f t="shared" si="331"/>
        <v>1</v>
      </c>
      <c r="AF158" s="157">
        <f t="shared" si="232"/>
        <v>1</v>
      </c>
      <c r="AG158" s="157">
        <f t="shared" si="233"/>
        <v>1</v>
      </c>
      <c r="AH158" s="157">
        <f t="shared" si="234"/>
        <v>0.65</v>
      </c>
      <c r="AI158" s="157">
        <f t="shared" si="235"/>
        <v>1</v>
      </c>
      <c r="AJ158" s="157">
        <f t="shared" si="236"/>
        <v>0.9</v>
      </c>
      <c r="AK158" s="157">
        <f t="shared" si="237"/>
        <v>0.9</v>
      </c>
      <c r="AL158" s="157">
        <f t="shared" si="238"/>
        <v>0.9</v>
      </c>
      <c r="AM158" s="157">
        <f t="shared" si="239"/>
        <v>0.58500000000000008</v>
      </c>
      <c r="AN158" s="157">
        <f t="shared" si="240"/>
        <v>0.9</v>
      </c>
      <c r="AO158" s="157">
        <f t="shared" si="241"/>
        <v>0.95</v>
      </c>
      <c r="AP158" s="157">
        <f t="shared" si="242"/>
        <v>0.95</v>
      </c>
      <c r="AQ158" s="157">
        <f t="shared" si="243"/>
        <v>0.95</v>
      </c>
      <c r="AR158" s="157">
        <f t="shared" si="244"/>
        <v>0.61749999999999994</v>
      </c>
      <c r="AS158" s="157">
        <f t="shared" si="245"/>
        <v>0.95</v>
      </c>
      <c r="AT158" s="157">
        <f t="shared" si="246"/>
        <v>0.8</v>
      </c>
      <c r="AU158" s="157">
        <f t="shared" si="247"/>
        <v>0.8</v>
      </c>
      <c r="AV158" s="157">
        <f t="shared" si="248"/>
        <v>0.8</v>
      </c>
      <c r="AW158" s="157">
        <f t="shared" si="249"/>
        <v>0.52</v>
      </c>
      <c r="AX158" s="157">
        <f t="shared" si="250"/>
        <v>0.8</v>
      </c>
      <c r="AY158" s="157">
        <f t="shared" si="251"/>
        <v>0.85</v>
      </c>
      <c r="AZ158" s="157">
        <f t="shared" si="252"/>
        <v>0.85</v>
      </c>
      <c r="BA158" s="157">
        <f t="shared" si="253"/>
        <v>0.85</v>
      </c>
      <c r="BB158" s="157">
        <f t="shared" si="254"/>
        <v>0.55249999999999999</v>
      </c>
      <c r="BC158" s="157">
        <f t="shared" si="255"/>
        <v>0.85</v>
      </c>
      <c r="BD158" s="60"/>
      <c r="BE158" s="158">
        <f t="shared" si="334"/>
        <v>110.16930825351716</v>
      </c>
      <c r="BF158" s="1"/>
      <c r="BG158" s="1"/>
      <c r="BH158" s="159">
        <f t="shared" si="256"/>
        <v>0</v>
      </c>
      <c r="BI158" s="159">
        <f t="shared" si="257"/>
        <v>0</v>
      </c>
      <c r="BJ158" s="159">
        <f t="shared" si="258"/>
        <v>0</v>
      </c>
      <c r="BK158" s="159">
        <f t="shared" si="259"/>
        <v>0</v>
      </c>
      <c r="BL158" s="159">
        <f t="shared" si="260"/>
        <v>0</v>
      </c>
      <c r="BM158" s="159">
        <f t="shared" si="261"/>
        <v>40</v>
      </c>
      <c r="BN158" s="159">
        <f t="shared" si="262"/>
        <v>40</v>
      </c>
      <c r="BO158" s="159">
        <f t="shared" si="263"/>
        <v>40</v>
      </c>
      <c r="BP158" s="159">
        <f t="shared" si="264"/>
        <v>40</v>
      </c>
      <c r="BQ158" s="159">
        <f t="shared" si="265"/>
        <v>40</v>
      </c>
      <c r="BR158" s="159">
        <f t="shared" si="266"/>
        <v>40</v>
      </c>
      <c r="BS158" s="159">
        <f t="shared" si="267"/>
        <v>40</v>
      </c>
      <c r="BT158" s="159">
        <f t="shared" si="268"/>
        <v>40</v>
      </c>
      <c r="BU158" s="159">
        <f t="shared" si="269"/>
        <v>40</v>
      </c>
      <c r="BV158" s="159">
        <f t="shared" si="270"/>
        <v>40</v>
      </c>
      <c r="BW158" s="159">
        <f t="shared" si="271"/>
        <v>60</v>
      </c>
      <c r="BX158" s="159">
        <f t="shared" si="272"/>
        <v>60</v>
      </c>
      <c r="BY158" s="159">
        <f t="shared" si="273"/>
        <v>60</v>
      </c>
      <c r="BZ158" s="159">
        <f t="shared" si="274"/>
        <v>60</v>
      </c>
      <c r="CA158" s="159">
        <f t="shared" si="275"/>
        <v>60</v>
      </c>
      <c r="CB158" s="159">
        <f t="shared" si="276"/>
        <v>60</v>
      </c>
      <c r="CC158" s="159">
        <f t="shared" si="277"/>
        <v>60</v>
      </c>
      <c r="CD158" s="159">
        <f t="shared" si="278"/>
        <v>60</v>
      </c>
      <c r="CE158" s="159">
        <f t="shared" si="279"/>
        <v>60</v>
      </c>
      <c r="CF158" s="159">
        <f t="shared" si="280"/>
        <v>60</v>
      </c>
      <c r="CG158" s="1"/>
      <c r="CH158" s="1"/>
      <c r="CI158" s="160">
        <f t="shared" si="281"/>
        <v>60.169308253517158</v>
      </c>
      <c r="CJ158" s="160">
        <f t="shared" si="282"/>
        <v>60.169308253517158</v>
      </c>
      <c r="CK158" s="160">
        <f t="shared" si="283"/>
        <v>60.169308253517158</v>
      </c>
      <c r="CL158" s="160">
        <f t="shared" si="284"/>
        <v>60.169308253517158</v>
      </c>
      <c r="CM158" s="160">
        <f t="shared" si="285"/>
        <v>60.169308253517158</v>
      </c>
      <c r="CN158" s="160">
        <f t="shared" si="286"/>
        <v>100.16930825351716</v>
      </c>
      <c r="CO158" s="160">
        <f t="shared" si="287"/>
        <v>100.16930825351716</v>
      </c>
      <c r="CP158" s="160">
        <f t="shared" si="288"/>
        <v>100.16930825351716</v>
      </c>
      <c r="CQ158" s="160">
        <f t="shared" si="289"/>
        <v>100.16930825351716</v>
      </c>
      <c r="CR158" s="160">
        <f t="shared" si="290"/>
        <v>100.16930825351716</v>
      </c>
      <c r="CS158" s="160">
        <f t="shared" si="291"/>
        <v>100.16930825351716</v>
      </c>
      <c r="CT158" s="160">
        <f t="shared" si="292"/>
        <v>100.16930825351716</v>
      </c>
      <c r="CU158" s="160">
        <f t="shared" si="293"/>
        <v>100.16930825351716</v>
      </c>
      <c r="CV158" s="160">
        <f t="shared" si="294"/>
        <v>100.16930825351716</v>
      </c>
      <c r="CW158" s="160">
        <f t="shared" si="295"/>
        <v>100.16930825351716</v>
      </c>
      <c r="CX158" s="160">
        <f t="shared" si="296"/>
        <v>120.16930825351716</v>
      </c>
      <c r="CY158" s="160">
        <f t="shared" si="297"/>
        <v>120.16930825351716</v>
      </c>
      <c r="CZ158" s="160">
        <f t="shared" si="298"/>
        <v>120.16930825351716</v>
      </c>
      <c r="DA158" s="160">
        <f t="shared" si="299"/>
        <v>120.16930825351716</v>
      </c>
      <c r="DB158" s="160">
        <f t="shared" si="300"/>
        <v>120.16930825351716</v>
      </c>
      <c r="DC158" s="160">
        <f t="shared" si="301"/>
        <v>120.16930825351716</v>
      </c>
      <c r="DD158" s="160">
        <f t="shared" si="302"/>
        <v>120.16930825351716</v>
      </c>
      <c r="DE158" s="160">
        <f t="shared" si="303"/>
        <v>120.16930825351716</v>
      </c>
      <c r="DF158" s="160">
        <f t="shared" si="304"/>
        <v>120.16930825351716</v>
      </c>
      <c r="DG158" s="160">
        <f t="shared" si="305"/>
        <v>120.16930825351716</v>
      </c>
      <c r="DH158" s="36"/>
      <c r="DI158" s="36"/>
      <c r="DJ158" s="160">
        <f t="shared" si="306"/>
        <v>60.169308253517158</v>
      </c>
      <c r="DK158" s="160">
        <f t="shared" si="307"/>
        <v>60.169308253517158</v>
      </c>
      <c r="DL158" s="160">
        <f t="shared" si="308"/>
        <v>60.169308253517158</v>
      </c>
      <c r="DM158" s="160">
        <f t="shared" si="309"/>
        <v>39.110050364786154</v>
      </c>
      <c r="DN158" s="160">
        <f t="shared" si="310"/>
        <v>60.169308253517158</v>
      </c>
      <c r="DO158" s="160">
        <f t="shared" si="311"/>
        <v>90.152377428165451</v>
      </c>
      <c r="DP158" s="160">
        <f t="shared" si="312"/>
        <v>90.152377428165451</v>
      </c>
      <c r="DQ158" s="160">
        <f t="shared" si="313"/>
        <v>90.152377428165451</v>
      </c>
      <c r="DR158" s="160">
        <f t="shared" si="314"/>
        <v>58.599045328307547</v>
      </c>
      <c r="DS158" s="160">
        <f t="shared" si="315"/>
        <v>90.152377428165451</v>
      </c>
      <c r="DT158" s="160">
        <f t="shared" si="316"/>
        <v>95.160842840841298</v>
      </c>
      <c r="DU158" s="160">
        <f t="shared" si="317"/>
        <v>95.160842840841298</v>
      </c>
      <c r="DV158" s="160">
        <f t="shared" si="318"/>
        <v>95.160842840841298</v>
      </c>
      <c r="DW158" s="160">
        <f t="shared" si="319"/>
        <v>61.854547846546836</v>
      </c>
      <c r="DX158" s="160">
        <f t="shared" si="320"/>
        <v>95.160842840841298</v>
      </c>
      <c r="DY158" s="160">
        <f t="shared" si="321"/>
        <v>96.13544660281373</v>
      </c>
      <c r="DZ158" s="160">
        <f t="shared" si="322"/>
        <v>96.13544660281373</v>
      </c>
      <c r="EA158" s="160">
        <f t="shared" si="323"/>
        <v>96.13544660281373</v>
      </c>
      <c r="EB158" s="160">
        <f t="shared" si="324"/>
        <v>62.488040291828924</v>
      </c>
      <c r="EC158" s="160">
        <f t="shared" si="325"/>
        <v>96.13544660281373</v>
      </c>
      <c r="ED158" s="160">
        <f t="shared" si="326"/>
        <v>102.14391201548958</v>
      </c>
      <c r="EE158" s="160">
        <f t="shared" si="327"/>
        <v>102.14391201548958</v>
      </c>
      <c r="EF158" s="160">
        <f t="shared" si="328"/>
        <v>102.14391201548958</v>
      </c>
      <c r="EG158" s="160">
        <f t="shared" si="329"/>
        <v>66.393542810068226</v>
      </c>
      <c r="EH158" s="160">
        <f t="shared" si="330"/>
        <v>102.14391201548958</v>
      </c>
      <c r="EI158" s="36"/>
      <c r="EJ158" s="36"/>
      <c r="EK158" s="36"/>
      <c r="EL158" s="36"/>
      <c r="EM158" s="36"/>
      <c r="EN158" s="36"/>
      <c r="EO158" s="36"/>
      <c r="EP158" s="36"/>
      <c r="EQ158" s="36"/>
      <c r="ER158" s="36"/>
      <c r="ES158" s="36"/>
      <c r="ET158" s="36"/>
      <c r="EU158" s="36"/>
    </row>
    <row r="159" spans="1:151" ht="13.5" thickBot="1">
      <c r="A159" s="2">
        <v>1078</v>
      </c>
      <c r="B159" s="153">
        <f>INDEX('Customer Longevity'!$A$7:$A$206,MATCH(Model!A159,'Customer Longevity'!$B$7:$B$206,0))</f>
        <v>4.2462979312109042</v>
      </c>
      <c r="C159" s="154">
        <v>15247.508220409301</v>
      </c>
      <c r="D159" s="3"/>
      <c r="E159" s="153" cm="1">
        <f t="array" ref="E159">INDEX('Distance to Each Branch'!$C$7:$C$806,MATCH(1, (Model!$E$14='Distance to Each Branch'!$B$7:$B$806)*(Model!A159='Distance to Each Branch'!$A$7:$A$806),0))</f>
        <v>1.695710396368334</v>
      </c>
      <c r="F159" s="153" cm="1">
        <f t="array" ref="F159">INDEX('Distance to Each Branch'!$C$7:$C$806,MATCH(1, (Model!$F$14='Distance to Each Branch'!$B$7:$B$806)*(Model!A159='Distance to Each Branch'!$A$7:$A$806),0))</f>
        <v>3.5628136904931331</v>
      </c>
      <c r="G159" s="153" cm="1">
        <f t="array" ref="G159">INDEX('Distance to Each Branch'!$C$7:$C$806,MATCH(1, (Model!$G$14='Distance to Each Branch'!$B$7:$B$806)*(Model!A159='Distance to Each Branch'!$A$7:$A$806),0))</f>
        <v>3.3978016352012999</v>
      </c>
      <c r="H159" s="153" cm="1">
        <f t="array" ref="H159">INDEX('Distance to Each Branch'!$C$7:$C$806,MATCH(1, (Model!$H$14='Distance to Each Branch'!$B$7:$B$806)*(Model!A159='Distance to Each Branch'!$A$7:$A$806),0))</f>
        <v>0.93889592836620062</v>
      </c>
      <c r="I159" s="155" t="str">
        <f t="shared" si="332"/>
        <v>Branch D</v>
      </c>
      <c r="J159" s="54"/>
      <c r="K159" s="156">
        <f t="shared" si="333"/>
        <v>0.93889592836620062</v>
      </c>
      <c r="L159" s="34">
        <v>0</v>
      </c>
      <c r="M159" s="153">
        <f t="shared" si="231"/>
        <v>0</v>
      </c>
      <c r="N159" s="153">
        <f t="shared" si="335"/>
        <v>0</v>
      </c>
      <c r="O159" s="153">
        <f t="shared" si="336"/>
        <v>0</v>
      </c>
      <c r="P159" s="153">
        <f t="shared" si="337"/>
        <v>0.75681446800213337</v>
      </c>
      <c r="R159" s="23">
        <v>1</v>
      </c>
      <c r="S159" s="157">
        <f>(1-IF(M159=0,0,INDEX('Branch Closure Driven Attrition'!$D$9:$G$12,MATCH($B159,'Branch Closure Driven Attrition'!$C$9:$C$12,TRUE),MATCH(M159,'Branch Closure Driven Attrition'!$D$8:$G$8,TRUE))))</f>
        <v>1</v>
      </c>
      <c r="T159" s="157">
        <f>(1-IF(N159=0,0,INDEX('Branch Closure Driven Attrition'!$D$9:$G$12,MATCH($B159,'Branch Closure Driven Attrition'!$C$9:$C$12,TRUE),MATCH(N159,'Branch Closure Driven Attrition'!$D$8:$G$8,TRUE))))</f>
        <v>1</v>
      </c>
      <c r="U159" s="157">
        <f>(1-IF(O159=0,0,INDEX('Branch Closure Driven Attrition'!$D$9:$G$12,MATCH($B159,'Branch Closure Driven Attrition'!$C$9:$C$12,TRUE),MATCH(O159,'Branch Closure Driven Attrition'!$D$8:$G$8,TRUE))))</f>
        <v>1</v>
      </c>
      <c r="V159" s="157">
        <f>(1-IF(P159=0,0,INDEX('Branch Closure Driven Attrition'!$D$9:$G$12,MATCH($B159,'Branch Closure Driven Attrition'!$C$9:$C$12,TRUE),MATCH(P159,'Branch Closure Driven Attrition'!$D$8:$G$8,TRUE))))</f>
        <v>0.65</v>
      </c>
      <c r="W159" s="29"/>
      <c r="X159" s="23">
        <f t="shared" si="230"/>
        <v>1</v>
      </c>
      <c r="Y159" s="157">
        <f>IF($C159&lt;'Fee Driven Attrition'!$I$8,1-IF(Y$13='Fee Driven Attrition'!$J$7,'Fee Driven Attrition'!$J$8,'Fee Driven Attrition'!$K$8),1)</f>
        <v>1</v>
      </c>
      <c r="Z159" s="157">
        <f>IF($C159&lt;'Fee Driven Attrition'!$I$9,1-IF(Z$13='Fee Driven Attrition'!$J$7,'Fee Driven Attrition'!$J$9,'Fee Driven Attrition'!$K$8),1)</f>
        <v>1</v>
      </c>
      <c r="AA159" s="157">
        <f>IF($C159&lt;'Fee Driven Attrition'!$I$8,1-IF(AA$13='Fee Driven Attrition'!$K$7,'Fee Driven Attrition'!$K$8,'Fee Driven Attrition'!$K$8),1)</f>
        <v>1</v>
      </c>
      <c r="AB159" s="157">
        <f>IF($C159&lt;'Fee Driven Attrition'!$I$9,1-IF(AB$13='Fee Driven Attrition'!$K$7,'Fee Driven Attrition'!$K$9,'Fee Driven Attrition'!$K$8),1)</f>
        <v>1</v>
      </c>
      <c r="AC159" s="29"/>
      <c r="AD159" s="23"/>
      <c r="AE159" s="157">
        <f t="shared" si="331"/>
        <v>1</v>
      </c>
      <c r="AF159" s="157">
        <f t="shared" si="232"/>
        <v>1</v>
      </c>
      <c r="AG159" s="157">
        <f t="shared" si="233"/>
        <v>1</v>
      </c>
      <c r="AH159" s="157">
        <f t="shared" si="234"/>
        <v>1</v>
      </c>
      <c r="AI159" s="157">
        <f t="shared" si="235"/>
        <v>0.65</v>
      </c>
      <c r="AJ159" s="157">
        <f t="shared" si="236"/>
        <v>1</v>
      </c>
      <c r="AK159" s="157">
        <f t="shared" si="237"/>
        <v>1</v>
      </c>
      <c r="AL159" s="157">
        <f t="shared" si="238"/>
        <v>1</v>
      </c>
      <c r="AM159" s="157">
        <f t="shared" si="239"/>
        <v>1</v>
      </c>
      <c r="AN159" s="157">
        <f t="shared" si="240"/>
        <v>0.65</v>
      </c>
      <c r="AO159" s="157">
        <f t="shared" si="241"/>
        <v>1</v>
      </c>
      <c r="AP159" s="157">
        <f t="shared" si="242"/>
        <v>1</v>
      </c>
      <c r="AQ159" s="157">
        <f t="shared" si="243"/>
        <v>1</v>
      </c>
      <c r="AR159" s="157">
        <f t="shared" si="244"/>
        <v>1</v>
      </c>
      <c r="AS159" s="157">
        <f t="shared" si="245"/>
        <v>0.65</v>
      </c>
      <c r="AT159" s="157">
        <f t="shared" si="246"/>
        <v>1</v>
      </c>
      <c r="AU159" s="157">
        <f t="shared" si="247"/>
        <v>1</v>
      </c>
      <c r="AV159" s="157">
        <f t="shared" si="248"/>
        <v>1</v>
      </c>
      <c r="AW159" s="157">
        <f t="shared" si="249"/>
        <v>1</v>
      </c>
      <c r="AX159" s="157">
        <f t="shared" si="250"/>
        <v>0.65</v>
      </c>
      <c r="AY159" s="157">
        <f t="shared" si="251"/>
        <v>1</v>
      </c>
      <c r="AZ159" s="157">
        <f t="shared" si="252"/>
        <v>1</v>
      </c>
      <c r="BA159" s="157">
        <f t="shared" si="253"/>
        <v>1</v>
      </c>
      <c r="BB159" s="157">
        <f t="shared" si="254"/>
        <v>1</v>
      </c>
      <c r="BC159" s="157">
        <f t="shared" si="255"/>
        <v>0.65</v>
      </c>
      <c r="BD159" s="60"/>
      <c r="BE159" s="158">
        <f t="shared" si="334"/>
        <v>152.47508220409301</v>
      </c>
      <c r="BF159" s="1"/>
      <c r="BG159" s="1"/>
      <c r="BH159" s="159">
        <f t="shared" si="256"/>
        <v>0</v>
      </c>
      <c r="BI159" s="159">
        <f t="shared" si="257"/>
        <v>0</v>
      </c>
      <c r="BJ159" s="159">
        <f t="shared" si="258"/>
        <v>0</v>
      </c>
      <c r="BK159" s="159">
        <f t="shared" si="259"/>
        <v>0</v>
      </c>
      <c r="BL159" s="159">
        <f t="shared" si="260"/>
        <v>0</v>
      </c>
      <c r="BM159" s="159">
        <f t="shared" si="261"/>
        <v>0</v>
      </c>
      <c r="BN159" s="159">
        <f t="shared" si="262"/>
        <v>0</v>
      </c>
      <c r="BO159" s="159">
        <f t="shared" si="263"/>
        <v>0</v>
      </c>
      <c r="BP159" s="159">
        <f t="shared" si="264"/>
        <v>0</v>
      </c>
      <c r="BQ159" s="159">
        <f t="shared" si="265"/>
        <v>0</v>
      </c>
      <c r="BR159" s="159">
        <f t="shared" si="266"/>
        <v>0</v>
      </c>
      <c r="BS159" s="159">
        <f t="shared" si="267"/>
        <v>0</v>
      </c>
      <c r="BT159" s="159">
        <f t="shared" si="268"/>
        <v>0</v>
      </c>
      <c r="BU159" s="159">
        <f t="shared" si="269"/>
        <v>0</v>
      </c>
      <c r="BV159" s="159">
        <f t="shared" si="270"/>
        <v>0</v>
      </c>
      <c r="BW159" s="159">
        <f t="shared" si="271"/>
        <v>0</v>
      </c>
      <c r="BX159" s="159">
        <f t="shared" si="272"/>
        <v>0</v>
      </c>
      <c r="BY159" s="159">
        <f t="shared" si="273"/>
        <v>0</v>
      </c>
      <c r="BZ159" s="159">
        <f t="shared" si="274"/>
        <v>0</v>
      </c>
      <c r="CA159" s="159">
        <f t="shared" si="275"/>
        <v>0</v>
      </c>
      <c r="CB159" s="159">
        <f t="shared" si="276"/>
        <v>0</v>
      </c>
      <c r="CC159" s="159">
        <f t="shared" si="277"/>
        <v>0</v>
      </c>
      <c r="CD159" s="159">
        <f t="shared" si="278"/>
        <v>0</v>
      </c>
      <c r="CE159" s="159">
        <f t="shared" si="279"/>
        <v>0</v>
      </c>
      <c r="CF159" s="159">
        <f t="shared" si="280"/>
        <v>0</v>
      </c>
      <c r="CG159" s="1"/>
      <c r="CH159" s="1"/>
      <c r="CI159" s="160">
        <f t="shared" si="281"/>
        <v>102.47508220409301</v>
      </c>
      <c r="CJ159" s="160">
        <f t="shared" si="282"/>
        <v>102.47508220409301</v>
      </c>
      <c r="CK159" s="160">
        <f t="shared" si="283"/>
        <v>102.47508220409301</v>
      </c>
      <c r="CL159" s="160">
        <f t="shared" si="284"/>
        <v>102.47508220409301</v>
      </c>
      <c r="CM159" s="160">
        <f t="shared" si="285"/>
        <v>102.47508220409301</v>
      </c>
      <c r="CN159" s="160">
        <f t="shared" si="286"/>
        <v>102.47508220409301</v>
      </c>
      <c r="CO159" s="160">
        <f t="shared" si="287"/>
        <v>102.47508220409301</v>
      </c>
      <c r="CP159" s="160">
        <f t="shared" si="288"/>
        <v>102.47508220409301</v>
      </c>
      <c r="CQ159" s="160">
        <f t="shared" si="289"/>
        <v>102.47508220409301</v>
      </c>
      <c r="CR159" s="160">
        <f t="shared" si="290"/>
        <v>102.47508220409301</v>
      </c>
      <c r="CS159" s="160">
        <f t="shared" si="291"/>
        <v>102.47508220409301</v>
      </c>
      <c r="CT159" s="160">
        <f t="shared" si="292"/>
        <v>102.47508220409301</v>
      </c>
      <c r="CU159" s="160">
        <f t="shared" si="293"/>
        <v>102.47508220409301</v>
      </c>
      <c r="CV159" s="160">
        <f t="shared" si="294"/>
        <v>102.47508220409301</v>
      </c>
      <c r="CW159" s="160">
        <f t="shared" si="295"/>
        <v>102.47508220409301</v>
      </c>
      <c r="CX159" s="160">
        <f t="shared" si="296"/>
        <v>102.47508220409301</v>
      </c>
      <c r="CY159" s="160">
        <f t="shared" si="297"/>
        <v>102.47508220409301</v>
      </c>
      <c r="CZ159" s="160">
        <f t="shared" si="298"/>
        <v>102.47508220409301</v>
      </c>
      <c r="DA159" s="160">
        <f t="shared" si="299"/>
        <v>102.47508220409301</v>
      </c>
      <c r="DB159" s="160">
        <f t="shared" si="300"/>
        <v>102.47508220409301</v>
      </c>
      <c r="DC159" s="160">
        <f t="shared" si="301"/>
        <v>102.47508220409301</v>
      </c>
      <c r="DD159" s="160">
        <f t="shared" si="302"/>
        <v>102.47508220409301</v>
      </c>
      <c r="DE159" s="160">
        <f t="shared" si="303"/>
        <v>102.47508220409301</v>
      </c>
      <c r="DF159" s="160">
        <f t="shared" si="304"/>
        <v>102.47508220409301</v>
      </c>
      <c r="DG159" s="160">
        <f t="shared" si="305"/>
        <v>102.47508220409301</v>
      </c>
      <c r="DH159" s="36"/>
      <c r="DI159" s="36"/>
      <c r="DJ159" s="160">
        <f t="shared" si="306"/>
        <v>102.47508220409301</v>
      </c>
      <c r="DK159" s="160">
        <f t="shared" si="307"/>
        <v>102.47508220409301</v>
      </c>
      <c r="DL159" s="160">
        <f t="shared" si="308"/>
        <v>102.47508220409301</v>
      </c>
      <c r="DM159" s="160">
        <f t="shared" si="309"/>
        <v>102.47508220409301</v>
      </c>
      <c r="DN159" s="160">
        <f t="shared" si="310"/>
        <v>66.608803432660466</v>
      </c>
      <c r="DO159" s="160">
        <f t="shared" si="311"/>
        <v>102.47508220409301</v>
      </c>
      <c r="DP159" s="160">
        <f t="shared" si="312"/>
        <v>102.47508220409301</v>
      </c>
      <c r="DQ159" s="160">
        <f t="shared" si="313"/>
        <v>102.47508220409301</v>
      </c>
      <c r="DR159" s="160">
        <f t="shared" si="314"/>
        <v>102.47508220409301</v>
      </c>
      <c r="DS159" s="160">
        <f t="shared" si="315"/>
        <v>66.608803432660466</v>
      </c>
      <c r="DT159" s="160">
        <f t="shared" si="316"/>
        <v>102.47508220409301</v>
      </c>
      <c r="DU159" s="160">
        <f t="shared" si="317"/>
        <v>102.47508220409301</v>
      </c>
      <c r="DV159" s="160">
        <f t="shared" si="318"/>
        <v>102.47508220409301</v>
      </c>
      <c r="DW159" s="160">
        <f t="shared" si="319"/>
        <v>102.47508220409301</v>
      </c>
      <c r="DX159" s="160">
        <f t="shared" si="320"/>
        <v>66.608803432660466</v>
      </c>
      <c r="DY159" s="160">
        <f t="shared" si="321"/>
        <v>102.47508220409301</v>
      </c>
      <c r="DZ159" s="160">
        <f t="shared" si="322"/>
        <v>102.47508220409301</v>
      </c>
      <c r="EA159" s="160">
        <f t="shared" si="323"/>
        <v>102.47508220409301</v>
      </c>
      <c r="EB159" s="160">
        <f t="shared" si="324"/>
        <v>102.47508220409301</v>
      </c>
      <c r="EC159" s="160">
        <f t="shared" si="325"/>
        <v>66.608803432660466</v>
      </c>
      <c r="ED159" s="160">
        <f t="shared" si="326"/>
        <v>102.47508220409301</v>
      </c>
      <c r="EE159" s="160">
        <f t="shared" si="327"/>
        <v>102.47508220409301</v>
      </c>
      <c r="EF159" s="160">
        <f t="shared" si="328"/>
        <v>102.47508220409301</v>
      </c>
      <c r="EG159" s="160">
        <f t="shared" si="329"/>
        <v>102.47508220409301</v>
      </c>
      <c r="EH159" s="160">
        <f t="shared" si="330"/>
        <v>66.608803432660466</v>
      </c>
      <c r="EI159" s="36"/>
      <c r="EJ159" s="36"/>
      <c r="EK159" s="36"/>
      <c r="EL159" s="36"/>
      <c r="EM159" s="36"/>
      <c r="EN159" s="36"/>
      <c r="EO159" s="36"/>
      <c r="EP159" s="36"/>
      <c r="EQ159" s="36"/>
      <c r="ER159" s="36"/>
      <c r="ES159" s="36"/>
      <c r="ET159" s="36"/>
      <c r="EU159" s="36"/>
    </row>
    <row r="160" spans="1:151" ht="13.5" thickBot="1">
      <c r="A160" s="2">
        <v>1082</v>
      </c>
      <c r="B160" s="153">
        <f>INDEX('Customer Longevity'!$A$7:$A$206,MATCH(Model!A160,'Customer Longevity'!$B$7:$B$206,0))</f>
        <v>7.6233449457608531</v>
      </c>
      <c r="C160" s="154">
        <v>13437.675628866211</v>
      </c>
      <c r="D160" s="3"/>
      <c r="E160" s="153" cm="1">
        <f t="array" ref="E160">INDEX('Distance to Each Branch'!$C$7:$C$806,MATCH(1, (Model!$E$14='Distance to Each Branch'!$B$7:$B$806)*(Model!A160='Distance to Each Branch'!$A$7:$A$806),0))</f>
        <v>3.5867868207845293</v>
      </c>
      <c r="F160" s="153" cm="1">
        <f t="array" ref="F160">INDEX('Distance to Each Branch'!$C$7:$C$806,MATCH(1, (Model!$F$14='Distance to Each Branch'!$B$7:$B$806)*(Model!A160='Distance to Each Branch'!$A$7:$A$806),0))</f>
        <v>2.8731136072442256</v>
      </c>
      <c r="G160" s="153" cm="1">
        <f t="array" ref="G160">INDEX('Distance to Each Branch'!$C$7:$C$806,MATCH(1, (Model!$G$14='Distance to Each Branch'!$B$7:$B$806)*(Model!A160='Distance to Each Branch'!$A$7:$A$806),0))</f>
        <v>4.0558607402239</v>
      </c>
      <c r="H160" s="153" cm="1">
        <f t="array" ref="H160">INDEX('Distance to Each Branch'!$C$7:$C$806,MATCH(1, (Model!$H$14='Distance to Each Branch'!$B$7:$B$806)*(Model!A160='Distance to Each Branch'!$A$7:$A$806),0))</f>
        <v>1.0990859512850473</v>
      </c>
      <c r="I160" s="155" t="str">
        <f t="shared" si="332"/>
        <v>Branch D</v>
      </c>
      <c r="J160" s="54"/>
      <c r="K160" s="156">
        <f t="shared" si="333"/>
        <v>1.0990859512850473</v>
      </c>
      <c r="L160" s="34">
        <v>0</v>
      </c>
      <c r="M160" s="153">
        <f t="shared" si="231"/>
        <v>0</v>
      </c>
      <c r="N160" s="153">
        <f t="shared" si="335"/>
        <v>0</v>
      </c>
      <c r="O160" s="153">
        <f t="shared" si="336"/>
        <v>0</v>
      </c>
      <c r="P160" s="153">
        <f t="shared" si="337"/>
        <v>1.7740276559591783</v>
      </c>
      <c r="R160" s="23">
        <v>1</v>
      </c>
      <c r="S160" s="157">
        <f>(1-IF(M160=0,0,INDEX('Branch Closure Driven Attrition'!$D$9:$G$12,MATCH($B160,'Branch Closure Driven Attrition'!$C$9:$C$12,TRUE),MATCH(M160,'Branch Closure Driven Attrition'!$D$8:$G$8,TRUE))))</f>
        <v>1</v>
      </c>
      <c r="T160" s="157">
        <f>(1-IF(N160=0,0,INDEX('Branch Closure Driven Attrition'!$D$9:$G$12,MATCH($B160,'Branch Closure Driven Attrition'!$C$9:$C$12,TRUE),MATCH(N160,'Branch Closure Driven Attrition'!$D$8:$G$8,TRUE))))</f>
        <v>1</v>
      </c>
      <c r="U160" s="157">
        <f>(1-IF(O160=0,0,INDEX('Branch Closure Driven Attrition'!$D$9:$G$12,MATCH($B160,'Branch Closure Driven Attrition'!$C$9:$C$12,TRUE),MATCH(O160,'Branch Closure Driven Attrition'!$D$8:$G$8,TRUE))))</f>
        <v>1</v>
      </c>
      <c r="V160" s="157">
        <f>(1-IF(P160=0,0,INDEX('Branch Closure Driven Attrition'!$D$9:$G$12,MATCH($B160,'Branch Closure Driven Attrition'!$C$9:$C$12,TRUE),MATCH(P160,'Branch Closure Driven Attrition'!$D$8:$G$8,TRUE))))</f>
        <v>0.65</v>
      </c>
      <c r="W160" s="29"/>
      <c r="X160" s="23">
        <f t="shared" si="230"/>
        <v>1</v>
      </c>
      <c r="Y160" s="157">
        <f>IF($C160&lt;'Fee Driven Attrition'!$I$8,1-IF(Y$13='Fee Driven Attrition'!$J$7,'Fee Driven Attrition'!$J$8,'Fee Driven Attrition'!$K$8),1)</f>
        <v>1</v>
      </c>
      <c r="Z160" s="157">
        <f>IF($C160&lt;'Fee Driven Attrition'!$I$9,1-IF(Z$13='Fee Driven Attrition'!$J$7,'Fee Driven Attrition'!$J$9,'Fee Driven Attrition'!$K$8),1)</f>
        <v>0.95</v>
      </c>
      <c r="AA160" s="157">
        <f>IF($C160&lt;'Fee Driven Attrition'!$I$8,1-IF(AA$13='Fee Driven Attrition'!$K$7,'Fee Driven Attrition'!$K$8,'Fee Driven Attrition'!$K$8),1)</f>
        <v>1</v>
      </c>
      <c r="AB160" s="157">
        <f>IF($C160&lt;'Fee Driven Attrition'!$I$9,1-IF(AB$13='Fee Driven Attrition'!$K$7,'Fee Driven Attrition'!$K$9,'Fee Driven Attrition'!$K$8),1)</f>
        <v>0.85</v>
      </c>
      <c r="AC160" s="29"/>
      <c r="AD160" s="23"/>
      <c r="AE160" s="157">
        <f t="shared" si="331"/>
        <v>1</v>
      </c>
      <c r="AF160" s="157">
        <f t="shared" si="232"/>
        <v>1</v>
      </c>
      <c r="AG160" s="157">
        <f t="shared" si="233"/>
        <v>1</v>
      </c>
      <c r="AH160" s="157">
        <f t="shared" si="234"/>
        <v>1</v>
      </c>
      <c r="AI160" s="157">
        <f t="shared" si="235"/>
        <v>0.65</v>
      </c>
      <c r="AJ160" s="157">
        <f t="shared" si="236"/>
        <v>1</v>
      </c>
      <c r="AK160" s="157">
        <f t="shared" si="237"/>
        <v>1</v>
      </c>
      <c r="AL160" s="157">
        <f t="shared" si="238"/>
        <v>1</v>
      </c>
      <c r="AM160" s="157">
        <f t="shared" si="239"/>
        <v>1</v>
      </c>
      <c r="AN160" s="157">
        <f t="shared" si="240"/>
        <v>0.65</v>
      </c>
      <c r="AO160" s="157">
        <f t="shared" si="241"/>
        <v>0.95</v>
      </c>
      <c r="AP160" s="157">
        <f t="shared" si="242"/>
        <v>0.95</v>
      </c>
      <c r="AQ160" s="157">
        <f t="shared" si="243"/>
        <v>0.95</v>
      </c>
      <c r="AR160" s="157">
        <f t="shared" si="244"/>
        <v>0.95</v>
      </c>
      <c r="AS160" s="157">
        <f t="shared" si="245"/>
        <v>0.61749999999999994</v>
      </c>
      <c r="AT160" s="157">
        <f t="shared" si="246"/>
        <v>1</v>
      </c>
      <c r="AU160" s="157">
        <f t="shared" si="247"/>
        <v>1</v>
      </c>
      <c r="AV160" s="157">
        <f t="shared" si="248"/>
        <v>1</v>
      </c>
      <c r="AW160" s="157">
        <f t="shared" si="249"/>
        <v>1</v>
      </c>
      <c r="AX160" s="157">
        <f t="shared" si="250"/>
        <v>0.65</v>
      </c>
      <c r="AY160" s="157">
        <f t="shared" si="251"/>
        <v>0.85</v>
      </c>
      <c r="AZ160" s="157">
        <f t="shared" si="252"/>
        <v>0.85</v>
      </c>
      <c r="BA160" s="157">
        <f t="shared" si="253"/>
        <v>0.85</v>
      </c>
      <c r="BB160" s="157">
        <f t="shared" si="254"/>
        <v>0.85</v>
      </c>
      <c r="BC160" s="157">
        <f t="shared" si="255"/>
        <v>0.55249999999999999</v>
      </c>
      <c r="BD160" s="60"/>
      <c r="BE160" s="158">
        <f t="shared" si="334"/>
        <v>134.37675628866211</v>
      </c>
      <c r="BF160" s="1"/>
      <c r="BG160" s="1"/>
      <c r="BH160" s="159">
        <f t="shared" si="256"/>
        <v>0</v>
      </c>
      <c r="BI160" s="159">
        <f t="shared" si="257"/>
        <v>0</v>
      </c>
      <c r="BJ160" s="159">
        <f t="shared" si="258"/>
        <v>0</v>
      </c>
      <c r="BK160" s="159">
        <f t="shared" si="259"/>
        <v>0</v>
      </c>
      <c r="BL160" s="159">
        <f t="shared" si="260"/>
        <v>0</v>
      </c>
      <c r="BM160" s="159">
        <f t="shared" si="261"/>
        <v>0</v>
      </c>
      <c r="BN160" s="159">
        <f t="shared" si="262"/>
        <v>0</v>
      </c>
      <c r="BO160" s="159">
        <f t="shared" si="263"/>
        <v>0</v>
      </c>
      <c r="BP160" s="159">
        <f t="shared" si="264"/>
        <v>0</v>
      </c>
      <c r="BQ160" s="159">
        <f t="shared" si="265"/>
        <v>0</v>
      </c>
      <c r="BR160" s="159">
        <f t="shared" si="266"/>
        <v>40</v>
      </c>
      <c r="BS160" s="159">
        <f t="shared" si="267"/>
        <v>40</v>
      </c>
      <c r="BT160" s="159">
        <f t="shared" si="268"/>
        <v>40</v>
      </c>
      <c r="BU160" s="159">
        <f t="shared" si="269"/>
        <v>40</v>
      </c>
      <c r="BV160" s="159">
        <f t="shared" si="270"/>
        <v>40</v>
      </c>
      <c r="BW160" s="159">
        <f t="shared" si="271"/>
        <v>0</v>
      </c>
      <c r="BX160" s="159">
        <f t="shared" si="272"/>
        <v>0</v>
      </c>
      <c r="BY160" s="159">
        <f t="shared" si="273"/>
        <v>0</v>
      </c>
      <c r="BZ160" s="159">
        <f t="shared" si="274"/>
        <v>0</v>
      </c>
      <c r="CA160" s="159">
        <f t="shared" si="275"/>
        <v>0</v>
      </c>
      <c r="CB160" s="159">
        <f t="shared" si="276"/>
        <v>60</v>
      </c>
      <c r="CC160" s="159">
        <f t="shared" si="277"/>
        <v>60</v>
      </c>
      <c r="CD160" s="159">
        <f t="shared" si="278"/>
        <v>60</v>
      </c>
      <c r="CE160" s="159">
        <f t="shared" si="279"/>
        <v>60</v>
      </c>
      <c r="CF160" s="159">
        <f t="shared" si="280"/>
        <v>60</v>
      </c>
      <c r="CG160" s="1"/>
      <c r="CH160" s="1"/>
      <c r="CI160" s="160">
        <f t="shared" si="281"/>
        <v>84.376756288662108</v>
      </c>
      <c r="CJ160" s="160">
        <f t="shared" si="282"/>
        <v>84.376756288662108</v>
      </c>
      <c r="CK160" s="160">
        <f t="shared" si="283"/>
        <v>84.376756288662108</v>
      </c>
      <c r="CL160" s="160">
        <f t="shared" si="284"/>
        <v>84.376756288662108</v>
      </c>
      <c r="CM160" s="160">
        <f t="shared" si="285"/>
        <v>84.376756288662108</v>
      </c>
      <c r="CN160" s="160">
        <f t="shared" si="286"/>
        <v>84.376756288662108</v>
      </c>
      <c r="CO160" s="160">
        <f t="shared" si="287"/>
        <v>84.376756288662108</v>
      </c>
      <c r="CP160" s="160">
        <f t="shared" si="288"/>
        <v>84.376756288662108</v>
      </c>
      <c r="CQ160" s="160">
        <f t="shared" si="289"/>
        <v>84.376756288662108</v>
      </c>
      <c r="CR160" s="160">
        <f t="shared" si="290"/>
        <v>84.376756288662108</v>
      </c>
      <c r="CS160" s="160">
        <f t="shared" si="291"/>
        <v>124.37675628866211</v>
      </c>
      <c r="CT160" s="160">
        <f t="shared" si="292"/>
        <v>124.37675628866211</v>
      </c>
      <c r="CU160" s="160">
        <f t="shared" si="293"/>
        <v>124.37675628866211</v>
      </c>
      <c r="CV160" s="160">
        <f t="shared" si="294"/>
        <v>124.37675628866211</v>
      </c>
      <c r="CW160" s="160">
        <f t="shared" si="295"/>
        <v>124.37675628866211</v>
      </c>
      <c r="CX160" s="160">
        <f t="shared" si="296"/>
        <v>84.376756288662108</v>
      </c>
      <c r="CY160" s="160">
        <f t="shared" si="297"/>
        <v>84.376756288662108</v>
      </c>
      <c r="CZ160" s="160">
        <f t="shared" si="298"/>
        <v>84.376756288662108</v>
      </c>
      <c r="DA160" s="160">
        <f t="shared" si="299"/>
        <v>84.376756288662108</v>
      </c>
      <c r="DB160" s="160">
        <f t="shared" si="300"/>
        <v>84.376756288662108</v>
      </c>
      <c r="DC160" s="160">
        <f t="shared" si="301"/>
        <v>144.37675628866211</v>
      </c>
      <c r="DD160" s="160">
        <f t="shared" si="302"/>
        <v>144.37675628866211</v>
      </c>
      <c r="DE160" s="160">
        <f t="shared" si="303"/>
        <v>144.37675628866211</v>
      </c>
      <c r="DF160" s="160">
        <f t="shared" si="304"/>
        <v>144.37675628866211</v>
      </c>
      <c r="DG160" s="160">
        <f t="shared" si="305"/>
        <v>144.37675628866211</v>
      </c>
      <c r="DH160" s="36"/>
      <c r="DI160" s="36"/>
      <c r="DJ160" s="160">
        <f t="shared" si="306"/>
        <v>84.376756288662108</v>
      </c>
      <c r="DK160" s="160">
        <f t="shared" si="307"/>
        <v>84.376756288662108</v>
      </c>
      <c r="DL160" s="160">
        <f t="shared" si="308"/>
        <v>84.376756288662108</v>
      </c>
      <c r="DM160" s="160">
        <f t="shared" si="309"/>
        <v>84.376756288662108</v>
      </c>
      <c r="DN160" s="160">
        <f t="shared" si="310"/>
        <v>54.844891587630372</v>
      </c>
      <c r="DO160" s="160">
        <f t="shared" si="311"/>
        <v>84.376756288662108</v>
      </c>
      <c r="DP160" s="160">
        <f t="shared" si="312"/>
        <v>84.376756288662108</v>
      </c>
      <c r="DQ160" s="160">
        <f t="shared" si="313"/>
        <v>84.376756288662108</v>
      </c>
      <c r="DR160" s="160">
        <f t="shared" si="314"/>
        <v>84.376756288662108</v>
      </c>
      <c r="DS160" s="160">
        <f t="shared" si="315"/>
        <v>54.844891587630372</v>
      </c>
      <c r="DT160" s="160">
        <f t="shared" si="316"/>
        <v>118.15791847422899</v>
      </c>
      <c r="DU160" s="160">
        <f t="shared" si="317"/>
        <v>118.15791847422899</v>
      </c>
      <c r="DV160" s="160">
        <f t="shared" si="318"/>
        <v>118.15791847422899</v>
      </c>
      <c r="DW160" s="160">
        <f t="shared" si="319"/>
        <v>118.15791847422899</v>
      </c>
      <c r="DX160" s="160">
        <f t="shared" si="320"/>
        <v>76.80264700824884</v>
      </c>
      <c r="DY160" s="160">
        <f t="shared" si="321"/>
        <v>84.376756288662108</v>
      </c>
      <c r="DZ160" s="160">
        <f t="shared" si="322"/>
        <v>84.376756288662108</v>
      </c>
      <c r="EA160" s="160">
        <f t="shared" si="323"/>
        <v>84.376756288662108</v>
      </c>
      <c r="EB160" s="160">
        <f t="shared" si="324"/>
        <v>84.376756288662108</v>
      </c>
      <c r="EC160" s="160">
        <f t="shared" si="325"/>
        <v>54.844891587630372</v>
      </c>
      <c r="ED160" s="160">
        <f t="shared" si="326"/>
        <v>122.72024284536279</v>
      </c>
      <c r="EE160" s="160">
        <f t="shared" si="327"/>
        <v>122.72024284536279</v>
      </c>
      <c r="EF160" s="160">
        <f t="shared" si="328"/>
        <v>122.72024284536279</v>
      </c>
      <c r="EG160" s="160">
        <f t="shared" si="329"/>
        <v>122.72024284536279</v>
      </c>
      <c r="EH160" s="160">
        <f t="shared" si="330"/>
        <v>79.768157849485817</v>
      </c>
      <c r="EI160" s="36"/>
      <c r="EJ160" s="36"/>
      <c r="EK160" s="36"/>
      <c r="EL160" s="36"/>
      <c r="EM160" s="36"/>
      <c r="EN160" s="36"/>
      <c r="EO160" s="36"/>
      <c r="EP160" s="36"/>
      <c r="EQ160" s="36"/>
      <c r="ER160" s="36"/>
      <c r="ES160" s="36"/>
      <c r="ET160" s="36"/>
      <c r="EU160" s="36"/>
    </row>
    <row r="161" spans="1:151" ht="13.5" thickBot="1">
      <c r="A161" s="2">
        <v>1042</v>
      </c>
      <c r="B161" s="153">
        <f>INDEX('Customer Longevity'!$A$7:$A$206,MATCH(Model!A161,'Customer Longevity'!$B$7:$B$206,0))</f>
        <v>6.7114178268891074</v>
      </c>
      <c r="C161" s="154">
        <v>22291.007981929466</v>
      </c>
      <c r="D161" s="3"/>
      <c r="E161" s="153" cm="1">
        <f t="array" ref="E161">INDEX('Distance to Each Branch'!$C$7:$C$806,MATCH(1, (Model!$E$14='Distance to Each Branch'!$B$7:$B$806)*(Model!A161='Distance to Each Branch'!$A$7:$A$806),0))</f>
        <v>4.489647187302908</v>
      </c>
      <c r="F161" s="153" cm="1">
        <f t="array" ref="F161">INDEX('Distance to Each Branch'!$C$7:$C$806,MATCH(1, (Model!$F$14='Distance to Each Branch'!$B$7:$B$806)*(Model!A161='Distance to Each Branch'!$A$7:$A$806),0))</f>
        <v>1.5135008258885794</v>
      </c>
      <c r="G161" s="153" cm="1">
        <f t="array" ref="G161">INDEX('Distance to Each Branch'!$C$7:$C$806,MATCH(1, (Model!$G$14='Distance to Each Branch'!$B$7:$B$806)*(Model!A161='Distance to Each Branch'!$A$7:$A$806),0))</f>
        <v>5.852779815213152</v>
      </c>
      <c r="H161" s="153" cm="1">
        <f t="array" ref="H161">INDEX('Distance to Each Branch'!$C$7:$C$806,MATCH(1, (Model!$H$14='Distance to Each Branch'!$B$7:$B$806)*(Model!A161='Distance to Each Branch'!$A$7:$A$806),0))</f>
        <v>2.8986714244132687</v>
      </c>
      <c r="I161" s="155" t="str">
        <f t="shared" si="332"/>
        <v>Branch B</v>
      </c>
      <c r="J161" s="54"/>
      <c r="K161" s="156">
        <f t="shared" si="333"/>
        <v>1.5135008258885794</v>
      </c>
      <c r="L161" s="34">
        <v>0</v>
      </c>
      <c r="M161" s="153">
        <f t="shared" si="231"/>
        <v>0</v>
      </c>
      <c r="N161" s="153">
        <f t="shared" si="335"/>
        <v>1.3851705985246894</v>
      </c>
      <c r="O161" s="153">
        <f t="shared" si="336"/>
        <v>0</v>
      </c>
      <c r="P161" s="153">
        <f t="shared" si="337"/>
        <v>0</v>
      </c>
      <c r="R161" s="23">
        <v>1</v>
      </c>
      <c r="S161" s="157">
        <f>(1-IF(M161=0,0,INDEX('Branch Closure Driven Attrition'!$D$9:$G$12,MATCH($B161,'Branch Closure Driven Attrition'!$C$9:$C$12,TRUE),MATCH(M161,'Branch Closure Driven Attrition'!$D$8:$G$8,TRUE))))</f>
        <v>1</v>
      </c>
      <c r="T161" s="157">
        <f>(1-IF(N161=0,0,INDEX('Branch Closure Driven Attrition'!$D$9:$G$12,MATCH($B161,'Branch Closure Driven Attrition'!$C$9:$C$12,TRUE),MATCH(N161,'Branch Closure Driven Attrition'!$D$8:$G$8,TRUE))))</f>
        <v>0.65</v>
      </c>
      <c r="U161" s="157">
        <f>(1-IF(O161=0,0,INDEX('Branch Closure Driven Attrition'!$D$9:$G$12,MATCH($B161,'Branch Closure Driven Attrition'!$C$9:$C$12,TRUE),MATCH(O161,'Branch Closure Driven Attrition'!$D$8:$G$8,TRUE))))</f>
        <v>1</v>
      </c>
      <c r="V161" s="157">
        <f>(1-IF(P161=0,0,INDEX('Branch Closure Driven Attrition'!$D$9:$G$12,MATCH($B161,'Branch Closure Driven Attrition'!$C$9:$C$12,TRUE),MATCH(P161,'Branch Closure Driven Attrition'!$D$8:$G$8,TRUE))))</f>
        <v>1</v>
      </c>
      <c r="W161" s="29"/>
      <c r="X161" s="23">
        <f t="shared" si="230"/>
        <v>1</v>
      </c>
      <c r="Y161" s="157">
        <f>IF($C161&lt;'Fee Driven Attrition'!$I$8,1-IF(Y$13='Fee Driven Attrition'!$J$7,'Fee Driven Attrition'!$J$8,'Fee Driven Attrition'!$K$8),1)</f>
        <v>1</v>
      </c>
      <c r="Z161" s="157">
        <f>IF($C161&lt;'Fee Driven Attrition'!$I$9,1-IF(Z$13='Fee Driven Attrition'!$J$7,'Fee Driven Attrition'!$J$9,'Fee Driven Attrition'!$K$8),1)</f>
        <v>1</v>
      </c>
      <c r="AA161" s="157">
        <f>IF($C161&lt;'Fee Driven Attrition'!$I$8,1-IF(AA$13='Fee Driven Attrition'!$K$7,'Fee Driven Attrition'!$K$8,'Fee Driven Attrition'!$K$8),1)</f>
        <v>1</v>
      </c>
      <c r="AB161" s="157">
        <f>IF($C161&lt;'Fee Driven Attrition'!$I$9,1-IF(AB$13='Fee Driven Attrition'!$K$7,'Fee Driven Attrition'!$K$9,'Fee Driven Attrition'!$K$8),1)</f>
        <v>1</v>
      </c>
      <c r="AC161" s="29"/>
      <c r="AD161" s="23"/>
      <c r="AE161" s="157">
        <f t="shared" si="331"/>
        <v>1</v>
      </c>
      <c r="AF161" s="157">
        <f t="shared" si="232"/>
        <v>1</v>
      </c>
      <c r="AG161" s="157">
        <f t="shared" si="233"/>
        <v>0.65</v>
      </c>
      <c r="AH161" s="157">
        <f t="shared" si="234"/>
        <v>1</v>
      </c>
      <c r="AI161" s="157">
        <f t="shared" si="235"/>
        <v>1</v>
      </c>
      <c r="AJ161" s="157">
        <f t="shared" si="236"/>
        <v>1</v>
      </c>
      <c r="AK161" s="157">
        <f t="shared" si="237"/>
        <v>1</v>
      </c>
      <c r="AL161" s="157">
        <f t="shared" si="238"/>
        <v>0.65</v>
      </c>
      <c r="AM161" s="157">
        <f t="shared" si="239"/>
        <v>1</v>
      </c>
      <c r="AN161" s="157">
        <f t="shared" si="240"/>
        <v>1</v>
      </c>
      <c r="AO161" s="157">
        <f t="shared" si="241"/>
        <v>1</v>
      </c>
      <c r="AP161" s="157">
        <f t="shared" si="242"/>
        <v>1</v>
      </c>
      <c r="AQ161" s="157">
        <f t="shared" si="243"/>
        <v>0.65</v>
      </c>
      <c r="AR161" s="157">
        <f t="shared" si="244"/>
        <v>1</v>
      </c>
      <c r="AS161" s="157">
        <f t="shared" si="245"/>
        <v>1</v>
      </c>
      <c r="AT161" s="157">
        <f t="shared" si="246"/>
        <v>1</v>
      </c>
      <c r="AU161" s="157">
        <f t="shared" si="247"/>
        <v>1</v>
      </c>
      <c r="AV161" s="157">
        <f t="shared" si="248"/>
        <v>0.65</v>
      </c>
      <c r="AW161" s="157">
        <f t="shared" si="249"/>
        <v>1</v>
      </c>
      <c r="AX161" s="157">
        <f t="shared" si="250"/>
        <v>1</v>
      </c>
      <c r="AY161" s="157">
        <f t="shared" si="251"/>
        <v>1</v>
      </c>
      <c r="AZ161" s="157">
        <f t="shared" si="252"/>
        <v>1</v>
      </c>
      <c r="BA161" s="157">
        <f t="shared" si="253"/>
        <v>0.65</v>
      </c>
      <c r="BB161" s="157">
        <f t="shared" si="254"/>
        <v>1</v>
      </c>
      <c r="BC161" s="157">
        <f t="shared" si="255"/>
        <v>1</v>
      </c>
      <c r="BD161" s="60"/>
      <c r="BE161" s="158">
        <f t="shared" si="334"/>
        <v>222.91007981929465</v>
      </c>
      <c r="BF161" s="1"/>
      <c r="BG161" s="1"/>
      <c r="BH161" s="159">
        <f t="shared" si="256"/>
        <v>0</v>
      </c>
      <c r="BI161" s="159">
        <f t="shared" si="257"/>
        <v>0</v>
      </c>
      <c r="BJ161" s="159">
        <f t="shared" si="258"/>
        <v>0</v>
      </c>
      <c r="BK161" s="159">
        <f t="shared" si="259"/>
        <v>0</v>
      </c>
      <c r="BL161" s="159">
        <f t="shared" si="260"/>
        <v>0</v>
      </c>
      <c r="BM161" s="159">
        <f t="shared" si="261"/>
        <v>0</v>
      </c>
      <c r="BN161" s="159">
        <f t="shared" si="262"/>
        <v>0</v>
      </c>
      <c r="BO161" s="159">
        <f t="shared" si="263"/>
        <v>0</v>
      </c>
      <c r="BP161" s="159">
        <f t="shared" si="264"/>
        <v>0</v>
      </c>
      <c r="BQ161" s="159">
        <f t="shared" si="265"/>
        <v>0</v>
      </c>
      <c r="BR161" s="159">
        <f t="shared" si="266"/>
        <v>0</v>
      </c>
      <c r="BS161" s="159">
        <f t="shared" si="267"/>
        <v>0</v>
      </c>
      <c r="BT161" s="159">
        <f t="shared" si="268"/>
        <v>0</v>
      </c>
      <c r="BU161" s="159">
        <f t="shared" si="269"/>
        <v>0</v>
      </c>
      <c r="BV161" s="159">
        <f t="shared" si="270"/>
        <v>0</v>
      </c>
      <c r="BW161" s="159">
        <f t="shared" si="271"/>
        <v>0</v>
      </c>
      <c r="BX161" s="159">
        <f t="shared" si="272"/>
        <v>0</v>
      </c>
      <c r="BY161" s="159">
        <f t="shared" si="273"/>
        <v>0</v>
      </c>
      <c r="BZ161" s="159">
        <f t="shared" si="274"/>
        <v>0</v>
      </c>
      <c r="CA161" s="159">
        <f t="shared" si="275"/>
        <v>0</v>
      </c>
      <c r="CB161" s="159">
        <f t="shared" si="276"/>
        <v>0</v>
      </c>
      <c r="CC161" s="159">
        <f t="shared" si="277"/>
        <v>0</v>
      </c>
      <c r="CD161" s="159">
        <f t="shared" si="278"/>
        <v>0</v>
      </c>
      <c r="CE161" s="159">
        <f t="shared" si="279"/>
        <v>0</v>
      </c>
      <c r="CF161" s="159">
        <f t="shared" si="280"/>
        <v>0</v>
      </c>
      <c r="CG161" s="1"/>
      <c r="CH161" s="1"/>
      <c r="CI161" s="160">
        <f t="shared" si="281"/>
        <v>172.91007981929465</v>
      </c>
      <c r="CJ161" s="160">
        <f t="shared" si="282"/>
        <v>172.91007981929465</v>
      </c>
      <c r="CK161" s="160">
        <f t="shared" si="283"/>
        <v>172.91007981929465</v>
      </c>
      <c r="CL161" s="160">
        <f t="shared" si="284"/>
        <v>172.91007981929465</v>
      </c>
      <c r="CM161" s="160">
        <f t="shared" si="285"/>
        <v>172.91007981929465</v>
      </c>
      <c r="CN161" s="160">
        <f t="shared" si="286"/>
        <v>172.91007981929465</v>
      </c>
      <c r="CO161" s="160">
        <f t="shared" si="287"/>
        <v>172.91007981929465</v>
      </c>
      <c r="CP161" s="160">
        <f t="shared" si="288"/>
        <v>172.91007981929465</v>
      </c>
      <c r="CQ161" s="160">
        <f t="shared" si="289"/>
        <v>172.91007981929465</v>
      </c>
      <c r="CR161" s="160">
        <f t="shared" si="290"/>
        <v>172.91007981929465</v>
      </c>
      <c r="CS161" s="160">
        <f t="shared" si="291"/>
        <v>172.91007981929465</v>
      </c>
      <c r="CT161" s="160">
        <f t="shared" si="292"/>
        <v>172.91007981929465</v>
      </c>
      <c r="CU161" s="160">
        <f t="shared" si="293"/>
        <v>172.91007981929465</v>
      </c>
      <c r="CV161" s="160">
        <f t="shared" si="294"/>
        <v>172.91007981929465</v>
      </c>
      <c r="CW161" s="160">
        <f t="shared" si="295"/>
        <v>172.91007981929465</v>
      </c>
      <c r="CX161" s="160">
        <f t="shared" si="296"/>
        <v>172.91007981929465</v>
      </c>
      <c r="CY161" s="160">
        <f t="shared" si="297"/>
        <v>172.91007981929465</v>
      </c>
      <c r="CZ161" s="160">
        <f t="shared" si="298"/>
        <v>172.91007981929465</v>
      </c>
      <c r="DA161" s="160">
        <f t="shared" si="299"/>
        <v>172.91007981929465</v>
      </c>
      <c r="DB161" s="160">
        <f t="shared" si="300"/>
        <v>172.91007981929465</v>
      </c>
      <c r="DC161" s="160">
        <f t="shared" si="301"/>
        <v>172.91007981929465</v>
      </c>
      <c r="DD161" s="160">
        <f t="shared" si="302"/>
        <v>172.91007981929465</v>
      </c>
      <c r="DE161" s="160">
        <f t="shared" si="303"/>
        <v>172.91007981929465</v>
      </c>
      <c r="DF161" s="160">
        <f t="shared" si="304"/>
        <v>172.91007981929465</v>
      </c>
      <c r="DG161" s="160">
        <f t="shared" si="305"/>
        <v>172.91007981929465</v>
      </c>
      <c r="DH161" s="36"/>
      <c r="DI161" s="36"/>
      <c r="DJ161" s="160">
        <f t="shared" si="306"/>
        <v>172.91007981929465</v>
      </c>
      <c r="DK161" s="160">
        <f t="shared" si="307"/>
        <v>172.91007981929465</v>
      </c>
      <c r="DL161" s="160">
        <f t="shared" si="308"/>
        <v>112.39155188254152</v>
      </c>
      <c r="DM161" s="160">
        <f t="shared" si="309"/>
        <v>172.91007981929465</v>
      </c>
      <c r="DN161" s="160">
        <f t="shared" si="310"/>
        <v>172.91007981929465</v>
      </c>
      <c r="DO161" s="160">
        <f t="shared" si="311"/>
        <v>172.91007981929465</v>
      </c>
      <c r="DP161" s="160">
        <f t="shared" si="312"/>
        <v>172.91007981929465</v>
      </c>
      <c r="DQ161" s="160">
        <f t="shared" si="313"/>
        <v>112.39155188254152</v>
      </c>
      <c r="DR161" s="160">
        <f t="shared" si="314"/>
        <v>172.91007981929465</v>
      </c>
      <c r="DS161" s="160">
        <f t="shared" si="315"/>
        <v>172.91007981929465</v>
      </c>
      <c r="DT161" s="160">
        <f t="shared" si="316"/>
        <v>172.91007981929465</v>
      </c>
      <c r="DU161" s="160">
        <f t="shared" si="317"/>
        <v>172.91007981929465</v>
      </c>
      <c r="DV161" s="160">
        <f t="shared" si="318"/>
        <v>112.39155188254152</v>
      </c>
      <c r="DW161" s="160">
        <f t="shared" si="319"/>
        <v>172.91007981929465</v>
      </c>
      <c r="DX161" s="160">
        <f t="shared" si="320"/>
        <v>172.91007981929465</v>
      </c>
      <c r="DY161" s="160">
        <f t="shared" si="321"/>
        <v>172.91007981929465</v>
      </c>
      <c r="DZ161" s="160">
        <f t="shared" si="322"/>
        <v>172.91007981929465</v>
      </c>
      <c r="EA161" s="160">
        <f t="shared" si="323"/>
        <v>112.39155188254152</v>
      </c>
      <c r="EB161" s="160">
        <f t="shared" si="324"/>
        <v>172.91007981929465</v>
      </c>
      <c r="EC161" s="160">
        <f t="shared" si="325"/>
        <v>172.91007981929465</v>
      </c>
      <c r="ED161" s="160">
        <f t="shared" si="326"/>
        <v>172.91007981929465</v>
      </c>
      <c r="EE161" s="160">
        <f t="shared" si="327"/>
        <v>172.91007981929465</v>
      </c>
      <c r="EF161" s="160">
        <f t="shared" si="328"/>
        <v>112.39155188254152</v>
      </c>
      <c r="EG161" s="160">
        <f t="shared" si="329"/>
        <v>172.91007981929465</v>
      </c>
      <c r="EH161" s="160">
        <f t="shared" si="330"/>
        <v>172.91007981929465</v>
      </c>
      <c r="EI161" s="36"/>
      <c r="EJ161" s="36"/>
      <c r="EK161" s="36"/>
      <c r="EL161" s="36"/>
      <c r="EM161" s="36"/>
      <c r="EN161" s="36"/>
      <c r="EO161" s="36"/>
      <c r="EP161" s="36"/>
      <c r="EQ161" s="36"/>
      <c r="ER161" s="36"/>
      <c r="ES161" s="36"/>
      <c r="ET161" s="36"/>
      <c r="EU161" s="36"/>
    </row>
    <row r="162" spans="1:151" ht="13.5" thickBot="1">
      <c r="A162" s="2">
        <v>1039</v>
      </c>
      <c r="B162" s="153">
        <f>INDEX('Customer Longevity'!$A$7:$A$206,MATCH(Model!A162,'Customer Longevity'!$B$7:$B$206,0))</f>
        <v>13.659865916664806</v>
      </c>
      <c r="C162" s="154">
        <v>7859.2616840271894</v>
      </c>
      <c r="D162" s="3"/>
      <c r="E162" s="153" cm="1">
        <f t="array" ref="E162">INDEX('Distance to Each Branch'!$C$7:$C$806,MATCH(1, (Model!$E$14='Distance to Each Branch'!$B$7:$B$806)*(Model!A162='Distance to Each Branch'!$A$7:$A$806),0))</f>
        <v>6.8420072188634089</v>
      </c>
      <c r="F162" s="153" cm="1">
        <f t="array" ref="F162">INDEX('Distance to Each Branch'!$C$7:$C$806,MATCH(1, (Model!$F$14='Distance to Each Branch'!$B$7:$B$806)*(Model!A162='Distance to Each Branch'!$A$7:$A$806),0))</f>
        <v>2.8666366073732115</v>
      </c>
      <c r="G162" s="153" cm="1">
        <f t="array" ref="G162">INDEX('Distance to Each Branch'!$C$7:$C$806,MATCH(1, (Model!$G$14='Distance to Each Branch'!$B$7:$B$806)*(Model!A162='Distance to Each Branch'!$A$7:$A$806),0))</f>
        <v>5.6810858504991026</v>
      </c>
      <c r="H162" s="153" cm="1">
        <f t="array" ref="H162">INDEX('Distance to Each Branch'!$C$7:$C$806,MATCH(1, (Model!$H$14='Distance to Each Branch'!$B$7:$B$806)*(Model!A162='Distance to Each Branch'!$A$7:$A$806),0))</f>
        <v>1.6504360423170459</v>
      </c>
      <c r="I162" s="155" t="str">
        <f t="shared" si="332"/>
        <v>Branch D</v>
      </c>
      <c r="J162" s="54"/>
      <c r="K162" s="156">
        <f t="shared" si="333"/>
        <v>1.6504360423170459</v>
      </c>
      <c r="L162" s="34">
        <v>0</v>
      </c>
      <c r="M162" s="153">
        <f t="shared" si="231"/>
        <v>0</v>
      </c>
      <c r="N162" s="153">
        <f t="shared" si="335"/>
        <v>0</v>
      </c>
      <c r="O162" s="153">
        <f t="shared" si="336"/>
        <v>0</v>
      </c>
      <c r="P162" s="153">
        <f t="shared" si="337"/>
        <v>1.2162005650561656</v>
      </c>
      <c r="R162" s="23">
        <v>1</v>
      </c>
      <c r="S162" s="157">
        <f>(1-IF(M162=0,0,INDEX('Branch Closure Driven Attrition'!$D$9:$G$12,MATCH($B162,'Branch Closure Driven Attrition'!$C$9:$C$12,TRUE),MATCH(M162,'Branch Closure Driven Attrition'!$D$8:$G$8,TRUE))))</f>
        <v>1</v>
      </c>
      <c r="T162" s="157">
        <f>(1-IF(N162=0,0,INDEX('Branch Closure Driven Attrition'!$D$9:$G$12,MATCH($B162,'Branch Closure Driven Attrition'!$C$9:$C$12,TRUE),MATCH(N162,'Branch Closure Driven Attrition'!$D$8:$G$8,TRUE))))</f>
        <v>1</v>
      </c>
      <c r="U162" s="157">
        <f>(1-IF(O162=0,0,INDEX('Branch Closure Driven Attrition'!$D$9:$G$12,MATCH($B162,'Branch Closure Driven Attrition'!$C$9:$C$12,TRUE),MATCH(O162,'Branch Closure Driven Attrition'!$D$8:$G$8,TRUE))))</f>
        <v>1</v>
      </c>
      <c r="V162" s="157">
        <f>(1-IF(P162=0,0,INDEX('Branch Closure Driven Attrition'!$D$9:$G$12,MATCH($B162,'Branch Closure Driven Attrition'!$C$9:$C$12,TRUE),MATCH(P162,'Branch Closure Driven Attrition'!$D$8:$G$8,TRUE))))</f>
        <v>0.65</v>
      </c>
      <c r="W162" s="29"/>
      <c r="X162" s="23">
        <f t="shared" si="230"/>
        <v>1</v>
      </c>
      <c r="Y162" s="157">
        <f>IF($C162&lt;'Fee Driven Attrition'!$I$8,1-IF(Y$13='Fee Driven Attrition'!$J$7,'Fee Driven Attrition'!$J$8,'Fee Driven Attrition'!$K$8),1)</f>
        <v>0.9</v>
      </c>
      <c r="Z162" s="157">
        <f>IF($C162&lt;'Fee Driven Attrition'!$I$9,1-IF(Z$13='Fee Driven Attrition'!$J$7,'Fee Driven Attrition'!$J$9,'Fee Driven Attrition'!$K$8),1)</f>
        <v>0.95</v>
      </c>
      <c r="AA162" s="157">
        <f>IF($C162&lt;'Fee Driven Attrition'!$I$8,1-IF(AA$13='Fee Driven Attrition'!$K$7,'Fee Driven Attrition'!$K$8,'Fee Driven Attrition'!$K$8),1)</f>
        <v>0.8</v>
      </c>
      <c r="AB162" s="157">
        <f>IF($C162&lt;'Fee Driven Attrition'!$I$9,1-IF(AB$13='Fee Driven Attrition'!$K$7,'Fee Driven Attrition'!$K$9,'Fee Driven Attrition'!$K$8),1)</f>
        <v>0.85</v>
      </c>
      <c r="AC162" s="29"/>
      <c r="AD162" s="23"/>
      <c r="AE162" s="157">
        <f t="shared" si="331"/>
        <v>1</v>
      </c>
      <c r="AF162" s="157">
        <f t="shared" si="232"/>
        <v>1</v>
      </c>
      <c r="AG162" s="157">
        <f t="shared" si="233"/>
        <v>1</v>
      </c>
      <c r="AH162" s="157">
        <f t="shared" si="234"/>
        <v>1</v>
      </c>
      <c r="AI162" s="157">
        <f t="shared" si="235"/>
        <v>0.65</v>
      </c>
      <c r="AJ162" s="157">
        <f t="shared" si="236"/>
        <v>0.9</v>
      </c>
      <c r="AK162" s="157">
        <f t="shared" si="237"/>
        <v>0.9</v>
      </c>
      <c r="AL162" s="157">
        <f t="shared" si="238"/>
        <v>0.9</v>
      </c>
      <c r="AM162" s="157">
        <f t="shared" si="239"/>
        <v>0.9</v>
      </c>
      <c r="AN162" s="157">
        <f t="shared" si="240"/>
        <v>0.58500000000000008</v>
      </c>
      <c r="AO162" s="157">
        <f t="shared" si="241"/>
        <v>0.95</v>
      </c>
      <c r="AP162" s="157">
        <f t="shared" si="242"/>
        <v>0.95</v>
      </c>
      <c r="AQ162" s="157">
        <f t="shared" si="243"/>
        <v>0.95</v>
      </c>
      <c r="AR162" s="157">
        <f t="shared" si="244"/>
        <v>0.95</v>
      </c>
      <c r="AS162" s="157">
        <f t="shared" si="245"/>
        <v>0.61749999999999994</v>
      </c>
      <c r="AT162" s="157">
        <f t="shared" si="246"/>
        <v>0.8</v>
      </c>
      <c r="AU162" s="157">
        <f t="shared" si="247"/>
        <v>0.8</v>
      </c>
      <c r="AV162" s="157">
        <f t="shared" si="248"/>
        <v>0.8</v>
      </c>
      <c r="AW162" s="157">
        <f t="shared" si="249"/>
        <v>0.8</v>
      </c>
      <c r="AX162" s="157">
        <f t="shared" si="250"/>
        <v>0.52</v>
      </c>
      <c r="AY162" s="157">
        <f t="shared" si="251"/>
        <v>0.85</v>
      </c>
      <c r="AZ162" s="157">
        <f t="shared" si="252"/>
        <v>0.85</v>
      </c>
      <c r="BA162" s="157">
        <f t="shared" si="253"/>
        <v>0.85</v>
      </c>
      <c r="BB162" s="157">
        <f t="shared" si="254"/>
        <v>0.85</v>
      </c>
      <c r="BC162" s="157">
        <f t="shared" si="255"/>
        <v>0.55249999999999999</v>
      </c>
      <c r="BD162" s="60"/>
      <c r="BE162" s="158">
        <f t="shared" si="334"/>
        <v>78.592616840271901</v>
      </c>
      <c r="BF162" s="1"/>
      <c r="BG162" s="1"/>
      <c r="BH162" s="159">
        <f t="shared" si="256"/>
        <v>0</v>
      </c>
      <c r="BI162" s="159">
        <f t="shared" si="257"/>
        <v>0</v>
      </c>
      <c r="BJ162" s="159">
        <f t="shared" si="258"/>
        <v>0</v>
      </c>
      <c r="BK162" s="159">
        <f t="shared" si="259"/>
        <v>0</v>
      </c>
      <c r="BL162" s="159">
        <f t="shared" si="260"/>
        <v>0</v>
      </c>
      <c r="BM162" s="159">
        <f t="shared" si="261"/>
        <v>40</v>
      </c>
      <c r="BN162" s="159">
        <f t="shared" si="262"/>
        <v>40</v>
      </c>
      <c r="BO162" s="159">
        <f t="shared" si="263"/>
        <v>40</v>
      </c>
      <c r="BP162" s="159">
        <f t="shared" si="264"/>
        <v>40</v>
      </c>
      <c r="BQ162" s="159">
        <f t="shared" si="265"/>
        <v>40</v>
      </c>
      <c r="BR162" s="159">
        <f t="shared" si="266"/>
        <v>40</v>
      </c>
      <c r="BS162" s="159">
        <f t="shared" si="267"/>
        <v>40</v>
      </c>
      <c r="BT162" s="159">
        <f t="shared" si="268"/>
        <v>40</v>
      </c>
      <c r="BU162" s="159">
        <f t="shared" si="269"/>
        <v>40</v>
      </c>
      <c r="BV162" s="159">
        <f t="shared" si="270"/>
        <v>40</v>
      </c>
      <c r="BW162" s="159">
        <f t="shared" si="271"/>
        <v>60</v>
      </c>
      <c r="BX162" s="159">
        <f t="shared" si="272"/>
        <v>60</v>
      </c>
      <c r="BY162" s="159">
        <f t="shared" si="273"/>
        <v>60</v>
      </c>
      <c r="BZ162" s="159">
        <f t="shared" si="274"/>
        <v>60</v>
      </c>
      <c r="CA162" s="159">
        <f t="shared" si="275"/>
        <v>60</v>
      </c>
      <c r="CB162" s="159">
        <f t="shared" si="276"/>
        <v>60</v>
      </c>
      <c r="CC162" s="159">
        <f t="shared" si="277"/>
        <v>60</v>
      </c>
      <c r="CD162" s="159">
        <f t="shared" si="278"/>
        <v>60</v>
      </c>
      <c r="CE162" s="159">
        <f t="shared" si="279"/>
        <v>60</v>
      </c>
      <c r="CF162" s="159">
        <f t="shared" si="280"/>
        <v>60</v>
      </c>
      <c r="CG162" s="1"/>
      <c r="CH162" s="1"/>
      <c r="CI162" s="160">
        <f t="shared" si="281"/>
        <v>28.592616840271901</v>
      </c>
      <c r="CJ162" s="160">
        <f t="shared" si="282"/>
        <v>28.592616840271901</v>
      </c>
      <c r="CK162" s="160">
        <f t="shared" si="283"/>
        <v>28.592616840271901</v>
      </c>
      <c r="CL162" s="160">
        <f t="shared" si="284"/>
        <v>28.592616840271901</v>
      </c>
      <c r="CM162" s="160">
        <f t="shared" si="285"/>
        <v>28.592616840271901</v>
      </c>
      <c r="CN162" s="160">
        <f t="shared" si="286"/>
        <v>68.592616840271901</v>
      </c>
      <c r="CO162" s="160">
        <f t="shared" si="287"/>
        <v>68.592616840271901</v>
      </c>
      <c r="CP162" s="160">
        <f t="shared" si="288"/>
        <v>68.592616840271901</v>
      </c>
      <c r="CQ162" s="160">
        <f t="shared" si="289"/>
        <v>68.592616840271901</v>
      </c>
      <c r="CR162" s="160">
        <f t="shared" si="290"/>
        <v>68.592616840271901</v>
      </c>
      <c r="CS162" s="160">
        <f t="shared" si="291"/>
        <v>68.592616840271901</v>
      </c>
      <c r="CT162" s="160">
        <f t="shared" si="292"/>
        <v>68.592616840271901</v>
      </c>
      <c r="CU162" s="160">
        <f t="shared" si="293"/>
        <v>68.592616840271901</v>
      </c>
      <c r="CV162" s="160">
        <f t="shared" si="294"/>
        <v>68.592616840271901</v>
      </c>
      <c r="CW162" s="160">
        <f t="shared" si="295"/>
        <v>68.592616840271901</v>
      </c>
      <c r="CX162" s="160">
        <f t="shared" si="296"/>
        <v>88.592616840271887</v>
      </c>
      <c r="CY162" s="160">
        <f t="shared" si="297"/>
        <v>88.592616840271887</v>
      </c>
      <c r="CZ162" s="160">
        <f t="shared" si="298"/>
        <v>88.592616840271887</v>
      </c>
      <c r="DA162" s="160">
        <f t="shared" si="299"/>
        <v>88.592616840271887</v>
      </c>
      <c r="DB162" s="160">
        <f t="shared" si="300"/>
        <v>88.592616840271887</v>
      </c>
      <c r="DC162" s="160">
        <f t="shared" si="301"/>
        <v>88.592616840271887</v>
      </c>
      <c r="DD162" s="160">
        <f t="shared" si="302"/>
        <v>88.592616840271887</v>
      </c>
      <c r="DE162" s="160">
        <f t="shared" si="303"/>
        <v>88.592616840271887</v>
      </c>
      <c r="DF162" s="160">
        <f t="shared" si="304"/>
        <v>88.592616840271887</v>
      </c>
      <c r="DG162" s="160">
        <f t="shared" si="305"/>
        <v>88.592616840271887</v>
      </c>
      <c r="DH162" s="36"/>
      <c r="DI162" s="36"/>
      <c r="DJ162" s="160">
        <f t="shared" si="306"/>
        <v>28.592616840271901</v>
      </c>
      <c r="DK162" s="160">
        <f t="shared" si="307"/>
        <v>28.592616840271901</v>
      </c>
      <c r="DL162" s="160">
        <f t="shared" si="308"/>
        <v>28.592616840271901</v>
      </c>
      <c r="DM162" s="160">
        <f t="shared" si="309"/>
        <v>28.592616840271901</v>
      </c>
      <c r="DN162" s="160">
        <f t="shared" si="310"/>
        <v>18.585200946176737</v>
      </c>
      <c r="DO162" s="160">
        <f t="shared" si="311"/>
        <v>61.733355156244713</v>
      </c>
      <c r="DP162" s="160">
        <f t="shared" si="312"/>
        <v>61.733355156244713</v>
      </c>
      <c r="DQ162" s="160">
        <f t="shared" si="313"/>
        <v>61.733355156244713</v>
      </c>
      <c r="DR162" s="160">
        <f t="shared" si="314"/>
        <v>61.733355156244713</v>
      </c>
      <c r="DS162" s="160">
        <f t="shared" si="315"/>
        <v>40.126680851559065</v>
      </c>
      <c r="DT162" s="160">
        <f t="shared" si="316"/>
        <v>65.162985998258307</v>
      </c>
      <c r="DU162" s="160">
        <f t="shared" si="317"/>
        <v>65.162985998258307</v>
      </c>
      <c r="DV162" s="160">
        <f t="shared" si="318"/>
        <v>65.162985998258307</v>
      </c>
      <c r="DW162" s="160">
        <f t="shared" si="319"/>
        <v>65.162985998258307</v>
      </c>
      <c r="DX162" s="160">
        <f t="shared" si="320"/>
        <v>42.355940898867892</v>
      </c>
      <c r="DY162" s="160">
        <f t="shared" si="321"/>
        <v>70.87409347221751</v>
      </c>
      <c r="DZ162" s="160">
        <f t="shared" si="322"/>
        <v>70.87409347221751</v>
      </c>
      <c r="EA162" s="160">
        <f t="shared" si="323"/>
        <v>70.87409347221751</v>
      </c>
      <c r="EB162" s="160">
        <f t="shared" si="324"/>
        <v>70.87409347221751</v>
      </c>
      <c r="EC162" s="160">
        <f t="shared" si="325"/>
        <v>46.068160756941381</v>
      </c>
      <c r="ED162" s="160">
        <f t="shared" si="326"/>
        <v>75.303724314231104</v>
      </c>
      <c r="EE162" s="160">
        <f t="shared" si="327"/>
        <v>75.303724314231104</v>
      </c>
      <c r="EF162" s="160">
        <f t="shared" si="328"/>
        <v>75.303724314231104</v>
      </c>
      <c r="EG162" s="160">
        <f t="shared" si="329"/>
        <v>75.303724314231104</v>
      </c>
      <c r="EH162" s="160">
        <f t="shared" si="330"/>
        <v>48.947420804250214</v>
      </c>
      <c r="EI162" s="36"/>
      <c r="EJ162" s="36"/>
      <c r="EK162" s="36"/>
      <c r="EL162" s="36"/>
      <c r="EM162" s="36"/>
      <c r="EN162" s="36"/>
      <c r="EO162" s="36"/>
      <c r="EP162" s="36"/>
      <c r="EQ162" s="36"/>
      <c r="ER162" s="36"/>
      <c r="ES162" s="36"/>
      <c r="ET162" s="36"/>
      <c r="EU162" s="36"/>
    </row>
    <row r="163" spans="1:151" ht="13.5" thickBot="1">
      <c r="A163" s="2">
        <v>1123</v>
      </c>
      <c r="B163" s="153">
        <f>INDEX('Customer Longevity'!$A$7:$A$206,MATCH(Model!A163,'Customer Longevity'!$B$7:$B$206,0))</f>
        <v>3.1634610864125392</v>
      </c>
      <c r="C163" s="154">
        <v>7700.6464317239279</v>
      </c>
      <c r="D163" s="3"/>
      <c r="E163" s="153" cm="1">
        <f t="array" ref="E163">INDEX('Distance to Each Branch'!$C$7:$C$806,MATCH(1, (Model!$E$14='Distance to Each Branch'!$B$7:$B$806)*(Model!A163='Distance to Each Branch'!$A$7:$A$806),0))</f>
        <v>6.6741540194238356</v>
      </c>
      <c r="F163" s="153" cm="1">
        <f t="array" ref="F163">INDEX('Distance to Each Branch'!$C$7:$C$806,MATCH(1, (Model!$F$14='Distance to Each Branch'!$B$7:$B$806)*(Model!A163='Distance to Each Branch'!$A$7:$A$806),0))</f>
        <v>0.93477983630091721</v>
      </c>
      <c r="G163" s="153" cm="1">
        <f t="array" ref="G163">INDEX('Distance to Each Branch'!$C$7:$C$806,MATCH(1, (Model!$G$14='Distance to Each Branch'!$B$7:$B$806)*(Model!A163='Distance to Each Branch'!$A$7:$A$806),0))</f>
        <v>3.9981766115187858</v>
      </c>
      <c r="H163" s="153" cm="1">
        <f t="array" ref="H163">INDEX('Distance to Each Branch'!$C$7:$C$806,MATCH(1, (Model!$H$14='Distance to Each Branch'!$B$7:$B$806)*(Model!A163='Distance to Each Branch'!$A$7:$A$806),0))</f>
        <v>0.81561379824062619</v>
      </c>
      <c r="I163" s="155" t="str">
        <f t="shared" si="332"/>
        <v>Branch D</v>
      </c>
      <c r="J163" s="54"/>
      <c r="K163" s="156">
        <f t="shared" si="333"/>
        <v>0.81561379824062619</v>
      </c>
      <c r="L163" s="34">
        <v>0</v>
      </c>
      <c r="M163" s="153">
        <f t="shared" si="231"/>
        <v>0</v>
      </c>
      <c r="N163" s="153">
        <f t="shared" si="335"/>
        <v>0</v>
      </c>
      <c r="O163" s="153">
        <f t="shared" si="336"/>
        <v>0</v>
      </c>
      <c r="P163" s="153">
        <f t="shared" si="337"/>
        <v>0.11916603806029102</v>
      </c>
      <c r="R163" s="23">
        <v>1</v>
      </c>
      <c r="S163" s="157">
        <f>(1-IF(M163=0,0,INDEX('Branch Closure Driven Attrition'!$D$9:$G$12,MATCH($B163,'Branch Closure Driven Attrition'!$C$9:$C$12,TRUE),MATCH(M163,'Branch Closure Driven Attrition'!$D$8:$G$8,TRUE))))</f>
        <v>1</v>
      </c>
      <c r="T163" s="157">
        <f>(1-IF(N163=0,0,INDEX('Branch Closure Driven Attrition'!$D$9:$G$12,MATCH($B163,'Branch Closure Driven Attrition'!$C$9:$C$12,TRUE),MATCH(N163,'Branch Closure Driven Attrition'!$D$8:$G$8,TRUE))))</f>
        <v>1</v>
      </c>
      <c r="U163" s="157">
        <f>(1-IF(O163=0,0,INDEX('Branch Closure Driven Attrition'!$D$9:$G$12,MATCH($B163,'Branch Closure Driven Attrition'!$C$9:$C$12,TRUE),MATCH(O163,'Branch Closure Driven Attrition'!$D$8:$G$8,TRUE))))</f>
        <v>1</v>
      </c>
      <c r="V163" s="157">
        <f>(1-IF(P163=0,0,INDEX('Branch Closure Driven Attrition'!$D$9:$G$12,MATCH($B163,'Branch Closure Driven Attrition'!$C$9:$C$12,TRUE),MATCH(P163,'Branch Closure Driven Attrition'!$D$8:$G$8,TRUE))))</f>
        <v>0.75</v>
      </c>
      <c r="W163" s="29"/>
      <c r="X163" s="23">
        <f t="shared" si="230"/>
        <v>1</v>
      </c>
      <c r="Y163" s="157">
        <f>IF($C163&lt;'Fee Driven Attrition'!$I$8,1-IF(Y$13='Fee Driven Attrition'!$J$7,'Fee Driven Attrition'!$J$8,'Fee Driven Attrition'!$K$8),1)</f>
        <v>0.9</v>
      </c>
      <c r="Z163" s="157">
        <f>IF($C163&lt;'Fee Driven Attrition'!$I$9,1-IF(Z$13='Fee Driven Attrition'!$J$7,'Fee Driven Attrition'!$J$9,'Fee Driven Attrition'!$K$8),1)</f>
        <v>0.95</v>
      </c>
      <c r="AA163" s="157">
        <f>IF($C163&lt;'Fee Driven Attrition'!$I$8,1-IF(AA$13='Fee Driven Attrition'!$K$7,'Fee Driven Attrition'!$K$8,'Fee Driven Attrition'!$K$8),1)</f>
        <v>0.8</v>
      </c>
      <c r="AB163" s="157">
        <f>IF($C163&lt;'Fee Driven Attrition'!$I$9,1-IF(AB$13='Fee Driven Attrition'!$K$7,'Fee Driven Attrition'!$K$9,'Fee Driven Attrition'!$K$8),1)</f>
        <v>0.85</v>
      </c>
      <c r="AC163" s="29"/>
      <c r="AD163" s="23"/>
      <c r="AE163" s="157">
        <f t="shared" si="331"/>
        <v>1</v>
      </c>
      <c r="AF163" s="157">
        <f t="shared" si="232"/>
        <v>1</v>
      </c>
      <c r="AG163" s="157">
        <f t="shared" si="233"/>
        <v>1</v>
      </c>
      <c r="AH163" s="157">
        <f t="shared" si="234"/>
        <v>1</v>
      </c>
      <c r="AI163" s="157">
        <f t="shared" si="235"/>
        <v>0.75</v>
      </c>
      <c r="AJ163" s="157">
        <f t="shared" si="236"/>
        <v>0.9</v>
      </c>
      <c r="AK163" s="157">
        <f t="shared" si="237"/>
        <v>0.9</v>
      </c>
      <c r="AL163" s="157">
        <f t="shared" si="238"/>
        <v>0.9</v>
      </c>
      <c r="AM163" s="157">
        <f t="shared" si="239"/>
        <v>0.9</v>
      </c>
      <c r="AN163" s="157">
        <f t="shared" si="240"/>
        <v>0.67500000000000004</v>
      </c>
      <c r="AO163" s="157">
        <f t="shared" si="241"/>
        <v>0.95</v>
      </c>
      <c r="AP163" s="157">
        <f t="shared" si="242"/>
        <v>0.95</v>
      </c>
      <c r="AQ163" s="157">
        <f t="shared" si="243"/>
        <v>0.95</v>
      </c>
      <c r="AR163" s="157">
        <f t="shared" si="244"/>
        <v>0.95</v>
      </c>
      <c r="AS163" s="157">
        <f t="shared" si="245"/>
        <v>0.71249999999999991</v>
      </c>
      <c r="AT163" s="157">
        <f t="shared" si="246"/>
        <v>0.8</v>
      </c>
      <c r="AU163" s="157">
        <f t="shared" si="247"/>
        <v>0.8</v>
      </c>
      <c r="AV163" s="157">
        <f t="shared" si="248"/>
        <v>0.8</v>
      </c>
      <c r="AW163" s="157">
        <f t="shared" si="249"/>
        <v>0.8</v>
      </c>
      <c r="AX163" s="157">
        <f t="shared" si="250"/>
        <v>0.60000000000000009</v>
      </c>
      <c r="AY163" s="157">
        <f t="shared" si="251"/>
        <v>0.85</v>
      </c>
      <c r="AZ163" s="157">
        <f t="shared" si="252"/>
        <v>0.85</v>
      </c>
      <c r="BA163" s="157">
        <f t="shared" si="253"/>
        <v>0.85</v>
      </c>
      <c r="BB163" s="157">
        <f t="shared" si="254"/>
        <v>0.85</v>
      </c>
      <c r="BC163" s="157">
        <f t="shared" si="255"/>
        <v>0.63749999999999996</v>
      </c>
      <c r="BD163" s="60"/>
      <c r="BE163" s="158">
        <f t="shared" si="334"/>
        <v>77.006464317239278</v>
      </c>
      <c r="BF163" s="1"/>
      <c r="BG163" s="1"/>
      <c r="BH163" s="159">
        <f t="shared" si="256"/>
        <v>0</v>
      </c>
      <c r="BI163" s="159">
        <f t="shared" si="257"/>
        <v>0</v>
      </c>
      <c r="BJ163" s="159">
        <f t="shared" si="258"/>
        <v>0</v>
      </c>
      <c r="BK163" s="159">
        <f t="shared" si="259"/>
        <v>0</v>
      </c>
      <c r="BL163" s="159">
        <f t="shared" si="260"/>
        <v>0</v>
      </c>
      <c r="BM163" s="159">
        <f t="shared" si="261"/>
        <v>40</v>
      </c>
      <c r="BN163" s="159">
        <f t="shared" si="262"/>
        <v>40</v>
      </c>
      <c r="BO163" s="159">
        <f t="shared" si="263"/>
        <v>40</v>
      </c>
      <c r="BP163" s="159">
        <f t="shared" si="264"/>
        <v>40</v>
      </c>
      <c r="BQ163" s="159">
        <f t="shared" si="265"/>
        <v>40</v>
      </c>
      <c r="BR163" s="159">
        <f t="shared" si="266"/>
        <v>40</v>
      </c>
      <c r="BS163" s="159">
        <f t="shared" si="267"/>
        <v>40</v>
      </c>
      <c r="BT163" s="159">
        <f t="shared" si="268"/>
        <v>40</v>
      </c>
      <c r="BU163" s="159">
        <f t="shared" si="269"/>
        <v>40</v>
      </c>
      <c r="BV163" s="159">
        <f t="shared" si="270"/>
        <v>40</v>
      </c>
      <c r="BW163" s="159">
        <f t="shared" si="271"/>
        <v>60</v>
      </c>
      <c r="BX163" s="159">
        <f t="shared" si="272"/>
        <v>60</v>
      </c>
      <c r="BY163" s="159">
        <f t="shared" si="273"/>
        <v>60</v>
      </c>
      <c r="BZ163" s="159">
        <f t="shared" si="274"/>
        <v>60</v>
      </c>
      <c r="CA163" s="159">
        <f t="shared" si="275"/>
        <v>60</v>
      </c>
      <c r="CB163" s="159">
        <f t="shared" si="276"/>
        <v>60</v>
      </c>
      <c r="CC163" s="159">
        <f t="shared" si="277"/>
        <v>60</v>
      </c>
      <c r="CD163" s="159">
        <f t="shared" si="278"/>
        <v>60</v>
      </c>
      <c r="CE163" s="159">
        <f t="shared" si="279"/>
        <v>60</v>
      </c>
      <c r="CF163" s="159">
        <f t="shared" si="280"/>
        <v>60</v>
      </c>
      <c r="CG163" s="1"/>
      <c r="CH163" s="1"/>
      <c r="CI163" s="160">
        <f t="shared" si="281"/>
        <v>27.006464317239278</v>
      </c>
      <c r="CJ163" s="160">
        <f t="shared" si="282"/>
        <v>27.006464317239278</v>
      </c>
      <c r="CK163" s="160">
        <f t="shared" si="283"/>
        <v>27.006464317239278</v>
      </c>
      <c r="CL163" s="160">
        <f t="shared" si="284"/>
        <v>27.006464317239278</v>
      </c>
      <c r="CM163" s="160">
        <f t="shared" si="285"/>
        <v>27.006464317239278</v>
      </c>
      <c r="CN163" s="160">
        <f t="shared" si="286"/>
        <v>67.006464317239278</v>
      </c>
      <c r="CO163" s="160">
        <f t="shared" si="287"/>
        <v>67.006464317239278</v>
      </c>
      <c r="CP163" s="160">
        <f t="shared" si="288"/>
        <v>67.006464317239278</v>
      </c>
      <c r="CQ163" s="160">
        <f t="shared" si="289"/>
        <v>67.006464317239278</v>
      </c>
      <c r="CR163" s="160">
        <f t="shared" si="290"/>
        <v>67.006464317239278</v>
      </c>
      <c r="CS163" s="160">
        <f t="shared" si="291"/>
        <v>67.006464317239278</v>
      </c>
      <c r="CT163" s="160">
        <f t="shared" si="292"/>
        <v>67.006464317239278</v>
      </c>
      <c r="CU163" s="160">
        <f t="shared" si="293"/>
        <v>67.006464317239278</v>
      </c>
      <c r="CV163" s="160">
        <f t="shared" si="294"/>
        <v>67.006464317239278</v>
      </c>
      <c r="CW163" s="160">
        <f t="shared" si="295"/>
        <v>67.006464317239278</v>
      </c>
      <c r="CX163" s="160">
        <f t="shared" si="296"/>
        <v>87.006464317239278</v>
      </c>
      <c r="CY163" s="160">
        <f t="shared" si="297"/>
        <v>87.006464317239278</v>
      </c>
      <c r="CZ163" s="160">
        <f t="shared" si="298"/>
        <v>87.006464317239278</v>
      </c>
      <c r="DA163" s="160">
        <f t="shared" si="299"/>
        <v>87.006464317239278</v>
      </c>
      <c r="DB163" s="160">
        <f t="shared" si="300"/>
        <v>87.006464317239278</v>
      </c>
      <c r="DC163" s="160">
        <f t="shared" si="301"/>
        <v>87.006464317239278</v>
      </c>
      <c r="DD163" s="160">
        <f t="shared" si="302"/>
        <v>87.006464317239278</v>
      </c>
      <c r="DE163" s="160">
        <f t="shared" si="303"/>
        <v>87.006464317239278</v>
      </c>
      <c r="DF163" s="160">
        <f t="shared" si="304"/>
        <v>87.006464317239278</v>
      </c>
      <c r="DG163" s="160">
        <f t="shared" si="305"/>
        <v>87.006464317239278</v>
      </c>
      <c r="DH163" s="36"/>
      <c r="DI163" s="36"/>
      <c r="DJ163" s="160">
        <f t="shared" si="306"/>
        <v>27.006464317239278</v>
      </c>
      <c r="DK163" s="160">
        <f t="shared" si="307"/>
        <v>27.006464317239278</v>
      </c>
      <c r="DL163" s="160">
        <f t="shared" si="308"/>
        <v>27.006464317239278</v>
      </c>
      <c r="DM163" s="160">
        <f t="shared" si="309"/>
        <v>27.006464317239278</v>
      </c>
      <c r="DN163" s="160">
        <f t="shared" si="310"/>
        <v>20.254848237929458</v>
      </c>
      <c r="DO163" s="160">
        <f t="shared" si="311"/>
        <v>60.305817885515353</v>
      </c>
      <c r="DP163" s="160">
        <f t="shared" si="312"/>
        <v>60.305817885515353</v>
      </c>
      <c r="DQ163" s="160">
        <f t="shared" si="313"/>
        <v>60.305817885515353</v>
      </c>
      <c r="DR163" s="160">
        <f t="shared" si="314"/>
        <v>60.305817885515353</v>
      </c>
      <c r="DS163" s="160">
        <f t="shared" si="315"/>
        <v>45.229363414136515</v>
      </c>
      <c r="DT163" s="160">
        <f t="shared" si="316"/>
        <v>63.656141101377308</v>
      </c>
      <c r="DU163" s="160">
        <f t="shared" si="317"/>
        <v>63.656141101377308</v>
      </c>
      <c r="DV163" s="160">
        <f t="shared" si="318"/>
        <v>63.656141101377308</v>
      </c>
      <c r="DW163" s="160">
        <f t="shared" si="319"/>
        <v>63.656141101377308</v>
      </c>
      <c r="DX163" s="160">
        <f t="shared" si="320"/>
        <v>47.742105826032983</v>
      </c>
      <c r="DY163" s="160">
        <f t="shared" si="321"/>
        <v>69.605171453791428</v>
      </c>
      <c r="DZ163" s="160">
        <f t="shared" si="322"/>
        <v>69.605171453791428</v>
      </c>
      <c r="EA163" s="160">
        <f t="shared" si="323"/>
        <v>69.605171453791428</v>
      </c>
      <c r="EB163" s="160">
        <f t="shared" si="324"/>
        <v>69.605171453791428</v>
      </c>
      <c r="EC163" s="160">
        <f t="shared" si="325"/>
        <v>52.203878590343571</v>
      </c>
      <c r="ED163" s="160">
        <f t="shared" si="326"/>
        <v>73.95549466965339</v>
      </c>
      <c r="EE163" s="160">
        <f t="shared" si="327"/>
        <v>73.95549466965339</v>
      </c>
      <c r="EF163" s="160">
        <f t="shared" si="328"/>
        <v>73.95549466965339</v>
      </c>
      <c r="EG163" s="160">
        <f t="shared" si="329"/>
        <v>73.95549466965339</v>
      </c>
      <c r="EH163" s="160">
        <f t="shared" si="330"/>
        <v>55.466621002240039</v>
      </c>
      <c r="EI163" s="36"/>
      <c r="EJ163" s="36"/>
      <c r="EK163" s="36"/>
      <c r="EL163" s="36"/>
      <c r="EM163" s="36"/>
      <c r="EN163" s="36"/>
      <c r="EO163" s="36"/>
      <c r="EP163" s="36"/>
      <c r="EQ163" s="36"/>
      <c r="ER163" s="36"/>
      <c r="ES163" s="36"/>
      <c r="ET163" s="36"/>
      <c r="EU163" s="36"/>
    </row>
    <row r="164" spans="1:151" ht="13.5" thickBot="1">
      <c r="A164" s="2">
        <v>1028</v>
      </c>
      <c r="B164" s="153">
        <f>INDEX('Customer Longevity'!$A$7:$A$206,MATCH(Model!A164,'Customer Longevity'!$B$7:$B$206,0))</f>
        <v>10.903210861667826</v>
      </c>
      <c r="C164" s="154">
        <v>27812.839875432321</v>
      </c>
      <c r="D164" s="3"/>
      <c r="E164" s="153" cm="1">
        <f t="array" ref="E164">INDEX('Distance to Each Branch'!$C$7:$C$806,MATCH(1, (Model!$E$14='Distance to Each Branch'!$B$7:$B$806)*(Model!A164='Distance to Each Branch'!$A$7:$A$806),0))</f>
        <v>6.3080793045417902</v>
      </c>
      <c r="F164" s="153" cm="1">
        <f t="array" ref="F164">INDEX('Distance to Each Branch'!$C$7:$C$806,MATCH(1, (Model!$F$14='Distance to Each Branch'!$B$7:$B$806)*(Model!A164='Distance to Each Branch'!$A$7:$A$806),0))</f>
        <v>1.2869439650315493</v>
      </c>
      <c r="G164" s="153" cm="1">
        <f t="array" ref="G164">INDEX('Distance to Each Branch'!$C$7:$C$806,MATCH(1, (Model!$G$14='Distance to Each Branch'!$B$7:$B$806)*(Model!A164='Distance to Each Branch'!$A$7:$A$806),0))</f>
        <v>1.9234877902683698</v>
      </c>
      <c r="H164" s="153" cm="1">
        <f t="array" ref="H164">INDEX('Distance to Each Branch'!$C$7:$C$806,MATCH(1, (Model!$H$14='Distance to Each Branch'!$B$7:$B$806)*(Model!A164='Distance to Each Branch'!$A$7:$A$806),0))</f>
        <v>1.2878367990739312</v>
      </c>
      <c r="I164" s="155" t="str">
        <f t="shared" si="332"/>
        <v>Branch B</v>
      </c>
      <c r="J164" s="54"/>
      <c r="K164" s="156">
        <f t="shared" si="333"/>
        <v>1.2869439650315493</v>
      </c>
      <c r="L164" s="34">
        <v>0</v>
      </c>
      <c r="M164" s="153">
        <f t="shared" si="231"/>
        <v>0</v>
      </c>
      <c r="N164" s="153">
        <f t="shared" si="335"/>
        <v>8.9283404238194031E-4</v>
      </c>
      <c r="O164" s="153">
        <f t="shared" si="336"/>
        <v>0</v>
      </c>
      <c r="P164" s="153">
        <f t="shared" si="337"/>
        <v>0</v>
      </c>
      <c r="R164" s="23">
        <v>1</v>
      </c>
      <c r="S164" s="157">
        <f>(1-IF(M164=0,0,INDEX('Branch Closure Driven Attrition'!$D$9:$G$12,MATCH($B164,'Branch Closure Driven Attrition'!$C$9:$C$12,TRUE),MATCH(M164,'Branch Closure Driven Attrition'!$D$8:$G$8,TRUE))))</f>
        <v>1</v>
      </c>
      <c r="T164" s="157">
        <f>(1-IF(N164=0,0,INDEX('Branch Closure Driven Attrition'!$D$9:$G$12,MATCH($B164,'Branch Closure Driven Attrition'!$C$9:$C$12,TRUE),MATCH(N164,'Branch Closure Driven Attrition'!$D$8:$G$8,TRUE))))</f>
        <v>0.8</v>
      </c>
      <c r="U164" s="157">
        <f>(1-IF(O164=0,0,INDEX('Branch Closure Driven Attrition'!$D$9:$G$12,MATCH($B164,'Branch Closure Driven Attrition'!$C$9:$C$12,TRUE),MATCH(O164,'Branch Closure Driven Attrition'!$D$8:$G$8,TRUE))))</f>
        <v>1</v>
      </c>
      <c r="V164" s="157">
        <f>(1-IF(P164=0,0,INDEX('Branch Closure Driven Attrition'!$D$9:$G$12,MATCH($B164,'Branch Closure Driven Attrition'!$C$9:$C$12,TRUE),MATCH(P164,'Branch Closure Driven Attrition'!$D$8:$G$8,TRUE))))</f>
        <v>1</v>
      </c>
      <c r="W164" s="29"/>
      <c r="X164" s="23">
        <f t="shared" si="230"/>
        <v>1</v>
      </c>
      <c r="Y164" s="157">
        <f>IF($C164&lt;'Fee Driven Attrition'!$I$8,1-IF(Y$13='Fee Driven Attrition'!$J$7,'Fee Driven Attrition'!$J$8,'Fee Driven Attrition'!$K$8),1)</f>
        <v>1</v>
      </c>
      <c r="Z164" s="157">
        <f>IF($C164&lt;'Fee Driven Attrition'!$I$9,1-IF(Z$13='Fee Driven Attrition'!$J$7,'Fee Driven Attrition'!$J$9,'Fee Driven Attrition'!$K$8),1)</f>
        <v>1</v>
      </c>
      <c r="AA164" s="157">
        <f>IF($C164&lt;'Fee Driven Attrition'!$I$8,1-IF(AA$13='Fee Driven Attrition'!$K$7,'Fee Driven Attrition'!$K$8,'Fee Driven Attrition'!$K$8),1)</f>
        <v>1</v>
      </c>
      <c r="AB164" s="157">
        <f>IF($C164&lt;'Fee Driven Attrition'!$I$9,1-IF(AB$13='Fee Driven Attrition'!$K$7,'Fee Driven Attrition'!$K$9,'Fee Driven Attrition'!$K$8),1)</f>
        <v>1</v>
      </c>
      <c r="AC164" s="29"/>
      <c r="AD164" s="23"/>
      <c r="AE164" s="157">
        <f t="shared" si="331"/>
        <v>1</v>
      </c>
      <c r="AF164" s="157">
        <f t="shared" si="232"/>
        <v>1</v>
      </c>
      <c r="AG164" s="157">
        <f t="shared" si="233"/>
        <v>0.8</v>
      </c>
      <c r="AH164" s="157">
        <f t="shared" si="234"/>
        <v>1</v>
      </c>
      <c r="AI164" s="157">
        <f t="shared" si="235"/>
        <v>1</v>
      </c>
      <c r="AJ164" s="157">
        <f t="shared" si="236"/>
        <v>1</v>
      </c>
      <c r="AK164" s="157">
        <f t="shared" si="237"/>
        <v>1</v>
      </c>
      <c r="AL164" s="157">
        <f t="shared" si="238"/>
        <v>0.8</v>
      </c>
      <c r="AM164" s="157">
        <f t="shared" si="239"/>
        <v>1</v>
      </c>
      <c r="AN164" s="157">
        <f t="shared" si="240"/>
        <v>1</v>
      </c>
      <c r="AO164" s="157">
        <f t="shared" si="241"/>
        <v>1</v>
      </c>
      <c r="AP164" s="157">
        <f t="shared" si="242"/>
        <v>1</v>
      </c>
      <c r="AQ164" s="157">
        <f t="shared" si="243"/>
        <v>0.8</v>
      </c>
      <c r="AR164" s="157">
        <f t="shared" si="244"/>
        <v>1</v>
      </c>
      <c r="AS164" s="157">
        <f t="shared" si="245"/>
        <v>1</v>
      </c>
      <c r="AT164" s="157">
        <f t="shared" si="246"/>
        <v>1</v>
      </c>
      <c r="AU164" s="157">
        <f t="shared" si="247"/>
        <v>1</v>
      </c>
      <c r="AV164" s="157">
        <f t="shared" si="248"/>
        <v>0.8</v>
      </c>
      <c r="AW164" s="157">
        <f t="shared" si="249"/>
        <v>1</v>
      </c>
      <c r="AX164" s="157">
        <f t="shared" si="250"/>
        <v>1</v>
      </c>
      <c r="AY164" s="157">
        <f t="shared" si="251"/>
        <v>1</v>
      </c>
      <c r="AZ164" s="157">
        <f t="shared" si="252"/>
        <v>1</v>
      </c>
      <c r="BA164" s="157">
        <f t="shared" si="253"/>
        <v>0.8</v>
      </c>
      <c r="BB164" s="157">
        <f t="shared" si="254"/>
        <v>1</v>
      </c>
      <c r="BC164" s="157">
        <f t="shared" si="255"/>
        <v>1</v>
      </c>
      <c r="BD164" s="60"/>
      <c r="BE164" s="158">
        <f t="shared" si="334"/>
        <v>278.1283987543232</v>
      </c>
      <c r="BF164" s="1"/>
      <c r="BG164" s="1"/>
      <c r="BH164" s="159">
        <f t="shared" si="256"/>
        <v>0</v>
      </c>
      <c r="BI164" s="159">
        <f t="shared" si="257"/>
        <v>0</v>
      </c>
      <c r="BJ164" s="159">
        <f t="shared" si="258"/>
        <v>0</v>
      </c>
      <c r="BK164" s="159">
        <f t="shared" si="259"/>
        <v>0</v>
      </c>
      <c r="BL164" s="159">
        <f t="shared" si="260"/>
        <v>0</v>
      </c>
      <c r="BM164" s="159">
        <f t="shared" si="261"/>
        <v>0</v>
      </c>
      <c r="BN164" s="159">
        <f t="shared" si="262"/>
        <v>0</v>
      </c>
      <c r="BO164" s="159">
        <f t="shared" si="263"/>
        <v>0</v>
      </c>
      <c r="BP164" s="159">
        <f t="shared" si="264"/>
        <v>0</v>
      </c>
      <c r="BQ164" s="159">
        <f t="shared" si="265"/>
        <v>0</v>
      </c>
      <c r="BR164" s="159">
        <f t="shared" si="266"/>
        <v>0</v>
      </c>
      <c r="BS164" s="159">
        <f t="shared" si="267"/>
        <v>0</v>
      </c>
      <c r="BT164" s="159">
        <f t="shared" si="268"/>
        <v>0</v>
      </c>
      <c r="BU164" s="159">
        <f t="shared" si="269"/>
        <v>0</v>
      </c>
      <c r="BV164" s="159">
        <f t="shared" si="270"/>
        <v>0</v>
      </c>
      <c r="BW164" s="159">
        <f t="shared" si="271"/>
        <v>0</v>
      </c>
      <c r="BX164" s="159">
        <f t="shared" si="272"/>
        <v>0</v>
      </c>
      <c r="BY164" s="159">
        <f t="shared" si="273"/>
        <v>0</v>
      </c>
      <c r="BZ164" s="159">
        <f t="shared" si="274"/>
        <v>0</v>
      </c>
      <c r="CA164" s="159">
        <f t="shared" si="275"/>
        <v>0</v>
      </c>
      <c r="CB164" s="159">
        <f t="shared" si="276"/>
        <v>0</v>
      </c>
      <c r="CC164" s="159">
        <f t="shared" si="277"/>
        <v>0</v>
      </c>
      <c r="CD164" s="159">
        <f t="shared" si="278"/>
        <v>0</v>
      </c>
      <c r="CE164" s="159">
        <f t="shared" si="279"/>
        <v>0</v>
      </c>
      <c r="CF164" s="159">
        <f t="shared" si="280"/>
        <v>0</v>
      </c>
      <c r="CG164" s="1"/>
      <c r="CH164" s="1"/>
      <c r="CI164" s="160">
        <f t="shared" si="281"/>
        <v>228.1283987543232</v>
      </c>
      <c r="CJ164" s="160">
        <f t="shared" si="282"/>
        <v>228.1283987543232</v>
      </c>
      <c r="CK164" s="160">
        <f t="shared" si="283"/>
        <v>228.1283987543232</v>
      </c>
      <c r="CL164" s="160">
        <f t="shared" si="284"/>
        <v>228.1283987543232</v>
      </c>
      <c r="CM164" s="160">
        <f t="shared" si="285"/>
        <v>228.1283987543232</v>
      </c>
      <c r="CN164" s="160">
        <f t="shared" si="286"/>
        <v>228.1283987543232</v>
      </c>
      <c r="CO164" s="160">
        <f t="shared" si="287"/>
        <v>228.1283987543232</v>
      </c>
      <c r="CP164" s="160">
        <f t="shared" si="288"/>
        <v>228.1283987543232</v>
      </c>
      <c r="CQ164" s="160">
        <f t="shared" si="289"/>
        <v>228.1283987543232</v>
      </c>
      <c r="CR164" s="160">
        <f t="shared" si="290"/>
        <v>228.1283987543232</v>
      </c>
      <c r="CS164" s="160">
        <f t="shared" si="291"/>
        <v>228.1283987543232</v>
      </c>
      <c r="CT164" s="160">
        <f t="shared" si="292"/>
        <v>228.1283987543232</v>
      </c>
      <c r="CU164" s="160">
        <f t="shared" si="293"/>
        <v>228.1283987543232</v>
      </c>
      <c r="CV164" s="160">
        <f t="shared" si="294"/>
        <v>228.1283987543232</v>
      </c>
      <c r="CW164" s="160">
        <f t="shared" si="295"/>
        <v>228.1283987543232</v>
      </c>
      <c r="CX164" s="160">
        <f t="shared" si="296"/>
        <v>228.1283987543232</v>
      </c>
      <c r="CY164" s="160">
        <f t="shared" si="297"/>
        <v>228.1283987543232</v>
      </c>
      <c r="CZ164" s="160">
        <f t="shared" si="298"/>
        <v>228.1283987543232</v>
      </c>
      <c r="DA164" s="160">
        <f t="shared" si="299"/>
        <v>228.1283987543232</v>
      </c>
      <c r="DB164" s="160">
        <f t="shared" si="300"/>
        <v>228.1283987543232</v>
      </c>
      <c r="DC164" s="160">
        <f t="shared" si="301"/>
        <v>228.1283987543232</v>
      </c>
      <c r="DD164" s="160">
        <f t="shared" si="302"/>
        <v>228.1283987543232</v>
      </c>
      <c r="DE164" s="160">
        <f t="shared" si="303"/>
        <v>228.1283987543232</v>
      </c>
      <c r="DF164" s="160">
        <f t="shared" si="304"/>
        <v>228.1283987543232</v>
      </c>
      <c r="DG164" s="160">
        <f t="shared" si="305"/>
        <v>228.1283987543232</v>
      </c>
      <c r="DH164" s="36"/>
      <c r="DI164" s="36"/>
      <c r="DJ164" s="160">
        <f t="shared" si="306"/>
        <v>228.1283987543232</v>
      </c>
      <c r="DK164" s="160">
        <f t="shared" si="307"/>
        <v>228.1283987543232</v>
      </c>
      <c r="DL164" s="160">
        <f t="shared" si="308"/>
        <v>182.50271900345857</v>
      </c>
      <c r="DM164" s="160">
        <f t="shared" si="309"/>
        <v>228.1283987543232</v>
      </c>
      <c r="DN164" s="160">
        <f t="shared" si="310"/>
        <v>228.1283987543232</v>
      </c>
      <c r="DO164" s="160">
        <f t="shared" si="311"/>
        <v>228.1283987543232</v>
      </c>
      <c r="DP164" s="160">
        <f t="shared" si="312"/>
        <v>228.1283987543232</v>
      </c>
      <c r="DQ164" s="160">
        <f t="shared" si="313"/>
        <v>182.50271900345857</v>
      </c>
      <c r="DR164" s="160">
        <f t="shared" si="314"/>
        <v>228.1283987543232</v>
      </c>
      <c r="DS164" s="160">
        <f t="shared" si="315"/>
        <v>228.1283987543232</v>
      </c>
      <c r="DT164" s="160">
        <f t="shared" si="316"/>
        <v>228.1283987543232</v>
      </c>
      <c r="DU164" s="160">
        <f t="shared" si="317"/>
        <v>228.1283987543232</v>
      </c>
      <c r="DV164" s="160">
        <f t="shared" si="318"/>
        <v>182.50271900345857</v>
      </c>
      <c r="DW164" s="160">
        <f t="shared" si="319"/>
        <v>228.1283987543232</v>
      </c>
      <c r="DX164" s="160">
        <f t="shared" si="320"/>
        <v>228.1283987543232</v>
      </c>
      <c r="DY164" s="160">
        <f t="shared" si="321"/>
        <v>228.1283987543232</v>
      </c>
      <c r="DZ164" s="160">
        <f t="shared" si="322"/>
        <v>228.1283987543232</v>
      </c>
      <c r="EA164" s="160">
        <f t="shared" si="323"/>
        <v>182.50271900345857</v>
      </c>
      <c r="EB164" s="160">
        <f t="shared" si="324"/>
        <v>228.1283987543232</v>
      </c>
      <c r="EC164" s="160">
        <f t="shared" si="325"/>
        <v>228.1283987543232</v>
      </c>
      <c r="ED164" s="160">
        <f t="shared" si="326"/>
        <v>228.1283987543232</v>
      </c>
      <c r="EE164" s="160">
        <f t="shared" si="327"/>
        <v>228.1283987543232</v>
      </c>
      <c r="EF164" s="160">
        <f t="shared" si="328"/>
        <v>182.50271900345857</v>
      </c>
      <c r="EG164" s="160">
        <f t="shared" si="329"/>
        <v>228.1283987543232</v>
      </c>
      <c r="EH164" s="160">
        <f t="shared" si="330"/>
        <v>228.1283987543232</v>
      </c>
      <c r="EI164" s="36"/>
      <c r="EJ164" s="36"/>
      <c r="EK164" s="36"/>
      <c r="EL164" s="36"/>
      <c r="EM164" s="36"/>
      <c r="EN164" s="36"/>
      <c r="EO164" s="36"/>
      <c r="EP164" s="36"/>
      <c r="EQ164" s="36"/>
      <c r="ER164" s="36"/>
      <c r="ES164" s="36"/>
      <c r="ET164" s="36"/>
      <c r="EU164" s="36"/>
    </row>
    <row r="165" spans="1:151" ht="13.5" thickBot="1">
      <c r="A165" s="2">
        <v>1121</v>
      </c>
      <c r="B165" s="153">
        <f>INDEX('Customer Longevity'!$A$7:$A$206,MATCH(Model!A165,'Customer Longevity'!$B$7:$B$206,0))</f>
        <v>5.4240117307015936</v>
      </c>
      <c r="C165" s="154">
        <v>17211.100358860389</v>
      </c>
      <c r="D165" s="3"/>
      <c r="E165" s="153" cm="1">
        <f t="array" ref="E165">INDEX('Distance to Each Branch'!$C$7:$C$806,MATCH(1, (Model!$E$14='Distance to Each Branch'!$B$7:$B$806)*(Model!A165='Distance to Each Branch'!$A$7:$A$806),0))</f>
        <v>2.2008224407015788</v>
      </c>
      <c r="F165" s="153" cm="1">
        <f t="array" ref="F165">INDEX('Distance to Each Branch'!$C$7:$C$806,MATCH(1, (Model!$F$14='Distance to Each Branch'!$B$7:$B$806)*(Model!A165='Distance to Each Branch'!$A$7:$A$806),0))</f>
        <v>2.9933126944563586</v>
      </c>
      <c r="G165" s="153" cm="1">
        <f t="array" ref="G165">INDEX('Distance to Each Branch'!$C$7:$C$806,MATCH(1, (Model!$G$14='Distance to Each Branch'!$B$7:$B$806)*(Model!A165='Distance to Each Branch'!$A$7:$A$806),0))</f>
        <v>2.7206597638190813</v>
      </c>
      <c r="H165" s="153" cm="1">
        <f t="array" ref="H165">INDEX('Distance to Each Branch'!$C$7:$C$806,MATCH(1, (Model!$H$14='Distance to Each Branch'!$B$7:$B$806)*(Model!A165='Distance to Each Branch'!$A$7:$A$806),0))</f>
        <v>2.2145232611926216</v>
      </c>
      <c r="I165" s="155" t="str">
        <f t="shared" si="332"/>
        <v>Branch A</v>
      </c>
      <c r="J165" s="54"/>
      <c r="K165" s="156">
        <f t="shared" si="333"/>
        <v>2.2008224407015788</v>
      </c>
      <c r="L165" s="34">
        <v>0</v>
      </c>
      <c r="M165" s="153">
        <f t="shared" si="231"/>
        <v>1.3700820491042709E-2</v>
      </c>
      <c r="N165" s="153">
        <f t="shared" si="335"/>
        <v>0</v>
      </c>
      <c r="O165" s="153">
        <f t="shared" si="336"/>
        <v>0</v>
      </c>
      <c r="P165" s="153">
        <f t="shared" si="337"/>
        <v>0</v>
      </c>
      <c r="R165" s="23">
        <v>1</v>
      </c>
      <c r="S165" s="157">
        <f>(1-IF(M165=0,0,INDEX('Branch Closure Driven Attrition'!$D$9:$G$12,MATCH($B165,'Branch Closure Driven Attrition'!$C$9:$C$12,TRUE),MATCH(M165,'Branch Closure Driven Attrition'!$D$8:$G$8,TRUE))))</f>
        <v>0.8</v>
      </c>
      <c r="T165" s="157">
        <f>(1-IF(N165=0,0,INDEX('Branch Closure Driven Attrition'!$D$9:$G$12,MATCH($B165,'Branch Closure Driven Attrition'!$C$9:$C$12,TRUE),MATCH(N165,'Branch Closure Driven Attrition'!$D$8:$G$8,TRUE))))</f>
        <v>1</v>
      </c>
      <c r="U165" s="157">
        <f>(1-IF(O165=0,0,INDEX('Branch Closure Driven Attrition'!$D$9:$G$12,MATCH($B165,'Branch Closure Driven Attrition'!$C$9:$C$12,TRUE),MATCH(O165,'Branch Closure Driven Attrition'!$D$8:$G$8,TRUE))))</f>
        <v>1</v>
      </c>
      <c r="V165" s="157">
        <f>(1-IF(P165=0,0,INDEX('Branch Closure Driven Attrition'!$D$9:$G$12,MATCH($B165,'Branch Closure Driven Attrition'!$C$9:$C$12,TRUE),MATCH(P165,'Branch Closure Driven Attrition'!$D$8:$G$8,TRUE))))</f>
        <v>1</v>
      </c>
      <c r="W165" s="29"/>
      <c r="X165" s="23">
        <f t="shared" si="230"/>
        <v>1</v>
      </c>
      <c r="Y165" s="157">
        <f>IF($C165&lt;'Fee Driven Attrition'!$I$8,1-IF(Y$13='Fee Driven Attrition'!$J$7,'Fee Driven Attrition'!$J$8,'Fee Driven Attrition'!$K$8),1)</f>
        <v>1</v>
      </c>
      <c r="Z165" s="157">
        <f>IF($C165&lt;'Fee Driven Attrition'!$I$9,1-IF(Z$13='Fee Driven Attrition'!$J$7,'Fee Driven Attrition'!$J$9,'Fee Driven Attrition'!$K$8),1)</f>
        <v>1</v>
      </c>
      <c r="AA165" s="157">
        <f>IF($C165&lt;'Fee Driven Attrition'!$I$8,1-IF(AA$13='Fee Driven Attrition'!$K$7,'Fee Driven Attrition'!$K$8,'Fee Driven Attrition'!$K$8),1)</f>
        <v>1</v>
      </c>
      <c r="AB165" s="157">
        <f>IF($C165&lt;'Fee Driven Attrition'!$I$9,1-IF(AB$13='Fee Driven Attrition'!$K$7,'Fee Driven Attrition'!$K$9,'Fee Driven Attrition'!$K$8),1)</f>
        <v>1</v>
      </c>
      <c r="AC165" s="29"/>
      <c r="AD165" s="23"/>
      <c r="AE165" s="157">
        <f t="shared" si="331"/>
        <v>1</v>
      </c>
      <c r="AF165" s="157">
        <f t="shared" si="232"/>
        <v>0.8</v>
      </c>
      <c r="AG165" s="157">
        <f t="shared" si="233"/>
        <v>1</v>
      </c>
      <c r="AH165" s="157">
        <f t="shared" si="234"/>
        <v>1</v>
      </c>
      <c r="AI165" s="157">
        <f t="shared" si="235"/>
        <v>1</v>
      </c>
      <c r="AJ165" s="157">
        <f t="shared" si="236"/>
        <v>1</v>
      </c>
      <c r="AK165" s="157">
        <f t="shared" si="237"/>
        <v>0.8</v>
      </c>
      <c r="AL165" s="157">
        <f t="shared" si="238"/>
        <v>1</v>
      </c>
      <c r="AM165" s="157">
        <f t="shared" si="239"/>
        <v>1</v>
      </c>
      <c r="AN165" s="157">
        <f t="shared" si="240"/>
        <v>1</v>
      </c>
      <c r="AO165" s="157">
        <f t="shared" si="241"/>
        <v>1</v>
      </c>
      <c r="AP165" s="157">
        <f t="shared" si="242"/>
        <v>0.8</v>
      </c>
      <c r="AQ165" s="157">
        <f t="shared" si="243"/>
        <v>1</v>
      </c>
      <c r="AR165" s="157">
        <f t="shared" si="244"/>
        <v>1</v>
      </c>
      <c r="AS165" s="157">
        <f t="shared" si="245"/>
        <v>1</v>
      </c>
      <c r="AT165" s="157">
        <f t="shared" si="246"/>
        <v>1</v>
      </c>
      <c r="AU165" s="157">
        <f t="shared" si="247"/>
        <v>0.8</v>
      </c>
      <c r="AV165" s="157">
        <f t="shared" si="248"/>
        <v>1</v>
      </c>
      <c r="AW165" s="157">
        <f t="shared" si="249"/>
        <v>1</v>
      </c>
      <c r="AX165" s="157">
        <f t="shared" si="250"/>
        <v>1</v>
      </c>
      <c r="AY165" s="157">
        <f t="shared" si="251"/>
        <v>1</v>
      </c>
      <c r="AZ165" s="157">
        <f t="shared" si="252"/>
        <v>0.8</v>
      </c>
      <c r="BA165" s="157">
        <f t="shared" si="253"/>
        <v>1</v>
      </c>
      <c r="BB165" s="157">
        <f t="shared" si="254"/>
        <v>1</v>
      </c>
      <c r="BC165" s="157">
        <f t="shared" si="255"/>
        <v>1</v>
      </c>
      <c r="BD165" s="60"/>
      <c r="BE165" s="158">
        <f t="shared" si="334"/>
        <v>172.11100358860389</v>
      </c>
      <c r="BF165" s="1"/>
      <c r="BG165" s="1"/>
      <c r="BH165" s="159">
        <f t="shared" si="256"/>
        <v>0</v>
      </c>
      <c r="BI165" s="159">
        <f t="shared" si="257"/>
        <v>0</v>
      </c>
      <c r="BJ165" s="159">
        <f t="shared" si="258"/>
        <v>0</v>
      </c>
      <c r="BK165" s="159">
        <f t="shared" si="259"/>
        <v>0</v>
      </c>
      <c r="BL165" s="159">
        <f t="shared" si="260"/>
        <v>0</v>
      </c>
      <c r="BM165" s="159">
        <f t="shared" si="261"/>
        <v>0</v>
      </c>
      <c r="BN165" s="159">
        <f t="shared" si="262"/>
        <v>0</v>
      </c>
      <c r="BO165" s="159">
        <f t="shared" si="263"/>
        <v>0</v>
      </c>
      <c r="BP165" s="159">
        <f t="shared" si="264"/>
        <v>0</v>
      </c>
      <c r="BQ165" s="159">
        <f t="shared" si="265"/>
        <v>0</v>
      </c>
      <c r="BR165" s="159">
        <f t="shared" si="266"/>
        <v>0</v>
      </c>
      <c r="BS165" s="159">
        <f t="shared" si="267"/>
        <v>0</v>
      </c>
      <c r="BT165" s="159">
        <f t="shared" si="268"/>
        <v>0</v>
      </c>
      <c r="BU165" s="159">
        <f t="shared" si="269"/>
        <v>0</v>
      </c>
      <c r="BV165" s="159">
        <f t="shared" si="270"/>
        <v>0</v>
      </c>
      <c r="BW165" s="159">
        <f t="shared" si="271"/>
        <v>0</v>
      </c>
      <c r="BX165" s="159">
        <f t="shared" si="272"/>
        <v>0</v>
      </c>
      <c r="BY165" s="159">
        <f t="shared" si="273"/>
        <v>0</v>
      </c>
      <c r="BZ165" s="159">
        <f t="shared" si="274"/>
        <v>0</v>
      </c>
      <c r="CA165" s="159">
        <f t="shared" si="275"/>
        <v>0</v>
      </c>
      <c r="CB165" s="159">
        <f t="shared" si="276"/>
        <v>0</v>
      </c>
      <c r="CC165" s="159">
        <f t="shared" si="277"/>
        <v>0</v>
      </c>
      <c r="CD165" s="159">
        <f t="shared" si="278"/>
        <v>0</v>
      </c>
      <c r="CE165" s="159">
        <f t="shared" si="279"/>
        <v>0</v>
      </c>
      <c r="CF165" s="159">
        <f t="shared" si="280"/>
        <v>0</v>
      </c>
      <c r="CG165" s="1"/>
      <c r="CH165" s="1"/>
      <c r="CI165" s="160">
        <f t="shared" si="281"/>
        <v>122.11100358860389</v>
      </c>
      <c r="CJ165" s="160">
        <f t="shared" si="282"/>
        <v>122.11100358860389</v>
      </c>
      <c r="CK165" s="160">
        <f t="shared" si="283"/>
        <v>122.11100358860389</v>
      </c>
      <c r="CL165" s="160">
        <f t="shared" si="284"/>
        <v>122.11100358860389</v>
      </c>
      <c r="CM165" s="160">
        <f t="shared" si="285"/>
        <v>122.11100358860389</v>
      </c>
      <c r="CN165" s="160">
        <f t="shared" si="286"/>
        <v>122.11100358860389</v>
      </c>
      <c r="CO165" s="160">
        <f t="shared" si="287"/>
        <v>122.11100358860389</v>
      </c>
      <c r="CP165" s="160">
        <f t="shared" si="288"/>
        <v>122.11100358860389</v>
      </c>
      <c r="CQ165" s="160">
        <f t="shared" si="289"/>
        <v>122.11100358860389</v>
      </c>
      <c r="CR165" s="160">
        <f t="shared" si="290"/>
        <v>122.11100358860389</v>
      </c>
      <c r="CS165" s="160">
        <f t="shared" si="291"/>
        <v>122.11100358860389</v>
      </c>
      <c r="CT165" s="160">
        <f t="shared" si="292"/>
        <v>122.11100358860389</v>
      </c>
      <c r="CU165" s="160">
        <f t="shared" si="293"/>
        <v>122.11100358860389</v>
      </c>
      <c r="CV165" s="160">
        <f t="shared" si="294"/>
        <v>122.11100358860389</v>
      </c>
      <c r="CW165" s="160">
        <f t="shared" si="295"/>
        <v>122.11100358860389</v>
      </c>
      <c r="CX165" s="160">
        <f t="shared" si="296"/>
        <v>122.11100358860389</v>
      </c>
      <c r="CY165" s="160">
        <f t="shared" si="297"/>
        <v>122.11100358860389</v>
      </c>
      <c r="CZ165" s="160">
        <f t="shared" si="298"/>
        <v>122.11100358860389</v>
      </c>
      <c r="DA165" s="160">
        <f t="shared" si="299"/>
        <v>122.11100358860389</v>
      </c>
      <c r="DB165" s="160">
        <f t="shared" si="300"/>
        <v>122.11100358860389</v>
      </c>
      <c r="DC165" s="160">
        <f t="shared" si="301"/>
        <v>122.11100358860389</v>
      </c>
      <c r="DD165" s="160">
        <f t="shared" si="302"/>
        <v>122.11100358860389</v>
      </c>
      <c r="DE165" s="160">
        <f t="shared" si="303"/>
        <v>122.11100358860389</v>
      </c>
      <c r="DF165" s="160">
        <f t="shared" si="304"/>
        <v>122.11100358860389</v>
      </c>
      <c r="DG165" s="160">
        <f t="shared" si="305"/>
        <v>122.11100358860389</v>
      </c>
      <c r="DH165" s="36"/>
      <c r="DI165" s="36"/>
      <c r="DJ165" s="160">
        <f t="shared" si="306"/>
        <v>122.11100358860389</v>
      </c>
      <c r="DK165" s="160">
        <f t="shared" si="307"/>
        <v>97.688802870883123</v>
      </c>
      <c r="DL165" s="160">
        <f t="shared" si="308"/>
        <v>122.11100358860389</v>
      </c>
      <c r="DM165" s="160">
        <f t="shared" si="309"/>
        <v>122.11100358860389</v>
      </c>
      <c r="DN165" s="160">
        <f t="shared" si="310"/>
        <v>122.11100358860389</v>
      </c>
      <c r="DO165" s="160">
        <f t="shared" si="311"/>
        <v>122.11100358860389</v>
      </c>
      <c r="DP165" s="160">
        <f t="shared" si="312"/>
        <v>97.688802870883123</v>
      </c>
      <c r="DQ165" s="160">
        <f t="shared" si="313"/>
        <v>122.11100358860389</v>
      </c>
      <c r="DR165" s="160">
        <f t="shared" si="314"/>
        <v>122.11100358860389</v>
      </c>
      <c r="DS165" s="160">
        <f t="shared" si="315"/>
        <v>122.11100358860389</v>
      </c>
      <c r="DT165" s="160">
        <f t="shared" si="316"/>
        <v>122.11100358860389</v>
      </c>
      <c r="DU165" s="160">
        <f t="shared" si="317"/>
        <v>97.688802870883123</v>
      </c>
      <c r="DV165" s="160">
        <f t="shared" si="318"/>
        <v>122.11100358860389</v>
      </c>
      <c r="DW165" s="160">
        <f t="shared" si="319"/>
        <v>122.11100358860389</v>
      </c>
      <c r="DX165" s="160">
        <f t="shared" si="320"/>
        <v>122.11100358860389</v>
      </c>
      <c r="DY165" s="160">
        <f t="shared" si="321"/>
        <v>122.11100358860389</v>
      </c>
      <c r="DZ165" s="160">
        <f t="shared" si="322"/>
        <v>97.688802870883123</v>
      </c>
      <c r="EA165" s="160">
        <f t="shared" si="323"/>
        <v>122.11100358860389</v>
      </c>
      <c r="EB165" s="160">
        <f t="shared" si="324"/>
        <v>122.11100358860389</v>
      </c>
      <c r="EC165" s="160">
        <f t="shared" si="325"/>
        <v>122.11100358860389</v>
      </c>
      <c r="ED165" s="160">
        <f t="shared" si="326"/>
        <v>122.11100358860389</v>
      </c>
      <c r="EE165" s="160">
        <f t="shared" si="327"/>
        <v>97.688802870883123</v>
      </c>
      <c r="EF165" s="160">
        <f t="shared" si="328"/>
        <v>122.11100358860389</v>
      </c>
      <c r="EG165" s="160">
        <f t="shared" si="329"/>
        <v>122.11100358860389</v>
      </c>
      <c r="EH165" s="160">
        <f t="shared" si="330"/>
        <v>122.11100358860389</v>
      </c>
      <c r="EI165" s="36"/>
      <c r="EJ165" s="36"/>
      <c r="EK165" s="36"/>
      <c r="EL165" s="36"/>
      <c r="EM165" s="36"/>
      <c r="EN165" s="36"/>
      <c r="EO165" s="36"/>
      <c r="EP165" s="36"/>
      <c r="EQ165" s="36"/>
      <c r="ER165" s="36"/>
      <c r="ES165" s="36"/>
      <c r="ET165" s="36"/>
      <c r="EU165" s="36"/>
    </row>
    <row r="166" spans="1:151" ht="13.5" thickBot="1">
      <c r="A166" s="2">
        <v>1137</v>
      </c>
      <c r="B166" s="153">
        <f>INDEX('Customer Longevity'!$A$7:$A$206,MATCH(Model!A166,'Customer Longevity'!$B$7:$B$206,0))</f>
        <v>12.075300877368168</v>
      </c>
      <c r="C166" s="154">
        <v>11569.378072230715</v>
      </c>
      <c r="D166" s="3"/>
      <c r="E166" s="153" cm="1">
        <f t="array" ref="E166">INDEX('Distance to Each Branch'!$C$7:$C$806,MATCH(1, (Model!$E$14='Distance to Each Branch'!$B$7:$B$806)*(Model!A166='Distance to Each Branch'!$A$7:$A$806),0))</f>
        <v>2.7040093508908338</v>
      </c>
      <c r="F166" s="153" cm="1">
        <f t="array" ref="F166">INDEX('Distance to Each Branch'!$C$7:$C$806,MATCH(1, (Model!$F$14='Distance to Each Branch'!$B$7:$B$806)*(Model!A166='Distance to Each Branch'!$A$7:$A$806),0))</f>
        <v>4.634425679308575</v>
      </c>
      <c r="G166" s="153" cm="1">
        <f t="array" ref="G166">INDEX('Distance to Each Branch'!$C$7:$C$806,MATCH(1, (Model!$G$14='Distance to Each Branch'!$B$7:$B$806)*(Model!A166='Distance to Each Branch'!$A$7:$A$806),0))</f>
        <v>5.7836205618190917</v>
      </c>
      <c r="H166" s="153" cm="1">
        <f t="array" ref="H166">INDEX('Distance to Each Branch'!$C$7:$C$806,MATCH(1, (Model!$H$14='Distance to Each Branch'!$B$7:$B$806)*(Model!A166='Distance to Each Branch'!$A$7:$A$806),0))</f>
        <v>1.6105100055898629</v>
      </c>
      <c r="I166" s="155" t="str">
        <f t="shared" si="332"/>
        <v>Branch D</v>
      </c>
      <c r="J166" s="54"/>
      <c r="K166" s="156">
        <f t="shared" si="333"/>
        <v>1.6105100055898629</v>
      </c>
      <c r="L166" s="34">
        <v>0</v>
      </c>
      <c r="M166" s="153">
        <f t="shared" si="231"/>
        <v>0</v>
      </c>
      <c r="N166" s="153">
        <f t="shared" si="335"/>
        <v>0</v>
      </c>
      <c r="O166" s="153">
        <f t="shared" si="336"/>
        <v>0</v>
      </c>
      <c r="P166" s="153">
        <f t="shared" si="337"/>
        <v>1.0934993453009709</v>
      </c>
      <c r="R166" s="23">
        <v>1</v>
      </c>
      <c r="S166" s="157">
        <f>(1-IF(M166=0,0,INDEX('Branch Closure Driven Attrition'!$D$9:$G$12,MATCH($B166,'Branch Closure Driven Attrition'!$C$9:$C$12,TRUE),MATCH(M166,'Branch Closure Driven Attrition'!$D$8:$G$8,TRUE))))</f>
        <v>1</v>
      </c>
      <c r="T166" s="157">
        <f>(1-IF(N166=0,0,INDEX('Branch Closure Driven Attrition'!$D$9:$G$12,MATCH($B166,'Branch Closure Driven Attrition'!$C$9:$C$12,TRUE),MATCH(N166,'Branch Closure Driven Attrition'!$D$8:$G$8,TRUE))))</f>
        <v>1</v>
      </c>
      <c r="U166" s="157">
        <f>(1-IF(O166=0,0,INDEX('Branch Closure Driven Attrition'!$D$9:$G$12,MATCH($B166,'Branch Closure Driven Attrition'!$C$9:$C$12,TRUE),MATCH(O166,'Branch Closure Driven Attrition'!$D$8:$G$8,TRUE))))</f>
        <v>1</v>
      </c>
      <c r="V166" s="157">
        <f>(1-IF(P166=0,0,INDEX('Branch Closure Driven Attrition'!$D$9:$G$12,MATCH($B166,'Branch Closure Driven Attrition'!$C$9:$C$12,TRUE),MATCH(P166,'Branch Closure Driven Attrition'!$D$8:$G$8,TRUE))))</f>
        <v>0.65</v>
      </c>
      <c r="W166" s="29"/>
      <c r="X166" s="23">
        <f t="shared" si="230"/>
        <v>1</v>
      </c>
      <c r="Y166" s="157">
        <f>IF($C166&lt;'Fee Driven Attrition'!$I$8,1-IF(Y$13='Fee Driven Attrition'!$J$7,'Fee Driven Attrition'!$J$8,'Fee Driven Attrition'!$K$8),1)</f>
        <v>0.9</v>
      </c>
      <c r="Z166" s="157">
        <f>IF($C166&lt;'Fee Driven Attrition'!$I$9,1-IF(Z$13='Fee Driven Attrition'!$J$7,'Fee Driven Attrition'!$J$9,'Fee Driven Attrition'!$K$8),1)</f>
        <v>0.95</v>
      </c>
      <c r="AA166" s="157">
        <f>IF($C166&lt;'Fee Driven Attrition'!$I$8,1-IF(AA$13='Fee Driven Attrition'!$K$7,'Fee Driven Attrition'!$K$8,'Fee Driven Attrition'!$K$8),1)</f>
        <v>0.8</v>
      </c>
      <c r="AB166" s="157">
        <f>IF($C166&lt;'Fee Driven Attrition'!$I$9,1-IF(AB$13='Fee Driven Attrition'!$K$7,'Fee Driven Attrition'!$K$9,'Fee Driven Attrition'!$K$8),1)</f>
        <v>0.85</v>
      </c>
      <c r="AC166" s="29"/>
      <c r="AD166" s="23"/>
      <c r="AE166" s="157">
        <f t="shared" si="331"/>
        <v>1</v>
      </c>
      <c r="AF166" s="157">
        <f t="shared" si="232"/>
        <v>1</v>
      </c>
      <c r="AG166" s="157">
        <f t="shared" si="233"/>
        <v>1</v>
      </c>
      <c r="AH166" s="157">
        <f t="shared" si="234"/>
        <v>1</v>
      </c>
      <c r="AI166" s="157">
        <f t="shared" si="235"/>
        <v>0.65</v>
      </c>
      <c r="AJ166" s="157">
        <f t="shared" si="236"/>
        <v>0.9</v>
      </c>
      <c r="AK166" s="157">
        <f t="shared" si="237"/>
        <v>0.9</v>
      </c>
      <c r="AL166" s="157">
        <f t="shared" si="238"/>
        <v>0.9</v>
      </c>
      <c r="AM166" s="157">
        <f t="shared" si="239"/>
        <v>0.9</v>
      </c>
      <c r="AN166" s="157">
        <f t="shared" si="240"/>
        <v>0.58500000000000008</v>
      </c>
      <c r="AO166" s="157">
        <f t="shared" si="241"/>
        <v>0.95</v>
      </c>
      <c r="AP166" s="157">
        <f t="shared" si="242"/>
        <v>0.95</v>
      </c>
      <c r="AQ166" s="157">
        <f t="shared" si="243"/>
        <v>0.95</v>
      </c>
      <c r="AR166" s="157">
        <f t="shared" si="244"/>
        <v>0.95</v>
      </c>
      <c r="AS166" s="157">
        <f t="shared" si="245"/>
        <v>0.61749999999999994</v>
      </c>
      <c r="AT166" s="157">
        <f t="shared" si="246"/>
        <v>0.8</v>
      </c>
      <c r="AU166" s="157">
        <f t="shared" si="247"/>
        <v>0.8</v>
      </c>
      <c r="AV166" s="157">
        <f t="shared" si="248"/>
        <v>0.8</v>
      </c>
      <c r="AW166" s="157">
        <f t="shared" si="249"/>
        <v>0.8</v>
      </c>
      <c r="AX166" s="157">
        <f t="shared" si="250"/>
        <v>0.52</v>
      </c>
      <c r="AY166" s="157">
        <f t="shared" si="251"/>
        <v>0.85</v>
      </c>
      <c r="AZ166" s="157">
        <f t="shared" si="252"/>
        <v>0.85</v>
      </c>
      <c r="BA166" s="157">
        <f t="shared" si="253"/>
        <v>0.85</v>
      </c>
      <c r="BB166" s="157">
        <f t="shared" si="254"/>
        <v>0.85</v>
      </c>
      <c r="BC166" s="157">
        <f t="shared" si="255"/>
        <v>0.55249999999999999</v>
      </c>
      <c r="BD166" s="60"/>
      <c r="BE166" s="158">
        <f t="shared" si="334"/>
        <v>115.69378072230715</v>
      </c>
      <c r="BF166" s="1"/>
      <c r="BG166" s="1"/>
      <c r="BH166" s="159">
        <f t="shared" si="256"/>
        <v>0</v>
      </c>
      <c r="BI166" s="159">
        <f t="shared" si="257"/>
        <v>0</v>
      </c>
      <c r="BJ166" s="159">
        <f t="shared" si="258"/>
        <v>0</v>
      </c>
      <c r="BK166" s="159">
        <f t="shared" si="259"/>
        <v>0</v>
      </c>
      <c r="BL166" s="159">
        <f t="shared" si="260"/>
        <v>0</v>
      </c>
      <c r="BM166" s="159">
        <f t="shared" si="261"/>
        <v>40</v>
      </c>
      <c r="BN166" s="159">
        <f t="shared" si="262"/>
        <v>40</v>
      </c>
      <c r="BO166" s="159">
        <f t="shared" si="263"/>
        <v>40</v>
      </c>
      <c r="BP166" s="159">
        <f t="shared" si="264"/>
        <v>40</v>
      </c>
      <c r="BQ166" s="159">
        <f t="shared" si="265"/>
        <v>40</v>
      </c>
      <c r="BR166" s="159">
        <f t="shared" si="266"/>
        <v>40</v>
      </c>
      <c r="BS166" s="159">
        <f t="shared" si="267"/>
        <v>40</v>
      </c>
      <c r="BT166" s="159">
        <f t="shared" si="268"/>
        <v>40</v>
      </c>
      <c r="BU166" s="159">
        <f t="shared" si="269"/>
        <v>40</v>
      </c>
      <c r="BV166" s="159">
        <f t="shared" si="270"/>
        <v>40</v>
      </c>
      <c r="BW166" s="159">
        <f t="shared" si="271"/>
        <v>60</v>
      </c>
      <c r="BX166" s="159">
        <f t="shared" si="272"/>
        <v>60</v>
      </c>
      <c r="BY166" s="159">
        <f t="shared" si="273"/>
        <v>60</v>
      </c>
      <c r="BZ166" s="159">
        <f t="shared" si="274"/>
        <v>60</v>
      </c>
      <c r="CA166" s="159">
        <f t="shared" si="275"/>
        <v>60</v>
      </c>
      <c r="CB166" s="159">
        <f t="shared" si="276"/>
        <v>60</v>
      </c>
      <c r="CC166" s="159">
        <f t="shared" si="277"/>
        <v>60</v>
      </c>
      <c r="CD166" s="159">
        <f t="shared" si="278"/>
        <v>60</v>
      </c>
      <c r="CE166" s="159">
        <f t="shared" si="279"/>
        <v>60</v>
      </c>
      <c r="CF166" s="159">
        <f t="shared" si="280"/>
        <v>60</v>
      </c>
      <c r="CG166" s="1"/>
      <c r="CH166" s="1"/>
      <c r="CI166" s="160">
        <f t="shared" si="281"/>
        <v>65.693780722307153</v>
      </c>
      <c r="CJ166" s="160">
        <f t="shared" si="282"/>
        <v>65.693780722307153</v>
      </c>
      <c r="CK166" s="160">
        <f t="shared" si="283"/>
        <v>65.693780722307153</v>
      </c>
      <c r="CL166" s="160">
        <f t="shared" si="284"/>
        <v>65.693780722307153</v>
      </c>
      <c r="CM166" s="160">
        <f t="shared" si="285"/>
        <v>65.693780722307153</v>
      </c>
      <c r="CN166" s="160">
        <f t="shared" si="286"/>
        <v>105.69378072230717</v>
      </c>
      <c r="CO166" s="160">
        <f t="shared" si="287"/>
        <v>105.69378072230717</v>
      </c>
      <c r="CP166" s="160">
        <f t="shared" si="288"/>
        <v>105.69378072230717</v>
      </c>
      <c r="CQ166" s="160">
        <f t="shared" si="289"/>
        <v>105.69378072230717</v>
      </c>
      <c r="CR166" s="160">
        <f t="shared" si="290"/>
        <v>105.69378072230717</v>
      </c>
      <c r="CS166" s="160">
        <f t="shared" si="291"/>
        <v>105.69378072230717</v>
      </c>
      <c r="CT166" s="160">
        <f t="shared" si="292"/>
        <v>105.69378072230717</v>
      </c>
      <c r="CU166" s="160">
        <f t="shared" si="293"/>
        <v>105.69378072230717</v>
      </c>
      <c r="CV166" s="160">
        <f t="shared" si="294"/>
        <v>105.69378072230717</v>
      </c>
      <c r="CW166" s="160">
        <f t="shared" si="295"/>
        <v>105.69378072230717</v>
      </c>
      <c r="CX166" s="160">
        <f t="shared" si="296"/>
        <v>125.69378072230717</v>
      </c>
      <c r="CY166" s="160">
        <f t="shared" si="297"/>
        <v>125.69378072230717</v>
      </c>
      <c r="CZ166" s="160">
        <f t="shared" si="298"/>
        <v>125.69378072230717</v>
      </c>
      <c r="DA166" s="160">
        <f t="shared" si="299"/>
        <v>125.69378072230717</v>
      </c>
      <c r="DB166" s="160">
        <f t="shared" si="300"/>
        <v>125.69378072230717</v>
      </c>
      <c r="DC166" s="160">
        <f t="shared" si="301"/>
        <v>125.69378072230717</v>
      </c>
      <c r="DD166" s="160">
        <f t="shared" si="302"/>
        <v>125.69378072230717</v>
      </c>
      <c r="DE166" s="160">
        <f t="shared" si="303"/>
        <v>125.69378072230717</v>
      </c>
      <c r="DF166" s="160">
        <f t="shared" si="304"/>
        <v>125.69378072230717</v>
      </c>
      <c r="DG166" s="160">
        <f t="shared" si="305"/>
        <v>125.69378072230717</v>
      </c>
      <c r="DH166" s="36"/>
      <c r="DI166" s="36"/>
      <c r="DJ166" s="160">
        <f t="shared" si="306"/>
        <v>65.693780722307153</v>
      </c>
      <c r="DK166" s="160">
        <f t="shared" si="307"/>
        <v>65.693780722307153</v>
      </c>
      <c r="DL166" s="160">
        <f t="shared" si="308"/>
        <v>65.693780722307153</v>
      </c>
      <c r="DM166" s="160">
        <f t="shared" si="309"/>
        <v>65.693780722307153</v>
      </c>
      <c r="DN166" s="160">
        <f t="shared" si="310"/>
        <v>42.700957469499649</v>
      </c>
      <c r="DO166" s="160">
        <f t="shared" si="311"/>
        <v>95.124402650076448</v>
      </c>
      <c r="DP166" s="160">
        <f t="shared" si="312"/>
        <v>95.124402650076448</v>
      </c>
      <c r="DQ166" s="160">
        <f t="shared" si="313"/>
        <v>95.124402650076448</v>
      </c>
      <c r="DR166" s="160">
        <f t="shared" si="314"/>
        <v>95.124402650076448</v>
      </c>
      <c r="DS166" s="160">
        <f t="shared" si="315"/>
        <v>61.830861722549699</v>
      </c>
      <c r="DT166" s="160">
        <f t="shared" si="316"/>
        <v>100.4090916861918</v>
      </c>
      <c r="DU166" s="160">
        <f t="shared" si="317"/>
        <v>100.4090916861918</v>
      </c>
      <c r="DV166" s="160">
        <f t="shared" si="318"/>
        <v>100.4090916861918</v>
      </c>
      <c r="DW166" s="160">
        <f t="shared" si="319"/>
        <v>100.4090916861918</v>
      </c>
      <c r="DX166" s="160">
        <f t="shared" si="320"/>
        <v>65.26590959602467</v>
      </c>
      <c r="DY166" s="160">
        <f t="shared" si="321"/>
        <v>100.55502457784574</v>
      </c>
      <c r="DZ166" s="160">
        <f t="shared" si="322"/>
        <v>100.55502457784574</v>
      </c>
      <c r="EA166" s="160">
        <f t="shared" si="323"/>
        <v>100.55502457784574</v>
      </c>
      <c r="EB166" s="160">
        <f t="shared" si="324"/>
        <v>100.55502457784574</v>
      </c>
      <c r="EC166" s="160">
        <f t="shared" si="325"/>
        <v>65.360765975599733</v>
      </c>
      <c r="ED166" s="160">
        <f t="shared" si="326"/>
        <v>106.8397136139611</v>
      </c>
      <c r="EE166" s="160">
        <f t="shared" si="327"/>
        <v>106.8397136139611</v>
      </c>
      <c r="EF166" s="160">
        <f t="shared" si="328"/>
        <v>106.8397136139611</v>
      </c>
      <c r="EG166" s="160">
        <f t="shared" si="329"/>
        <v>106.8397136139611</v>
      </c>
      <c r="EH166" s="160">
        <f t="shared" si="330"/>
        <v>69.44581384907471</v>
      </c>
      <c r="EI166" s="36"/>
      <c r="EJ166" s="36"/>
      <c r="EK166" s="36"/>
      <c r="EL166" s="36"/>
      <c r="EM166" s="36"/>
      <c r="EN166" s="36"/>
      <c r="EO166" s="36"/>
      <c r="EP166" s="36"/>
      <c r="EQ166" s="36"/>
      <c r="ER166" s="36"/>
      <c r="ES166" s="36"/>
      <c r="ET166" s="36"/>
      <c r="EU166" s="36"/>
    </row>
    <row r="167" spans="1:151" ht="13.5" thickBot="1">
      <c r="A167" s="2">
        <v>1014</v>
      </c>
      <c r="B167" s="153">
        <f>INDEX('Customer Longevity'!$A$7:$A$206,MATCH(Model!A167,'Customer Longevity'!$B$7:$B$206,0))</f>
        <v>14.585477728216196</v>
      </c>
      <c r="C167" s="154">
        <v>10868.463962478594</v>
      </c>
      <c r="D167" s="3"/>
      <c r="E167" s="153" cm="1">
        <f t="array" ref="E167">INDEX('Distance to Each Branch'!$C$7:$C$806,MATCH(1, (Model!$E$14='Distance to Each Branch'!$B$7:$B$806)*(Model!A167='Distance to Each Branch'!$A$7:$A$806),0))</f>
        <v>3.5481849735915367</v>
      </c>
      <c r="F167" s="153" cm="1">
        <f t="array" ref="F167">INDEX('Distance to Each Branch'!$C$7:$C$806,MATCH(1, (Model!$F$14='Distance to Each Branch'!$B$7:$B$806)*(Model!A167='Distance to Each Branch'!$A$7:$A$806),0))</f>
        <v>3.2940811747656547</v>
      </c>
      <c r="G167" s="153" cm="1">
        <f t="array" ref="G167">INDEX('Distance to Each Branch'!$C$7:$C$806,MATCH(1, (Model!$G$14='Distance to Each Branch'!$B$7:$B$806)*(Model!A167='Distance to Each Branch'!$A$7:$A$806),0))</f>
        <v>2.4644774967080796</v>
      </c>
      <c r="H167" s="153" cm="1">
        <f t="array" ref="H167">INDEX('Distance to Each Branch'!$C$7:$C$806,MATCH(1, (Model!$H$14='Distance to Each Branch'!$B$7:$B$806)*(Model!A167='Distance to Each Branch'!$A$7:$A$806),0))</f>
        <v>2.7364482495911169</v>
      </c>
      <c r="I167" s="155" t="str">
        <f t="shared" si="332"/>
        <v>Branch C</v>
      </c>
      <c r="J167" s="54"/>
      <c r="K167" s="156">
        <f t="shared" si="333"/>
        <v>2.4644774967080796</v>
      </c>
      <c r="L167" s="34">
        <v>0</v>
      </c>
      <c r="M167" s="153">
        <f t="shared" si="231"/>
        <v>0</v>
      </c>
      <c r="N167" s="153">
        <f t="shared" si="335"/>
        <v>0</v>
      </c>
      <c r="O167" s="153">
        <f t="shared" si="336"/>
        <v>0.27197075288303729</v>
      </c>
      <c r="P167" s="153">
        <f t="shared" si="337"/>
        <v>0</v>
      </c>
      <c r="R167" s="23">
        <v>1</v>
      </c>
      <c r="S167" s="157">
        <f>(1-IF(M167=0,0,INDEX('Branch Closure Driven Attrition'!$D$9:$G$12,MATCH($B167,'Branch Closure Driven Attrition'!$C$9:$C$12,TRUE),MATCH(M167,'Branch Closure Driven Attrition'!$D$8:$G$8,TRUE))))</f>
        <v>1</v>
      </c>
      <c r="T167" s="157">
        <f>(1-IF(N167=0,0,INDEX('Branch Closure Driven Attrition'!$D$9:$G$12,MATCH($B167,'Branch Closure Driven Attrition'!$C$9:$C$12,TRUE),MATCH(N167,'Branch Closure Driven Attrition'!$D$8:$G$8,TRUE))))</f>
        <v>1</v>
      </c>
      <c r="U167" s="157">
        <f>(1-IF(O167=0,0,INDEX('Branch Closure Driven Attrition'!$D$9:$G$12,MATCH($B167,'Branch Closure Driven Attrition'!$C$9:$C$12,TRUE),MATCH(O167,'Branch Closure Driven Attrition'!$D$8:$G$8,TRUE))))</f>
        <v>0.75</v>
      </c>
      <c r="V167" s="157">
        <f>(1-IF(P167=0,0,INDEX('Branch Closure Driven Attrition'!$D$9:$G$12,MATCH($B167,'Branch Closure Driven Attrition'!$C$9:$C$12,TRUE),MATCH(P167,'Branch Closure Driven Attrition'!$D$8:$G$8,TRUE))))</f>
        <v>1</v>
      </c>
      <c r="W167" s="29"/>
      <c r="X167" s="23">
        <f t="shared" si="230"/>
        <v>1</v>
      </c>
      <c r="Y167" s="157">
        <f>IF($C167&lt;'Fee Driven Attrition'!$I$8,1-IF(Y$13='Fee Driven Attrition'!$J$7,'Fee Driven Attrition'!$J$8,'Fee Driven Attrition'!$K$8),1)</f>
        <v>0.9</v>
      </c>
      <c r="Z167" s="157">
        <f>IF($C167&lt;'Fee Driven Attrition'!$I$9,1-IF(Z$13='Fee Driven Attrition'!$J$7,'Fee Driven Attrition'!$J$9,'Fee Driven Attrition'!$K$8),1)</f>
        <v>0.95</v>
      </c>
      <c r="AA167" s="157">
        <f>IF($C167&lt;'Fee Driven Attrition'!$I$8,1-IF(AA$13='Fee Driven Attrition'!$K$7,'Fee Driven Attrition'!$K$8,'Fee Driven Attrition'!$K$8),1)</f>
        <v>0.8</v>
      </c>
      <c r="AB167" s="157">
        <f>IF($C167&lt;'Fee Driven Attrition'!$I$9,1-IF(AB$13='Fee Driven Attrition'!$K$7,'Fee Driven Attrition'!$K$9,'Fee Driven Attrition'!$K$8),1)</f>
        <v>0.85</v>
      </c>
      <c r="AC167" s="29"/>
      <c r="AD167" s="23"/>
      <c r="AE167" s="157">
        <f t="shared" si="331"/>
        <v>1</v>
      </c>
      <c r="AF167" s="157">
        <f t="shared" si="232"/>
        <v>1</v>
      </c>
      <c r="AG167" s="157">
        <f t="shared" si="233"/>
        <v>1</v>
      </c>
      <c r="AH167" s="157">
        <f t="shared" si="234"/>
        <v>0.75</v>
      </c>
      <c r="AI167" s="157">
        <f t="shared" si="235"/>
        <v>1</v>
      </c>
      <c r="AJ167" s="157">
        <f t="shared" si="236"/>
        <v>0.9</v>
      </c>
      <c r="AK167" s="157">
        <f t="shared" si="237"/>
        <v>0.9</v>
      </c>
      <c r="AL167" s="157">
        <f t="shared" si="238"/>
        <v>0.9</v>
      </c>
      <c r="AM167" s="157">
        <f t="shared" si="239"/>
        <v>0.67500000000000004</v>
      </c>
      <c r="AN167" s="157">
        <f t="shared" si="240"/>
        <v>0.9</v>
      </c>
      <c r="AO167" s="157">
        <f t="shared" si="241"/>
        <v>0.95</v>
      </c>
      <c r="AP167" s="157">
        <f t="shared" si="242"/>
        <v>0.95</v>
      </c>
      <c r="AQ167" s="157">
        <f t="shared" si="243"/>
        <v>0.95</v>
      </c>
      <c r="AR167" s="157">
        <f t="shared" si="244"/>
        <v>0.71249999999999991</v>
      </c>
      <c r="AS167" s="157">
        <f t="shared" si="245"/>
        <v>0.95</v>
      </c>
      <c r="AT167" s="157">
        <f t="shared" si="246"/>
        <v>0.8</v>
      </c>
      <c r="AU167" s="157">
        <f t="shared" si="247"/>
        <v>0.8</v>
      </c>
      <c r="AV167" s="157">
        <f t="shared" si="248"/>
        <v>0.8</v>
      </c>
      <c r="AW167" s="157">
        <f t="shared" si="249"/>
        <v>0.60000000000000009</v>
      </c>
      <c r="AX167" s="157">
        <f t="shared" si="250"/>
        <v>0.8</v>
      </c>
      <c r="AY167" s="157">
        <f t="shared" si="251"/>
        <v>0.85</v>
      </c>
      <c r="AZ167" s="157">
        <f t="shared" si="252"/>
        <v>0.85</v>
      </c>
      <c r="BA167" s="157">
        <f t="shared" si="253"/>
        <v>0.85</v>
      </c>
      <c r="BB167" s="157">
        <f t="shared" si="254"/>
        <v>0.63749999999999996</v>
      </c>
      <c r="BC167" s="157">
        <f t="shared" si="255"/>
        <v>0.85</v>
      </c>
      <c r="BD167" s="60"/>
      <c r="BE167" s="158">
        <f t="shared" si="334"/>
        <v>108.68463962478594</v>
      </c>
      <c r="BF167" s="1"/>
      <c r="BG167" s="1"/>
      <c r="BH167" s="159">
        <f t="shared" si="256"/>
        <v>0</v>
      </c>
      <c r="BI167" s="159">
        <f t="shared" si="257"/>
        <v>0</v>
      </c>
      <c r="BJ167" s="159">
        <f t="shared" si="258"/>
        <v>0</v>
      </c>
      <c r="BK167" s="159">
        <f t="shared" si="259"/>
        <v>0</v>
      </c>
      <c r="BL167" s="159">
        <f t="shared" si="260"/>
        <v>0</v>
      </c>
      <c r="BM167" s="159">
        <f t="shared" si="261"/>
        <v>40</v>
      </c>
      <c r="BN167" s="159">
        <f t="shared" si="262"/>
        <v>40</v>
      </c>
      <c r="BO167" s="159">
        <f t="shared" si="263"/>
        <v>40</v>
      </c>
      <c r="BP167" s="159">
        <f t="shared" si="264"/>
        <v>40</v>
      </c>
      <c r="BQ167" s="159">
        <f t="shared" si="265"/>
        <v>40</v>
      </c>
      <c r="BR167" s="159">
        <f t="shared" si="266"/>
        <v>40</v>
      </c>
      <c r="BS167" s="159">
        <f t="shared" si="267"/>
        <v>40</v>
      </c>
      <c r="BT167" s="159">
        <f t="shared" si="268"/>
        <v>40</v>
      </c>
      <c r="BU167" s="159">
        <f t="shared" si="269"/>
        <v>40</v>
      </c>
      <c r="BV167" s="159">
        <f t="shared" si="270"/>
        <v>40</v>
      </c>
      <c r="BW167" s="159">
        <f t="shared" si="271"/>
        <v>60</v>
      </c>
      <c r="BX167" s="159">
        <f t="shared" si="272"/>
        <v>60</v>
      </c>
      <c r="BY167" s="159">
        <f t="shared" si="273"/>
        <v>60</v>
      </c>
      <c r="BZ167" s="159">
        <f t="shared" si="274"/>
        <v>60</v>
      </c>
      <c r="CA167" s="159">
        <f t="shared" si="275"/>
        <v>60</v>
      </c>
      <c r="CB167" s="159">
        <f t="shared" si="276"/>
        <v>60</v>
      </c>
      <c r="CC167" s="159">
        <f t="shared" si="277"/>
        <v>60</v>
      </c>
      <c r="CD167" s="159">
        <f t="shared" si="278"/>
        <v>60</v>
      </c>
      <c r="CE167" s="159">
        <f t="shared" si="279"/>
        <v>60</v>
      </c>
      <c r="CF167" s="159">
        <f t="shared" si="280"/>
        <v>60</v>
      </c>
      <c r="CG167" s="1"/>
      <c r="CH167" s="1"/>
      <c r="CI167" s="160">
        <f t="shared" si="281"/>
        <v>58.684639624785945</v>
      </c>
      <c r="CJ167" s="160">
        <f t="shared" si="282"/>
        <v>58.684639624785945</v>
      </c>
      <c r="CK167" s="160">
        <f t="shared" si="283"/>
        <v>58.684639624785945</v>
      </c>
      <c r="CL167" s="160">
        <f t="shared" si="284"/>
        <v>58.684639624785945</v>
      </c>
      <c r="CM167" s="160">
        <f t="shared" si="285"/>
        <v>58.684639624785945</v>
      </c>
      <c r="CN167" s="160">
        <f t="shared" si="286"/>
        <v>98.684639624785945</v>
      </c>
      <c r="CO167" s="160">
        <f t="shared" si="287"/>
        <v>98.684639624785945</v>
      </c>
      <c r="CP167" s="160">
        <f t="shared" si="288"/>
        <v>98.684639624785945</v>
      </c>
      <c r="CQ167" s="160">
        <f t="shared" si="289"/>
        <v>98.684639624785945</v>
      </c>
      <c r="CR167" s="160">
        <f t="shared" si="290"/>
        <v>98.684639624785945</v>
      </c>
      <c r="CS167" s="160">
        <f t="shared" si="291"/>
        <v>98.684639624785945</v>
      </c>
      <c r="CT167" s="160">
        <f t="shared" si="292"/>
        <v>98.684639624785945</v>
      </c>
      <c r="CU167" s="160">
        <f t="shared" si="293"/>
        <v>98.684639624785945</v>
      </c>
      <c r="CV167" s="160">
        <f t="shared" si="294"/>
        <v>98.684639624785945</v>
      </c>
      <c r="CW167" s="160">
        <f t="shared" si="295"/>
        <v>98.684639624785945</v>
      </c>
      <c r="CX167" s="160">
        <f t="shared" si="296"/>
        <v>118.68463962478594</v>
      </c>
      <c r="CY167" s="160">
        <f t="shared" si="297"/>
        <v>118.68463962478594</v>
      </c>
      <c r="CZ167" s="160">
        <f t="shared" si="298"/>
        <v>118.68463962478594</v>
      </c>
      <c r="DA167" s="160">
        <f t="shared" si="299"/>
        <v>118.68463962478594</v>
      </c>
      <c r="DB167" s="160">
        <f t="shared" si="300"/>
        <v>118.68463962478594</v>
      </c>
      <c r="DC167" s="160">
        <f t="shared" si="301"/>
        <v>118.68463962478594</v>
      </c>
      <c r="DD167" s="160">
        <f t="shared" si="302"/>
        <v>118.68463962478594</v>
      </c>
      <c r="DE167" s="160">
        <f t="shared" si="303"/>
        <v>118.68463962478594</v>
      </c>
      <c r="DF167" s="160">
        <f t="shared" si="304"/>
        <v>118.68463962478594</v>
      </c>
      <c r="DG167" s="160">
        <f t="shared" si="305"/>
        <v>118.68463962478594</v>
      </c>
      <c r="DH167" s="36"/>
      <c r="DI167" s="36"/>
      <c r="DJ167" s="160">
        <f t="shared" si="306"/>
        <v>58.684639624785945</v>
      </c>
      <c r="DK167" s="160">
        <f t="shared" si="307"/>
        <v>58.684639624785945</v>
      </c>
      <c r="DL167" s="160">
        <f t="shared" si="308"/>
        <v>58.684639624785945</v>
      </c>
      <c r="DM167" s="160">
        <f t="shared" si="309"/>
        <v>44.013479718589458</v>
      </c>
      <c r="DN167" s="160">
        <f t="shared" si="310"/>
        <v>58.684639624785945</v>
      </c>
      <c r="DO167" s="160">
        <f t="shared" si="311"/>
        <v>88.816175662307359</v>
      </c>
      <c r="DP167" s="160">
        <f t="shared" si="312"/>
        <v>88.816175662307359</v>
      </c>
      <c r="DQ167" s="160">
        <f t="shared" si="313"/>
        <v>88.816175662307359</v>
      </c>
      <c r="DR167" s="160">
        <f t="shared" si="314"/>
        <v>66.612131746730512</v>
      </c>
      <c r="DS167" s="160">
        <f t="shared" si="315"/>
        <v>88.816175662307359</v>
      </c>
      <c r="DT167" s="160">
        <f t="shared" si="316"/>
        <v>93.750407643546637</v>
      </c>
      <c r="DU167" s="160">
        <f t="shared" si="317"/>
        <v>93.750407643546637</v>
      </c>
      <c r="DV167" s="160">
        <f t="shared" si="318"/>
        <v>93.750407643546637</v>
      </c>
      <c r="DW167" s="160">
        <f t="shared" si="319"/>
        <v>70.312805732659982</v>
      </c>
      <c r="DX167" s="160">
        <f t="shared" si="320"/>
        <v>93.750407643546637</v>
      </c>
      <c r="DY167" s="160">
        <f t="shared" si="321"/>
        <v>94.947711699828758</v>
      </c>
      <c r="DZ167" s="160">
        <f t="shared" si="322"/>
        <v>94.947711699828758</v>
      </c>
      <c r="EA167" s="160">
        <f t="shared" si="323"/>
        <v>94.947711699828758</v>
      </c>
      <c r="EB167" s="160">
        <f t="shared" si="324"/>
        <v>71.210783774871572</v>
      </c>
      <c r="EC167" s="160">
        <f t="shared" si="325"/>
        <v>94.947711699828758</v>
      </c>
      <c r="ED167" s="160">
        <f t="shared" si="326"/>
        <v>100.88194368106805</v>
      </c>
      <c r="EE167" s="160">
        <f t="shared" si="327"/>
        <v>100.88194368106805</v>
      </c>
      <c r="EF167" s="160">
        <f t="shared" si="328"/>
        <v>100.88194368106805</v>
      </c>
      <c r="EG167" s="160">
        <f t="shared" si="329"/>
        <v>75.661457760801028</v>
      </c>
      <c r="EH167" s="160">
        <f t="shared" si="330"/>
        <v>100.88194368106805</v>
      </c>
      <c r="EI167" s="36"/>
      <c r="EJ167" s="36"/>
      <c r="EK167" s="36"/>
      <c r="EL167" s="36"/>
      <c r="EM167" s="36"/>
      <c r="EN167" s="36"/>
      <c r="EO167" s="36"/>
      <c r="EP167" s="36"/>
      <c r="EQ167" s="36"/>
      <c r="ER167" s="36"/>
      <c r="ES167" s="36"/>
      <c r="ET167" s="36"/>
      <c r="EU167" s="36"/>
    </row>
    <row r="168" spans="1:151" ht="13.5" thickBot="1">
      <c r="A168" s="2">
        <v>1015</v>
      </c>
      <c r="B168" s="153">
        <f>INDEX('Customer Longevity'!$A$7:$A$206,MATCH(Model!A168,'Customer Longevity'!$B$7:$B$206,0))</f>
        <v>5.3119542980583718</v>
      </c>
      <c r="C168" s="154">
        <v>13216.326784119921</v>
      </c>
      <c r="D168" s="3"/>
      <c r="E168" s="153" cm="1">
        <f t="array" ref="E168">INDEX('Distance to Each Branch'!$C$7:$C$806,MATCH(1, (Model!$E$14='Distance to Each Branch'!$B$7:$B$806)*(Model!A168='Distance to Each Branch'!$A$7:$A$806),0))</f>
        <v>2.3016904878289344</v>
      </c>
      <c r="F168" s="153" cm="1">
        <f t="array" ref="F168">INDEX('Distance to Each Branch'!$C$7:$C$806,MATCH(1, (Model!$F$14='Distance to Each Branch'!$B$7:$B$806)*(Model!A168='Distance to Each Branch'!$A$7:$A$806),0))</f>
        <v>0.79864668789928039</v>
      </c>
      <c r="G168" s="153" cm="1">
        <f t="array" ref="G168">INDEX('Distance to Each Branch'!$C$7:$C$806,MATCH(1, (Model!$G$14='Distance to Each Branch'!$B$7:$B$806)*(Model!A168='Distance to Each Branch'!$A$7:$A$806),0))</f>
        <v>4.306937038515847</v>
      </c>
      <c r="H168" s="153" cm="1">
        <f t="array" ref="H168">INDEX('Distance to Each Branch'!$C$7:$C$806,MATCH(1, (Model!$H$14='Distance to Each Branch'!$B$7:$B$806)*(Model!A168='Distance to Each Branch'!$A$7:$A$806),0))</f>
        <v>3.4412372122489332</v>
      </c>
      <c r="I168" s="155" t="str">
        <f t="shared" si="332"/>
        <v>Branch B</v>
      </c>
      <c r="J168" s="54"/>
      <c r="K168" s="156">
        <f t="shared" si="333"/>
        <v>0.79864668789928039</v>
      </c>
      <c r="L168" s="34">
        <v>0</v>
      </c>
      <c r="M168" s="153">
        <f t="shared" si="231"/>
        <v>0</v>
      </c>
      <c r="N168" s="153">
        <f t="shared" si="335"/>
        <v>1.503043799929654</v>
      </c>
      <c r="O168" s="153">
        <f t="shared" si="336"/>
        <v>0</v>
      </c>
      <c r="P168" s="153">
        <f t="shared" si="337"/>
        <v>0</v>
      </c>
      <c r="R168" s="23">
        <v>1</v>
      </c>
      <c r="S168" s="157">
        <f>(1-IF(M168=0,0,INDEX('Branch Closure Driven Attrition'!$D$9:$G$12,MATCH($B168,'Branch Closure Driven Attrition'!$C$9:$C$12,TRUE),MATCH(M168,'Branch Closure Driven Attrition'!$D$8:$G$8,TRUE))))</f>
        <v>1</v>
      </c>
      <c r="T168" s="157">
        <f>(1-IF(N168=0,0,INDEX('Branch Closure Driven Attrition'!$D$9:$G$12,MATCH($B168,'Branch Closure Driven Attrition'!$C$9:$C$12,TRUE),MATCH(N168,'Branch Closure Driven Attrition'!$D$8:$G$8,TRUE))))</f>
        <v>0.65</v>
      </c>
      <c r="U168" s="157">
        <f>(1-IF(O168=0,0,INDEX('Branch Closure Driven Attrition'!$D$9:$G$12,MATCH($B168,'Branch Closure Driven Attrition'!$C$9:$C$12,TRUE),MATCH(O168,'Branch Closure Driven Attrition'!$D$8:$G$8,TRUE))))</f>
        <v>1</v>
      </c>
      <c r="V168" s="157">
        <f>(1-IF(P168=0,0,INDEX('Branch Closure Driven Attrition'!$D$9:$G$12,MATCH($B168,'Branch Closure Driven Attrition'!$C$9:$C$12,TRUE),MATCH(P168,'Branch Closure Driven Attrition'!$D$8:$G$8,TRUE))))</f>
        <v>1</v>
      </c>
      <c r="W168" s="29"/>
      <c r="X168" s="23">
        <f t="shared" si="230"/>
        <v>1</v>
      </c>
      <c r="Y168" s="157">
        <f>IF($C168&lt;'Fee Driven Attrition'!$I$8,1-IF(Y$13='Fee Driven Attrition'!$J$7,'Fee Driven Attrition'!$J$8,'Fee Driven Attrition'!$K$8),1)</f>
        <v>1</v>
      </c>
      <c r="Z168" s="157">
        <f>IF($C168&lt;'Fee Driven Attrition'!$I$9,1-IF(Z$13='Fee Driven Attrition'!$J$7,'Fee Driven Attrition'!$J$9,'Fee Driven Attrition'!$K$8),1)</f>
        <v>0.95</v>
      </c>
      <c r="AA168" s="157">
        <f>IF($C168&lt;'Fee Driven Attrition'!$I$8,1-IF(AA$13='Fee Driven Attrition'!$K$7,'Fee Driven Attrition'!$K$8,'Fee Driven Attrition'!$K$8),1)</f>
        <v>1</v>
      </c>
      <c r="AB168" s="157">
        <f>IF($C168&lt;'Fee Driven Attrition'!$I$9,1-IF(AB$13='Fee Driven Attrition'!$K$7,'Fee Driven Attrition'!$K$9,'Fee Driven Attrition'!$K$8),1)</f>
        <v>0.85</v>
      </c>
      <c r="AC168" s="29"/>
      <c r="AD168" s="23"/>
      <c r="AE168" s="157">
        <f t="shared" si="331"/>
        <v>1</v>
      </c>
      <c r="AF168" s="157">
        <f t="shared" si="232"/>
        <v>1</v>
      </c>
      <c r="AG168" s="157">
        <f t="shared" si="233"/>
        <v>0.65</v>
      </c>
      <c r="AH168" s="157">
        <f t="shared" si="234"/>
        <v>1</v>
      </c>
      <c r="AI168" s="157">
        <f t="shared" si="235"/>
        <v>1</v>
      </c>
      <c r="AJ168" s="157">
        <f t="shared" si="236"/>
        <v>1</v>
      </c>
      <c r="AK168" s="157">
        <f t="shared" si="237"/>
        <v>1</v>
      </c>
      <c r="AL168" s="157">
        <f t="shared" si="238"/>
        <v>0.65</v>
      </c>
      <c r="AM168" s="157">
        <f t="shared" si="239"/>
        <v>1</v>
      </c>
      <c r="AN168" s="157">
        <f t="shared" si="240"/>
        <v>1</v>
      </c>
      <c r="AO168" s="157">
        <f t="shared" si="241"/>
        <v>0.95</v>
      </c>
      <c r="AP168" s="157">
        <f t="shared" si="242"/>
        <v>0.95</v>
      </c>
      <c r="AQ168" s="157">
        <f t="shared" si="243"/>
        <v>0.61749999999999994</v>
      </c>
      <c r="AR168" s="157">
        <f t="shared" si="244"/>
        <v>0.95</v>
      </c>
      <c r="AS168" s="157">
        <f t="shared" si="245"/>
        <v>0.95</v>
      </c>
      <c r="AT168" s="157">
        <f t="shared" si="246"/>
        <v>1</v>
      </c>
      <c r="AU168" s="157">
        <f t="shared" si="247"/>
        <v>1</v>
      </c>
      <c r="AV168" s="157">
        <f t="shared" si="248"/>
        <v>0.65</v>
      </c>
      <c r="AW168" s="157">
        <f t="shared" si="249"/>
        <v>1</v>
      </c>
      <c r="AX168" s="157">
        <f t="shared" si="250"/>
        <v>1</v>
      </c>
      <c r="AY168" s="157">
        <f t="shared" si="251"/>
        <v>0.85</v>
      </c>
      <c r="AZ168" s="157">
        <f t="shared" si="252"/>
        <v>0.85</v>
      </c>
      <c r="BA168" s="157">
        <f t="shared" si="253"/>
        <v>0.55249999999999999</v>
      </c>
      <c r="BB168" s="157">
        <f t="shared" si="254"/>
        <v>0.85</v>
      </c>
      <c r="BC168" s="157">
        <f t="shared" si="255"/>
        <v>0.85</v>
      </c>
      <c r="BD168" s="60"/>
      <c r="BE168" s="158">
        <f t="shared" si="334"/>
        <v>132.16326784119923</v>
      </c>
      <c r="BF168" s="1"/>
      <c r="BG168" s="1"/>
      <c r="BH168" s="159">
        <f t="shared" si="256"/>
        <v>0</v>
      </c>
      <c r="BI168" s="159">
        <f t="shared" si="257"/>
        <v>0</v>
      </c>
      <c r="BJ168" s="159">
        <f t="shared" si="258"/>
        <v>0</v>
      </c>
      <c r="BK168" s="159">
        <f t="shared" si="259"/>
        <v>0</v>
      </c>
      <c r="BL168" s="159">
        <f t="shared" si="260"/>
        <v>0</v>
      </c>
      <c r="BM168" s="159">
        <f t="shared" si="261"/>
        <v>0</v>
      </c>
      <c r="BN168" s="159">
        <f t="shared" si="262"/>
        <v>0</v>
      </c>
      <c r="BO168" s="159">
        <f t="shared" si="263"/>
        <v>0</v>
      </c>
      <c r="BP168" s="159">
        <f t="shared" si="264"/>
        <v>0</v>
      </c>
      <c r="BQ168" s="159">
        <f t="shared" si="265"/>
        <v>0</v>
      </c>
      <c r="BR168" s="159">
        <f t="shared" si="266"/>
        <v>40</v>
      </c>
      <c r="BS168" s="159">
        <f t="shared" si="267"/>
        <v>40</v>
      </c>
      <c r="BT168" s="159">
        <f t="shared" si="268"/>
        <v>40</v>
      </c>
      <c r="BU168" s="159">
        <f t="shared" si="269"/>
        <v>40</v>
      </c>
      <c r="BV168" s="159">
        <f t="shared" si="270"/>
        <v>40</v>
      </c>
      <c r="BW168" s="159">
        <f t="shared" si="271"/>
        <v>0</v>
      </c>
      <c r="BX168" s="159">
        <f t="shared" si="272"/>
        <v>0</v>
      </c>
      <c r="BY168" s="159">
        <f t="shared" si="273"/>
        <v>0</v>
      </c>
      <c r="BZ168" s="159">
        <f t="shared" si="274"/>
        <v>0</v>
      </c>
      <c r="CA168" s="159">
        <f t="shared" si="275"/>
        <v>0</v>
      </c>
      <c r="CB168" s="159">
        <f t="shared" si="276"/>
        <v>60</v>
      </c>
      <c r="CC168" s="159">
        <f t="shared" si="277"/>
        <v>60</v>
      </c>
      <c r="CD168" s="159">
        <f t="shared" si="278"/>
        <v>60</v>
      </c>
      <c r="CE168" s="159">
        <f t="shared" si="279"/>
        <v>60</v>
      </c>
      <c r="CF168" s="159">
        <f t="shared" si="280"/>
        <v>60</v>
      </c>
      <c r="CG168" s="1"/>
      <c r="CH168" s="1"/>
      <c r="CI168" s="160">
        <f t="shared" si="281"/>
        <v>82.163267841199229</v>
      </c>
      <c r="CJ168" s="160">
        <f t="shared" si="282"/>
        <v>82.163267841199229</v>
      </c>
      <c r="CK168" s="160">
        <f t="shared" si="283"/>
        <v>82.163267841199229</v>
      </c>
      <c r="CL168" s="160">
        <f t="shared" si="284"/>
        <v>82.163267841199229</v>
      </c>
      <c r="CM168" s="160">
        <f t="shared" si="285"/>
        <v>82.163267841199229</v>
      </c>
      <c r="CN168" s="160">
        <f t="shared" si="286"/>
        <v>82.163267841199229</v>
      </c>
      <c r="CO168" s="160">
        <f t="shared" si="287"/>
        <v>82.163267841199229</v>
      </c>
      <c r="CP168" s="160">
        <f t="shared" si="288"/>
        <v>82.163267841199229</v>
      </c>
      <c r="CQ168" s="160">
        <f t="shared" si="289"/>
        <v>82.163267841199229</v>
      </c>
      <c r="CR168" s="160">
        <f t="shared" si="290"/>
        <v>82.163267841199229</v>
      </c>
      <c r="CS168" s="160">
        <f t="shared" si="291"/>
        <v>122.16326784119923</v>
      </c>
      <c r="CT168" s="160">
        <f t="shared" si="292"/>
        <v>122.16326784119923</v>
      </c>
      <c r="CU168" s="160">
        <f t="shared" si="293"/>
        <v>122.16326784119923</v>
      </c>
      <c r="CV168" s="160">
        <f t="shared" si="294"/>
        <v>122.16326784119923</v>
      </c>
      <c r="CW168" s="160">
        <f t="shared" si="295"/>
        <v>122.16326784119923</v>
      </c>
      <c r="CX168" s="160">
        <f t="shared" si="296"/>
        <v>82.163267841199229</v>
      </c>
      <c r="CY168" s="160">
        <f t="shared" si="297"/>
        <v>82.163267841199229</v>
      </c>
      <c r="CZ168" s="160">
        <f t="shared" si="298"/>
        <v>82.163267841199229</v>
      </c>
      <c r="DA168" s="160">
        <f t="shared" si="299"/>
        <v>82.163267841199229</v>
      </c>
      <c r="DB168" s="160">
        <f t="shared" si="300"/>
        <v>82.163267841199229</v>
      </c>
      <c r="DC168" s="160">
        <f t="shared" si="301"/>
        <v>142.16326784119923</v>
      </c>
      <c r="DD168" s="160">
        <f t="shared" si="302"/>
        <v>142.16326784119923</v>
      </c>
      <c r="DE168" s="160">
        <f t="shared" si="303"/>
        <v>142.16326784119923</v>
      </c>
      <c r="DF168" s="160">
        <f t="shared" si="304"/>
        <v>142.16326784119923</v>
      </c>
      <c r="DG168" s="160">
        <f t="shared" si="305"/>
        <v>142.16326784119923</v>
      </c>
      <c r="DH168" s="36"/>
      <c r="DI168" s="36"/>
      <c r="DJ168" s="160">
        <f t="shared" si="306"/>
        <v>82.163267841199229</v>
      </c>
      <c r="DK168" s="160">
        <f t="shared" si="307"/>
        <v>82.163267841199229</v>
      </c>
      <c r="DL168" s="160">
        <f t="shared" si="308"/>
        <v>53.4061240967795</v>
      </c>
      <c r="DM168" s="160">
        <f t="shared" si="309"/>
        <v>82.163267841199229</v>
      </c>
      <c r="DN168" s="160">
        <f t="shared" si="310"/>
        <v>82.163267841199229</v>
      </c>
      <c r="DO168" s="160">
        <f t="shared" si="311"/>
        <v>82.163267841199229</v>
      </c>
      <c r="DP168" s="160">
        <f t="shared" si="312"/>
        <v>82.163267841199229</v>
      </c>
      <c r="DQ168" s="160">
        <f t="shared" si="313"/>
        <v>53.4061240967795</v>
      </c>
      <c r="DR168" s="160">
        <f t="shared" si="314"/>
        <v>82.163267841199229</v>
      </c>
      <c r="DS168" s="160">
        <f t="shared" si="315"/>
        <v>82.163267841199229</v>
      </c>
      <c r="DT168" s="160">
        <f t="shared" si="316"/>
        <v>116.05510444913926</v>
      </c>
      <c r="DU168" s="160">
        <f t="shared" si="317"/>
        <v>116.05510444913926</v>
      </c>
      <c r="DV168" s="160">
        <f t="shared" si="318"/>
        <v>75.435817891940516</v>
      </c>
      <c r="DW168" s="160">
        <f t="shared" si="319"/>
        <v>116.05510444913926</v>
      </c>
      <c r="DX168" s="160">
        <f t="shared" si="320"/>
        <v>116.05510444913926</v>
      </c>
      <c r="DY168" s="160">
        <f t="shared" si="321"/>
        <v>82.163267841199229</v>
      </c>
      <c r="DZ168" s="160">
        <f t="shared" si="322"/>
        <v>82.163267841199229</v>
      </c>
      <c r="EA168" s="160">
        <f t="shared" si="323"/>
        <v>53.4061240967795</v>
      </c>
      <c r="EB168" s="160">
        <f t="shared" si="324"/>
        <v>82.163267841199229</v>
      </c>
      <c r="EC168" s="160">
        <f t="shared" si="325"/>
        <v>82.163267841199229</v>
      </c>
      <c r="ED168" s="160">
        <f t="shared" si="326"/>
        <v>120.83877766501934</v>
      </c>
      <c r="EE168" s="160">
        <f t="shared" si="327"/>
        <v>120.83877766501934</v>
      </c>
      <c r="EF168" s="160">
        <f t="shared" si="328"/>
        <v>78.545205482262574</v>
      </c>
      <c r="EG168" s="160">
        <f t="shared" si="329"/>
        <v>120.83877766501934</v>
      </c>
      <c r="EH168" s="160">
        <f t="shared" si="330"/>
        <v>120.83877766501934</v>
      </c>
      <c r="EI168" s="36"/>
      <c r="EJ168" s="36"/>
      <c r="EK168" s="36"/>
      <c r="EL168" s="36"/>
      <c r="EM168" s="36"/>
      <c r="EN168" s="36"/>
      <c r="EO168" s="36"/>
      <c r="EP168" s="36"/>
      <c r="EQ168" s="36"/>
      <c r="ER168" s="36"/>
      <c r="ES168" s="36"/>
      <c r="ET168" s="36"/>
      <c r="EU168" s="36"/>
    </row>
    <row r="169" spans="1:151" ht="13.5" thickBot="1">
      <c r="A169" s="2">
        <v>1065</v>
      </c>
      <c r="B169" s="153">
        <f>INDEX('Customer Longevity'!$A$7:$A$206,MATCH(Model!A169,'Customer Longevity'!$B$7:$B$206,0))</f>
        <v>8.3613809768626961</v>
      </c>
      <c r="C169" s="154">
        <v>10479.424341729949</v>
      </c>
      <c r="D169" s="3"/>
      <c r="E169" s="153" cm="1">
        <f t="array" ref="E169">INDEX('Distance to Each Branch'!$C$7:$C$806,MATCH(1, (Model!$E$14='Distance to Each Branch'!$B$7:$B$806)*(Model!A169='Distance to Each Branch'!$A$7:$A$806),0))</f>
        <v>6.9138917256947305</v>
      </c>
      <c r="F169" s="153" cm="1">
        <f t="array" ref="F169">INDEX('Distance to Each Branch'!$C$7:$C$806,MATCH(1, (Model!$F$14='Distance to Each Branch'!$B$7:$B$806)*(Model!A169='Distance to Each Branch'!$A$7:$A$806),0))</f>
        <v>5.3924808079805562</v>
      </c>
      <c r="G169" s="153" cm="1">
        <f t="array" ref="G169">INDEX('Distance to Each Branch'!$C$7:$C$806,MATCH(1, (Model!$G$14='Distance to Each Branch'!$B$7:$B$806)*(Model!A169='Distance to Each Branch'!$A$7:$A$806),0))</f>
        <v>4.8585685055722507</v>
      </c>
      <c r="H169" s="153" cm="1">
        <f t="array" ref="H169">INDEX('Distance to Each Branch'!$C$7:$C$806,MATCH(1, (Model!$H$14='Distance to Each Branch'!$B$7:$B$806)*(Model!A169='Distance to Each Branch'!$A$7:$A$806),0))</f>
        <v>0.57081328056283609</v>
      </c>
      <c r="I169" s="155" t="str">
        <f t="shared" si="332"/>
        <v>Branch D</v>
      </c>
      <c r="J169" s="54"/>
      <c r="K169" s="156">
        <f t="shared" si="333"/>
        <v>0.57081328056283609</v>
      </c>
      <c r="L169" s="34">
        <v>0</v>
      </c>
      <c r="M169" s="153">
        <f t="shared" si="231"/>
        <v>0</v>
      </c>
      <c r="N169" s="153">
        <f t="shared" si="335"/>
        <v>0</v>
      </c>
      <c r="O169" s="153">
        <f t="shared" si="336"/>
        <v>0</v>
      </c>
      <c r="P169" s="153">
        <f t="shared" si="337"/>
        <v>4.2877552250094144</v>
      </c>
      <c r="R169" s="23">
        <v>1</v>
      </c>
      <c r="S169" s="157">
        <f>(1-IF(M169=0,0,INDEX('Branch Closure Driven Attrition'!$D$9:$G$12,MATCH($B169,'Branch Closure Driven Attrition'!$C$9:$C$12,TRUE),MATCH(M169,'Branch Closure Driven Attrition'!$D$8:$G$8,TRUE))))</f>
        <v>1</v>
      </c>
      <c r="T169" s="157">
        <f>(1-IF(N169=0,0,INDEX('Branch Closure Driven Attrition'!$D$9:$G$12,MATCH($B169,'Branch Closure Driven Attrition'!$C$9:$C$12,TRUE),MATCH(N169,'Branch Closure Driven Attrition'!$D$8:$G$8,TRUE))))</f>
        <v>1</v>
      </c>
      <c r="U169" s="157">
        <f>(1-IF(O169=0,0,INDEX('Branch Closure Driven Attrition'!$D$9:$G$12,MATCH($B169,'Branch Closure Driven Attrition'!$C$9:$C$12,TRUE),MATCH(O169,'Branch Closure Driven Attrition'!$D$8:$G$8,TRUE))))</f>
        <v>1</v>
      </c>
      <c r="V169" s="157">
        <f>(1-IF(P169=0,0,INDEX('Branch Closure Driven Attrition'!$D$9:$G$12,MATCH($B169,'Branch Closure Driven Attrition'!$C$9:$C$12,TRUE),MATCH(P169,'Branch Closure Driven Attrition'!$D$8:$G$8,TRUE))))</f>
        <v>0.65</v>
      </c>
      <c r="W169" s="29"/>
      <c r="X169" s="23">
        <f t="shared" si="230"/>
        <v>1</v>
      </c>
      <c r="Y169" s="157">
        <f>IF($C169&lt;'Fee Driven Attrition'!$I$8,1-IF(Y$13='Fee Driven Attrition'!$J$7,'Fee Driven Attrition'!$J$8,'Fee Driven Attrition'!$K$8),1)</f>
        <v>0.9</v>
      </c>
      <c r="Z169" s="157">
        <f>IF($C169&lt;'Fee Driven Attrition'!$I$9,1-IF(Z$13='Fee Driven Attrition'!$J$7,'Fee Driven Attrition'!$J$9,'Fee Driven Attrition'!$K$8),1)</f>
        <v>0.95</v>
      </c>
      <c r="AA169" s="157">
        <f>IF($C169&lt;'Fee Driven Attrition'!$I$8,1-IF(AA$13='Fee Driven Attrition'!$K$7,'Fee Driven Attrition'!$K$8,'Fee Driven Attrition'!$K$8),1)</f>
        <v>0.8</v>
      </c>
      <c r="AB169" s="157">
        <f>IF($C169&lt;'Fee Driven Attrition'!$I$9,1-IF(AB$13='Fee Driven Attrition'!$K$7,'Fee Driven Attrition'!$K$9,'Fee Driven Attrition'!$K$8),1)</f>
        <v>0.85</v>
      </c>
      <c r="AC169" s="29"/>
      <c r="AD169" s="23"/>
      <c r="AE169" s="157">
        <f t="shared" si="331"/>
        <v>1</v>
      </c>
      <c r="AF169" s="157">
        <f t="shared" si="232"/>
        <v>1</v>
      </c>
      <c r="AG169" s="157">
        <f t="shared" si="233"/>
        <v>1</v>
      </c>
      <c r="AH169" s="157">
        <f t="shared" si="234"/>
        <v>1</v>
      </c>
      <c r="AI169" s="157">
        <f t="shared" si="235"/>
        <v>0.65</v>
      </c>
      <c r="AJ169" s="157">
        <f t="shared" si="236"/>
        <v>0.9</v>
      </c>
      <c r="AK169" s="157">
        <f t="shared" si="237"/>
        <v>0.9</v>
      </c>
      <c r="AL169" s="157">
        <f t="shared" si="238"/>
        <v>0.9</v>
      </c>
      <c r="AM169" s="157">
        <f t="shared" si="239"/>
        <v>0.9</v>
      </c>
      <c r="AN169" s="157">
        <f t="shared" si="240"/>
        <v>0.58500000000000008</v>
      </c>
      <c r="AO169" s="157">
        <f t="shared" si="241"/>
        <v>0.95</v>
      </c>
      <c r="AP169" s="157">
        <f t="shared" si="242"/>
        <v>0.95</v>
      </c>
      <c r="AQ169" s="157">
        <f t="shared" si="243"/>
        <v>0.95</v>
      </c>
      <c r="AR169" s="157">
        <f t="shared" si="244"/>
        <v>0.95</v>
      </c>
      <c r="AS169" s="157">
        <f t="shared" si="245"/>
        <v>0.61749999999999994</v>
      </c>
      <c r="AT169" s="157">
        <f t="shared" si="246"/>
        <v>0.8</v>
      </c>
      <c r="AU169" s="157">
        <f t="shared" si="247"/>
        <v>0.8</v>
      </c>
      <c r="AV169" s="157">
        <f t="shared" si="248"/>
        <v>0.8</v>
      </c>
      <c r="AW169" s="157">
        <f t="shared" si="249"/>
        <v>0.8</v>
      </c>
      <c r="AX169" s="157">
        <f t="shared" si="250"/>
        <v>0.52</v>
      </c>
      <c r="AY169" s="157">
        <f t="shared" si="251"/>
        <v>0.85</v>
      </c>
      <c r="AZ169" s="157">
        <f t="shared" si="252"/>
        <v>0.85</v>
      </c>
      <c r="BA169" s="157">
        <f t="shared" si="253"/>
        <v>0.85</v>
      </c>
      <c r="BB169" s="157">
        <f t="shared" si="254"/>
        <v>0.85</v>
      </c>
      <c r="BC169" s="157">
        <f t="shared" si="255"/>
        <v>0.55249999999999999</v>
      </c>
      <c r="BD169" s="60"/>
      <c r="BE169" s="158">
        <f t="shared" si="334"/>
        <v>104.7942434172995</v>
      </c>
      <c r="BF169" s="1"/>
      <c r="BG169" s="1"/>
      <c r="BH169" s="159">
        <f t="shared" si="256"/>
        <v>0</v>
      </c>
      <c r="BI169" s="159">
        <f t="shared" si="257"/>
        <v>0</v>
      </c>
      <c r="BJ169" s="159">
        <f t="shared" si="258"/>
        <v>0</v>
      </c>
      <c r="BK169" s="159">
        <f t="shared" si="259"/>
        <v>0</v>
      </c>
      <c r="BL169" s="159">
        <f t="shared" si="260"/>
        <v>0</v>
      </c>
      <c r="BM169" s="159">
        <f t="shared" si="261"/>
        <v>40</v>
      </c>
      <c r="BN169" s="159">
        <f t="shared" si="262"/>
        <v>40</v>
      </c>
      <c r="BO169" s="159">
        <f t="shared" si="263"/>
        <v>40</v>
      </c>
      <c r="BP169" s="159">
        <f t="shared" si="264"/>
        <v>40</v>
      </c>
      <c r="BQ169" s="159">
        <f t="shared" si="265"/>
        <v>40</v>
      </c>
      <c r="BR169" s="159">
        <f t="shared" si="266"/>
        <v>40</v>
      </c>
      <c r="BS169" s="159">
        <f t="shared" si="267"/>
        <v>40</v>
      </c>
      <c r="BT169" s="159">
        <f t="shared" si="268"/>
        <v>40</v>
      </c>
      <c r="BU169" s="159">
        <f t="shared" si="269"/>
        <v>40</v>
      </c>
      <c r="BV169" s="159">
        <f t="shared" si="270"/>
        <v>40</v>
      </c>
      <c r="BW169" s="159">
        <f t="shared" si="271"/>
        <v>60</v>
      </c>
      <c r="BX169" s="159">
        <f t="shared" si="272"/>
        <v>60</v>
      </c>
      <c r="BY169" s="159">
        <f t="shared" si="273"/>
        <v>60</v>
      </c>
      <c r="BZ169" s="159">
        <f t="shared" si="274"/>
        <v>60</v>
      </c>
      <c r="CA169" s="159">
        <f t="shared" si="275"/>
        <v>60</v>
      </c>
      <c r="CB169" s="159">
        <f t="shared" si="276"/>
        <v>60</v>
      </c>
      <c r="CC169" s="159">
        <f t="shared" si="277"/>
        <v>60</v>
      </c>
      <c r="CD169" s="159">
        <f t="shared" si="278"/>
        <v>60</v>
      </c>
      <c r="CE169" s="159">
        <f t="shared" si="279"/>
        <v>60</v>
      </c>
      <c r="CF169" s="159">
        <f t="shared" si="280"/>
        <v>60</v>
      </c>
      <c r="CG169" s="1"/>
      <c r="CH169" s="1"/>
      <c r="CI169" s="160">
        <f t="shared" si="281"/>
        <v>54.794243417299498</v>
      </c>
      <c r="CJ169" s="160">
        <f t="shared" si="282"/>
        <v>54.794243417299498</v>
      </c>
      <c r="CK169" s="160">
        <f t="shared" si="283"/>
        <v>54.794243417299498</v>
      </c>
      <c r="CL169" s="160">
        <f t="shared" si="284"/>
        <v>54.794243417299498</v>
      </c>
      <c r="CM169" s="160">
        <f t="shared" si="285"/>
        <v>54.794243417299498</v>
      </c>
      <c r="CN169" s="160">
        <f t="shared" si="286"/>
        <v>94.794243417299498</v>
      </c>
      <c r="CO169" s="160">
        <f t="shared" si="287"/>
        <v>94.794243417299498</v>
      </c>
      <c r="CP169" s="160">
        <f t="shared" si="288"/>
        <v>94.794243417299498</v>
      </c>
      <c r="CQ169" s="160">
        <f t="shared" si="289"/>
        <v>94.794243417299498</v>
      </c>
      <c r="CR169" s="160">
        <f t="shared" si="290"/>
        <v>94.794243417299498</v>
      </c>
      <c r="CS169" s="160">
        <f t="shared" si="291"/>
        <v>94.794243417299498</v>
      </c>
      <c r="CT169" s="160">
        <f t="shared" si="292"/>
        <v>94.794243417299498</v>
      </c>
      <c r="CU169" s="160">
        <f t="shared" si="293"/>
        <v>94.794243417299498</v>
      </c>
      <c r="CV169" s="160">
        <f t="shared" si="294"/>
        <v>94.794243417299498</v>
      </c>
      <c r="CW169" s="160">
        <f t="shared" si="295"/>
        <v>94.794243417299498</v>
      </c>
      <c r="CX169" s="160">
        <f t="shared" si="296"/>
        <v>114.7942434172995</v>
      </c>
      <c r="CY169" s="160">
        <f t="shared" si="297"/>
        <v>114.7942434172995</v>
      </c>
      <c r="CZ169" s="160">
        <f t="shared" si="298"/>
        <v>114.7942434172995</v>
      </c>
      <c r="DA169" s="160">
        <f t="shared" si="299"/>
        <v>114.7942434172995</v>
      </c>
      <c r="DB169" s="160">
        <f t="shared" si="300"/>
        <v>114.7942434172995</v>
      </c>
      <c r="DC169" s="160">
        <f t="shared" si="301"/>
        <v>114.7942434172995</v>
      </c>
      <c r="DD169" s="160">
        <f t="shared" si="302"/>
        <v>114.7942434172995</v>
      </c>
      <c r="DE169" s="160">
        <f t="shared" si="303"/>
        <v>114.7942434172995</v>
      </c>
      <c r="DF169" s="160">
        <f t="shared" si="304"/>
        <v>114.7942434172995</v>
      </c>
      <c r="DG169" s="160">
        <f t="shared" si="305"/>
        <v>114.7942434172995</v>
      </c>
      <c r="DH169" s="36"/>
      <c r="DI169" s="36"/>
      <c r="DJ169" s="160">
        <f t="shared" si="306"/>
        <v>54.794243417299498</v>
      </c>
      <c r="DK169" s="160">
        <f t="shared" si="307"/>
        <v>54.794243417299498</v>
      </c>
      <c r="DL169" s="160">
        <f t="shared" si="308"/>
        <v>54.794243417299498</v>
      </c>
      <c r="DM169" s="160">
        <f t="shared" si="309"/>
        <v>54.794243417299498</v>
      </c>
      <c r="DN169" s="160">
        <f t="shared" si="310"/>
        <v>35.616258221244678</v>
      </c>
      <c r="DO169" s="160">
        <f t="shared" si="311"/>
        <v>85.314819075569545</v>
      </c>
      <c r="DP169" s="160">
        <f t="shared" si="312"/>
        <v>85.314819075569545</v>
      </c>
      <c r="DQ169" s="160">
        <f t="shared" si="313"/>
        <v>85.314819075569545</v>
      </c>
      <c r="DR169" s="160">
        <f t="shared" si="314"/>
        <v>85.314819075569545</v>
      </c>
      <c r="DS169" s="160">
        <f t="shared" si="315"/>
        <v>55.454632399120214</v>
      </c>
      <c r="DT169" s="160">
        <f t="shared" si="316"/>
        <v>90.054531246434522</v>
      </c>
      <c r="DU169" s="160">
        <f t="shared" si="317"/>
        <v>90.054531246434522</v>
      </c>
      <c r="DV169" s="160">
        <f t="shared" si="318"/>
        <v>90.054531246434522</v>
      </c>
      <c r="DW169" s="160">
        <f t="shared" si="319"/>
        <v>90.054531246434522</v>
      </c>
      <c r="DX169" s="160">
        <f t="shared" si="320"/>
        <v>58.535445310182432</v>
      </c>
      <c r="DY169" s="160">
        <f t="shared" si="321"/>
        <v>91.835394733839607</v>
      </c>
      <c r="DZ169" s="160">
        <f t="shared" si="322"/>
        <v>91.835394733839607</v>
      </c>
      <c r="EA169" s="160">
        <f t="shared" si="323"/>
        <v>91.835394733839607</v>
      </c>
      <c r="EB169" s="160">
        <f t="shared" si="324"/>
        <v>91.835394733839607</v>
      </c>
      <c r="EC169" s="160">
        <f t="shared" si="325"/>
        <v>59.693006576995742</v>
      </c>
      <c r="ED169" s="160">
        <f t="shared" si="326"/>
        <v>97.575106904704569</v>
      </c>
      <c r="EE169" s="160">
        <f t="shared" si="327"/>
        <v>97.575106904704569</v>
      </c>
      <c r="EF169" s="160">
        <f t="shared" si="328"/>
        <v>97.575106904704569</v>
      </c>
      <c r="EG169" s="160">
        <f t="shared" si="329"/>
        <v>97.575106904704569</v>
      </c>
      <c r="EH169" s="160">
        <f t="shared" si="330"/>
        <v>63.423819488057973</v>
      </c>
      <c r="EI169" s="36"/>
      <c r="EJ169" s="36"/>
      <c r="EK169" s="36"/>
      <c r="EL169" s="36"/>
      <c r="EM169" s="36"/>
      <c r="EN169" s="36"/>
      <c r="EO169" s="36"/>
      <c r="EP169" s="36"/>
      <c r="EQ169" s="36"/>
      <c r="ER169" s="36"/>
      <c r="ES169" s="36"/>
      <c r="ET169" s="36"/>
      <c r="EU169" s="36"/>
    </row>
    <row r="170" spans="1:151" ht="13.5" thickBot="1">
      <c r="A170" s="2">
        <v>1176</v>
      </c>
      <c r="B170" s="153">
        <f>INDEX('Customer Longevity'!$A$7:$A$206,MATCH(Model!A170,'Customer Longevity'!$B$7:$B$206,0))</f>
        <v>13.604190683375435</v>
      </c>
      <c r="C170" s="154">
        <v>12206.933200932453</v>
      </c>
      <c r="D170" s="3"/>
      <c r="E170" s="153" cm="1">
        <f t="array" ref="E170">INDEX('Distance to Each Branch'!$C$7:$C$806,MATCH(1, (Model!$E$14='Distance to Each Branch'!$B$7:$B$806)*(Model!A170='Distance to Each Branch'!$A$7:$A$806),0))</f>
        <v>7.6396265903687235</v>
      </c>
      <c r="F170" s="153" cm="1">
        <f t="array" ref="F170">INDEX('Distance to Each Branch'!$C$7:$C$806,MATCH(1, (Model!$F$14='Distance to Each Branch'!$B$7:$B$806)*(Model!A170='Distance to Each Branch'!$A$7:$A$806),0))</f>
        <v>2.6522987675549188</v>
      </c>
      <c r="G170" s="153" cm="1">
        <f t="array" ref="G170">INDEX('Distance to Each Branch'!$C$7:$C$806,MATCH(1, (Model!$G$14='Distance to Each Branch'!$B$7:$B$806)*(Model!A170='Distance to Each Branch'!$A$7:$A$806),0))</f>
        <v>4.777377529921</v>
      </c>
      <c r="H170" s="153" cm="1">
        <f t="array" ref="H170">INDEX('Distance to Each Branch'!$C$7:$C$806,MATCH(1, (Model!$H$14='Distance to Each Branch'!$B$7:$B$806)*(Model!A170='Distance to Each Branch'!$A$7:$A$806),0))</f>
        <v>2.7204924365138727</v>
      </c>
      <c r="I170" s="155" t="str">
        <f t="shared" si="332"/>
        <v>Branch B</v>
      </c>
      <c r="J170" s="54"/>
      <c r="K170" s="156">
        <f t="shared" si="333"/>
        <v>2.6522987675549188</v>
      </c>
      <c r="L170" s="34">
        <v>0</v>
      </c>
      <c r="M170" s="153">
        <f t="shared" si="231"/>
        <v>0</v>
      </c>
      <c r="N170" s="153">
        <f t="shared" si="335"/>
        <v>6.8193668958953957E-2</v>
      </c>
      <c r="O170" s="153">
        <f t="shared" si="336"/>
        <v>0</v>
      </c>
      <c r="P170" s="153">
        <f t="shared" si="337"/>
        <v>0</v>
      </c>
      <c r="R170" s="23">
        <v>1</v>
      </c>
      <c r="S170" s="157">
        <f>(1-IF(M170=0,0,INDEX('Branch Closure Driven Attrition'!$D$9:$G$12,MATCH($B170,'Branch Closure Driven Attrition'!$C$9:$C$12,TRUE),MATCH(M170,'Branch Closure Driven Attrition'!$D$8:$G$8,TRUE))))</f>
        <v>1</v>
      </c>
      <c r="T170" s="157">
        <f>(1-IF(N170=0,0,INDEX('Branch Closure Driven Attrition'!$D$9:$G$12,MATCH($B170,'Branch Closure Driven Attrition'!$C$9:$C$12,TRUE),MATCH(N170,'Branch Closure Driven Attrition'!$D$8:$G$8,TRUE))))</f>
        <v>0.8</v>
      </c>
      <c r="U170" s="157">
        <f>(1-IF(O170=0,0,INDEX('Branch Closure Driven Attrition'!$D$9:$G$12,MATCH($B170,'Branch Closure Driven Attrition'!$C$9:$C$12,TRUE),MATCH(O170,'Branch Closure Driven Attrition'!$D$8:$G$8,TRUE))))</f>
        <v>1</v>
      </c>
      <c r="V170" s="157">
        <f>(1-IF(P170=0,0,INDEX('Branch Closure Driven Attrition'!$D$9:$G$12,MATCH($B170,'Branch Closure Driven Attrition'!$C$9:$C$12,TRUE),MATCH(P170,'Branch Closure Driven Attrition'!$D$8:$G$8,TRUE))))</f>
        <v>1</v>
      </c>
      <c r="W170" s="29"/>
      <c r="X170" s="23">
        <f t="shared" si="230"/>
        <v>1</v>
      </c>
      <c r="Y170" s="157">
        <f>IF($C170&lt;'Fee Driven Attrition'!$I$8,1-IF(Y$13='Fee Driven Attrition'!$J$7,'Fee Driven Attrition'!$J$8,'Fee Driven Attrition'!$K$8),1)</f>
        <v>1</v>
      </c>
      <c r="Z170" s="157">
        <f>IF($C170&lt;'Fee Driven Attrition'!$I$9,1-IF(Z$13='Fee Driven Attrition'!$J$7,'Fee Driven Attrition'!$J$9,'Fee Driven Attrition'!$K$8),1)</f>
        <v>0.95</v>
      </c>
      <c r="AA170" s="157">
        <f>IF($C170&lt;'Fee Driven Attrition'!$I$8,1-IF(AA$13='Fee Driven Attrition'!$K$7,'Fee Driven Attrition'!$K$8,'Fee Driven Attrition'!$K$8),1)</f>
        <v>1</v>
      </c>
      <c r="AB170" s="157">
        <f>IF($C170&lt;'Fee Driven Attrition'!$I$9,1-IF(AB$13='Fee Driven Attrition'!$K$7,'Fee Driven Attrition'!$K$9,'Fee Driven Attrition'!$K$8),1)</f>
        <v>0.85</v>
      </c>
      <c r="AC170" s="29"/>
      <c r="AD170" s="23"/>
      <c r="AE170" s="157">
        <f t="shared" si="331"/>
        <v>1</v>
      </c>
      <c r="AF170" s="157">
        <f t="shared" si="232"/>
        <v>1</v>
      </c>
      <c r="AG170" s="157">
        <f t="shared" si="233"/>
        <v>0.8</v>
      </c>
      <c r="AH170" s="157">
        <f t="shared" si="234"/>
        <v>1</v>
      </c>
      <c r="AI170" s="157">
        <f t="shared" si="235"/>
        <v>1</v>
      </c>
      <c r="AJ170" s="157">
        <f t="shared" si="236"/>
        <v>1</v>
      </c>
      <c r="AK170" s="157">
        <f t="shared" si="237"/>
        <v>1</v>
      </c>
      <c r="AL170" s="157">
        <f t="shared" si="238"/>
        <v>0.8</v>
      </c>
      <c r="AM170" s="157">
        <f t="shared" si="239"/>
        <v>1</v>
      </c>
      <c r="AN170" s="157">
        <f t="shared" si="240"/>
        <v>1</v>
      </c>
      <c r="AO170" s="157">
        <f t="shared" si="241"/>
        <v>0.95</v>
      </c>
      <c r="AP170" s="157">
        <f t="shared" si="242"/>
        <v>0.95</v>
      </c>
      <c r="AQ170" s="157">
        <f t="shared" si="243"/>
        <v>0.76</v>
      </c>
      <c r="AR170" s="157">
        <f t="shared" si="244"/>
        <v>0.95</v>
      </c>
      <c r="AS170" s="157">
        <f t="shared" si="245"/>
        <v>0.95</v>
      </c>
      <c r="AT170" s="157">
        <f t="shared" si="246"/>
        <v>1</v>
      </c>
      <c r="AU170" s="157">
        <f t="shared" si="247"/>
        <v>1</v>
      </c>
      <c r="AV170" s="157">
        <f t="shared" si="248"/>
        <v>0.8</v>
      </c>
      <c r="AW170" s="157">
        <f t="shared" si="249"/>
        <v>1</v>
      </c>
      <c r="AX170" s="157">
        <f t="shared" si="250"/>
        <v>1</v>
      </c>
      <c r="AY170" s="157">
        <f t="shared" si="251"/>
        <v>0.85</v>
      </c>
      <c r="AZ170" s="157">
        <f t="shared" si="252"/>
        <v>0.85</v>
      </c>
      <c r="BA170" s="157">
        <f t="shared" si="253"/>
        <v>0.68</v>
      </c>
      <c r="BB170" s="157">
        <f t="shared" si="254"/>
        <v>0.85</v>
      </c>
      <c r="BC170" s="157">
        <f t="shared" si="255"/>
        <v>0.85</v>
      </c>
      <c r="BD170" s="60"/>
      <c r="BE170" s="158">
        <f t="shared" si="334"/>
        <v>122.06933200932454</v>
      </c>
      <c r="BF170" s="1"/>
      <c r="BG170" s="1"/>
      <c r="BH170" s="159">
        <f t="shared" si="256"/>
        <v>0</v>
      </c>
      <c r="BI170" s="159">
        <f t="shared" si="257"/>
        <v>0</v>
      </c>
      <c r="BJ170" s="159">
        <f t="shared" si="258"/>
        <v>0</v>
      </c>
      <c r="BK170" s="159">
        <f t="shared" si="259"/>
        <v>0</v>
      </c>
      <c r="BL170" s="159">
        <f t="shared" si="260"/>
        <v>0</v>
      </c>
      <c r="BM170" s="159">
        <f t="shared" si="261"/>
        <v>0</v>
      </c>
      <c r="BN170" s="159">
        <f t="shared" si="262"/>
        <v>0</v>
      </c>
      <c r="BO170" s="159">
        <f t="shared" si="263"/>
        <v>0</v>
      </c>
      <c r="BP170" s="159">
        <f t="shared" si="264"/>
        <v>0</v>
      </c>
      <c r="BQ170" s="159">
        <f t="shared" si="265"/>
        <v>0</v>
      </c>
      <c r="BR170" s="159">
        <f t="shared" si="266"/>
        <v>40</v>
      </c>
      <c r="BS170" s="159">
        <f t="shared" si="267"/>
        <v>40</v>
      </c>
      <c r="BT170" s="159">
        <f t="shared" si="268"/>
        <v>40</v>
      </c>
      <c r="BU170" s="159">
        <f t="shared" si="269"/>
        <v>40</v>
      </c>
      <c r="BV170" s="159">
        <f t="shared" si="270"/>
        <v>40</v>
      </c>
      <c r="BW170" s="159">
        <f t="shared" si="271"/>
        <v>0</v>
      </c>
      <c r="BX170" s="159">
        <f t="shared" si="272"/>
        <v>0</v>
      </c>
      <c r="BY170" s="159">
        <f t="shared" si="273"/>
        <v>0</v>
      </c>
      <c r="BZ170" s="159">
        <f t="shared" si="274"/>
        <v>0</v>
      </c>
      <c r="CA170" s="159">
        <f t="shared" si="275"/>
        <v>0</v>
      </c>
      <c r="CB170" s="159">
        <f t="shared" si="276"/>
        <v>60</v>
      </c>
      <c r="CC170" s="159">
        <f t="shared" si="277"/>
        <v>60</v>
      </c>
      <c r="CD170" s="159">
        <f t="shared" si="278"/>
        <v>60</v>
      </c>
      <c r="CE170" s="159">
        <f t="shared" si="279"/>
        <v>60</v>
      </c>
      <c r="CF170" s="159">
        <f t="shared" si="280"/>
        <v>60</v>
      </c>
      <c r="CG170" s="1"/>
      <c r="CH170" s="1"/>
      <c r="CI170" s="160">
        <f t="shared" si="281"/>
        <v>72.06933200932454</v>
      </c>
      <c r="CJ170" s="160">
        <f t="shared" si="282"/>
        <v>72.06933200932454</v>
      </c>
      <c r="CK170" s="160">
        <f t="shared" si="283"/>
        <v>72.06933200932454</v>
      </c>
      <c r="CL170" s="160">
        <f t="shared" si="284"/>
        <v>72.06933200932454</v>
      </c>
      <c r="CM170" s="160">
        <f t="shared" si="285"/>
        <v>72.06933200932454</v>
      </c>
      <c r="CN170" s="160">
        <f t="shared" si="286"/>
        <v>72.06933200932454</v>
      </c>
      <c r="CO170" s="160">
        <f t="shared" si="287"/>
        <v>72.06933200932454</v>
      </c>
      <c r="CP170" s="160">
        <f t="shared" si="288"/>
        <v>72.06933200932454</v>
      </c>
      <c r="CQ170" s="160">
        <f t="shared" si="289"/>
        <v>72.06933200932454</v>
      </c>
      <c r="CR170" s="160">
        <f t="shared" si="290"/>
        <v>72.06933200932454</v>
      </c>
      <c r="CS170" s="160">
        <f t="shared" si="291"/>
        <v>112.06933200932454</v>
      </c>
      <c r="CT170" s="160">
        <f t="shared" si="292"/>
        <v>112.06933200932454</v>
      </c>
      <c r="CU170" s="160">
        <f t="shared" si="293"/>
        <v>112.06933200932454</v>
      </c>
      <c r="CV170" s="160">
        <f t="shared" si="294"/>
        <v>112.06933200932454</v>
      </c>
      <c r="CW170" s="160">
        <f t="shared" si="295"/>
        <v>112.06933200932454</v>
      </c>
      <c r="CX170" s="160">
        <f t="shared" si="296"/>
        <v>72.06933200932454</v>
      </c>
      <c r="CY170" s="160">
        <f t="shared" si="297"/>
        <v>72.06933200932454</v>
      </c>
      <c r="CZ170" s="160">
        <f t="shared" si="298"/>
        <v>72.06933200932454</v>
      </c>
      <c r="DA170" s="160">
        <f t="shared" si="299"/>
        <v>72.06933200932454</v>
      </c>
      <c r="DB170" s="160">
        <f t="shared" si="300"/>
        <v>72.06933200932454</v>
      </c>
      <c r="DC170" s="160">
        <f t="shared" si="301"/>
        <v>132.06933200932454</v>
      </c>
      <c r="DD170" s="160">
        <f t="shared" si="302"/>
        <v>132.06933200932454</v>
      </c>
      <c r="DE170" s="160">
        <f t="shared" si="303"/>
        <v>132.06933200932454</v>
      </c>
      <c r="DF170" s="160">
        <f t="shared" si="304"/>
        <v>132.06933200932454</v>
      </c>
      <c r="DG170" s="160">
        <f t="shared" si="305"/>
        <v>132.06933200932454</v>
      </c>
      <c r="DH170" s="36"/>
      <c r="DI170" s="36"/>
      <c r="DJ170" s="160">
        <f t="shared" si="306"/>
        <v>72.06933200932454</v>
      </c>
      <c r="DK170" s="160">
        <f t="shared" si="307"/>
        <v>72.06933200932454</v>
      </c>
      <c r="DL170" s="160">
        <f t="shared" si="308"/>
        <v>57.655465607459632</v>
      </c>
      <c r="DM170" s="160">
        <f t="shared" si="309"/>
        <v>72.06933200932454</v>
      </c>
      <c r="DN170" s="160">
        <f t="shared" si="310"/>
        <v>72.06933200932454</v>
      </c>
      <c r="DO170" s="160">
        <f t="shared" si="311"/>
        <v>72.06933200932454</v>
      </c>
      <c r="DP170" s="160">
        <f t="shared" si="312"/>
        <v>72.06933200932454</v>
      </c>
      <c r="DQ170" s="160">
        <f t="shared" si="313"/>
        <v>57.655465607459632</v>
      </c>
      <c r="DR170" s="160">
        <f t="shared" si="314"/>
        <v>72.06933200932454</v>
      </c>
      <c r="DS170" s="160">
        <f t="shared" si="315"/>
        <v>72.06933200932454</v>
      </c>
      <c r="DT170" s="160">
        <f t="shared" si="316"/>
        <v>106.46586540885831</v>
      </c>
      <c r="DU170" s="160">
        <f t="shared" si="317"/>
        <v>106.46586540885831</v>
      </c>
      <c r="DV170" s="160">
        <f t="shared" si="318"/>
        <v>85.172692327086651</v>
      </c>
      <c r="DW170" s="160">
        <f t="shared" si="319"/>
        <v>106.46586540885831</v>
      </c>
      <c r="DX170" s="160">
        <f t="shared" si="320"/>
        <v>106.46586540885831</v>
      </c>
      <c r="DY170" s="160">
        <f t="shared" si="321"/>
        <v>72.06933200932454</v>
      </c>
      <c r="DZ170" s="160">
        <f t="shared" si="322"/>
        <v>72.06933200932454</v>
      </c>
      <c r="EA170" s="160">
        <f t="shared" si="323"/>
        <v>57.655465607459632</v>
      </c>
      <c r="EB170" s="160">
        <f t="shared" si="324"/>
        <v>72.06933200932454</v>
      </c>
      <c r="EC170" s="160">
        <f t="shared" si="325"/>
        <v>72.06933200932454</v>
      </c>
      <c r="ED170" s="160">
        <f t="shared" si="326"/>
        <v>112.25893220792585</v>
      </c>
      <c r="EE170" s="160">
        <f t="shared" si="327"/>
        <v>112.25893220792585</v>
      </c>
      <c r="EF170" s="160">
        <f t="shared" si="328"/>
        <v>89.807145766340696</v>
      </c>
      <c r="EG170" s="160">
        <f t="shared" si="329"/>
        <v>112.25893220792585</v>
      </c>
      <c r="EH170" s="160">
        <f t="shared" si="330"/>
        <v>112.25893220792585</v>
      </c>
      <c r="EI170" s="36"/>
      <c r="EJ170" s="36"/>
      <c r="EK170" s="36"/>
      <c r="EL170" s="36"/>
      <c r="EM170" s="36"/>
      <c r="EN170" s="36"/>
      <c r="EO170" s="36"/>
      <c r="EP170" s="36"/>
      <c r="EQ170" s="36"/>
      <c r="ER170" s="36"/>
      <c r="ES170" s="36"/>
      <c r="ET170" s="36"/>
      <c r="EU170" s="36"/>
    </row>
    <row r="171" spans="1:151" ht="13.5" thickBot="1">
      <c r="A171" s="2">
        <v>1049</v>
      </c>
      <c r="B171" s="153">
        <f>INDEX('Customer Longevity'!$A$7:$A$206,MATCH(Model!A171,'Customer Longevity'!$B$7:$B$206,0))</f>
        <v>1.8886457579714762</v>
      </c>
      <c r="C171" s="154">
        <v>9298.2498416757226</v>
      </c>
      <c r="D171" s="3"/>
      <c r="E171" s="153" cm="1">
        <f t="array" ref="E171">INDEX('Distance to Each Branch'!$C$7:$C$806,MATCH(1, (Model!$E$14='Distance to Each Branch'!$B$7:$B$806)*(Model!A171='Distance to Each Branch'!$A$7:$A$806),0))</f>
        <v>6.3245588734473426</v>
      </c>
      <c r="F171" s="153" cm="1">
        <f t="array" ref="F171">INDEX('Distance to Each Branch'!$C$7:$C$806,MATCH(1, (Model!$F$14='Distance to Each Branch'!$B$7:$B$806)*(Model!A171='Distance to Each Branch'!$A$7:$A$806),0))</f>
        <v>1.0640644066466998</v>
      </c>
      <c r="G171" s="153" cm="1">
        <f t="array" ref="G171">INDEX('Distance to Each Branch'!$C$7:$C$806,MATCH(1, (Model!$G$14='Distance to Each Branch'!$B$7:$B$806)*(Model!A171='Distance to Each Branch'!$A$7:$A$806),0))</f>
        <v>0.90676510345236594</v>
      </c>
      <c r="H171" s="153" cm="1">
        <f t="array" ref="H171">INDEX('Distance to Each Branch'!$C$7:$C$806,MATCH(1, (Model!$H$14='Distance to Each Branch'!$B$7:$B$806)*(Model!A171='Distance to Each Branch'!$A$7:$A$806),0))</f>
        <v>2.0075055154126717</v>
      </c>
      <c r="I171" s="155" t="str">
        <f t="shared" si="332"/>
        <v>Branch C</v>
      </c>
      <c r="J171" s="54"/>
      <c r="K171" s="156">
        <f t="shared" si="333"/>
        <v>0.90676510345236594</v>
      </c>
      <c r="L171" s="34">
        <v>0</v>
      </c>
      <c r="M171" s="153">
        <f t="shared" si="231"/>
        <v>0</v>
      </c>
      <c r="N171" s="153">
        <f t="shared" si="335"/>
        <v>0</v>
      </c>
      <c r="O171" s="153">
        <f t="shared" si="336"/>
        <v>0.15729930319433383</v>
      </c>
      <c r="P171" s="153">
        <f t="shared" si="337"/>
        <v>0</v>
      </c>
      <c r="R171" s="23">
        <v>1</v>
      </c>
      <c r="S171" s="157">
        <f>(1-IF(M171=0,0,INDEX('Branch Closure Driven Attrition'!$D$9:$G$12,MATCH($B171,'Branch Closure Driven Attrition'!$C$9:$C$12,TRUE),MATCH(M171,'Branch Closure Driven Attrition'!$D$8:$G$8,TRUE))))</f>
        <v>1</v>
      </c>
      <c r="T171" s="157">
        <f>(1-IF(N171=0,0,INDEX('Branch Closure Driven Attrition'!$D$9:$G$12,MATCH($B171,'Branch Closure Driven Attrition'!$C$9:$C$12,TRUE),MATCH(N171,'Branch Closure Driven Attrition'!$D$8:$G$8,TRUE))))</f>
        <v>1</v>
      </c>
      <c r="U171" s="157">
        <f>(1-IF(O171=0,0,INDEX('Branch Closure Driven Attrition'!$D$9:$G$12,MATCH($B171,'Branch Closure Driven Attrition'!$C$9:$C$12,TRUE),MATCH(O171,'Branch Closure Driven Attrition'!$D$8:$G$8,TRUE))))</f>
        <v>0.7</v>
      </c>
      <c r="V171" s="157">
        <f>(1-IF(P171=0,0,INDEX('Branch Closure Driven Attrition'!$D$9:$G$12,MATCH($B171,'Branch Closure Driven Attrition'!$C$9:$C$12,TRUE),MATCH(P171,'Branch Closure Driven Attrition'!$D$8:$G$8,TRUE))))</f>
        <v>1</v>
      </c>
      <c r="W171" s="29"/>
      <c r="X171" s="23">
        <f t="shared" si="230"/>
        <v>1</v>
      </c>
      <c r="Y171" s="157">
        <f>IF($C171&lt;'Fee Driven Attrition'!$I$8,1-IF(Y$13='Fee Driven Attrition'!$J$7,'Fee Driven Attrition'!$J$8,'Fee Driven Attrition'!$K$8),1)</f>
        <v>0.9</v>
      </c>
      <c r="Z171" s="157">
        <f>IF($C171&lt;'Fee Driven Attrition'!$I$9,1-IF(Z$13='Fee Driven Attrition'!$J$7,'Fee Driven Attrition'!$J$9,'Fee Driven Attrition'!$K$8),1)</f>
        <v>0.95</v>
      </c>
      <c r="AA171" s="157">
        <f>IF($C171&lt;'Fee Driven Attrition'!$I$8,1-IF(AA$13='Fee Driven Attrition'!$K$7,'Fee Driven Attrition'!$K$8,'Fee Driven Attrition'!$K$8),1)</f>
        <v>0.8</v>
      </c>
      <c r="AB171" s="157">
        <f>IF($C171&lt;'Fee Driven Attrition'!$I$9,1-IF(AB$13='Fee Driven Attrition'!$K$7,'Fee Driven Attrition'!$K$9,'Fee Driven Attrition'!$K$8),1)</f>
        <v>0.85</v>
      </c>
      <c r="AC171" s="29"/>
      <c r="AD171" s="23"/>
      <c r="AE171" s="157">
        <f t="shared" si="331"/>
        <v>1</v>
      </c>
      <c r="AF171" s="157">
        <f t="shared" si="232"/>
        <v>1</v>
      </c>
      <c r="AG171" s="157">
        <f t="shared" si="233"/>
        <v>1</v>
      </c>
      <c r="AH171" s="157">
        <f t="shared" si="234"/>
        <v>0.7</v>
      </c>
      <c r="AI171" s="157">
        <f t="shared" si="235"/>
        <v>1</v>
      </c>
      <c r="AJ171" s="157">
        <f t="shared" si="236"/>
        <v>0.9</v>
      </c>
      <c r="AK171" s="157">
        <f t="shared" si="237"/>
        <v>0.9</v>
      </c>
      <c r="AL171" s="157">
        <f t="shared" si="238"/>
        <v>0.9</v>
      </c>
      <c r="AM171" s="157">
        <f t="shared" si="239"/>
        <v>0.63</v>
      </c>
      <c r="AN171" s="157">
        <f t="shared" si="240"/>
        <v>0.9</v>
      </c>
      <c r="AO171" s="157">
        <f t="shared" si="241"/>
        <v>0.95</v>
      </c>
      <c r="AP171" s="157">
        <f t="shared" si="242"/>
        <v>0.95</v>
      </c>
      <c r="AQ171" s="157">
        <f t="shared" si="243"/>
        <v>0.95</v>
      </c>
      <c r="AR171" s="157">
        <f t="shared" si="244"/>
        <v>0.66499999999999992</v>
      </c>
      <c r="AS171" s="157">
        <f t="shared" si="245"/>
        <v>0.95</v>
      </c>
      <c r="AT171" s="157">
        <f t="shared" si="246"/>
        <v>0.8</v>
      </c>
      <c r="AU171" s="157">
        <f t="shared" si="247"/>
        <v>0.8</v>
      </c>
      <c r="AV171" s="157">
        <f t="shared" si="248"/>
        <v>0.8</v>
      </c>
      <c r="AW171" s="157">
        <f t="shared" si="249"/>
        <v>0.55999999999999994</v>
      </c>
      <c r="AX171" s="157">
        <f t="shared" si="250"/>
        <v>0.8</v>
      </c>
      <c r="AY171" s="157">
        <f t="shared" si="251"/>
        <v>0.85</v>
      </c>
      <c r="AZ171" s="157">
        <f t="shared" si="252"/>
        <v>0.85</v>
      </c>
      <c r="BA171" s="157">
        <f t="shared" si="253"/>
        <v>0.85</v>
      </c>
      <c r="BB171" s="157">
        <f t="shared" si="254"/>
        <v>0.59499999999999997</v>
      </c>
      <c r="BC171" s="157">
        <f t="shared" si="255"/>
        <v>0.85</v>
      </c>
      <c r="BD171" s="60"/>
      <c r="BE171" s="158">
        <f t="shared" si="334"/>
        <v>92.982498416757224</v>
      </c>
      <c r="BF171" s="1"/>
      <c r="BG171" s="1"/>
      <c r="BH171" s="159">
        <f t="shared" si="256"/>
        <v>0</v>
      </c>
      <c r="BI171" s="159">
        <f t="shared" si="257"/>
        <v>0</v>
      </c>
      <c r="BJ171" s="159">
        <f t="shared" si="258"/>
        <v>0</v>
      </c>
      <c r="BK171" s="159">
        <f t="shared" si="259"/>
        <v>0</v>
      </c>
      <c r="BL171" s="159">
        <f t="shared" si="260"/>
        <v>0</v>
      </c>
      <c r="BM171" s="159">
        <f t="shared" si="261"/>
        <v>40</v>
      </c>
      <c r="BN171" s="159">
        <f t="shared" si="262"/>
        <v>40</v>
      </c>
      <c r="BO171" s="159">
        <f t="shared" si="263"/>
        <v>40</v>
      </c>
      <c r="BP171" s="159">
        <f t="shared" si="264"/>
        <v>40</v>
      </c>
      <c r="BQ171" s="159">
        <f t="shared" si="265"/>
        <v>40</v>
      </c>
      <c r="BR171" s="159">
        <f t="shared" si="266"/>
        <v>40</v>
      </c>
      <c r="BS171" s="159">
        <f t="shared" si="267"/>
        <v>40</v>
      </c>
      <c r="BT171" s="159">
        <f t="shared" si="268"/>
        <v>40</v>
      </c>
      <c r="BU171" s="159">
        <f t="shared" si="269"/>
        <v>40</v>
      </c>
      <c r="BV171" s="159">
        <f t="shared" si="270"/>
        <v>40</v>
      </c>
      <c r="BW171" s="159">
        <f t="shared" si="271"/>
        <v>60</v>
      </c>
      <c r="BX171" s="159">
        <f t="shared" si="272"/>
        <v>60</v>
      </c>
      <c r="BY171" s="159">
        <f t="shared" si="273"/>
        <v>60</v>
      </c>
      <c r="BZ171" s="159">
        <f t="shared" si="274"/>
        <v>60</v>
      </c>
      <c r="CA171" s="159">
        <f t="shared" si="275"/>
        <v>60</v>
      </c>
      <c r="CB171" s="159">
        <f t="shared" si="276"/>
        <v>60</v>
      </c>
      <c r="CC171" s="159">
        <f t="shared" si="277"/>
        <v>60</v>
      </c>
      <c r="CD171" s="159">
        <f t="shared" si="278"/>
        <v>60</v>
      </c>
      <c r="CE171" s="159">
        <f t="shared" si="279"/>
        <v>60</v>
      </c>
      <c r="CF171" s="159">
        <f t="shared" si="280"/>
        <v>60</v>
      </c>
      <c r="CG171" s="1"/>
      <c r="CH171" s="1"/>
      <c r="CI171" s="160">
        <f t="shared" si="281"/>
        <v>42.982498416757224</v>
      </c>
      <c r="CJ171" s="160">
        <f t="shared" si="282"/>
        <v>42.982498416757224</v>
      </c>
      <c r="CK171" s="160">
        <f t="shared" si="283"/>
        <v>42.982498416757224</v>
      </c>
      <c r="CL171" s="160">
        <f t="shared" si="284"/>
        <v>42.982498416757224</v>
      </c>
      <c r="CM171" s="160">
        <f t="shared" si="285"/>
        <v>42.982498416757224</v>
      </c>
      <c r="CN171" s="160">
        <f t="shared" si="286"/>
        <v>82.98249841675721</v>
      </c>
      <c r="CO171" s="160">
        <f t="shared" si="287"/>
        <v>82.98249841675721</v>
      </c>
      <c r="CP171" s="160">
        <f t="shared" si="288"/>
        <v>82.98249841675721</v>
      </c>
      <c r="CQ171" s="160">
        <f t="shared" si="289"/>
        <v>82.98249841675721</v>
      </c>
      <c r="CR171" s="160">
        <f t="shared" si="290"/>
        <v>82.98249841675721</v>
      </c>
      <c r="CS171" s="160">
        <f t="shared" si="291"/>
        <v>82.98249841675721</v>
      </c>
      <c r="CT171" s="160">
        <f t="shared" si="292"/>
        <v>82.98249841675721</v>
      </c>
      <c r="CU171" s="160">
        <f t="shared" si="293"/>
        <v>82.98249841675721</v>
      </c>
      <c r="CV171" s="160">
        <f t="shared" si="294"/>
        <v>82.98249841675721</v>
      </c>
      <c r="CW171" s="160">
        <f t="shared" si="295"/>
        <v>82.98249841675721</v>
      </c>
      <c r="CX171" s="160">
        <f t="shared" si="296"/>
        <v>102.98249841675721</v>
      </c>
      <c r="CY171" s="160">
        <f t="shared" si="297"/>
        <v>102.98249841675721</v>
      </c>
      <c r="CZ171" s="160">
        <f t="shared" si="298"/>
        <v>102.98249841675721</v>
      </c>
      <c r="DA171" s="160">
        <f t="shared" si="299"/>
        <v>102.98249841675721</v>
      </c>
      <c r="DB171" s="160">
        <f t="shared" si="300"/>
        <v>102.98249841675721</v>
      </c>
      <c r="DC171" s="160">
        <f t="shared" si="301"/>
        <v>102.98249841675721</v>
      </c>
      <c r="DD171" s="160">
        <f t="shared" si="302"/>
        <v>102.98249841675721</v>
      </c>
      <c r="DE171" s="160">
        <f t="shared" si="303"/>
        <v>102.98249841675721</v>
      </c>
      <c r="DF171" s="160">
        <f t="shared" si="304"/>
        <v>102.98249841675721</v>
      </c>
      <c r="DG171" s="160">
        <f t="shared" si="305"/>
        <v>102.98249841675721</v>
      </c>
      <c r="DH171" s="36"/>
      <c r="DI171" s="36"/>
      <c r="DJ171" s="160">
        <f t="shared" si="306"/>
        <v>42.982498416757224</v>
      </c>
      <c r="DK171" s="160">
        <f t="shared" si="307"/>
        <v>42.982498416757224</v>
      </c>
      <c r="DL171" s="160">
        <f t="shared" si="308"/>
        <v>42.982498416757224</v>
      </c>
      <c r="DM171" s="160">
        <f t="shared" si="309"/>
        <v>30.087748891730055</v>
      </c>
      <c r="DN171" s="160">
        <f t="shared" si="310"/>
        <v>42.982498416757224</v>
      </c>
      <c r="DO171" s="160">
        <f t="shared" si="311"/>
        <v>74.684248575081497</v>
      </c>
      <c r="DP171" s="160">
        <f t="shared" si="312"/>
        <v>74.684248575081497</v>
      </c>
      <c r="DQ171" s="160">
        <f t="shared" si="313"/>
        <v>74.684248575081497</v>
      </c>
      <c r="DR171" s="160">
        <f t="shared" si="314"/>
        <v>52.278974002557042</v>
      </c>
      <c r="DS171" s="160">
        <f t="shared" si="315"/>
        <v>74.684248575081497</v>
      </c>
      <c r="DT171" s="160">
        <f t="shared" si="316"/>
        <v>78.833373495919346</v>
      </c>
      <c r="DU171" s="160">
        <f t="shared" si="317"/>
        <v>78.833373495919346</v>
      </c>
      <c r="DV171" s="160">
        <f t="shared" si="318"/>
        <v>78.833373495919346</v>
      </c>
      <c r="DW171" s="160">
        <f t="shared" si="319"/>
        <v>55.18336144714354</v>
      </c>
      <c r="DX171" s="160">
        <f t="shared" si="320"/>
        <v>78.833373495919346</v>
      </c>
      <c r="DY171" s="160">
        <f t="shared" si="321"/>
        <v>82.385998733405771</v>
      </c>
      <c r="DZ171" s="160">
        <f t="shared" si="322"/>
        <v>82.385998733405771</v>
      </c>
      <c r="EA171" s="160">
        <f t="shared" si="323"/>
        <v>82.385998733405771</v>
      </c>
      <c r="EB171" s="160">
        <f t="shared" si="324"/>
        <v>57.670199113384029</v>
      </c>
      <c r="EC171" s="160">
        <f t="shared" si="325"/>
        <v>82.385998733405771</v>
      </c>
      <c r="ED171" s="160">
        <f t="shared" si="326"/>
        <v>87.53512365424362</v>
      </c>
      <c r="EE171" s="160">
        <f t="shared" si="327"/>
        <v>87.53512365424362</v>
      </c>
      <c r="EF171" s="160">
        <f t="shared" si="328"/>
        <v>87.53512365424362</v>
      </c>
      <c r="EG171" s="160">
        <f t="shared" si="329"/>
        <v>61.274586557970537</v>
      </c>
      <c r="EH171" s="160">
        <f t="shared" si="330"/>
        <v>87.53512365424362</v>
      </c>
      <c r="EI171" s="36"/>
      <c r="EJ171" s="36"/>
      <c r="EK171" s="36"/>
      <c r="EL171" s="36"/>
      <c r="EM171" s="36"/>
      <c r="EN171" s="36"/>
      <c r="EO171" s="36"/>
      <c r="EP171" s="36"/>
      <c r="EQ171" s="36"/>
      <c r="ER171" s="36"/>
      <c r="ES171" s="36"/>
      <c r="ET171" s="36"/>
      <c r="EU171" s="36"/>
    </row>
    <row r="172" spans="1:151" ht="13.5" thickBot="1">
      <c r="A172" s="2">
        <v>1122</v>
      </c>
      <c r="B172" s="153">
        <f>INDEX('Customer Longevity'!$A$7:$A$206,MATCH(Model!A172,'Customer Longevity'!$B$7:$B$206,0))</f>
        <v>0.74179374811897403</v>
      </c>
      <c r="C172" s="154">
        <v>11020.166772842447</v>
      </c>
      <c r="D172" s="3"/>
      <c r="E172" s="153" cm="1">
        <f t="array" ref="E172">INDEX('Distance to Each Branch'!$C$7:$C$806,MATCH(1, (Model!$E$14='Distance to Each Branch'!$B$7:$B$806)*(Model!A172='Distance to Each Branch'!$A$7:$A$806),0))</f>
        <v>5.3428637679702664</v>
      </c>
      <c r="F172" s="153" cm="1">
        <f t="array" ref="F172">INDEX('Distance to Each Branch'!$C$7:$C$806,MATCH(1, (Model!$F$14='Distance to Each Branch'!$B$7:$B$806)*(Model!A172='Distance to Each Branch'!$A$7:$A$806),0))</f>
        <v>1.6172391944130036</v>
      </c>
      <c r="G172" s="153" cm="1">
        <f t="array" ref="G172">INDEX('Distance to Each Branch'!$C$7:$C$806,MATCH(1, (Model!$G$14='Distance to Each Branch'!$B$7:$B$806)*(Model!A172='Distance to Each Branch'!$A$7:$A$806),0))</f>
        <v>3.8492373175421304</v>
      </c>
      <c r="H172" s="153" cm="1">
        <f t="array" ref="H172">INDEX('Distance to Each Branch'!$C$7:$C$806,MATCH(1, (Model!$H$14='Distance to Each Branch'!$B$7:$B$806)*(Model!A172='Distance to Each Branch'!$A$7:$A$806),0))</f>
        <v>3.75980292909074</v>
      </c>
      <c r="I172" s="155" t="str">
        <f t="shared" si="332"/>
        <v>Branch B</v>
      </c>
      <c r="J172" s="54"/>
      <c r="K172" s="156">
        <f t="shared" si="333"/>
        <v>1.6172391944130036</v>
      </c>
      <c r="L172" s="34">
        <v>0</v>
      </c>
      <c r="M172" s="153">
        <f t="shared" si="231"/>
        <v>0</v>
      </c>
      <c r="N172" s="153">
        <f t="shared" si="335"/>
        <v>2.1425637346777364</v>
      </c>
      <c r="O172" s="153">
        <f t="shared" si="336"/>
        <v>0</v>
      </c>
      <c r="P172" s="153">
        <f t="shared" si="337"/>
        <v>0</v>
      </c>
      <c r="R172" s="23">
        <v>1</v>
      </c>
      <c r="S172" s="157">
        <f>(1-IF(M172=0,0,INDEX('Branch Closure Driven Attrition'!$D$9:$G$12,MATCH($B172,'Branch Closure Driven Attrition'!$C$9:$C$12,TRUE),MATCH(M172,'Branch Closure Driven Attrition'!$D$8:$G$8,TRUE))))</f>
        <v>1</v>
      </c>
      <c r="T172" s="157">
        <f>(1-IF(N172=0,0,INDEX('Branch Closure Driven Attrition'!$D$9:$G$12,MATCH($B172,'Branch Closure Driven Attrition'!$C$9:$C$12,TRUE),MATCH(N172,'Branch Closure Driven Attrition'!$D$8:$G$8,TRUE))))</f>
        <v>0.5</v>
      </c>
      <c r="U172" s="157">
        <f>(1-IF(O172=0,0,INDEX('Branch Closure Driven Attrition'!$D$9:$G$12,MATCH($B172,'Branch Closure Driven Attrition'!$C$9:$C$12,TRUE),MATCH(O172,'Branch Closure Driven Attrition'!$D$8:$G$8,TRUE))))</f>
        <v>1</v>
      </c>
      <c r="V172" s="157">
        <f>(1-IF(P172=0,0,INDEX('Branch Closure Driven Attrition'!$D$9:$G$12,MATCH($B172,'Branch Closure Driven Attrition'!$C$9:$C$12,TRUE),MATCH(P172,'Branch Closure Driven Attrition'!$D$8:$G$8,TRUE))))</f>
        <v>1</v>
      </c>
      <c r="W172" s="29"/>
      <c r="X172" s="23">
        <f t="shared" si="230"/>
        <v>1</v>
      </c>
      <c r="Y172" s="157">
        <f>IF($C172&lt;'Fee Driven Attrition'!$I$8,1-IF(Y$13='Fee Driven Attrition'!$J$7,'Fee Driven Attrition'!$J$8,'Fee Driven Attrition'!$K$8),1)</f>
        <v>0.9</v>
      </c>
      <c r="Z172" s="157">
        <f>IF($C172&lt;'Fee Driven Attrition'!$I$9,1-IF(Z$13='Fee Driven Attrition'!$J$7,'Fee Driven Attrition'!$J$9,'Fee Driven Attrition'!$K$8),1)</f>
        <v>0.95</v>
      </c>
      <c r="AA172" s="157">
        <f>IF($C172&lt;'Fee Driven Attrition'!$I$8,1-IF(AA$13='Fee Driven Attrition'!$K$7,'Fee Driven Attrition'!$K$8,'Fee Driven Attrition'!$K$8),1)</f>
        <v>0.8</v>
      </c>
      <c r="AB172" s="157">
        <f>IF($C172&lt;'Fee Driven Attrition'!$I$9,1-IF(AB$13='Fee Driven Attrition'!$K$7,'Fee Driven Attrition'!$K$9,'Fee Driven Attrition'!$K$8),1)</f>
        <v>0.85</v>
      </c>
      <c r="AC172" s="29"/>
      <c r="AD172" s="23"/>
      <c r="AE172" s="157">
        <f t="shared" si="331"/>
        <v>1</v>
      </c>
      <c r="AF172" s="157">
        <f t="shared" si="232"/>
        <v>1</v>
      </c>
      <c r="AG172" s="157">
        <f t="shared" si="233"/>
        <v>0.5</v>
      </c>
      <c r="AH172" s="157">
        <f t="shared" si="234"/>
        <v>1</v>
      </c>
      <c r="AI172" s="157">
        <f t="shared" si="235"/>
        <v>1</v>
      </c>
      <c r="AJ172" s="157">
        <f t="shared" si="236"/>
        <v>0.9</v>
      </c>
      <c r="AK172" s="157">
        <f t="shared" si="237"/>
        <v>0.9</v>
      </c>
      <c r="AL172" s="157">
        <f t="shared" si="238"/>
        <v>0.45</v>
      </c>
      <c r="AM172" s="157">
        <f t="shared" si="239"/>
        <v>0.9</v>
      </c>
      <c r="AN172" s="157">
        <f t="shared" si="240"/>
        <v>0.9</v>
      </c>
      <c r="AO172" s="157">
        <f t="shared" si="241"/>
        <v>0.95</v>
      </c>
      <c r="AP172" s="157">
        <f t="shared" si="242"/>
        <v>0.95</v>
      </c>
      <c r="AQ172" s="157">
        <f t="shared" si="243"/>
        <v>0.47499999999999998</v>
      </c>
      <c r="AR172" s="157">
        <f t="shared" si="244"/>
        <v>0.95</v>
      </c>
      <c r="AS172" s="157">
        <f t="shared" si="245"/>
        <v>0.95</v>
      </c>
      <c r="AT172" s="157">
        <f t="shared" si="246"/>
        <v>0.8</v>
      </c>
      <c r="AU172" s="157">
        <f t="shared" si="247"/>
        <v>0.8</v>
      </c>
      <c r="AV172" s="157">
        <f t="shared" si="248"/>
        <v>0.4</v>
      </c>
      <c r="AW172" s="157">
        <f t="shared" si="249"/>
        <v>0.8</v>
      </c>
      <c r="AX172" s="157">
        <f t="shared" si="250"/>
        <v>0.8</v>
      </c>
      <c r="AY172" s="157">
        <f t="shared" si="251"/>
        <v>0.85</v>
      </c>
      <c r="AZ172" s="157">
        <f t="shared" si="252"/>
        <v>0.85</v>
      </c>
      <c r="BA172" s="157">
        <f t="shared" si="253"/>
        <v>0.42499999999999999</v>
      </c>
      <c r="BB172" s="157">
        <f t="shared" si="254"/>
        <v>0.85</v>
      </c>
      <c r="BC172" s="157">
        <f t="shared" si="255"/>
        <v>0.85</v>
      </c>
      <c r="BD172" s="60"/>
      <c r="BE172" s="158">
        <f t="shared" si="334"/>
        <v>110.20166772842447</v>
      </c>
      <c r="BF172" s="1"/>
      <c r="BG172" s="1"/>
      <c r="BH172" s="159">
        <f t="shared" si="256"/>
        <v>0</v>
      </c>
      <c r="BI172" s="159">
        <f t="shared" si="257"/>
        <v>0</v>
      </c>
      <c r="BJ172" s="159">
        <f t="shared" si="258"/>
        <v>0</v>
      </c>
      <c r="BK172" s="159">
        <f t="shared" si="259"/>
        <v>0</v>
      </c>
      <c r="BL172" s="159">
        <f t="shared" si="260"/>
        <v>0</v>
      </c>
      <c r="BM172" s="159">
        <f t="shared" si="261"/>
        <v>40</v>
      </c>
      <c r="BN172" s="159">
        <f t="shared" si="262"/>
        <v>40</v>
      </c>
      <c r="BO172" s="159">
        <f t="shared" si="263"/>
        <v>40</v>
      </c>
      <c r="BP172" s="159">
        <f t="shared" si="264"/>
        <v>40</v>
      </c>
      <c r="BQ172" s="159">
        <f t="shared" si="265"/>
        <v>40</v>
      </c>
      <c r="BR172" s="159">
        <f t="shared" si="266"/>
        <v>40</v>
      </c>
      <c r="BS172" s="159">
        <f t="shared" si="267"/>
        <v>40</v>
      </c>
      <c r="BT172" s="159">
        <f t="shared" si="268"/>
        <v>40</v>
      </c>
      <c r="BU172" s="159">
        <f t="shared" si="269"/>
        <v>40</v>
      </c>
      <c r="BV172" s="159">
        <f t="shared" si="270"/>
        <v>40</v>
      </c>
      <c r="BW172" s="159">
        <f t="shared" si="271"/>
        <v>60</v>
      </c>
      <c r="BX172" s="159">
        <f t="shared" si="272"/>
        <v>60</v>
      </c>
      <c r="BY172" s="159">
        <f t="shared" si="273"/>
        <v>60</v>
      </c>
      <c r="BZ172" s="159">
        <f t="shared" si="274"/>
        <v>60</v>
      </c>
      <c r="CA172" s="159">
        <f t="shared" si="275"/>
        <v>60</v>
      </c>
      <c r="CB172" s="159">
        <f t="shared" si="276"/>
        <v>60</v>
      </c>
      <c r="CC172" s="159">
        <f t="shared" si="277"/>
        <v>60</v>
      </c>
      <c r="CD172" s="159">
        <f t="shared" si="278"/>
        <v>60</v>
      </c>
      <c r="CE172" s="159">
        <f t="shared" si="279"/>
        <v>60</v>
      </c>
      <c r="CF172" s="159">
        <f t="shared" si="280"/>
        <v>60</v>
      </c>
      <c r="CG172" s="1"/>
      <c r="CH172" s="1"/>
      <c r="CI172" s="160">
        <f t="shared" si="281"/>
        <v>60.201667728424468</v>
      </c>
      <c r="CJ172" s="160">
        <f t="shared" si="282"/>
        <v>60.201667728424468</v>
      </c>
      <c r="CK172" s="160">
        <f t="shared" si="283"/>
        <v>60.201667728424468</v>
      </c>
      <c r="CL172" s="160">
        <f t="shared" si="284"/>
        <v>60.201667728424468</v>
      </c>
      <c r="CM172" s="160">
        <f t="shared" si="285"/>
        <v>60.201667728424468</v>
      </c>
      <c r="CN172" s="160">
        <f t="shared" si="286"/>
        <v>100.20166772842447</v>
      </c>
      <c r="CO172" s="160">
        <f t="shared" si="287"/>
        <v>100.20166772842447</v>
      </c>
      <c r="CP172" s="160">
        <f t="shared" si="288"/>
        <v>100.20166772842447</v>
      </c>
      <c r="CQ172" s="160">
        <f t="shared" si="289"/>
        <v>100.20166772842447</v>
      </c>
      <c r="CR172" s="160">
        <f t="shared" si="290"/>
        <v>100.20166772842447</v>
      </c>
      <c r="CS172" s="160">
        <f t="shared" si="291"/>
        <v>100.20166772842447</v>
      </c>
      <c r="CT172" s="160">
        <f t="shared" si="292"/>
        <v>100.20166772842447</v>
      </c>
      <c r="CU172" s="160">
        <f t="shared" si="293"/>
        <v>100.20166772842447</v>
      </c>
      <c r="CV172" s="160">
        <f t="shared" si="294"/>
        <v>100.20166772842447</v>
      </c>
      <c r="CW172" s="160">
        <f t="shared" si="295"/>
        <v>100.20166772842447</v>
      </c>
      <c r="CX172" s="160">
        <f t="shared" si="296"/>
        <v>120.20166772842447</v>
      </c>
      <c r="CY172" s="160">
        <f t="shared" si="297"/>
        <v>120.20166772842447</v>
      </c>
      <c r="CZ172" s="160">
        <f t="shared" si="298"/>
        <v>120.20166772842447</v>
      </c>
      <c r="DA172" s="160">
        <f t="shared" si="299"/>
        <v>120.20166772842447</v>
      </c>
      <c r="DB172" s="160">
        <f t="shared" si="300"/>
        <v>120.20166772842447</v>
      </c>
      <c r="DC172" s="160">
        <f t="shared" si="301"/>
        <v>120.20166772842447</v>
      </c>
      <c r="DD172" s="160">
        <f t="shared" si="302"/>
        <v>120.20166772842447</v>
      </c>
      <c r="DE172" s="160">
        <f t="shared" si="303"/>
        <v>120.20166772842447</v>
      </c>
      <c r="DF172" s="160">
        <f t="shared" si="304"/>
        <v>120.20166772842447</v>
      </c>
      <c r="DG172" s="160">
        <f t="shared" si="305"/>
        <v>120.20166772842447</v>
      </c>
      <c r="DH172" s="36"/>
      <c r="DI172" s="36"/>
      <c r="DJ172" s="160">
        <f t="shared" si="306"/>
        <v>60.201667728424468</v>
      </c>
      <c r="DK172" s="160">
        <f t="shared" si="307"/>
        <v>60.201667728424468</v>
      </c>
      <c r="DL172" s="160">
        <f t="shared" si="308"/>
        <v>30.100833864212234</v>
      </c>
      <c r="DM172" s="160">
        <f t="shared" si="309"/>
        <v>60.201667728424468</v>
      </c>
      <c r="DN172" s="160">
        <f t="shared" si="310"/>
        <v>60.201667728424468</v>
      </c>
      <c r="DO172" s="160">
        <f t="shared" si="311"/>
        <v>90.181500955582024</v>
      </c>
      <c r="DP172" s="160">
        <f t="shared" si="312"/>
        <v>90.181500955582024</v>
      </c>
      <c r="DQ172" s="160">
        <f t="shared" si="313"/>
        <v>45.090750477791012</v>
      </c>
      <c r="DR172" s="160">
        <f t="shared" si="314"/>
        <v>90.181500955582024</v>
      </c>
      <c r="DS172" s="160">
        <f t="shared" si="315"/>
        <v>90.181500955582024</v>
      </c>
      <c r="DT172" s="160">
        <f t="shared" si="316"/>
        <v>95.191584342003239</v>
      </c>
      <c r="DU172" s="160">
        <f t="shared" si="317"/>
        <v>95.191584342003239</v>
      </c>
      <c r="DV172" s="160">
        <f t="shared" si="318"/>
        <v>47.595792171001619</v>
      </c>
      <c r="DW172" s="160">
        <f t="shared" si="319"/>
        <v>95.191584342003239</v>
      </c>
      <c r="DX172" s="160">
        <f t="shared" si="320"/>
        <v>95.191584342003239</v>
      </c>
      <c r="DY172" s="160">
        <f t="shared" si="321"/>
        <v>96.16133418273958</v>
      </c>
      <c r="DZ172" s="160">
        <f t="shared" si="322"/>
        <v>96.16133418273958</v>
      </c>
      <c r="EA172" s="160">
        <f t="shared" si="323"/>
        <v>48.08066709136979</v>
      </c>
      <c r="EB172" s="160">
        <f t="shared" si="324"/>
        <v>96.16133418273958</v>
      </c>
      <c r="EC172" s="160">
        <f t="shared" si="325"/>
        <v>96.16133418273958</v>
      </c>
      <c r="ED172" s="160">
        <f t="shared" si="326"/>
        <v>102.17141756916079</v>
      </c>
      <c r="EE172" s="160">
        <f t="shared" si="327"/>
        <v>102.17141756916079</v>
      </c>
      <c r="EF172" s="160">
        <f t="shared" si="328"/>
        <v>51.085708784580397</v>
      </c>
      <c r="EG172" s="160">
        <f t="shared" si="329"/>
        <v>102.17141756916079</v>
      </c>
      <c r="EH172" s="160">
        <f t="shared" si="330"/>
        <v>102.17141756916079</v>
      </c>
      <c r="EI172" s="36"/>
      <c r="EJ172" s="36"/>
      <c r="EK172" s="36"/>
      <c r="EL172" s="36"/>
      <c r="EM172" s="36"/>
      <c r="EN172" s="36"/>
      <c r="EO172" s="36"/>
      <c r="EP172" s="36"/>
      <c r="EQ172" s="36"/>
      <c r="ER172" s="36"/>
      <c r="ES172" s="36"/>
      <c r="ET172" s="36"/>
      <c r="EU172" s="36"/>
    </row>
    <row r="173" spans="1:151" ht="13.5" thickBot="1">
      <c r="A173" s="2">
        <v>1060</v>
      </c>
      <c r="B173" s="153">
        <f>INDEX('Customer Longevity'!$A$7:$A$206,MATCH(Model!A173,'Customer Longevity'!$B$7:$B$206,0))</f>
        <v>7.8645421531908495</v>
      </c>
      <c r="C173" s="154">
        <v>9111.7824482648721</v>
      </c>
      <c r="D173" s="3"/>
      <c r="E173" s="153" cm="1">
        <f t="array" ref="E173">INDEX('Distance to Each Branch'!$C$7:$C$806,MATCH(1, (Model!$E$14='Distance to Each Branch'!$B$7:$B$806)*(Model!A173='Distance to Each Branch'!$A$7:$A$806),0))</f>
        <v>7.8441559289451623</v>
      </c>
      <c r="F173" s="153" cm="1">
        <f t="array" ref="F173">INDEX('Distance to Each Branch'!$C$7:$C$806,MATCH(1, (Model!$F$14='Distance to Each Branch'!$B$7:$B$806)*(Model!A173='Distance to Each Branch'!$A$7:$A$806),0))</f>
        <v>4.1583962569091559</v>
      </c>
      <c r="G173" s="153" cm="1">
        <f t="array" ref="G173">INDEX('Distance to Each Branch'!$C$7:$C$806,MATCH(1, (Model!$G$14='Distance to Each Branch'!$B$7:$B$806)*(Model!A173='Distance to Each Branch'!$A$7:$A$806),0))</f>
        <v>3.0577316173852105</v>
      </c>
      <c r="H173" s="153" cm="1">
        <f t="array" ref="H173">INDEX('Distance to Each Branch'!$C$7:$C$806,MATCH(1, (Model!$H$14='Distance to Each Branch'!$B$7:$B$806)*(Model!A173='Distance to Each Branch'!$A$7:$A$806),0))</f>
        <v>1.6985718168504931</v>
      </c>
      <c r="I173" s="155" t="str">
        <f t="shared" si="332"/>
        <v>Branch D</v>
      </c>
      <c r="J173" s="54"/>
      <c r="K173" s="156">
        <f t="shared" si="333"/>
        <v>1.6985718168504931</v>
      </c>
      <c r="L173" s="34">
        <v>0</v>
      </c>
      <c r="M173" s="153">
        <f t="shared" si="231"/>
        <v>0</v>
      </c>
      <c r="N173" s="153">
        <f t="shared" si="335"/>
        <v>0</v>
      </c>
      <c r="O173" s="153">
        <f t="shared" si="336"/>
        <v>0</v>
      </c>
      <c r="P173" s="153">
        <f t="shared" si="337"/>
        <v>1.3591598005347174</v>
      </c>
      <c r="R173" s="23">
        <v>1</v>
      </c>
      <c r="S173" s="157">
        <f>(1-IF(M173=0,0,INDEX('Branch Closure Driven Attrition'!$D$9:$G$12,MATCH($B173,'Branch Closure Driven Attrition'!$C$9:$C$12,TRUE),MATCH(M173,'Branch Closure Driven Attrition'!$D$8:$G$8,TRUE))))</f>
        <v>1</v>
      </c>
      <c r="T173" s="157">
        <f>(1-IF(N173=0,0,INDEX('Branch Closure Driven Attrition'!$D$9:$G$12,MATCH($B173,'Branch Closure Driven Attrition'!$C$9:$C$12,TRUE),MATCH(N173,'Branch Closure Driven Attrition'!$D$8:$G$8,TRUE))))</f>
        <v>1</v>
      </c>
      <c r="U173" s="157">
        <f>(1-IF(O173=0,0,INDEX('Branch Closure Driven Attrition'!$D$9:$G$12,MATCH($B173,'Branch Closure Driven Attrition'!$C$9:$C$12,TRUE),MATCH(O173,'Branch Closure Driven Attrition'!$D$8:$G$8,TRUE))))</f>
        <v>1</v>
      </c>
      <c r="V173" s="157">
        <f>(1-IF(P173=0,0,INDEX('Branch Closure Driven Attrition'!$D$9:$G$12,MATCH($B173,'Branch Closure Driven Attrition'!$C$9:$C$12,TRUE),MATCH(P173,'Branch Closure Driven Attrition'!$D$8:$G$8,TRUE))))</f>
        <v>0.65</v>
      </c>
      <c r="W173" s="29"/>
      <c r="X173" s="23">
        <f t="shared" si="230"/>
        <v>1</v>
      </c>
      <c r="Y173" s="157">
        <f>IF($C173&lt;'Fee Driven Attrition'!$I$8,1-IF(Y$13='Fee Driven Attrition'!$J$7,'Fee Driven Attrition'!$J$8,'Fee Driven Attrition'!$K$8),1)</f>
        <v>0.9</v>
      </c>
      <c r="Z173" s="157">
        <f>IF($C173&lt;'Fee Driven Attrition'!$I$9,1-IF(Z$13='Fee Driven Attrition'!$J$7,'Fee Driven Attrition'!$J$9,'Fee Driven Attrition'!$K$8),1)</f>
        <v>0.95</v>
      </c>
      <c r="AA173" s="157">
        <f>IF($C173&lt;'Fee Driven Attrition'!$I$8,1-IF(AA$13='Fee Driven Attrition'!$K$7,'Fee Driven Attrition'!$K$8,'Fee Driven Attrition'!$K$8),1)</f>
        <v>0.8</v>
      </c>
      <c r="AB173" s="157">
        <f>IF($C173&lt;'Fee Driven Attrition'!$I$9,1-IF(AB$13='Fee Driven Attrition'!$K$7,'Fee Driven Attrition'!$K$9,'Fee Driven Attrition'!$K$8),1)</f>
        <v>0.85</v>
      </c>
      <c r="AC173" s="29"/>
      <c r="AD173" s="23"/>
      <c r="AE173" s="157">
        <f t="shared" si="331"/>
        <v>1</v>
      </c>
      <c r="AF173" s="157">
        <f t="shared" si="232"/>
        <v>1</v>
      </c>
      <c r="AG173" s="157">
        <f t="shared" si="233"/>
        <v>1</v>
      </c>
      <c r="AH173" s="157">
        <f t="shared" si="234"/>
        <v>1</v>
      </c>
      <c r="AI173" s="157">
        <f t="shared" si="235"/>
        <v>0.65</v>
      </c>
      <c r="AJ173" s="157">
        <f t="shared" si="236"/>
        <v>0.9</v>
      </c>
      <c r="AK173" s="157">
        <f t="shared" si="237"/>
        <v>0.9</v>
      </c>
      <c r="AL173" s="157">
        <f t="shared" si="238"/>
        <v>0.9</v>
      </c>
      <c r="AM173" s="157">
        <f t="shared" si="239"/>
        <v>0.9</v>
      </c>
      <c r="AN173" s="157">
        <f t="shared" si="240"/>
        <v>0.58500000000000008</v>
      </c>
      <c r="AO173" s="157">
        <f t="shared" si="241"/>
        <v>0.95</v>
      </c>
      <c r="AP173" s="157">
        <f t="shared" si="242"/>
        <v>0.95</v>
      </c>
      <c r="AQ173" s="157">
        <f t="shared" si="243"/>
        <v>0.95</v>
      </c>
      <c r="AR173" s="157">
        <f t="shared" si="244"/>
        <v>0.95</v>
      </c>
      <c r="AS173" s="157">
        <f t="shared" si="245"/>
        <v>0.61749999999999994</v>
      </c>
      <c r="AT173" s="157">
        <f t="shared" si="246"/>
        <v>0.8</v>
      </c>
      <c r="AU173" s="157">
        <f t="shared" si="247"/>
        <v>0.8</v>
      </c>
      <c r="AV173" s="157">
        <f t="shared" si="248"/>
        <v>0.8</v>
      </c>
      <c r="AW173" s="157">
        <f t="shared" si="249"/>
        <v>0.8</v>
      </c>
      <c r="AX173" s="157">
        <f t="shared" si="250"/>
        <v>0.52</v>
      </c>
      <c r="AY173" s="157">
        <f t="shared" si="251"/>
        <v>0.85</v>
      </c>
      <c r="AZ173" s="157">
        <f t="shared" si="252"/>
        <v>0.85</v>
      </c>
      <c r="BA173" s="157">
        <f t="shared" si="253"/>
        <v>0.85</v>
      </c>
      <c r="BB173" s="157">
        <f t="shared" si="254"/>
        <v>0.85</v>
      </c>
      <c r="BC173" s="157">
        <f t="shared" si="255"/>
        <v>0.55249999999999999</v>
      </c>
      <c r="BD173" s="60"/>
      <c r="BE173" s="158">
        <f t="shared" si="334"/>
        <v>91.117824482648729</v>
      </c>
      <c r="BF173" s="1"/>
      <c r="BG173" s="1"/>
      <c r="BH173" s="159">
        <f t="shared" si="256"/>
        <v>0</v>
      </c>
      <c r="BI173" s="159">
        <f t="shared" si="257"/>
        <v>0</v>
      </c>
      <c r="BJ173" s="159">
        <f t="shared" si="258"/>
        <v>0</v>
      </c>
      <c r="BK173" s="159">
        <f t="shared" si="259"/>
        <v>0</v>
      </c>
      <c r="BL173" s="159">
        <f t="shared" si="260"/>
        <v>0</v>
      </c>
      <c r="BM173" s="159">
        <f t="shared" si="261"/>
        <v>40</v>
      </c>
      <c r="BN173" s="159">
        <f t="shared" si="262"/>
        <v>40</v>
      </c>
      <c r="BO173" s="159">
        <f t="shared" si="263"/>
        <v>40</v>
      </c>
      <c r="BP173" s="159">
        <f t="shared" si="264"/>
        <v>40</v>
      </c>
      <c r="BQ173" s="159">
        <f t="shared" si="265"/>
        <v>40</v>
      </c>
      <c r="BR173" s="159">
        <f t="shared" si="266"/>
        <v>40</v>
      </c>
      <c r="BS173" s="159">
        <f t="shared" si="267"/>
        <v>40</v>
      </c>
      <c r="BT173" s="159">
        <f t="shared" si="268"/>
        <v>40</v>
      </c>
      <c r="BU173" s="159">
        <f t="shared" si="269"/>
        <v>40</v>
      </c>
      <c r="BV173" s="159">
        <f t="shared" si="270"/>
        <v>40</v>
      </c>
      <c r="BW173" s="159">
        <f t="shared" si="271"/>
        <v>60</v>
      </c>
      <c r="BX173" s="159">
        <f t="shared" si="272"/>
        <v>60</v>
      </c>
      <c r="BY173" s="159">
        <f t="shared" si="273"/>
        <v>60</v>
      </c>
      <c r="BZ173" s="159">
        <f t="shared" si="274"/>
        <v>60</v>
      </c>
      <c r="CA173" s="159">
        <f t="shared" si="275"/>
        <v>60</v>
      </c>
      <c r="CB173" s="159">
        <f t="shared" si="276"/>
        <v>60</v>
      </c>
      <c r="CC173" s="159">
        <f t="shared" si="277"/>
        <v>60</v>
      </c>
      <c r="CD173" s="159">
        <f t="shared" si="278"/>
        <v>60</v>
      </c>
      <c r="CE173" s="159">
        <f t="shared" si="279"/>
        <v>60</v>
      </c>
      <c r="CF173" s="159">
        <f t="shared" si="280"/>
        <v>60</v>
      </c>
      <c r="CG173" s="1"/>
      <c r="CH173" s="1"/>
      <c r="CI173" s="160">
        <f t="shared" si="281"/>
        <v>41.117824482648729</v>
      </c>
      <c r="CJ173" s="160">
        <f t="shared" si="282"/>
        <v>41.117824482648729</v>
      </c>
      <c r="CK173" s="160">
        <f t="shared" si="283"/>
        <v>41.117824482648729</v>
      </c>
      <c r="CL173" s="160">
        <f t="shared" si="284"/>
        <v>41.117824482648729</v>
      </c>
      <c r="CM173" s="160">
        <f t="shared" si="285"/>
        <v>41.117824482648729</v>
      </c>
      <c r="CN173" s="160">
        <f t="shared" si="286"/>
        <v>81.117824482648729</v>
      </c>
      <c r="CO173" s="160">
        <f t="shared" si="287"/>
        <v>81.117824482648729</v>
      </c>
      <c r="CP173" s="160">
        <f t="shared" si="288"/>
        <v>81.117824482648729</v>
      </c>
      <c r="CQ173" s="160">
        <f t="shared" si="289"/>
        <v>81.117824482648729</v>
      </c>
      <c r="CR173" s="160">
        <f t="shared" si="290"/>
        <v>81.117824482648729</v>
      </c>
      <c r="CS173" s="160">
        <f t="shared" si="291"/>
        <v>81.117824482648729</v>
      </c>
      <c r="CT173" s="160">
        <f t="shared" si="292"/>
        <v>81.117824482648729</v>
      </c>
      <c r="CU173" s="160">
        <f t="shared" si="293"/>
        <v>81.117824482648729</v>
      </c>
      <c r="CV173" s="160">
        <f t="shared" si="294"/>
        <v>81.117824482648729</v>
      </c>
      <c r="CW173" s="160">
        <f t="shared" si="295"/>
        <v>81.117824482648729</v>
      </c>
      <c r="CX173" s="160">
        <f t="shared" si="296"/>
        <v>101.11782448264873</v>
      </c>
      <c r="CY173" s="160">
        <f t="shared" si="297"/>
        <v>101.11782448264873</v>
      </c>
      <c r="CZ173" s="160">
        <f t="shared" si="298"/>
        <v>101.11782448264873</v>
      </c>
      <c r="DA173" s="160">
        <f t="shared" si="299"/>
        <v>101.11782448264873</v>
      </c>
      <c r="DB173" s="160">
        <f t="shared" si="300"/>
        <v>101.11782448264873</v>
      </c>
      <c r="DC173" s="160">
        <f t="shared" si="301"/>
        <v>101.11782448264873</v>
      </c>
      <c r="DD173" s="160">
        <f t="shared" si="302"/>
        <v>101.11782448264873</v>
      </c>
      <c r="DE173" s="160">
        <f t="shared" si="303"/>
        <v>101.11782448264873</v>
      </c>
      <c r="DF173" s="160">
        <f t="shared" si="304"/>
        <v>101.11782448264873</v>
      </c>
      <c r="DG173" s="160">
        <f t="shared" si="305"/>
        <v>101.11782448264873</v>
      </c>
      <c r="DH173" s="36"/>
      <c r="DI173" s="36"/>
      <c r="DJ173" s="160">
        <f t="shared" si="306"/>
        <v>41.117824482648729</v>
      </c>
      <c r="DK173" s="160">
        <f t="shared" si="307"/>
        <v>41.117824482648729</v>
      </c>
      <c r="DL173" s="160">
        <f t="shared" si="308"/>
        <v>41.117824482648729</v>
      </c>
      <c r="DM173" s="160">
        <f t="shared" si="309"/>
        <v>41.117824482648729</v>
      </c>
      <c r="DN173" s="160">
        <f t="shared" si="310"/>
        <v>26.726585913721674</v>
      </c>
      <c r="DO173" s="160">
        <f t="shared" si="311"/>
        <v>73.006042034383853</v>
      </c>
      <c r="DP173" s="160">
        <f t="shared" si="312"/>
        <v>73.006042034383853</v>
      </c>
      <c r="DQ173" s="160">
        <f t="shared" si="313"/>
        <v>73.006042034383853</v>
      </c>
      <c r="DR173" s="160">
        <f t="shared" si="314"/>
        <v>73.006042034383853</v>
      </c>
      <c r="DS173" s="160">
        <f t="shared" si="315"/>
        <v>47.453927322349514</v>
      </c>
      <c r="DT173" s="160">
        <f t="shared" si="316"/>
        <v>77.061933258516291</v>
      </c>
      <c r="DU173" s="160">
        <f t="shared" si="317"/>
        <v>77.061933258516291</v>
      </c>
      <c r="DV173" s="160">
        <f t="shared" si="318"/>
        <v>77.061933258516291</v>
      </c>
      <c r="DW173" s="160">
        <f t="shared" si="319"/>
        <v>77.061933258516291</v>
      </c>
      <c r="DX173" s="160">
        <f t="shared" si="320"/>
        <v>50.090256618035582</v>
      </c>
      <c r="DY173" s="160">
        <f t="shared" si="321"/>
        <v>80.894259586118991</v>
      </c>
      <c r="DZ173" s="160">
        <f t="shared" si="322"/>
        <v>80.894259586118991</v>
      </c>
      <c r="EA173" s="160">
        <f t="shared" si="323"/>
        <v>80.894259586118991</v>
      </c>
      <c r="EB173" s="160">
        <f t="shared" si="324"/>
        <v>80.894259586118991</v>
      </c>
      <c r="EC173" s="160">
        <f t="shared" si="325"/>
        <v>52.581268730977342</v>
      </c>
      <c r="ED173" s="160">
        <f t="shared" si="326"/>
        <v>85.950150810251415</v>
      </c>
      <c r="EE173" s="160">
        <f t="shared" si="327"/>
        <v>85.950150810251415</v>
      </c>
      <c r="EF173" s="160">
        <f t="shared" si="328"/>
        <v>85.950150810251415</v>
      </c>
      <c r="EG173" s="160">
        <f t="shared" si="329"/>
        <v>85.950150810251415</v>
      </c>
      <c r="EH173" s="160">
        <f t="shared" si="330"/>
        <v>55.867598026663423</v>
      </c>
      <c r="EI173" s="36"/>
      <c r="EJ173" s="36"/>
      <c r="EK173" s="36"/>
      <c r="EL173" s="36"/>
      <c r="EM173" s="36"/>
      <c r="EN173" s="36"/>
      <c r="EO173" s="36"/>
      <c r="EP173" s="36"/>
      <c r="EQ173" s="36"/>
      <c r="ER173" s="36"/>
      <c r="ES173" s="36"/>
      <c r="ET173" s="36"/>
      <c r="EU173" s="36"/>
    </row>
    <row r="174" spans="1:151" ht="13.5" thickBot="1">
      <c r="A174" s="2">
        <v>1110</v>
      </c>
      <c r="B174" s="153">
        <f>INDEX('Customer Longevity'!$A$7:$A$206,MATCH(Model!A174,'Customer Longevity'!$B$7:$B$206,0))</f>
        <v>4.8677052942503378</v>
      </c>
      <c r="C174" s="154">
        <v>20352.982850019052</v>
      </c>
      <c r="D174" s="3"/>
      <c r="E174" s="153" cm="1">
        <f t="array" ref="E174">INDEX('Distance to Each Branch'!$C$7:$C$806,MATCH(1, (Model!$E$14='Distance to Each Branch'!$B$7:$B$806)*(Model!A174='Distance to Each Branch'!$A$7:$A$806),0))</f>
        <v>6.4011417041944769</v>
      </c>
      <c r="F174" s="153" cm="1">
        <f t="array" ref="F174">INDEX('Distance to Each Branch'!$C$7:$C$806,MATCH(1, (Model!$F$14='Distance to Each Branch'!$B$7:$B$806)*(Model!A174='Distance to Each Branch'!$A$7:$A$806),0))</f>
        <v>0.70551165288678386</v>
      </c>
      <c r="G174" s="153" cm="1">
        <f t="array" ref="G174">INDEX('Distance to Each Branch'!$C$7:$C$806,MATCH(1, (Model!$G$14='Distance to Each Branch'!$B$7:$B$806)*(Model!A174='Distance to Each Branch'!$A$7:$A$806),0))</f>
        <v>2.4486818393968273</v>
      </c>
      <c r="H174" s="153" cm="1">
        <f t="array" ref="H174">INDEX('Distance to Each Branch'!$C$7:$C$806,MATCH(1, (Model!$H$14='Distance to Each Branch'!$B$7:$B$806)*(Model!A174='Distance to Each Branch'!$A$7:$A$806),0))</f>
        <v>3.3583547418781201</v>
      </c>
      <c r="I174" s="155" t="str">
        <f t="shared" si="332"/>
        <v>Branch B</v>
      </c>
      <c r="J174" s="54"/>
      <c r="K174" s="156">
        <f t="shared" si="333"/>
        <v>0.70551165288678386</v>
      </c>
      <c r="L174" s="34">
        <v>0</v>
      </c>
      <c r="M174" s="153">
        <f t="shared" si="231"/>
        <v>0</v>
      </c>
      <c r="N174" s="153">
        <f t="shared" si="335"/>
        <v>1.7431701865100435</v>
      </c>
      <c r="O174" s="153">
        <f t="shared" si="336"/>
        <v>0</v>
      </c>
      <c r="P174" s="153">
        <f t="shared" si="337"/>
        <v>0</v>
      </c>
      <c r="R174" s="23">
        <v>1</v>
      </c>
      <c r="S174" s="157">
        <f>(1-IF(M174=0,0,INDEX('Branch Closure Driven Attrition'!$D$9:$G$12,MATCH($B174,'Branch Closure Driven Attrition'!$C$9:$C$12,TRUE),MATCH(M174,'Branch Closure Driven Attrition'!$D$8:$G$8,TRUE))))</f>
        <v>1</v>
      </c>
      <c r="T174" s="157">
        <f>(1-IF(N174=0,0,INDEX('Branch Closure Driven Attrition'!$D$9:$G$12,MATCH($B174,'Branch Closure Driven Attrition'!$C$9:$C$12,TRUE),MATCH(N174,'Branch Closure Driven Attrition'!$D$8:$G$8,TRUE))))</f>
        <v>0.6</v>
      </c>
      <c r="U174" s="157">
        <f>(1-IF(O174=0,0,INDEX('Branch Closure Driven Attrition'!$D$9:$G$12,MATCH($B174,'Branch Closure Driven Attrition'!$C$9:$C$12,TRUE),MATCH(O174,'Branch Closure Driven Attrition'!$D$8:$G$8,TRUE))))</f>
        <v>1</v>
      </c>
      <c r="V174" s="157">
        <f>(1-IF(P174=0,0,INDEX('Branch Closure Driven Attrition'!$D$9:$G$12,MATCH($B174,'Branch Closure Driven Attrition'!$C$9:$C$12,TRUE),MATCH(P174,'Branch Closure Driven Attrition'!$D$8:$G$8,TRUE))))</f>
        <v>1</v>
      </c>
      <c r="W174" s="29"/>
      <c r="X174" s="23">
        <f t="shared" si="230"/>
        <v>1</v>
      </c>
      <c r="Y174" s="157">
        <f>IF($C174&lt;'Fee Driven Attrition'!$I$8,1-IF(Y$13='Fee Driven Attrition'!$J$7,'Fee Driven Attrition'!$J$8,'Fee Driven Attrition'!$K$8),1)</f>
        <v>1</v>
      </c>
      <c r="Z174" s="157">
        <f>IF($C174&lt;'Fee Driven Attrition'!$I$9,1-IF(Z$13='Fee Driven Attrition'!$J$7,'Fee Driven Attrition'!$J$9,'Fee Driven Attrition'!$K$8),1)</f>
        <v>1</v>
      </c>
      <c r="AA174" s="157">
        <f>IF($C174&lt;'Fee Driven Attrition'!$I$8,1-IF(AA$13='Fee Driven Attrition'!$K$7,'Fee Driven Attrition'!$K$8,'Fee Driven Attrition'!$K$8),1)</f>
        <v>1</v>
      </c>
      <c r="AB174" s="157">
        <f>IF($C174&lt;'Fee Driven Attrition'!$I$9,1-IF(AB$13='Fee Driven Attrition'!$K$7,'Fee Driven Attrition'!$K$9,'Fee Driven Attrition'!$K$8),1)</f>
        <v>1</v>
      </c>
      <c r="AC174" s="29"/>
      <c r="AD174" s="23"/>
      <c r="AE174" s="157">
        <f t="shared" si="331"/>
        <v>1</v>
      </c>
      <c r="AF174" s="157">
        <f t="shared" si="232"/>
        <v>1</v>
      </c>
      <c r="AG174" s="157">
        <f t="shared" si="233"/>
        <v>0.6</v>
      </c>
      <c r="AH174" s="157">
        <f t="shared" si="234"/>
        <v>1</v>
      </c>
      <c r="AI174" s="157">
        <f t="shared" si="235"/>
        <v>1</v>
      </c>
      <c r="AJ174" s="157">
        <f t="shared" si="236"/>
        <v>1</v>
      </c>
      <c r="AK174" s="157">
        <f t="shared" si="237"/>
        <v>1</v>
      </c>
      <c r="AL174" s="157">
        <f t="shared" si="238"/>
        <v>0.6</v>
      </c>
      <c r="AM174" s="157">
        <f t="shared" si="239"/>
        <v>1</v>
      </c>
      <c r="AN174" s="157">
        <f t="shared" si="240"/>
        <v>1</v>
      </c>
      <c r="AO174" s="157">
        <f t="shared" si="241"/>
        <v>1</v>
      </c>
      <c r="AP174" s="157">
        <f t="shared" si="242"/>
        <v>1</v>
      </c>
      <c r="AQ174" s="157">
        <f t="shared" si="243"/>
        <v>0.6</v>
      </c>
      <c r="AR174" s="157">
        <f t="shared" si="244"/>
        <v>1</v>
      </c>
      <c r="AS174" s="157">
        <f t="shared" si="245"/>
        <v>1</v>
      </c>
      <c r="AT174" s="157">
        <f t="shared" si="246"/>
        <v>1</v>
      </c>
      <c r="AU174" s="157">
        <f t="shared" si="247"/>
        <v>1</v>
      </c>
      <c r="AV174" s="157">
        <f t="shared" si="248"/>
        <v>0.6</v>
      </c>
      <c r="AW174" s="157">
        <f t="shared" si="249"/>
        <v>1</v>
      </c>
      <c r="AX174" s="157">
        <f t="shared" si="250"/>
        <v>1</v>
      </c>
      <c r="AY174" s="157">
        <f t="shared" si="251"/>
        <v>1</v>
      </c>
      <c r="AZ174" s="157">
        <f t="shared" si="252"/>
        <v>1</v>
      </c>
      <c r="BA174" s="157">
        <f t="shared" si="253"/>
        <v>0.6</v>
      </c>
      <c r="BB174" s="157">
        <f t="shared" si="254"/>
        <v>1</v>
      </c>
      <c r="BC174" s="157">
        <f t="shared" si="255"/>
        <v>1</v>
      </c>
      <c r="BD174" s="60"/>
      <c r="BE174" s="158">
        <f t="shared" si="334"/>
        <v>203.52982850019052</v>
      </c>
      <c r="BF174" s="1"/>
      <c r="BG174" s="1"/>
      <c r="BH174" s="159">
        <f t="shared" si="256"/>
        <v>0</v>
      </c>
      <c r="BI174" s="159">
        <f t="shared" si="257"/>
        <v>0</v>
      </c>
      <c r="BJ174" s="159">
        <f t="shared" si="258"/>
        <v>0</v>
      </c>
      <c r="BK174" s="159">
        <f t="shared" si="259"/>
        <v>0</v>
      </c>
      <c r="BL174" s="159">
        <f t="shared" si="260"/>
        <v>0</v>
      </c>
      <c r="BM174" s="159">
        <f t="shared" si="261"/>
        <v>0</v>
      </c>
      <c r="BN174" s="159">
        <f t="shared" si="262"/>
        <v>0</v>
      </c>
      <c r="BO174" s="159">
        <f t="shared" si="263"/>
        <v>0</v>
      </c>
      <c r="BP174" s="159">
        <f t="shared" si="264"/>
        <v>0</v>
      </c>
      <c r="BQ174" s="159">
        <f t="shared" si="265"/>
        <v>0</v>
      </c>
      <c r="BR174" s="159">
        <f t="shared" si="266"/>
        <v>0</v>
      </c>
      <c r="BS174" s="159">
        <f t="shared" si="267"/>
        <v>0</v>
      </c>
      <c r="BT174" s="159">
        <f t="shared" si="268"/>
        <v>0</v>
      </c>
      <c r="BU174" s="159">
        <f t="shared" si="269"/>
        <v>0</v>
      </c>
      <c r="BV174" s="159">
        <f t="shared" si="270"/>
        <v>0</v>
      </c>
      <c r="BW174" s="159">
        <f t="shared" si="271"/>
        <v>0</v>
      </c>
      <c r="BX174" s="159">
        <f t="shared" si="272"/>
        <v>0</v>
      </c>
      <c r="BY174" s="159">
        <f t="shared" si="273"/>
        <v>0</v>
      </c>
      <c r="BZ174" s="159">
        <f t="shared" si="274"/>
        <v>0</v>
      </c>
      <c r="CA174" s="159">
        <f t="shared" si="275"/>
        <v>0</v>
      </c>
      <c r="CB174" s="159">
        <f t="shared" si="276"/>
        <v>0</v>
      </c>
      <c r="CC174" s="159">
        <f t="shared" si="277"/>
        <v>0</v>
      </c>
      <c r="CD174" s="159">
        <f t="shared" si="278"/>
        <v>0</v>
      </c>
      <c r="CE174" s="159">
        <f t="shared" si="279"/>
        <v>0</v>
      </c>
      <c r="CF174" s="159">
        <f t="shared" si="280"/>
        <v>0</v>
      </c>
      <c r="CG174" s="1"/>
      <c r="CH174" s="1"/>
      <c r="CI174" s="160">
        <f t="shared" si="281"/>
        <v>153.52982850019052</v>
      </c>
      <c r="CJ174" s="160">
        <f t="shared" si="282"/>
        <v>153.52982850019052</v>
      </c>
      <c r="CK174" s="160">
        <f t="shared" si="283"/>
        <v>153.52982850019052</v>
      </c>
      <c r="CL174" s="160">
        <f t="shared" si="284"/>
        <v>153.52982850019052</v>
      </c>
      <c r="CM174" s="160">
        <f t="shared" si="285"/>
        <v>153.52982850019052</v>
      </c>
      <c r="CN174" s="160">
        <f t="shared" si="286"/>
        <v>153.52982850019052</v>
      </c>
      <c r="CO174" s="160">
        <f t="shared" si="287"/>
        <v>153.52982850019052</v>
      </c>
      <c r="CP174" s="160">
        <f t="shared" si="288"/>
        <v>153.52982850019052</v>
      </c>
      <c r="CQ174" s="160">
        <f t="shared" si="289"/>
        <v>153.52982850019052</v>
      </c>
      <c r="CR174" s="160">
        <f t="shared" si="290"/>
        <v>153.52982850019052</v>
      </c>
      <c r="CS174" s="160">
        <f t="shared" si="291"/>
        <v>153.52982850019052</v>
      </c>
      <c r="CT174" s="160">
        <f t="shared" si="292"/>
        <v>153.52982850019052</v>
      </c>
      <c r="CU174" s="160">
        <f t="shared" si="293"/>
        <v>153.52982850019052</v>
      </c>
      <c r="CV174" s="160">
        <f t="shared" si="294"/>
        <v>153.52982850019052</v>
      </c>
      <c r="CW174" s="160">
        <f t="shared" si="295"/>
        <v>153.52982850019052</v>
      </c>
      <c r="CX174" s="160">
        <f t="shared" si="296"/>
        <v>153.52982850019052</v>
      </c>
      <c r="CY174" s="160">
        <f t="shared" si="297"/>
        <v>153.52982850019052</v>
      </c>
      <c r="CZ174" s="160">
        <f t="shared" si="298"/>
        <v>153.52982850019052</v>
      </c>
      <c r="DA174" s="160">
        <f t="shared" si="299"/>
        <v>153.52982850019052</v>
      </c>
      <c r="DB174" s="160">
        <f t="shared" si="300"/>
        <v>153.52982850019052</v>
      </c>
      <c r="DC174" s="160">
        <f t="shared" si="301"/>
        <v>153.52982850019052</v>
      </c>
      <c r="DD174" s="160">
        <f t="shared" si="302"/>
        <v>153.52982850019052</v>
      </c>
      <c r="DE174" s="160">
        <f t="shared" si="303"/>
        <v>153.52982850019052</v>
      </c>
      <c r="DF174" s="160">
        <f t="shared" si="304"/>
        <v>153.52982850019052</v>
      </c>
      <c r="DG174" s="160">
        <f t="shared" si="305"/>
        <v>153.52982850019052</v>
      </c>
      <c r="DH174" s="36"/>
      <c r="DI174" s="36"/>
      <c r="DJ174" s="160">
        <f t="shared" si="306"/>
        <v>153.52982850019052</v>
      </c>
      <c r="DK174" s="160">
        <f t="shared" si="307"/>
        <v>153.52982850019052</v>
      </c>
      <c r="DL174" s="160">
        <f t="shared" si="308"/>
        <v>92.117897100114305</v>
      </c>
      <c r="DM174" s="160">
        <f t="shared" si="309"/>
        <v>153.52982850019052</v>
      </c>
      <c r="DN174" s="160">
        <f t="shared" si="310"/>
        <v>153.52982850019052</v>
      </c>
      <c r="DO174" s="160">
        <f t="shared" si="311"/>
        <v>153.52982850019052</v>
      </c>
      <c r="DP174" s="160">
        <f t="shared" si="312"/>
        <v>153.52982850019052</v>
      </c>
      <c r="DQ174" s="160">
        <f t="shared" si="313"/>
        <v>92.117897100114305</v>
      </c>
      <c r="DR174" s="160">
        <f t="shared" si="314"/>
        <v>153.52982850019052</v>
      </c>
      <c r="DS174" s="160">
        <f t="shared" si="315"/>
        <v>153.52982850019052</v>
      </c>
      <c r="DT174" s="160">
        <f t="shared" si="316"/>
        <v>153.52982850019052</v>
      </c>
      <c r="DU174" s="160">
        <f t="shared" si="317"/>
        <v>153.52982850019052</v>
      </c>
      <c r="DV174" s="160">
        <f t="shared" si="318"/>
        <v>92.117897100114305</v>
      </c>
      <c r="DW174" s="160">
        <f t="shared" si="319"/>
        <v>153.52982850019052</v>
      </c>
      <c r="DX174" s="160">
        <f t="shared" si="320"/>
        <v>153.52982850019052</v>
      </c>
      <c r="DY174" s="160">
        <f t="shared" si="321"/>
        <v>153.52982850019052</v>
      </c>
      <c r="DZ174" s="160">
        <f t="shared" si="322"/>
        <v>153.52982850019052</v>
      </c>
      <c r="EA174" s="160">
        <f t="shared" si="323"/>
        <v>92.117897100114305</v>
      </c>
      <c r="EB174" s="160">
        <f t="shared" si="324"/>
        <v>153.52982850019052</v>
      </c>
      <c r="EC174" s="160">
        <f t="shared" si="325"/>
        <v>153.52982850019052</v>
      </c>
      <c r="ED174" s="160">
        <f t="shared" si="326"/>
        <v>153.52982850019052</v>
      </c>
      <c r="EE174" s="160">
        <f t="shared" si="327"/>
        <v>153.52982850019052</v>
      </c>
      <c r="EF174" s="160">
        <f t="shared" si="328"/>
        <v>92.117897100114305</v>
      </c>
      <c r="EG174" s="160">
        <f t="shared" si="329"/>
        <v>153.52982850019052</v>
      </c>
      <c r="EH174" s="160">
        <f t="shared" si="330"/>
        <v>153.52982850019052</v>
      </c>
      <c r="EI174" s="36"/>
      <c r="EJ174" s="36"/>
      <c r="EK174" s="36"/>
      <c r="EL174" s="36"/>
      <c r="EM174" s="36"/>
      <c r="EN174" s="36"/>
      <c r="EO174" s="36"/>
      <c r="EP174" s="36"/>
      <c r="EQ174" s="36"/>
      <c r="ER174" s="36"/>
      <c r="ES174" s="36"/>
      <c r="ET174" s="36"/>
      <c r="EU174" s="36"/>
    </row>
    <row r="175" spans="1:151" ht="13.5" thickBot="1">
      <c r="A175" s="2">
        <v>1131</v>
      </c>
      <c r="B175" s="153">
        <f>INDEX('Customer Longevity'!$A$7:$A$206,MATCH(Model!A175,'Customer Longevity'!$B$7:$B$206,0))</f>
        <v>12.295407857498773</v>
      </c>
      <c r="C175" s="154">
        <v>36338.46692243166</v>
      </c>
      <c r="D175" s="3"/>
      <c r="E175" s="153" cm="1">
        <f t="array" ref="E175">INDEX('Distance to Each Branch'!$C$7:$C$806,MATCH(1, (Model!$E$14='Distance to Each Branch'!$B$7:$B$806)*(Model!A175='Distance to Each Branch'!$A$7:$A$806),0))</f>
        <v>2.9584361871795384</v>
      </c>
      <c r="F175" s="153" cm="1">
        <f t="array" ref="F175">INDEX('Distance to Each Branch'!$C$7:$C$806,MATCH(1, (Model!$F$14='Distance to Each Branch'!$B$7:$B$806)*(Model!A175='Distance to Each Branch'!$A$7:$A$806),0))</f>
        <v>4.7781148302071674</v>
      </c>
      <c r="G175" s="153" cm="1">
        <f t="array" ref="G175">INDEX('Distance to Each Branch'!$C$7:$C$806,MATCH(1, (Model!$G$14='Distance to Each Branch'!$B$7:$B$806)*(Model!A175='Distance to Each Branch'!$A$7:$A$806),0))</f>
        <v>4.7698717651131259</v>
      </c>
      <c r="H175" s="153" cm="1">
        <f t="array" ref="H175">INDEX('Distance to Each Branch'!$C$7:$C$806,MATCH(1, (Model!$H$14='Distance to Each Branch'!$B$7:$B$806)*(Model!A175='Distance to Each Branch'!$A$7:$A$806),0))</f>
        <v>3.8747902974281669</v>
      </c>
      <c r="I175" s="155" t="str">
        <f t="shared" si="332"/>
        <v>Branch A</v>
      </c>
      <c r="J175" s="54"/>
      <c r="K175" s="156">
        <f t="shared" si="333"/>
        <v>2.9584361871795384</v>
      </c>
      <c r="L175" s="34">
        <v>0</v>
      </c>
      <c r="M175" s="153">
        <f t="shared" si="231"/>
        <v>0.91635411024862856</v>
      </c>
      <c r="N175" s="153">
        <f t="shared" si="335"/>
        <v>0</v>
      </c>
      <c r="O175" s="153">
        <f t="shared" si="336"/>
        <v>0</v>
      </c>
      <c r="P175" s="153">
        <f t="shared" si="337"/>
        <v>0</v>
      </c>
      <c r="R175" s="23">
        <v>1</v>
      </c>
      <c r="S175" s="157">
        <f>(1-IF(M175=0,0,INDEX('Branch Closure Driven Attrition'!$D$9:$G$12,MATCH($B175,'Branch Closure Driven Attrition'!$C$9:$C$12,TRUE),MATCH(M175,'Branch Closure Driven Attrition'!$D$8:$G$8,TRUE))))</f>
        <v>0.7</v>
      </c>
      <c r="T175" s="157">
        <f>(1-IF(N175=0,0,INDEX('Branch Closure Driven Attrition'!$D$9:$G$12,MATCH($B175,'Branch Closure Driven Attrition'!$C$9:$C$12,TRUE),MATCH(N175,'Branch Closure Driven Attrition'!$D$8:$G$8,TRUE))))</f>
        <v>1</v>
      </c>
      <c r="U175" s="157">
        <f>(1-IF(O175=0,0,INDEX('Branch Closure Driven Attrition'!$D$9:$G$12,MATCH($B175,'Branch Closure Driven Attrition'!$C$9:$C$12,TRUE),MATCH(O175,'Branch Closure Driven Attrition'!$D$8:$G$8,TRUE))))</f>
        <v>1</v>
      </c>
      <c r="V175" s="157">
        <f>(1-IF(P175=0,0,INDEX('Branch Closure Driven Attrition'!$D$9:$G$12,MATCH($B175,'Branch Closure Driven Attrition'!$C$9:$C$12,TRUE),MATCH(P175,'Branch Closure Driven Attrition'!$D$8:$G$8,TRUE))))</f>
        <v>1</v>
      </c>
      <c r="W175" s="29"/>
      <c r="X175" s="23">
        <f t="shared" si="230"/>
        <v>1</v>
      </c>
      <c r="Y175" s="157">
        <f>IF($C175&lt;'Fee Driven Attrition'!$I$8,1-IF(Y$13='Fee Driven Attrition'!$J$7,'Fee Driven Attrition'!$J$8,'Fee Driven Attrition'!$K$8),1)</f>
        <v>1</v>
      </c>
      <c r="Z175" s="157">
        <f>IF($C175&lt;'Fee Driven Attrition'!$I$9,1-IF(Z$13='Fee Driven Attrition'!$J$7,'Fee Driven Attrition'!$J$9,'Fee Driven Attrition'!$K$8),1)</f>
        <v>1</v>
      </c>
      <c r="AA175" s="157">
        <f>IF($C175&lt;'Fee Driven Attrition'!$I$8,1-IF(AA$13='Fee Driven Attrition'!$K$7,'Fee Driven Attrition'!$K$8,'Fee Driven Attrition'!$K$8),1)</f>
        <v>1</v>
      </c>
      <c r="AB175" s="157">
        <f>IF($C175&lt;'Fee Driven Attrition'!$I$9,1-IF(AB$13='Fee Driven Attrition'!$K$7,'Fee Driven Attrition'!$K$9,'Fee Driven Attrition'!$K$8),1)</f>
        <v>1</v>
      </c>
      <c r="AC175" s="29"/>
      <c r="AD175" s="23"/>
      <c r="AE175" s="157">
        <f t="shared" si="331"/>
        <v>1</v>
      </c>
      <c r="AF175" s="157">
        <f t="shared" si="232"/>
        <v>0.7</v>
      </c>
      <c r="AG175" s="157">
        <f t="shared" si="233"/>
        <v>1</v>
      </c>
      <c r="AH175" s="157">
        <f t="shared" si="234"/>
        <v>1</v>
      </c>
      <c r="AI175" s="157">
        <f t="shared" si="235"/>
        <v>1</v>
      </c>
      <c r="AJ175" s="157">
        <f t="shared" si="236"/>
        <v>1</v>
      </c>
      <c r="AK175" s="157">
        <f t="shared" si="237"/>
        <v>0.7</v>
      </c>
      <c r="AL175" s="157">
        <f t="shared" si="238"/>
        <v>1</v>
      </c>
      <c r="AM175" s="157">
        <f t="shared" si="239"/>
        <v>1</v>
      </c>
      <c r="AN175" s="157">
        <f t="shared" si="240"/>
        <v>1</v>
      </c>
      <c r="AO175" s="157">
        <f t="shared" si="241"/>
        <v>1</v>
      </c>
      <c r="AP175" s="157">
        <f t="shared" si="242"/>
        <v>0.7</v>
      </c>
      <c r="AQ175" s="157">
        <f t="shared" si="243"/>
        <v>1</v>
      </c>
      <c r="AR175" s="157">
        <f t="shared" si="244"/>
        <v>1</v>
      </c>
      <c r="AS175" s="157">
        <f t="shared" si="245"/>
        <v>1</v>
      </c>
      <c r="AT175" s="157">
        <f t="shared" si="246"/>
        <v>1</v>
      </c>
      <c r="AU175" s="157">
        <f t="shared" si="247"/>
        <v>0.7</v>
      </c>
      <c r="AV175" s="157">
        <f t="shared" si="248"/>
        <v>1</v>
      </c>
      <c r="AW175" s="157">
        <f t="shared" si="249"/>
        <v>1</v>
      </c>
      <c r="AX175" s="157">
        <f t="shared" si="250"/>
        <v>1</v>
      </c>
      <c r="AY175" s="157">
        <f t="shared" si="251"/>
        <v>1</v>
      </c>
      <c r="AZ175" s="157">
        <f t="shared" si="252"/>
        <v>0.7</v>
      </c>
      <c r="BA175" s="157">
        <f t="shared" si="253"/>
        <v>1</v>
      </c>
      <c r="BB175" s="157">
        <f t="shared" si="254"/>
        <v>1</v>
      </c>
      <c r="BC175" s="157">
        <f t="shared" si="255"/>
        <v>1</v>
      </c>
      <c r="BD175" s="60"/>
      <c r="BE175" s="158">
        <f t="shared" si="334"/>
        <v>363.38466922431661</v>
      </c>
      <c r="BF175" s="1"/>
      <c r="BG175" s="1"/>
      <c r="BH175" s="159">
        <f t="shared" si="256"/>
        <v>0</v>
      </c>
      <c r="BI175" s="159">
        <f t="shared" si="257"/>
        <v>0</v>
      </c>
      <c r="BJ175" s="159">
        <f t="shared" si="258"/>
        <v>0</v>
      </c>
      <c r="BK175" s="159">
        <f t="shared" si="259"/>
        <v>0</v>
      </c>
      <c r="BL175" s="159">
        <f t="shared" si="260"/>
        <v>0</v>
      </c>
      <c r="BM175" s="159">
        <f t="shared" si="261"/>
        <v>0</v>
      </c>
      <c r="BN175" s="159">
        <f t="shared" si="262"/>
        <v>0</v>
      </c>
      <c r="BO175" s="159">
        <f t="shared" si="263"/>
        <v>0</v>
      </c>
      <c r="BP175" s="159">
        <f t="shared" si="264"/>
        <v>0</v>
      </c>
      <c r="BQ175" s="159">
        <f t="shared" si="265"/>
        <v>0</v>
      </c>
      <c r="BR175" s="159">
        <f t="shared" si="266"/>
        <v>0</v>
      </c>
      <c r="BS175" s="159">
        <f t="shared" si="267"/>
        <v>0</v>
      </c>
      <c r="BT175" s="159">
        <f t="shared" si="268"/>
        <v>0</v>
      </c>
      <c r="BU175" s="159">
        <f t="shared" si="269"/>
        <v>0</v>
      </c>
      <c r="BV175" s="159">
        <f t="shared" si="270"/>
        <v>0</v>
      </c>
      <c r="BW175" s="159">
        <f t="shared" si="271"/>
        <v>0</v>
      </c>
      <c r="BX175" s="159">
        <f t="shared" si="272"/>
        <v>0</v>
      </c>
      <c r="BY175" s="159">
        <f t="shared" si="273"/>
        <v>0</v>
      </c>
      <c r="BZ175" s="159">
        <f t="shared" si="274"/>
        <v>0</v>
      </c>
      <c r="CA175" s="159">
        <f t="shared" si="275"/>
        <v>0</v>
      </c>
      <c r="CB175" s="159">
        <f t="shared" si="276"/>
        <v>0</v>
      </c>
      <c r="CC175" s="159">
        <f t="shared" si="277"/>
        <v>0</v>
      </c>
      <c r="CD175" s="159">
        <f t="shared" si="278"/>
        <v>0</v>
      </c>
      <c r="CE175" s="159">
        <f t="shared" si="279"/>
        <v>0</v>
      </c>
      <c r="CF175" s="159">
        <f t="shared" si="280"/>
        <v>0</v>
      </c>
      <c r="CG175" s="1"/>
      <c r="CH175" s="1"/>
      <c r="CI175" s="160">
        <f t="shared" si="281"/>
        <v>313.38466922431661</v>
      </c>
      <c r="CJ175" s="160">
        <f t="shared" si="282"/>
        <v>313.38466922431661</v>
      </c>
      <c r="CK175" s="160">
        <f t="shared" si="283"/>
        <v>313.38466922431661</v>
      </c>
      <c r="CL175" s="160">
        <f t="shared" si="284"/>
        <v>313.38466922431661</v>
      </c>
      <c r="CM175" s="160">
        <f t="shared" si="285"/>
        <v>313.38466922431661</v>
      </c>
      <c r="CN175" s="160">
        <f t="shared" si="286"/>
        <v>313.38466922431661</v>
      </c>
      <c r="CO175" s="160">
        <f t="shared" si="287"/>
        <v>313.38466922431661</v>
      </c>
      <c r="CP175" s="160">
        <f t="shared" si="288"/>
        <v>313.38466922431661</v>
      </c>
      <c r="CQ175" s="160">
        <f t="shared" si="289"/>
        <v>313.38466922431661</v>
      </c>
      <c r="CR175" s="160">
        <f t="shared" si="290"/>
        <v>313.38466922431661</v>
      </c>
      <c r="CS175" s="160">
        <f t="shared" si="291"/>
        <v>313.38466922431661</v>
      </c>
      <c r="CT175" s="160">
        <f t="shared" si="292"/>
        <v>313.38466922431661</v>
      </c>
      <c r="CU175" s="160">
        <f t="shared" si="293"/>
        <v>313.38466922431661</v>
      </c>
      <c r="CV175" s="160">
        <f t="shared" si="294"/>
        <v>313.38466922431661</v>
      </c>
      <c r="CW175" s="160">
        <f t="shared" si="295"/>
        <v>313.38466922431661</v>
      </c>
      <c r="CX175" s="160">
        <f t="shared" si="296"/>
        <v>313.38466922431661</v>
      </c>
      <c r="CY175" s="160">
        <f t="shared" si="297"/>
        <v>313.38466922431661</v>
      </c>
      <c r="CZ175" s="160">
        <f t="shared" si="298"/>
        <v>313.38466922431661</v>
      </c>
      <c r="DA175" s="160">
        <f t="shared" si="299"/>
        <v>313.38466922431661</v>
      </c>
      <c r="DB175" s="160">
        <f t="shared" si="300"/>
        <v>313.38466922431661</v>
      </c>
      <c r="DC175" s="160">
        <f t="shared" si="301"/>
        <v>313.38466922431661</v>
      </c>
      <c r="DD175" s="160">
        <f t="shared" si="302"/>
        <v>313.38466922431661</v>
      </c>
      <c r="DE175" s="160">
        <f t="shared" si="303"/>
        <v>313.38466922431661</v>
      </c>
      <c r="DF175" s="160">
        <f t="shared" si="304"/>
        <v>313.38466922431661</v>
      </c>
      <c r="DG175" s="160">
        <f t="shared" si="305"/>
        <v>313.38466922431661</v>
      </c>
      <c r="DH175" s="36"/>
      <c r="DI175" s="36"/>
      <c r="DJ175" s="160">
        <f t="shared" si="306"/>
        <v>313.38466922431661</v>
      </c>
      <c r="DK175" s="160">
        <f t="shared" si="307"/>
        <v>219.3692684570216</v>
      </c>
      <c r="DL175" s="160">
        <f t="shared" si="308"/>
        <v>313.38466922431661</v>
      </c>
      <c r="DM175" s="160">
        <f t="shared" si="309"/>
        <v>313.38466922431661</v>
      </c>
      <c r="DN175" s="160">
        <f t="shared" si="310"/>
        <v>313.38466922431661</v>
      </c>
      <c r="DO175" s="160">
        <f t="shared" si="311"/>
        <v>313.38466922431661</v>
      </c>
      <c r="DP175" s="160">
        <f t="shared" si="312"/>
        <v>219.3692684570216</v>
      </c>
      <c r="DQ175" s="160">
        <f t="shared" si="313"/>
        <v>313.38466922431661</v>
      </c>
      <c r="DR175" s="160">
        <f t="shared" si="314"/>
        <v>313.38466922431661</v>
      </c>
      <c r="DS175" s="160">
        <f t="shared" si="315"/>
        <v>313.38466922431661</v>
      </c>
      <c r="DT175" s="160">
        <f t="shared" si="316"/>
        <v>313.38466922431661</v>
      </c>
      <c r="DU175" s="160">
        <f t="shared" si="317"/>
        <v>219.3692684570216</v>
      </c>
      <c r="DV175" s="160">
        <f t="shared" si="318"/>
        <v>313.38466922431661</v>
      </c>
      <c r="DW175" s="160">
        <f t="shared" si="319"/>
        <v>313.38466922431661</v>
      </c>
      <c r="DX175" s="160">
        <f t="shared" si="320"/>
        <v>313.38466922431661</v>
      </c>
      <c r="DY175" s="160">
        <f t="shared" si="321"/>
        <v>313.38466922431661</v>
      </c>
      <c r="DZ175" s="160">
        <f t="shared" si="322"/>
        <v>219.3692684570216</v>
      </c>
      <c r="EA175" s="160">
        <f t="shared" si="323"/>
        <v>313.38466922431661</v>
      </c>
      <c r="EB175" s="160">
        <f t="shared" si="324"/>
        <v>313.38466922431661</v>
      </c>
      <c r="EC175" s="160">
        <f t="shared" si="325"/>
        <v>313.38466922431661</v>
      </c>
      <c r="ED175" s="160">
        <f t="shared" si="326"/>
        <v>313.38466922431661</v>
      </c>
      <c r="EE175" s="160">
        <f t="shared" si="327"/>
        <v>219.3692684570216</v>
      </c>
      <c r="EF175" s="160">
        <f t="shared" si="328"/>
        <v>313.38466922431661</v>
      </c>
      <c r="EG175" s="160">
        <f t="shared" si="329"/>
        <v>313.38466922431661</v>
      </c>
      <c r="EH175" s="160">
        <f t="shared" si="330"/>
        <v>313.38466922431661</v>
      </c>
      <c r="EI175" s="36"/>
      <c r="EJ175" s="36"/>
      <c r="EK175" s="36"/>
      <c r="EL175" s="36"/>
      <c r="EM175" s="36"/>
      <c r="EN175" s="36"/>
      <c r="EO175" s="36"/>
      <c r="EP175" s="36"/>
      <c r="EQ175" s="36"/>
      <c r="ER175" s="36"/>
      <c r="ES175" s="36"/>
      <c r="ET175" s="36"/>
      <c r="EU175" s="36"/>
    </row>
    <row r="176" spans="1:151" ht="13.5" thickBot="1">
      <c r="A176" s="2">
        <v>1077</v>
      </c>
      <c r="B176" s="153">
        <f>INDEX('Customer Longevity'!$A$7:$A$206,MATCH(Model!A176,'Customer Longevity'!$B$7:$B$206,0))</f>
        <v>5.7030940324911663</v>
      </c>
      <c r="C176" s="154">
        <v>17183.019342832566</v>
      </c>
      <c r="D176" s="3"/>
      <c r="E176" s="153" cm="1">
        <f t="array" ref="E176">INDEX('Distance to Each Branch'!$C$7:$C$806,MATCH(1, (Model!$E$14='Distance to Each Branch'!$B$7:$B$806)*(Model!A176='Distance to Each Branch'!$A$7:$A$806),0))</f>
        <v>1.0950167501744861</v>
      </c>
      <c r="F176" s="153" cm="1">
        <f t="array" ref="F176">INDEX('Distance to Each Branch'!$C$7:$C$806,MATCH(1, (Model!$F$14='Distance to Each Branch'!$B$7:$B$806)*(Model!A176='Distance to Each Branch'!$A$7:$A$806),0))</f>
        <v>4.2131958651119072</v>
      </c>
      <c r="G176" s="153" cm="1">
        <f t="array" ref="G176">INDEX('Distance to Each Branch'!$C$7:$C$806,MATCH(1, (Model!$G$14='Distance to Each Branch'!$B$7:$B$806)*(Model!A176='Distance to Each Branch'!$A$7:$A$806),0))</f>
        <v>2.4867914200588679</v>
      </c>
      <c r="H176" s="153" cm="1">
        <f t="array" ref="H176">INDEX('Distance to Each Branch'!$C$7:$C$806,MATCH(1, (Model!$H$14='Distance to Each Branch'!$B$7:$B$806)*(Model!A176='Distance to Each Branch'!$A$7:$A$806),0))</f>
        <v>3.403125060467461</v>
      </c>
      <c r="I176" s="155" t="str">
        <f t="shared" si="332"/>
        <v>Branch A</v>
      </c>
      <c r="J176" s="54"/>
      <c r="K176" s="156">
        <f t="shared" si="333"/>
        <v>1.0950167501744861</v>
      </c>
      <c r="L176" s="34">
        <v>0</v>
      </c>
      <c r="M176" s="153">
        <f t="shared" si="231"/>
        <v>1.3917746698843818</v>
      </c>
      <c r="N176" s="153">
        <f t="shared" si="335"/>
        <v>0</v>
      </c>
      <c r="O176" s="153">
        <f t="shared" si="336"/>
        <v>0</v>
      </c>
      <c r="P176" s="153">
        <f t="shared" si="337"/>
        <v>0</v>
      </c>
      <c r="R176" s="23">
        <v>1</v>
      </c>
      <c r="S176" s="157">
        <f>(1-IF(M176=0,0,INDEX('Branch Closure Driven Attrition'!$D$9:$G$12,MATCH($B176,'Branch Closure Driven Attrition'!$C$9:$C$12,TRUE),MATCH(M176,'Branch Closure Driven Attrition'!$D$8:$G$8,TRUE))))</f>
        <v>0.65</v>
      </c>
      <c r="T176" s="157">
        <f>(1-IF(N176=0,0,INDEX('Branch Closure Driven Attrition'!$D$9:$G$12,MATCH($B176,'Branch Closure Driven Attrition'!$C$9:$C$12,TRUE),MATCH(N176,'Branch Closure Driven Attrition'!$D$8:$G$8,TRUE))))</f>
        <v>1</v>
      </c>
      <c r="U176" s="157">
        <f>(1-IF(O176=0,0,INDEX('Branch Closure Driven Attrition'!$D$9:$G$12,MATCH($B176,'Branch Closure Driven Attrition'!$C$9:$C$12,TRUE),MATCH(O176,'Branch Closure Driven Attrition'!$D$8:$G$8,TRUE))))</f>
        <v>1</v>
      </c>
      <c r="V176" s="157">
        <f>(1-IF(P176=0,0,INDEX('Branch Closure Driven Attrition'!$D$9:$G$12,MATCH($B176,'Branch Closure Driven Attrition'!$C$9:$C$12,TRUE),MATCH(P176,'Branch Closure Driven Attrition'!$D$8:$G$8,TRUE))))</f>
        <v>1</v>
      </c>
      <c r="W176" s="29"/>
      <c r="X176" s="23">
        <f t="shared" si="230"/>
        <v>1</v>
      </c>
      <c r="Y176" s="157">
        <f>IF($C176&lt;'Fee Driven Attrition'!$I$8,1-IF(Y$13='Fee Driven Attrition'!$J$7,'Fee Driven Attrition'!$J$8,'Fee Driven Attrition'!$K$8),1)</f>
        <v>1</v>
      </c>
      <c r="Z176" s="157">
        <f>IF($C176&lt;'Fee Driven Attrition'!$I$9,1-IF(Z$13='Fee Driven Attrition'!$J$7,'Fee Driven Attrition'!$J$9,'Fee Driven Attrition'!$K$8),1)</f>
        <v>1</v>
      </c>
      <c r="AA176" s="157">
        <f>IF($C176&lt;'Fee Driven Attrition'!$I$8,1-IF(AA$13='Fee Driven Attrition'!$K$7,'Fee Driven Attrition'!$K$8,'Fee Driven Attrition'!$K$8),1)</f>
        <v>1</v>
      </c>
      <c r="AB176" s="157">
        <f>IF($C176&lt;'Fee Driven Attrition'!$I$9,1-IF(AB$13='Fee Driven Attrition'!$K$7,'Fee Driven Attrition'!$K$9,'Fee Driven Attrition'!$K$8),1)</f>
        <v>1</v>
      </c>
      <c r="AC176" s="29"/>
      <c r="AD176" s="23"/>
      <c r="AE176" s="157">
        <f t="shared" si="331"/>
        <v>1</v>
      </c>
      <c r="AF176" s="157">
        <f t="shared" si="232"/>
        <v>0.65</v>
      </c>
      <c r="AG176" s="157">
        <f t="shared" si="233"/>
        <v>1</v>
      </c>
      <c r="AH176" s="157">
        <f t="shared" si="234"/>
        <v>1</v>
      </c>
      <c r="AI176" s="157">
        <f t="shared" si="235"/>
        <v>1</v>
      </c>
      <c r="AJ176" s="157">
        <f t="shared" si="236"/>
        <v>1</v>
      </c>
      <c r="AK176" s="157">
        <f t="shared" si="237"/>
        <v>0.65</v>
      </c>
      <c r="AL176" s="157">
        <f t="shared" si="238"/>
        <v>1</v>
      </c>
      <c r="AM176" s="157">
        <f t="shared" si="239"/>
        <v>1</v>
      </c>
      <c r="AN176" s="157">
        <f t="shared" si="240"/>
        <v>1</v>
      </c>
      <c r="AO176" s="157">
        <f t="shared" si="241"/>
        <v>1</v>
      </c>
      <c r="AP176" s="157">
        <f t="shared" si="242"/>
        <v>0.65</v>
      </c>
      <c r="AQ176" s="157">
        <f t="shared" si="243"/>
        <v>1</v>
      </c>
      <c r="AR176" s="157">
        <f t="shared" si="244"/>
        <v>1</v>
      </c>
      <c r="AS176" s="157">
        <f t="shared" si="245"/>
        <v>1</v>
      </c>
      <c r="AT176" s="157">
        <f t="shared" si="246"/>
        <v>1</v>
      </c>
      <c r="AU176" s="157">
        <f t="shared" si="247"/>
        <v>0.65</v>
      </c>
      <c r="AV176" s="157">
        <f t="shared" si="248"/>
        <v>1</v>
      </c>
      <c r="AW176" s="157">
        <f t="shared" si="249"/>
        <v>1</v>
      </c>
      <c r="AX176" s="157">
        <f t="shared" si="250"/>
        <v>1</v>
      </c>
      <c r="AY176" s="157">
        <f t="shared" si="251"/>
        <v>1</v>
      </c>
      <c r="AZ176" s="157">
        <f t="shared" si="252"/>
        <v>0.65</v>
      </c>
      <c r="BA176" s="157">
        <f t="shared" si="253"/>
        <v>1</v>
      </c>
      <c r="BB176" s="157">
        <f t="shared" si="254"/>
        <v>1</v>
      </c>
      <c r="BC176" s="157">
        <f t="shared" si="255"/>
        <v>1</v>
      </c>
      <c r="BD176" s="60"/>
      <c r="BE176" s="158">
        <f t="shared" si="334"/>
        <v>171.83019342832566</v>
      </c>
      <c r="BF176" s="1"/>
      <c r="BG176" s="1"/>
      <c r="BH176" s="159">
        <f t="shared" si="256"/>
        <v>0</v>
      </c>
      <c r="BI176" s="159">
        <f t="shared" si="257"/>
        <v>0</v>
      </c>
      <c r="BJ176" s="159">
        <f t="shared" si="258"/>
        <v>0</v>
      </c>
      <c r="BK176" s="159">
        <f t="shared" si="259"/>
        <v>0</v>
      </c>
      <c r="BL176" s="159">
        <f t="shared" si="260"/>
        <v>0</v>
      </c>
      <c r="BM176" s="159">
        <f t="shared" si="261"/>
        <v>0</v>
      </c>
      <c r="BN176" s="159">
        <f t="shared" si="262"/>
        <v>0</v>
      </c>
      <c r="BO176" s="159">
        <f t="shared" si="263"/>
        <v>0</v>
      </c>
      <c r="BP176" s="159">
        <f t="shared" si="264"/>
        <v>0</v>
      </c>
      <c r="BQ176" s="159">
        <f t="shared" si="265"/>
        <v>0</v>
      </c>
      <c r="BR176" s="159">
        <f t="shared" si="266"/>
        <v>0</v>
      </c>
      <c r="BS176" s="159">
        <f t="shared" si="267"/>
        <v>0</v>
      </c>
      <c r="BT176" s="159">
        <f t="shared" si="268"/>
        <v>0</v>
      </c>
      <c r="BU176" s="159">
        <f t="shared" si="269"/>
        <v>0</v>
      </c>
      <c r="BV176" s="159">
        <f t="shared" si="270"/>
        <v>0</v>
      </c>
      <c r="BW176" s="159">
        <f t="shared" si="271"/>
        <v>0</v>
      </c>
      <c r="BX176" s="159">
        <f t="shared" si="272"/>
        <v>0</v>
      </c>
      <c r="BY176" s="159">
        <f t="shared" si="273"/>
        <v>0</v>
      </c>
      <c r="BZ176" s="159">
        <f t="shared" si="274"/>
        <v>0</v>
      </c>
      <c r="CA176" s="159">
        <f t="shared" si="275"/>
        <v>0</v>
      </c>
      <c r="CB176" s="159">
        <f t="shared" si="276"/>
        <v>0</v>
      </c>
      <c r="CC176" s="159">
        <f t="shared" si="277"/>
        <v>0</v>
      </c>
      <c r="CD176" s="159">
        <f t="shared" si="278"/>
        <v>0</v>
      </c>
      <c r="CE176" s="159">
        <f t="shared" si="279"/>
        <v>0</v>
      </c>
      <c r="CF176" s="159">
        <f t="shared" si="280"/>
        <v>0</v>
      </c>
      <c r="CG176" s="1"/>
      <c r="CH176" s="1"/>
      <c r="CI176" s="160">
        <f t="shared" si="281"/>
        <v>121.83019342832566</v>
      </c>
      <c r="CJ176" s="160">
        <f t="shared" si="282"/>
        <v>121.83019342832566</v>
      </c>
      <c r="CK176" s="160">
        <f t="shared" si="283"/>
        <v>121.83019342832566</v>
      </c>
      <c r="CL176" s="160">
        <f t="shared" si="284"/>
        <v>121.83019342832566</v>
      </c>
      <c r="CM176" s="160">
        <f t="shared" si="285"/>
        <v>121.83019342832566</v>
      </c>
      <c r="CN176" s="160">
        <f t="shared" si="286"/>
        <v>121.83019342832566</v>
      </c>
      <c r="CO176" s="160">
        <f t="shared" si="287"/>
        <v>121.83019342832566</v>
      </c>
      <c r="CP176" s="160">
        <f t="shared" si="288"/>
        <v>121.83019342832566</v>
      </c>
      <c r="CQ176" s="160">
        <f t="shared" si="289"/>
        <v>121.83019342832566</v>
      </c>
      <c r="CR176" s="160">
        <f t="shared" si="290"/>
        <v>121.83019342832566</v>
      </c>
      <c r="CS176" s="160">
        <f t="shared" si="291"/>
        <v>121.83019342832566</v>
      </c>
      <c r="CT176" s="160">
        <f t="shared" si="292"/>
        <v>121.83019342832566</v>
      </c>
      <c r="CU176" s="160">
        <f t="shared" si="293"/>
        <v>121.83019342832566</v>
      </c>
      <c r="CV176" s="160">
        <f t="shared" si="294"/>
        <v>121.83019342832566</v>
      </c>
      <c r="CW176" s="160">
        <f t="shared" si="295"/>
        <v>121.83019342832566</v>
      </c>
      <c r="CX176" s="160">
        <f t="shared" si="296"/>
        <v>121.83019342832566</v>
      </c>
      <c r="CY176" s="160">
        <f t="shared" si="297"/>
        <v>121.83019342832566</v>
      </c>
      <c r="CZ176" s="160">
        <f t="shared" si="298"/>
        <v>121.83019342832566</v>
      </c>
      <c r="DA176" s="160">
        <f t="shared" si="299"/>
        <v>121.83019342832566</v>
      </c>
      <c r="DB176" s="160">
        <f t="shared" si="300"/>
        <v>121.83019342832566</v>
      </c>
      <c r="DC176" s="160">
        <f t="shared" si="301"/>
        <v>121.83019342832566</v>
      </c>
      <c r="DD176" s="160">
        <f t="shared" si="302"/>
        <v>121.83019342832566</v>
      </c>
      <c r="DE176" s="160">
        <f t="shared" si="303"/>
        <v>121.83019342832566</v>
      </c>
      <c r="DF176" s="160">
        <f t="shared" si="304"/>
        <v>121.83019342832566</v>
      </c>
      <c r="DG176" s="160">
        <f t="shared" si="305"/>
        <v>121.83019342832566</v>
      </c>
      <c r="DH176" s="36"/>
      <c r="DI176" s="36"/>
      <c r="DJ176" s="160">
        <f t="shared" si="306"/>
        <v>121.83019342832566</v>
      </c>
      <c r="DK176" s="160">
        <f t="shared" si="307"/>
        <v>79.189625728411684</v>
      </c>
      <c r="DL176" s="160">
        <f t="shared" si="308"/>
        <v>121.83019342832566</v>
      </c>
      <c r="DM176" s="160">
        <f t="shared" si="309"/>
        <v>121.83019342832566</v>
      </c>
      <c r="DN176" s="160">
        <f t="shared" si="310"/>
        <v>121.83019342832566</v>
      </c>
      <c r="DO176" s="160">
        <f t="shared" si="311"/>
        <v>121.83019342832566</v>
      </c>
      <c r="DP176" s="160">
        <f t="shared" si="312"/>
        <v>79.189625728411684</v>
      </c>
      <c r="DQ176" s="160">
        <f t="shared" si="313"/>
        <v>121.83019342832566</v>
      </c>
      <c r="DR176" s="160">
        <f t="shared" si="314"/>
        <v>121.83019342832566</v>
      </c>
      <c r="DS176" s="160">
        <f t="shared" si="315"/>
        <v>121.83019342832566</v>
      </c>
      <c r="DT176" s="160">
        <f t="shared" si="316"/>
        <v>121.83019342832566</v>
      </c>
      <c r="DU176" s="160">
        <f t="shared" si="317"/>
        <v>79.189625728411684</v>
      </c>
      <c r="DV176" s="160">
        <f t="shared" si="318"/>
        <v>121.83019342832566</v>
      </c>
      <c r="DW176" s="160">
        <f t="shared" si="319"/>
        <v>121.83019342832566</v>
      </c>
      <c r="DX176" s="160">
        <f t="shared" si="320"/>
        <v>121.83019342832566</v>
      </c>
      <c r="DY176" s="160">
        <f t="shared" si="321"/>
        <v>121.83019342832566</v>
      </c>
      <c r="DZ176" s="160">
        <f t="shared" si="322"/>
        <v>79.189625728411684</v>
      </c>
      <c r="EA176" s="160">
        <f t="shared" si="323"/>
        <v>121.83019342832566</v>
      </c>
      <c r="EB176" s="160">
        <f t="shared" si="324"/>
        <v>121.83019342832566</v>
      </c>
      <c r="EC176" s="160">
        <f t="shared" si="325"/>
        <v>121.83019342832566</v>
      </c>
      <c r="ED176" s="160">
        <f t="shared" si="326"/>
        <v>121.83019342832566</v>
      </c>
      <c r="EE176" s="160">
        <f t="shared" si="327"/>
        <v>79.189625728411684</v>
      </c>
      <c r="EF176" s="160">
        <f t="shared" si="328"/>
        <v>121.83019342832566</v>
      </c>
      <c r="EG176" s="160">
        <f t="shared" si="329"/>
        <v>121.83019342832566</v>
      </c>
      <c r="EH176" s="160">
        <f t="shared" si="330"/>
        <v>121.83019342832566</v>
      </c>
      <c r="EI176" s="36"/>
      <c r="EJ176" s="36"/>
      <c r="EK176" s="36"/>
      <c r="EL176" s="36"/>
      <c r="EM176" s="36"/>
      <c r="EN176" s="36"/>
      <c r="EO176" s="36"/>
      <c r="EP176" s="36"/>
      <c r="EQ176" s="36"/>
      <c r="ER176" s="36"/>
      <c r="ES176" s="36"/>
      <c r="ET176" s="36"/>
      <c r="EU176" s="36"/>
    </row>
    <row r="177" spans="1:151" ht="13.5" thickBot="1">
      <c r="A177" s="2">
        <v>1140</v>
      </c>
      <c r="B177" s="153">
        <f>INDEX('Customer Longevity'!$A$7:$A$206,MATCH(Model!A177,'Customer Longevity'!$B$7:$B$206,0))</f>
        <v>7.7595504269410425</v>
      </c>
      <c r="C177" s="154">
        <v>20494.753654116026</v>
      </c>
      <c r="D177" s="3"/>
      <c r="E177" s="153" cm="1">
        <f t="array" ref="E177">INDEX('Distance to Each Branch'!$C$7:$C$806,MATCH(1, (Model!$E$14='Distance to Each Branch'!$B$7:$B$806)*(Model!A177='Distance to Each Branch'!$A$7:$A$806),0))</f>
        <v>7.033075022268485</v>
      </c>
      <c r="F177" s="153" cm="1">
        <f t="array" ref="F177">INDEX('Distance to Each Branch'!$C$7:$C$806,MATCH(1, (Model!$F$14='Distance to Each Branch'!$B$7:$B$806)*(Model!A177='Distance to Each Branch'!$A$7:$A$806),0))</f>
        <v>5.331964789629251</v>
      </c>
      <c r="G177" s="153" cm="1">
        <f t="array" ref="G177">INDEX('Distance to Each Branch'!$C$7:$C$806,MATCH(1, (Model!$G$14='Distance to Each Branch'!$B$7:$B$806)*(Model!A177='Distance to Each Branch'!$A$7:$A$806),0))</f>
        <v>4.6229961172892677</v>
      </c>
      <c r="H177" s="153" cm="1">
        <f t="array" ref="H177">INDEX('Distance to Each Branch'!$C$7:$C$806,MATCH(1, (Model!$H$14='Distance to Each Branch'!$B$7:$B$806)*(Model!A177='Distance to Each Branch'!$A$7:$A$806),0))</f>
        <v>1.3670599313199145</v>
      </c>
      <c r="I177" s="155" t="str">
        <f t="shared" si="332"/>
        <v>Branch D</v>
      </c>
      <c r="J177" s="54"/>
      <c r="K177" s="156">
        <f t="shared" si="333"/>
        <v>1.3670599313199145</v>
      </c>
      <c r="L177" s="34">
        <v>0</v>
      </c>
      <c r="M177" s="153">
        <f t="shared" si="231"/>
        <v>0</v>
      </c>
      <c r="N177" s="153">
        <f t="shared" si="335"/>
        <v>0</v>
      </c>
      <c r="O177" s="153">
        <f t="shared" si="336"/>
        <v>0</v>
      </c>
      <c r="P177" s="153">
        <f t="shared" si="337"/>
        <v>3.255936185969353</v>
      </c>
      <c r="R177" s="23">
        <v>1</v>
      </c>
      <c r="S177" s="157">
        <f>(1-IF(M177=0,0,INDEX('Branch Closure Driven Attrition'!$D$9:$G$12,MATCH($B177,'Branch Closure Driven Attrition'!$C$9:$C$12,TRUE),MATCH(M177,'Branch Closure Driven Attrition'!$D$8:$G$8,TRUE))))</f>
        <v>1</v>
      </c>
      <c r="T177" s="157">
        <f>(1-IF(N177=0,0,INDEX('Branch Closure Driven Attrition'!$D$9:$G$12,MATCH($B177,'Branch Closure Driven Attrition'!$C$9:$C$12,TRUE),MATCH(N177,'Branch Closure Driven Attrition'!$D$8:$G$8,TRUE))))</f>
        <v>1</v>
      </c>
      <c r="U177" s="157">
        <f>(1-IF(O177=0,0,INDEX('Branch Closure Driven Attrition'!$D$9:$G$12,MATCH($B177,'Branch Closure Driven Attrition'!$C$9:$C$12,TRUE),MATCH(O177,'Branch Closure Driven Attrition'!$D$8:$G$8,TRUE))))</f>
        <v>1</v>
      </c>
      <c r="V177" s="157">
        <f>(1-IF(P177=0,0,INDEX('Branch Closure Driven Attrition'!$D$9:$G$12,MATCH($B177,'Branch Closure Driven Attrition'!$C$9:$C$12,TRUE),MATCH(P177,'Branch Closure Driven Attrition'!$D$8:$G$8,TRUE))))</f>
        <v>0.65</v>
      </c>
      <c r="W177" s="29"/>
      <c r="X177" s="23">
        <f t="shared" si="230"/>
        <v>1</v>
      </c>
      <c r="Y177" s="157">
        <f>IF($C177&lt;'Fee Driven Attrition'!$I$8,1-IF(Y$13='Fee Driven Attrition'!$J$7,'Fee Driven Attrition'!$J$8,'Fee Driven Attrition'!$K$8),1)</f>
        <v>1</v>
      </c>
      <c r="Z177" s="157">
        <f>IF($C177&lt;'Fee Driven Attrition'!$I$9,1-IF(Z$13='Fee Driven Attrition'!$J$7,'Fee Driven Attrition'!$J$9,'Fee Driven Attrition'!$K$8),1)</f>
        <v>1</v>
      </c>
      <c r="AA177" s="157">
        <f>IF($C177&lt;'Fee Driven Attrition'!$I$8,1-IF(AA$13='Fee Driven Attrition'!$K$7,'Fee Driven Attrition'!$K$8,'Fee Driven Attrition'!$K$8),1)</f>
        <v>1</v>
      </c>
      <c r="AB177" s="157">
        <f>IF($C177&lt;'Fee Driven Attrition'!$I$9,1-IF(AB$13='Fee Driven Attrition'!$K$7,'Fee Driven Attrition'!$K$9,'Fee Driven Attrition'!$K$8),1)</f>
        <v>1</v>
      </c>
      <c r="AC177" s="29"/>
      <c r="AD177" s="23"/>
      <c r="AE177" s="157">
        <f t="shared" si="331"/>
        <v>1</v>
      </c>
      <c r="AF177" s="157">
        <f t="shared" si="232"/>
        <v>1</v>
      </c>
      <c r="AG177" s="157">
        <f t="shared" si="233"/>
        <v>1</v>
      </c>
      <c r="AH177" s="157">
        <f t="shared" si="234"/>
        <v>1</v>
      </c>
      <c r="AI177" s="157">
        <f t="shared" si="235"/>
        <v>0.65</v>
      </c>
      <c r="AJ177" s="157">
        <f t="shared" si="236"/>
        <v>1</v>
      </c>
      <c r="AK177" s="157">
        <f t="shared" si="237"/>
        <v>1</v>
      </c>
      <c r="AL177" s="157">
        <f t="shared" si="238"/>
        <v>1</v>
      </c>
      <c r="AM177" s="157">
        <f t="shared" si="239"/>
        <v>1</v>
      </c>
      <c r="AN177" s="157">
        <f t="shared" si="240"/>
        <v>0.65</v>
      </c>
      <c r="AO177" s="157">
        <f t="shared" si="241"/>
        <v>1</v>
      </c>
      <c r="AP177" s="157">
        <f t="shared" si="242"/>
        <v>1</v>
      </c>
      <c r="AQ177" s="157">
        <f t="shared" si="243"/>
        <v>1</v>
      </c>
      <c r="AR177" s="157">
        <f t="shared" si="244"/>
        <v>1</v>
      </c>
      <c r="AS177" s="157">
        <f t="shared" si="245"/>
        <v>0.65</v>
      </c>
      <c r="AT177" s="157">
        <f t="shared" si="246"/>
        <v>1</v>
      </c>
      <c r="AU177" s="157">
        <f t="shared" si="247"/>
        <v>1</v>
      </c>
      <c r="AV177" s="157">
        <f t="shared" si="248"/>
        <v>1</v>
      </c>
      <c r="AW177" s="157">
        <f t="shared" si="249"/>
        <v>1</v>
      </c>
      <c r="AX177" s="157">
        <f t="shared" si="250"/>
        <v>0.65</v>
      </c>
      <c r="AY177" s="157">
        <f t="shared" si="251"/>
        <v>1</v>
      </c>
      <c r="AZ177" s="157">
        <f t="shared" si="252"/>
        <v>1</v>
      </c>
      <c r="BA177" s="157">
        <f t="shared" si="253"/>
        <v>1</v>
      </c>
      <c r="BB177" s="157">
        <f t="shared" si="254"/>
        <v>1</v>
      </c>
      <c r="BC177" s="157">
        <f t="shared" si="255"/>
        <v>0.65</v>
      </c>
      <c r="BD177" s="60"/>
      <c r="BE177" s="158">
        <f t="shared" si="334"/>
        <v>204.94753654116028</v>
      </c>
      <c r="BF177" s="1"/>
      <c r="BG177" s="1"/>
      <c r="BH177" s="159">
        <f t="shared" si="256"/>
        <v>0</v>
      </c>
      <c r="BI177" s="159">
        <f t="shared" si="257"/>
        <v>0</v>
      </c>
      <c r="BJ177" s="159">
        <f t="shared" si="258"/>
        <v>0</v>
      </c>
      <c r="BK177" s="159">
        <f t="shared" si="259"/>
        <v>0</v>
      </c>
      <c r="BL177" s="159">
        <f t="shared" si="260"/>
        <v>0</v>
      </c>
      <c r="BM177" s="159">
        <f t="shared" si="261"/>
        <v>0</v>
      </c>
      <c r="BN177" s="159">
        <f t="shared" si="262"/>
        <v>0</v>
      </c>
      <c r="BO177" s="159">
        <f t="shared" si="263"/>
        <v>0</v>
      </c>
      <c r="BP177" s="159">
        <f t="shared" si="264"/>
        <v>0</v>
      </c>
      <c r="BQ177" s="159">
        <f t="shared" si="265"/>
        <v>0</v>
      </c>
      <c r="BR177" s="159">
        <f t="shared" si="266"/>
        <v>0</v>
      </c>
      <c r="BS177" s="159">
        <f t="shared" si="267"/>
        <v>0</v>
      </c>
      <c r="BT177" s="159">
        <f t="shared" si="268"/>
        <v>0</v>
      </c>
      <c r="BU177" s="159">
        <f t="shared" si="269"/>
        <v>0</v>
      </c>
      <c r="BV177" s="159">
        <f t="shared" si="270"/>
        <v>0</v>
      </c>
      <c r="BW177" s="159">
        <f t="shared" si="271"/>
        <v>0</v>
      </c>
      <c r="BX177" s="159">
        <f t="shared" si="272"/>
        <v>0</v>
      </c>
      <c r="BY177" s="159">
        <f t="shared" si="273"/>
        <v>0</v>
      </c>
      <c r="BZ177" s="159">
        <f t="shared" si="274"/>
        <v>0</v>
      </c>
      <c r="CA177" s="159">
        <f t="shared" si="275"/>
        <v>0</v>
      </c>
      <c r="CB177" s="159">
        <f t="shared" si="276"/>
        <v>0</v>
      </c>
      <c r="CC177" s="159">
        <f t="shared" si="277"/>
        <v>0</v>
      </c>
      <c r="CD177" s="159">
        <f t="shared" si="278"/>
        <v>0</v>
      </c>
      <c r="CE177" s="159">
        <f t="shared" si="279"/>
        <v>0</v>
      </c>
      <c r="CF177" s="159">
        <f t="shared" si="280"/>
        <v>0</v>
      </c>
      <c r="CG177" s="1"/>
      <c r="CH177" s="1"/>
      <c r="CI177" s="160">
        <f t="shared" si="281"/>
        <v>154.94753654116028</v>
      </c>
      <c r="CJ177" s="160">
        <f t="shared" si="282"/>
        <v>154.94753654116028</v>
      </c>
      <c r="CK177" s="160">
        <f t="shared" si="283"/>
        <v>154.94753654116028</v>
      </c>
      <c r="CL177" s="160">
        <f t="shared" si="284"/>
        <v>154.94753654116028</v>
      </c>
      <c r="CM177" s="160">
        <f t="shared" si="285"/>
        <v>154.94753654116028</v>
      </c>
      <c r="CN177" s="160">
        <f t="shared" si="286"/>
        <v>154.94753654116028</v>
      </c>
      <c r="CO177" s="160">
        <f t="shared" si="287"/>
        <v>154.94753654116028</v>
      </c>
      <c r="CP177" s="160">
        <f t="shared" si="288"/>
        <v>154.94753654116028</v>
      </c>
      <c r="CQ177" s="160">
        <f t="shared" si="289"/>
        <v>154.94753654116028</v>
      </c>
      <c r="CR177" s="160">
        <f t="shared" si="290"/>
        <v>154.94753654116028</v>
      </c>
      <c r="CS177" s="160">
        <f t="shared" si="291"/>
        <v>154.94753654116028</v>
      </c>
      <c r="CT177" s="160">
        <f t="shared" si="292"/>
        <v>154.94753654116028</v>
      </c>
      <c r="CU177" s="160">
        <f t="shared" si="293"/>
        <v>154.94753654116028</v>
      </c>
      <c r="CV177" s="160">
        <f t="shared" si="294"/>
        <v>154.94753654116028</v>
      </c>
      <c r="CW177" s="160">
        <f t="shared" si="295"/>
        <v>154.94753654116028</v>
      </c>
      <c r="CX177" s="160">
        <f t="shared" si="296"/>
        <v>154.94753654116028</v>
      </c>
      <c r="CY177" s="160">
        <f t="shared" si="297"/>
        <v>154.94753654116028</v>
      </c>
      <c r="CZ177" s="160">
        <f t="shared" si="298"/>
        <v>154.94753654116028</v>
      </c>
      <c r="DA177" s="160">
        <f t="shared" si="299"/>
        <v>154.94753654116028</v>
      </c>
      <c r="DB177" s="160">
        <f t="shared" si="300"/>
        <v>154.94753654116028</v>
      </c>
      <c r="DC177" s="160">
        <f t="shared" si="301"/>
        <v>154.94753654116028</v>
      </c>
      <c r="DD177" s="160">
        <f t="shared" si="302"/>
        <v>154.94753654116028</v>
      </c>
      <c r="DE177" s="160">
        <f t="shared" si="303"/>
        <v>154.94753654116028</v>
      </c>
      <c r="DF177" s="160">
        <f t="shared" si="304"/>
        <v>154.94753654116028</v>
      </c>
      <c r="DG177" s="160">
        <f t="shared" si="305"/>
        <v>154.94753654116028</v>
      </c>
      <c r="DH177" s="36"/>
      <c r="DI177" s="36"/>
      <c r="DJ177" s="160">
        <f t="shared" si="306"/>
        <v>154.94753654116028</v>
      </c>
      <c r="DK177" s="160">
        <f t="shared" si="307"/>
        <v>154.94753654116028</v>
      </c>
      <c r="DL177" s="160">
        <f t="shared" si="308"/>
        <v>154.94753654116028</v>
      </c>
      <c r="DM177" s="160">
        <f t="shared" si="309"/>
        <v>154.94753654116028</v>
      </c>
      <c r="DN177" s="160">
        <f t="shared" si="310"/>
        <v>100.71589875175418</v>
      </c>
      <c r="DO177" s="160">
        <f t="shared" si="311"/>
        <v>154.94753654116028</v>
      </c>
      <c r="DP177" s="160">
        <f t="shared" si="312"/>
        <v>154.94753654116028</v>
      </c>
      <c r="DQ177" s="160">
        <f t="shared" si="313"/>
        <v>154.94753654116028</v>
      </c>
      <c r="DR177" s="160">
        <f t="shared" si="314"/>
        <v>154.94753654116028</v>
      </c>
      <c r="DS177" s="160">
        <f t="shared" si="315"/>
        <v>100.71589875175418</v>
      </c>
      <c r="DT177" s="160">
        <f t="shared" si="316"/>
        <v>154.94753654116028</v>
      </c>
      <c r="DU177" s="160">
        <f t="shared" si="317"/>
        <v>154.94753654116028</v>
      </c>
      <c r="DV177" s="160">
        <f t="shared" si="318"/>
        <v>154.94753654116028</v>
      </c>
      <c r="DW177" s="160">
        <f t="shared" si="319"/>
        <v>154.94753654116028</v>
      </c>
      <c r="DX177" s="160">
        <f t="shared" si="320"/>
        <v>100.71589875175418</v>
      </c>
      <c r="DY177" s="160">
        <f t="shared" si="321"/>
        <v>154.94753654116028</v>
      </c>
      <c r="DZ177" s="160">
        <f t="shared" si="322"/>
        <v>154.94753654116028</v>
      </c>
      <c r="EA177" s="160">
        <f t="shared" si="323"/>
        <v>154.94753654116028</v>
      </c>
      <c r="EB177" s="160">
        <f t="shared" si="324"/>
        <v>154.94753654116028</v>
      </c>
      <c r="EC177" s="160">
        <f t="shared" si="325"/>
        <v>100.71589875175418</v>
      </c>
      <c r="ED177" s="160">
        <f t="shared" si="326"/>
        <v>154.94753654116028</v>
      </c>
      <c r="EE177" s="160">
        <f t="shared" si="327"/>
        <v>154.94753654116028</v>
      </c>
      <c r="EF177" s="160">
        <f t="shared" si="328"/>
        <v>154.94753654116028</v>
      </c>
      <c r="EG177" s="160">
        <f t="shared" si="329"/>
        <v>154.94753654116028</v>
      </c>
      <c r="EH177" s="160">
        <f t="shared" si="330"/>
        <v>100.71589875175418</v>
      </c>
      <c r="EI177" s="36"/>
      <c r="EJ177" s="36"/>
      <c r="EK177" s="36"/>
      <c r="EL177" s="36"/>
      <c r="EM177" s="36"/>
      <c r="EN177" s="36"/>
      <c r="EO177" s="36"/>
      <c r="EP177" s="36"/>
      <c r="EQ177" s="36"/>
      <c r="ER177" s="36"/>
      <c r="ES177" s="36"/>
      <c r="ET177" s="36"/>
      <c r="EU177" s="36"/>
    </row>
    <row r="178" spans="1:151" ht="13.5" thickBot="1">
      <c r="A178" s="2">
        <v>1059</v>
      </c>
      <c r="B178" s="153">
        <f>INDEX('Customer Longevity'!$A$7:$A$206,MATCH(Model!A178,'Customer Longevity'!$B$7:$B$206,0))</f>
        <v>7.3117761492856106</v>
      </c>
      <c r="C178" s="154">
        <v>7405.9048814933321</v>
      </c>
      <c r="D178" s="3"/>
      <c r="E178" s="153" cm="1">
        <f t="array" ref="E178">INDEX('Distance to Each Branch'!$C$7:$C$806,MATCH(1, (Model!$E$14='Distance to Each Branch'!$B$7:$B$806)*(Model!A178='Distance to Each Branch'!$A$7:$A$806),0))</f>
        <v>6.50518673437029</v>
      </c>
      <c r="F178" s="153" cm="1">
        <f t="array" ref="F178">INDEX('Distance to Each Branch'!$C$7:$C$806,MATCH(1, (Model!$F$14='Distance to Each Branch'!$B$7:$B$806)*(Model!A178='Distance to Each Branch'!$A$7:$A$806),0))</f>
        <v>1.905514469278955</v>
      </c>
      <c r="G178" s="153" cm="1">
        <f t="array" ref="G178">INDEX('Distance to Each Branch'!$C$7:$C$806,MATCH(1, (Model!$G$14='Distance to Each Branch'!$B$7:$B$806)*(Model!A178='Distance to Each Branch'!$A$7:$A$806),0))</f>
        <v>5.4018848920310552</v>
      </c>
      <c r="H178" s="153" cm="1">
        <f t="array" ref="H178">INDEX('Distance to Each Branch'!$C$7:$C$806,MATCH(1, (Model!$H$14='Distance to Each Branch'!$B$7:$B$806)*(Model!A178='Distance to Each Branch'!$A$7:$A$806),0))</f>
        <v>1.837152176153964</v>
      </c>
      <c r="I178" s="155" t="str">
        <f t="shared" si="332"/>
        <v>Branch D</v>
      </c>
      <c r="J178" s="54"/>
      <c r="K178" s="156">
        <f t="shared" si="333"/>
        <v>1.837152176153964</v>
      </c>
      <c r="L178" s="34">
        <v>0</v>
      </c>
      <c r="M178" s="153">
        <f t="shared" si="231"/>
        <v>0</v>
      </c>
      <c r="N178" s="153">
        <f t="shared" si="335"/>
        <v>0</v>
      </c>
      <c r="O178" s="153">
        <f t="shared" si="336"/>
        <v>0</v>
      </c>
      <c r="P178" s="153">
        <f t="shared" si="337"/>
        <v>6.836229312499098E-2</v>
      </c>
      <c r="R178" s="23">
        <v>1</v>
      </c>
      <c r="S178" s="157">
        <f>(1-IF(M178=0,0,INDEX('Branch Closure Driven Attrition'!$D$9:$G$12,MATCH($B178,'Branch Closure Driven Attrition'!$C$9:$C$12,TRUE),MATCH(M178,'Branch Closure Driven Attrition'!$D$8:$G$8,TRUE))))</f>
        <v>1</v>
      </c>
      <c r="T178" s="157">
        <f>(1-IF(N178=0,0,INDEX('Branch Closure Driven Attrition'!$D$9:$G$12,MATCH($B178,'Branch Closure Driven Attrition'!$C$9:$C$12,TRUE),MATCH(N178,'Branch Closure Driven Attrition'!$D$8:$G$8,TRUE))))</f>
        <v>1</v>
      </c>
      <c r="U178" s="157">
        <f>(1-IF(O178=0,0,INDEX('Branch Closure Driven Attrition'!$D$9:$G$12,MATCH($B178,'Branch Closure Driven Attrition'!$C$9:$C$12,TRUE),MATCH(O178,'Branch Closure Driven Attrition'!$D$8:$G$8,TRUE))))</f>
        <v>1</v>
      </c>
      <c r="V178" s="157">
        <f>(1-IF(P178=0,0,INDEX('Branch Closure Driven Attrition'!$D$9:$G$12,MATCH($B178,'Branch Closure Driven Attrition'!$C$9:$C$12,TRUE),MATCH(P178,'Branch Closure Driven Attrition'!$D$8:$G$8,TRUE))))</f>
        <v>0.8</v>
      </c>
      <c r="W178" s="29"/>
      <c r="X178" s="23">
        <f t="shared" si="230"/>
        <v>1</v>
      </c>
      <c r="Y178" s="157">
        <f>IF($C178&lt;'Fee Driven Attrition'!$I$8,1-IF(Y$13='Fee Driven Attrition'!$J$7,'Fee Driven Attrition'!$J$8,'Fee Driven Attrition'!$K$8),1)</f>
        <v>0.9</v>
      </c>
      <c r="Z178" s="157">
        <f>IF($C178&lt;'Fee Driven Attrition'!$I$9,1-IF(Z$13='Fee Driven Attrition'!$J$7,'Fee Driven Attrition'!$J$9,'Fee Driven Attrition'!$K$8),1)</f>
        <v>0.95</v>
      </c>
      <c r="AA178" s="157">
        <f>IF($C178&lt;'Fee Driven Attrition'!$I$8,1-IF(AA$13='Fee Driven Attrition'!$K$7,'Fee Driven Attrition'!$K$8,'Fee Driven Attrition'!$K$8),1)</f>
        <v>0.8</v>
      </c>
      <c r="AB178" s="157">
        <f>IF($C178&lt;'Fee Driven Attrition'!$I$9,1-IF(AB$13='Fee Driven Attrition'!$K$7,'Fee Driven Attrition'!$K$9,'Fee Driven Attrition'!$K$8),1)</f>
        <v>0.85</v>
      </c>
      <c r="AC178" s="29"/>
      <c r="AD178" s="23"/>
      <c r="AE178" s="157">
        <f t="shared" si="331"/>
        <v>1</v>
      </c>
      <c r="AF178" s="157">
        <f t="shared" si="232"/>
        <v>1</v>
      </c>
      <c r="AG178" s="157">
        <f t="shared" si="233"/>
        <v>1</v>
      </c>
      <c r="AH178" s="157">
        <f t="shared" si="234"/>
        <v>1</v>
      </c>
      <c r="AI178" s="157">
        <f t="shared" si="235"/>
        <v>0.8</v>
      </c>
      <c r="AJ178" s="157">
        <f t="shared" si="236"/>
        <v>0.9</v>
      </c>
      <c r="AK178" s="157">
        <f t="shared" si="237"/>
        <v>0.9</v>
      </c>
      <c r="AL178" s="157">
        <f t="shared" si="238"/>
        <v>0.9</v>
      </c>
      <c r="AM178" s="157">
        <f t="shared" si="239"/>
        <v>0.9</v>
      </c>
      <c r="AN178" s="157">
        <f t="shared" si="240"/>
        <v>0.72000000000000008</v>
      </c>
      <c r="AO178" s="157">
        <f t="shared" si="241"/>
        <v>0.95</v>
      </c>
      <c r="AP178" s="157">
        <f t="shared" si="242"/>
        <v>0.95</v>
      </c>
      <c r="AQ178" s="157">
        <f t="shared" si="243"/>
        <v>0.95</v>
      </c>
      <c r="AR178" s="157">
        <f t="shared" si="244"/>
        <v>0.95</v>
      </c>
      <c r="AS178" s="157">
        <f t="shared" si="245"/>
        <v>0.76</v>
      </c>
      <c r="AT178" s="157">
        <f t="shared" si="246"/>
        <v>0.8</v>
      </c>
      <c r="AU178" s="157">
        <f t="shared" si="247"/>
        <v>0.8</v>
      </c>
      <c r="AV178" s="157">
        <f t="shared" si="248"/>
        <v>0.8</v>
      </c>
      <c r="AW178" s="157">
        <f t="shared" si="249"/>
        <v>0.8</v>
      </c>
      <c r="AX178" s="157">
        <f t="shared" si="250"/>
        <v>0.64000000000000012</v>
      </c>
      <c r="AY178" s="157">
        <f t="shared" si="251"/>
        <v>0.85</v>
      </c>
      <c r="AZ178" s="157">
        <f t="shared" si="252"/>
        <v>0.85</v>
      </c>
      <c r="BA178" s="157">
        <f t="shared" si="253"/>
        <v>0.85</v>
      </c>
      <c r="BB178" s="157">
        <f t="shared" si="254"/>
        <v>0.85</v>
      </c>
      <c r="BC178" s="157">
        <f t="shared" si="255"/>
        <v>0.68</v>
      </c>
      <c r="BD178" s="60"/>
      <c r="BE178" s="158">
        <f t="shared" si="334"/>
        <v>74.05904881493332</v>
      </c>
      <c r="BF178" s="1"/>
      <c r="BG178" s="1"/>
      <c r="BH178" s="159">
        <f t="shared" si="256"/>
        <v>0</v>
      </c>
      <c r="BI178" s="159">
        <f t="shared" si="257"/>
        <v>0</v>
      </c>
      <c r="BJ178" s="159">
        <f t="shared" si="258"/>
        <v>0</v>
      </c>
      <c r="BK178" s="159">
        <f t="shared" si="259"/>
        <v>0</v>
      </c>
      <c r="BL178" s="159">
        <f t="shared" si="260"/>
        <v>0</v>
      </c>
      <c r="BM178" s="159">
        <f t="shared" si="261"/>
        <v>40</v>
      </c>
      <c r="BN178" s="159">
        <f t="shared" si="262"/>
        <v>40</v>
      </c>
      <c r="BO178" s="159">
        <f t="shared" si="263"/>
        <v>40</v>
      </c>
      <c r="BP178" s="159">
        <f t="shared" si="264"/>
        <v>40</v>
      </c>
      <c r="BQ178" s="159">
        <f t="shared" si="265"/>
        <v>40</v>
      </c>
      <c r="BR178" s="159">
        <f t="shared" si="266"/>
        <v>40</v>
      </c>
      <c r="BS178" s="159">
        <f t="shared" si="267"/>
        <v>40</v>
      </c>
      <c r="BT178" s="159">
        <f t="shared" si="268"/>
        <v>40</v>
      </c>
      <c r="BU178" s="159">
        <f t="shared" si="269"/>
        <v>40</v>
      </c>
      <c r="BV178" s="159">
        <f t="shared" si="270"/>
        <v>40</v>
      </c>
      <c r="BW178" s="159">
        <f t="shared" si="271"/>
        <v>60</v>
      </c>
      <c r="BX178" s="159">
        <f t="shared" si="272"/>
        <v>60</v>
      </c>
      <c r="BY178" s="159">
        <f t="shared" si="273"/>
        <v>60</v>
      </c>
      <c r="BZ178" s="159">
        <f t="shared" si="274"/>
        <v>60</v>
      </c>
      <c r="CA178" s="159">
        <f t="shared" si="275"/>
        <v>60</v>
      </c>
      <c r="CB178" s="159">
        <f t="shared" si="276"/>
        <v>60</v>
      </c>
      <c r="CC178" s="159">
        <f t="shared" si="277"/>
        <v>60</v>
      </c>
      <c r="CD178" s="159">
        <f t="shared" si="278"/>
        <v>60</v>
      </c>
      <c r="CE178" s="159">
        <f t="shared" si="279"/>
        <v>60</v>
      </c>
      <c r="CF178" s="159">
        <f t="shared" si="280"/>
        <v>60</v>
      </c>
      <c r="CG178" s="1"/>
      <c r="CH178" s="1"/>
      <c r="CI178" s="160">
        <f t="shared" si="281"/>
        <v>24.05904881493332</v>
      </c>
      <c r="CJ178" s="160">
        <f t="shared" si="282"/>
        <v>24.05904881493332</v>
      </c>
      <c r="CK178" s="160">
        <f t="shared" si="283"/>
        <v>24.05904881493332</v>
      </c>
      <c r="CL178" s="160">
        <f t="shared" si="284"/>
        <v>24.05904881493332</v>
      </c>
      <c r="CM178" s="160">
        <f t="shared" si="285"/>
        <v>24.05904881493332</v>
      </c>
      <c r="CN178" s="160">
        <f t="shared" si="286"/>
        <v>64.05904881493332</v>
      </c>
      <c r="CO178" s="160">
        <f t="shared" si="287"/>
        <v>64.05904881493332</v>
      </c>
      <c r="CP178" s="160">
        <f t="shared" si="288"/>
        <v>64.05904881493332</v>
      </c>
      <c r="CQ178" s="160">
        <f t="shared" si="289"/>
        <v>64.05904881493332</v>
      </c>
      <c r="CR178" s="160">
        <f t="shared" si="290"/>
        <v>64.05904881493332</v>
      </c>
      <c r="CS178" s="160">
        <f t="shared" si="291"/>
        <v>64.05904881493332</v>
      </c>
      <c r="CT178" s="160">
        <f t="shared" si="292"/>
        <v>64.05904881493332</v>
      </c>
      <c r="CU178" s="160">
        <f t="shared" si="293"/>
        <v>64.05904881493332</v>
      </c>
      <c r="CV178" s="160">
        <f t="shared" si="294"/>
        <v>64.05904881493332</v>
      </c>
      <c r="CW178" s="160">
        <f t="shared" si="295"/>
        <v>64.05904881493332</v>
      </c>
      <c r="CX178" s="160">
        <f t="shared" si="296"/>
        <v>84.059048814933305</v>
      </c>
      <c r="CY178" s="160">
        <f t="shared" si="297"/>
        <v>84.059048814933305</v>
      </c>
      <c r="CZ178" s="160">
        <f t="shared" si="298"/>
        <v>84.059048814933305</v>
      </c>
      <c r="DA178" s="160">
        <f t="shared" si="299"/>
        <v>84.059048814933305</v>
      </c>
      <c r="DB178" s="160">
        <f t="shared" si="300"/>
        <v>84.059048814933305</v>
      </c>
      <c r="DC178" s="160">
        <f t="shared" si="301"/>
        <v>84.059048814933305</v>
      </c>
      <c r="DD178" s="160">
        <f t="shared" si="302"/>
        <v>84.059048814933305</v>
      </c>
      <c r="DE178" s="160">
        <f t="shared" si="303"/>
        <v>84.059048814933305</v>
      </c>
      <c r="DF178" s="160">
        <f t="shared" si="304"/>
        <v>84.059048814933305</v>
      </c>
      <c r="DG178" s="160">
        <f t="shared" si="305"/>
        <v>84.059048814933305</v>
      </c>
      <c r="DH178" s="36"/>
      <c r="DI178" s="36"/>
      <c r="DJ178" s="160">
        <f t="shared" si="306"/>
        <v>24.05904881493332</v>
      </c>
      <c r="DK178" s="160">
        <f t="shared" si="307"/>
        <v>24.05904881493332</v>
      </c>
      <c r="DL178" s="160">
        <f t="shared" si="308"/>
        <v>24.05904881493332</v>
      </c>
      <c r="DM178" s="160">
        <f t="shared" si="309"/>
        <v>24.05904881493332</v>
      </c>
      <c r="DN178" s="160">
        <f t="shared" si="310"/>
        <v>19.247239051946657</v>
      </c>
      <c r="DO178" s="160">
        <f t="shared" si="311"/>
        <v>57.653143933439992</v>
      </c>
      <c r="DP178" s="160">
        <f t="shared" si="312"/>
        <v>57.653143933439992</v>
      </c>
      <c r="DQ178" s="160">
        <f t="shared" si="313"/>
        <v>57.653143933439992</v>
      </c>
      <c r="DR178" s="160">
        <f t="shared" si="314"/>
        <v>57.653143933439992</v>
      </c>
      <c r="DS178" s="160">
        <f t="shared" si="315"/>
        <v>46.122515146751994</v>
      </c>
      <c r="DT178" s="160">
        <f t="shared" si="316"/>
        <v>60.856096374186649</v>
      </c>
      <c r="DU178" s="160">
        <f t="shared" si="317"/>
        <v>60.856096374186649</v>
      </c>
      <c r="DV178" s="160">
        <f t="shared" si="318"/>
        <v>60.856096374186649</v>
      </c>
      <c r="DW178" s="160">
        <f t="shared" si="319"/>
        <v>60.856096374186649</v>
      </c>
      <c r="DX178" s="160">
        <f t="shared" si="320"/>
        <v>48.684877099349322</v>
      </c>
      <c r="DY178" s="160">
        <f t="shared" si="321"/>
        <v>67.24723905194665</v>
      </c>
      <c r="DZ178" s="160">
        <f t="shared" si="322"/>
        <v>67.24723905194665</v>
      </c>
      <c r="EA178" s="160">
        <f t="shared" si="323"/>
        <v>67.24723905194665</v>
      </c>
      <c r="EB178" s="160">
        <f t="shared" si="324"/>
        <v>67.24723905194665</v>
      </c>
      <c r="EC178" s="160">
        <f t="shared" si="325"/>
        <v>53.797791241557327</v>
      </c>
      <c r="ED178" s="160">
        <f t="shared" si="326"/>
        <v>71.450191492693307</v>
      </c>
      <c r="EE178" s="160">
        <f t="shared" si="327"/>
        <v>71.450191492693307</v>
      </c>
      <c r="EF178" s="160">
        <f t="shared" si="328"/>
        <v>71.450191492693307</v>
      </c>
      <c r="EG178" s="160">
        <f t="shared" si="329"/>
        <v>71.450191492693307</v>
      </c>
      <c r="EH178" s="160">
        <f t="shared" si="330"/>
        <v>57.160153194154653</v>
      </c>
      <c r="EI178" s="36"/>
      <c r="EJ178" s="36"/>
      <c r="EK178" s="36"/>
      <c r="EL178" s="36"/>
      <c r="EM178" s="36"/>
      <c r="EN178" s="36"/>
      <c r="EO178" s="36"/>
      <c r="EP178" s="36"/>
      <c r="EQ178" s="36"/>
      <c r="ER178" s="36"/>
      <c r="ES178" s="36"/>
      <c r="ET178" s="36"/>
      <c r="EU178" s="36"/>
    </row>
    <row r="179" spans="1:151" ht="13.5" thickBot="1">
      <c r="A179" s="2">
        <v>1089</v>
      </c>
      <c r="B179" s="153">
        <f>INDEX('Customer Longevity'!$A$7:$A$206,MATCH(Model!A179,'Customer Longevity'!$B$7:$B$206,0))</f>
        <v>6.2235486270754938</v>
      </c>
      <c r="C179" s="154">
        <v>11011.065044313316</v>
      </c>
      <c r="D179" s="3"/>
      <c r="E179" s="153" cm="1">
        <f t="array" ref="E179">INDEX('Distance to Each Branch'!$C$7:$C$806,MATCH(1, (Model!$E$14='Distance to Each Branch'!$B$7:$B$806)*(Model!A179='Distance to Each Branch'!$A$7:$A$806),0))</f>
        <v>6.0952120276156725</v>
      </c>
      <c r="F179" s="153" cm="1">
        <f t="array" ref="F179">INDEX('Distance to Each Branch'!$C$7:$C$806,MATCH(1, (Model!$F$14='Distance to Each Branch'!$B$7:$B$806)*(Model!A179='Distance to Each Branch'!$A$7:$A$806),0))</f>
        <v>0.96840494470462324</v>
      </c>
      <c r="G179" s="153" cm="1">
        <f t="array" ref="G179">INDEX('Distance to Each Branch'!$C$7:$C$806,MATCH(1, (Model!$G$14='Distance to Each Branch'!$B$7:$B$806)*(Model!A179='Distance to Each Branch'!$A$7:$A$806),0))</f>
        <v>3.100780910686197</v>
      </c>
      <c r="H179" s="153" cm="1">
        <f t="array" ref="H179">INDEX('Distance to Each Branch'!$C$7:$C$806,MATCH(1, (Model!$H$14='Distance to Each Branch'!$B$7:$B$806)*(Model!A179='Distance to Each Branch'!$A$7:$A$806),0))</f>
        <v>1.8928134406517287</v>
      </c>
      <c r="I179" s="155" t="str">
        <f t="shared" si="332"/>
        <v>Branch B</v>
      </c>
      <c r="J179" s="54"/>
      <c r="K179" s="156">
        <f t="shared" si="333"/>
        <v>0.96840494470462324</v>
      </c>
      <c r="L179" s="34">
        <v>0</v>
      </c>
      <c r="M179" s="153">
        <f t="shared" si="231"/>
        <v>0</v>
      </c>
      <c r="N179" s="153">
        <f t="shared" si="335"/>
        <v>0.9244084959471055</v>
      </c>
      <c r="O179" s="153">
        <f t="shared" si="336"/>
        <v>0</v>
      </c>
      <c r="P179" s="153">
        <f t="shared" si="337"/>
        <v>0</v>
      </c>
      <c r="R179" s="23">
        <v>1</v>
      </c>
      <c r="S179" s="157">
        <f>(1-IF(M179=0,0,INDEX('Branch Closure Driven Attrition'!$D$9:$G$12,MATCH($B179,'Branch Closure Driven Attrition'!$C$9:$C$12,TRUE),MATCH(M179,'Branch Closure Driven Attrition'!$D$8:$G$8,TRUE))))</f>
        <v>1</v>
      </c>
      <c r="T179" s="157">
        <f>(1-IF(N179=0,0,INDEX('Branch Closure Driven Attrition'!$D$9:$G$12,MATCH($B179,'Branch Closure Driven Attrition'!$C$9:$C$12,TRUE),MATCH(N179,'Branch Closure Driven Attrition'!$D$8:$G$8,TRUE))))</f>
        <v>0.7</v>
      </c>
      <c r="U179" s="157">
        <f>(1-IF(O179=0,0,INDEX('Branch Closure Driven Attrition'!$D$9:$G$12,MATCH($B179,'Branch Closure Driven Attrition'!$C$9:$C$12,TRUE),MATCH(O179,'Branch Closure Driven Attrition'!$D$8:$G$8,TRUE))))</f>
        <v>1</v>
      </c>
      <c r="V179" s="157">
        <f>(1-IF(P179=0,0,INDEX('Branch Closure Driven Attrition'!$D$9:$G$12,MATCH($B179,'Branch Closure Driven Attrition'!$C$9:$C$12,TRUE),MATCH(P179,'Branch Closure Driven Attrition'!$D$8:$G$8,TRUE))))</f>
        <v>1</v>
      </c>
      <c r="W179" s="29"/>
      <c r="X179" s="23">
        <f t="shared" si="230"/>
        <v>1</v>
      </c>
      <c r="Y179" s="157">
        <f>IF($C179&lt;'Fee Driven Attrition'!$I$8,1-IF(Y$13='Fee Driven Attrition'!$J$7,'Fee Driven Attrition'!$J$8,'Fee Driven Attrition'!$K$8),1)</f>
        <v>0.9</v>
      </c>
      <c r="Z179" s="157">
        <f>IF($C179&lt;'Fee Driven Attrition'!$I$9,1-IF(Z$13='Fee Driven Attrition'!$J$7,'Fee Driven Attrition'!$J$9,'Fee Driven Attrition'!$K$8),1)</f>
        <v>0.95</v>
      </c>
      <c r="AA179" s="157">
        <f>IF($C179&lt;'Fee Driven Attrition'!$I$8,1-IF(AA$13='Fee Driven Attrition'!$K$7,'Fee Driven Attrition'!$K$8,'Fee Driven Attrition'!$K$8),1)</f>
        <v>0.8</v>
      </c>
      <c r="AB179" s="157">
        <f>IF($C179&lt;'Fee Driven Attrition'!$I$9,1-IF(AB$13='Fee Driven Attrition'!$K$7,'Fee Driven Attrition'!$K$9,'Fee Driven Attrition'!$K$8),1)</f>
        <v>0.85</v>
      </c>
      <c r="AC179" s="29"/>
      <c r="AD179" s="23"/>
      <c r="AE179" s="157">
        <f t="shared" si="331"/>
        <v>1</v>
      </c>
      <c r="AF179" s="157">
        <f t="shared" si="232"/>
        <v>1</v>
      </c>
      <c r="AG179" s="157">
        <f t="shared" si="233"/>
        <v>0.7</v>
      </c>
      <c r="AH179" s="157">
        <f t="shared" si="234"/>
        <v>1</v>
      </c>
      <c r="AI179" s="157">
        <f t="shared" si="235"/>
        <v>1</v>
      </c>
      <c r="AJ179" s="157">
        <f t="shared" si="236"/>
        <v>0.9</v>
      </c>
      <c r="AK179" s="157">
        <f t="shared" si="237"/>
        <v>0.9</v>
      </c>
      <c r="AL179" s="157">
        <f t="shared" si="238"/>
        <v>0.63</v>
      </c>
      <c r="AM179" s="157">
        <f t="shared" si="239"/>
        <v>0.9</v>
      </c>
      <c r="AN179" s="157">
        <f t="shared" si="240"/>
        <v>0.9</v>
      </c>
      <c r="AO179" s="157">
        <f t="shared" si="241"/>
        <v>0.95</v>
      </c>
      <c r="AP179" s="157">
        <f t="shared" si="242"/>
        <v>0.95</v>
      </c>
      <c r="AQ179" s="157">
        <f t="shared" si="243"/>
        <v>0.66499999999999992</v>
      </c>
      <c r="AR179" s="157">
        <f t="shared" si="244"/>
        <v>0.95</v>
      </c>
      <c r="AS179" s="157">
        <f t="shared" si="245"/>
        <v>0.95</v>
      </c>
      <c r="AT179" s="157">
        <f t="shared" si="246"/>
        <v>0.8</v>
      </c>
      <c r="AU179" s="157">
        <f t="shared" si="247"/>
        <v>0.8</v>
      </c>
      <c r="AV179" s="157">
        <f t="shared" si="248"/>
        <v>0.55999999999999994</v>
      </c>
      <c r="AW179" s="157">
        <f t="shared" si="249"/>
        <v>0.8</v>
      </c>
      <c r="AX179" s="157">
        <f t="shared" si="250"/>
        <v>0.8</v>
      </c>
      <c r="AY179" s="157">
        <f t="shared" si="251"/>
        <v>0.85</v>
      </c>
      <c r="AZ179" s="157">
        <f t="shared" si="252"/>
        <v>0.85</v>
      </c>
      <c r="BA179" s="157">
        <f t="shared" si="253"/>
        <v>0.59499999999999997</v>
      </c>
      <c r="BB179" s="157">
        <f t="shared" si="254"/>
        <v>0.85</v>
      </c>
      <c r="BC179" s="157">
        <f t="shared" si="255"/>
        <v>0.85</v>
      </c>
      <c r="BD179" s="60"/>
      <c r="BE179" s="158">
        <f t="shared" si="334"/>
        <v>110.11065044313317</v>
      </c>
      <c r="BF179" s="1"/>
      <c r="BG179" s="1"/>
      <c r="BH179" s="159">
        <f t="shared" si="256"/>
        <v>0</v>
      </c>
      <c r="BI179" s="159">
        <f t="shared" si="257"/>
        <v>0</v>
      </c>
      <c r="BJ179" s="159">
        <f t="shared" si="258"/>
        <v>0</v>
      </c>
      <c r="BK179" s="159">
        <f t="shared" si="259"/>
        <v>0</v>
      </c>
      <c r="BL179" s="159">
        <f t="shared" si="260"/>
        <v>0</v>
      </c>
      <c r="BM179" s="159">
        <f t="shared" si="261"/>
        <v>40</v>
      </c>
      <c r="BN179" s="159">
        <f t="shared" si="262"/>
        <v>40</v>
      </c>
      <c r="BO179" s="159">
        <f t="shared" si="263"/>
        <v>40</v>
      </c>
      <c r="BP179" s="159">
        <f t="shared" si="264"/>
        <v>40</v>
      </c>
      <c r="BQ179" s="159">
        <f t="shared" si="265"/>
        <v>40</v>
      </c>
      <c r="BR179" s="159">
        <f t="shared" si="266"/>
        <v>40</v>
      </c>
      <c r="BS179" s="159">
        <f t="shared" si="267"/>
        <v>40</v>
      </c>
      <c r="BT179" s="159">
        <f t="shared" si="268"/>
        <v>40</v>
      </c>
      <c r="BU179" s="159">
        <f t="shared" si="269"/>
        <v>40</v>
      </c>
      <c r="BV179" s="159">
        <f t="shared" si="270"/>
        <v>40</v>
      </c>
      <c r="BW179" s="159">
        <f t="shared" si="271"/>
        <v>60</v>
      </c>
      <c r="BX179" s="159">
        <f t="shared" si="272"/>
        <v>60</v>
      </c>
      <c r="BY179" s="159">
        <f t="shared" si="273"/>
        <v>60</v>
      </c>
      <c r="BZ179" s="159">
        <f t="shared" si="274"/>
        <v>60</v>
      </c>
      <c r="CA179" s="159">
        <f t="shared" si="275"/>
        <v>60</v>
      </c>
      <c r="CB179" s="159">
        <f t="shared" si="276"/>
        <v>60</v>
      </c>
      <c r="CC179" s="159">
        <f t="shared" si="277"/>
        <v>60</v>
      </c>
      <c r="CD179" s="159">
        <f t="shared" si="278"/>
        <v>60</v>
      </c>
      <c r="CE179" s="159">
        <f t="shared" si="279"/>
        <v>60</v>
      </c>
      <c r="CF179" s="159">
        <f t="shared" si="280"/>
        <v>60</v>
      </c>
      <c r="CG179" s="1"/>
      <c r="CH179" s="1"/>
      <c r="CI179" s="160">
        <f t="shared" si="281"/>
        <v>60.110650443133167</v>
      </c>
      <c r="CJ179" s="160">
        <f t="shared" si="282"/>
        <v>60.110650443133167</v>
      </c>
      <c r="CK179" s="160">
        <f t="shared" si="283"/>
        <v>60.110650443133167</v>
      </c>
      <c r="CL179" s="160">
        <f t="shared" si="284"/>
        <v>60.110650443133167</v>
      </c>
      <c r="CM179" s="160">
        <f t="shared" si="285"/>
        <v>60.110650443133167</v>
      </c>
      <c r="CN179" s="160">
        <f t="shared" si="286"/>
        <v>100.11065044313318</v>
      </c>
      <c r="CO179" s="160">
        <f t="shared" si="287"/>
        <v>100.11065044313318</v>
      </c>
      <c r="CP179" s="160">
        <f t="shared" si="288"/>
        <v>100.11065044313318</v>
      </c>
      <c r="CQ179" s="160">
        <f t="shared" si="289"/>
        <v>100.11065044313318</v>
      </c>
      <c r="CR179" s="160">
        <f t="shared" si="290"/>
        <v>100.11065044313318</v>
      </c>
      <c r="CS179" s="160">
        <f t="shared" si="291"/>
        <v>100.11065044313318</v>
      </c>
      <c r="CT179" s="160">
        <f t="shared" si="292"/>
        <v>100.11065044313318</v>
      </c>
      <c r="CU179" s="160">
        <f t="shared" si="293"/>
        <v>100.11065044313318</v>
      </c>
      <c r="CV179" s="160">
        <f t="shared" si="294"/>
        <v>100.11065044313318</v>
      </c>
      <c r="CW179" s="160">
        <f t="shared" si="295"/>
        <v>100.11065044313318</v>
      </c>
      <c r="CX179" s="160">
        <f t="shared" si="296"/>
        <v>120.11065044313318</v>
      </c>
      <c r="CY179" s="160">
        <f t="shared" si="297"/>
        <v>120.11065044313318</v>
      </c>
      <c r="CZ179" s="160">
        <f t="shared" si="298"/>
        <v>120.11065044313318</v>
      </c>
      <c r="DA179" s="160">
        <f t="shared" si="299"/>
        <v>120.11065044313318</v>
      </c>
      <c r="DB179" s="160">
        <f t="shared" si="300"/>
        <v>120.11065044313318</v>
      </c>
      <c r="DC179" s="160">
        <f t="shared" si="301"/>
        <v>120.11065044313318</v>
      </c>
      <c r="DD179" s="160">
        <f t="shared" si="302"/>
        <v>120.11065044313318</v>
      </c>
      <c r="DE179" s="160">
        <f t="shared" si="303"/>
        <v>120.11065044313318</v>
      </c>
      <c r="DF179" s="160">
        <f t="shared" si="304"/>
        <v>120.11065044313318</v>
      </c>
      <c r="DG179" s="160">
        <f t="shared" si="305"/>
        <v>120.11065044313318</v>
      </c>
      <c r="DH179" s="36"/>
      <c r="DI179" s="36"/>
      <c r="DJ179" s="160">
        <f t="shared" si="306"/>
        <v>60.110650443133167</v>
      </c>
      <c r="DK179" s="160">
        <f t="shared" si="307"/>
        <v>60.110650443133167</v>
      </c>
      <c r="DL179" s="160">
        <f t="shared" si="308"/>
        <v>42.077455310193216</v>
      </c>
      <c r="DM179" s="160">
        <f t="shared" si="309"/>
        <v>60.110650443133167</v>
      </c>
      <c r="DN179" s="160">
        <f t="shared" si="310"/>
        <v>60.110650443133167</v>
      </c>
      <c r="DO179" s="160">
        <f t="shared" si="311"/>
        <v>90.099585398819869</v>
      </c>
      <c r="DP179" s="160">
        <f t="shared" si="312"/>
        <v>90.099585398819869</v>
      </c>
      <c r="DQ179" s="160">
        <f t="shared" si="313"/>
        <v>63.069709779173905</v>
      </c>
      <c r="DR179" s="160">
        <f t="shared" si="314"/>
        <v>90.099585398819869</v>
      </c>
      <c r="DS179" s="160">
        <f t="shared" si="315"/>
        <v>90.099585398819869</v>
      </c>
      <c r="DT179" s="160">
        <f t="shared" si="316"/>
        <v>95.105117920976511</v>
      </c>
      <c r="DU179" s="160">
        <f t="shared" si="317"/>
        <v>95.105117920976511</v>
      </c>
      <c r="DV179" s="160">
        <f t="shared" si="318"/>
        <v>66.573582544683561</v>
      </c>
      <c r="DW179" s="160">
        <f t="shared" si="319"/>
        <v>95.105117920976511</v>
      </c>
      <c r="DX179" s="160">
        <f t="shared" si="320"/>
        <v>95.105117920976511</v>
      </c>
      <c r="DY179" s="160">
        <f t="shared" si="321"/>
        <v>96.088520354506556</v>
      </c>
      <c r="DZ179" s="160">
        <f t="shared" si="322"/>
        <v>96.088520354506556</v>
      </c>
      <c r="EA179" s="160">
        <f t="shared" si="323"/>
        <v>67.26196424815457</v>
      </c>
      <c r="EB179" s="160">
        <f t="shared" si="324"/>
        <v>96.088520354506556</v>
      </c>
      <c r="EC179" s="160">
        <f t="shared" si="325"/>
        <v>96.088520354506556</v>
      </c>
      <c r="ED179" s="160">
        <f t="shared" si="326"/>
        <v>102.0940528766632</v>
      </c>
      <c r="EE179" s="160">
        <f t="shared" si="327"/>
        <v>102.0940528766632</v>
      </c>
      <c r="EF179" s="160">
        <f t="shared" si="328"/>
        <v>71.465837013664242</v>
      </c>
      <c r="EG179" s="160">
        <f t="shared" si="329"/>
        <v>102.0940528766632</v>
      </c>
      <c r="EH179" s="160">
        <f t="shared" si="330"/>
        <v>102.0940528766632</v>
      </c>
      <c r="EI179" s="36"/>
      <c r="EJ179" s="36"/>
      <c r="EK179" s="36"/>
      <c r="EL179" s="36"/>
      <c r="EM179" s="36"/>
      <c r="EN179" s="36"/>
      <c r="EO179" s="36"/>
      <c r="EP179" s="36"/>
      <c r="EQ179" s="36"/>
      <c r="ER179" s="36"/>
      <c r="ES179" s="36"/>
      <c r="ET179" s="36"/>
      <c r="EU179" s="36"/>
    </row>
    <row r="180" spans="1:151" ht="13.5" thickBot="1">
      <c r="A180" s="2">
        <v>1041</v>
      </c>
      <c r="B180" s="153">
        <f>INDEX('Customer Longevity'!$A$7:$A$206,MATCH(Model!A180,'Customer Longevity'!$B$7:$B$206,0))</f>
        <v>5.6820015587534254</v>
      </c>
      <c r="C180" s="154">
        <v>7092.3560301918451</v>
      </c>
      <c r="D180" s="3"/>
      <c r="E180" s="153" cm="1">
        <f t="array" ref="E180">INDEX('Distance to Each Branch'!$C$7:$C$806,MATCH(1, (Model!$E$14='Distance to Each Branch'!$B$7:$B$806)*(Model!A180='Distance to Each Branch'!$A$7:$A$806),0))</f>
        <v>2.6671337553730048</v>
      </c>
      <c r="F180" s="153" cm="1">
        <f t="array" ref="F180">INDEX('Distance to Each Branch'!$C$7:$C$806,MATCH(1, (Model!$F$14='Distance to Each Branch'!$B$7:$B$806)*(Model!A180='Distance to Each Branch'!$A$7:$A$806),0))</f>
        <v>1.5694602942355571</v>
      </c>
      <c r="G180" s="153" cm="1">
        <f t="array" ref="G180">INDEX('Distance to Each Branch'!$C$7:$C$806,MATCH(1, (Model!$G$14='Distance to Each Branch'!$B$7:$B$806)*(Model!A180='Distance to Each Branch'!$A$7:$A$806),0))</f>
        <v>1.3750603403019275</v>
      </c>
      <c r="H180" s="153" cm="1">
        <f t="array" ref="H180">INDEX('Distance to Each Branch'!$C$7:$C$806,MATCH(1, (Model!$H$14='Distance to Each Branch'!$B$7:$B$806)*(Model!A180='Distance to Each Branch'!$A$7:$A$806),0))</f>
        <v>0.45432298888215417</v>
      </c>
      <c r="I180" s="155" t="str">
        <f t="shared" si="332"/>
        <v>Branch D</v>
      </c>
      <c r="J180" s="54"/>
      <c r="K180" s="156">
        <f t="shared" si="333"/>
        <v>0.45432298888215417</v>
      </c>
      <c r="L180" s="34">
        <v>0</v>
      </c>
      <c r="M180" s="153">
        <f t="shared" si="231"/>
        <v>0</v>
      </c>
      <c r="N180" s="153">
        <f t="shared" si="335"/>
        <v>0</v>
      </c>
      <c r="O180" s="153">
        <f t="shared" si="336"/>
        <v>0</v>
      </c>
      <c r="P180" s="153">
        <f t="shared" si="337"/>
        <v>0.92073735141977331</v>
      </c>
      <c r="R180" s="23">
        <v>1</v>
      </c>
      <c r="S180" s="157">
        <f>(1-IF(M180=0,0,INDEX('Branch Closure Driven Attrition'!$D$9:$G$12,MATCH($B180,'Branch Closure Driven Attrition'!$C$9:$C$12,TRUE),MATCH(M180,'Branch Closure Driven Attrition'!$D$8:$G$8,TRUE))))</f>
        <v>1</v>
      </c>
      <c r="T180" s="157">
        <f>(1-IF(N180=0,0,INDEX('Branch Closure Driven Attrition'!$D$9:$G$12,MATCH($B180,'Branch Closure Driven Attrition'!$C$9:$C$12,TRUE),MATCH(N180,'Branch Closure Driven Attrition'!$D$8:$G$8,TRUE))))</f>
        <v>1</v>
      </c>
      <c r="U180" s="157">
        <f>(1-IF(O180=0,0,INDEX('Branch Closure Driven Attrition'!$D$9:$G$12,MATCH($B180,'Branch Closure Driven Attrition'!$C$9:$C$12,TRUE),MATCH(O180,'Branch Closure Driven Attrition'!$D$8:$G$8,TRUE))))</f>
        <v>1</v>
      </c>
      <c r="V180" s="157">
        <f>(1-IF(P180=0,0,INDEX('Branch Closure Driven Attrition'!$D$9:$G$12,MATCH($B180,'Branch Closure Driven Attrition'!$C$9:$C$12,TRUE),MATCH(P180,'Branch Closure Driven Attrition'!$D$8:$G$8,TRUE))))</f>
        <v>0.7</v>
      </c>
      <c r="W180" s="29"/>
      <c r="X180" s="23">
        <f t="shared" si="230"/>
        <v>1</v>
      </c>
      <c r="Y180" s="157">
        <f>IF($C180&lt;'Fee Driven Attrition'!$I$8,1-IF(Y$13='Fee Driven Attrition'!$J$7,'Fee Driven Attrition'!$J$8,'Fee Driven Attrition'!$K$8),1)</f>
        <v>0.9</v>
      </c>
      <c r="Z180" s="157">
        <f>IF($C180&lt;'Fee Driven Attrition'!$I$9,1-IF(Z$13='Fee Driven Attrition'!$J$7,'Fee Driven Attrition'!$J$9,'Fee Driven Attrition'!$K$8),1)</f>
        <v>0.95</v>
      </c>
      <c r="AA180" s="157">
        <f>IF($C180&lt;'Fee Driven Attrition'!$I$8,1-IF(AA$13='Fee Driven Attrition'!$K$7,'Fee Driven Attrition'!$K$8,'Fee Driven Attrition'!$K$8),1)</f>
        <v>0.8</v>
      </c>
      <c r="AB180" s="157">
        <f>IF($C180&lt;'Fee Driven Attrition'!$I$9,1-IF(AB$13='Fee Driven Attrition'!$K$7,'Fee Driven Attrition'!$K$9,'Fee Driven Attrition'!$K$8),1)</f>
        <v>0.85</v>
      </c>
      <c r="AC180" s="29"/>
      <c r="AD180" s="23"/>
      <c r="AE180" s="157">
        <f t="shared" si="331"/>
        <v>1</v>
      </c>
      <c r="AF180" s="157">
        <f t="shared" si="232"/>
        <v>1</v>
      </c>
      <c r="AG180" s="157">
        <f t="shared" si="233"/>
        <v>1</v>
      </c>
      <c r="AH180" s="157">
        <f t="shared" si="234"/>
        <v>1</v>
      </c>
      <c r="AI180" s="157">
        <f t="shared" si="235"/>
        <v>0.7</v>
      </c>
      <c r="AJ180" s="157">
        <f t="shared" si="236"/>
        <v>0.9</v>
      </c>
      <c r="AK180" s="157">
        <f t="shared" si="237"/>
        <v>0.9</v>
      </c>
      <c r="AL180" s="157">
        <f t="shared" si="238"/>
        <v>0.9</v>
      </c>
      <c r="AM180" s="157">
        <f t="shared" si="239"/>
        <v>0.9</v>
      </c>
      <c r="AN180" s="157">
        <f t="shared" si="240"/>
        <v>0.63</v>
      </c>
      <c r="AO180" s="157">
        <f t="shared" si="241"/>
        <v>0.95</v>
      </c>
      <c r="AP180" s="157">
        <f t="shared" si="242"/>
        <v>0.95</v>
      </c>
      <c r="AQ180" s="157">
        <f t="shared" si="243"/>
        <v>0.95</v>
      </c>
      <c r="AR180" s="157">
        <f t="shared" si="244"/>
        <v>0.95</v>
      </c>
      <c r="AS180" s="157">
        <f t="shared" si="245"/>
        <v>0.66499999999999992</v>
      </c>
      <c r="AT180" s="157">
        <f t="shared" si="246"/>
        <v>0.8</v>
      </c>
      <c r="AU180" s="157">
        <f t="shared" si="247"/>
        <v>0.8</v>
      </c>
      <c r="AV180" s="157">
        <f t="shared" si="248"/>
        <v>0.8</v>
      </c>
      <c r="AW180" s="157">
        <f t="shared" si="249"/>
        <v>0.8</v>
      </c>
      <c r="AX180" s="157">
        <f t="shared" si="250"/>
        <v>0.55999999999999994</v>
      </c>
      <c r="AY180" s="157">
        <f t="shared" si="251"/>
        <v>0.85</v>
      </c>
      <c r="AZ180" s="157">
        <f t="shared" si="252"/>
        <v>0.85</v>
      </c>
      <c r="BA180" s="157">
        <f t="shared" si="253"/>
        <v>0.85</v>
      </c>
      <c r="BB180" s="157">
        <f t="shared" si="254"/>
        <v>0.85</v>
      </c>
      <c r="BC180" s="157">
        <f t="shared" si="255"/>
        <v>0.59499999999999997</v>
      </c>
      <c r="BD180" s="60"/>
      <c r="BE180" s="158">
        <f t="shared" si="334"/>
        <v>70.923560301918457</v>
      </c>
      <c r="BF180" s="1"/>
      <c r="BG180" s="1"/>
      <c r="BH180" s="159">
        <f t="shared" si="256"/>
        <v>0</v>
      </c>
      <c r="BI180" s="159">
        <f t="shared" si="257"/>
        <v>0</v>
      </c>
      <c r="BJ180" s="159">
        <f t="shared" si="258"/>
        <v>0</v>
      </c>
      <c r="BK180" s="159">
        <f t="shared" si="259"/>
        <v>0</v>
      </c>
      <c r="BL180" s="159">
        <f t="shared" si="260"/>
        <v>0</v>
      </c>
      <c r="BM180" s="159">
        <f t="shared" si="261"/>
        <v>40</v>
      </c>
      <c r="BN180" s="159">
        <f t="shared" si="262"/>
        <v>40</v>
      </c>
      <c r="BO180" s="159">
        <f t="shared" si="263"/>
        <v>40</v>
      </c>
      <c r="BP180" s="159">
        <f t="shared" si="264"/>
        <v>40</v>
      </c>
      <c r="BQ180" s="159">
        <f t="shared" si="265"/>
        <v>40</v>
      </c>
      <c r="BR180" s="159">
        <f t="shared" si="266"/>
        <v>40</v>
      </c>
      <c r="BS180" s="159">
        <f t="shared" si="267"/>
        <v>40</v>
      </c>
      <c r="BT180" s="159">
        <f t="shared" si="268"/>
        <v>40</v>
      </c>
      <c r="BU180" s="159">
        <f t="shared" si="269"/>
        <v>40</v>
      </c>
      <c r="BV180" s="159">
        <f t="shared" si="270"/>
        <v>40</v>
      </c>
      <c r="BW180" s="159">
        <f t="shared" si="271"/>
        <v>60</v>
      </c>
      <c r="BX180" s="159">
        <f t="shared" si="272"/>
        <v>60</v>
      </c>
      <c r="BY180" s="159">
        <f t="shared" si="273"/>
        <v>60</v>
      </c>
      <c r="BZ180" s="159">
        <f t="shared" si="274"/>
        <v>60</v>
      </c>
      <c r="CA180" s="159">
        <f t="shared" si="275"/>
        <v>60</v>
      </c>
      <c r="CB180" s="159">
        <f t="shared" si="276"/>
        <v>60</v>
      </c>
      <c r="CC180" s="159">
        <f t="shared" si="277"/>
        <v>60</v>
      </c>
      <c r="CD180" s="159">
        <f t="shared" si="278"/>
        <v>60</v>
      </c>
      <c r="CE180" s="159">
        <f t="shared" si="279"/>
        <v>60</v>
      </c>
      <c r="CF180" s="159">
        <f t="shared" si="280"/>
        <v>60</v>
      </c>
      <c r="CG180" s="1"/>
      <c r="CH180" s="1"/>
      <c r="CI180" s="160">
        <f t="shared" si="281"/>
        <v>20.923560301918457</v>
      </c>
      <c r="CJ180" s="160">
        <f t="shared" si="282"/>
        <v>20.923560301918457</v>
      </c>
      <c r="CK180" s="160">
        <f t="shared" si="283"/>
        <v>20.923560301918457</v>
      </c>
      <c r="CL180" s="160">
        <f t="shared" si="284"/>
        <v>20.923560301918457</v>
      </c>
      <c r="CM180" s="160">
        <f t="shared" si="285"/>
        <v>20.923560301918457</v>
      </c>
      <c r="CN180" s="160">
        <f t="shared" si="286"/>
        <v>60.923560301918457</v>
      </c>
      <c r="CO180" s="160">
        <f t="shared" si="287"/>
        <v>60.923560301918457</v>
      </c>
      <c r="CP180" s="160">
        <f t="shared" si="288"/>
        <v>60.923560301918457</v>
      </c>
      <c r="CQ180" s="160">
        <f t="shared" si="289"/>
        <v>60.923560301918457</v>
      </c>
      <c r="CR180" s="160">
        <f t="shared" si="290"/>
        <v>60.923560301918457</v>
      </c>
      <c r="CS180" s="160">
        <f t="shared" si="291"/>
        <v>60.923560301918457</v>
      </c>
      <c r="CT180" s="160">
        <f t="shared" si="292"/>
        <v>60.923560301918457</v>
      </c>
      <c r="CU180" s="160">
        <f t="shared" si="293"/>
        <v>60.923560301918457</v>
      </c>
      <c r="CV180" s="160">
        <f t="shared" si="294"/>
        <v>60.923560301918457</v>
      </c>
      <c r="CW180" s="160">
        <f t="shared" si="295"/>
        <v>60.923560301918457</v>
      </c>
      <c r="CX180" s="160">
        <f t="shared" si="296"/>
        <v>80.923560301918457</v>
      </c>
      <c r="CY180" s="160">
        <f t="shared" si="297"/>
        <v>80.923560301918457</v>
      </c>
      <c r="CZ180" s="160">
        <f t="shared" si="298"/>
        <v>80.923560301918457</v>
      </c>
      <c r="DA180" s="160">
        <f t="shared" si="299"/>
        <v>80.923560301918457</v>
      </c>
      <c r="DB180" s="160">
        <f t="shared" si="300"/>
        <v>80.923560301918457</v>
      </c>
      <c r="DC180" s="160">
        <f t="shared" si="301"/>
        <v>80.923560301918457</v>
      </c>
      <c r="DD180" s="160">
        <f t="shared" si="302"/>
        <v>80.923560301918457</v>
      </c>
      <c r="DE180" s="160">
        <f t="shared" si="303"/>
        <v>80.923560301918457</v>
      </c>
      <c r="DF180" s="160">
        <f t="shared" si="304"/>
        <v>80.923560301918457</v>
      </c>
      <c r="DG180" s="160">
        <f t="shared" si="305"/>
        <v>80.923560301918457</v>
      </c>
      <c r="DH180" s="36"/>
      <c r="DI180" s="36"/>
      <c r="DJ180" s="160">
        <f t="shared" si="306"/>
        <v>20.923560301918457</v>
      </c>
      <c r="DK180" s="160">
        <f t="shared" si="307"/>
        <v>20.923560301918457</v>
      </c>
      <c r="DL180" s="160">
        <f t="shared" si="308"/>
        <v>20.923560301918457</v>
      </c>
      <c r="DM180" s="160">
        <f t="shared" si="309"/>
        <v>20.923560301918457</v>
      </c>
      <c r="DN180" s="160">
        <f t="shared" si="310"/>
        <v>14.646492211342919</v>
      </c>
      <c r="DO180" s="160">
        <f t="shared" si="311"/>
        <v>54.831204271726612</v>
      </c>
      <c r="DP180" s="160">
        <f t="shared" si="312"/>
        <v>54.831204271726612</v>
      </c>
      <c r="DQ180" s="160">
        <f t="shared" si="313"/>
        <v>54.831204271726612</v>
      </c>
      <c r="DR180" s="160">
        <f t="shared" si="314"/>
        <v>54.831204271726612</v>
      </c>
      <c r="DS180" s="160">
        <f t="shared" si="315"/>
        <v>38.381842990208625</v>
      </c>
      <c r="DT180" s="160">
        <f t="shared" si="316"/>
        <v>57.877382286822531</v>
      </c>
      <c r="DU180" s="160">
        <f t="shared" si="317"/>
        <v>57.877382286822531</v>
      </c>
      <c r="DV180" s="160">
        <f t="shared" si="318"/>
        <v>57.877382286822531</v>
      </c>
      <c r="DW180" s="160">
        <f t="shared" si="319"/>
        <v>57.877382286822531</v>
      </c>
      <c r="DX180" s="160">
        <f t="shared" si="320"/>
        <v>40.514167600775771</v>
      </c>
      <c r="DY180" s="160">
        <f t="shared" si="321"/>
        <v>64.738848241534768</v>
      </c>
      <c r="DZ180" s="160">
        <f t="shared" si="322"/>
        <v>64.738848241534768</v>
      </c>
      <c r="EA180" s="160">
        <f t="shared" si="323"/>
        <v>64.738848241534768</v>
      </c>
      <c r="EB180" s="160">
        <f t="shared" si="324"/>
        <v>64.738848241534768</v>
      </c>
      <c r="EC180" s="160">
        <f t="shared" si="325"/>
        <v>45.317193769074329</v>
      </c>
      <c r="ED180" s="160">
        <f t="shared" si="326"/>
        <v>68.785026256630687</v>
      </c>
      <c r="EE180" s="160">
        <f t="shared" si="327"/>
        <v>68.785026256630687</v>
      </c>
      <c r="EF180" s="160">
        <f t="shared" si="328"/>
        <v>68.785026256630687</v>
      </c>
      <c r="EG180" s="160">
        <f t="shared" si="329"/>
        <v>68.785026256630687</v>
      </c>
      <c r="EH180" s="160">
        <f t="shared" si="330"/>
        <v>48.149518379641478</v>
      </c>
      <c r="EI180" s="36"/>
      <c r="EJ180" s="36"/>
      <c r="EK180" s="36"/>
      <c r="EL180" s="36"/>
      <c r="EM180" s="36"/>
      <c r="EN180" s="36"/>
      <c r="EO180" s="36"/>
      <c r="EP180" s="36"/>
      <c r="EQ180" s="36"/>
      <c r="ER180" s="36"/>
      <c r="ES180" s="36"/>
      <c r="ET180" s="36"/>
      <c r="EU180" s="36"/>
    </row>
    <row r="181" spans="1:151" ht="13.5" thickBot="1">
      <c r="A181" s="2">
        <v>1113</v>
      </c>
      <c r="B181" s="153">
        <f>INDEX('Customer Longevity'!$A$7:$A$206,MATCH(Model!A181,'Customer Longevity'!$B$7:$B$206,0))</f>
        <v>12.04029156500647</v>
      </c>
      <c r="C181" s="154">
        <v>11028.377932472426</v>
      </c>
      <c r="D181" s="3"/>
      <c r="E181" s="153" cm="1">
        <f t="array" ref="E181">INDEX('Distance to Each Branch'!$C$7:$C$806,MATCH(1, (Model!$E$14='Distance to Each Branch'!$B$7:$B$806)*(Model!A181='Distance to Each Branch'!$A$7:$A$806),0))</f>
        <v>4.504629605478665</v>
      </c>
      <c r="F181" s="153" cm="1">
        <f t="array" ref="F181">INDEX('Distance to Each Branch'!$C$7:$C$806,MATCH(1, (Model!$F$14='Distance to Each Branch'!$B$7:$B$806)*(Model!A181='Distance to Each Branch'!$A$7:$A$806),0))</f>
        <v>1.316125501768983</v>
      </c>
      <c r="G181" s="153" cm="1">
        <f t="array" ref="G181">INDEX('Distance to Each Branch'!$C$7:$C$806,MATCH(1, (Model!$G$14='Distance to Each Branch'!$B$7:$B$806)*(Model!A181='Distance to Each Branch'!$A$7:$A$806),0))</f>
        <v>3.7962737870197945</v>
      </c>
      <c r="H181" s="153" cm="1">
        <f t="array" ref="H181">INDEX('Distance to Each Branch'!$C$7:$C$806,MATCH(1, (Model!$H$14='Distance to Each Branch'!$B$7:$B$806)*(Model!A181='Distance to Each Branch'!$A$7:$A$806),0))</f>
        <v>2.7523265409584732</v>
      </c>
      <c r="I181" s="155" t="str">
        <f t="shared" si="332"/>
        <v>Branch B</v>
      </c>
      <c r="J181" s="54"/>
      <c r="K181" s="156">
        <f t="shared" si="333"/>
        <v>1.316125501768983</v>
      </c>
      <c r="L181" s="34">
        <v>0</v>
      </c>
      <c r="M181" s="153">
        <f t="shared" si="231"/>
        <v>0</v>
      </c>
      <c r="N181" s="153">
        <f t="shared" si="335"/>
        <v>1.4362010391894902</v>
      </c>
      <c r="O181" s="153">
        <f t="shared" si="336"/>
        <v>0</v>
      </c>
      <c r="P181" s="153">
        <f t="shared" si="337"/>
        <v>0</v>
      </c>
      <c r="R181" s="23">
        <v>1</v>
      </c>
      <c r="S181" s="157">
        <f>(1-IF(M181=0,0,INDEX('Branch Closure Driven Attrition'!$D$9:$G$12,MATCH($B181,'Branch Closure Driven Attrition'!$C$9:$C$12,TRUE),MATCH(M181,'Branch Closure Driven Attrition'!$D$8:$G$8,TRUE))))</f>
        <v>1</v>
      </c>
      <c r="T181" s="157">
        <f>(1-IF(N181=0,0,INDEX('Branch Closure Driven Attrition'!$D$9:$G$12,MATCH($B181,'Branch Closure Driven Attrition'!$C$9:$C$12,TRUE),MATCH(N181,'Branch Closure Driven Attrition'!$D$8:$G$8,TRUE))))</f>
        <v>0.65</v>
      </c>
      <c r="U181" s="157">
        <f>(1-IF(O181=0,0,INDEX('Branch Closure Driven Attrition'!$D$9:$G$12,MATCH($B181,'Branch Closure Driven Attrition'!$C$9:$C$12,TRUE),MATCH(O181,'Branch Closure Driven Attrition'!$D$8:$G$8,TRUE))))</f>
        <v>1</v>
      </c>
      <c r="V181" s="157">
        <f>(1-IF(P181=0,0,INDEX('Branch Closure Driven Attrition'!$D$9:$G$12,MATCH($B181,'Branch Closure Driven Attrition'!$C$9:$C$12,TRUE),MATCH(P181,'Branch Closure Driven Attrition'!$D$8:$G$8,TRUE))))</f>
        <v>1</v>
      </c>
      <c r="W181" s="29"/>
      <c r="X181" s="23">
        <f t="shared" si="230"/>
        <v>1</v>
      </c>
      <c r="Y181" s="157">
        <f>IF($C181&lt;'Fee Driven Attrition'!$I$8,1-IF(Y$13='Fee Driven Attrition'!$J$7,'Fee Driven Attrition'!$J$8,'Fee Driven Attrition'!$K$8),1)</f>
        <v>0.9</v>
      </c>
      <c r="Z181" s="157">
        <f>IF($C181&lt;'Fee Driven Attrition'!$I$9,1-IF(Z$13='Fee Driven Attrition'!$J$7,'Fee Driven Attrition'!$J$9,'Fee Driven Attrition'!$K$8),1)</f>
        <v>0.95</v>
      </c>
      <c r="AA181" s="157">
        <f>IF($C181&lt;'Fee Driven Attrition'!$I$8,1-IF(AA$13='Fee Driven Attrition'!$K$7,'Fee Driven Attrition'!$K$8,'Fee Driven Attrition'!$K$8),1)</f>
        <v>0.8</v>
      </c>
      <c r="AB181" s="157">
        <f>IF($C181&lt;'Fee Driven Attrition'!$I$9,1-IF(AB$13='Fee Driven Attrition'!$K$7,'Fee Driven Attrition'!$K$9,'Fee Driven Attrition'!$K$8),1)</f>
        <v>0.85</v>
      </c>
      <c r="AC181" s="29"/>
      <c r="AD181" s="23"/>
      <c r="AE181" s="157">
        <f t="shared" si="331"/>
        <v>1</v>
      </c>
      <c r="AF181" s="157">
        <f t="shared" si="232"/>
        <v>1</v>
      </c>
      <c r="AG181" s="157">
        <f t="shared" si="233"/>
        <v>0.65</v>
      </c>
      <c r="AH181" s="157">
        <f t="shared" si="234"/>
        <v>1</v>
      </c>
      <c r="AI181" s="157">
        <f t="shared" si="235"/>
        <v>1</v>
      </c>
      <c r="AJ181" s="157">
        <f t="shared" si="236"/>
        <v>0.9</v>
      </c>
      <c r="AK181" s="157">
        <f t="shared" si="237"/>
        <v>0.9</v>
      </c>
      <c r="AL181" s="157">
        <f t="shared" si="238"/>
        <v>0.58500000000000008</v>
      </c>
      <c r="AM181" s="157">
        <f t="shared" si="239"/>
        <v>0.9</v>
      </c>
      <c r="AN181" s="157">
        <f t="shared" si="240"/>
        <v>0.9</v>
      </c>
      <c r="AO181" s="157">
        <f t="shared" si="241"/>
        <v>0.95</v>
      </c>
      <c r="AP181" s="157">
        <f t="shared" si="242"/>
        <v>0.95</v>
      </c>
      <c r="AQ181" s="157">
        <f t="shared" si="243"/>
        <v>0.61749999999999994</v>
      </c>
      <c r="AR181" s="157">
        <f t="shared" si="244"/>
        <v>0.95</v>
      </c>
      <c r="AS181" s="157">
        <f t="shared" si="245"/>
        <v>0.95</v>
      </c>
      <c r="AT181" s="157">
        <f t="shared" si="246"/>
        <v>0.8</v>
      </c>
      <c r="AU181" s="157">
        <f t="shared" si="247"/>
        <v>0.8</v>
      </c>
      <c r="AV181" s="157">
        <f t="shared" si="248"/>
        <v>0.52</v>
      </c>
      <c r="AW181" s="157">
        <f t="shared" si="249"/>
        <v>0.8</v>
      </c>
      <c r="AX181" s="157">
        <f t="shared" si="250"/>
        <v>0.8</v>
      </c>
      <c r="AY181" s="157">
        <f t="shared" si="251"/>
        <v>0.85</v>
      </c>
      <c r="AZ181" s="157">
        <f t="shared" si="252"/>
        <v>0.85</v>
      </c>
      <c r="BA181" s="157">
        <f t="shared" si="253"/>
        <v>0.55249999999999999</v>
      </c>
      <c r="BB181" s="157">
        <f t="shared" si="254"/>
        <v>0.85</v>
      </c>
      <c r="BC181" s="157">
        <f t="shared" si="255"/>
        <v>0.85</v>
      </c>
      <c r="BD181" s="60"/>
      <c r="BE181" s="158">
        <f t="shared" si="334"/>
        <v>110.28377932472426</v>
      </c>
      <c r="BF181" s="1"/>
      <c r="BG181" s="1"/>
      <c r="BH181" s="159">
        <f t="shared" si="256"/>
        <v>0</v>
      </c>
      <c r="BI181" s="159">
        <f t="shared" si="257"/>
        <v>0</v>
      </c>
      <c r="BJ181" s="159">
        <f t="shared" si="258"/>
        <v>0</v>
      </c>
      <c r="BK181" s="159">
        <f t="shared" si="259"/>
        <v>0</v>
      </c>
      <c r="BL181" s="159">
        <f t="shared" si="260"/>
        <v>0</v>
      </c>
      <c r="BM181" s="159">
        <f t="shared" si="261"/>
        <v>40</v>
      </c>
      <c r="BN181" s="159">
        <f t="shared" si="262"/>
        <v>40</v>
      </c>
      <c r="BO181" s="159">
        <f t="shared" si="263"/>
        <v>40</v>
      </c>
      <c r="BP181" s="159">
        <f t="shared" si="264"/>
        <v>40</v>
      </c>
      <c r="BQ181" s="159">
        <f t="shared" si="265"/>
        <v>40</v>
      </c>
      <c r="BR181" s="159">
        <f t="shared" si="266"/>
        <v>40</v>
      </c>
      <c r="BS181" s="159">
        <f t="shared" si="267"/>
        <v>40</v>
      </c>
      <c r="BT181" s="159">
        <f t="shared" si="268"/>
        <v>40</v>
      </c>
      <c r="BU181" s="159">
        <f t="shared" si="269"/>
        <v>40</v>
      </c>
      <c r="BV181" s="159">
        <f t="shared" si="270"/>
        <v>40</v>
      </c>
      <c r="BW181" s="159">
        <f t="shared" si="271"/>
        <v>60</v>
      </c>
      <c r="BX181" s="159">
        <f t="shared" si="272"/>
        <v>60</v>
      </c>
      <c r="BY181" s="159">
        <f t="shared" si="273"/>
        <v>60</v>
      </c>
      <c r="BZ181" s="159">
        <f t="shared" si="274"/>
        <v>60</v>
      </c>
      <c r="CA181" s="159">
        <f t="shared" si="275"/>
        <v>60</v>
      </c>
      <c r="CB181" s="159">
        <f t="shared" si="276"/>
        <v>60</v>
      </c>
      <c r="CC181" s="159">
        <f t="shared" si="277"/>
        <v>60</v>
      </c>
      <c r="CD181" s="159">
        <f t="shared" si="278"/>
        <v>60</v>
      </c>
      <c r="CE181" s="159">
        <f t="shared" si="279"/>
        <v>60</v>
      </c>
      <c r="CF181" s="159">
        <f t="shared" si="280"/>
        <v>60</v>
      </c>
      <c r="CG181" s="1"/>
      <c r="CH181" s="1"/>
      <c r="CI181" s="160">
        <f t="shared" si="281"/>
        <v>60.283779324724264</v>
      </c>
      <c r="CJ181" s="160">
        <f t="shared" si="282"/>
        <v>60.283779324724264</v>
      </c>
      <c r="CK181" s="160">
        <f t="shared" si="283"/>
        <v>60.283779324724264</v>
      </c>
      <c r="CL181" s="160">
        <f t="shared" si="284"/>
        <v>60.283779324724264</v>
      </c>
      <c r="CM181" s="160">
        <f t="shared" si="285"/>
        <v>60.283779324724264</v>
      </c>
      <c r="CN181" s="160">
        <f t="shared" si="286"/>
        <v>100.28377932472426</v>
      </c>
      <c r="CO181" s="160">
        <f t="shared" si="287"/>
        <v>100.28377932472426</v>
      </c>
      <c r="CP181" s="160">
        <f t="shared" si="288"/>
        <v>100.28377932472426</v>
      </c>
      <c r="CQ181" s="160">
        <f t="shared" si="289"/>
        <v>100.28377932472426</v>
      </c>
      <c r="CR181" s="160">
        <f t="shared" si="290"/>
        <v>100.28377932472426</v>
      </c>
      <c r="CS181" s="160">
        <f t="shared" si="291"/>
        <v>100.28377932472426</v>
      </c>
      <c r="CT181" s="160">
        <f t="shared" si="292"/>
        <v>100.28377932472426</v>
      </c>
      <c r="CU181" s="160">
        <f t="shared" si="293"/>
        <v>100.28377932472426</v>
      </c>
      <c r="CV181" s="160">
        <f t="shared" si="294"/>
        <v>100.28377932472426</v>
      </c>
      <c r="CW181" s="160">
        <f t="shared" si="295"/>
        <v>100.28377932472426</v>
      </c>
      <c r="CX181" s="160">
        <f t="shared" si="296"/>
        <v>120.28377932472426</v>
      </c>
      <c r="CY181" s="160">
        <f t="shared" si="297"/>
        <v>120.28377932472426</v>
      </c>
      <c r="CZ181" s="160">
        <f t="shared" si="298"/>
        <v>120.28377932472426</v>
      </c>
      <c r="DA181" s="160">
        <f t="shared" si="299"/>
        <v>120.28377932472426</v>
      </c>
      <c r="DB181" s="160">
        <f t="shared" si="300"/>
        <v>120.28377932472426</v>
      </c>
      <c r="DC181" s="160">
        <f t="shared" si="301"/>
        <v>120.28377932472426</v>
      </c>
      <c r="DD181" s="160">
        <f t="shared" si="302"/>
        <v>120.28377932472426</v>
      </c>
      <c r="DE181" s="160">
        <f t="shared" si="303"/>
        <v>120.28377932472426</v>
      </c>
      <c r="DF181" s="160">
        <f t="shared" si="304"/>
        <v>120.28377932472426</v>
      </c>
      <c r="DG181" s="160">
        <f t="shared" si="305"/>
        <v>120.28377932472426</v>
      </c>
      <c r="DH181" s="36"/>
      <c r="DI181" s="36"/>
      <c r="DJ181" s="160">
        <f t="shared" si="306"/>
        <v>60.283779324724264</v>
      </c>
      <c r="DK181" s="160">
        <f t="shared" si="307"/>
        <v>60.283779324724264</v>
      </c>
      <c r="DL181" s="160">
        <f t="shared" si="308"/>
        <v>39.184456561070775</v>
      </c>
      <c r="DM181" s="160">
        <f t="shared" si="309"/>
        <v>60.283779324724264</v>
      </c>
      <c r="DN181" s="160">
        <f t="shared" si="310"/>
        <v>60.283779324724264</v>
      </c>
      <c r="DO181" s="160">
        <f t="shared" si="311"/>
        <v>90.255401392251841</v>
      </c>
      <c r="DP181" s="160">
        <f t="shared" si="312"/>
        <v>90.255401392251841</v>
      </c>
      <c r="DQ181" s="160">
        <f t="shared" si="313"/>
        <v>58.666010904963706</v>
      </c>
      <c r="DR181" s="160">
        <f t="shared" si="314"/>
        <v>90.255401392251841</v>
      </c>
      <c r="DS181" s="160">
        <f t="shared" si="315"/>
        <v>90.255401392251841</v>
      </c>
      <c r="DT181" s="160">
        <f t="shared" si="316"/>
        <v>95.269590358488045</v>
      </c>
      <c r="DU181" s="160">
        <f t="shared" si="317"/>
        <v>95.269590358488045</v>
      </c>
      <c r="DV181" s="160">
        <f t="shared" si="318"/>
        <v>61.92523373301723</v>
      </c>
      <c r="DW181" s="160">
        <f t="shared" si="319"/>
        <v>95.269590358488045</v>
      </c>
      <c r="DX181" s="160">
        <f t="shared" si="320"/>
        <v>95.269590358488045</v>
      </c>
      <c r="DY181" s="160">
        <f t="shared" si="321"/>
        <v>96.227023459779417</v>
      </c>
      <c r="DZ181" s="160">
        <f t="shared" si="322"/>
        <v>96.227023459779417</v>
      </c>
      <c r="EA181" s="160">
        <f t="shared" si="323"/>
        <v>62.547565248856621</v>
      </c>
      <c r="EB181" s="160">
        <f t="shared" si="324"/>
        <v>96.227023459779417</v>
      </c>
      <c r="EC181" s="160">
        <f t="shared" si="325"/>
        <v>96.227023459779417</v>
      </c>
      <c r="ED181" s="160">
        <f t="shared" si="326"/>
        <v>102.24121242601562</v>
      </c>
      <c r="EE181" s="160">
        <f t="shared" si="327"/>
        <v>102.24121242601562</v>
      </c>
      <c r="EF181" s="160">
        <f t="shared" si="328"/>
        <v>66.456788076910158</v>
      </c>
      <c r="EG181" s="160">
        <f t="shared" si="329"/>
        <v>102.24121242601562</v>
      </c>
      <c r="EH181" s="160">
        <f t="shared" si="330"/>
        <v>102.24121242601562</v>
      </c>
      <c r="EI181" s="36"/>
      <c r="EJ181" s="36"/>
      <c r="EK181" s="36"/>
      <c r="EL181" s="36"/>
      <c r="EM181" s="36"/>
      <c r="EN181" s="36"/>
      <c r="EO181" s="36"/>
      <c r="EP181" s="36"/>
      <c r="EQ181" s="36"/>
      <c r="ER181" s="36"/>
      <c r="ES181" s="36"/>
      <c r="ET181" s="36"/>
      <c r="EU181" s="36"/>
    </row>
    <row r="182" spans="1:151" ht="13.5" thickBot="1">
      <c r="A182" s="2">
        <v>1001</v>
      </c>
      <c r="B182" s="153">
        <f>INDEX('Customer Longevity'!$A$7:$A$206,MATCH(Model!A182,'Customer Longevity'!$B$7:$B$206,0))</f>
        <v>13.126421583426319</v>
      </c>
      <c r="C182" s="154">
        <v>13008</v>
      </c>
      <c r="D182" s="3"/>
      <c r="E182" s="153" cm="1">
        <f t="array" ref="E182">INDEX('Distance to Each Branch'!$C$7:$C$806,MATCH(1, (Model!$E$14='Distance to Each Branch'!$B$7:$B$806)*(Model!A182='Distance to Each Branch'!$A$7:$A$806),0))</f>
        <v>5.1088011449780835</v>
      </c>
      <c r="F182" s="153" cm="1">
        <f t="array" ref="F182">INDEX('Distance to Each Branch'!$C$7:$C$806,MATCH(1, (Model!$F$14='Distance to Each Branch'!$B$7:$B$806)*(Model!A182='Distance to Each Branch'!$A$7:$A$806),0))</f>
        <v>0.50174260125794778</v>
      </c>
      <c r="G182" s="153" cm="1">
        <f t="array" ref="G182">INDEX('Distance to Each Branch'!$C$7:$C$806,MATCH(1, (Model!$G$14='Distance to Each Branch'!$B$7:$B$806)*(Model!A182='Distance to Each Branch'!$A$7:$A$806),0))</f>
        <v>3.1634867618117624</v>
      </c>
      <c r="H182" s="153" cm="1">
        <f t="array" ref="H182">INDEX('Distance to Each Branch'!$C$7:$C$806,MATCH(1, (Model!$H$14='Distance to Each Branch'!$B$7:$B$806)*(Model!A182='Distance to Each Branch'!$A$7:$A$806),0))</f>
        <v>0.28575551852878867</v>
      </c>
      <c r="I182" s="155" t="str">
        <f t="shared" si="332"/>
        <v>Branch D</v>
      </c>
      <c r="J182" s="54"/>
      <c r="K182" s="156">
        <f t="shared" si="333"/>
        <v>0.28575551852878867</v>
      </c>
      <c r="L182" s="34">
        <v>0</v>
      </c>
      <c r="M182" s="153">
        <f t="shared" si="231"/>
        <v>0</v>
      </c>
      <c r="N182" s="153">
        <f t="shared" si="335"/>
        <v>0</v>
      </c>
      <c r="O182" s="153">
        <f t="shared" si="336"/>
        <v>0</v>
      </c>
      <c r="P182" s="153">
        <f t="shared" si="337"/>
        <v>0.21598708272915912</v>
      </c>
      <c r="R182" s="23">
        <v>1</v>
      </c>
      <c r="S182" s="157">
        <f>(1-IF(M182=0,0,INDEX('Branch Closure Driven Attrition'!$D$9:$G$12,MATCH($B182,'Branch Closure Driven Attrition'!$C$9:$C$12,TRUE),MATCH(M182,'Branch Closure Driven Attrition'!$D$8:$G$8,TRUE))))</f>
        <v>1</v>
      </c>
      <c r="T182" s="157">
        <f>(1-IF(N182=0,0,INDEX('Branch Closure Driven Attrition'!$D$9:$G$12,MATCH($B182,'Branch Closure Driven Attrition'!$C$9:$C$12,TRUE),MATCH(N182,'Branch Closure Driven Attrition'!$D$8:$G$8,TRUE))))</f>
        <v>1</v>
      </c>
      <c r="U182" s="157">
        <f>(1-IF(O182=0,0,INDEX('Branch Closure Driven Attrition'!$D$9:$G$12,MATCH($B182,'Branch Closure Driven Attrition'!$C$9:$C$12,TRUE),MATCH(O182,'Branch Closure Driven Attrition'!$D$8:$G$8,TRUE))))</f>
        <v>1</v>
      </c>
      <c r="V182" s="157">
        <f>(1-IF(P182=0,0,INDEX('Branch Closure Driven Attrition'!$D$9:$G$12,MATCH($B182,'Branch Closure Driven Attrition'!$C$9:$C$12,TRUE),MATCH(P182,'Branch Closure Driven Attrition'!$D$8:$G$8,TRUE))))</f>
        <v>0.8</v>
      </c>
      <c r="W182" s="29"/>
      <c r="X182" s="23">
        <f t="shared" si="230"/>
        <v>1</v>
      </c>
      <c r="Y182" s="157">
        <f>IF($C182&lt;'Fee Driven Attrition'!$I$8,1-IF(Y$13='Fee Driven Attrition'!$J$7,'Fee Driven Attrition'!$J$8,'Fee Driven Attrition'!$K$8),1)</f>
        <v>1</v>
      </c>
      <c r="Z182" s="157">
        <f>IF($C182&lt;'Fee Driven Attrition'!$I$9,1-IF(Z$13='Fee Driven Attrition'!$J$7,'Fee Driven Attrition'!$J$9,'Fee Driven Attrition'!$K$8),1)</f>
        <v>0.95</v>
      </c>
      <c r="AA182" s="157">
        <f>IF($C182&lt;'Fee Driven Attrition'!$I$8,1-IF(AA$13='Fee Driven Attrition'!$K$7,'Fee Driven Attrition'!$K$8,'Fee Driven Attrition'!$K$8),1)</f>
        <v>1</v>
      </c>
      <c r="AB182" s="157">
        <f>IF($C182&lt;'Fee Driven Attrition'!$I$9,1-IF(AB$13='Fee Driven Attrition'!$K$7,'Fee Driven Attrition'!$K$9,'Fee Driven Attrition'!$K$8),1)</f>
        <v>0.85</v>
      </c>
      <c r="AC182" s="29"/>
      <c r="AD182" s="23"/>
      <c r="AE182" s="157">
        <f t="shared" si="331"/>
        <v>1</v>
      </c>
      <c r="AF182" s="157">
        <f t="shared" si="232"/>
        <v>1</v>
      </c>
      <c r="AG182" s="157">
        <f t="shared" si="233"/>
        <v>1</v>
      </c>
      <c r="AH182" s="157">
        <f t="shared" si="234"/>
        <v>1</v>
      </c>
      <c r="AI182" s="157">
        <f t="shared" si="235"/>
        <v>0.8</v>
      </c>
      <c r="AJ182" s="157">
        <f t="shared" si="236"/>
        <v>1</v>
      </c>
      <c r="AK182" s="157">
        <f t="shared" si="237"/>
        <v>1</v>
      </c>
      <c r="AL182" s="157">
        <f t="shared" si="238"/>
        <v>1</v>
      </c>
      <c r="AM182" s="157">
        <f t="shared" si="239"/>
        <v>1</v>
      </c>
      <c r="AN182" s="157">
        <f t="shared" si="240"/>
        <v>0.8</v>
      </c>
      <c r="AO182" s="157">
        <f t="shared" si="241"/>
        <v>0.95</v>
      </c>
      <c r="AP182" s="157">
        <f t="shared" si="242"/>
        <v>0.95</v>
      </c>
      <c r="AQ182" s="157">
        <f t="shared" si="243"/>
        <v>0.95</v>
      </c>
      <c r="AR182" s="157">
        <f t="shared" si="244"/>
        <v>0.95</v>
      </c>
      <c r="AS182" s="157">
        <f t="shared" si="245"/>
        <v>0.76</v>
      </c>
      <c r="AT182" s="157">
        <f t="shared" si="246"/>
        <v>1</v>
      </c>
      <c r="AU182" s="157">
        <f t="shared" si="247"/>
        <v>1</v>
      </c>
      <c r="AV182" s="157">
        <f t="shared" si="248"/>
        <v>1</v>
      </c>
      <c r="AW182" s="157">
        <f t="shared" si="249"/>
        <v>1</v>
      </c>
      <c r="AX182" s="157">
        <f t="shared" si="250"/>
        <v>0.8</v>
      </c>
      <c r="AY182" s="157">
        <f t="shared" si="251"/>
        <v>0.85</v>
      </c>
      <c r="AZ182" s="157">
        <f t="shared" si="252"/>
        <v>0.85</v>
      </c>
      <c r="BA182" s="157">
        <f t="shared" si="253"/>
        <v>0.85</v>
      </c>
      <c r="BB182" s="157">
        <f t="shared" si="254"/>
        <v>0.85</v>
      </c>
      <c r="BC182" s="157">
        <f t="shared" si="255"/>
        <v>0.68</v>
      </c>
      <c r="BD182" s="60"/>
      <c r="BE182" s="158">
        <f t="shared" si="334"/>
        <v>130.08000000000001</v>
      </c>
      <c r="BF182" s="1"/>
      <c r="BG182" s="1"/>
      <c r="BH182" s="159">
        <f t="shared" si="256"/>
        <v>0</v>
      </c>
      <c r="BI182" s="159">
        <f t="shared" si="257"/>
        <v>0</v>
      </c>
      <c r="BJ182" s="159">
        <f t="shared" si="258"/>
        <v>0</v>
      </c>
      <c r="BK182" s="159">
        <f t="shared" si="259"/>
        <v>0</v>
      </c>
      <c r="BL182" s="159">
        <f t="shared" si="260"/>
        <v>0</v>
      </c>
      <c r="BM182" s="159">
        <f t="shared" si="261"/>
        <v>0</v>
      </c>
      <c r="BN182" s="159">
        <f t="shared" si="262"/>
        <v>0</v>
      </c>
      <c r="BO182" s="159">
        <f t="shared" si="263"/>
        <v>0</v>
      </c>
      <c r="BP182" s="159">
        <f t="shared" si="264"/>
        <v>0</v>
      </c>
      <c r="BQ182" s="159">
        <f t="shared" si="265"/>
        <v>0</v>
      </c>
      <c r="BR182" s="159">
        <f t="shared" si="266"/>
        <v>40</v>
      </c>
      <c r="BS182" s="159">
        <f t="shared" si="267"/>
        <v>40</v>
      </c>
      <c r="BT182" s="159">
        <f t="shared" si="268"/>
        <v>40</v>
      </c>
      <c r="BU182" s="159">
        <f t="shared" si="269"/>
        <v>40</v>
      </c>
      <c r="BV182" s="159">
        <f t="shared" si="270"/>
        <v>40</v>
      </c>
      <c r="BW182" s="159">
        <f t="shared" si="271"/>
        <v>0</v>
      </c>
      <c r="BX182" s="159">
        <f t="shared" si="272"/>
        <v>0</v>
      </c>
      <c r="BY182" s="159">
        <f t="shared" si="273"/>
        <v>0</v>
      </c>
      <c r="BZ182" s="159">
        <f t="shared" si="274"/>
        <v>0</v>
      </c>
      <c r="CA182" s="159">
        <f t="shared" si="275"/>
        <v>0</v>
      </c>
      <c r="CB182" s="159">
        <f t="shared" si="276"/>
        <v>60</v>
      </c>
      <c r="CC182" s="159">
        <f t="shared" si="277"/>
        <v>60</v>
      </c>
      <c r="CD182" s="159">
        <f t="shared" si="278"/>
        <v>60</v>
      </c>
      <c r="CE182" s="159">
        <f t="shared" si="279"/>
        <v>60</v>
      </c>
      <c r="CF182" s="159">
        <f t="shared" si="280"/>
        <v>60</v>
      </c>
      <c r="CG182" s="1"/>
      <c r="CH182" s="1"/>
      <c r="CI182" s="160">
        <f t="shared" si="281"/>
        <v>80.080000000000013</v>
      </c>
      <c r="CJ182" s="160">
        <f t="shared" si="282"/>
        <v>80.080000000000013</v>
      </c>
      <c r="CK182" s="160">
        <f t="shared" si="283"/>
        <v>80.080000000000013</v>
      </c>
      <c r="CL182" s="160">
        <f t="shared" si="284"/>
        <v>80.080000000000013</v>
      </c>
      <c r="CM182" s="160">
        <f t="shared" si="285"/>
        <v>80.080000000000013</v>
      </c>
      <c r="CN182" s="160">
        <f t="shared" si="286"/>
        <v>80.080000000000013</v>
      </c>
      <c r="CO182" s="160">
        <f t="shared" si="287"/>
        <v>80.080000000000013</v>
      </c>
      <c r="CP182" s="160">
        <f t="shared" si="288"/>
        <v>80.080000000000013</v>
      </c>
      <c r="CQ182" s="160">
        <f t="shared" si="289"/>
        <v>80.080000000000013</v>
      </c>
      <c r="CR182" s="160">
        <f t="shared" si="290"/>
        <v>80.080000000000013</v>
      </c>
      <c r="CS182" s="160">
        <f t="shared" si="291"/>
        <v>120.08000000000001</v>
      </c>
      <c r="CT182" s="160">
        <f t="shared" si="292"/>
        <v>120.08000000000001</v>
      </c>
      <c r="CU182" s="160">
        <f t="shared" si="293"/>
        <v>120.08000000000001</v>
      </c>
      <c r="CV182" s="160">
        <f t="shared" si="294"/>
        <v>120.08000000000001</v>
      </c>
      <c r="CW182" s="160">
        <f t="shared" si="295"/>
        <v>120.08000000000001</v>
      </c>
      <c r="CX182" s="160">
        <f t="shared" si="296"/>
        <v>80.080000000000013</v>
      </c>
      <c r="CY182" s="160">
        <f t="shared" si="297"/>
        <v>80.080000000000013</v>
      </c>
      <c r="CZ182" s="160">
        <f t="shared" si="298"/>
        <v>80.080000000000013</v>
      </c>
      <c r="DA182" s="160">
        <f t="shared" si="299"/>
        <v>80.080000000000013</v>
      </c>
      <c r="DB182" s="160">
        <f t="shared" si="300"/>
        <v>80.080000000000013</v>
      </c>
      <c r="DC182" s="160">
        <f t="shared" si="301"/>
        <v>140.08000000000001</v>
      </c>
      <c r="DD182" s="160">
        <f t="shared" si="302"/>
        <v>140.08000000000001</v>
      </c>
      <c r="DE182" s="160">
        <f t="shared" si="303"/>
        <v>140.08000000000001</v>
      </c>
      <c r="DF182" s="160">
        <f t="shared" si="304"/>
        <v>140.08000000000001</v>
      </c>
      <c r="DG182" s="160">
        <f t="shared" si="305"/>
        <v>140.08000000000001</v>
      </c>
      <c r="DH182" s="36"/>
      <c r="DI182" s="36"/>
      <c r="DJ182" s="160">
        <f t="shared" si="306"/>
        <v>80.080000000000013</v>
      </c>
      <c r="DK182" s="160">
        <f t="shared" si="307"/>
        <v>80.080000000000013</v>
      </c>
      <c r="DL182" s="160">
        <f t="shared" si="308"/>
        <v>80.080000000000013</v>
      </c>
      <c r="DM182" s="160">
        <f t="shared" si="309"/>
        <v>80.080000000000013</v>
      </c>
      <c r="DN182" s="160">
        <f t="shared" si="310"/>
        <v>64.064000000000007</v>
      </c>
      <c r="DO182" s="160">
        <f t="shared" si="311"/>
        <v>80.080000000000013</v>
      </c>
      <c r="DP182" s="160">
        <f t="shared" si="312"/>
        <v>80.080000000000013</v>
      </c>
      <c r="DQ182" s="160">
        <f t="shared" si="313"/>
        <v>80.080000000000013</v>
      </c>
      <c r="DR182" s="160">
        <f t="shared" si="314"/>
        <v>80.080000000000013</v>
      </c>
      <c r="DS182" s="160">
        <f t="shared" si="315"/>
        <v>64.064000000000007</v>
      </c>
      <c r="DT182" s="160">
        <f t="shared" si="316"/>
        <v>114.07600000000001</v>
      </c>
      <c r="DU182" s="160">
        <f t="shared" si="317"/>
        <v>114.07600000000001</v>
      </c>
      <c r="DV182" s="160">
        <f t="shared" si="318"/>
        <v>114.07600000000001</v>
      </c>
      <c r="DW182" s="160">
        <f t="shared" si="319"/>
        <v>114.07600000000001</v>
      </c>
      <c r="DX182" s="160">
        <f t="shared" si="320"/>
        <v>91.260800000000017</v>
      </c>
      <c r="DY182" s="160">
        <f t="shared" si="321"/>
        <v>80.080000000000013</v>
      </c>
      <c r="DZ182" s="160">
        <f t="shared" si="322"/>
        <v>80.080000000000013</v>
      </c>
      <c r="EA182" s="160">
        <f t="shared" si="323"/>
        <v>80.080000000000013</v>
      </c>
      <c r="EB182" s="160">
        <f t="shared" si="324"/>
        <v>80.080000000000013</v>
      </c>
      <c r="EC182" s="160">
        <f t="shared" si="325"/>
        <v>64.064000000000007</v>
      </c>
      <c r="ED182" s="160">
        <f t="shared" si="326"/>
        <v>119.06800000000001</v>
      </c>
      <c r="EE182" s="160">
        <f t="shared" si="327"/>
        <v>119.06800000000001</v>
      </c>
      <c r="EF182" s="160">
        <f t="shared" si="328"/>
        <v>119.06800000000001</v>
      </c>
      <c r="EG182" s="160">
        <f t="shared" si="329"/>
        <v>119.06800000000001</v>
      </c>
      <c r="EH182" s="160">
        <f t="shared" si="330"/>
        <v>95.254400000000018</v>
      </c>
      <c r="EI182" s="36"/>
      <c r="EJ182" s="36"/>
      <c r="EK182" s="36"/>
      <c r="EL182" s="36"/>
      <c r="EM182" s="36"/>
      <c r="EN182" s="36"/>
      <c r="EO182" s="36"/>
      <c r="EP182" s="36"/>
      <c r="EQ182" s="36"/>
      <c r="ER182" s="36"/>
      <c r="ES182" s="36"/>
      <c r="ET182" s="36"/>
      <c r="EU182" s="36"/>
    </row>
    <row r="183" spans="1:151" ht="13.5" thickBot="1">
      <c r="A183" s="2">
        <v>1026</v>
      </c>
      <c r="B183" s="153">
        <f>INDEX('Customer Longevity'!$A$7:$A$206,MATCH(Model!A183,'Customer Longevity'!$B$7:$B$206,0))</f>
        <v>5.6962751635965949</v>
      </c>
      <c r="C183" s="154">
        <v>18455.768706536441</v>
      </c>
      <c r="D183" s="3"/>
      <c r="E183" s="153" cm="1">
        <f t="array" ref="E183">INDEX('Distance to Each Branch'!$C$7:$C$806,MATCH(1, (Model!$E$14='Distance to Each Branch'!$B$7:$B$806)*(Model!A183='Distance to Each Branch'!$A$7:$A$806),0))</f>
        <v>3.7999350850355773</v>
      </c>
      <c r="F183" s="153" cm="1">
        <f t="array" ref="F183">INDEX('Distance to Each Branch'!$C$7:$C$806,MATCH(1, (Model!$F$14='Distance to Each Branch'!$B$7:$B$806)*(Model!A183='Distance to Each Branch'!$A$7:$A$806),0))</f>
        <v>2.4453266118085133</v>
      </c>
      <c r="G183" s="153" cm="1">
        <f t="array" ref="G183">INDEX('Distance to Each Branch'!$C$7:$C$806,MATCH(1, (Model!$G$14='Distance to Each Branch'!$B$7:$B$806)*(Model!A183='Distance to Each Branch'!$A$7:$A$806),0))</f>
        <v>1.5906769589867253</v>
      </c>
      <c r="H183" s="153" cm="1">
        <f t="array" ref="H183">INDEX('Distance to Each Branch'!$C$7:$C$806,MATCH(1, (Model!$H$14='Distance to Each Branch'!$B$7:$B$806)*(Model!A183='Distance to Each Branch'!$A$7:$A$806),0))</f>
        <v>1.4316374860453611</v>
      </c>
      <c r="I183" s="155" t="str">
        <f t="shared" si="332"/>
        <v>Branch D</v>
      </c>
      <c r="J183" s="54"/>
      <c r="K183" s="156">
        <f t="shared" si="333"/>
        <v>1.4316374860453611</v>
      </c>
      <c r="L183" s="34">
        <v>0</v>
      </c>
      <c r="M183" s="153">
        <f t="shared" si="231"/>
        <v>0</v>
      </c>
      <c r="N183" s="153">
        <f t="shared" si="335"/>
        <v>0</v>
      </c>
      <c r="O183" s="153">
        <f t="shared" si="336"/>
        <v>0</v>
      </c>
      <c r="P183" s="153">
        <f t="shared" si="337"/>
        <v>0.15903947294136422</v>
      </c>
      <c r="R183" s="23">
        <v>1</v>
      </c>
      <c r="S183" s="157">
        <f>(1-IF(M183=0,0,INDEX('Branch Closure Driven Attrition'!$D$9:$G$12,MATCH($B183,'Branch Closure Driven Attrition'!$C$9:$C$12,TRUE),MATCH(M183,'Branch Closure Driven Attrition'!$D$8:$G$8,TRUE))))</f>
        <v>1</v>
      </c>
      <c r="T183" s="157">
        <f>(1-IF(N183=0,0,INDEX('Branch Closure Driven Attrition'!$D$9:$G$12,MATCH($B183,'Branch Closure Driven Attrition'!$C$9:$C$12,TRUE),MATCH(N183,'Branch Closure Driven Attrition'!$D$8:$G$8,TRUE))))</f>
        <v>1</v>
      </c>
      <c r="U183" s="157">
        <f>(1-IF(O183=0,0,INDEX('Branch Closure Driven Attrition'!$D$9:$G$12,MATCH($B183,'Branch Closure Driven Attrition'!$C$9:$C$12,TRUE),MATCH(O183,'Branch Closure Driven Attrition'!$D$8:$G$8,TRUE))))</f>
        <v>1</v>
      </c>
      <c r="V183" s="157">
        <f>(1-IF(P183=0,0,INDEX('Branch Closure Driven Attrition'!$D$9:$G$12,MATCH($B183,'Branch Closure Driven Attrition'!$C$9:$C$12,TRUE),MATCH(P183,'Branch Closure Driven Attrition'!$D$8:$G$8,TRUE))))</f>
        <v>0.8</v>
      </c>
      <c r="W183" s="29"/>
      <c r="X183" s="23">
        <f t="shared" si="230"/>
        <v>1</v>
      </c>
      <c r="Y183" s="157">
        <f>IF($C183&lt;'Fee Driven Attrition'!$I$8,1-IF(Y$13='Fee Driven Attrition'!$J$7,'Fee Driven Attrition'!$J$8,'Fee Driven Attrition'!$K$8),1)</f>
        <v>1</v>
      </c>
      <c r="Z183" s="157">
        <f>IF($C183&lt;'Fee Driven Attrition'!$I$9,1-IF(Z$13='Fee Driven Attrition'!$J$7,'Fee Driven Attrition'!$J$9,'Fee Driven Attrition'!$K$8),1)</f>
        <v>1</v>
      </c>
      <c r="AA183" s="157">
        <f>IF($C183&lt;'Fee Driven Attrition'!$I$8,1-IF(AA$13='Fee Driven Attrition'!$K$7,'Fee Driven Attrition'!$K$8,'Fee Driven Attrition'!$K$8),1)</f>
        <v>1</v>
      </c>
      <c r="AB183" s="157">
        <f>IF($C183&lt;'Fee Driven Attrition'!$I$9,1-IF(AB$13='Fee Driven Attrition'!$K$7,'Fee Driven Attrition'!$K$9,'Fee Driven Attrition'!$K$8),1)</f>
        <v>1</v>
      </c>
      <c r="AC183" s="29"/>
      <c r="AD183" s="23"/>
      <c r="AE183" s="157">
        <f t="shared" si="331"/>
        <v>1</v>
      </c>
      <c r="AF183" s="157">
        <f t="shared" si="232"/>
        <v>1</v>
      </c>
      <c r="AG183" s="157">
        <f t="shared" si="233"/>
        <v>1</v>
      </c>
      <c r="AH183" s="157">
        <f t="shared" si="234"/>
        <v>1</v>
      </c>
      <c r="AI183" s="157">
        <f t="shared" si="235"/>
        <v>0.8</v>
      </c>
      <c r="AJ183" s="157">
        <f t="shared" si="236"/>
        <v>1</v>
      </c>
      <c r="AK183" s="157">
        <f t="shared" si="237"/>
        <v>1</v>
      </c>
      <c r="AL183" s="157">
        <f t="shared" si="238"/>
        <v>1</v>
      </c>
      <c r="AM183" s="157">
        <f t="shared" si="239"/>
        <v>1</v>
      </c>
      <c r="AN183" s="157">
        <f t="shared" si="240"/>
        <v>0.8</v>
      </c>
      <c r="AO183" s="157">
        <f t="shared" si="241"/>
        <v>1</v>
      </c>
      <c r="AP183" s="157">
        <f t="shared" si="242"/>
        <v>1</v>
      </c>
      <c r="AQ183" s="157">
        <f t="shared" si="243"/>
        <v>1</v>
      </c>
      <c r="AR183" s="157">
        <f t="shared" si="244"/>
        <v>1</v>
      </c>
      <c r="AS183" s="157">
        <f t="shared" si="245"/>
        <v>0.8</v>
      </c>
      <c r="AT183" s="157">
        <f t="shared" si="246"/>
        <v>1</v>
      </c>
      <c r="AU183" s="157">
        <f t="shared" si="247"/>
        <v>1</v>
      </c>
      <c r="AV183" s="157">
        <f t="shared" si="248"/>
        <v>1</v>
      </c>
      <c r="AW183" s="157">
        <f t="shared" si="249"/>
        <v>1</v>
      </c>
      <c r="AX183" s="157">
        <f t="shared" si="250"/>
        <v>0.8</v>
      </c>
      <c r="AY183" s="157">
        <f t="shared" si="251"/>
        <v>1</v>
      </c>
      <c r="AZ183" s="157">
        <f t="shared" si="252"/>
        <v>1</v>
      </c>
      <c r="BA183" s="157">
        <f t="shared" si="253"/>
        <v>1</v>
      </c>
      <c r="BB183" s="157">
        <f t="shared" si="254"/>
        <v>1</v>
      </c>
      <c r="BC183" s="157">
        <f t="shared" si="255"/>
        <v>0.8</v>
      </c>
      <c r="BD183" s="60"/>
      <c r="BE183" s="158">
        <f t="shared" si="334"/>
        <v>184.55768706536441</v>
      </c>
      <c r="BF183" s="1"/>
      <c r="BG183" s="1"/>
      <c r="BH183" s="159">
        <f t="shared" si="256"/>
        <v>0</v>
      </c>
      <c r="BI183" s="159">
        <f t="shared" si="257"/>
        <v>0</v>
      </c>
      <c r="BJ183" s="159">
        <f t="shared" si="258"/>
        <v>0</v>
      </c>
      <c r="BK183" s="159">
        <f t="shared" si="259"/>
        <v>0</v>
      </c>
      <c r="BL183" s="159">
        <f t="shared" si="260"/>
        <v>0</v>
      </c>
      <c r="BM183" s="159">
        <f t="shared" si="261"/>
        <v>0</v>
      </c>
      <c r="BN183" s="159">
        <f t="shared" si="262"/>
        <v>0</v>
      </c>
      <c r="BO183" s="159">
        <f t="shared" si="263"/>
        <v>0</v>
      </c>
      <c r="BP183" s="159">
        <f t="shared" si="264"/>
        <v>0</v>
      </c>
      <c r="BQ183" s="159">
        <f t="shared" si="265"/>
        <v>0</v>
      </c>
      <c r="BR183" s="159">
        <f t="shared" si="266"/>
        <v>0</v>
      </c>
      <c r="BS183" s="159">
        <f t="shared" si="267"/>
        <v>0</v>
      </c>
      <c r="BT183" s="159">
        <f t="shared" si="268"/>
        <v>0</v>
      </c>
      <c r="BU183" s="159">
        <f t="shared" si="269"/>
        <v>0</v>
      </c>
      <c r="BV183" s="159">
        <f t="shared" si="270"/>
        <v>0</v>
      </c>
      <c r="BW183" s="159">
        <f t="shared" si="271"/>
        <v>0</v>
      </c>
      <c r="BX183" s="159">
        <f t="shared" si="272"/>
        <v>0</v>
      </c>
      <c r="BY183" s="159">
        <f t="shared" si="273"/>
        <v>0</v>
      </c>
      <c r="BZ183" s="159">
        <f t="shared" si="274"/>
        <v>0</v>
      </c>
      <c r="CA183" s="159">
        <f t="shared" si="275"/>
        <v>0</v>
      </c>
      <c r="CB183" s="159">
        <f t="shared" si="276"/>
        <v>0</v>
      </c>
      <c r="CC183" s="159">
        <f t="shared" si="277"/>
        <v>0</v>
      </c>
      <c r="CD183" s="159">
        <f t="shared" si="278"/>
        <v>0</v>
      </c>
      <c r="CE183" s="159">
        <f t="shared" si="279"/>
        <v>0</v>
      </c>
      <c r="CF183" s="159">
        <f t="shared" si="280"/>
        <v>0</v>
      </c>
      <c r="CG183" s="1"/>
      <c r="CH183" s="1"/>
      <c r="CI183" s="160">
        <f t="shared" si="281"/>
        <v>134.55768706536441</v>
      </c>
      <c r="CJ183" s="160">
        <f t="shared" si="282"/>
        <v>134.55768706536441</v>
      </c>
      <c r="CK183" s="160">
        <f t="shared" si="283"/>
        <v>134.55768706536441</v>
      </c>
      <c r="CL183" s="160">
        <f t="shared" si="284"/>
        <v>134.55768706536441</v>
      </c>
      <c r="CM183" s="160">
        <f t="shared" si="285"/>
        <v>134.55768706536441</v>
      </c>
      <c r="CN183" s="160">
        <f t="shared" si="286"/>
        <v>134.55768706536441</v>
      </c>
      <c r="CO183" s="160">
        <f t="shared" si="287"/>
        <v>134.55768706536441</v>
      </c>
      <c r="CP183" s="160">
        <f t="shared" si="288"/>
        <v>134.55768706536441</v>
      </c>
      <c r="CQ183" s="160">
        <f t="shared" si="289"/>
        <v>134.55768706536441</v>
      </c>
      <c r="CR183" s="160">
        <f t="shared" si="290"/>
        <v>134.55768706536441</v>
      </c>
      <c r="CS183" s="160">
        <f t="shared" si="291"/>
        <v>134.55768706536441</v>
      </c>
      <c r="CT183" s="160">
        <f t="shared" si="292"/>
        <v>134.55768706536441</v>
      </c>
      <c r="CU183" s="160">
        <f t="shared" si="293"/>
        <v>134.55768706536441</v>
      </c>
      <c r="CV183" s="160">
        <f t="shared" si="294"/>
        <v>134.55768706536441</v>
      </c>
      <c r="CW183" s="160">
        <f t="shared" si="295"/>
        <v>134.55768706536441</v>
      </c>
      <c r="CX183" s="160">
        <f t="shared" si="296"/>
        <v>134.55768706536441</v>
      </c>
      <c r="CY183" s="160">
        <f t="shared" si="297"/>
        <v>134.55768706536441</v>
      </c>
      <c r="CZ183" s="160">
        <f t="shared" si="298"/>
        <v>134.55768706536441</v>
      </c>
      <c r="DA183" s="160">
        <f t="shared" si="299"/>
        <v>134.55768706536441</v>
      </c>
      <c r="DB183" s="160">
        <f t="shared" si="300"/>
        <v>134.55768706536441</v>
      </c>
      <c r="DC183" s="160">
        <f t="shared" si="301"/>
        <v>134.55768706536441</v>
      </c>
      <c r="DD183" s="160">
        <f t="shared" si="302"/>
        <v>134.55768706536441</v>
      </c>
      <c r="DE183" s="160">
        <f t="shared" si="303"/>
        <v>134.55768706536441</v>
      </c>
      <c r="DF183" s="160">
        <f t="shared" si="304"/>
        <v>134.55768706536441</v>
      </c>
      <c r="DG183" s="160">
        <f t="shared" si="305"/>
        <v>134.55768706536441</v>
      </c>
      <c r="DH183" s="36"/>
      <c r="DI183" s="36"/>
      <c r="DJ183" s="160">
        <f t="shared" si="306"/>
        <v>134.55768706536441</v>
      </c>
      <c r="DK183" s="160">
        <f t="shared" si="307"/>
        <v>134.55768706536441</v>
      </c>
      <c r="DL183" s="160">
        <f t="shared" si="308"/>
        <v>134.55768706536441</v>
      </c>
      <c r="DM183" s="160">
        <f t="shared" si="309"/>
        <v>134.55768706536441</v>
      </c>
      <c r="DN183" s="160">
        <f t="shared" si="310"/>
        <v>107.64614965229153</v>
      </c>
      <c r="DO183" s="160">
        <f t="shared" si="311"/>
        <v>134.55768706536441</v>
      </c>
      <c r="DP183" s="160">
        <f t="shared" si="312"/>
        <v>134.55768706536441</v>
      </c>
      <c r="DQ183" s="160">
        <f t="shared" si="313"/>
        <v>134.55768706536441</v>
      </c>
      <c r="DR183" s="160">
        <f t="shared" si="314"/>
        <v>134.55768706536441</v>
      </c>
      <c r="DS183" s="160">
        <f t="shared" si="315"/>
        <v>107.64614965229153</v>
      </c>
      <c r="DT183" s="160">
        <f t="shared" si="316"/>
        <v>134.55768706536441</v>
      </c>
      <c r="DU183" s="160">
        <f t="shared" si="317"/>
        <v>134.55768706536441</v>
      </c>
      <c r="DV183" s="160">
        <f t="shared" si="318"/>
        <v>134.55768706536441</v>
      </c>
      <c r="DW183" s="160">
        <f t="shared" si="319"/>
        <v>134.55768706536441</v>
      </c>
      <c r="DX183" s="160">
        <f t="shared" si="320"/>
        <v>107.64614965229153</v>
      </c>
      <c r="DY183" s="160">
        <f t="shared" si="321"/>
        <v>134.55768706536441</v>
      </c>
      <c r="DZ183" s="160">
        <f t="shared" si="322"/>
        <v>134.55768706536441</v>
      </c>
      <c r="EA183" s="160">
        <f t="shared" si="323"/>
        <v>134.55768706536441</v>
      </c>
      <c r="EB183" s="160">
        <f t="shared" si="324"/>
        <v>134.55768706536441</v>
      </c>
      <c r="EC183" s="160">
        <f t="shared" si="325"/>
        <v>107.64614965229153</v>
      </c>
      <c r="ED183" s="160">
        <f t="shared" si="326"/>
        <v>134.55768706536441</v>
      </c>
      <c r="EE183" s="160">
        <f t="shared" si="327"/>
        <v>134.55768706536441</v>
      </c>
      <c r="EF183" s="160">
        <f t="shared" si="328"/>
        <v>134.55768706536441</v>
      </c>
      <c r="EG183" s="160">
        <f t="shared" si="329"/>
        <v>134.55768706536441</v>
      </c>
      <c r="EH183" s="160">
        <f t="shared" si="330"/>
        <v>107.64614965229153</v>
      </c>
      <c r="EI183" s="36"/>
      <c r="EJ183" s="36"/>
      <c r="EK183" s="36"/>
      <c r="EL183" s="36"/>
      <c r="EM183" s="36"/>
      <c r="EN183" s="36"/>
      <c r="EO183" s="36"/>
      <c r="EP183" s="36"/>
      <c r="EQ183" s="36"/>
      <c r="ER183" s="36"/>
      <c r="ES183" s="36"/>
      <c r="ET183" s="36"/>
      <c r="EU183" s="36"/>
    </row>
    <row r="184" spans="1:151" ht="13.5" thickBot="1">
      <c r="A184" s="2">
        <v>1013</v>
      </c>
      <c r="B184" s="153">
        <f>INDEX('Customer Longevity'!$A$7:$A$206,MATCH(Model!A184,'Customer Longevity'!$B$7:$B$206,0))</f>
        <v>11.708924587789054</v>
      </c>
      <c r="C184" s="154">
        <v>15271.522513456797</v>
      </c>
      <c r="D184" s="3"/>
      <c r="E184" s="153" cm="1">
        <f t="array" ref="E184">INDEX('Distance to Each Branch'!$C$7:$C$806,MATCH(1, (Model!$E$14='Distance to Each Branch'!$B$7:$B$806)*(Model!A184='Distance to Each Branch'!$A$7:$A$806),0))</f>
        <v>7.1923977028292843</v>
      </c>
      <c r="F184" s="153" cm="1">
        <f t="array" ref="F184">INDEX('Distance to Each Branch'!$C$7:$C$806,MATCH(1, (Model!$F$14='Distance to Each Branch'!$B$7:$B$806)*(Model!A184='Distance to Each Branch'!$A$7:$A$806),0))</f>
        <v>3.0264884724311591</v>
      </c>
      <c r="G184" s="153" cm="1">
        <f t="array" ref="G184">INDEX('Distance to Each Branch'!$C$7:$C$806,MATCH(1, (Model!$G$14='Distance to Each Branch'!$B$7:$B$806)*(Model!A184='Distance to Each Branch'!$A$7:$A$806),0))</f>
        <v>1.4733739459106481</v>
      </c>
      <c r="H184" s="153" cm="1">
        <f t="array" ref="H184">INDEX('Distance to Each Branch'!$C$7:$C$806,MATCH(1, (Model!$H$14='Distance to Each Branch'!$B$7:$B$806)*(Model!A184='Distance to Each Branch'!$A$7:$A$806),0))</f>
        <v>3.3810167619170923</v>
      </c>
      <c r="I184" s="155" t="str">
        <f t="shared" si="332"/>
        <v>Branch C</v>
      </c>
      <c r="J184" s="54"/>
      <c r="K184" s="156">
        <f t="shared" si="333"/>
        <v>1.4733739459106481</v>
      </c>
      <c r="L184" s="34">
        <v>0</v>
      </c>
      <c r="M184" s="153">
        <f t="shared" si="231"/>
        <v>0</v>
      </c>
      <c r="N184" s="153">
        <f t="shared" si="335"/>
        <v>0</v>
      </c>
      <c r="O184" s="153">
        <f t="shared" si="336"/>
        <v>1.5531145265205111</v>
      </c>
      <c r="P184" s="153">
        <f t="shared" si="337"/>
        <v>0</v>
      </c>
      <c r="R184" s="23">
        <v>1</v>
      </c>
      <c r="S184" s="157">
        <f>(1-IF(M184=0,0,INDEX('Branch Closure Driven Attrition'!$D$9:$G$12,MATCH($B184,'Branch Closure Driven Attrition'!$C$9:$C$12,TRUE),MATCH(M184,'Branch Closure Driven Attrition'!$D$8:$G$8,TRUE))))</f>
        <v>1</v>
      </c>
      <c r="T184" s="157">
        <f>(1-IF(N184=0,0,INDEX('Branch Closure Driven Attrition'!$D$9:$G$12,MATCH($B184,'Branch Closure Driven Attrition'!$C$9:$C$12,TRUE),MATCH(N184,'Branch Closure Driven Attrition'!$D$8:$G$8,TRUE))))</f>
        <v>1</v>
      </c>
      <c r="U184" s="157">
        <f>(1-IF(O184=0,0,INDEX('Branch Closure Driven Attrition'!$D$9:$G$12,MATCH($B184,'Branch Closure Driven Attrition'!$C$9:$C$12,TRUE),MATCH(O184,'Branch Closure Driven Attrition'!$D$8:$G$8,TRUE))))</f>
        <v>0.65</v>
      </c>
      <c r="V184" s="157">
        <f>(1-IF(P184=0,0,INDEX('Branch Closure Driven Attrition'!$D$9:$G$12,MATCH($B184,'Branch Closure Driven Attrition'!$C$9:$C$12,TRUE),MATCH(P184,'Branch Closure Driven Attrition'!$D$8:$G$8,TRUE))))</f>
        <v>1</v>
      </c>
      <c r="W184" s="29"/>
      <c r="X184" s="23">
        <f t="shared" si="230"/>
        <v>1</v>
      </c>
      <c r="Y184" s="157">
        <f>IF($C184&lt;'Fee Driven Attrition'!$I$8,1-IF(Y$13='Fee Driven Attrition'!$J$7,'Fee Driven Attrition'!$J$8,'Fee Driven Attrition'!$K$8),1)</f>
        <v>1</v>
      </c>
      <c r="Z184" s="157">
        <f>IF($C184&lt;'Fee Driven Attrition'!$I$9,1-IF(Z$13='Fee Driven Attrition'!$J$7,'Fee Driven Attrition'!$J$9,'Fee Driven Attrition'!$K$8),1)</f>
        <v>1</v>
      </c>
      <c r="AA184" s="157">
        <f>IF($C184&lt;'Fee Driven Attrition'!$I$8,1-IF(AA$13='Fee Driven Attrition'!$K$7,'Fee Driven Attrition'!$K$8,'Fee Driven Attrition'!$K$8),1)</f>
        <v>1</v>
      </c>
      <c r="AB184" s="157">
        <f>IF($C184&lt;'Fee Driven Attrition'!$I$9,1-IF(AB$13='Fee Driven Attrition'!$K$7,'Fee Driven Attrition'!$K$9,'Fee Driven Attrition'!$K$8),1)</f>
        <v>1</v>
      </c>
      <c r="AC184" s="29"/>
      <c r="AD184" s="23"/>
      <c r="AE184" s="157">
        <f t="shared" si="331"/>
        <v>1</v>
      </c>
      <c r="AF184" s="157">
        <f t="shared" si="232"/>
        <v>1</v>
      </c>
      <c r="AG184" s="157">
        <f t="shared" si="233"/>
        <v>1</v>
      </c>
      <c r="AH184" s="157">
        <f t="shared" si="234"/>
        <v>0.65</v>
      </c>
      <c r="AI184" s="157">
        <f t="shared" si="235"/>
        <v>1</v>
      </c>
      <c r="AJ184" s="157">
        <f t="shared" si="236"/>
        <v>1</v>
      </c>
      <c r="AK184" s="157">
        <f t="shared" si="237"/>
        <v>1</v>
      </c>
      <c r="AL184" s="157">
        <f t="shared" si="238"/>
        <v>1</v>
      </c>
      <c r="AM184" s="157">
        <f t="shared" si="239"/>
        <v>0.65</v>
      </c>
      <c r="AN184" s="157">
        <f t="shared" si="240"/>
        <v>1</v>
      </c>
      <c r="AO184" s="157">
        <f t="shared" si="241"/>
        <v>1</v>
      </c>
      <c r="AP184" s="157">
        <f t="shared" si="242"/>
        <v>1</v>
      </c>
      <c r="AQ184" s="157">
        <f t="shared" si="243"/>
        <v>1</v>
      </c>
      <c r="AR184" s="157">
        <f t="shared" si="244"/>
        <v>0.65</v>
      </c>
      <c r="AS184" s="157">
        <f t="shared" si="245"/>
        <v>1</v>
      </c>
      <c r="AT184" s="157">
        <f t="shared" si="246"/>
        <v>1</v>
      </c>
      <c r="AU184" s="157">
        <f t="shared" si="247"/>
        <v>1</v>
      </c>
      <c r="AV184" s="157">
        <f t="shared" si="248"/>
        <v>1</v>
      </c>
      <c r="AW184" s="157">
        <f t="shared" si="249"/>
        <v>0.65</v>
      </c>
      <c r="AX184" s="157">
        <f t="shared" si="250"/>
        <v>1</v>
      </c>
      <c r="AY184" s="157">
        <f t="shared" si="251"/>
        <v>1</v>
      </c>
      <c r="AZ184" s="157">
        <f t="shared" si="252"/>
        <v>1</v>
      </c>
      <c r="BA184" s="157">
        <f t="shared" si="253"/>
        <v>1</v>
      </c>
      <c r="BB184" s="157">
        <f t="shared" si="254"/>
        <v>0.65</v>
      </c>
      <c r="BC184" s="157">
        <f t="shared" si="255"/>
        <v>1</v>
      </c>
      <c r="BD184" s="60"/>
      <c r="BE184" s="158">
        <f t="shared" si="334"/>
        <v>152.71522513456799</v>
      </c>
      <c r="BF184" s="1"/>
      <c r="BG184" s="1"/>
      <c r="BH184" s="159">
        <f t="shared" si="256"/>
        <v>0</v>
      </c>
      <c r="BI184" s="159">
        <f t="shared" si="257"/>
        <v>0</v>
      </c>
      <c r="BJ184" s="159">
        <f t="shared" si="258"/>
        <v>0</v>
      </c>
      <c r="BK184" s="159">
        <f t="shared" si="259"/>
        <v>0</v>
      </c>
      <c r="BL184" s="159">
        <f t="shared" si="260"/>
        <v>0</v>
      </c>
      <c r="BM184" s="159">
        <f t="shared" si="261"/>
        <v>0</v>
      </c>
      <c r="BN184" s="159">
        <f t="shared" si="262"/>
        <v>0</v>
      </c>
      <c r="BO184" s="159">
        <f t="shared" si="263"/>
        <v>0</v>
      </c>
      <c r="BP184" s="159">
        <f t="shared" si="264"/>
        <v>0</v>
      </c>
      <c r="BQ184" s="159">
        <f t="shared" si="265"/>
        <v>0</v>
      </c>
      <c r="BR184" s="159">
        <f t="shared" si="266"/>
        <v>0</v>
      </c>
      <c r="BS184" s="159">
        <f t="shared" si="267"/>
        <v>0</v>
      </c>
      <c r="BT184" s="159">
        <f t="shared" si="268"/>
        <v>0</v>
      </c>
      <c r="BU184" s="159">
        <f t="shared" si="269"/>
        <v>0</v>
      </c>
      <c r="BV184" s="159">
        <f t="shared" si="270"/>
        <v>0</v>
      </c>
      <c r="BW184" s="159">
        <f t="shared" si="271"/>
        <v>0</v>
      </c>
      <c r="BX184" s="159">
        <f t="shared" si="272"/>
        <v>0</v>
      </c>
      <c r="BY184" s="159">
        <f t="shared" si="273"/>
        <v>0</v>
      </c>
      <c r="BZ184" s="159">
        <f t="shared" si="274"/>
        <v>0</v>
      </c>
      <c r="CA184" s="159">
        <f t="shared" si="275"/>
        <v>0</v>
      </c>
      <c r="CB184" s="159">
        <f t="shared" si="276"/>
        <v>0</v>
      </c>
      <c r="CC184" s="159">
        <f t="shared" si="277"/>
        <v>0</v>
      </c>
      <c r="CD184" s="159">
        <f t="shared" si="278"/>
        <v>0</v>
      </c>
      <c r="CE184" s="159">
        <f t="shared" si="279"/>
        <v>0</v>
      </c>
      <c r="CF184" s="159">
        <f t="shared" si="280"/>
        <v>0</v>
      </c>
      <c r="CG184" s="1"/>
      <c r="CH184" s="1"/>
      <c r="CI184" s="160">
        <f t="shared" si="281"/>
        <v>102.71522513456799</v>
      </c>
      <c r="CJ184" s="160">
        <f t="shared" si="282"/>
        <v>102.71522513456799</v>
      </c>
      <c r="CK184" s="160">
        <f t="shared" si="283"/>
        <v>102.71522513456799</v>
      </c>
      <c r="CL184" s="160">
        <f t="shared" si="284"/>
        <v>102.71522513456799</v>
      </c>
      <c r="CM184" s="160">
        <f t="shared" si="285"/>
        <v>102.71522513456799</v>
      </c>
      <c r="CN184" s="160">
        <f t="shared" si="286"/>
        <v>102.71522513456799</v>
      </c>
      <c r="CO184" s="160">
        <f t="shared" si="287"/>
        <v>102.71522513456799</v>
      </c>
      <c r="CP184" s="160">
        <f t="shared" si="288"/>
        <v>102.71522513456799</v>
      </c>
      <c r="CQ184" s="160">
        <f t="shared" si="289"/>
        <v>102.71522513456799</v>
      </c>
      <c r="CR184" s="160">
        <f t="shared" si="290"/>
        <v>102.71522513456799</v>
      </c>
      <c r="CS184" s="160">
        <f t="shared" si="291"/>
        <v>102.71522513456799</v>
      </c>
      <c r="CT184" s="160">
        <f t="shared" si="292"/>
        <v>102.71522513456799</v>
      </c>
      <c r="CU184" s="160">
        <f t="shared" si="293"/>
        <v>102.71522513456799</v>
      </c>
      <c r="CV184" s="160">
        <f t="shared" si="294"/>
        <v>102.71522513456799</v>
      </c>
      <c r="CW184" s="160">
        <f t="shared" si="295"/>
        <v>102.71522513456799</v>
      </c>
      <c r="CX184" s="160">
        <f t="shared" si="296"/>
        <v>102.71522513456799</v>
      </c>
      <c r="CY184" s="160">
        <f t="shared" si="297"/>
        <v>102.71522513456799</v>
      </c>
      <c r="CZ184" s="160">
        <f t="shared" si="298"/>
        <v>102.71522513456799</v>
      </c>
      <c r="DA184" s="160">
        <f t="shared" si="299"/>
        <v>102.71522513456799</v>
      </c>
      <c r="DB184" s="160">
        <f t="shared" si="300"/>
        <v>102.71522513456799</v>
      </c>
      <c r="DC184" s="160">
        <f t="shared" si="301"/>
        <v>102.71522513456799</v>
      </c>
      <c r="DD184" s="160">
        <f t="shared" si="302"/>
        <v>102.71522513456799</v>
      </c>
      <c r="DE184" s="160">
        <f t="shared" si="303"/>
        <v>102.71522513456799</v>
      </c>
      <c r="DF184" s="160">
        <f t="shared" si="304"/>
        <v>102.71522513456799</v>
      </c>
      <c r="DG184" s="160">
        <f t="shared" si="305"/>
        <v>102.71522513456799</v>
      </c>
      <c r="DH184" s="36"/>
      <c r="DI184" s="36"/>
      <c r="DJ184" s="160">
        <f t="shared" si="306"/>
        <v>102.71522513456799</v>
      </c>
      <c r="DK184" s="160">
        <f t="shared" si="307"/>
        <v>102.71522513456799</v>
      </c>
      <c r="DL184" s="160">
        <f t="shared" si="308"/>
        <v>102.71522513456799</v>
      </c>
      <c r="DM184" s="160">
        <f t="shared" si="309"/>
        <v>66.764896337469196</v>
      </c>
      <c r="DN184" s="160">
        <f t="shared" si="310"/>
        <v>102.71522513456799</v>
      </c>
      <c r="DO184" s="160">
        <f t="shared" si="311"/>
        <v>102.71522513456799</v>
      </c>
      <c r="DP184" s="160">
        <f t="shared" si="312"/>
        <v>102.71522513456799</v>
      </c>
      <c r="DQ184" s="160">
        <f t="shared" si="313"/>
        <v>102.71522513456799</v>
      </c>
      <c r="DR184" s="160">
        <f t="shared" si="314"/>
        <v>66.764896337469196</v>
      </c>
      <c r="DS184" s="160">
        <f t="shared" si="315"/>
        <v>102.71522513456799</v>
      </c>
      <c r="DT184" s="160">
        <f t="shared" si="316"/>
        <v>102.71522513456799</v>
      </c>
      <c r="DU184" s="160">
        <f t="shared" si="317"/>
        <v>102.71522513456799</v>
      </c>
      <c r="DV184" s="160">
        <f t="shared" si="318"/>
        <v>102.71522513456799</v>
      </c>
      <c r="DW184" s="160">
        <f t="shared" si="319"/>
        <v>66.764896337469196</v>
      </c>
      <c r="DX184" s="160">
        <f t="shared" si="320"/>
        <v>102.71522513456799</v>
      </c>
      <c r="DY184" s="160">
        <f t="shared" si="321"/>
        <v>102.71522513456799</v>
      </c>
      <c r="DZ184" s="160">
        <f t="shared" si="322"/>
        <v>102.71522513456799</v>
      </c>
      <c r="EA184" s="160">
        <f t="shared" si="323"/>
        <v>102.71522513456799</v>
      </c>
      <c r="EB184" s="160">
        <f t="shared" si="324"/>
        <v>66.764896337469196</v>
      </c>
      <c r="EC184" s="160">
        <f t="shared" si="325"/>
        <v>102.71522513456799</v>
      </c>
      <c r="ED184" s="160">
        <f t="shared" si="326"/>
        <v>102.71522513456799</v>
      </c>
      <c r="EE184" s="160">
        <f t="shared" si="327"/>
        <v>102.71522513456799</v>
      </c>
      <c r="EF184" s="160">
        <f t="shared" si="328"/>
        <v>102.71522513456799</v>
      </c>
      <c r="EG184" s="160">
        <f t="shared" si="329"/>
        <v>66.764896337469196</v>
      </c>
      <c r="EH184" s="160">
        <f t="shared" si="330"/>
        <v>102.71522513456799</v>
      </c>
      <c r="EI184" s="36"/>
      <c r="EJ184" s="36"/>
      <c r="EK184" s="36"/>
      <c r="EL184" s="36"/>
      <c r="EM184" s="36"/>
      <c r="EN184" s="36"/>
      <c r="EO184" s="36"/>
      <c r="EP184" s="36"/>
      <c r="EQ184" s="36"/>
      <c r="ER184" s="36"/>
      <c r="ES184" s="36"/>
      <c r="ET184" s="36"/>
      <c r="EU184" s="36"/>
    </row>
    <row r="185" spans="1:151" ht="13.5" thickBot="1">
      <c r="A185" s="2">
        <v>1174</v>
      </c>
      <c r="B185" s="153">
        <f>INDEX('Customer Longevity'!$A$7:$A$206,MATCH(Model!A185,'Customer Longevity'!$B$7:$B$206,0))</f>
        <v>11.422909543003337</v>
      </c>
      <c r="C185" s="154">
        <v>18070.979889189286</v>
      </c>
      <c r="D185" s="3"/>
      <c r="E185" s="153" cm="1">
        <f t="array" ref="E185">INDEX('Distance to Each Branch'!$C$7:$C$806,MATCH(1, (Model!$E$14='Distance to Each Branch'!$B$7:$B$806)*(Model!A185='Distance to Each Branch'!$A$7:$A$806),0))</f>
        <v>7.2017343149981139</v>
      </c>
      <c r="F185" s="153" cm="1">
        <f t="array" ref="F185">INDEX('Distance to Each Branch'!$C$7:$C$806,MATCH(1, (Model!$F$14='Distance to Each Branch'!$B$7:$B$806)*(Model!A185='Distance to Each Branch'!$A$7:$A$806),0))</f>
        <v>1.4935899759186695</v>
      </c>
      <c r="G185" s="153" cm="1">
        <f t="array" ref="G185">INDEX('Distance to Each Branch'!$C$7:$C$806,MATCH(1, (Model!$G$14='Distance to Each Branch'!$B$7:$B$806)*(Model!A185='Distance to Each Branch'!$A$7:$A$806),0))</f>
        <v>0.84252793012195726</v>
      </c>
      <c r="H185" s="153" cm="1">
        <f t="array" ref="H185">INDEX('Distance to Each Branch'!$C$7:$C$806,MATCH(1, (Model!$H$14='Distance to Each Branch'!$B$7:$B$806)*(Model!A185='Distance to Each Branch'!$A$7:$A$806),0))</f>
        <v>0.79671768207035865</v>
      </c>
      <c r="I185" s="155" t="str">
        <f t="shared" si="332"/>
        <v>Branch D</v>
      </c>
      <c r="J185" s="54"/>
      <c r="K185" s="156">
        <f t="shared" si="333"/>
        <v>0.79671768207035865</v>
      </c>
      <c r="L185" s="34">
        <v>0</v>
      </c>
      <c r="M185" s="153">
        <f t="shared" si="231"/>
        <v>0</v>
      </c>
      <c r="N185" s="153">
        <f t="shared" si="335"/>
        <v>0</v>
      </c>
      <c r="O185" s="153">
        <f t="shared" si="336"/>
        <v>0</v>
      </c>
      <c r="P185" s="153">
        <f t="shared" si="337"/>
        <v>4.5810248051598612E-2</v>
      </c>
      <c r="R185" s="23">
        <v>1</v>
      </c>
      <c r="S185" s="157">
        <f>(1-IF(M185=0,0,INDEX('Branch Closure Driven Attrition'!$D$9:$G$12,MATCH($B185,'Branch Closure Driven Attrition'!$C$9:$C$12,TRUE),MATCH(M185,'Branch Closure Driven Attrition'!$D$8:$G$8,TRUE))))</f>
        <v>1</v>
      </c>
      <c r="T185" s="157">
        <f>(1-IF(N185=0,0,INDEX('Branch Closure Driven Attrition'!$D$9:$G$12,MATCH($B185,'Branch Closure Driven Attrition'!$C$9:$C$12,TRUE),MATCH(N185,'Branch Closure Driven Attrition'!$D$8:$G$8,TRUE))))</f>
        <v>1</v>
      </c>
      <c r="U185" s="157">
        <f>(1-IF(O185=0,0,INDEX('Branch Closure Driven Attrition'!$D$9:$G$12,MATCH($B185,'Branch Closure Driven Attrition'!$C$9:$C$12,TRUE),MATCH(O185,'Branch Closure Driven Attrition'!$D$8:$G$8,TRUE))))</f>
        <v>1</v>
      </c>
      <c r="V185" s="157">
        <f>(1-IF(P185=0,0,INDEX('Branch Closure Driven Attrition'!$D$9:$G$12,MATCH($B185,'Branch Closure Driven Attrition'!$C$9:$C$12,TRUE),MATCH(P185,'Branch Closure Driven Attrition'!$D$8:$G$8,TRUE))))</f>
        <v>0.8</v>
      </c>
      <c r="W185" s="29"/>
      <c r="X185" s="23">
        <f t="shared" si="230"/>
        <v>1</v>
      </c>
      <c r="Y185" s="157">
        <f>IF($C185&lt;'Fee Driven Attrition'!$I$8,1-IF(Y$13='Fee Driven Attrition'!$J$7,'Fee Driven Attrition'!$J$8,'Fee Driven Attrition'!$K$8),1)</f>
        <v>1</v>
      </c>
      <c r="Z185" s="157">
        <f>IF($C185&lt;'Fee Driven Attrition'!$I$9,1-IF(Z$13='Fee Driven Attrition'!$J$7,'Fee Driven Attrition'!$J$9,'Fee Driven Attrition'!$K$8),1)</f>
        <v>1</v>
      </c>
      <c r="AA185" s="157">
        <f>IF($C185&lt;'Fee Driven Attrition'!$I$8,1-IF(AA$13='Fee Driven Attrition'!$K$7,'Fee Driven Attrition'!$K$8,'Fee Driven Attrition'!$K$8),1)</f>
        <v>1</v>
      </c>
      <c r="AB185" s="157">
        <f>IF($C185&lt;'Fee Driven Attrition'!$I$9,1-IF(AB$13='Fee Driven Attrition'!$K$7,'Fee Driven Attrition'!$K$9,'Fee Driven Attrition'!$K$8),1)</f>
        <v>1</v>
      </c>
      <c r="AC185" s="29"/>
      <c r="AD185" s="23"/>
      <c r="AE185" s="157">
        <f t="shared" si="331"/>
        <v>1</v>
      </c>
      <c r="AF185" s="157">
        <f t="shared" si="232"/>
        <v>1</v>
      </c>
      <c r="AG185" s="157">
        <f t="shared" si="233"/>
        <v>1</v>
      </c>
      <c r="AH185" s="157">
        <f t="shared" si="234"/>
        <v>1</v>
      </c>
      <c r="AI185" s="157">
        <f t="shared" si="235"/>
        <v>0.8</v>
      </c>
      <c r="AJ185" s="157">
        <f t="shared" si="236"/>
        <v>1</v>
      </c>
      <c r="AK185" s="157">
        <f t="shared" si="237"/>
        <v>1</v>
      </c>
      <c r="AL185" s="157">
        <f t="shared" si="238"/>
        <v>1</v>
      </c>
      <c r="AM185" s="157">
        <f t="shared" si="239"/>
        <v>1</v>
      </c>
      <c r="AN185" s="157">
        <f t="shared" si="240"/>
        <v>0.8</v>
      </c>
      <c r="AO185" s="157">
        <f t="shared" si="241"/>
        <v>1</v>
      </c>
      <c r="AP185" s="157">
        <f t="shared" si="242"/>
        <v>1</v>
      </c>
      <c r="AQ185" s="157">
        <f t="shared" si="243"/>
        <v>1</v>
      </c>
      <c r="AR185" s="157">
        <f t="shared" si="244"/>
        <v>1</v>
      </c>
      <c r="AS185" s="157">
        <f t="shared" si="245"/>
        <v>0.8</v>
      </c>
      <c r="AT185" s="157">
        <f t="shared" si="246"/>
        <v>1</v>
      </c>
      <c r="AU185" s="157">
        <f t="shared" si="247"/>
        <v>1</v>
      </c>
      <c r="AV185" s="157">
        <f t="shared" si="248"/>
        <v>1</v>
      </c>
      <c r="AW185" s="157">
        <f t="shared" si="249"/>
        <v>1</v>
      </c>
      <c r="AX185" s="157">
        <f t="shared" si="250"/>
        <v>0.8</v>
      </c>
      <c r="AY185" s="157">
        <f t="shared" si="251"/>
        <v>1</v>
      </c>
      <c r="AZ185" s="157">
        <f t="shared" si="252"/>
        <v>1</v>
      </c>
      <c r="BA185" s="157">
        <f t="shared" si="253"/>
        <v>1</v>
      </c>
      <c r="BB185" s="157">
        <f t="shared" si="254"/>
        <v>1</v>
      </c>
      <c r="BC185" s="157">
        <f t="shared" si="255"/>
        <v>0.8</v>
      </c>
      <c r="BD185" s="60"/>
      <c r="BE185" s="158">
        <f t="shared" si="334"/>
        <v>180.70979889189286</v>
      </c>
      <c r="BF185" s="1"/>
      <c r="BG185" s="1"/>
      <c r="BH185" s="159">
        <f t="shared" si="256"/>
        <v>0</v>
      </c>
      <c r="BI185" s="159">
        <f t="shared" si="257"/>
        <v>0</v>
      </c>
      <c r="BJ185" s="159">
        <f t="shared" si="258"/>
        <v>0</v>
      </c>
      <c r="BK185" s="159">
        <f t="shared" si="259"/>
        <v>0</v>
      </c>
      <c r="BL185" s="159">
        <f t="shared" si="260"/>
        <v>0</v>
      </c>
      <c r="BM185" s="159">
        <f t="shared" si="261"/>
        <v>0</v>
      </c>
      <c r="BN185" s="159">
        <f t="shared" si="262"/>
        <v>0</v>
      </c>
      <c r="BO185" s="159">
        <f t="shared" si="263"/>
        <v>0</v>
      </c>
      <c r="BP185" s="159">
        <f t="shared" si="264"/>
        <v>0</v>
      </c>
      <c r="BQ185" s="159">
        <f t="shared" si="265"/>
        <v>0</v>
      </c>
      <c r="BR185" s="159">
        <f t="shared" si="266"/>
        <v>0</v>
      </c>
      <c r="BS185" s="159">
        <f t="shared" si="267"/>
        <v>0</v>
      </c>
      <c r="BT185" s="159">
        <f t="shared" si="268"/>
        <v>0</v>
      </c>
      <c r="BU185" s="159">
        <f t="shared" si="269"/>
        <v>0</v>
      </c>
      <c r="BV185" s="159">
        <f t="shared" si="270"/>
        <v>0</v>
      </c>
      <c r="BW185" s="159">
        <f t="shared" si="271"/>
        <v>0</v>
      </c>
      <c r="BX185" s="159">
        <f t="shared" si="272"/>
        <v>0</v>
      </c>
      <c r="BY185" s="159">
        <f t="shared" si="273"/>
        <v>0</v>
      </c>
      <c r="BZ185" s="159">
        <f t="shared" si="274"/>
        <v>0</v>
      </c>
      <c r="CA185" s="159">
        <f t="shared" si="275"/>
        <v>0</v>
      </c>
      <c r="CB185" s="159">
        <f t="shared" si="276"/>
        <v>0</v>
      </c>
      <c r="CC185" s="159">
        <f t="shared" si="277"/>
        <v>0</v>
      </c>
      <c r="CD185" s="159">
        <f t="shared" si="278"/>
        <v>0</v>
      </c>
      <c r="CE185" s="159">
        <f t="shared" si="279"/>
        <v>0</v>
      </c>
      <c r="CF185" s="159">
        <f t="shared" si="280"/>
        <v>0</v>
      </c>
      <c r="CG185" s="1"/>
      <c r="CH185" s="1"/>
      <c r="CI185" s="160">
        <f t="shared" si="281"/>
        <v>130.70979889189286</v>
      </c>
      <c r="CJ185" s="160">
        <f t="shared" si="282"/>
        <v>130.70979889189286</v>
      </c>
      <c r="CK185" s="160">
        <f t="shared" si="283"/>
        <v>130.70979889189286</v>
      </c>
      <c r="CL185" s="160">
        <f t="shared" si="284"/>
        <v>130.70979889189286</v>
      </c>
      <c r="CM185" s="160">
        <f t="shared" si="285"/>
        <v>130.70979889189286</v>
      </c>
      <c r="CN185" s="160">
        <f t="shared" si="286"/>
        <v>130.70979889189286</v>
      </c>
      <c r="CO185" s="160">
        <f t="shared" si="287"/>
        <v>130.70979889189286</v>
      </c>
      <c r="CP185" s="160">
        <f t="shared" si="288"/>
        <v>130.70979889189286</v>
      </c>
      <c r="CQ185" s="160">
        <f t="shared" si="289"/>
        <v>130.70979889189286</v>
      </c>
      <c r="CR185" s="160">
        <f t="shared" si="290"/>
        <v>130.70979889189286</v>
      </c>
      <c r="CS185" s="160">
        <f t="shared" si="291"/>
        <v>130.70979889189286</v>
      </c>
      <c r="CT185" s="160">
        <f t="shared" si="292"/>
        <v>130.70979889189286</v>
      </c>
      <c r="CU185" s="160">
        <f t="shared" si="293"/>
        <v>130.70979889189286</v>
      </c>
      <c r="CV185" s="160">
        <f t="shared" si="294"/>
        <v>130.70979889189286</v>
      </c>
      <c r="CW185" s="160">
        <f t="shared" si="295"/>
        <v>130.70979889189286</v>
      </c>
      <c r="CX185" s="160">
        <f t="shared" si="296"/>
        <v>130.70979889189286</v>
      </c>
      <c r="CY185" s="160">
        <f t="shared" si="297"/>
        <v>130.70979889189286</v>
      </c>
      <c r="CZ185" s="160">
        <f t="shared" si="298"/>
        <v>130.70979889189286</v>
      </c>
      <c r="DA185" s="160">
        <f t="shared" si="299"/>
        <v>130.70979889189286</v>
      </c>
      <c r="DB185" s="160">
        <f t="shared" si="300"/>
        <v>130.70979889189286</v>
      </c>
      <c r="DC185" s="160">
        <f t="shared" si="301"/>
        <v>130.70979889189286</v>
      </c>
      <c r="DD185" s="160">
        <f t="shared" si="302"/>
        <v>130.70979889189286</v>
      </c>
      <c r="DE185" s="160">
        <f t="shared" si="303"/>
        <v>130.70979889189286</v>
      </c>
      <c r="DF185" s="160">
        <f t="shared" si="304"/>
        <v>130.70979889189286</v>
      </c>
      <c r="DG185" s="160">
        <f t="shared" si="305"/>
        <v>130.70979889189286</v>
      </c>
      <c r="DH185" s="36"/>
      <c r="DI185" s="36"/>
      <c r="DJ185" s="160">
        <f t="shared" si="306"/>
        <v>130.70979889189286</v>
      </c>
      <c r="DK185" s="160">
        <f t="shared" si="307"/>
        <v>130.70979889189286</v>
      </c>
      <c r="DL185" s="160">
        <f t="shared" si="308"/>
        <v>130.70979889189286</v>
      </c>
      <c r="DM185" s="160">
        <f t="shared" si="309"/>
        <v>130.70979889189286</v>
      </c>
      <c r="DN185" s="160">
        <f t="shared" si="310"/>
        <v>104.5678391135143</v>
      </c>
      <c r="DO185" s="160">
        <f t="shared" si="311"/>
        <v>130.70979889189286</v>
      </c>
      <c r="DP185" s="160">
        <f t="shared" si="312"/>
        <v>130.70979889189286</v>
      </c>
      <c r="DQ185" s="160">
        <f t="shared" si="313"/>
        <v>130.70979889189286</v>
      </c>
      <c r="DR185" s="160">
        <f t="shared" si="314"/>
        <v>130.70979889189286</v>
      </c>
      <c r="DS185" s="160">
        <f t="shared" si="315"/>
        <v>104.5678391135143</v>
      </c>
      <c r="DT185" s="160">
        <f t="shared" si="316"/>
        <v>130.70979889189286</v>
      </c>
      <c r="DU185" s="160">
        <f t="shared" si="317"/>
        <v>130.70979889189286</v>
      </c>
      <c r="DV185" s="160">
        <f t="shared" si="318"/>
        <v>130.70979889189286</v>
      </c>
      <c r="DW185" s="160">
        <f t="shared" si="319"/>
        <v>130.70979889189286</v>
      </c>
      <c r="DX185" s="160">
        <f t="shared" si="320"/>
        <v>104.5678391135143</v>
      </c>
      <c r="DY185" s="160">
        <f t="shared" si="321"/>
        <v>130.70979889189286</v>
      </c>
      <c r="DZ185" s="160">
        <f t="shared" si="322"/>
        <v>130.70979889189286</v>
      </c>
      <c r="EA185" s="160">
        <f t="shared" si="323"/>
        <v>130.70979889189286</v>
      </c>
      <c r="EB185" s="160">
        <f t="shared" si="324"/>
        <v>130.70979889189286</v>
      </c>
      <c r="EC185" s="160">
        <f t="shared" si="325"/>
        <v>104.5678391135143</v>
      </c>
      <c r="ED185" s="160">
        <f t="shared" si="326"/>
        <v>130.70979889189286</v>
      </c>
      <c r="EE185" s="160">
        <f t="shared" si="327"/>
        <v>130.70979889189286</v>
      </c>
      <c r="EF185" s="160">
        <f t="shared" si="328"/>
        <v>130.70979889189286</v>
      </c>
      <c r="EG185" s="160">
        <f t="shared" si="329"/>
        <v>130.70979889189286</v>
      </c>
      <c r="EH185" s="160">
        <f t="shared" si="330"/>
        <v>104.5678391135143</v>
      </c>
      <c r="EI185" s="36"/>
      <c r="EJ185" s="36"/>
      <c r="EK185" s="36"/>
      <c r="EL185" s="36"/>
      <c r="EM185" s="36"/>
      <c r="EN185" s="36"/>
      <c r="EO185" s="36"/>
      <c r="EP185" s="36"/>
      <c r="EQ185" s="36"/>
      <c r="ER185" s="36"/>
      <c r="ES185" s="36"/>
      <c r="ET185" s="36"/>
      <c r="EU185" s="36"/>
    </row>
    <row r="186" spans="1:151" ht="13.5" thickBot="1">
      <c r="A186" s="2">
        <v>1031</v>
      </c>
      <c r="B186" s="153">
        <f>INDEX('Customer Longevity'!$A$7:$A$206,MATCH(Model!A186,'Customer Longevity'!$B$7:$B$206,0))</f>
        <v>14.488691146777795</v>
      </c>
      <c r="C186" s="154">
        <v>7894.0149427457063</v>
      </c>
      <c r="D186" s="3"/>
      <c r="E186" s="153" cm="1">
        <f t="array" ref="E186">INDEX('Distance to Each Branch'!$C$7:$C$806,MATCH(1, (Model!$E$14='Distance to Each Branch'!$B$7:$B$806)*(Model!A186='Distance to Each Branch'!$A$7:$A$806),0))</f>
        <v>6.5487659850945477</v>
      </c>
      <c r="F186" s="153" cm="1">
        <f t="array" ref="F186">INDEX('Distance to Each Branch'!$C$7:$C$806,MATCH(1, (Model!$F$14='Distance to Each Branch'!$B$7:$B$806)*(Model!A186='Distance to Each Branch'!$A$7:$A$806),0))</f>
        <v>0.58944052599442953</v>
      </c>
      <c r="G186" s="153" cm="1">
        <f t="array" ref="G186">INDEX('Distance to Each Branch'!$C$7:$C$806,MATCH(1, (Model!$G$14='Distance to Each Branch'!$B$7:$B$806)*(Model!A186='Distance to Each Branch'!$A$7:$A$806),0))</f>
        <v>4.7122869625010955</v>
      </c>
      <c r="H186" s="153" cm="1">
        <f t="array" ref="H186">INDEX('Distance to Each Branch'!$C$7:$C$806,MATCH(1, (Model!$H$14='Distance to Each Branch'!$B$7:$B$806)*(Model!A186='Distance to Each Branch'!$A$7:$A$806),0))</f>
        <v>0.1027759876080622</v>
      </c>
      <c r="I186" s="155" t="str">
        <f t="shared" si="332"/>
        <v>Branch D</v>
      </c>
      <c r="J186" s="54"/>
      <c r="K186" s="156">
        <f t="shared" si="333"/>
        <v>0.1027759876080622</v>
      </c>
      <c r="L186" s="34">
        <v>0</v>
      </c>
      <c r="M186" s="153">
        <f t="shared" si="231"/>
        <v>0</v>
      </c>
      <c r="N186" s="153">
        <f t="shared" si="335"/>
        <v>0</v>
      </c>
      <c r="O186" s="153">
        <f t="shared" si="336"/>
        <v>0</v>
      </c>
      <c r="P186" s="153">
        <f t="shared" si="337"/>
        <v>0.48666453838636736</v>
      </c>
      <c r="R186" s="23">
        <v>1</v>
      </c>
      <c r="S186" s="157">
        <f>(1-IF(M186=0,0,INDEX('Branch Closure Driven Attrition'!$D$9:$G$12,MATCH($B186,'Branch Closure Driven Attrition'!$C$9:$C$12,TRUE),MATCH(M186,'Branch Closure Driven Attrition'!$D$8:$G$8,TRUE))))</f>
        <v>1</v>
      </c>
      <c r="T186" s="157">
        <f>(1-IF(N186=0,0,INDEX('Branch Closure Driven Attrition'!$D$9:$G$12,MATCH($B186,'Branch Closure Driven Attrition'!$C$9:$C$12,TRUE),MATCH(N186,'Branch Closure Driven Attrition'!$D$8:$G$8,TRUE))))</f>
        <v>1</v>
      </c>
      <c r="U186" s="157">
        <f>(1-IF(O186=0,0,INDEX('Branch Closure Driven Attrition'!$D$9:$G$12,MATCH($B186,'Branch Closure Driven Attrition'!$C$9:$C$12,TRUE),MATCH(O186,'Branch Closure Driven Attrition'!$D$8:$G$8,TRUE))))</f>
        <v>1</v>
      </c>
      <c r="V186" s="157">
        <f>(1-IF(P186=0,0,INDEX('Branch Closure Driven Attrition'!$D$9:$G$12,MATCH($B186,'Branch Closure Driven Attrition'!$C$9:$C$12,TRUE),MATCH(P186,'Branch Closure Driven Attrition'!$D$8:$G$8,TRUE))))</f>
        <v>0.75</v>
      </c>
      <c r="W186" s="29"/>
      <c r="X186" s="23">
        <f t="shared" si="230"/>
        <v>1</v>
      </c>
      <c r="Y186" s="157">
        <f>IF($C186&lt;'Fee Driven Attrition'!$I$8,1-IF(Y$13='Fee Driven Attrition'!$J$7,'Fee Driven Attrition'!$J$8,'Fee Driven Attrition'!$K$8),1)</f>
        <v>0.9</v>
      </c>
      <c r="Z186" s="157">
        <f>IF($C186&lt;'Fee Driven Attrition'!$I$9,1-IF(Z$13='Fee Driven Attrition'!$J$7,'Fee Driven Attrition'!$J$9,'Fee Driven Attrition'!$K$8),1)</f>
        <v>0.95</v>
      </c>
      <c r="AA186" s="157">
        <f>IF($C186&lt;'Fee Driven Attrition'!$I$8,1-IF(AA$13='Fee Driven Attrition'!$K$7,'Fee Driven Attrition'!$K$8,'Fee Driven Attrition'!$K$8),1)</f>
        <v>0.8</v>
      </c>
      <c r="AB186" s="157">
        <f>IF($C186&lt;'Fee Driven Attrition'!$I$9,1-IF(AB$13='Fee Driven Attrition'!$K$7,'Fee Driven Attrition'!$K$9,'Fee Driven Attrition'!$K$8),1)</f>
        <v>0.85</v>
      </c>
      <c r="AC186" s="29"/>
      <c r="AD186" s="23"/>
      <c r="AE186" s="157">
        <f t="shared" si="331"/>
        <v>1</v>
      </c>
      <c r="AF186" s="157">
        <f t="shared" si="232"/>
        <v>1</v>
      </c>
      <c r="AG186" s="157">
        <f t="shared" si="233"/>
        <v>1</v>
      </c>
      <c r="AH186" s="157">
        <f t="shared" si="234"/>
        <v>1</v>
      </c>
      <c r="AI186" s="157">
        <f t="shared" si="235"/>
        <v>0.75</v>
      </c>
      <c r="AJ186" s="157">
        <f t="shared" si="236"/>
        <v>0.9</v>
      </c>
      <c r="AK186" s="157">
        <f t="shared" si="237"/>
        <v>0.9</v>
      </c>
      <c r="AL186" s="157">
        <f t="shared" si="238"/>
        <v>0.9</v>
      </c>
      <c r="AM186" s="157">
        <f t="shared" si="239"/>
        <v>0.9</v>
      </c>
      <c r="AN186" s="157">
        <f t="shared" si="240"/>
        <v>0.67500000000000004</v>
      </c>
      <c r="AO186" s="157">
        <f t="shared" si="241"/>
        <v>0.95</v>
      </c>
      <c r="AP186" s="157">
        <f t="shared" si="242"/>
        <v>0.95</v>
      </c>
      <c r="AQ186" s="157">
        <f t="shared" si="243"/>
        <v>0.95</v>
      </c>
      <c r="AR186" s="157">
        <f t="shared" si="244"/>
        <v>0.95</v>
      </c>
      <c r="AS186" s="157">
        <f t="shared" si="245"/>
        <v>0.71249999999999991</v>
      </c>
      <c r="AT186" s="157">
        <f t="shared" si="246"/>
        <v>0.8</v>
      </c>
      <c r="AU186" s="157">
        <f t="shared" si="247"/>
        <v>0.8</v>
      </c>
      <c r="AV186" s="157">
        <f t="shared" si="248"/>
        <v>0.8</v>
      </c>
      <c r="AW186" s="157">
        <f t="shared" si="249"/>
        <v>0.8</v>
      </c>
      <c r="AX186" s="157">
        <f t="shared" si="250"/>
        <v>0.60000000000000009</v>
      </c>
      <c r="AY186" s="157">
        <f t="shared" si="251"/>
        <v>0.85</v>
      </c>
      <c r="AZ186" s="157">
        <f t="shared" si="252"/>
        <v>0.85</v>
      </c>
      <c r="BA186" s="157">
        <f t="shared" si="253"/>
        <v>0.85</v>
      </c>
      <c r="BB186" s="157">
        <f t="shared" si="254"/>
        <v>0.85</v>
      </c>
      <c r="BC186" s="157">
        <f t="shared" si="255"/>
        <v>0.63749999999999996</v>
      </c>
      <c r="BD186" s="60"/>
      <c r="BE186" s="158">
        <f t="shared" si="334"/>
        <v>78.940149427457058</v>
      </c>
      <c r="BF186" s="1"/>
      <c r="BG186" s="1"/>
      <c r="BH186" s="159">
        <f t="shared" si="256"/>
        <v>0</v>
      </c>
      <c r="BI186" s="159">
        <f t="shared" si="257"/>
        <v>0</v>
      </c>
      <c r="BJ186" s="159">
        <f t="shared" si="258"/>
        <v>0</v>
      </c>
      <c r="BK186" s="159">
        <f t="shared" si="259"/>
        <v>0</v>
      </c>
      <c r="BL186" s="159">
        <f t="shared" si="260"/>
        <v>0</v>
      </c>
      <c r="BM186" s="159">
        <f t="shared" si="261"/>
        <v>40</v>
      </c>
      <c r="BN186" s="159">
        <f t="shared" si="262"/>
        <v>40</v>
      </c>
      <c r="BO186" s="159">
        <f t="shared" si="263"/>
        <v>40</v>
      </c>
      <c r="BP186" s="159">
        <f t="shared" si="264"/>
        <v>40</v>
      </c>
      <c r="BQ186" s="159">
        <f t="shared" si="265"/>
        <v>40</v>
      </c>
      <c r="BR186" s="159">
        <f t="shared" si="266"/>
        <v>40</v>
      </c>
      <c r="BS186" s="159">
        <f t="shared" si="267"/>
        <v>40</v>
      </c>
      <c r="BT186" s="159">
        <f t="shared" si="268"/>
        <v>40</v>
      </c>
      <c r="BU186" s="159">
        <f t="shared" si="269"/>
        <v>40</v>
      </c>
      <c r="BV186" s="159">
        <f t="shared" si="270"/>
        <v>40</v>
      </c>
      <c r="BW186" s="159">
        <f t="shared" si="271"/>
        <v>60</v>
      </c>
      <c r="BX186" s="159">
        <f t="shared" si="272"/>
        <v>60</v>
      </c>
      <c r="BY186" s="159">
        <f t="shared" si="273"/>
        <v>60</v>
      </c>
      <c r="BZ186" s="159">
        <f t="shared" si="274"/>
        <v>60</v>
      </c>
      <c r="CA186" s="159">
        <f t="shared" si="275"/>
        <v>60</v>
      </c>
      <c r="CB186" s="159">
        <f t="shared" si="276"/>
        <v>60</v>
      </c>
      <c r="CC186" s="159">
        <f t="shared" si="277"/>
        <v>60</v>
      </c>
      <c r="CD186" s="159">
        <f t="shared" si="278"/>
        <v>60</v>
      </c>
      <c r="CE186" s="159">
        <f t="shared" si="279"/>
        <v>60</v>
      </c>
      <c r="CF186" s="159">
        <f t="shared" si="280"/>
        <v>60</v>
      </c>
      <c r="CG186" s="1"/>
      <c r="CH186" s="1"/>
      <c r="CI186" s="160">
        <f t="shared" si="281"/>
        <v>28.940149427457058</v>
      </c>
      <c r="CJ186" s="160">
        <f t="shared" si="282"/>
        <v>28.940149427457058</v>
      </c>
      <c r="CK186" s="160">
        <f t="shared" si="283"/>
        <v>28.940149427457058</v>
      </c>
      <c r="CL186" s="160">
        <f t="shared" si="284"/>
        <v>28.940149427457058</v>
      </c>
      <c r="CM186" s="160">
        <f t="shared" si="285"/>
        <v>28.940149427457058</v>
      </c>
      <c r="CN186" s="160">
        <f t="shared" si="286"/>
        <v>68.940149427457058</v>
      </c>
      <c r="CO186" s="160">
        <f t="shared" si="287"/>
        <v>68.940149427457058</v>
      </c>
      <c r="CP186" s="160">
        <f t="shared" si="288"/>
        <v>68.940149427457058</v>
      </c>
      <c r="CQ186" s="160">
        <f t="shared" si="289"/>
        <v>68.940149427457058</v>
      </c>
      <c r="CR186" s="160">
        <f t="shared" si="290"/>
        <v>68.940149427457058</v>
      </c>
      <c r="CS186" s="160">
        <f t="shared" si="291"/>
        <v>68.940149427457058</v>
      </c>
      <c r="CT186" s="160">
        <f t="shared" si="292"/>
        <v>68.940149427457058</v>
      </c>
      <c r="CU186" s="160">
        <f t="shared" si="293"/>
        <v>68.940149427457058</v>
      </c>
      <c r="CV186" s="160">
        <f t="shared" si="294"/>
        <v>68.940149427457058</v>
      </c>
      <c r="CW186" s="160">
        <f t="shared" si="295"/>
        <v>68.940149427457058</v>
      </c>
      <c r="CX186" s="160">
        <f t="shared" si="296"/>
        <v>88.940149427457072</v>
      </c>
      <c r="CY186" s="160">
        <f t="shared" si="297"/>
        <v>88.940149427457072</v>
      </c>
      <c r="CZ186" s="160">
        <f t="shared" si="298"/>
        <v>88.940149427457072</v>
      </c>
      <c r="DA186" s="160">
        <f t="shared" si="299"/>
        <v>88.940149427457072</v>
      </c>
      <c r="DB186" s="160">
        <f t="shared" si="300"/>
        <v>88.940149427457072</v>
      </c>
      <c r="DC186" s="160">
        <f t="shared" si="301"/>
        <v>88.940149427457072</v>
      </c>
      <c r="DD186" s="160">
        <f t="shared" si="302"/>
        <v>88.940149427457072</v>
      </c>
      <c r="DE186" s="160">
        <f t="shared" si="303"/>
        <v>88.940149427457072</v>
      </c>
      <c r="DF186" s="160">
        <f t="shared" si="304"/>
        <v>88.940149427457072</v>
      </c>
      <c r="DG186" s="160">
        <f t="shared" si="305"/>
        <v>88.940149427457072</v>
      </c>
      <c r="DH186" s="36"/>
      <c r="DI186" s="36"/>
      <c r="DJ186" s="160">
        <f t="shared" si="306"/>
        <v>28.940149427457058</v>
      </c>
      <c r="DK186" s="160">
        <f t="shared" si="307"/>
        <v>28.940149427457058</v>
      </c>
      <c r="DL186" s="160">
        <f t="shared" si="308"/>
        <v>28.940149427457058</v>
      </c>
      <c r="DM186" s="160">
        <f t="shared" si="309"/>
        <v>28.940149427457058</v>
      </c>
      <c r="DN186" s="160">
        <f t="shared" si="310"/>
        <v>21.705112070592794</v>
      </c>
      <c r="DO186" s="160">
        <f t="shared" si="311"/>
        <v>62.046134484711352</v>
      </c>
      <c r="DP186" s="160">
        <f t="shared" si="312"/>
        <v>62.046134484711352</v>
      </c>
      <c r="DQ186" s="160">
        <f t="shared" si="313"/>
        <v>62.046134484711352</v>
      </c>
      <c r="DR186" s="160">
        <f t="shared" si="314"/>
        <v>62.046134484711352</v>
      </c>
      <c r="DS186" s="160">
        <f t="shared" si="315"/>
        <v>46.53460086353352</v>
      </c>
      <c r="DT186" s="160">
        <f t="shared" si="316"/>
        <v>65.493141956084202</v>
      </c>
      <c r="DU186" s="160">
        <f t="shared" si="317"/>
        <v>65.493141956084202</v>
      </c>
      <c r="DV186" s="160">
        <f t="shared" si="318"/>
        <v>65.493141956084202</v>
      </c>
      <c r="DW186" s="160">
        <f t="shared" si="319"/>
        <v>65.493141956084202</v>
      </c>
      <c r="DX186" s="160">
        <f t="shared" si="320"/>
        <v>49.119856467063151</v>
      </c>
      <c r="DY186" s="160">
        <f t="shared" si="321"/>
        <v>71.152119541965661</v>
      </c>
      <c r="DZ186" s="160">
        <f t="shared" si="322"/>
        <v>71.152119541965661</v>
      </c>
      <c r="EA186" s="160">
        <f t="shared" si="323"/>
        <v>71.152119541965661</v>
      </c>
      <c r="EB186" s="160">
        <f t="shared" si="324"/>
        <v>71.152119541965661</v>
      </c>
      <c r="EC186" s="160">
        <f t="shared" si="325"/>
        <v>53.364089656474249</v>
      </c>
      <c r="ED186" s="160">
        <f t="shared" si="326"/>
        <v>75.599127013338503</v>
      </c>
      <c r="EE186" s="160">
        <f t="shared" si="327"/>
        <v>75.599127013338503</v>
      </c>
      <c r="EF186" s="160">
        <f t="shared" si="328"/>
        <v>75.599127013338503</v>
      </c>
      <c r="EG186" s="160">
        <f t="shared" si="329"/>
        <v>75.599127013338503</v>
      </c>
      <c r="EH186" s="160">
        <f t="shared" si="330"/>
        <v>56.699345260003881</v>
      </c>
      <c r="EI186" s="36"/>
      <c r="EJ186" s="36"/>
      <c r="EK186" s="36"/>
      <c r="EL186" s="36"/>
      <c r="EM186" s="36"/>
      <c r="EN186" s="36"/>
      <c r="EO186" s="36"/>
      <c r="EP186" s="36"/>
      <c r="EQ186" s="36"/>
      <c r="ER186" s="36"/>
      <c r="ES186" s="36"/>
      <c r="ET186" s="36"/>
      <c r="EU186" s="36"/>
    </row>
    <row r="187" spans="1:151" ht="13.5" thickBot="1">
      <c r="A187" s="2">
        <v>1179</v>
      </c>
      <c r="B187" s="153">
        <f>INDEX('Customer Longevity'!$A$7:$A$206,MATCH(Model!A187,'Customer Longevity'!$B$7:$B$206,0))</f>
        <v>5.491046611706266</v>
      </c>
      <c r="C187" s="154">
        <v>22247.692914284959</v>
      </c>
      <c r="D187" s="3"/>
      <c r="E187" s="153" cm="1">
        <f t="array" ref="E187">INDEX('Distance to Each Branch'!$C$7:$C$806,MATCH(1, (Model!$E$14='Distance to Each Branch'!$B$7:$B$806)*(Model!A187='Distance to Each Branch'!$A$7:$A$806),0))</f>
        <v>0.87299852823693302</v>
      </c>
      <c r="F187" s="153" cm="1">
        <f t="array" ref="F187">INDEX('Distance to Each Branch'!$C$7:$C$806,MATCH(1, (Model!$F$14='Distance to Each Branch'!$B$7:$B$806)*(Model!A187='Distance to Each Branch'!$A$7:$A$806),0))</f>
        <v>1.4574992504385598</v>
      </c>
      <c r="G187" s="153" cm="1">
        <f t="array" ref="G187">INDEX('Distance to Each Branch'!$C$7:$C$806,MATCH(1, (Model!$G$14='Distance to Each Branch'!$B$7:$B$806)*(Model!A187='Distance to Each Branch'!$A$7:$A$806),0))</f>
        <v>3.8126248788278803</v>
      </c>
      <c r="H187" s="153" cm="1">
        <f t="array" ref="H187">INDEX('Distance to Each Branch'!$C$7:$C$806,MATCH(1, (Model!$H$14='Distance to Each Branch'!$B$7:$B$806)*(Model!A187='Distance to Each Branch'!$A$7:$A$806),0))</f>
        <v>4.0703412953394258</v>
      </c>
      <c r="I187" s="155" t="str">
        <f t="shared" si="332"/>
        <v>Branch A</v>
      </c>
      <c r="J187" s="54"/>
      <c r="K187" s="156">
        <f t="shared" si="333"/>
        <v>0.87299852823693302</v>
      </c>
      <c r="L187" s="34">
        <v>0</v>
      </c>
      <c r="M187" s="153">
        <f t="shared" si="231"/>
        <v>0.58450072220162674</v>
      </c>
      <c r="N187" s="153">
        <f t="shared" si="335"/>
        <v>0</v>
      </c>
      <c r="O187" s="153">
        <f t="shared" si="336"/>
        <v>0</v>
      </c>
      <c r="P187" s="153">
        <f t="shared" si="337"/>
        <v>0</v>
      </c>
      <c r="R187" s="23">
        <v>1</v>
      </c>
      <c r="S187" s="157">
        <f>(1-IF(M187=0,0,INDEX('Branch Closure Driven Attrition'!$D$9:$G$12,MATCH($B187,'Branch Closure Driven Attrition'!$C$9:$C$12,TRUE),MATCH(M187,'Branch Closure Driven Attrition'!$D$8:$G$8,TRUE))))</f>
        <v>0.7</v>
      </c>
      <c r="T187" s="157">
        <f>(1-IF(N187=0,0,INDEX('Branch Closure Driven Attrition'!$D$9:$G$12,MATCH($B187,'Branch Closure Driven Attrition'!$C$9:$C$12,TRUE),MATCH(N187,'Branch Closure Driven Attrition'!$D$8:$G$8,TRUE))))</f>
        <v>1</v>
      </c>
      <c r="U187" s="157">
        <f>(1-IF(O187=0,0,INDEX('Branch Closure Driven Attrition'!$D$9:$G$12,MATCH($B187,'Branch Closure Driven Attrition'!$C$9:$C$12,TRUE),MATCH(O187,'Branch Closure Driven Attrition'!$D$8:$G$8,TRUE))))</f>
        <v>1</v>
      </c>
      <c r="V187" s="157">
        <f>(1-IF(P187=0,0,INDEX('Branch Closure Driven Attrition'!$D$9:$G$12,MATCH($B187,'Branch Closure Driven Attrition'!$C$9:$C$12,TRUE),MATCH(P187,'Branch Closure Driven Attrition'!$D$8:$G$8,TRUE))))</f>
        <v>1</v>
      </c>
      <c r="W187" s="29"/>
      <c r="X187" s="23">
        <f t="shared" si="230"/>
        <v>1</v>
      </c>
      <c r="Y187" s="157">
        <f>IF($C187&lt;'Fee Driven Attrition'!$I$8,1-IF(Y$13='Fee Driven Attrition'!$J$7,'Fee Driven Attrition'!$J$8,'Fee Driven Attrition'!$K$8),1)</f>
        <v>1</v>
      </c>
      <c r="Z187" s="157">
        <f>IF($C187&lt;'Fee Driven Attrition'!$I$9,1-IF(Z$13='Fee Driven Attrition'!$J$7,'Fee Driven Attrition'!$J$9,'Fee Driven Attrition'!$K$8),1)</f>
        <v>1</v>
      </c>
      <c r="AA187" s="157">
        <f>IF($C187&lt;'Fee Driven Attrition'!$I$8,1-IF(AA$13='Fee Driven Attrition'!$K$7,'Fee Driven Attrition'!$K$8,'Fee Driven Attrition'!$K$8),1)</f>
        <v>1</v>
      </c>
      <c r="AB187" s="157">
        <f>IF($C187&lt;'Fee Driven Attrition'!$I$9,1-IF(AB$13='Fee Driven Attrition'!$K$7,'Fee Driven Attrition'!$K$9,'Fee Driven Attrition'!$K$8),1)</f>
        <v>1</v>
      </c>
      <c r="AC187" s="29"/>
      <c r="AD187" s="23"/>
      <c r="AE187" s="157">
        <f t="shared" si="331"/>
        <v>1</v>
      </c>
      <c r="AF187" s="157">
        <f t="shared" si="232"/>
        <v>0.7</v>
      </c>
      <c r="AG187" s="157">
        <f t="shared" si="233"/>
        <v>1</v>
      </c>
      <c r="AH187" s="157">
        <f t="shared" si="234"/>
        <v>1</v>
      </c>
      <c r="AI187" s="157">
        <f t="shared" si="235"/>
        <v>1</v>
      </c>
      <c r="AJ187" s="157">
        <f t="shared" si="236"/>
        <v>1</v>
      </c>
      <c r="AK187" s="157">
        <f t="shared" si="237"/>
        <v>0.7</v>
      </c>
      <c r="AL187" s="157">
        <f t="shared" si="238"/>
        <v>1</v>
      </c>
      <c r="AM187" s="157">
        <f t="shared" si="239"/>
        <v>1</v>
      </c>
      <c r="AN187" s="157">
        <f t="shared" si="240"/>
        <v>1</v>
      </c>
      <c r="AO187" s="157">
        <f t="shared" si="241"/>
        <v>1</v>
      </c>
      <c r="AP187" s="157">
        <f t="shared" si="242"/>
        <v>0.7</v>
      </c>
      <c r="AQ187" s="157">
        <f t="shared" si="243"/>
        <v>1</v>
      </c>
      <c r="AR187" s="157">
        <f t="shared" si="244"/>
        <v>1</v>
      </c>
      <c r="AS187" s="157">
        <f t="shared" si="245"/>
        <v>1</v>
      </c>
      <c r="AT187" s="157">
        <f t="shared" si="246"/>
        <v>1</v>
      </c>
      <c r="AU187" s="157">
        <f t="shared" si="247"/>
        <v>0.7</v>
      </c>
      <c r="AV187" s="157">
        <f t="shared" si="248"/>
        <v>1</v>
      </c>
      <c r="AW187" s="157">
        <f t="shared" si="249"/>
        <v>1</v>
      </c>
      <c r="AX187" s="157">
        <f t="shared" si="250"/>
        <v>1</v>
      </c>
      <c r="AY187" s="157">
        <f t="shared" si="251"/>
        <v>1</v>
      </c>
      <c r="AZ187" s="157">
        <f t="shared" si="252"/>
        <v>0.7</v>
      </c>
      <c r="BA187" s="157">
        <f t="shared" si="253"/>
        <v>1</v>
      </c>
      <c r="BB187" s="157">
        <f t="shared" si="254"/>
        <v>1</v>
      </c>
      <c r="BC187" s="157">
        <f t="shared" si="255"/>
        <v>1</v>
      </c>
      <c r="BD187" s="60"/>
      <c r="BE187" s="158">
        <f t="shared" si="334"/>
        <v>222.4769291428496</v>
      </c>
      <c r="BF187" s="1"/>
      <c r="BG187" s="1"/>
      <c r="BH187" s="159">
        <f t="shared" si="256"/>
        <v>0</v>
      </c>
      <c r="BI187" s="159">
        <f t="shared" si="257"/>
        <v>0</v>
      </c>
      <c r="BJ187" s="159">
        <f t="shared" si="258"/>
        <v>0</v>
      </c>
      <c r="BK187" s="159">
        <f t="shared" si="259"/>
        <v>0</v>
      </c>
      <c r="BL187" s="159">
        <f t="shared" si="260"/>
        <v>0</v>
      </c>
      <c r="BM187" s="159">
        <f t="shared" si="261"/>
        <v>0</v>
      </c>
      <c r="BN187" s="159">
        <f t="shared" si="262"/>
        <v>0</v>
      </c>
      <c r="BO187" s="159">
        <f t="shared" si="263"/>
        <v>0</v>
      </c>
      <c r="BP187" s="159">
        <f t="shared" si="264"/>
        <v>0</v>
      </c>
      <c r="BQ187" s="159">
        <f t="shared" si="265"/>
        <v>0</v>
      </c>
      <c r="BR187" s="159">
        <f t="shared" si="266"/>
        <v>0</v>
      </c>
      <c r="BS187" s="159">
        <f t="shared" si="267"/>
        <v>0</v>
      </c>
      <c r="BT187" s="159">
        <f t="shared" si="268"/>
        <v>0</v>
      </c>
      <c r="BU187" s="159">
        <f t="shared" si="269"/>
        <v>0</v>
      </c>
      <c r="BV187" s="159">
        <f t="shared" si="270"/>
        <v>0</v>
      </c>
      <c r="BW187" s="159">
        <f t="shared" si="271"/>
        <v>0</v>
      </c>
      <c r="BX187" s="159">
        <f t="shared" si="272"/>
        <v>0</v>
      </c>
      <c r="BY187" s="159">
        <f t="shared" si="273"/>
        <v>0</v>
      </c>
      <c r="BZ187" s="159">
        <f t="shared" si="274"/>
        <v>0</v>
      </c>
      <c r="CA187" s="159">
        <f t="shared" si="275"/>
        <v>0</v>
      </c>
      <c r="CB187" s="159">
        <f t="shared" si="276"/>
        <v>0</v>
      </c>
      <c r="CC187" s="159">
        <f t="shared" si="277"/>
        <v>0</v>
      </c>
      <c r="CD187" s="159">
        <f t="shared" si="278"/>
        <v>0</v>
      </c>
      <c r="CE187" s="159">
        <f t="shared" si="279"/>
        <v>0</v>
      </c>
      <c r="CF187" s="159">
        <f t="shared" si="280"/>
        <v>0</v>
      </c>
      <c r="CG187" s="1"/>
      <c r="CH187" s="1"/>
      <c r="CI187" s="160">
        <f t="shared" si="281"/>
        <v>172.4769291428496</v>
      </c>
      <c r="CJ187" s="160">
        <f t="shared" si="282"/>
        <v>172.4769291428496</v>
      </c>
      <c r="CK187" s="160">
        <f t="shared" si="283"/>
        <v>172.4769291428496</v>
      </c>
      <c r="CL187" s="160">
        <f t="shared" si="284"/>
        <v>172.4769291428496</v>
      </c>
      <c r="CM187" s="160">
        <f t="shared" si="285"/>
        <v>172.4769291428496</v>
      </c>
      <c r="CN187" s="160">
        <f t="shared" si="286"/>
        <v>172.4769291428496</v>
      </c>
      <c r="CO187" s="160">
        <f t="shared" si="287"/>
        <v>172.4769291428496</v>
      </c>
      <c r="CP187" s="160">
        <f t="shared" si="288"/>
        <v>172.4769291428496</v>
      </c>
      <c r="CQ187" s="160">
        <f t="shared" si="289"/>
        <v>172.4769291428496</v>
      </c>
      <c r="CR187" s="160">
        <f t="shared" si="290"/>
        <v>172.4769291428496</v>
      </c>
      <c r="CS187" s="160">
        <f t="shared" si="291"/>
        <v>172.4769291428496</v>
      </c>
      <c r="CT187" s="160">
        <f t="shared" si="292"/>
        <v>172.4769291428496</v>
      </c>
      <c r="CU187" s="160">
        <f t="shared" si="293"/>
        <v>172.4769291428496</v>
      </c>
      <c r="CV187" s="160">
        <f t="shared" si="294"/>
        <v>172.4769291428496</v>
      </c>
      <c r="CW187" s="160">
        <f t="shared" si="295"/>
        <v>172.4769291428496</v>
      </c>
      <c r="CX187" s="160">
        <f t="shared" si="296"/>
        <v>172.4769291428496</v>
      </c>
      <c r="CY187" s="160">
        <f t="shared" si="297"/>
        <v>172.4769291428496</v>
      </c>
      <c r="CZ187" s="160">
        <f t="shared" si="298"/>
        <v>172.4769291428496</v>
      </c>
      <c r="DA187" s="160">
        <f t="shared" si="299"/>
        <v>172.4769291428496</v>
      </c>
      <c r="DB187" s="160">
        <f t="shared" si="300"/>
        <v>172.4769291428496</v>
      </c>
      <c r="DC187" s="160">
        <f t="shared" si="301"/>
        <v>172.4769291428496</v>
      </c>
      <c r="DD187" s="160">
        <f t="shared" si="302"/>
        <v>172.4769291428496</v>
      </c>
      <c r="DE187" s="160">
        <f t="shared" si="303"/>
        <v>172.4769291428496</v>
      </c>
      <c r="DF187" s="160">
        <f t="shared" si="304"/>
        <v>172.4769291428496</v>
      </c>
      <c r="DG187" s="160">
        <f t="shared" si="305"/>
        <v>172.4769291428496</v>
      </c>
      <c r="DH187" s="36"/>
      <c r="DI187" s="36"/>
      <c r="DJ187" s="160">
        <f t="shared" si="306"/>
        <v>172.4769291428496</v>
      </c>
      <c r="DK187" s="160">
        <f t="shared" si="307"/>
        <v>120.73385039999471</v>
      </c>
      <c r="DL187" s="160">
        <f t="shared" si="308"/>
        <v>172.4769291428496</v>
      </c>
      <c r="DM187" s="160">
        <f t="shared" si="309"/>
        <v>172.4769291428496</v>
      </c>
      <c r="DN187" s="160">
        <f t="shared" si="310"/>
        <v>172.4769291428496</v>
      </c>
      <c r="DO187" s="160">
        <f t="shared" si="311"/>
        <v>172.4769291428496</v>
      </c>
      <c r="DP187" s="160">
        <f t="shared" si="312"/>
        <v>120.73385039999471</v>
      </c>
      <c r="DQ187" s="160">
        <f t="shared" si="313"/>
        <v>172.4769291428496</v>
      </c>
      <c r="DR187" s="160">
        <f t="shared" si="314"/>
        <v>172.4769291428496</v>
      </c>
      <c r="DS187" s="160">
        <f t="shared" si="315"/>
        <v>172.4769291428496</v>
      </c>
      <c r="DT187" s="160">
        <f t="shared" si="316"/>
        <v>172.4769291428496</v>
      </c>
      <c r="DU187" s="160">
        <f t="shared" si="317"/>
        <v>120.73385039999471</v>
      </c>
      <c r="DV187" s="160">
        <f t="shared" si="318"/>
        <v>172.4769291428496</v>
      </c>
      <c r="DW187" s="160">
        <f t="shared" si="319"/>
        <v>172.4769291428496</v>
      </c>
      <c r="DX187" s="160">
        <f t="shared" si="320"/>
        <v>172.4769291428496</v>
      </c>
      <c r="DY187" s="160">
        <f t="shared" si="321"/>
        <v>172.4769291428496</v>
      </c>
      <c r="DZ187" s="160">
        <f t="shared" si="322"/>
        <v>120.73385039999471</v>
      </c>
      <c r="EA187" s="160">
        <f t="shared" si="323"/>
        <v>172.4769291428496</v>
      </c>
      <c r="EB187" s="160">
        <f t="shared" si="324"/>
        <v>172.4769291428496</v>
      </c>
      <c r="EC187" s="160">
        <f t="shared" si="325"/>
        <v>172.4769291428496</v>
      </c>
      <c r="ED187" s="160">
        <f t="shared" si="326"/>
        <v>172.4769291428496</v>
      </c>
      <c r="EE187" s="160">
        <f t="shared" si="327"/>
        <v>120.73385039999471</v>
      </c>
      <c r="EF187" s="160">
        <f t="shared" si="328"/>
        <v>172.4769291428496</v>
      </c>
      <c r="EG187" s="160">
        <f t="shared" si="329"/>
        <v>172.4769291428496</v>
      </c>
      <c r="EH187" s="160">
        <f t="shared" si="330"/>
        <v>172.4769291428496</v>
      </c>
      <c r="EI187" s="36"/>
      <c r="EJ187" s="36"/>
      <c r="EK187" s="36"/>
      <c r="EL187" s="36"/>
      <c r="EM187" s="36"/>
      <c r="EN187" s="36"/>
      <c r="EO187" s="36"/>
      <c r="EP187" s="36"/>
      <c r="EQ187" s="36"/>
      <c r="ER187" s="36"/>
      <c r="ES187" s="36"/>
      <c r="ET187" s="36"/>
      <c r="EU187" s="36"/>
    </row>
    <row r="188" spans="1:151" ht="13.5" thickBot="1">
      <c r="A188" s="2">
        <v>1027</v>
      </c>
      <c r="B188" s="153">
        <f>INDEX('Customer Longevity'!$A$7:$A$206,MATCH(Model!A188,'Customer Longevity'!$B$7:$B$206,0))</f>
        <v>10.966843294656259</v>
      </c>
      <c r="C188" s="154">
        <v>18432.357753856297</v>
      </c>
      <c r="D188" s="3"/>
      <c r="E188" s="153" cm="1">
        <f t="array" ref="E188">INDEX('Distance to Each Branch'!$C$7:$C$806,MATCH(1, (Model!$E$14='Distance to Each Branch'!$B$7:$B$806)*(Model!A188='Distance to Each Branch'!$A$7:$A$806),0))</f>
        <v>7.2465941329145034</v>
      </c>
      <c r="F188" s="153" cm="1">
        <f t="array" ref="F188">INDEX('Distance to Each Branch'!$C$7:$C$806,MATCH(1, (Model!$F$14='Distance to Each Branch'!$B$7:$B$806)*(Model!A188='Distance to Each Branch'!$A$7:$A$806),0))</f>
        <v>3.8000269957058124</v>
      </c>
      <c r="G188" s="153" cm="1">
        <f t="array" ref="G188">INDEX('Distance to Each Branch'!$C$7:$C$806,MATCH(1, (Model!$G$14='Distance to Each Branch'!$B$7:$B$806)*(Model!A188='Distance to Each Branch'!$A$7:$A$806),0))</f>
        <v>5.219003863207436</v>
      </c>
      <c r="H188" s="153" cm="1">
        <f t="array" ref="H188">INDEX('Distance to Each Branch'!$C$7:$C$806,MATCH(1, (Model!$H$14='Distance to Each Branch'!$B$7:$B$806)*(Model!A188='Distance to Each Branch'!$A$7:$A$806),0))</f>
        <v>2.3367742493374228</v>
      </c>
      <c r="I188" s="155" t="str">
        <f t="shared" si="332"/>
        <v>Branch D</v>
      </c>
      <c r="J188" s="54"/>
      <c r="K188" s="156">
        <f t="shared" si="333"/>
        <v>2.3367742493374228</v>
      </c>
      <c r="L188" s="34">
        <v>0</v>
      </c>
      <c r="M188" s="153">
        <f t="shared" si="231"/>
        <v>0</v>
      </c>
      <c r="N188" s="153">
        <f t="shared" si="335"/>
        <v>0</v>
      </c>
      <c r="O188" s="153">
        <f t="shared" si="336"/>
        <v>0</v>
      </c>
      <c r="P188" s="153">
        <f t="shared" si="337"/>
        <v>1.4632527463683895</v>
      </c>
      <c r="R188" s="23">
        <v>1</v>
      </c>
      <c r="S188" s="157">
        <f>(1-IF(M188=0,0,INDEX('Branch Closure Driven Attrition'!$D$9:$G$12,MATCH($B188,'Branch Closure Driven Attrition'!$C$9:$C$12,TRUE),MATCH(M188,'Branch Closure Driven Attrition'!$D$8:$G$8,TRUE))))</f>
        <v>1</v>
      </c>
      <c r="T188" s="157">
        <f>(1-IF(N188=0,0,INDEX('Branch Closure Driven Attrition'!$D$9:$G$12,MATCH($B188,'Branch Closure Driven Attrition'!$C$9:$C$12,TRUE),MATCH(N188,'Branch Closure Driven Attrition'!$D$8:$G$8,TRUE))))</f>
        <v>1</v>
      </c>
      <c r="U188" s="157">
        <f>(1-IF(O188=0,0,INDEX('Branch Closure Driven Attrition'!$D$9:$G$12,MATCH($B188,'Branch Closure Driven Attrition'!$C$9:$C$12,TRUE),MATCH(O188,'Branch Closure Driven Attrition'!$D$8:$G$8,TRUE))))</f>
        <v>1</v>
      </c>
      <c r="V188" s="157">
        <f>(1-IF(P188=0,0,INDEX('Branch Closure Driven Attrition'!$D$9:$G$12,MATCH($B188,'Branch Closure Driven Attrition'!$C$9:$C$12,TRUE),MATCH(P188,'Branch Closure Driven Attrition'!$D$8:$G$8,TRUE))))</f>
        <v>0.65</v>
      </c>
      <c r="W188" s="29"/>
      <c r="X188" s="23">
        <f t="shared" si="230"/>
        <v>1</v>
      </c>
      <c r="Y188" s="157">
        <f>IF($C188&lt;'Fee Driven Attrition'!$I$8,1-IF(Y$13='Fee Driven Attrition'!$J$7,'Fee Driven Attrition'!$J$8,'Fee Driven Attrition'!$K$8),1)</f>
        <v>1</v>
      </c>
      <c r="Z188" s="157">
        <f>IF($C188&lt;'Fee Driven Attrition'!$I$9,1-IF(Z$13='Fee Driven Attrition'!$J$7,'Fee Driven Attrition'!$J$9,'Fee Driven Attrition'!$K$8),1)</f>
        <v>1</v>
      </c>
      <c r="AA188" s="157">
        <f>IF($C188&lt;'Fee Driven Attrition'!$I$8,1-IF(AA$13='Fee Driven Attrition'!$K$7,'Fee Driven Attrition'!$K$8,'Fee Driven Attrition'!$K$8),1)</f>
        <v>1</v>
      </c>
      <c r="AB188" s="157">
        <f>IF($C188&lt;'Fee Driven Attrition'!$I$9,1-IF(AB$13='Fee Driven Attrition'!$K$7,'Fee Driven Attrition'!$K$9,'Fee Driven Attrition'!$K$8),1)</f>
        <v>1</v>
      </c>
      <c r="AC188" s="29"/>
      <c r="AD188" s="23"/>
      <c r="AE188" s="157">
        <f t="shared" si="331"/>
        <v>1</v>
      </c>
      <c r="AF188" s="157">
        <f t="shared" si="232"/>
        <v>1</v>
      </c>
      <c r="AG188" s="157">
        <f t="shared" si="233"/>
        <v>1</v>
      </c>
      <c r="AH188" s="157">
        <f t="shared" si="234"/>
        <v>1</v>
      </c>
      <c r="AI188" s="157">
        <f t="shared" si="235"/>
        <v>0.65</v>
      </c>
      <c r="AJ188" s="157">
        <f t="shared" si="236"/>
        <v>1</v>
      </c>
      <c r="AK188" s="157">
        <f t="shared" si="237"/>
        <v>1</v>
      </c>
      <c r="AL188" s="157">
        <f t="shared" si="238"/>
        <v>1</v>
      </c>
      <c r="AM188" s="157">
        <f t="shared" si="239"/>
        <v>1</v>
      </c>
      <c r="AN188" s="157">
        <f t="shared" si="240"/>
        <v>0.65</v>
      </c>
      <c r="AO188" s="157">
        <f t="shared" si="241"/>
        <v>1</v>
      </c>
      <c r="AP188" s="157">
        <f t="shared" si="242"/>
        <v>1</v>
      </c>
      <c r="AQ188" s="157">
        <f t="shared" si="243"/>
        <v>1</v>
      </c>
      <c r="AR188" s="157">
        <f t="shared" si="244"/>
        <v>1</v>
      </c>
      <c r="AS188" s="157">
        <f t="shared" si="245"/>
        <v>0.65</v>
      </c>
      <c r="AT188" s="157">
        <f t="shared" si="246"/>
        <v>1</v>
      </c>
      <c r="AU188" s="157">
        <f t="shared" si="247"/>
        <v>1</v>
      </c>
      <c r="AV188" s="157">
        <f t="shared" si="248"/>
        <v>1</v>
      </c>
      <c r="AW188" s="157">
        <f t="shared" si="249"/>
        <v>1</v>
      </c>
      <c r="AX188" s="157">
        <f t="shared" si="250"/>
        <v>0.65</v>
      </c>
      <c r="AY188" s="157">
        <f t="shared" si="251"/>
        <v>1</v>
      </c>
      <c r="AZ188" s="157">
        <f t="shared" si="252"/>
        <v>1</v>
      </c>
      <c r="BA188" s="157">
        <f t="shared" si="253"/>
        <v>1</v>
      </c>
      <c r="BB188" s="157">
        <f t="shared" si="254"/>
        <v>1</v>
      </c>
      <c r="BC188" s="157">
        <f t="shared" si="255"/>
        <v>0.65</v>
      </c>
      <c r="BD188" s="60"/>
      <c r="BE188" s="158">
        <f t="shared" si="334"/>
        <v>184.32357753856297</v>
      </c>
      <c r="BF188" s="1"/>
      <c r="BG188" s="1"/>
      <c r="BH188" s="159">
        <f t="shared" si="256"/>
        <v>0</v>
      </c>
      <c r="BI188" s="159">
        <f t="shared" si="257"/>
        <v>0</v>
      </c>
      <c r="BJ188" s="159">
        <f t="shared" si="258"/>
        <v>0</v>
      </c>
      <c r="BK188" s="159">
        <f t="shared" si="259"/>
        <v>0</v>
      </c>
      <c r="BL188" s="159">
        <f t="shared" si="260"/>
        <v>0</v>
      </c>
      <c r="BM188" s="159">
        <f t="shared" si="261"/>
        <v>0</v>
      </c>
      <c r="BN188" s="159">
        <f t="shared" si="262"/>
        <v>0</v>
      </c>
      <c r="BO188" s="159">
        <f t="shared" si="263"/>
        <v>0</v>
      </c>
      <c r="BP188" s="159">
        <f t="shared" si="264"/>
        <v>0</v>
      </c>
      <c r="BQ188" s="159">
        <f t="shared" si="265"/>
        <v>0</v>
      </c>
      <c r="BR188" s="159">
        <f t="shared" si="266"/>
        <v>0</v>
      </c>
      <c r="BS188" s="159">
        <f t="shared" si="267"/>
        <v>0</v>
      </c>
      <c r="BT188" s="159">
        <f t="shared" si="268"/>
        <v>0</v>
      </c>
      <c r="BU188" s="159">
        <f t="shared" si="269"/>
        <v>0</v>
      </c>
      <c r="BV188" s="159">
        <f t="shared" si="270"/>
        <v>0</v>
      </c>
      <c r="BW188" s="159">
        <f t="shared" si="271"/>
        <v>0</v>
      </c>
      <c r="BX188" s="159">
        <f t="shared" si="272"/>
        <v>0</v>
      </c>
      <c r="BY188" s="159">
        <f t="shared" si="273"/>
        <v>0</v>
      </c>
      <c r="BZ188" s="159">
        <f t="shared" si="274"/>
        <v>0</v>
      </c>
      <c r="CA188" s="159">
        <f t="shared" si="275"/>
        <v>0</v>
      </c>
      <c r="CB188" s="159">
        <f t="shared" si="276"/>
        <v>0</v>
      </c>
      <c r="CC188" s="159">
        <f t="shared" si="277"/>
        <v>0</v>
      </c>
      <c r="CD188" s="159">
        <f t="shared" si="278"/>
        <v>0</v>
      </c>
      <c r="CE188" s="159">
        <f t="shared" si="279"/>
        <v>0</v>
      </c>
      <c r="CF188" s="159">
        <f t="shared" si="280"/>
        <v>0</v>
      </c>
      <c r="CG188" s="1"/>
      <c r="CH188" s="1"/>
      <c r="CI188" s="160">
        <f t="shared" si="281"/>
        <v>134.32357753856297</v>
      </c>
      <c r="CJ188" s="160">
        <f t="shared" si="282"/>
        <v>134.32357753856297</v>
      </c>
      <c r="CK188" s="160">
        <f t="shared" si="283"/>
        <v>134.32357753856297</v>
      </c>
      <c r="CL188" s="160">
        <f t="shared" si="284"/>
        <v>134.32357753856297</v>
      </c>
      <c r="CM188" s="160">
        <f t="shared" si="285"/>
        <v>134.32357753856297</v>
      </c>
      <c r="CN188" s="160">
        <f t="shared" si="286"/>
        <v>134.32357753856297</v>
      </c>
      <c r="CO188" s="160">
        <f t="shared" si="287"/>
        <v>134.32357753856297</v>
      </c>
      <c r="CP188" s="160">
        <f t="shared" si="288"/>
        <v>134.32357753856297</v>
      </c>
      <c r="CQ188" s="160">
        <f t="shared" si="289"/>
        <v>134.32357753856297</v>
      </c>
      <c r="CR188" s="160">
        <f t="shared" si="290"/>
        <v>134.32357753856297</v>
      </c>
      <c r="CS188" s="160">
        <f t="shared" si="291"/>
        <v>134.32357753856297</v>
      </c>
      <c r="CT188" s="160">
        <f t="shared" si="292"/>
        <v>134.32357753856297</v>
      </c>
      <c r="CU188" s="160">
        <f t="shared" si="293"/>
        <v>134.32357753856297</v>
      </c>
      <c r="CV188" s="160">
        <f t="shared" si="294"/>
        <v>134.32357753856297</v>
      </c>
      <c r="CW188" s="160">
        <f t="shared" si="295"/>
        <v>134.32357753856297</v>
      </c>
      <c r="CX188" s="160">
        <f t="shared" si="296"/>
        <v>134.32357753856297</v>
      </c>
      <c r="CY188" s="160">
        <f t="shared" si="297"/>
        <v>134.32357753856297</v>
      </c>
      <c r="CZ188" s="160">
        <f t="shared" si="298"/>
        <v>134.32357753856297</v>
      </c>
      <c r="DA188" s="160">
        <f t="shared" si="299"/>
        <v>134.32357753856297</v>
      </c>
      <c r="DB188" s="160">
        <f t="shared" si="300"/>
        <v>134.32357753856297</v>
      </c>
      <c r="DC188" s="160">
        <f t="shared" si="301"/>
        <v>134.32357753856297</v>
      </c>
      <c r="DD188" s="160">
        <f t="shared" si="302"/>
        <v>134.32357753856297</v>
      </c>
      <c r="DE188" s="160">
        <f t="shared" si="303"/>
        <v>134.32357753856297</v>
      </c>
      <c r="DF188" s="160">
        <f t="shared" si="304"/>
        <v>134.32357753856297</v>
      </c>
      <c r="DG188" s="160">
        <f t="shared" si="305"/>
        <v>134.32357753856297</v>
      </c>
      <c r="DH188" s="36"/>
      <c r="DI188" s="36"/>
      <c r="DJ188" s="160">
        <f t="shared" si="306"/>
        <v>134.32357753856297</v>
      </c>
      <c r="DK188" s="160">
        <f t="shared" si="307"/>
        <v>134.32357753856297</v>
      </c>
      <c r="DL188" s="160">
        <f t="shared" si="308"/>
        <v>134.32357753856297</v>
      </c>
      <c r="DM188" s="160">
        <f t="shared" si="309"/>
        <v>134.32357753856297</v>
      </c>
      <c r="DN188" s="160">
        <f t="shared" si="310"/>
        <v>87.310325400065935</v>
      </c>
      <c r="DO188" s="160">
        <f t="shared" si="311"/>
        <v>134.32357753856297</v>
      </c>
      <c r="DP188" s="160">
        <f t="shared" si="312"/>
        <v>134.32357753856297</v>
      </c>
      <c r="DQ188" s="160">
        <f t="shared" si="313"/>
        <v>134.32357753856297</v>
      </c>
      <c r="DR188" s="160">
        <f t="shared" si="314"/>
        <v>134.32357753856297</v>
      </c>
      <c r="DS188" s="160">
        <f t="shared" si="315"/>
        <v>87.310325400065935</v>
      </c>
      <c r="DT188" s="160">
        <f t="shared" si="316"/>
        <v>134.32357753856297</v>
      </c>
      <c r="DU188" s="160">
        <f t="shared" si="317"/>
        <v>134.32357753856297</v>
      </c>
      <c r="DV188" s="160">
        <f t="shared" si="318"/>
        <v>134.32357753856297</v>
      </c>
      <c r="DW188" s="160">
        <f t="shared" si="319"/>
        <v>134.32357753856297</v>
      </c>
      <c r="DX188" s="160">
        <f t="shared" si="320"/>
        <v>87.310325400065935</v>
      </c>
      <c r="DY188" s="160">
        <f t="shared" si="321"/>
        <v>134.32357753856297</v>
      </c>
      <c r="DZ188" s="160">
        <f t="shared" si="322"/>
        <v>134.32357753856297</v>
      </c>
      <c r="EA188" s="160">
        <f t="shared" si="323"/>
        <v>134.32357753856297</v>
      </c>
      <c r="EB188" s="160">
        <f t="shared" si="324"/>
        <v>134.32357753856297</v>
      </c>
      <c r="EC188" s="160">
        <f t="shared" si="325"/>
        <v>87.310325400065935</v>
      </c>
      <c r="ED188" s="160">
        <f t="shared" si="326"/>
        <v>134.32357753856297</v>
      </c>
      <c r="EE188" s="160">
        <f t="shared" si="327"/>
        <v>134.32357753856297</v>
      </c>
      <c r="EF188" s="160">
        <f t="shared" si="328"/>
        <v>134.32357753856297</v>
      </c>
      <c r="EG188" s="160">
        <f t="shared" si="329"/>
        <v>134.32357753856297</v>
      </c>
      <c r="EH188" s="160">
        <f t="shared" si="330"/>
        <v>87.310325400065935</v>
      </c>
      <c r="EI188" s="36"/>
      <c r="EJ188" s="36"/>
      <c r="EK188" s="36"/>
      <c r="EL188" s="36"/>
      <c r="EM188" s="36"/>
      <c r="EN188" s="36"/>
      <c r="EO188" s="36"/>
      <c r="EP188" s="36"/>
      <c r="EQ188" s="36"/>
      <c r="ER188" s="36"/>
      <c r="ES188" s="36"/>
      <c r="ET188" s="36"/>
      <c r="EU188" s="36"/>
    </row>
    <row r="189" spans="1:151" ht="13.5" thickBot="1">
      <c r="A189" s="2">
        <v>1165</v>
      </c>
      <c r="B189" s="153">
        <f>INDEX('Customer Longevity'!$A$7:$A$206,MATCH(Model!A189,'Customer Longevity'!$B$7:$B$206,0))</f>
        <v>14.024718289323287</v>
      </c>
      <c r="C189" s="154">
        <v>34932.476670093522</v>
      </c>
      <c r="D189" s="3"/>
      <c r="E189" s="153" cm="1">
        <f t="array" ref="E189">INDEX('Distance to Each Branch'!$C$7:$C$806,MATCH(1, (Model!$E$14='Distance to Each Branch'!$B$7:$B$806)*(Model!A189='Distance to Each Branch'!$A$7:$A$806),0))</f>
        <v>1.5229751112423138</v>
      </c>
      <c r="F189" s="153" cm="1">
        <f t="array" ref="F189">INDEX('Distance to Each Branch'!$C$7:$C$806,MATCH(1, (Model!$F$14='Distance to Each Branch'!$B$7:$B$806)*(Model!A189='Distance to Each Branch'!$A$7:$A$806),0))</f>
        <v>3.3171886636725567</v>
      </c>
      <c r="G189" s="153" cm="1">
        <f t="array" ref="G189">INDEX('Distance to Each Branch'!$C$7:$C$806,MATCH(1, (Model!$G$14='Distance to Each Branch'!$B$7:$B$806)*(Model!A189='Distance to Each Branch'!$A$7:$A$806),0))</f>
        <v>5.0553445475582501</v>
      </c>
      <c r="H189" s="153" cm="1">
        <f t="array" ref="H189">INDEX('Distance to Each Branch'!$C$7:$C$806,MATCH(1, (Model!$H$14='Distance to Each Branch'!$B$7:$B$806)*(Model!A189='Distance to Each Branch'!$A$7:$A$806),0))</f>
        <v>3.1663063178509039</v>
      </c>
      <c r="I189" s="155" t="str">
        <f t="shared" si="332"/>
        <v>Branch A</v>
      </c>
      <c r="J189" s="54"/>
      <c r="K189" s="156">
        <f t="shared" si="333"/>
        <v>1.5229751112423138</v>
      </c>
      <c r="L189" s="34">
        <v>0</v>
      </c>
      <c r="M189" s="153">
        <f t="shared" si="231"/>
        <v>1.6433312066085901</v>
      </c>
      <c r="N189" s="153">
        <f t="shared" si="335"/>
        <v>0</v>
      </c>
      <c r="O189" s="153">
        <f t="shared" si="336"/>
        <v>0</v>
      </c>
      <c r="P189" s="153">
        <f t="shared" si="337"/>
        <v>0</v>
      </c>
      <c r="R189" s="23">
        <v>1</v>
      </c>
      <c r="S189" s="157">
        <f>(1-IF(M189=0,0,INDEX('Branch Closure Driven Attrition'!$D$9:$G$12,MATCH($B189,'Branch Closure Driven Attrition'!$C$9:$C$12,TRUE),MATCH(M189,'Branch Closure Driven Attrition'!$D$8:$G$8,TRUE))))</f>
        <v>0.65</v>
      </c>
      <c r="T189" s="157">
        <f>(1-IF(N189=0,0,INDEX('Branch Closure Driven Attrition'!$D$9:$G$12,MATCH($B189,'Branch Closure Driven Attrition'!$C$9:$C$12,TRUE),MATCH(N189,'Branch Closure Driven Attrition'!$D$8:$G$8,TRUE))))</f>
        <v>1</v>
      </c>
      <c r="U189" s="157">
        <f>(1-IF(O189=0,0,INDEX('Branch Closure Driven Attrition'!$D$9:$G$12,MATCH($B189,'Branch Closure Driven Attrition'!$C$9:$C$12,TRUE),MATCH(O189,'Branch Closure Driven Attrition'!$D$8:$G$8,TRUE))))</f>
        <v>1</v>
      </c>
      <c r="V189" s="157">
        <f>(1-IF(P189=0,0,INDEX('Branch Closure Driven Attrition'!$D$9:$G$12,MATCH($B189,'Branch Closure Driven Attrition'!$C$9:$C$12,TRUE),MATCH(P189,'Branch Closure Driven Attrition'!$D$8:$G$8,TRUE))))</f>
        <v>1</v>
      </c>
      <c r="W189" s="29"/>
      <c r="X189" s="23">
        <f t="shared" si="230"/>
        <v>1</v>
      </c>
      <c r="Y189" s="157">
        <f>IF($C189&lt;'Fee Driven Attrition'!$I$8,1-IF(Y$13='Fee Driven Attrition'!$J$7,'Fee Driven Attrition'!$J$8,'Fee Driven Attrition'!$K$8),1)</f>
        <v>1</v>
      </c>
      <c r="Z189" s="157">
        <f>IF($C189&lt;'Fee Driven Attrition'!$I$9,1-IF(Z$13='Fee Driven Attrition'!$J$7,'Fee Driven Attrition'!$J$9,'Fee Driven Attrition'!$K$8),1)</f>
        <v>1</v>
      </c>
      <c r="AA189" s="157">
        <f>IF($C189&lt;'Fee Driven Attrition'!$I$8,1-IF(AA$13='Fee Driven Attrition'!$K$7,'Fee Driven Attrition'!$K$8,'Fee Driven Attrition'!$K$8),1)</f>
        <v>1</v>
      </c>
      <c r="AB189" s="157">
        <f>IF($C189&lt;'Fee Driven Attrition'!$I$9,1-IF(AB$13='Fee Driven Attrition'!$K$7,'Fee Driven Attrition'!$K$9,'Fee Driven Attrition'!$K$8),1)</f>
        <v>1</v>
      </c>
      <c r="AC189" s="29"/>
      <c r="AD189" s="23"/>
      <c r="AE189" s="157">
        <f t="shared" si="331"/>
        <v>1</v>
      </c>
      <c r="AF189" s="157">
        <f t="shared" si="232"/>
        <v>0.65</v>
      </c>
      <c r="AG189" s="157">
        <f t="shared" si="233"/>
        <v>1</v>
      </c>
      <c r="AH189" s="157">
        <f t="shared" si="234"/>
        <v>1</v>
      </c>
      <c r="AI189" s="157">
        <f t="shared" si="235"/>
        <v>1</v>
      </c>
      <c r="AJ189" s="157">
        <f t="shared" si="236"/>
        <v>1</v>
      </c>
      <c r="AK189" s="157">
        <f t="shared" si="237"/>
        <v>0.65</v>
      </c>
      <c r="AL189" s="157">
        <f t="shared" si="238"/>
        <v>1</v>
      </c>
      <c r="AM189" s="157">
        <f t="shared" si="239"/>
        <v>1</v>
      </c>
      <c r="AN189" s="157">
        <f t="shared" si="240"/>
        <v>1</v>
      </c>
      <c r="AO189" s="157">
        <f t="shared" si="241"/>
        <v>1</v>
      </c>
      <c r="AP189" s="157">
        <f t="shared" si="242"/>
        <v>0.65</v>
      </c>
      <c r="AQ189" s="157">
        <f t="shared" si="243"/>
        <v>1</v>
      </c>
      <c r="AR189" s="157">
        <f t="shared" si="244"/>
        <v>1</v>
      </c>
      <c r="AS189" s="157">
        <f t="shared" si="245"/>
        <v>1</v>
      </c>
      <c r="AT189" s="157">
        <f t="shared" si="246"/>
        <v>1</v>
      </c>
      <c r="AU189" s="157">
        <f t="shared" si="247"/>
        <v>0.65</v>
      </c>
      <c r="AV189" s="157">
        <f t="shared" si="248"/>
        <v>1</v>
      </c>
      <c r="AW189" s="157">
        <f t="shared" si="249"/>
        <v>1</v>
      </c>
      <c r="AX189" s="157">
        <f t="shared" si="250"/>
        <v>1</v>
      </c>
      <c r="AY189" s="157">
        <f t="shared" si="251"/>
        <v>1</v>
      </c>
      <c r="AZ189" s="157">
        <f t="shared" si="252"/>
        <v>0.65</v>
      </c>
      <c r="BA189" s="157">
        <f t="shared" si="253"/>
        <v>1</v>
      </c>
      <c r="BB189" s="157">
        <f t="shared" si="254"/>
        <v>1</v>
      </c>
      <c r="BC189" s="157">
        <f t="shared" si="255"/>
        <v>1</v>
      </c>
      <c r="BD189" s="60"/>
      <c r="BE189" s="158">
        <f t="shared" si="334"/>
        <v>349.32476670093524</v>
      </c>
      <c r="BF189" s="1"/>
      <c r="BG189" s="1"/>
      <c r="BH189" s="159">
        <f t="shared" si="256"/>
        <v>0</v>
      </c>
      <c r="BI189" s="159">
        <f t="shared" si="257"/>
        <v>0</v>
      </c>
      <c r="BJ189" s="159">
        <f t="shared" si="258"/>
        <v>0</v>
      </c>
      <c r="BK189" s="159">
        <f t="shared" si="259"/>
        <v>0</v>
      </c>
      <c r="BL189" s="159">
        <f t="shared" si="260"/>
        <v>0</v>
      </c>
      <c r="BM189" s="159">
        <f t="shared" si="261"/>
        <v>0</v>
      </c>
      <c r="BN189" s="159">
        <f t="shared" si="262"/>
        <v>0</v>
      </c>
      <c r="BO189" s="159">
        <f t="shared" si="263"/>
        <v>0</v>
      </c>
      <c r="BP189" s="159">
        <f t="shared" si="264"/>
        <v>0</v>
      </c>
      <c r="BQ189" s="159">
        <f t="shared" si="265"/>
        <v>0</v>
      </c>
      <c r="BR189" s="159">
        <f t="shared" si="266"/>
        <v>0</v>
      </c>
      <c r="BS189" s="159">
        <f t="shared" si="267"/>
        <v>0</v>
      </c>
      <c r="BT189" s="159">
        <f t="shared" si="268"/>
        <v>0</v>
      </c>
      <c r="BU189" s="159">
        <f t="shared" si="269"/>
        <v>0</v>
      </c>
      <c r="BV189" s="159">
        <f t="shared" si="270"/>
        <v>0</v>
      </c>
      <c r="BW189" s="159">
        <f t="shared" si="271"/>
        <v>0</v>
      </c>
      <c r="BX189" s="159">
        <f t="shared" si="272"/>
        <v>0</v>
      </c>
      <c r="BY189" s="159">
        <f t="shared" si="273"/>
        <v>0</v>
      </c>
      <c r="BZ189" s="159">
        <f t="shared" si="274"/>
        <v>0</v>
      </c>
      <c r="CA189" s="159">
        <f t="shared" si="275"/>
        <v>0</v>
      </c>
      <c r="CB189" s="159">
        <f t="shared" si="276"/>
        <v>0</v>
      </c>
      <c r="CC189" s="159">
        <f t="shared" si="277"/>
        <v>0</v>
      </c>
      <c r="CD189" s="159">
        <f t="shared" si="278"/>
        <v>0</v>
      </c>
      <c r="CE189" s="159">
        <f t="shared" si="279"/>
        <v>0</v>
      </c>
      <c r="CF189" s="159">
        <f t="shared" si="280"/>
        <v>0</v>
      </c>
      <c r="CG189" s="1"/>
      <c r="CH189" s="1"/>
      <c r="CI189" s="160">
        <f t="shared" si="281"/>
        <v>299.32476670093524</v>
      </c>
      <c r="CJ189" s="160">
        <f t="shared" si="282"/>
        <v>299.32476670093524</v>
      </c>
      <c r="CK189" s="160">
        <f t="shared" si="283"/>
        <v>299.32476670093524</v>
      </c>
      <c r="CL189" s="160">
        <f t="shared" si="284"/>
        <v>299.32476670093524</v>
      </c>
      <c r="CM189" s="160">
        <f t="shared" si="285"/>
        <v>299.32476670093524</v>
      </c>
      <c r="CN189" s="160">
        <f t="shared" si="286"/>
        <v>299.32476670093524</v>
      </c>
      <c r="CO189" s="160">
        <f t="shared" si="287"/>
        <v>299.32476670093524</v>
      </c>
      <c r="CP189" s="160">
        <f t="shared" si="288"/>
        <v>299.32476670093524</v>
      </c>
      <c r="CQ189" s="160">
        <f t="shared" si="289"/>
        <v>299.32476670093524</v>
      </c>
      <c r="CR189" s="160">
        <f t="shared" si="290"/>
        <v>299.32476670093524</v>
      </c>
      <c r="CS189" s="160">
        <f t="shared" si="291"/>
        <v>299.32476670093524</v>
      </c>
      <c r="CT189" s="160">
        <f t="shared" si="292"/>
        <v>299.32476670093524</v>
      </c>
      <c r="CU189" s="160">
        <f t="shared" si="293"/>
        <v>299.32476670093524</v>
      </c>
      <c r="CV189" s="160">
        <f t="shared" si="294"/>
        <v>299.32476670093524</v>
      </c>
      <c r="CW189" s="160">
        <f t="shared" si="295"/>
        <v>299.32476670093524</v>
      </c>
      <c r="CX189" s="160">
        <f t="shared" si="296"/>
        <v>299.32476670093524</v>
      </c>
      <c r="CY189" s="160">
        <f t="shared" si="297"/>
        <v>299.32476670093524</v>
      </c>
      <c r="CZ189" s="160">
        <f t="shared" si="298"/>
        <v>299.32476670093524</v>
      </c>
      <c r="DA189" s="160">
        <f t="shared" si="299"/>
        <v>299.32476670093524</v>
      </c>
      <c r="DB189" s="160">
        <f t="shared" si="300"/>
        <v>299.32476670093524</v>
      </c>
      <c r="DC189" s="160">
        <f t="shared" si="301"/>
        <v>299.32476670093524</v>
      </c>
      <c r="DD189" s="160">
        <f t="shared" si="302"/>
        <v>299.32476670093524</v>
      </c>
      <c r="DE189" s="160">
        <f t="shared" si="303"/>
        <v>299.32476670093524</v>
      </c>
      <c r="DF189" s="160">
        <f t="shared" si="304"/>
        <v>299.32476670093524</v>
      </c>
      <c r="DG189" s="160">
        <f t="shared" si="305"/>
        <v>299.32476670093524</v>
      </c>
      <c r="DH189" s="36"/>
      <c r="DI189" s="36"/>
      <c r="DJ189" s="160">
        <f t="shared" si="306"/>
        <v>299.32476670093524</v>
      </c>
      <c r="DK189" s="160">
        <f t="shared" si="307"/>
        <v>194.56109835560792</v>
      </c>
      <c r="DL189" s="160">
        <f t="shared" si="308"/>
        <v>299.32476670093524</v>
      </c>
      <c r="DM189" s="160">
        <f t="shared" si="309"/>
        <v>299.32476670093524</v>
      </c>
      <c r="DN189" s="160">
        <f t="shared" si="310"/>
        <v>299.32476670093524</v>
      </c>
      <c r="DO189" s="160">
        <f t="shared" si="311"/>
        <v>299.32476670093524</v>
      </c>
      <c r="DP189" s="160">
        <f t="shared" si="312"/>
        <v>194.56109835560792</v>
      </c>
      <c r="DQ189" s="160">
        <f t="shared" si="313"/>
        <v>299.32476670093524</v>
      </c>
      <c r="DR189" s="160">
        <f t="shared" si="314"/>
        <v>299.32476670093524</v>
      </c>
      <c r="DS189" s="160">
        <f t="shared" si="315"/>
        <v>299.32476670093524</v>
      </c>
      <c r="DT189" s="160">
        <f t="shared" si="316"/>
        <v>299.32476670093524</v>
      </c>
      <c r="DU189" s="160">
        <f t="shared" si="317"/>
        <v>194.56109835560792</v>
      </c>
      <c r="DV189" s="160">
        <f t="shared" si="318"/>
        <v>299.32476670093524</v>
      </c>
      <c r="DW189" s="160">
        <f t="shared" si="319"/>
        <v>299.32476670093524</v>
      </c>
      <c r="DX189" s="160">
        <f t="shared" si="320"/>
        <v>299.32476670093524</v>
      </c>
      <c r="DY189" s="160">
        <f t="shared" si="321"/>
        <v>299.32476670093524</v>
      </c>
      <c r="DZ189" s="160">
        <f t="shared" si="322"/>
        <v>194.56109835560792</v>
      </c>
      <c r="EA189" s="160">
        <f t="shared" si="323"/>
        <v>299.32476670093524</v>
      </c>
      <c r="EB189" s="160">
        <f t="shared" si="324"/>
        <v>299.32476670093524</v>
      </c>
      <c r="EC189" s="160">
        <f t="shared" si="325"/>
        <v>299.32476670093524</v>
      </c>
      <c r="ED189" s="160">
        <f t="shared" si="326"/>
        <v>299.32476670093524</v>
      </c>
      <c r="EE189" s="160">
        <f t="shared" si="327"/>
        <v>194.56109835560792</v>
      </c>
      <c r="EF189" s="160">
        <f t="shared" si="328"/>
        <v>299.32476670093524</v>
      </c>
      <c r="EG189" s="160">
        <f t="shared" si="329"/>
        <v>299.32476670093524</v>
      </c>
      <c r="EH189" s="160">
        <f t="shared" si="330"/>
        <v>299.32476670093524</v>
      </c>
      <c r="EI189" s="36"/>
      <c r="EJ189" s="36"/>
      <c r="EK189" s="36"/>
      <c r="EL189" s="36"/>
      <c r="EM189" s="36"/>
      <c r="EN189" s="36"/>
      <c r="EO189" s="36"/>
      <c r="EP189" s="36"/>
      <c r="EQ189" s="36"/>
      <c r="ER189" s="36"/>
      <c r="ES189" s="36"/>
      <c r="ET189" s="36"/>
      <c r="EU189" s="36"/>
    </row>
    <row r="190" spans="1:151" ht="13.5" thickBot="1">
      <c r="A190" s="2">
        <v>1107</v>
      </c>
      <c r="B190" s="153">
        <f>INDEX('Customer Longevity'!$A$7:$A$206,MATCH(Model!A190,'Customer Longevity'!$B$7:$B$206,0))</f>
        <v>4.4806207094672192</v>
      </c>
      <c r="C190" s="154">
        <v>12266.576608256399</v>
      </c>
      <c r="D190" s="3"/>
      <c r="E190" s="153" cm="1">
        <f t="array" ref="E190">INDEX('Distance to Each Branch'!$C$7:$C$806,MATCH(1, (Model!$E$14='Distance to Each Branch'!$B$7:$B$806)*(Model!A190='Distance to Each Branch'!$A$7:$A$806),0))</f>
        <v>4.0432562991235272</v>
      </c>
      <c r="F190" s="153" cm="1">
        <f t="array" ref="F190">INDEX('Distance to Each Branch'!$C$7:$C$806,MATCH(1, (Model!$F$14='Distance to Each Branch'!$B$7:$B$806)*(Model!A190='Distance to Each Branch'!$A$7:$A$806),0))</f>
        <v>3.3004471820964589</v>
      </c>
      <c r="G190" s="153" cm="1">
        <f t="array" ref="G190">INDEX('Distance to Each Branch'!$C$7:$C$806,MATCH(1, (Model!$G$14='Distance to Each Branch'!$B$7:$B$806)*(Model!A190='Distance to Each Branch'!$A$7:$A$806),0))</f>
        <v>5.6855554428942199</v>
      </c>
      <c r="H190" s="153" cm="1">
        <f t="array" ref="H190">INDEX('Distance to Each Branch'!$C$7:$C$806,MATCH(1, (Model!$H$14='Distance to Each Branch'!$B$7:$B$806)*(Model!A190='Distance to Each Branch'!$A$7:$A$806),0))</f>
        <v>3.5778431931796266</v>
      </c>
      <c r="I190" s="155" t="str">
        <f t="shared" si="332"/>
        <v>Branch B</v>
      </c>
      <c r="J190" s="54"/>
      <c r="K190" s="156">
        <f t="shared" si="333"/>
        <v>3.3004471820964589</v>
      </c>
      <c r="L190" s="34">
        <v>0</v>
      </c>
      <c r="M190" s="153">
        <f t="shared" si="231"/>
        <v>0</v>
      </c>
      <c r="N190" s="153">
        <f t="shared" si="335"/>
        <v>0.27739601108316769</v>
      </c>
      <c r="O190" s="153">
        <f t="shared" si="336"/>
        <v>0</v>
      </c>
      <c r="P190" s="153">
        <f t="shared" si="337"/>
        <v>0</v>
      </c>
      <c r="R190" s="23">
        <v>1</v>
      </c>
      <c r="S190" s="157">
        <f>(1-IF(M190=0,0,INDEX('Branch Closure Driven Attrition'!$D$9:$G$12,MATCH($B190,'Branch Closure Driven Attrition'!$C$9:$C$12,TRUE),MATCH(M190,'Branch Closure Driven Attrition'!$D$8:$G$8,TRUE))))</f>
        <v>1</v>
      </c>
      <c r="T190" s="157">
        <f>(1-IF(N190=0,0,INDEX('Branch Closure Driven Attrition'!$D$9:$G$12,MATCH($B190,'Branch Closure Driven Attrition'!$C$9:$C$12,TRUE),MATCH(N190,'Branch Closure Driven Attrition'!$D$8:$G$8,TRUE))))</f>
        <v>0.7</v>
      </c>
      <c r="U190" s="157">
        <f>(1-IF(O190=0,0,INDEX('Branch Closure Driven Attrition'!$D$9:$G$12,MATCH($B190,'Branch Closure Driven Attrition'!$C$9:$C$12,TRUE),MATCH(O190,'Branch Closure Driven Attrition'!$D$8:$G$8,TRUE))))</f>
        <v>1</v>
      </c>
      <c r="V190" s="157">
        <f>(1-IF(P190=0,0,INDEX('Branch Closure Driven Attrition'!$D$9:$G$12,MATCH($B190,'Branch Closure Driven Attrition'!$C$9:$C$12,TRUE),MATCH(P190,'Branch Closure Driven Attrition'!$D$8:$G$8,TRUE))))</f>
        <v>1</v>
      </c>
      <c r="W190" s="29"/>
      <c r="X190" s="23">
        <f t="shared" si="230"/>
        <v>1</v>
      </c>
      <c r="Y190" s="157">
        <f>IF($C190&lt;'Fee Driven Attrition'!$I$8,1-IF(Y$13='Fee Driven Attrition'!$J$7,'Fee Driven Attrition'!$J$8,'Fee Driven Attrition'!$K$8),1)</f>
        <v>1</v>
      </c>
      <c r="Z190" s="157">
        <f>IF($C190&lt;'Fee Driven Attrition'!$I$9,1-IF(Z$13='Fee Driven Attrition'!$J$7,'Fee Driven Attrition'!$J$9,'Fee Driven Attrition'!$K$8),1)</f>
        <v>0.95</v>
      </c>
      <c r="AA190" s="157">
        <f>IF($C190&lt;'Fee Driven Attrition'!$I$8,1-IF(AA$13='Fee Driven Attrition'!$K$7,'Fee Driven Attrition'!$K$8,'Fee Driven Attrition'!$K$8),1)</f>
        <v>1</v>
      </c>
      <c r="AB190" s="157">
        <f>IF($C190&lt;'Fee Driven Attrition'!$I$9,1-IF(AB$13='Fee Driven Attrition'!$K$7,'Fee Driven Attrition'!$K$9,'Fee Driven Attrition'!$K$8),1)</f>
        <v>0.85</v>
      </c>
      <c r="AC190" s="29"/>
      <c r="AD190" s="23"/>
      <c r="AE190" s="157">
        <f t="shared" si="331"/>
        <v>1</v>
      </c>
      <c r="AF190" s="157">
        <f t="shared" si="232"/>
        <v>1</v>
      </c>
      <c r="AG190" s="157">
        <f t="shared" si="233"/>
        <v>0.7</v>
      </c>
      <c r="AH190" s="157">
        <f t="shared" si="234"/>
        <v>1</v>
      </c>
      <c r="AI190" s="157">
        <f t="shared" si="235"/>
        <v>1</v>
      </c>
      <c r="AJ190" s="157">
        <f t="shared" si="236"/>
        <v>1</v>
      </c>
      <c r="AK190" s="157">
        <f t="shared" si="237"/>
        <v>1</v>
      </c>
      <c r="AL190" s="157">
        <f t="shared" si="238"/>
        <v>0.7</v>
      </c>
      <c r="AM190" s="157">
        <f t="shared" si="239"/>
        <v>1</v>
      </c>
      <c r="AN190" s="157">
        <f t="shared" si="240"/>
        <v>1</v>
      </c>
      <c r="AO190" s="157">
        <f t="shared" si="241"/>
        <v>0.95</v>
      </c>
      <c r="AP190" s="157">
        <f t="shared" si="242"/>
        <v>0.95</v>
      </c>
      <c r="AQ190" s="157">
        <f t="shared" si="243"/>
        <v>0.66499999999999992</v>
      </c>
      <c r="AR190" s="157">
        <f t="shared" si="244"/>
        <v>0.95</v>
      </c>
      <c r="AS190" s="157">
        <f t="shared" si="245"/>
        <v>0.95</v>
      </c>
      <c r="AT190" s="157">
        <f t="shared" si="246"/>
        <v>1</v>
      </c>
      <c r="AU190" s="157">
        <f t="shared" si="247"/>
        <v>1</v>
      </c>
      <c r="AV190" s="157">
        <f t="shared" si="248"/>
        <v>0.7</v>
      </c>
      <c r="AW190" s="157">
        <f t="shared" si="249"/>
        <v>1</v>
      </c>
      <c r="AX190" s="157">
        <f t="shared" si="250"/>
        <v>1</v>
      </c>
      <c r="AY190" s="157">
        <f t="shared" si="251"/>
        <v>0.85</v>
      </c>
      <c r="AZ190" s="157">
        <f t="shared" si="252"/>
        <v>0.85</v>
      </c>
      <c r="BA190" s="157">
        <f t="shared" si="253"/>
        <v>0.59499999999999997</v>
      </c>
      <c r="BB190" s="157">
        <f t="shared" si="254"/>
        <v>0.85</v>
      </c>
      <c r="BC190" s="157">
        <f t="shared" si="255"/>
        <v>0.85</v>
      </c>
      <c r="BD190" s="60"/>
      <c r="BE190" s="158">
        <f t="shared" si="334"/>
        <v>122.66576608256399</v>
      </c>
      <c r="BF190" s="1"/>
      <c r="BG190" s="1"/>
      <c r="BH190" s="159">
        <f t="shared" si="256"/>
        <v>0</v>
      </c>
      <c r="BI190" s="159">
        <f t="shared" si="257"/>
        <v>0</v>
      </c>
      <c r="BJ190" s="159">
        <f t="shared" si="258"/>
        <v>0</v>
      </c>
      <c r="BK190" s="159">
        <f t="shared" si="259"/>
        <v>0</v>
      </c>
      <c r="BL190" s="159">
        <f t="shared" si="260"/>
        <v>0</v>
      </c>
      <c r="BM190" s="159">
        <f t="shared" si="261"/>
        <v>0</v>
      </c>
      <c r="BN190" s="159">
        <f t="shared" si="262"/>
        <v>0</v>
      </c>
      <c r="BO190" s="159">
        <f t="shared" si="263"/>
        <v>0</v>
      </c>
      <c r="BP190" s="159">
        <f t="shared" si="264"/>
        <v>0</v>
      </c>
      <c r="BQ190" s="159">
        <f t="shared" si="265"/>
        <v>0</v>
      </c>
      <c r="BR190" s="159">
        <f t="shared" si="266"/>
        <v>40</v>
      </c>
      <c r="BS190" s="159">
        <f t="shared" si="267"/>
        <v>40</v>
      </c>
      <c r="BT190" s="159">
        <f t="shared" si="268"/>
        <v>40</v>
      </c>
      <c r="BU190" s="159">
        <f t="shared" si="269"/>
        <v>40</v>
      </c>
      <c r="BV190" s="159">
        <f t="shared" si="270"/>
        <v>40</v>
      </c>
      <c r="BW190" s="159">
        <f t="shared" si="271"/>
        <v>0</v>
      </c>
      <c r="BX190" s="159">
        <f t="shared" si="272"/>
        <v>0</v>
      </c>
      <c r="BY190" s="159">
        <f t="shared" si="273"/>
        <v>0</v>
      </c>
      <c r="BZ190" s="159">
        <f t="shared" si="274"/>
        <v>0</v>
      </c>
      <c r="CA190" s="159">
        <f t="shared" si="275"/>
        <v>0</v>
      </c>
      <c r="CB190" s="159">
        <f t="shared" si="276"/>
        <v>60</v>
      </c>
      <c r="CC190" s="159">
        <f t="shared" si="277"/>
        <v>60</v>
      </c>
      <c r="CD190" s="159">
        <f t="shared" si="278"/>
        <v>60</v>
      </c>
      <c r="CE190" s="159">
        <f t="shared" si="279"/>
        <v>60</v>
      </c>
      <c r="CF190" s="159">
        <f t="shared" si="280"/>
        <v>60</v>
      </c>
      <c r="CG190" s="1"/>
      <c r="CH190" s="1"/>
      <c r="CI190" s="160">
        <f t="shared" si="281"/>
        <v>72.665766082563991</v>
      </c>
      <c r="CJ190" s="160">
        <f t="shared" si="282"/>
        <v>72.665766082563991</v>
      </c>
      <c r="CK190" s="160">
        <f t="shared" si="283"/>
        <v>72.665766082563991</v>
      </c>
      <c r="CL190" s="160">
        <f t="shared" si="284"/>
        <v>72.665766082563991</v>
      </c>
      <c r="CM190" s="160">
        <f t="shared" si="285"/>
        <v>72.665766082563991</v>
      </c>
      <c r="CN190" s="160">
        <f t="shared" si="286"/>
        <v>72.665766082563991</v>
      </c>
      <c r="CO190" s="160">
        <f t="shared" si="287"/>
        <v>72.665766082563991</v>
      </c>
      <c r="CP190" s="160">
        <f t="shared" si="288"/>
        <v>72.665766082563991</v>
      </c>
      <c r="CQ190" s="160">
        <f t="shared" si="289"/>
        <v>72.665766082563991</v>
      </c>
      <c r="CR190" s="160">
        <f t="shared" si="290"/>
        <v>72.665766082563991</v>
      </c>
      <c r="CS190" s="160">
        <f t="shared" si="291"/>
        <v>112.66576608256401</v>
      </c>
      <c r="CT190" s="160">
        <f t="shared" si="292"/>
        <v>112.66576608256401</v>
      </c>
      <c r="CU190" s="160">
        <f t="shared" si="293"/>
        <v>112.66576608256401</v>
      </c>
      <c r="CV190" s="160">
        <f t="shared" si="294"/>
        <v>112.66576608256401</v>
      </c>
      <c r="CW190" s="160">
        <f t="shared" si="295"/>
        <v>112.66576608256401</v>
      </c>
      <c r="CX190" s="160">
        <f t="shared" si="296"/>
        <v>72.665766082563991</v>
      </c>
      <c r="CY190" s="160">
        <f t="shared" si="297"/>
        <v>72.665766082563991</v>
      </c>
      <c r="CZ190" s="160">
        <f t="shared" si="298"/>
        <v>72.665766082563991</v>
      </c>
      <c r="DA190" s="160">
        <f t="shared" si="299"/>
        <v>72.665766082563991</v>
      </c>
      <c r="DB190" s="160">
        <f t="shared" si="300"/>
        <v>72.665766082563991</v>
      </c>
      <c r="DC190" s="160">
        <f t="shared" si="301"/>
        <v>132.66576608256401</v>
      </c>
      <c r="DD190" s="160">
        <f t="shared" si="302"/>
        <v>132.66576608256401</v>
      </c>
      <c r="DE190" s="160">
        <f t="shared" si="303"/>
        <v>132.66576608256401</v>
      </c>
      <c r="DF190" s="160">
        <f t="shared" si="304"/>
        <v>132.66576608256401</v>
      </c>
      <c r="DG190" s="160">
        <f t="shared" si="305"/>
        <v>132.66576608256401</v>
      </c>
      <c r="DH190" s="36"/>
      <c r="DI190" s="36"/>
      <c r="DJ190" s="160">
        <f t="shared" si="306"/>
        <v>72.665766082563991</v>
      </c>
      <c r="DK190" s="160">
        <f t="shared" si="307"/>
        <v>72.665766082563991</v>
      </c>
      <c r="DL190" s="160">
        <f t="shared" si="308"/>
        <v>50.866036257794789</v>
      </c>
      <c r="DM190" s="160">
        <f t="shared" si="309"/>
        <v>72.665766082563991</v>
      </c>
      <c r="DN190" s="160">
        <f t="shared" si="310"/>
        <v>72.665766082563991</v>
      </c>
      <c r="DO190" s="160">
        <f t="shared" si="311"/>
        <v>72.665766082563991</v>
      </c>
      <c r="DP190" s="160">
        <f t="shared" si="312"/>
        <v>72.665766082563991</v>
      </c>
      <c r="DQ190" s="160">
        <f t="shared" si="313"/>
        <v>50.866036257794789</v>
      </c>
      <c r="DR190" s="160">
        <f t="shared" si="314"/>
        <v>72.665766082563991</v>
      </c>
      <c r="DS190" s="160">
        <f t="shared" si="315"/>
        <v>72.665766082563991</v>
      </c>
      <c r="DT190" s="160">
        <f t="shared" si="316"/>
        <v>107.0324777784358</v>
      </c>
      <c r="DU190" s="160">
        <f t="shared" si="317"/>
        <v>107.0324777784358</v>
      </c>
      <c r="DV190" s="160">
        <f t="shared" si="318"/>
        <v>74.922734444905061</v>
      </c>
      <c r="DW190" s="160">
        <f t="shared" si="319"/>
        <v>107.0324777784358</v>
      </c>
      <c r="DX190" s="160">
        <f t="shared" si="320"/>
        <v>107.0324777784358</v>
      </c>
      <c r="DY190" s="160">
        <f t="shared" si="321"/>
        <v>72.665766082563991</v>
      </c>
      <c r="DZ190" s="160">
        <f t="shared" si="322"/>
        <v>72.665766082563991</v>
      </c>
      <c r="EA190" s="160">
        <f t="shared" si="323"/>
        <v>50.866036257794789</v>
      </c>
      <c r="EB190" s="160">
        <f t="shared" si="324"/>
        <v>72.665766082563991</v>
      </c>
      <c r="EC190" s="160">
        <f t="shared" si="325"/>
        <v>72.665766082563991</v>
      </c>
      <c r="ED190" s="160">
        <f t="shared" si="326"/>
        <v>112.7659011701794</v>
      </c>
      <c r="EE190" s="160">
        <f t="shared" si="327"/>
        <v>112.7659011701794</v>
      </c>
      <c r="EF190" s="160">
        <f t="shared" si="328"/>
        <v>78.93613081912558</v>
      </c>
      <c r="EG190" s="160">
        <f t="shared" si="329"/>
        <v>112.7659011701794</v>
      </c>
      <c r="EH190" s="160">
        <f t="shared" si="330"/>
        <v>112.7659011701794</v>
      </c>
      <c r="EI190" s="36"/>
      <c r="EJ190" s="36"/>
      <c r="EK190" s="36"/>
      <c r="EL190" s="36"/>
      <c r="EM190" s="36"/>
      <c r="EN190" s="36"/>
      <c r="EO190" s="36"/>
      <c r="EP190" s="36"/>
      <c r="EQ190" s="36"/>
      <c r="ER190" s="36"/>
      <c r="ES190" s="36"/>
      <c r="ET190" s="36"/>
      <c r="EU190" s="36"/>
    </row>
    <row r="191" spans="1:151" ht="13.5" thickBot="1">
      <c r="A191" s="2">
        <v>1155</v>
      </c>
      <c r="B191" s="153">
        <f>INDEX('Customer Longevity'!$A$7:$A$206,MATCH(Model!A191,'Customer Longevity'!$B$7:$B$206,0))</f>
        <v>1.7588404045254402</v>
      </c>
      <c r="C191" s="154">
        <v>15257.064270061175</v>
      </c>
      <c r="D191" s="3"/>
      <c r="E191" s="153" cm="1">
        <f t="array" ref="E191">INDEX('Distance to Each Branch'!$C$7:$C$806,MATCH(1, (Model!$E$14='Distance to Each Branch'!$B$7:$B$806)*(Model!A191='Distance to Each Branch'!$A$7:$A$806),0))</f>
        <v>1.8422343103337309</v>
      </c>
      <c r="F191" s="153" cm="1">
        <f t="array" ref="F191">INDEX('Distance to Each Branch'!$C$7:$C$806,MATCH(1, (Model!$F$14='Distance to Each Branch'!$B$7:$B$806)*(Model!A191='Distance to Each Branch'!$A$7:$A$806),0))</f>
        <v>5.3595978881698265</v>
      </c>
      <c r="G191" s="153" cm="1">
        <f t="array" ref="G191">INDEX('Distance to Each Branch'!$C$7:$C$806,MATCH(1, (Model!$G$14='Distance to Each Branch'!$B$7:$B$806)*(Model!A191='Distance to Each Branch'!$A$7:$A$806),0))</f>
        <v>5.3763855086933559</v>
      </c>
      <c r="H191" s="153" cm="1">
        <f t="array" ref="H191">INDEX('Distance to Each Branch'!$C$7:$C$806,MATCH(1, (Model!$H$14='Distance to Each Branch'!$B$7:$B$806)*(Model!A191='Distance to Each Branch'!$A$7:$A$806),0))</f>
        <v>2.1674689346796692</v>
      </c>
      <c r="I191" s="155" t="str">
        <f t="shared" si="332"/>
        <v>Branch A</v>
      </c>
      <c r="J191" s="54"/>
      <c r="K191" s="156">
        <f t="shared" si="333"/>
        <v>1.8422343103337309</v>
      </c>
      <c r="L191" s="34">
        <v>0</v>
      </c>
      <c r="M191" s="153">
        <f t="shared" si="231"/>
        <v>0.32523462434593831</v>
      </c>
      <c r="N191" s="153">
        <f t="shared" si="335"/>
        <v>0</v>
      </c>
      <c r="O191" s="153">
        <f t="shared" si="336"/>
        <v>0</v>
      </c>
      <c r="P191" s="153">
        <f t="shared" si="337"/>
        <v>0</v>
      </c>
      <c r="R191" s="23">
        <v>1</v>
      </c>
      <c r="S191" s="157">
        <f>(1-IF(M191=0,0,INDEX('Branch Closure Driven Attrition'!$D$9:$G$12,MATCH($B191,'Branch Closure Driven Attrition'!$C$9:$C$12,TRUE),MATCH(M191,'Branch Closure Driven Attrition'!$D$8:$G$8,TRUE))))</f>
        <v>0.65</v>
      </c>
      <c r="T191" s="157">
        <f>(1-IF(N191=0,0,INDEX('Branch Closure Driven Attrition'!$D$9:$G$12,MATCH($B191,'Branch Closure Driven Attrition'!$C$9:$C$12,TRUE),MATCH(N191,'Branch Closure Driven Attrition'!$D$8:$G$8,TRUE))))</f>
        <v>1</v>
      </c>
      <c r="U191" s="157">
        <f>(1-IF(O191=0,0,INDEX('Branch Closure Driven Attrition'!$D$9:$G$12,MATCH($B191,'Branch Closure Driven Attrition'!$C$9:$C$12,TRUE),MATCH(O191,'Branch Closure Driven Attrition'!$D$8:$G$8,TRUE))))</f>
        <v>1</v>
      </c>
      <c r="V191" s="157">
        <f>(1-IF(P191=0,0,INDEX('Branch Closure Driven Attrition'!$D$9:$G$12,MATCH($B191,'Branch Closure Driven Attrition'!$C$9:$C$12,TRUE),MATCH(P191,'Branch Closure Driven Attrition'!$D$8:$G$8,TRUE))))</f>
        <v>1</v>
      </c>
      <c r="W191" s="29"/>
      <c r="X191" s="23">
        <f t="shared" si="230"/>
        <v>1</v>
      </c>
      <c r="Y191" s="157">
        <f>IF($C191&lt;'Fee Driven Attrition'!$I$8,1-IF(Y$13='Fee Driven Attrition'!$J$7,'Fee Driven Attrition'!$J$8,'Fee Driven Attrition'!$K$8),1)</f>
        <v>1</v>
      </c>
      <c r="Z191" s="157">
        <f>IF($C191&lt;'Fee Driven Attrition'!$I$9,1-IF(Z$13='Fee Driven Attrition'!$J$7,'Fee Driven Attrition'!$J$9,'Fee Driven Attrition'!$K$8),1)</f>
        <v>1</v>
      </c>
      <c r="AA191" s="157">
        <f>IF($C191&lt;'Fee Driven Attrition'!$I$8,1-IF(AA$13='Fee Driven Attrition'!$K$7,'Fee Driven Attrition'!$K$8,'Fee Driven Attrition'!$K$8),1)</f>
        <v>1</v>
      </c>
      <c r="AB191" s="157">
        <f>IF($C191&lt;'Fee Driven Attrition'!$I$9,1-IF(AB$13='Fee Driven Attrition'!$K$7,'Fee Driven Attrition'!$K$9,'Fee Driven Attrition'!$K$8),1)</f>
        <v>1</v>
      </c>
      <c r="AC191" s="29"/>
      <c r="AD191" s="23"/>
      <c r="AE191" s="157">
        <f t="shared" si="331"/>
        <v>1</v>
      </c>
      <c r="AF191" s="157">
        <f t="shared" si="232"/>
        <v>0.65</v>
      </c>
      <c r="AG191" s="157">
        <f t="shared" si="233"/>
        <v>1</v>
      </c>
      <c r="AH191" s="157">
        <f t="shared" si="234"/>
        <v>1</v>
      </c>
      <c r="AI191" s="157">
        <f t="shared" si="235"/>
        <v>1</v>
      </c>
      <c r="AJ191" s="157">
        <f t="shared" si="236"/>
        <v>1</v>
      </c>
      <c r="AK191" s="157">
        <f t="shared" si="237"/>
        <v>0.65</v>
      </c>
      <c r="AL191" s="157">
        <f t="shared" si="238"/>
        <v>1</v>
      </c>
      <c r="AM191" s="157">
        <f t="shared" si="239"/>
        <v>1</v>
      </c>
      <c r="AN191" s="157">
        <f t="shared" si="240"/>
        <v>1</v>
      </c>
      <c r="AO191" s="157">
        <f t="shared" si="241"/>
        <v>1</v>
      </c>
      <c r="AP191" s="157">
        <f t="shared" si="242"/>
        <v>0.65</v>
      </c>
      <c r="AQ191" s="157">
        <f t="shared" si="243"/>
        <v>1</v>
      </c>
      <c r="AR191" s="157">
        <f t="shared" si="244"/>
        <v>1</v>
      </c>
      <c r="AS191" s="157">
        <f t="shared" si="245"/>
        <v>1</v>
      </c>
      <c r="AT191" s="157">
        <f t="shared" si="246"/>
        <v>1</v>
      </c>
      <c r="AU191" s="157">
        <f t="shared" si="247"/>
        <v>0.65</v>
      </c>
      <c r="AV191" s="157">
        <f t="shared" si="248"/>
        <v>1</v>
      </c>
      <c r="AW191" s="157">
        <f t="shared" si="249"/>
        <v>1</v>
      </c>
      <c r="AX191" s="157">
        <f t="shared" si="250"/>
        <v>1</v>
      </c>
      <c r="AY191" s="157">
        <f t="shared" si="251"/>
        <v>1</v>
      </c>
      <c r="AZ191" s="157">
        <f t="shared" si="252"/>
        <v>0.65</v>
      </c>
      <c r="BA191" s="157">
        <f t="shared" si="253"/>
        <v>1</v>
      </c>
      <c r="BB191" s="157">
        <f t="shared" si="254"/>
        <v>1</v>
      </c>
      <c r="BC191" s="157">
        <f t="shared" si="255"/>
        <v>1</v>
      </c>
      <c r="BD191" s="60"/>
      <c r="BE191" s="158">
        <f t="shared" si="334"/>
        <v>152.57064270061176</v>
      </c>
      <c r="BF191" s="1"/>
      <c r="BG191" s="1"/>
      <c r="BH191" s="159">
        <f t="shared" si="256"/>
        <v>0</v>
      </c>
      <c r="BI191" s="159">
        <f t="shared" si="257"/>
        <v>0</v>
      </c>
      <c r="BJ191" s="159">
        <f t="shared" si="258"/>
        <v>0</v>
      </c>
      <c r="BK191" s="159">
        <f t="shared" si="259"/>
        <v>0</v>
      </c>
      <c r="BL191" s="159">
        <f t="shared" si="260"/>
        <v>0</v>
      </c>
      <c r="BM191" s="159">
        <f t="shared" si="261"/>
        <v>0</v>
      </c>
      <c r="BN191" s="159">
        <f t="shared" si="262"/>
        <v>0</v>
      </c>
      <c r="BO191" s="159">
        <f t="shared" si="263"/>
        <v>0</v>
      </c>
      <c r="BP191" s="159">
        <f t="shared" si="264"/>
        <v>0</v>
      </c>
      <c r="BQ191" s="159">
        <f t="shared" si="265"/>
        <v>0</v>
      </c>
      <c r="BR191" s="159">
        <f t="shared" si="266"/>
        <v>0</v>
      </c>
      <c r="BS191" s="159">
        <f t="shared" si="267"/>
        <v>0</v>
      </c>
      <c r="BT191" s="159">
        <f t="shared" si="268"/>
        <v>0</v>
      </c>
      <c r="BU191" s="159">
        <f t="shared" si="269"/>
        <v>0</v>
      </c>
      <c r="BV191" s="159">
        <f t="shared" si="270"/>
        <v>0</v>
      </c>
      <c r="BW191" s="159">
        <f t="shared" si="271"/>
        <v>0</v>
      </c>
      <c r="BX191" s="159">
        <f t="shared" si="272"/>
        <v>0</v>
      </c>
      <c r="BY191" s="159">
        <f t="shared" si="273"/>
        <v>0</v>
      </c>
      <c r="BZ191" s="159">
        <f t="shared" si="274"/>
        <v>0</v>
      </c>
      <c r="CA191" s="159">
        <f t="shared" si="275"/>
        <v>0</v>
      </c>
      <c r="CB191" s="159">
        <f t="shared" si="276"/>
        <v>0</v>
      </c>
      <c r="CC191" s="159">
        <f t="shared" si="277"/>
        <v>0</v>
      </c>
      <c r="CD191" s="159">
        <f t="shared" si="278"/>
        <v>0</v>
      </c>
      <c r="CE191" s="159">
        <f t="shared" si="279"/>
        <v>0</v>
      </c>
      <c r="CF191" s="159">
        <f t="shared" si="280"/>
        <v>0</v>
      </c>
      <c r="CG191" s="1"/>
      <c r="CH191" s="1"/>
      <c r="CI191" s="160">
        <f t="shared" si="281"/>
        <v>102.57064270061176</v>
      </c>
      <c r="CJ191" s="160">
        <f t="shared" si="282"/>
        <v>102.57064270061176</v>
      </c>
      <c r="CK191" s="160">
        <f t="shared" si="283"/>
        <v>102.57064270061176</v>
      </c>
      <c r="CL191" s="160">
        <f t="shared" si="284"/>
        <v>102.57064270061176</v>
      </c>
      <c r="CM191" s="160">
        <f t="shared" si="285"/>
        <v>102.57064270061176</v>
      </c>
      <c r="CN191" s="160">
        <f t="shared" si="286"/>
        <v>102.57064270061176</v>
      </c>
      <c r="CO191" s="160">
        <f t="shared" si="287"/>
        <v>102.57064270061176</v>
      </c>
      <c r="CP191" s="160">
        <f t="shared" si="288"/>
        <v>102.57064270061176</v>
      </c>
      <c r="CQ191" s="160">
        <f t="shared" si="289"/>
        <v>102.57064270061176</v>
      </c>
      <c r="CR191" s="160">
        <f t="shared" si="290"/>
        <v>102.57064270061176</v>
      </c>
      <c r="CS191" s="160">
        <f t="shared" si="291"/>
        <v>102.57064270061176</v>
      </c>
      <c r="CT191" s="160">
        <f t="shared" si="292"/>
        <v>102.57064270061176</v>
      </c>
      <c r="CU191" s="160">
        <f t="shared" si="293"/>
        <v>102.57064270061176</v>
      </c>
      <c r="CV191" s="160">
        <f t="shared" si="294"/>
        <v>102.57064270061176</v>
      </c>
      <c r="CW191" s="160">
        <f t="shared" si="295"/>
        <v>102.57064270061176</v>
      </c>
      <c r="CX191" s="160">
        <f t="shared" si="296"/>
        <v>102.57064270061176</v>
      </c>
      <c r="CY191" s="160">
        <f t="shared" si="297"/>
        <v>102.57064270061176</v>
      </c>
      <c r="CZ191" s="160">
        <f t="shared" si="298"/>
        <v>102.57064270061176</v>
      </c>
      <c r="DA191" s="160">
        <f t="shared" si="299"/>
        <v>102.57064270061176</v>
      </c>
      <c r="DB191" s="160">
        <f t="shared" si="300"/>
        <v>102.57064270061176</v>
      </c>
      <c r="DC191" s="160">
        <f t="shared" si="301"/>
        <v>102.57064270061176</v>
      </c>
      <c r="DD191" s="160">
        <f t="shared" si="302"/>
        <v>102.57064270061176</v>
      </c>
      <c r="DE191" s="160">
        <f t="shared" si="303"/>
        <v>102.57064270061176</v>
      </c>
      <c r="DF191" s="160">
        <f t="shared" si="304"/>
        <v>102.57064270061176</v>
      </c>
      <c r="DG191" s="160">
        <f t="shared" si="305"/>
        <v>102.57064270061176</v>
      </c>
      <c r="DH191" s="36"/>
      <c r="DI191" s="36"/>
      <c r="DJ191" s="160">
        <f t="shared" si="306"/>
        <v>102.57064270061176</v>
      </c>
      <c r="DK191" s="160">
        <f t="shared" si="307"/>
        <v>66.670917755397639</v>
      </c>
      <c r="DL191" s="160">
        <f t="shared" si="308"/>
        <v>102.57064270061176</v>
      </c>
      <c r="DM191" s="160">
        <f t="shared" si="309"/>
        <v>102.57064270061176</v>
      </c>
      <c r="DN191" s="160">
        <f t="shared" si="310"/>
        <v>102.57064270061176</v>
      </c>
      <c r="DO191" s="160">
        <f t="shared" si="311"/>
        <v>102.57064270061176</v>
      </c>
      <c r="DP191" s="160">
        <f t="shared" si="312"/>
        <v>66.670917755397639</v>
      </c>
      <c r="DQ191" s="160">
        <f t="shared" si="313"/>
        <v>102.57064270061176</v>
      </c>
      <c r="DR191" s="160">
        <f t="shared" si="314"/>
        <v>102.57064270061176</v>
      </c>
      <c r="DS191" s="160">
        <f t="shared" si="315"/>
        <v>102.57064270061176</v>
      </c>
      <c r="DT191" s="160">
        <f t="shared" si="316"/>
        <v>102.57064270061176</v>
      </c>
      <c r="DU191" s="160">
        <f t="shared" si="317"/>
        <v>66.670917755397639</v>
      </c>
      <c r="DV191" s="160">
        <f t="shared" si="318"/>
        <v>102.57064270061176</v>
      </c>
      <c r="DW191" s="160">
        <f t="shared" si="319"/>
        <v>102.57064270061176</v>
      </c>
      <c r="DX191" s="160">
        <f t="shared" si="320"/>
        <v>102.57064270061176</v>
      </c>
      <c r="DY191" s="160">
        <f t="shared" si="321"/>
        <v>102.57064270061176</v>
      </c>
      <c r="DZ191" s="160">
        <f t="shared" si="322"/>
        <v>66.670917755397639</v>
      </c>
      <c r="EA191" s="160">
        <f t="shared" si="323"/>
        <v>102.57064270061176</v>
      </c>
      <c r="EB191" s="160">
        <f t="shared" si="324"/>
        <v>102.57064270061176</v>
      </c>
      <c r="EC191" s="160">
        <f t="shared" si="325"/>
        <v>102.57064270061176</v>
      </c>
      <c r="ED191" s="160">
        <f t="shared" si="326"/>
        <v>102.57064270061176</v>
      </c>
      <c r="EE191" s="160">
        <f t="shared" si="327"/>
        <v>66.670917755397639</v>
      </c>
      <c r="EF191" s="160">
        <f t="shared" si="328"/>
        <v>102.57064270061176</v>
      </c>
      <c r="EG191" s="160">
        <f t="shared" si="329"/>
        <v>102.57064270061176</v>
      </c>
      <c r="EH191" s="160">
        <f t="shared" si="330"/>
        <v>102.57064270061176</v>
      </c>
      <c r="EI191" s="36"/>
      <c r="EJ191" s="36"/>
      <c r="EK191" s="36"/>
      <c r="EL191" s="36"/>
      <c r="EM191" s="36"/>
      <c r="EN191" s="36"/>
      <c r="EO191" s="36"/>
      <c r="EP191" s="36"/>
      <c r="EQ191" s="36"/>
      <c r="ER191" s="36"/>
      <c r="ES191" s="36"/>
      <c r="ET191" s="36"/>
      <c r="EU191" s="36"/>
    </row>
    <row r="192" spans="1:151" ht="13.5" thickBot="1">
      <c r="A192" s="2">
        <v>1072</v>
      </c>
      <c r="B192" s="153">
        <f>INDEX('Customer Longevity'!$A$7:$A$206,MATCH(Model!A192,'Customer Longevity'!$B$7:$B$206,0))</f>
        <v>12.629333005692706</v>
      </c>
      <c r="C192" s="154">
        <v>12027.589232767034</v>
      </c>
      <c r="D192" s="3"/>
      <c r="E192" s="153" cm="1">
        <f t="array" ref="E192">INDEX('Distance to Each Branch'!$C$7:$C$806,MATCH(1, (Model!$E$14='Distance to Each Branch'!$B$7:$B$806)*(Model!A192='Distance to Each Branch'!$A$7:$A$806),0))</f>
        <v>6.6203736201921659</v>
      </c>
      <c r="F192" s="153" cm="1">
        <f t="array" ref="F192">INDEX('Distance to Each Branch'!$C$7:$C$806,MATCH(1, (Model!$F$14='Distance to Each Branch'!$B$7:$B$806)*(Model!A192='Distance to Each Branch'!$A$7:$A$806),0))</f>
        <v>2.624395733569699</v>
      </c>
      <c r="G192" s="153" cm="1">
        <f t="array" ref="G192">INDEX('Distance to Each Branch'!$C$7:$C$806,MATCH(1, (Model!$G$14='Distance to Each Branch'!$B$7:$B$806)*(Model!A192='Distance to Each Branch'!$A$7:$A$806),0))</f>
        <v>5.767765097649229</v>
      </c>
      <c r="H192" s="153" cm="1">
        <f t="array" ref="H192">INDEX('Distance to Each Branch'!$C$7:$C$806,MATCH(1, (Model!$H$14='Distance to Each Branch'!$B$7:$B$806)*(Model!A192='Distance to Each Branch'!$A$7:$A$806),0))</f>
        <v>3.5985725264682791</v>
      </c>
      <c r="I192" s="155" t="str">
        <f t="shared" si="332"/>
        <v>Branch B</v>
      </c>
      <c r="J192" s="54"/>
      <c r="K192" s="156">
        <f t="shared" si="333"/>
        <v>2.624395733569699</v>
      </c>
      <c r="L192" s="34">
        <v>0</v>
      </c>
      <c r="M192" s="153">
        <f t="shared" si="231"/>
        <v>0</v>
      </c>
      <c r="N192" s="153">
        <f t="shared" si="335"/>
        <v>0.97417679289858006</v>
      </c>
      <c r="O192" s="153">
        <f t="shared" si="336"/>
        <v>0</v>
      </c>
      <c r="P192" s="153">
        <f t="shared" si="337"/>
        <v>0</v>
      </c>
      <c r="R192" s="23">
        <v>1</v>
      </c>
      <c r="S192" s="157">
        <f>(1-IF(M192=0,0,INDEX('Branch Closure Driven Attrition'!$D$9:$G$12,MATCH($B192,'Branch Closure Driven Attrition'!$C$9:$C$12,TRUE),MATCH(M192,'Branch Closure Driven Attrition'!$D$8:$G$8,TRUE))))</f>
        <v>1</v>
      </c>
      <c r="T192" s="157">
        <f>(1-IF(N192=0,0,INDEX('Branch Closure Driven Attrition'!$D$9:$G$12,MATCH($B192,'Branch Closure Driven Attrition'!$C$9:$C$12,TRUE),MATCH(N192,'Branch Closure Driven Attrition'!$D$8:$G$8,TRUE))))</f>
        <v>0.7</v>
      </c>
      <c r="U192" s="157">
        <f>(1-IF(O192=0,0,INDEX('Branch Closure Driven Attrition'!$D$9:$G$12,MATCH($B192,'Branch Closure Driven Attrition'!$C$9:$C$12,TRUE),MATCH(O192,'Branch Closure Driven Attrition'!$D$8:$G$8,TRUE))))</f>
        <v>1</v>
      </c>
      <c r="V192" s="157">
        <f>(1-IF(P192=0,0,INDEX('Branch Closure Driven Attrition'!$D$9:$G$12,MATCH($B192,'Branch Closure Driven Attrition'!$C$9:$C$12,TRUE),MATCH(P192,'Branch Closure Driven Attrition'!$D$8:$G$8,TRUE))))</f>
        <v>1</v>
      </c>
      <c r="W192" s="29"/>
      <c r="X192" s="23">
        <f t="shared" si="230"/>
        <v>1</v>
      </c>
      <c r="Y192" s="157">
        <f>IF($C192&lt;'Fee Driven Attrition'!$I$8,1-IF(Y$13='Fee Driven Attrition'!$J$7,'Fee Driven Attrition'!$J$8,'Fee Driven Attrition'!$K$8),1)</f>
        <v>1</v>
      </c>
      <c r="Z192" s="157">
        <f>IF($C192&lt;'Fee Driven Attrition'!$I$9,1-IF(Z$13='Fee Driven Attrition'!$J$7,'Fee Driven Attrition'!$J$9,'Fee Driven Attrition'!$K$8),1)</f>
        <v>0.95</v>
      </c>
      <c r="AA192" s="157">
        <f>IF($C192&lt;'Fee Driven Attrition'!$I$8,1-IF(AA$13='Fee Driven Attrition'!$K$7,'Fee Driven Attrition'!$K$8,'Fee Driven Attrition'!$K$8),1)</f>
        <v>1</v>
      </c>
      <c r="AB192" s="157">
        <f>IF($C192&lt;'Fee Driven Attrition'!$I$9,1-IF(AB$13='Fee Driven Attrition'!$K$7,'Fee Driven Attrition'!$K$9,'Fee Driven Attrition'!$K$8),1)</f>
        <v>0.85</v>
      </c>
      <c r="AC192" s="29"/>
      <c r="AD192" s="23"/>
      <c r="AE192" s="157">
        <f t="shared" si="331"/>
        <v>1</v>
      </c>
      <c r="AF192" s="157">
        <f t="shared" si="232"/>
        <v>1</v>
      </c>
      <c r="AG192" s="157">
        <f t="shared" si="233"/>
        <v>0.7</v>
      </c>
      <c r="AH192" s="157">
        <f t="shared" si="234"/>
        <v>1</v>
      </c>
      <c r="AI192" s="157">
        <f t="shared" si="235"/>
        <v>1</v>
      </c>
      <c r="AJ192" s="157">
        <f t="shared" si="236"/>
        <v>1</v>
      </c>
      <c r="AK192" s="157">
        <f t="shared" si="237"/>
        <v>1</v>
      </c>
      <c r="AL192" s="157">
        <f t="shared" si="238"/>
        <v>0.7</v>
      </c>
      <c r="AM192" s="157">
        <f t="shared" si="239"/>
        <v>1</v>
      </c>
      <c r="AN192" s="157">
        <f t="shared" si="240"/>
        <v>1</v>
      </c>
      <c r="AO192" s="157">
        <f t="shared" si="241"/>
        <v>0.95</v>
      </c>
      <c r="AP192" s="157">
        <f t="shared" si="242"/>
        <v>0.95</v>
      </c>
      <c r="AQ192" s="157">
        <f t="shared" si="243"/>
        <v>0.66499999999999992</v>
      </c>
      <c r="AR192" s="157">
        <f t="shared" si="244"/>
        <v>0.95</v>
      </c>
      <c r="AS192" s="157">
        <f t="shared" si="245"/>
        <v>0.95</v>
      </c>
      <c r="AT192" s="157">
        <f t="shared" si="246"/>
        <v>1</v>
      </c>
      <c r="AU192" s="157">
        <f t="shared" si="247"/>
        <v>1</v>
      </c>
      <c r="AV192" s="157">
        <f t="shared" si="248"/>
        <v>0.7</v>
      </c>
      <c r="AW192" s="157">
        <f t="shared" si="249"/>
        <v>1</v>
      </c>
      <c r="AX192" s="157">
        <f t="shared" si="250"/>
        <v>1</v>
      </c>
      <c r="AY192" s="157">
        <f t="shared" si="251"/>
        <v>0.85</v>
      </c>
      <c r="AZ192" s="157">
        <f t="shared" si="252"/>
        <v>0.85</v>
      </c>
      <c r="BA192" s="157">
        <f t="shared" si="253"/>
        <v>0.59499999999999997</v>
      </c>
      <c r="BB192" s="157">
        <f t="shared" si="254"/>
        <v>0.85</v>
      </c>
      <c r="BC192" s="157">
        <f t="shared" si="255"/>
        <v>0.85</v>
      </c>
      <c r="BD192" s="60"/>
      <c r="BE192" s="158">
        <f t="shared" si="334"/>
        <v>120.27589232767033</v>
      </c>
      <c r="BF192" s="1"/>
      <c r="BG192" s="1"/>
      <c r="BH192" s="159">
        <f t="shared" si="256"/>
        <v>0</v>
      </c>
      <c r="BI192" s="159">
        <f t="shared" si="257"/>
        <v>0</v>
      </c>
      <c r="BJ192" s="159">
        <f t="shared" si="258"/>
        <v>0</v>
      </c>
      <c r="BK192" s="159">
        <f t="shared" si="259"/>
        <v>0</v>
      </c>
      <c r="BL192" s="159">
        <f t="shared" si="260"/>
        <v>0</v>
      </c>
      <c r="BM192" s="159">
        <f t="shared" si="261"/>
        <v>0</v>
      </c>
      <c r="BN192" s="159">
        <f t="shared" si="262"/>
        <v>0</v>
      </c>
      <c r="BO192" s="159">
        <f t="shared" si="263"/>
        <v>0</v>
      </c>
      <c r="BP192" s="159">
        <f t="shared" si="264"/>
        <v>0</v>
      </c>
      <c r="BQ192" s="159">
        <f t="shared" si="265"/>
        <v>0</v>
      </c>
      <c r="BR192" s="159">
        <f t="shared" si="266"/>
        <v>40</v>
      </c>
      <c r="BS192" s="159">
        <f t="shared" si="267"/>
        <v>40</v>
      </c>
      <c r="BT192" s="159">
        <f t="shared" si="268"/>
        <v>40</v>
      </c>
      <c r="BU192" s="159">
        <f t="shared" si="269"/>
        <v>40</v>
      </c>
      <c r="BV192" s="159">
        <f t="shared" si="270"/>
        <v>40</v>
      </c>
      <c r="BW192" s="159">
        <f t="shared" si="271"/>
        <v>0</v>
      </c>
      <c r="BX192" s="159">
        <f t="shared" si="272"/>
        <v>0</v>
      </c>
      <c r="BY192" s="159">
        <f t="shared" si="273"/>
        <v>0</v>
      </c>
      <c r="BZ192" s="159">
        <f t="shared" si="274"/>
        <v>0</v>
      </c>
      <c r="CA192" s="159">
        <f t="shared" si="275"/>
        <v>0</v>
      </c>
      <c r="CB192" s="159">
        <f t="shared" si="276"/>
        <v>60</v>
      </c>
      <c r="CC192" s="159">
        <f t="shared" si="277"/>
        <v>60</v>
      </c>
      <c r="CD192" s="159">
        <f t="shared" si="278"/>
        <v>60</v>
      </c>
      <c r="CE192" s="159">
        <f t="shared" si="279"/>
        <v>60</v>
      </c>
      <c r="CF192" s="159">
        <f t="shared" si="280"/>
        <v>60</v>
      </c>
      <c r="CG192" s="1"/>
      <c r="CH192" s="1"/>
      <c r="CI192" s="160">
        <f t="shared" si="281"/>
        <v>70.275892327670334</v>
      </c>
      <c r="CJ192" s="160">
        <f t="shared" si="282"/>
        <v>70.275892327670334</v>
      </c>
      <c r="CK192" s="160">
        <f t="shared" si="283"/>
        <v>70.275892327670334</v>
      </c>
      <c r="CL192" s="160">
        <f t="shared" si="284"/>
        <v>70.275892327670334</v>
      </c>
      <c r="CM192" s="160">
        <f t="shared" si="285"/>
        <v>70.275892327670334</v>
      </c>
      <c r="CN192" s="160">
        <f t="shared" si="286"/>
        <v>70.275892327670334</v>
      </c>
      <c r="CO192" s="160">
        <f t="shared" si="287"/>
        <v>70.275892327670334</v>
      </c>
      <c r="CP192" s="160">
        <f t="shared" si="288"/>
        <v>70.275892327670334</v>
      </c>
      <c r="CQ192" s="160">
        <f t="shared" si="289"/>
        <v>70.275892327670334</v>
      </c>
      <c r="CR192" s="160">
        <f t="shared" si="290"/>
        <v>70.275892327670334</v>
      </c>
      <c r="CS192" s="160">
        <f t="shared" si="291"/>
        <v>110.27589232767033</v>
      </c>
      <c r="CT192" s="160">
        <f t="shared" si="292"/>
        <v>110.27589232767033</v>
      </c>
      <c r="CU192" s="160">
        <f t="shared" si="293"/>
        <v>110.27589232767033</v>
      </c>
      <c r="CV192" s="160">
        <f t="shared" si="294"/>
        <v>110.27589232767033</v>
      </c>
      <c r="CW192" s="160">
        <f t="shared" si="295"/>
        <v>110.27589232767033</v>
      </c>
      <c r="CX192" s="160">
        <f t="shared" si="296"/>
        <v>70.275892327670334</v>
      </c>
      <c r="CY192" s="160">
        <f t="shared" si="297"/>
        <v>70.275892327670334</v>
      </c>
      <c r="CZ192" s="160">
        <f t="shared" si="298"/>
        <v>70.275892327670334</v>
      </c>
      <c r="DA192" s="160">
        <f t="shared" si="299"/>
        <v>70.275892327670334</v>
      </c>
      <c r="DB192" s="160">
        <f t="shared" si="300"/>
        <v>70.275892327670334</v>
      </c>
      <c r="DC192" s="160">
        <f t="shared" si="301"/>
        <v>130.27589232767033</v>
      </c>
      <c r="DD192" s="160">
        <f t="shared" si="302"/>
        <v>130.27589232767033</v>
      </c>
      <c r="DE192" s="160">
        <f t="shared" si="303"/>
        <v>130.27589232767033</v>
      </c>
      <c r="DF192" s="160">
        <f t="shared" si="304"/>
        <v>130.27589232767033</v>
      </c>
      <c r="DG192" s="160">
        <f t="shared" si="305"/>
        <v>130.27589232767033</v>
      </c>
      <c r="DH192" s="36"/>
      <c r="DI192" s="36"/>
      <c r="DJ192" s="160">
        <f t="shared" si="306"/>
        <v>70.275892327670334</v>
      </c>
      <c r="DK192" s="160">
        <f t="shared" si="307"/>
        <v>70.275892327670334</v>
      </c>
      <c r="DL192" s="160">
        <f t="shared" si="308"/>
        <v>49.19312462936923</v>
      </c>
      <c r="DM192" s="160">
        <f t="shared" si="309"/>
        <v>70.275892327670334</v>
      </c>
      <c r="DN192" s="160">
        <f t="shared" si="310"/>
        <v>70.275892327670334</v>
      </c>
      <c r="DO192" s="160">
        <f t="shared" si="311"/>
        <v>70.275892327670334</v>
      </c>
      <c r="DP192" s="160">
        <f t="shared" si="312"/>
        <v>70.275892327670334</v>
      </c>
      <c r="DQ192" s="160">
        <f t="shared" si="313"/>
        <v>49.19312462936923</v>
      </c>
      <c r="DR192" s="160">
        <f t="shared" si="314"/>
        <v>70.275892327670334</v>
      </c>
      <c r="DS192" s="160">
        <f t="shared" si="315"/>
        <v>70.275892327670334</v>
      </c>
      <c r="DT192" s="160">
        <f t="shared" si="316"/>
        <v>104.76209771128681</v>
      </c>
      <c r="DU192" s="160">
        <f t="shared" si="317"/>
        <v>104.76209771128681</v>
      </c>
      <c r="DV192" s="160">
        <f t="shared" si="318"/>
        <v>73.333468397900759</v>
      </c>
      <c r="DW192" s="160">
        <f t="shared" si="319"/>
        <v>104.76209771128681</v>
      </c>
      <c r="DX192" s="160">
        <f t="shared" si="320"/>
        <v>104.76209771128681</v>
      </c>
      <c r="DY192" s="160">
        <f t="shared" si="321"/>
        <v>70.275892327670334</v>
      </c>
      <c r="DZ192" s="160">
        <f t="shared" si="322"/>
        <v>70.275892327670334</v>
      </c>
      <c r="EA192" s="160">
        <f t="shared" si="323"/>
        <v>49.19312462936923</v>
      </c>
      <c r="EB192" s="160">
        <f t="shared" si="324"/>
        <v>70.275892327670334</v>
      </c>
      <c r="EC192" s="160">
        <f t="shared" si="325"/>
        <v>70.275892327670334</v>
      </c>
      <c r="ED192" s="160">
        <f t="shared" si="326"/>
        <v>110.73450847851979</v>
      </c>
      <c r="EE192" s="160">
        <f t="shared" si="327"/>
        <v>110.73450847851979</v>
      </c>
      <c r="EF192" s="160">
        <f t="shared" si="328"/>
        <v>77.514155934963838</v>
      </c>
      <c r="EG192" s="160">
        <f t="shared" si="329"/>
        <v>110.73450847851979</v>
      </c>
      <c r="EH192" s="160">
        <f t="shared" si="330"/>
        <v>110.73450847851979</v>
      </c>
      <c r="EI192" s="36"/>
      <c r="EJ192" s="36"/>
      <c r="EK192" s="36"/>
      <c r="EL192" s="36"/>
      <c r="EM192" s="36"/>
      <c r="EN192" s="36"/>
      <c r="EO192" s="36"/>
      <c r="EP192" s="36"/>
      <c r="EQ192" s="36"/>
      <c r="ER192" s="36"/>
      <c r="ES192" s="36"/>
      <c r="ET192" s="36"/>
      <c r="EU192" s="36"/>
    </row>
    <row r="193" spans="1:151" ht="13.5" thickBot="1">
      <c r="A193" s="2">
        <v>1016</v>
      </c>
      <c r="B193" s="153">
        <f>INDEX('Customer Longevity'!$A$7:$A$206,MATCH(Model!A193,'Customer Longevity'!$B$7:$B$206,0))</f>
        <v>11.372524174131266</v>
      </c>
      <c r="C193" s="154">
        <v>15582.604728622284</v>
      </c>
      <c r="D193" s="3"/>
      <c r="E193" s="153" cm="1">
        <f t="array" ref="E193">INDEX('Distance to Each Branch'!$C$7:$C$806,MATCH(1, (Model!$E$14='Distance to Each Branch'!$B$7:$B$806)*(Model!A193='Distance to Each Branch'!$A$7:$A$806),0))</f>
        <v>3.7374656799773671</v>
      </c>
      <c r="F193" s="153" cm="1">
        <f t="array" ref="F193">INDEX('Distance to Each Branch'!$C$7:$C$806,MATCH(1, (Model!$F$14='Distance to Each Branch'!$B$7:$B$806)*(Model!A193='Distance to Each Branch'!$A$7:$A$806),0))</f>
        <v>4.3876890489416827</v>
      </c>
      <c r="G193" s="153" cm="1">
        <f t="array" ref="G193">INDEX('Distance to Each Branch'!$C$7:$C$806,MATCH(1, (Model!$G$14='Distance to Each Branch'!$B$7:$B$806)*(Model!A193='Distance to Each Branch'!$A$7:$A$806),0))</f>
        <v>4.8539434096288883</v>
      </c>
      <c r="H193" s="153" cm="1">
        <f t="array" ref="H193">INDEX('Distance to Each Branch'!$C$7:$C$806,MATCH(1, (Model!$H$14='Distance to Each Branch'!$B$7:$B$806)*(Model!A193='Distance to Each Branch'!$A$7:$A$806),0))</f>
        <v>0.50029295702889465</v>
      </c>
      <c r="I193" s="155" t="str">
        <f t="shared" si="332"/>
        <v>Branch D</v>
      </c>
      <c r="J193" s="54"/>
      <c r="K193" s="156">
        <f t="shared" si="333"/>
        <v>0.50029295702889465</v>
      </c>
      <c r="L193" s="34">
        <v>0</v>
      </c>
      <c r="M193" s="153">
        <f t="shared" si="231"/>
        <v>0</v>
      </c>
      <c r="N193" s="153">
        <f t="shared" si="335"/>
        <v>0</v>
      </c>
      <c r="O193" s="153">
        <f t="shared" si="336"/>
        <v>0</v>
      </c>
      <c r="P193" s="153">
        <f t="shared" si="337"/>
        <v>3.2371727229484724</v>
      </c>
      <c r="R193" s="23">
        <v>1</v>
      </c>
      <c r="S193" s="157">
        <f>(1-IF(M193=0,0,INDEX('Branch Closure Driven Attrition'!$D$9:$G$12,MATCH($B193,'Branch Closure Driven Attrition'!$C$9:$C$12,TRUE),MATCH(M193,'Branch Closure Driven Attrition'!$D$8:$G$8,TRUE))))</f>
        <v>1</v>
      </c>
      <c r="T193" s="157">
        <f>(1-IF(N193=0,0,INDEX('Branch Closure Driven Attrition'!$D$9:$G$12,MATCH($B193,'Branch Closure Driven Attrition'!$C$9:$C$12,TRUE),MATCH(N193,'Branch Closure Driven Attrition'!$D$8:$G$8,TRUE))))</f>
        <v>1</v>
      </c>
      <c r="U193" s="157">
        <f>(1-IF(O193=0,0,INDEX('Branch Closure Driven Attrition'!$D$9:$G$12,MATCH($B193,'Branch Closure Driven Attrition'!$C$9:$C$12,TRUE),MATCH(O193,'Branch Closure Driven Attrition'!$D$8:$G$8,TRUE))))</f>
        <v>1</v>
      </c>
      <c r="V193" s="157">
        <f>(1-IF(P193=0,0,INDEX('Branch Closure Driven Attrition'!$D$9:$G$12,MATCH($B193,'Branch Closure Driven Attrition'!$C$9:$C$12,TRUE),MATCH(P193,'Branch Closure Driven Attrition'!$D$8:$G$8,TRUE))))</f>
        <v>0.65</v>
      </c>
      <c r="W193" s="29"/>
      <c r="X193" s="23">
        <f t="shared" si="230"/>
        <v>1</v>
      </c>
      <c r="Y193" s="157">
        <f>IF($C193&lt;'Fee Driven Attrition'!$I$8,1-IF(Y$13='Fee Driven Attrition'!$J$7,'Fee Driven Attrition'!$J$8,'Fee Driven Attrition'!$K$8),1)</f>
        <v>1</v>
      </c>
      <c r="Z193" s="157">
        <f>IF($C193&lt;'Fee Driven Attrition'!$I$9,1-IF(Z$13='Fee Driven Attrition'!$J$7,'Fee Driven Attrition'!$J$9,'Fee Driven Attrition'!$K$8),1)</f>
        <v>1</v>
      </c>
      <c r="AA193" s="157">
        <f>IF($C193&lt;'Fee Driven Attrition'!$I$8,1-IF(AA$13='Fee Driven Attrition'!$K$7,'Fee Driven Attrition'!$K$8,'Fee Driven Attrition'!$K$8),1)</f>
        <v>1</v>
      </c>
      <c r="AB193" s="157">
        <f>IF($C193&lt;'Fee Driven Attrition'!$I$9,1-IF(AB$13='Fee Driven Attrition'!$K$7,'Fee Driven Attrition'!$K$9,'Fee Driven Attrition'!$K$8),1)</f>
        <v>1</v>
      </c>
      <c r="AC193" s="29"/>
      <c r="AD193" s="23"/>
      <c r="AE193" s="157">
        <f t="shared" si="331"/>
        <v>1</v>
      </c>
      <c r="AF193" s="157">
        <f t="shared" si="232"/>
        <v>1</v>
      </c>
      <c r="AG193" s="157">
        <f t="shared" si="233"/>
        <v>1</v>
      </c>
      <c r="AH193" s="157">
        <f t="shared" si="234"/>
        <v>1</v>
      </c>
      <c r="AI193" s="157">
        <f t="shared" si="235"/>
        <v>0.65</v>
      </c>
      <c r="AJ193" s="157">
        <f t="shared" si="236"/>
        <v>1</v>
      </c>
      <c r="AK193" s="157">
        <f t="shared" si="237"/>
        <v>1</v>
      </c>
      <c r="AL193" s="157">
        <f t="shared" si="238"/>
        <v>1</v>
      </c>
      <c r="AM193" s="157">
        <f t="shared" si="239"/>
        <v>1</v>
      </c>
      <c r="AN193" s="157">
        <f t="shared" si="240"/>
        <v>0.65</v>
      </c>
      <c r="AO193" s="157">
        <f t="shared" si="241"/>
        <v>1</v>
      </c>
      <c r="AP193" s="157">
        <f t="shared" si="242"/>
        <v>1</v>
      </c>
      <c r="AQ193" s="157">
        <f t="shared" si="243"/>
        <v>1</v>
      </c>
      <c r="AR193" s="157">
        <f t="shared" si="244"/>
        <v>1</v>
      </c>
      <c r="AS193" s="157">
        <f t="shared" si="245"/>
        <v>0.65</v>
      </c>
      <c r="AT193" s="157">
        <f t="shared" si="246"/>
        <v>1</v>
      </c>
      <c r="AU193" s="157">
        <f t="shared" si="247"/>
        <v>1</v>
      </c>
      <c r="AV193" s="157">
        <f t="shared" si="248"/>
        <v>1</v>
      </c>
      <c r="AW193" s="157">
        <f t="shared" si="249"/>
        <v>1</v>
      </c>
      <c r="AX193" s="157">
        <f t="shared" si="250"/>
        <v>0.65</v>
      </c>
      <c r="AY193" s="157">
        <f t="shared" si="251"/>
        <v>1</v>
      </c>
      <c r="AZ193" s="157">
        <f t="shared" si="252"/>
        <v>1</v>
      </c>
      <c r="BA193" s="157">
        <f t="shared" si="253"/>
        <v>1</v>
      </c>
      <c r="BB193" s="157">
        <f t="shared" si="254"/>
        <v>1</v>
      </c>
      <c r="BC193" s="157">
        <f t="shared" si="255"/>
        <v>0.65</v>
      </c>
      <c r="BD193" s="60"/>
      <c r="BE193" s="158">
        <f t="shared" si="334"/>
        <v>155.82604728622283</v>
      </c>
      <c r="BF193" s="1"/>
      <c r="BG193" s="1"/>
      <c r="BH193" s="159">
        <f t="shared" si="256"/>
        <v>0</v>
      </c>
      <c r="BI193" s="159">
        <f t="shared" si="257"/>
        <v>0</v>
      </c>
      <c r="BJ193" s="159">
        <f t="shared" si="258"/>
        <v>0</v>
      </c>
      <c r="BK193" s="159">
        <f t="shared" si="259"/>
        <v>0</v>
      </c>
      <c r="BL193" s="159">
        <f t="shared" si="260"/>
        <v>0</v>
      </c>
      <c r="BM193" s="159">
        <f t="shared" si="261"/>
        <v>0</v>
      </c>
      <c r="BN193" s="159">
        <f t="shared" si="262"/>
        <v>0</v>
      </c>
      <c r="BO193" s="159">
        <f t="shared" si="263"/>
        <v>0</v>
      </c>
      <c r="BP193" s="159">
        <f t="shared" si="264"/>
        <v>0</v>
      </c>
      <c r="BQ193" s="159">
        <f t="shared" si="265"/>
        <v>0</v>
      </c>
      <c r="BR193" s="159">
        <f t="shared" si="266"/>
        <v>0</v>
      </c>
      <c r="BS193" s="159">
        <f t="shared" si="267"/>
        <v>0</v>
      </c>
      <c r="BT193" s="159">
        <f t="shared" si="268"/>
        <v>0</v>
      </c>
      <c r="BU193" s="159">
        <f t="shared" si="269"/>
        <v>0</v>
      </c>
      <c r="BV193" s="159">
        <f t="shared" si="270"/>
        <v>0</v>
      </c>
      <c r="BW193" s="159">
        <f t="shared" si="271"/>
        <v>0</v>
      </c>
      <c r="BX193" s="159">
        <f t="shared" si="272"/>
        <v>0</v>
      </c>
      <c r="BY193" s="159">
        <f t="shared" si="273"/>
        <v>0</v>
      </c>
      <c r="BZ193" s="159">
        <f t="shared" si="274"/>
        <v>0</v>
      </c>
      <c r="CA193" s="159">
        <f t="shared" si="275"/>
        <v>0</v>
      </c>
      <c r="CB193" s="159">
        <f t="shared" si="276"/>
        <v>0</v>
      </c>
      <c r="CC193" s="159">
        <f t="shared" si="277"/>
        <v>0</v>
      </c>
      <c r="CD193" s="159">
        <f t="shared" si="278"/>
        <v>0</v>
      </c>
      <c r="CE193" s="159">
        <f t="shared" si="279"/>
        <v>0</v>
      </c>
      <c r="CF193" s="159">
        <f t="shared" si="280"/>
        <v>0</v>
      </c>
      <c r="CG193" s="1"/>
      <c r="CH193" s="1"/>
      <c r="CI193" s="160">
        <f t="shared" si="281"/>
        <v>105.82604728622283</v>
      </c>
      <c r="CJ193" s="160">
        <f t="shared" si="282"/>
        <v>105.82604728622283</v>
      </c>
      <c r="CK193" s="160">
        <f t="shared" si="283"/>
        <v>105.82604728622283</v>
      </c>
      <c r="CL193" s="160">
        <f t="shared" si="284"/>
        <v>105.82604728622283</v>
      </c>
      <c r="CM193" s="160">
        <f t="shared" si="285"/>
        <v>105.82604728622283</v>
      </c>
      <c r="CN193" s="160">
        <f t="shared" si="286"/>
        <v>105.82604728622283</v>
      </c>
      <c r="CO193" s="160">
        <f t="shared" si="287"/>
        <v>105.82604728622283</v>
      </c>
      <c r="CP193" s="160">
        <f t="shared" si="288"/>
        <v>105.82604728622283</v>
      </c>
      <c r="CQ193" s="160">
        <f t="shared" si="289"/>
        <v>105.82604728622283</v>
      </c>
      <c r="CR193" s="160">
        <f t="shared" si="290"/>
        <v>105.82604728622283</v>
      </c>
      <c r="CS193" s="160">
        <f t="shared" si="291"/>
        <v>105.82604728622283</v>
      </c>
      <c r="CT193" s="160">
        <f t="shared" si="292"/>
        <v>105.82604728622283</v>
      </c>
      <c r="CU193" s="160">
        <f t="shared" si="293"/>
        <v>105.82604728622283</v>
      </c>
      <c r="CV193" s="160">
        <f t="shared" si="294"/>
        <v>105.82604728622283</v>
      </c>
      <c r="CW193" s="160">
        <f t="shared" si="295"/>
        <v>105.82604728622283</v>
      </c>
      <c r="CX193" s="160">
        <f t="shared" si="296"/>
        <v>105.82604728622283</v>
      </c>
      <c r="CY193" s="160">
        <f t="shared" si="297"/>
        <v>105.82604728622283</v>
      </c>
      <c r="CZ193" s="160">
        <f t="shared" si="298"/>
        <v>105.82604728622283</v>
      </c>
      <c r="DA193" s="160">
        <f t="shared" si="299"/>
        <v>105.82604728622283</v>
      </c>
      <c r="DB193" s="160">
        <f t="shared" si="300"/>
        <v>105.82604728622283</v>
      </c>
      <c r="DC193" s="160">
        <f t="shared" si="301"/>
        <v>105.82604728622283</v>
      </c>
      <c r="DD193" s="160">
        <f t="shared" si="302"/>
        <v>105.82604728622283</v>
      </c>
      <c r="DE193" s="160">
        <f t="shared" si="303"/>
        <v>105.82604728622283</v>
      </c>
      <c r="DF193" s="160">
        <f t="shared" si="304"/>
        <v>105.82604728622283</v>
      </c>
      <c r="DG193" s="160">
        <f t="shared" si="305"/>
        <v>105.82604728622283</v>
      </c>
      <c r="DH193" s="36"/>
      <c r="DI193" s="36"/>
      <c r="DJ193" s="160">
        <f t="shared" si="306"/>
        <v>105.82604728622283</v>
      </c>
      <c r="DK193" s="160">
        <f t="shared" si="307"/>
        <v>105.82604728622283</v>
      </c>
      <c r="DL193" s="160">
        <f t="shared" si="308"/>
        <v>105.82604728622283</v>
      </c>
      <c r="DM193" s="160">
        <f t="shared" si="309"/>
        <v>105.82604728622283</v>
      </c>
      <c r="DN193" s="160">
        <f t="shared" si="310"/>
        <v>68.786930736044837</v>
      </c>
      <c r="DO193" s="160">
        <f t="shared" si="311"/>
        <v>105.82604728622283</v>
      </c>
      <c r="DP193" s="160">
        <f t="shared" si="312"/>
        <v>105.82604728622283</v>
      </c>
      <c r="DQ193" s="160">
        <f t="shared" si="313"/>
        <v>105.82604728622283</v>
      </c>
      <c r="DR193" s="160">
        <f t="shared" si="314"/>
        <v>105.82604728622283</v>
      </c>
      <c r="DS193" s="160">
        <f t="shared" si="315"/>
        <v>68.786930736044837</v>
      </c>
      <c r="DT193" s="160">
        <f t="shared" si="316"/>
        <v>105.82604728622283</v>
      </c>
      <c r="DU193" s="160">
        <f t="shared" si="317"/>
        <v>105.82604728622283</v>
      </c>
      <c r="DV193" s="160">
        <f t="shared" si="318"/>
        <v>105.82604728622283</v>
      </c>
      <c r="DW193" s="160">
        <f t="shared" si="319"/>
        <v>105.82604728622283</v>
      </c>
      <c r="DX193" s="160">
        <f t="shared" si="320"/>
        <v>68.786930736044837</v>
      </c>
      <c r="DY193" s="160">
        <f t="shared" si="321"/>
        <v>105.82604728622283</v>
      </c>
      <c r="DZ193" s="160">
        <f t="shared" si="322"/>
        <v>105.82604728622283</v>
      </c>
      <c r="EA193" s="160">
        <f t="shared" si="323"/>
        <v>105.82604728622283</v>
      </c>
      <c r="EB193" s="160">
        <f t="shared" si="324"/>
        <v>105.82604728622283</v>
      </c>
      <c r="EC193" s="160">
        <f t="shared" si="325"/>
        <v>68.786930736044837</v>
      </c>
      <c r="ED193" s="160">
        <f t="shared" si="326"/>
        <v>105.82604728622283</v>
      </c>
      <c r="EE193" s="160">
        <f t="shared" si="327"/>
        <v>105.82604728622283</v>
      </c>
      <c r="EF193" s="160">
        <f t="shared" si="328"/>
        <v>105.82604728622283</v>
      </c>
      <c r="EG193" s="160">
        <f t="shared" si="329"/>
        <v>105.82604728622283</v>
      </c>
      <c r="EH193" s="160">
        <f t="shared" si="330"/>
        <v>68.786930736044837</v>
      </c>
      <c r="EI193" s="36"/>
      <c r="EJ193" s="36"/>
      <c r="EK193" s="36"/>
      <c r="EL193" s="36"/>
      <c r="EM193" s="36"/>
      <c r="EN193" s="36"/>
      <c r="EO193" s="36"/>
      <c r="EP193" s="36"/>
      <c r="EQ193" s="36"/>
      <c r="ER193" s="36"/>
      <c r="ES193" s="36"/>
      <c r="ET193" s="36"/>
      <c r="EU193" s="36"/>
    </row>
    <row r="194" spans="1:151" ht="13.5" thickBot="1">
      <c r="A194" s="2">
        <v>1066</v>
      </c>
      <c r="B194" s="153">
        <f>INDEX('Customer Longevity'!$A$7:$A$206,MATCH(Model!A194,'Customer Longevity'!$B$7:$B$206,0))</f>
        <v>2.5793589803460115</v>
      </c>
      <c r="C194" s="154">
        <v>7008.2744625047535</v>
      </c>
      <c r="D194" s="3"/>
      <c r="E194" s="153" cm="1">
        <f t="array" ref="E194">INDEX('Distance to Each Branch'!$C$7:$C$806,MATCH(1, (Model!$E$14='Distance to Each Branch'!$B$7:$B$806)*(Model!A194='Distance to Each Branch'!$A$7:$A$806),0))</f>
        <v>4.9950582890613457</v>
      </c>
      <c r="F194" s="153" cm="1">
        <f t="array" ref="F194">INDEX('Distance to Each Branch'!$C$7:$C$806,MATCH(1, (Model!$F$14='Distance to Each Branch'!$B$7:$B$806)*(Model!A194='Distance to Each Branch'!$A$7:$A$806),0))</f>
        <v>5.002302765028233</v>
      </c>
      <c r="G194" s="153" cm="1">
        <f t="array" ref="G194">INDEX('Distance to Each Branch'!$C$7:$C$806,MATCH(1, (Model!$G$14='Distance to Each Branch'!$B$7:$B$806)*(Model!A194='Distance to Each Branch'!$A$7:$A$806),0))</f>
        <v>4.5558458422240387</v>
      </c>
      <c r="H194" s="153" cm="1">
        <f t="array" ref="H194">INDEX('Distance to Each Branch'!$C$7:$C$806,MATCH(1, (Model!$H$14='Distance to Each Branch'!$B$7:$B$806)*(Model!A194='Distance to Each Branch'!$A$7:$A$806),0))</f>
        <v>3.1148875556391711</v>
      </c>
      <c r="I194" s="155" t="str">
        <f t="shared" si="332"/>
        <v>Branch D</v>
      </c>
      <c r="J194" s="54"/>
      <c r="K194" s="156">
        <f t="shared" si="333"/>
        <v>3.1148875556391711</v>
      </c>
      <c r="L194" s="34">
        <v>0</v>
      </c>
      <c r="M194" s="153">
        <f t="shared" si="231"/>
        <v>0</v>
      </c>
      <c r="N194" s="153">
        <f t="shared" si="335"/>
        <v>0</v>
      </c>
      <c r="O194" s="153">
        <f t="shared" si="336"/>
        <v>0</v>
      </c>
      <c r="P194" s="153">
        <f t="shared" si="337"/>
        <v>1.4409582865848676</v>
      </c>
      <c r="R194" s="23">
        <v>1</v>
      </c>
      <c r="S194" s="157">
        <f>(1-IF(M194=0,0,INDEX('Branch Closure Driven Attrition'!$D$9:$G$12,MATCH($B194,'Branch Closure Driven Attrition'!$C$9:$C$12,TRUE),MATCH(M194,'Branch Closure Driven Attrition'!$D$8:$G$8,TRUE))))</f>
        <v>1</v>
      </c>
      <c r="T194" s="157">
        <f>(1-IF(N194=0,0,INDEX('Branch Closure Driven Attrition'!$D$9:$G$12,MATCH($B194,'Branch Closure Driven Attrition'!$C$9:$C$12,TRUE),MATCH(N194,'Branch Closure Driven Attrition'!$D$8:$G$8,TRUE))))</f>
        <v>1</v>
      </c>
      <c r="U194" s="157">
        <f>(1-IF(O194=0,0,INDEX('Branch Closure Driven Attrition'!$D$9:$G$12,MATCH($B194,'Branch Closure Driven Attrition'!$C$9:$C$12,TRUE),MATCH(O194,'Branch Closure Driven Attrition'!$D$8:$G$8,TRUE))))</f>
        <v>1</v>
      </c>
      <c r="V194" s="157">
        <f>(1-IF(P194=0,0,INDEX('Branch Closure Driven Attrition'!$D$9:$G$12,MATCH($B194,'Branch Closure Driven Attrition'!$C$9:$C$12,TRUE),MATCH(P194,'Branch Closure Driven Attrition'!$D$8:$G$8,TRUE))))</f>
        <v>0.55000000000000004</v>
      </c>
      <c r="W194" s="29"/>
      <c r="X194" s="23">
        <f t="shared" si="230"/>
        <v>1</v>
      </c>
      <c r="Y194" s="157">
        <f>IF($C194&lt;'Fee Driven Attrition'!$I$8,1-IF(Y$13='Fee Driven Attrition'!$J$7,'Fee Driven Attrition'!$J$8,'Fee Driven Attrition'!$K$8),1)</f>
        <v>0.9</v>
      </c>
      <c r="Z194" s="157">
        <f>IF($C194&lt;'Fee Driven Attrition'!$I$9,1-IF(Z$13='Fee Driven Attrition'!$J$7,'Fee Driven Attrition'!$J$9,'Fee Driven Attrition'!$K$8),1)</f>
        <v>0.95</v>
      </c>
      <c r="AA194" s="157">
        <f>IF($C194&lt;'Fee Driven Attrition'!$I$8,1-IF(AA$13='Fee Driven Attrition'!$K$7,'Fee Driven Attrition'!$K$8,'Fee Driven Attrition'!$K$8),1)</f>
        <v>0.8</v>
      </c>
      <c r="AB194" s="157">
        <f>IF($C194&lt;'Fee Driven Attrition'!$I$9,1-IF(AB$13='Fee Driven Attrition'!$K$7,'Fee Driven Attrition'!$K$9,'Fee Driven Attrition'!$K$8),1)</f>
        <v>0.85</v>
      </c>
      <c r="AC194" s="29"/>
      <c r="AD194" s="23"/>
      <c r="AE194" s="157">
        <f t="shared" si="331"/>
        <v>1</v>
      </c>
      <c r="AF194" s="157">
        <f t="shared" si="232"/>
        <v>1</v>
      </c>
      <c r="AG194" s="157">
        <f t="shared" si="233"/>
        <v>1</v>
      </c>
      <c r="AH194" s="157">
        <f t="shared" si="234"/>
        <v>1</v>
      </c>
      <c r="AI194" s="157">
        <f t="shared" si="235"/>
        <v>0.55000000000000004</v>
      </c>
      <c r="AJ194" s="157">
        <f t="shared" si="236"/>
        <v>0.9</v>
      </c>
      <c r="AK194" s="157">
        <f t="shared" si="237"/>
        <v>0.9</v>
      </c>
      <c r="AL194" s="157">
        <f t="shared" si="238"/>
        <v>0.9</v>
      </c>
      <c r="AM194" s="157">
        <f t="shared" si="239"/>
        <v>0.9</v>
      </c>
      <c r="AN194" s="157">
        <f t="shared" si="240"/>
        <v>0.49500000000000005</v>
      </c>
      <c r="AO194" s="157">
        <f t="shared" si="241"/>
        <v>0.95</v>
      </c>
      <c r="AP194" s="157">
        <f t="shared" si="242"/>
        <v>0.95</v>
      </c>
      <c r="AQ194" s="157">
        <f t="shared" si="243"/>
        <v>0.95</v>
      </c>
      <c r="AR194" s="157">
        <f t="shared" si="244"/>
        <v>0.95</v>
      </c>
      <c r="AS194" s="157">
        <f t="shared" si="245"/>
        <v>0.52249999999999996</v>
      </c>
      <c r="AT194" s="157">
        <f t="shared" si="246"/>
        <v>0.8</v>
      </c>
      <c r="AU194" s="157">
        <f t="shared" si="247"/>
        <v>0.8</v>
      </c>
      <c r="AV194" s="157">
        <f t="shared" si="248"/>
        <v>0.8</v>
      </c>
      <c r="AW194" s="157">
        <f t="shared" si="249"/>
        <v>0.8</v>
      </c>
      <c r="AX194" s="157">
        <f t="shared" si="250"/>
        <v>0.44000000000000006</v>
      </c>
      <c r="AY194" s="157">
        <f t="shared" si="251"/>
        <v>0.85</v>
      </c>
      <c r="AZ194" s="157">
        <f t="shared" si="252"/>
        <v>0.85</v>
      </c>
      <c r="BA194" s="157">
        <f t="shared" si="253"/>
        <v>0.85</v>
      </c>
      <c r="BB194" s="157">
        <f t="shared" si="254"/>
        <v>0.85</v>
      </c>
      <c r="BC194" s="157">
        <f t="shared" si="255"/>
        <v>0.46750000000000003</v>
      </c>
      <c r="BD194" s="60"/>
      <c r="BE194" s="158">
        <f t="shared" si="334"/>
        <v>70.082744625047539</v>
      </c>
      <c r="BF194" s="1"/>
      <c r="BG194" s="1"/>
      <c r="BH194" s="159">
        <f t="shared" si="256"/>
        <v>0</v>
      </c>
      <c r="BI194" s="159">
        <f t="shared" si="257"/>
        <v>0</v>
      </c>
      <c r="BJ194" s="159">
        <f t="shared" si="258"/>
        <v>0</v>
      </c>
      <c r="BK194" s="159">
        <f t="shared" si="259"/>
        <v>0</v>
      </c>
      <c r="BL194" s="159">
        <f t="shared" si="260"/>
        <v>0</v>
      </c>
      <c r="BM194" s="159">
        <f t="shared" si="261"/>
        <v>40</v>
      </c>
      <c r="BN194" s="159">
        <f t="shared" si="262"/>
        <v>40</v>
      </c>
      <c r="BO194" s="159">
        <f t="shared" si="263"/>
        <v>40</v>
      </c>
      <c r="BP194" s="159">
        <f t="shared" si="264"/>
        <v>40</v>
      </c>
      <c r="BQ194" s="159">
        <f t="shared" si="265"/>
        <v>40</v>
      </c>
      <c r="BR194" s="159">
        <f t="shared" si="266"/>
        <v>40</v>
      </c>
      <c r="BS194" s="159">
        <f t="shared" si="267"/>
        <v>40</v>
      </c>
      <c r="BT194" s="159">
        <f t="shared" si="268"/>
        <v>40</v>
      </c>
      <c r="BU194" s="159">
        <f t="shared" si="269"/>
        <v>40</v>
      </c>
      <c r="BV194" s="159">
        <f t="shared" si="270"/>
        <v>40</v>
      </c>
      <c r="BW194" s="159">
        <f t="shared" si="271"/>
        <v>60</v>
      </c>
      <c r="BX194" s="159">
        <f t="shared" si="272"/>
        <v>60</v>
      </c>
      <c r="BY194" s="159">
        <f t="shared" si="273"/>
        <v>60</v>
      </c>
      <c r="BZ194" s="159">
        <f t="shared" si="274"/>
        <v>60</v>
      </c>
      <c r="CA194" s="159">
        <f t="shared" si="275"/>
        <v>60</v>
      </c>
      <c r="CB194" s="159">
        <f t="shared" si="276"/>
        <v>60</v>
      </c>
      <c r="CC194" s="159">
        <f t="shared" si="277"/>
        <v>60</v>
      </c>
      <c r="CD194" s="159">
        <f t="shared" si="278"/>
        <v>60</v>
      </c>
      <c r="CE194" s="159">
        <f t="shared" si="279"/>
        <v>60</v>
      </c>
      <c r="CF194" s="159">
        <f t="shared" si="280"/>
        <v>60</v>
      </c>
      <c r="CG194" s="1"/>
      <c r="CH194" s="1"/>
      <c r="CI194" s="160">
        <f t="shared" si="281"/>
        <v>20.082744625047539</v>
      </c>
      <c r="CJ194" s="160">
        <f t="shared" si="282"/>
        <v>20.082744625047539</v>
      </c>
      <c r="CK194" s="160">
        <f t="shared" si="283"/>
        <v>20.082744625047539</v>
      </c>
      <c r="CL194" s="160">
        <f t="shared" si="284"/>
        <v>20.082744625047539</v>
      </c>
      <c r="CM194" s="160">
        <f t="shared" si="285"/>
        <v>20.082744625047539</v>
      </c>
      <c r="CN194" s="160">
        <f t="shared" si="286"/>
        <v>60.082744625047539</v>
      </c>
      <c r="CO194" s="160">
        <f t="shared" si="287"/>
        <v>60.082744625047539</v>
      </c>
      <c r="CP194" s="160">
        <f t="shared" si="288"/>
        <v>60.082744625047539</v>
      </c>
      <c r="CQ194" s="160">
        <f t="shared" si="289"/>
        <v>60.082744625047539</v>
      </c>
      <c r="CR194" s="160">
        <f t="shared" si="290"/>
        <v>60.082744625047539</v>
      </c>
      <c r="CS194" s="160">
        <f t="shared" si="291"/>
        <v>60.082744625047539</v>
      </c>
      <c r="CT194" s="160">
        <f t="shared" si="292"/>
        <v>60.082744625047539</v>
      </c>
      <c r="CU194" s="160">
        <f t="shared" si="293"/>
        <v>60.082744625047539</v>
      </c>
      <c r="CV194" s="160">
        <f t="shared" si="294"/>
        <v>60.082744625047539</v>
      </c>
      <c r="CW194" s="160">
        <f t="shared" si="295"/>
        <v>60.082744625047539</v>
      </c>
      <c r="CX194" s="160">
        <f t="shared" si="296"/>
        <v>80.082744625047553</v>
      </c>
      <c r="CY194" s="160">
        <f t="shared" si="297"/>
        <v>80.082744625047553</v>
      </c>
      <c r="CZ194" s="160">
        <f t="shared" si="298"/>
        <v>80.082744625047553</v>
      </c>
      <c r="DA194" s="160">
        <f t="shared" si="299"/>
        <v>80.082744625047553</v>
      </c>
      <c r="DB194" s="160">
        <f t="shared" si="300"/>
        <v>80.082744625047553</v>
      </c>
      <c r="DC194" s="160">
        <f t="shared" si="301"/>
        <v>80.082744625047553</v>
      </c>
      <c r="DD194" s="160">
        <f t="shared" si="302"/>
        <v>80.082744625047553</v>
      </c>
      <c r="DE194" s="160">
        <f t="shared" si="303"/>
        <v>80.082744625047553</v>
      </c>
      <c r="DF194" s="160">
        <f t="shared" si="304"/>
        <v>80.082744625047553</v>
      </c>
      <c r="DG194" s="160">
        <f t="shared" si="305"/>
        <v>80.082744625047553</v>
      </c>
      <c r="DH194" s="36"/>
      <c r="DI194" s="36"/>
      <c r="DJ194" s="160">
        <f t="shared" si="306"/>
        <v>20.082744625047539</v>
      </c>
      <c r="DK194" s="160">
        <f t="shared" si="307"/>
        <v>20.082744625047539</v>
      </c>
      <c r="DL194" s="160">
        <f t="shared" si="308"/>
        <v>20.082744625047539</v>
      </c>
      <c r="DM194" s="160">
        <f t="shared" si="309"/>
        <v>20.082744625047539</v>
      </c>
      <c r="DN194" s="160">
        <f t="shared" si="310"/>
        <v>11.045509543776147</v>
      </c>
      <c r="DO194" s="160">
        <f t="shared" si="311"/>
        <v>54.074470162542788</v>
      </c>
      <c r="DP194" s="160">
        <f t="shared" si="312"/>
        <v>54.074470162542788</v>
      </c>
      <c r="DQ194" s="160">
        <f t="shared" si="313"/>
        <v>54.074470162542788</v>
      </c>
      <c r="DR194" s="160">
        <f t="shared" si="314"/>
        <v>54.074470162542788</v>
      </c>
      <c r="DS194" s="160">
        <f t="shared" si="315"/>
        <v>29.740958589398534</v>
      </c>
      <c r="DT194" s="160">
        <f t="shared" si="316"/>
        <v>57.07860739379516</v>
      </c>
      <c r="DU194" s="160">
        <f t="shared" si="317"/>
        <v>57.07860739379516</v>
      </c>
      <c r="DV194" s="160">
        <f t="shared" si="318"/>
        <v>57.07860739379516</v>
      </c>
      <c r="DW194" s="160">
        <f t="shared" si="319"/>
        <v>57.07860739379516</v>
      </c>
      <c r="DX194" s="160">
        <f t="shared" si="320"/>
        <v>31.393234066587336</v>
      </c>
      <c r="DY194" s="160">
        <f t="shared" si="321"/>
        <v>64.066195700038051</v>
      </c>
      <c r="DZ194" s="160">
        <f t="shared" si="322"/>
        <v>64.066195700038051</v>
      </c>
      <c r="EA194" s="160">
        <f t="shared" si="323"/>
        <v>64.066195700038051</v>
      </c>
      <c r="EB194" s="160">
        <f t="shared" si="324"/>
        <v>64.066195700038051</v>
      </c>
      <c r="EC194" s="160">
        <f t="shared" si="325"/>
        <v>35.236407635020925</v>
      </c>
      <c r="ED194" s="160">
        <f t="shared" si="326"/>
        <v>68.070332931290423</v>
      </c>
      <c r="EE194" s="160">
        <f t="shared" si="327"/>
        <v>68.070332931290423</v>
      </c>
      <c r="EF194" s="160">
        <f t="shared" si="328"/>
        <v>68.070332931290423</v>
      </c>
      <c r="EG194" s="160">
        <f t="shared" si="329"/>
        <v>68.070332931290423</v>
      </c>
      <c r="EH194" s="160">
        <f t="shared" si="330"/>
        <v>37.438683112209731</v>
      </c>
      <c r="EI194" s="36"/>
      <c r="EJ194" s="36"/>
      <c r="EK194" s="36"/>
      <c r="EL194" s="36"/>
      <c r="EM194" s="36"/>
      <c r="EN194" s="36"/>
      <c r="EO194" s="36"/>
      <c r="EP194" s="36"/>
      <c r="EQ194" s="36"/>
      <c r="ER194" s="36"/>
      <c r="ES194" s="36"/>
      <c r="ET194" s="36"/>
      <c r="EU194" s="36"/>
    </row>
    <row r="195" spans="1:151" ht="13.5" thickBot="1">
      <c r="A195" s="2">
        <v>1186</v>
      </c>
      <c r="B195" s="153">
        <f>INDEX('Customer Longevity'!$A$7:$A$206,MATCH(Model!A195,'Customer Longevity'!$B$7:$B$206,0))</f>
        <v>12.285136231695805</v>
      </c>
      <c r="C195" s="154">
        <v>22109.137450415685</v>
      </c>
      <c r="D195" s="3"/>
      <c r="E195" s="153" cm="1">
        <f t="array" ref="E195">INDEX('Distance to Each Branch'!$C$7:$C$806,MATCH(1, (Model!$E$14='Distance to Each Branch'!$B$7:$B$806)*(Model!A195='Distance to Each Branch'!$A$7:$A$806),0))</f>
        <v>6.5156917885061931</v>
      </c>
      <c r="F195" s="153" cm="1">
        <f t="array" ref="F195">INDEX('Distance to Each Branch'!$C$7:$C$806,MATCH(1, (Model!$F$14='Distance to Each Branch'!$B$7:$B$806)*(Model!A195='Distance to Each Branch'!$A$7:$A$806),0))</f>
        <v>3.0044446844119759</v>
      </c>
      <c r="G195" s="153" cm="1">
        <f t="array" ref="G195">INDEX('Distance to Each Branch'!$C$7:$C$806,MATCH(1, (Model!$G$14='Distance to Each Branch'!$B$7:$B$806)*(Model!A195='Distance to Each Branch'!$A$7:$A$806),0))</f>
        <v>4.7586478409444668</v>
      </c>
      <c r="H195" s="153" cm="1">
        <f t="array" ref="H195">INDEX('Distance to Each Branch'!$C$7:$C$806,MATCH(1, (Model!$H$14='Distance to Each Branch'!$B$7:$B$806)*(Model!A195='Distance to Each Branch'!$A$7:$A$806),0))</f>
        <v>3.2834375626333538</v>
      </c>
      <c r="I195" s="155" t="str">
        <f t="shared" si="332"/>
        <v>Branch B</v>
      </c>
      <c r="J195" s="54"/>
      <c r="K195" s="156">
        <f t="shared" si="333"/>
        <v>3.0044446844119759</v>
      </c>
      <c r="L195" s="34">
        <v>0</v>
      </c>
      <c r="M195" s="153">
        <f t="shared" si="231"/>
        <v>0</v>
      </c>
      <c r="N195" s="153">
        <f t="shared" si="335"/>
        <v>0.27899287822137797</v>
      </c>
      <c r="O195" s="153">
        <f t="shared" si="336"/>
        <v>0</v>
      </c>
      <c r="P195" s="153">
        <f t="shared" si="337"/>
        <v>0</v>
      </c>
      <c r="R195" s="23">
        <v>1</v>
      </c>
      <c r="S195" s="157">
        <f>(1-IF(M195=0,0,INDEX('Branch Closure Driven Attrition'!$D$9:$G$12,MATCH($B195,'Branch Closure Driven Attrition'!$C$9:$C$12,TRUE),MATCH(M195,'Branch Closure Driven Attrition'!$D$8:$G$8,TRUE))))</f>
        <v>1</v>
      </c>
      <c r="T195" s="157">
        <f>(1-IF(N195=0,0,INDEX('Branch Closure Driven Attrition'!$D$9:$G$12,MATCH($B195,'Branch Closure Driven Attrition'!$C$9:$C$12,TRUE),MATCH(N195,'Branch Closure Driven Attrition'!$D$8:$G$8,TRUE))))</f>
        <v>0.75</v>
      </c>
      <c r="U195" s="157">
        <f>(1-IF(O195=0,0,INDEX('Branch Closure Driven Attrition'!$D$9:$G$12,MATCH($B195,'Branch Closure Driven Attrition'!$C$9:$C$12,TRUE),MATCH(O195,'Branch Closure Driven Attrition'!$D$8:$G$8,TRUE))))</f>
        <v>1</v>
      </c>
      <c r="V195" s="157">
        <f>(1-IF(P195=0,0,INDEX('Branch Closure Driven Attrition'!$D$9:$G$12,MATCH($B195,'Branch Closure Driven Attrition'!$C$9:$C$12,TRUE),MATCH(P195,'Branch Closure Driven Attrition'!$D$8:$G$8,TRUE))))</f>
        <v>1</v>
      </c>
      <c r="W195" s="29"/>
      <c r="X195" s="23">
        <f t="shared" si="230"/>
        <v>1</v>
      </c>
      <c r="Y195" s="157">
        <f>IF($C195&lt;'Fee Driven Attrition'!$I$8,1-IF(Y$13='Fee Driven Attrition'!$J$7,'Fee Driven Attrition'!$J$8,'Fee Driven Attrition'!$K$8),1)</f>
        <v>1</v>
      </c>
      <c r="Z195" s="157">
        <f>IF($C195&lt;'Fee Driven Attrition'!$I$9,1-IF(Z$13='Fee Driven Attrition'!$J$7,'Fee Driven Attrition'!$J$9,'Fee Driven Attrition'!$K$8),1)</f>
        <v>1</v>
      </c>
      <c r="AA195" s="157">
        <f>IF($C195&lt;'Fee Driven Attrition'!$I$8,1-IF(AA$13='Fee Driven Attrition'!$K$7,'Fee Driven Attrition'!$K$8,'Fee Driven Attrition'!$K$8),1)</f>
        <v>1</v>
      </c>
      <c r="AB195" s="157">
        <f>IF($C195&lt;'Fee Driven Attrition'!$I$9,1-IF(AB$13='Fee Driven Attrition'!$K$7,'Fee Driven Attrition'!$K$9,'Fee Driven Attrition'!$K$8),1)</f>
        <v>1</v>
      </c>
      <c r="AC195" s="29"/>
      <c r="AD195" s="23"/>
      <c r="AE195" s="157">
        <f t="shared" si="331"/>
        <v>1</v>
      </c>
      <c r="AF195" s="157">
        <f t="shared" si="232"/>
        <v>1</v>
      </c>
      <c r="AG195" s="157">
        <f t="shared" si="233"/>
        <v>0.75</v>
      </c>
      <c r="AH195" s="157">
        <f t="shared" si="234"/>
        <v>1</v>
      </c>
      <c r="AI195" s="157">
        <f t="shared" si="235"/>
        <v>1</v>
      </c>
      <c r="AJ195" s="157">
        <f t="shared" si="236"/>
        <v>1</v>
      </c>
      <c r="AK195" s="157">
        <f t="shared" si="237"/>
        <v>1</v>
      </c>
      <c r="AL195" s="157">
        <f t="shared" si="238"/>
        <v>0.75</v>
      </c>
      <c r="AM195" s="157">
        <f t="shared" si="239"/>
        <v>1</v>
      </c>
      <c r="AN195" s="157">
        <f t="shared" si="240"/>
        <v>1</v>
      </c>
      <c r="AO195" s="157">
        <f t="shared" si="241"/>
        <v>1</v>
      </c>
      <c r="AP195" s="157">
        <f t="shared" si="242"/>
        <v>1</v>
      </c>
      <c r="AQ195" s="157">
        <f t="shared" si="243"/>
        <v>0.75</v>
      </c>
      <c r="AR195" s="157">
        <f t="shared" si="244"/>
        <v>1</v>
      </c>
      <c r="AS195" s="157">
        <f t="shared" si="245"/>
        <v>1</v>
      </c>
      <c r="AT195" s="157">
        <f t="shared" si="246"/>
        <v>1</v>
      </c>
      <c r="AU195" s="157">
        <f t="shared" si="247"/>
        <v>1</v>
      </c>
      <c r="AV195" s="157">
        <f t="shared" si="248"/>
        <v>0.75</v>
      </c>
      <c r="AW195" s="157">
        <f t="shared" si="249"/>
        <v>1</v>
      </c>
      <c r="AX195" s="157">
        <f t="shared" si="250"/>
        <v>1</v>
      </c>
      <c r="AY195" s="157">
        <f t="shared" si="251"/>
        <v>1</v>
      </c>
      <c r="AZ195" s="157">
        <f t="shared" si="252"/>
        <v>1</v>
      </c>
      <c r="BA195" s="157">
        <f t="shared" si="253"/>
        <v>0.75</v>
      </c>
      <c r="BB195" s="157">
        <f t="shared" si="254"/>
        <v>1</v>
      </c>
      <c r="BC195" s="157">
        <f t="shared" si="255"/>
        <v>1</v>
      </c>
      <c r="BD195" s="60"/>
      <c r="BE195" s="158">
        <f t="shared" si="334"/>
        <v>221.09137450415685</v>
      </c>
      <c r="BF195" s="1"/>
      <c r="BG195" s="1"/>
      <c r="BH195" s="159">
        <f t="shared" si="256"/>
        <v>0</v>
      </c>
      <c r="BI195" s="159">
        <f t="shared" si="257"/>
        <v>0</v>
      </c>
      <c r="BJ195" s="159">
        <f t="shared" si="258"/>
        <v>0</v>
      </c>
      <c r="BK195" s="159">
        <f t="shared" si="259"/>
        <v>0</v>
      </c>
      <c r="BL195" s="159">
        <f t="shared" si="260"/>
        <v>0</v>
      </c>
      <c r="BM195" s="159">
        <f t="shared" si="261"/>
        <v>0</v>
      </c>
      <c r="BN195" s="159">
        <f t="shared" si="262"/>
        <v>0</v>
      </c>
      <c r="BO195" s="159">
        <f t="shared" si="263"/>
        <v>0</v>
      </c>
      <c r="BP195" s="159">
        <f t="shared" si="264"/>
        <v>0</v>
      </c>
      <c r="BQ195" s="159">
        <f t="shared" si="265"/>
        <v>0</v>
      </c>
      <c r="BR195" s="159">
        <f t="shared" si="266"/>
        <v>0</v>
      </c>
      <c r="BS195" s="159">
        <f t="shared" si="267"/>
        <v>0</v>
      </c>
      <c r="BT195" s="159">
        <f t="shared" si="268"/>
        <v>0</v>
      </c>
      <c r="BU195" s="159">
        <f t="shared" si="269"/>
        <v>0</v>
      </c>
      <c r="BV195" s="159">
        <f t="shared" si="270"/>
        <v>0</v>
      </c>
      <c r="BW195" s="159">
        <f t="shared" si="271"/>
        <v>0</v>
      </c>
      <c r="BX195" s="159">
        <f t="shared" si="272"/>
        <v>0</v>
      </c>
      <c r="BY195" s="159">
        <f t="shared" si="273"/>
        <v>0</v>
      </c>
      <c r="BZ195" s="159">
        <f t="shared" si="274"/>
        <v>0</v>
      </c>
      <c r="CA195" s="159">
        <f t="shared" si="275"/>
        <v>0</v>
      </c>
      <c r="CB195" s="159">
        <f t="shared" si="276"/>
        <v>0</v>
      </c>
      <c r="CC195" s="159">
        <f t="shared" si="277"/>
        <v>0</v>
      </c>
      <c r="CD195" s="159">
        <f t="shared" si="278"/>
        <v>0</v>
      </c>
      <c r="CE195" s="159">
        <f t="shared" si="279"/>
        <v>0</v>
      </c>
      <c r="CF195" s="159">
        <f t="shared" si="280"/>
        <v>0</v>
      </c>
      <c r="CG195" s="1"/>
      <c r="CH195" s="1"/>
      <c r="CI195" s="160">
        <f t="shared" si="281"/>
        <v>171.09137450415685</v>
      </c>
      <c r="CJ195" s="160">
        <f t="shared" si="282"/>
        <v>171.09137450415685</v>
      </c>
      <c r="CK195" s="160">
        <f t="shared" si="283"/>
        <v>171.09137450415685</v>
      </c>
      <c r="CL195" s="160">
        <f t="shared" si="284"/>
        <v>171.09137450415685</v>
      </c>
      <c r="CM195" s="160">
        <f t="shared" si="285"/>
        <v>171.09137450415685</v>
      </c>
      <c r="CN195" s="160">
        <f t="shared" si="286"/>
        <v>171.09137450415685</v>
      </c>
      <c r="CO195" s="160">
        <f t="shared" si="287"/>
        <v>171.09137450415685</v>
      </c>
      <c r="CP195" s="160">
        <f t="shared" si="288"/>
        <v>171.09137450415685</v>
      </c>
      <c r="CQ195" s="160">
        <f t="shared" si="289"/>
        <v>171.09137450415685</v>
      </c>
      <c r="CR195" s="160">
        <f t="shared" si="290"/>
        <v>171.09137450415685</v>
      </c>
      <c r="CS195" s="160">
        <f t="shared" si="291"/>
        <v>171.09137450415685</v>
      </c>
      <c r="CT195" s="160">
        <f t="shared" si="292"/>
        <v>171.09137450415685</v>
      </c>
      <c r="CU195" s="160">
        <f t="shared" si="293"/>
        <v>171.09137450415685</v>
      </c>
      <c r="CV195" s="160">
        <f t="shared" si="294"/>
        <v>171.09137450415685</v>
      </c>
      <c r="CW195" s="160">
        <f t="shared" si="295"/>
        <v>171.09137450415685</v>
      </c>
      <c r="CX195" s="160">
        <f t="shared" si="296"/>
        <v>171.09137450415685</v>
      </c>
      <c r="CY195" s="160">
        <f t="shared" si="297"/>
        <v>171.09137450415685</v>
      </c>
      <c r="CZ195" s="160">
        <f t="shared" si="298"/>
        <v>171.09137450415685</v>
      </c>
      <c r="DA195" s="160">
        <f t="shared" si="299"/>
        <v>171.09137450415685</v>
      </c>
      <c r="DB195" s="160">
        <f t="shared" si="300"/>
        <v>171.09137450415685</v>
      </c>
      <c r="DC195" s="160">
        <f t="shared" si="301"/>
        <v>171.09137450415685</v>
      </c>
      <c r="DD195" s="160">
        <f t="shared" si="302"/>
        <v>171.09137450415685</v>
      </c>
      <c r="DE195" s="160">
        <f t="shared" si="303"/>
        <v>171.09137450415685</v>
      </c>
      <c r="DF195" s="160">
        <f t="shared" si="304"/>
        <v>171.09137450415685</v>
      </c>
      <c r="DG195" s="160">
        <f t="shared" si="305"/>
        <v>171.09137450415685</v>
      </c>
      <c r="DH195" s="36"/>
      <c r="DI195" s="36"/>
      <c r="DJ195" s="160">
        <f t="shared" si="306"/>
        <v>171.09137450415685</v>
      </c>
      <c r="DK195" s="160">
        <f t="shared" si="307"/>
        <v>171.09137450415685</v>
      </c>
      <c r="DL195" s="160">
        <f t="shared" si="308"/>
        <v>128.31853087811763</v>
      </c>
      <c r="DM195" s="160">
        <f t="shared" si="309"/>
        <v>171.09137450415685</v>
      </c>
      <c r="DN195" s="160">
        <f t="shared" si="310"/>
        <v>171.09137450415685</v>
      </c>
      <c r="DO195" s="160">
        <f t="shared" si="311"/>
        <v>171.09137450415685</v>
      </c>
      <c r="DP195" s="160">
        <f t="shared" si="312"/>
        <v>171.09137450415685</v>
      </c>
      <c r="DQ195" s="160">
        <f t="shared" si="313"/>
        <v>128.31853087811763</v>
      </c>
      <c r="DR195" s="160">
        <f t="shared" si="314"/>
        <v>171.09137450415685</v>
      </c>
      <c r="DS195" s="160">
        <f t="shared" si="315"/>
        <v>171.09137450415685</v>
      </c>
      <c r="DT195" s="160">
        <f t="shared" si="316"/>
        <v>171.09137450415685</v>
      </c>
      <c r="DU195" s="160">
        <f t="shared" si="317"/>
        <v>171.09137450415685</v>
      </c>
      <c r="DV195" s="160">
        <f t="shared" si="318"/>
        <v>128.31853087811763</v>
      </c>
      <c r="DW195" s="160">
        <f t="shared" si="319"/>
        <v>171.09137450415685</v>
      </c>
      <c r="DX195" s="160">
        <f t="shared" si="320"/>
        <v>171.09137450415685</v>
      </c>
      <c r="DY195" s="160">
        <f t="shared" si="321"/>
        <v>171.09137450415685</v>
      </c>
      <c r="DZ195" s="160">
        <f t="shared" si="322"/>
        <v>171.09137450415685</v>
      </c>
      <c r="EA195" s="160">
        <f t="shared" si="323"/>
        <v>128.31853087811763</v>
      </c>
      <c r="EB195" s="160">
        <f t="shared" si="324"/>
        <v>171.09137450415685</v>
      </c>
      <c r="EC195" s="160">
        <f t="shared" si="325"/>
        <v>171.09137450415685</v>
      </c>
      <c r="ED195" s="160">
        <f t="shared" si="326"/>
        <v>171.09137450415685</v>
      </c>
      <c r="EE195" s="160">
        <f t="shared" si="327"/>
        <v>171.09137450415685</v>
      </c>
      <c r="EF195" s="160">
        <f t="shared" si="328"/>
        <v>128.31853087811763</v>
      </c>
      <c r="EG195" s="160">
        <f t="shared" si="329"/>
        <v>171.09137450415685</v>
      </c>
      <c r="EH195" s="160">
        <f t="shared" si="330"/>
        <v>171.09137450415685</v>
      </c>
      <c r="EI195" s="36"/>
      <c r="EJ195" s="36"/>
      <c r="EK195" s="36"/>
      <c r="EL195" s="36"/>
      <c r="EM195" s="36"/>
      <c r="EN195" s="36"/>
      <c r="EO195" s="36"/>
      <c r="EP195" s="36"/>
      <c r="EQ195" s="36"/>
      <c r="ER195" s="36"/>
      <c r="ES195" s="36"/>
      <c r="ET195" s="36"/>
      <c r="EU195" s="36"/>
    </row>
    <row r="196" spans="1:151" ht="13.5" thickBot="1">
      <c r="A196" s="2">
        <v>1100</v>
      </c>
      <c r="B196" s="153">
        <f>INDEX('Customer Longevity'!$A$7:$A$206,MATCH(Model!A196,'Customer Longevity'!$B$7:$B$206,0))</f>
        <v>4.2836625603623641</v>
      </c>
      <c r="C196" s="154">
        <v>9073.6591917119149</v>
      </c>
      <c r="D196" s="3"/>
      <c r="E196" s="153" cm="1">
        <f t="array" ref="E196">INDEX('Distance to Each Branch'!$C$7:$C$806,MATCH(1, (Model!$E$14='Distance to Each Branch'!$B$7:$B$806)*(Model!A196='Distance to Each Branch'!$A$7:$A$806),0))</f>
        <v>1.8718494134191985</v>
      </c>
      <c r="F196" s="153" cm="1">
        <f t="array" ref="F196">INDEX('Distance to Each Branch'!$C$7:$C$806,MATCH(1, (Model!$F$14='Distance to Each Branch'!$B$7:$B$806)*(Model!A196='Distance to Each Branch'!$A$7:$A$806),0))</f>
        <v>3.376150344969655</v>
      </c>
      <c r="G196" s="153" cm="1">
        <f t="array" ref="G196">INDEX('Distance to Each Branch'!$C$7:$C$806,MATCH(1, (Model!$G$14='Distance to Each Branch'!$B$7:$B$806)*(Model!A196='Distance to Each Branch'!$A$7:$A$806),0))</f>
        <v>1.0548789588709102</v>
      </c>
      <c r="H196" s="153" cm="1">
        <f t="array" ref="H196">INDEX('Distance to Each Branch'!$C$7:$C$806,MATCH(1, (Model!$H$14='Distance to Each Branch'!$B$7:$B$806)*(Model!A196='Distance to Each Branch'!$A$7:$A$806),0))</f>
        <v>3.5020468774506712</v>
      </c>
      <c r="I196" s="155" t="str">
        <f t="shared" si="332"/>
        <v>Branch C</v>
      </c>
      <c r="J196" s="54"/>
      <c r="K196" s="156">
        <f t="shared" si="333"/>
        <v>1.0548789588709102</v>
      </c>
      <c r="L196" s="34">
        <v>0</v>
      </c>
      <c r="M196" s="153">
        <f t="shared" si="231"/>
        <v>0</v>
      </c>
      <c r="N196" s="153">
        <f t="shared" si="335"/>
        <v>0</v>
      </c>
      <c r="O196" s="153">
        <f t="shared" si="336"/>
        <v>0.81697045454828832</v>
      </c>
      <c r="P196" s="153">
        <f t="shared" si="337"/>
        <v>0</v>
      </c>
      <c r="R196" s="23">
        <v>1</v>
      </c>
      <c r="S196" s="157">
        <f>(1-IF(M196=0,0,INDEX('Branch Closure Driven Attrition'!$D$9:$G$12,MATCH($B196,'Branch Closure Driven Attrition'!$C$9:$C$12,TRUE),MATCH(M196,'Branch Closure Driven Attrition'!$D$8:$G$8,TRUE))))</f>
        <v>1</v>
      </c>
      <c r="T196" s="157">
        <f>(1-IF(N196=0,0,INDEX('Branch Closure Driven Attrition'!$D$9:$G$12,MATCH($B196,'Branch Closure Driven Attrition'!$C$9:$C$12,TRUE),MATCH(N196,'Branch Closure Driven Attrition'!$D$8:$G$8,TRUE))))</f>
        <v>1</v>
      </c>
      <c r="U196" s="157">
        <f>(1-IF(O196=0,0,INDEX('Branch Closure Driven Attrition'!$D$9:$G$12,MATCH($B196,'Branch Closure Driven Attrition'!$C$9:$C$12,TRUE),MATCH(O196,'Branch Closure Driven Attrition'!$D$8:$G$8,TRUE))))</f>
        <v>0.65</v>
      </c>
      <c r="V196" s="157">
        <f>(1-IF(P196=0,0,INDEX('Branch Closure Driven Attrition'!$D$9:$G$12,MATCH($B196,'Branch Closure Driven Attrition'!$C$9:$C$12,TRUE),MATCH(P196,'Branch Closure Driven Attrition'!$D$8:$G$8,TRUE))))</f>
        <v>1</v>
      </c>
      <c r="W196" s="29"/>
      <c r="X196" s="23">
        <f t="shared" si="230"/>
        <v>1</v>
      </c>
      <c r="Y196" s="157">
        <f>IF($C196&lt;'Fee Driven Attrition'!$I$8,1-IF(Y$13='Fee Driven Attrition'!$J$7,'Fee Driven Attrition'!$J$8,'Fee Driven Attrition'!$K$8),1)</f>
        <v>0.9</v>
      </c>
      <c r="Z196" s="157">
        <f>IF($C196&lt;'Fee Driven Attrition'!$I$9,1-IF(Z$13='Fee Driven Attrition'!$J$7,'Fee Driven Attrition'!$J$9,'Fee Driven Attrition'!$K$8),1)</f>
        <v>0.95</v>
      </c>
      <c r="AA196" s="157">
        <f>IF($C196&lt;'Fee Driven Attrition'!$I$8,1-IF(AA$13='Fee Driven Attrition'!$K$7,'Fee Driven Attrition'!$K$8,'Fee Driven Attrition'!$K$8),1)</f>
        <v>0.8</v>
      </c>
      <c r="AB196" s="157">
        <f>IF($C196&lt;'Fee Driven Attrition'!$I$9,1-IF(AB$13='Fee Driven Attrition'!$K$7,'Fee Driven Attrition'!$K$9,'Fee Driven Attrition'!$K$8),1)</f>
        <v>0.85</v>
      </c>
      <c r="AC196" s="29"/>
      <c r="AD196" s="23"/>
      <c r="AE196" s="157">
        <f t="shared" si="331"/>
        <v>1</v>
      </c>
      <c r="AF196" s="157">
        <f t="shared" si="232"/>
        <v>1</v>
      </c>
      <c r="AG196" s="157">
        <f t="shared" si="233"/>
        <v>1</v>
      </c>
      <c r="AH196" s="157">
        <f t="shared" si="234"/>
        <v>0.65</v>
      </c>
      <c r="AI196" s="157">
        <f t="shared" si="235"/>
        <v>1</v>
      </c>
      <c r="AJ196" s="157">
        <f t="shared" si="236"/>
        <v>0.9</v>
      </c>
      <c r="AK196" s="157">
        <f t="shared" si="237"/>
        <v>0.9</v>
      </c>
      <c r="AL196" s="157">
        <f t="shared" si="238"/>
        <v>0.9</v>
      </c>
      <c r="AM196" s="157">
        <f t="shared" si="239"/>
        <v>0.58500000000000008</v>
      </c>
      <c r="AN196" s="157">
        <f t="shared" si="240"/>
        <v>0.9</v>
      </c>
      <c r="AO196" s="157">
        <f t="shared" si="241"/>
        <v>0.95</v>
      </c>
      <c r="AP196" s="157">
        <f t="shared" si="242"/>
        <v>0.95</v>
      </c>
      <c r="AQ196" s="157">
        <f t="shared" si="243"/>
        <v>0.95</v>
      </c>
      <c r="AR196" s="157">
        <f t="shared" si="244"/>
        <v>0.61749999999999994</v>
      </c>
      <c r="AS196" s="157">
        <f t="shared" si="245"/>
        <v>0.95</v>
      </c>
      <c r="AT196" s="157">
        <f t="shared" si="246"/>
        <v>0.8</v>
      </c>
      <c r="AU196" s="157">
        <f t="shared" si="247"/>
        <v>0.8</v>
      </c>
      <c r="AV196" s="157">
        <f t="shared" si="248"/>
        <v>0.8</v>
      </c>
      <c r="AW196" s="157">
        <f t="shared" si="249"/>
        <v>0.52</v>
      </c>
      <c r="AX196" s="157">
        <f t="shared" si="250"/>
        <v>0.8</v>
      </c>
      <c r="AY196" s="157">
        <f t="shared" si="251"/>
        <v>0.85</v>
      </c>
      <c r="AZ196" s="157">
        <f t="shared" si="252"/>
        <v>0.85</v>
      </c>
      <c r="BA196" s="157">
        <f t="shared" si="253"/>
        <v>0.85</v>
      </c>
      <c r="BB196" s="157">
        <f t="shared" si="254"/>
        <v>0.55249999999999999</v>
      </c>
      <c r="BC196" s="157">
        <f t="shared" si="255"/>
        <v>0.85</v>
      </c>
      <c r="BD196" s="60"/>
      <c r="BE196" s="158">
        <f t="shared" si="334"/>
        <v>90.736591917119156</v>
      </c>
      <c r="BF196" s="1"/>
      <c r="BG196" s="1"/>
      <c r="BH196" s="159">
        <f t="shared" si="256"/>
        <v>0</v>
      </c>
      <c r="BI196" s="159">
        <f t="shared" si="257"/>
        <v>0</v>
      </c>
      <c r="BJ196" s="159">
        <f t="shared" si="258"/>
        <v>0</v>
      </c>
      <c r="BK196" s="159">
        <f t="shared" si="259"/>
        <v>0</v>
      </c>
      <c r="BL196" s="159">
        <f t="shared" si="260"/>
        <v>0</v>
      </c>
      <c r="BM196" s="159">
        <f t="shared" si="261"/>
        <v>40</v>
      </c>
      <c r="BN196" s="159">
        <f t="shared" si="262"/>
        <v>40</v>
      </c>
      <c r="BO196" s="159">
        <f t="shared" si="263"/>
        <v>40</v>
      </c>
      <c r="BP196" s="159">
        <f t="shared" si="264"/>
        <v>40</v>
      </c>
      <c r="BQ196" s="159">
        <f t="shared" si="265"/>
        <v>40</v>
      </c>
      <c r="BR196" s="159">
        <f t="shared" si="266"/>
        <v>40</v>
      </c>
      <c r="BS196" s="159">
        <f t="shared" si="267"/>
        <v>40</v>
      </c>
      <c r="BT196" s="159">
        <f t="shared" si="268"/>
        <v>40</v>
      </c>
      <c r="BU196" s="159">
        <f t="shared" si="269"/>
        <v>40</v>
      </c>
      <c r="BV196" s="159">
        <f t="shared" si="270"/>
        <v>40</v>
      </c>
      <c r="BW196" s="159">
        <f t="shared" si="271"/>
        <v>60</v>
      </c>
      <c r="BX196" s="159">
        <f t="shared" si="272"/>
        <v>60</v>
      </c>
      <c r="BY196" s="159">
        <f t="shared" si="273"/>
        <v>60</v>
      </c>
      <c r="BZ196" s="159">
        <f t="shared" si="274"/>
        <v>60</v>
      </c>
      <c r="CA196" s="159">
        <f t="shared" si="275"/>
        <v>60</v>
      </c>
      <c r="CB196" s="159">
        <f t="shared" si="276"/>
        <v>60</v>
      </c>
      <c r="CC196" s="159">
        <f t="shared" si="277"/>
        <v>60</v>
      </c>
      <c r="CD196" s="159">
        <f t="shared" si="278"/>
        <v>60</v>
      </c>
      <c r="CE196" s="159">
        <f t="shared" si="279"/>
        <v>60</v>
      </c>
      <c r="CF196" s="159">
        <f t="shared" si="280"/>
        <v>60</v>
      </c>
      <c r="CG196" s="1"/>
      <c r="CH196" s="1"/>
      <c r="CI196" s="160">
        <f t="shared" si="281"/>
        <v>40.736591917119156</v>
      </c>
      <c r="CJ196" s="160">
        <f t="shared" si="282"/>
        <v>40.736591917119156</v>
      </c>
      <c r="CK196" s="160">
        <f t="shared" si="283"/>
        <v>40.736591917119156</v>
      </c>
      <c r="CL196" s="160">
        <f t="shared" si="284"/>
        <v>40.736591917119156</v>
      </c>
      <c r="CM196" s="160">
        <f t="shared" si="285"/>
        <v>40.736591917119156</v>
      </c>
      <c r="CN196" s="160">
        <f t="shared" si="286"/>
        <v>80.736591917119142</v>
      </c>
      <c r="CO196" s="160">
        <f t="shared" si="287"/>
        <v>80.736591917119142</v>
      </c>
      <c r="CP196" s="160">
        <f t="shared" si="288"/>
        <v>80.736591917119142</v>
      </c>
      <c r="CQ196" s="160">
        <f t="shared" si="289"/>
        <v>80.736591917119142</v>
      </c>
      <c r="CR196" s="160">
        <f t="shared" si="290"/>
        <v>80.736591917119142</v>
      </c>
      <c r="CS196" s="160">
        <f t="shared" si="291"/>
        <v>80.736591917119142</v>
      </c>
      <c r="CT196" s="160">
        <f t="shared" si="292"/>
        <v>80.736591917119142</v>
      </c>
      <c r="CU196" s="160">
        <f t="shared" si="293"/>
        <v>80.736591917119142</v>
      </c>
      <c r="CV196" s="160">
        <f t="shared" si="294"/>
        <v>80.736591917119142</v>
      </c>
      <c r="CW196" s="160">
        <f t="shared" si="295"/>
        <v>80.736591917119142</v>
      </c>
      <c r="CX196" s="160">
        <f t="shared" si="296"/>
        <v>100.73659191711914</v>
      </c>
      <c r="CY196" s="160">
        <f t="shared" si="297"/>
        <v>100.73659191711914</v>
      </c>
      <c r="CZ196" s="160">
        <f t="shared" si="298"/>
        <v>100.73659191711914</v>
      </c>
      <c r="DA196" s="160">
        <f t="shared" si="299"/>
        <v>100.73659191711914</v>
      </c>
      <c r="DB196" s="160">
        <f t="shared" si="300"/>
        <v>100.73659191711914</v>
      </c>
      <c r="DC196" s="160">
        <f t="shared" si="301"/>
        <v>100.73659191711914</v>
      </c>
      <c r="DD196" s="160">
        <f t="shared" si="302"/>
        <v>100.73659191711914</v>
      </c>
      <c r="DE196" s="160">
        <f t="shared" si="303"/>
        <v>100.73659191711914</v>
      </c>
      <c r="DF196" s="160">
        <f t="shared" si="304"/>
        <v>100.73659191711914</v>
      </c>
      <c r="DG196" s="160">
        <f t="shared" si="305"/>
        <v>100.73659191711914</v>
      </c>
      <c r="DH196" s="36"/>
      <c r="DI196" s="36"/>
      <c r="DJ196" s="160">
        <f t="shared" si="306"/>
        <v>40.736591917119156</v>
      </c>
      <c r="DK196" s="160">
        <f t="shared" si="307"/>
        <v>40.736591917119156</v>
      </c>
      <c r="DL196" s="160">
        <f t="shared" si="308"/>
        <v>40.736591917119156</v>
      </c>
      <c r="DM196" s="160">
        <f t="shared" si="309"/>
        <v>26.478784746127452</v>
      </c>
      <c r="DN196" s="160">
        <f t="shared" si="310"/>
        <v>40.736591917119156</v>
      </c>
      <c r="DO196" s="160">
        <f t="shared" si="311"/>
        <v>72.662932725407231</v>
      </c>
      <c r="DP196" s="160">
        <f t="shared" si="312"/>
        <v>72.662932725407231</v>
      </c>
      <c r="DQ196" s="160">
        <f t="shared" si="313"/>
        <v>72.662932725407231</v>
      </c>
      <c r="DR196" s="160">
        <f t="shared" si="314"/>
        <v>47.230906271514705</v>
      </c>
      <c r="DS196" s="160">
        <f t="shared" si="315"/>
        <v>72.662932725407231</v>
      </c>
      <c r="DT196" s="160">
        <f t="shared" si="316"/>
        <v>76.699762321263179</v>
      </c>
      <c r="DU196" s="160">
        <f t="shared" si="317"/>
        <v>76.699762321263179</v>
      </c>
      <c r="DV196" s="160">
        <f t="shared" si="318"/>
        <v>76.699762321263179</v>
      </c>
      <c r="DW196" s="160">
        <f t="shared" si="319"/>
        <v>49.854845508821064</v>
      </c>
      <c r="DX196" s="160">
        <f t="shared" si="320"/>
        <v>76.699762321263179</v>
      </c>
      <c r="DY196" s="160">
        <f t="shared" si="321"/>
        <v>80.589273533695319</v>
      </c>
      <c r="DZ196" s="160">
        <f t="shared" si="322"/>
        <v>80.589273533695319</v>
      </c>
      <c r="EA196" s="160">
        <f t="shared" si="323"/>
        <v>80.589273533695319</v>
      </c>
      <c r="EB196" s="160">
        <f t="shared" si="324"/>
        <v>52.383027796901956</v>
      </c>
      <c r="EC196" s="160">
        <f t="shared" si="325"/>
        <v>80.589273533695319</v>
      </c>
      <c r="ED196" s="160">
        <f t="shared" si="326"/>
        <v>85.626103129551268</v>
      </c>
      <c r="EE196" s="160">
        <f t="shared" si="327"/>
        <v>85.626103129551268</v>
      </c>
      <c r="EF196" s="160">
        <f t="shared" si="328"/>
        <v>85.626103129551268</v>
      </c>
      <c r="EG196" s="160">
        <f t="shared" si="329"/>
        <v>55.656967034208328</v>
      </c>
      <c r="EH196" s="160">
        <f t="shared" si="330"/>
        <v>85.626103129551268</v>
      </c>
      <c r="EI196" s="36"/>
      <c r="EJ196" s="36"/>
      <c r="EK196" s="36"/>
      <c r="EL196" s="36"/>
      <c r="EM196" s="36"/>
      <c r="EN196" s="36"/>
      <c r="EO196" s="36"/>
      <c r="EP196" s="36"/>
      <c r="EQ196" s="36"/>
      <c r="ER196" s="36"/>
      <c r="ES196" s="36"/>
      <c r="ET196" s="36"/>
      <c r="EU196" s="36"/>
    </row>
    <row r="197" spans="1:151" ht="13.5" thickBot="1">
      <c r="A197" s="2">
        <v>1167</v>
      </c>
      <c r="B197" s="153">
        <f>INDEX('Customer Longevity'!$A$7:$A$206,MATCH(Model!A197,'Customer Longevity'!$B$7:$B$206,0))</f>
        <v>12.353768718720229</v>
      </c>
      <c r="C197" s="154">
        <v>10955.37994488537</v>
      </c>
      <c r="D197" s="3"/>
      <c r="E197" s="153" cm="1">
        <f t="array" ref="E197">INDEX('Distance to Each Branch'!$C$7:$C$806,MATCH(1, (Model!$E$14='Distance to Each Branch'!$B$7:$B$806)*(Model!A197='Distance to Each Branch'!$A$7:$A$806),0))</f>
        <v>2.265806897429048</v>
      </c>
      <c r="F197" s="153" cm="1">
        <f t="array" ref="F197">INDEX('Distance to Each Branch'!$C$7:$C$806,MATCH(1, (Model!$F$14='Distance to Each Branch'!$B$7:$B$806)*(Model!A197='Distance to Each Branch'!$A$7:$A$806),0))</f>
        <v>5.127687218839359</v>
      </c>
      <c r="G197" s="153" cm="1">
        <f t="array" ref="G197">INDEX('Distance to Each Branch'!$C$7:$C$806,MATCH(1, (Model!$G$14='Distance to Each Branch'!$B$7:$B$806)*(Model!A197='Distance to Each Branch'!$A$7:$A$806),0))</f>
        <v>1.5125287792614621</v>
      </c>
      <c r="H197" s="153" cm="1">
        <f t="array" ref="H197">INDEX('Distance to Each Branch'!$C$7:$C$806,MATCH(1, (Model!$H$14='Distance to Each Branch'!$B$7:$B$806)*(Model!A197='Distance to Each Branch'!$A$7:$A$806),0))</f>
        <v>4.538547933881242</v>
      </c>
      <c r="I197" s="155" t="str">
        <f t="shared" si="332"/>
        <v>Branch C</v>
      </c>
      <c r="J197" s="54"/>
      <c r="K197" s="156">
        <f t="shared" si="333"/>
        <v>1.5125287792614621</v>
      </c>
      <c r="L197" s="34">
        <v>0</v>
      </c>
      <c r="M197" s="153">
        <f t="shared" si="231"/>
        <v>0</v>
      </c>
      <c r="N197" s="153">
        <f t="shared" si="335"/>
        <v>0</v>
      </c>
      <c r="O197" s="153">
        <f t="shared" si="336"/>
        <v>0.75327811816758583</v>
      </c>
      <c r="P197" s="153">
        <f t="shared" si="337"/>
        <v>0</v>
      </c>
      <c r="R197" s="23">
        <v>1</v>
      </c>
      <c r="S197" s="157">
        <f>(1-IF(M197=0,0,INDEX('Branch Closure Driven Attrition'!$D$9:$G$12,MATCH($B197,'Branch Closure Driven Attrition'!$C$9:$C$12,TRUE),MATCH(M197,'Branch Closure Driven Attrition'!$D$8:$G$8,TRUE))))</f>
        <v>1</v>
      </c>
      <c r="T197" s="157">
        <f>(1-IF(N197=0,0,INDEX('Branch Closure Driven Attrition'!$D$9:$G$12,MATCH($B197,'Branch Closure Driven Attrition'!$C$9:$C$12,TRUE),MATCH(N197,'Branch Closure Driven Attrition'!$D$8:$G$8,TRUE))))</f>
        <v>1</v>
      </c>
      <c r="U197" s="157">
        <f>(1-IF(O197=0,0,INDEX('Branch Closure Driven Attrition'!$D$9:$G$12,MATCH($B197,'Branch Closure Driven Attrition'!$C$9:$C$12,TRUE),MATCH(O197,'Branch Closure Driven Attrition'!$D$8:$G$8,TRUE))))</f>
        <v>0.7</v>
      </c>
      <c r="V197" s="157">
        <f>(1-IF(P197=0,0,INDEX('Branch Closure Driven Attrition'!$D$9:$G$12,MATCH($B197,'Branch Closure Driven Attrition'!$C$9:$C$12,TRUE),MATCH(P197,'Branch Closure Driven Attrition'!$D$8:$G$8,TRUE))))</f>
        <v>1</v>
      </c>
      <c r="W197" s="29"/>
      <c r="X197" s="23">
        <f t="shared" si="230"/>
        <v>1</v>
      </c>
      <c r="Y197" s="157">
        <f>IF($C197&lt;'Fee Driven Attrition'!$I$8,1-IF(Y$13='Fee Driven Attrition'!$J$7,'Fee Driven Attrition'!$J$8,'Fee Driven Attrition'!$K$8),1)</f>
        <v>0.9</v>
      </c>
      <c r="Z197" s="157">
        <f>IF($C197&lt;'Fee Driven Attrition'!$I$9,1-IF(Z$13='Fee Driven Attrition'!$J$7,'Fee Driven Attrition'!$J$9,'Fee Driven Attrition'!$K$8),1)</f>
        <v>0.95</v>
      </c>
      <c r="AA197" s="157">
        <f>IF($C197&lt;'Fee Driven Attrition'!$I$8,1-IF(AA$13='Fee Driven Attrition'!$K$7,'Fee Driven Attrition'!$K$8,'Fee Driven Attrition'!$K$8),1)</f>
        <v>0.8</v>
      </c>
      <c r="AB197" s="157">
        <f>IF($C197&lt;'Fee Driven Attrition'!$I$9,1-IF(AB$13='Fee Driven Attrition'!$K$7,'Fee Driven Attrition'!$K$9,'Fee Driven Attrition'!$K$8),1)</f>
        <v>0.85</v>
      </c>
      <c r="AC197" s="29"/>
      <c r="AD197" s="23"/>
      <c r="AE197" s="157">
        <f t="shared" si="331"/>
        <v>1</v>
      </c>
      <c r="AF197" s="157">
        <f t="shared" si="232"/>
        <v>1</v>
      </c>
      <c r="AG197" s="157">
        <f t="shared" si="233"/>
        <v>1</v>
      </c>
      <c r="AH197" s="157">
        <f t="shared" si="234"/>
        <v>0.7</v>
      </c>
      <c r="AI197" s="157">
        <f t="shared" si="235"/>
        <v>1</v>
      </c>
      <c r="AJ197" s="157">
        <f t="shared" si="236"/>
        <v>0.9</v>
      </c>
      <c r="AK197" s="157">
        <f t="shared" si="237"/>
        <v>0.9</v>
      </c>
      <c r="AL197" s="157">
        <f t="shared" si="238"/>
        <v>0.9</v>
      </c>
      <c r="AM197" s="157">
        <f t="shared" si="239"/>
        <v>0.63</v>
      </c>
      <c r="AN197" s="157">
        <f t="shared" si="240"/>
        <v>0.9</v>
      </c>
      <c r="AO197" s="157">
        <f t="shared" si="241"/>
        <v>0.95</v>
      </c>
      <c r="AP197" s="157">
        <f t="shared" si="242"/>
        <v>0.95</v>
      </c>
      <c r="AQ197" s="157">
        <f t="shared" si="243"/>
        <v>0.95</v>
      </c>
      <c r="AR197" s="157">
        <f t="shared" si="244"/>
        <v>0.66499999999999992</v>
      </c>
      <c r="AS197" s="157">
        <f t="shared" si="245"/>
        <v>0.95</v>
      </c>
      <c r="AT197" s="157">
        <f t="shared" si="246"/>
        <v>0.8</v>
      </c>
      <c r="AU197" s="157">
        <f t="shared" si="247"/>
        <v>0.8</v>
      </c>
      <c r="AV197" s="157">
        <f t="shared" si="248"/>
        <v>0.8</v>
      </c>
      <c r="AW197" s="157">
        <f t="shared" si="249"/>
        <v>0.55999999999999994</v>
      </c>
      <c r="AX197" s="157">
        <f t="shared" si="250"/>
        <v>0.8</v>
      </c>
      <c r="AY197" s="157">
        <f t="shared" si="251"/>
        <v>0.85</v>
      </c>
      <c r="AZ197" s="157">
        <f t="shared" si="252"/>
        <v>0.85</v>
      </c>
      <c r="BA197" s="157">
        <f t="shared" si="253"/>
        <v>0.85</v>
      </c>
      <c r="BB197" s="157">
        <f t="shared" si="254"/>
        <v>0.59499999999999997</v>
      </c>
      <c r="BC197" s="157">
        <f t="shared" si="255"/>
        <v>0.85</v>
      </c>
      <c r="BD197" s="60"/>
      <c r="BE197" s="158">
        <f t="shared" si="334"/>
        <v>109.5537994488537</v>
      </c>
      <c r="BF197" s="1"/>
      <c r="BG197" s="1"/>
      <c r="BH197" s="159">
        <f t="shared" si="256"/>
        <v>0</v>
      </c>
      <c r="BI197" s="159">
        <f t="shared" si="257"/>
        <v>0</v>
      </c>
      <c r="BJ197" s="159">
        <f t="shared" si="258"/>
        <v>0</v>
      </c>
      <c r="BK197" s="159">
        <f t="shared" si="259"/>
        <v>0</v>
      </c>
      <c r="BL197" s="159">
        <f t="shared" si="260"/>
        <v>0</v>
      </c>
      <c r="BM197" s="159">
        <f t="shared" si="261"/>
        <v>40</v>
      </c>
      <c r="BN197" s="159">
        <f t="shared" si="262"/>
        <v>40</v>
      </c>
      <c r="BO197" s="159">
        <f t="shared" si="263"/>
        <v>40</v>
      </c>
      <c r="BP197" s="159">
        <f t="shared" si="264"/>
        <v>40</v>
      </c>
      <c r="BQ197" s="159">
        <f t="shared" si="265"/>
        <v>40</v>
      </c>
      <c r="BR197" s="159">
        <f t="shared" si="266"/>
        <v>40</v>
      </c>
      <c r="BS197" s="159">
        <f t="shared" si="267"/>
        <v>40</v>
      </c>
      <c r="BT197" s="159">
        <f t="shared" si="268"/>
        <v>40</v>
      </c>
      <c r="BU197" s="159">
        <f t="shared" si="269"/>
        <v>40</v>
      </c>
      <c r="BV197" s="159">
        <f t="shared" si="270"/>
        <v>40</v>
      </c>
      <c r="BW197" s="159">
        <f t="shared" si="271"/>
        <v>60</v>
      </c>
      <c r="BX197" s="159">
        <f t="shared" si="272"/>
        <v>60</v>
      </c>
      <c r="BY197" s="159">
        <f t="shared" si="273"/>
        <v>60</v>
      </c>
      <c r="BZ197" s="159">
        <f t="shared" si="274"/>
        <v>60</v>
      </c>
      <c r="CA197" s="159">
        <f t="shared" si="275"/>
        <v>60</v>
      </c>
      <c r="CB197" s="159">
        <f t="shared" si="276"/>
        <v>60</v>
      </c>
      <c r="CC197" s="159">
        <f t="shared" si="277"/>
        <v>60</v>
      </c>
      <c r="CD197" s="159">
        <f t="shared" si="278"/>
        <v>60</v>
      </c>
      <c r="CE197" s="159">
        <f t="shared" si="279"/>
        <v>60</v>
      </c>
      <c r="CF197" s="159">
        <f t="shared" si="280"/>
        <v>60</v>
      </c>
      <c r="CG197" s="1"/>
      <c r="CH197" s="1"/>
      <c r="CI197" s="160">
        <f t="shared" si="281"/>
        <v>59.553799448853695</v>
      </c>
      <c r="CJ197" s="160">
        <f t="shared" si="282"/>
        <v>59.553799448853695</v>
      </c>
      <c r="CK197" s="160">
        <f t="shared" si="283"/>
        <v>59.553799448853695</v>
      </c>
      <c r="CL197" s="160">
        <f t="shared" si="284"/>
        <v>59.553799448853695</v>
      </c>
      <c r="CM197" s="160">
        <f t="shared" si="285"/>
        <v>59.553799448853695</v>
      </c>
      <c r="CN197" s="160">
        <f t="shared" si="286"/>
        <v>99.553799448853681</v>
      </c>
      <c r="CO197" s="160">
        <f t="shared" si="287"/>
        <v>99.553799448853681</v>
      </c>
      <c r="CP197" s="160">
        <f t="shared" si="288"/>
        <v>99.553799448853681</v>
      </c>
      <c r="CQ197" s="160">
        <f t="shared" si="289"/>
        <v>99.553799448853681</v>
      </c>
      <c r="CR197" s="160">
        <f t="shared" si="290"/>
        <v>99.553799448853681</v>
      </c>
      <c r="CS197" s="160">
        <f t="shared" si="291"/>
        <v>99.553799448853681</v>
      </c>
      <c r="CT197" s="160">
        <f t="shared" si="292"/>
        <v>99.553799448853681</v>
      </c>
      <c r="CU197" s="160">
        <f t="shared" si="293"/>
        <v>99.553799448853681</v>
      </c>
      <c r="CV197" s="160">
        <f t="shared" si="294"/>
        <v>99.553799448853681</v>
      </c>
      <c r="CW197" s="160">
        <f t="shared" si="295"/>
        <v>99.553799448853681</v>
      </c>
      <c r="CX197" s="160">
        <f t="shared" si="296"/>
        <v>119.55379944885368</v>
      </c>
      <c r="CY197" s="160">
        <f t="shared" si="297"/>
        <v>119.55379944885368</v>
      </c>
      <c r="CZ197" s="160">
        <f t="shared" si="298"/>
        <v>119.55379944885368</v>
      </c>
      <c r="DA197" s="160">
        <f t="shared" si="299"/>
        <v>119.55379944885368</v>
      </c>
      <c r="DB197" s="160">
        <f t="shared" si="300"/>
        <v>119.55379944885368</v>
      </c>
      <c r="DC197" s="160">
        <f t="shared" si="301"/>
        <v>119.55379944885368</v>
      </c>
      <c r="DD197" s="160">
        <f t="shared" si="302"/>
        <v>119.55379944885368</v>
      </c>
      <c r="DE197" s="160">
        <f t="shared" si="303"/>
        <v>119.55379944885368</v>
      </c>
      <c r="DF197" s="160">
        <f t="shared" si="304"/>
        <v>119.55379944885368</v>
      </c>
      <c r="DG197" s="160">
        <f t="shared" si="305"/>
        <v>119.55379944885368</v>
      </c>
      <c r="DH197" s="36"/>
      <c r="DI197" s="36"/>
      <c r="DJ197" s="160">
        <f t="shared" si="306"/>
        <v>59.553799448853695</v>
      </c>
      <c r="DK197" s="160">
        <f t="shared" si="307"/>
        <v>59.553799448853695</v>
      </c>
      <c r="DL197" s="160">
        <f t="shared" si="308"/>
        <v>59.553799448853695</v>
      </c>
      <c r="DM197" s="160">
        <f t="shared" si="309"/>
        <v>41.687659614197585</v>
      </c>
      <c r="DN197" s="160">
        <f t="shared" si="310"/>
        <v>59.553799448853695</v>
      </c>
      <c r="DO197" s="160">
        <f t="shared" si="311"/>
        <v>89.598419503968316</v>
      </c>
      <c r="DP197" s="160">
        <f t="shared" si="312"/>
        <v>89.598419503968316</v>
      </c>
      <c r="DQ197" s="160">
        <f t="shared" si="313"/>
        <v>89.598419503968316</v>
      </c>
      <c r="DR197" s="160">
        <f t="shared" si="314"/>
        <v>62.718893652777822</v>
      </c>
      <c r="DS197" s="160">
        <f t="shared" si="315"/>
        <v>89.598419503968316</v>
      </c>
      <c r="DT197" s="160">
        <f t="shared" si="316"/>
        <v>94.576109476410991</v>
      </c>
      <c r="DU197" s="160">
        <f t="shared" si="317"/>
        <v>94.576109476410991</v>
      </c>
      <c r="DV197" s="160">
        <f t="shared" si="318"/>
        <v>94.576109476410991</v>
      </c>
      <c r="DW197" s="160">
        <f t="shared" si="319"/>
        <v>66.20327663348769</v>
      </c>
      <c r="DX197" s="160">
        <f t="shared" si="320"/>
        <v>94.576109476410991</v>
      </c>
      <c r="DY197" s="160">
        <f t="shared" si="321"/>
        <v>95.643039559082951</v>
      </c>
      <c r="DZ197" s="160">
        <f t="shared" si="322"/>
        <v>95.643039559082951</v>
      </c>
      <c r="EA197" s="160">
        <f t="shared" si="323"/>
        <v>95.643039559082951</v>
      </c>
      <c r="EB197" s="160">
        <f t="shared" si="324"/>
        <v>66.950127691358048</v>
      </c>
      <c r="EC197" s="160">
        <f t="shared" si="325"/>
        <v>95.643039559082951</v>
      </c>
      <c r="ED197" s="160">
        <f t="shared" si="326"/>
        <v>101.62072953152563</v>
      </c>
      <c r="EE197" s="160">
        <f t="shared" si="327"/>
        <v>101.62072953152563</v>
      </c>
      <c r="EF197" s="160">
        <f t="shared" si="328"/>
        <v>101.62072953152563</v>
      </c>
      <c r="EG197" s="160">
        <f t="shared" si="329"/>
        <v>71.134510672067933</v>
      </c>
      <c r="EH197" s="160">
        <f t="shared" si="330"/>
        <v>101.62072953152563</v>
      </c>
      <c r="EI197" s="36"/>
      <c r="EJ197" s="36"/>
      <c r="EK197" s="36"/>
      <c r="EL197" s="36"/>
      <c r="EM197" s="36"/>
      <c r="EN197" s="36"/>
      <c r="EO197" s="36"/>
      <c r="EP197" s="36"/>
      <c r="EQ197" s="36"/>
      <c r="ER197" s="36"/>
      <c r="ES197" s="36"/>
      <c r="ET197" s="36"/>
      <c r="EU197" s="36"/>
    </row>
    <row r="198" spans="1:151" ht="13.5" thickBot="1">
      <c r="A198" s="2">
        <v>1064</v>
      </c>
      <c r="B198" s="153">
        <f>INDEX('Customer Longevity'!$A$7:$A$206,MATCH(Model!A198,'Customer Longevity'!$B$7:$B$206,0))</f>
        <v>11.865563344927123</v>
      </c>
      <c r="C198" s="154">
        <v>11006.955912189551</v>
      </c>
      <c r="D198" s="3"/>
      <c r="E198" s="153" cm="1">
        <f t="array" ref="E198">INDEX('Distance to Each Branch'!$C$7:$C$806,MATCH(1, (Model!$E$14='Distance to Each Branch'!$B$7:$B$806)*(Model!A198='Distance to Each Branch'!$A$7:$A$806),0))</f>
        <v>7.2877514346198424</v>
      </c>
      <c r="F198" s="153" cm="1">
        <f t="array" ref="F198">INDEX('Distance to Each Branch'!$C$7:$C$806,MATCH(1, (Model!$F$14='Distance to Each Branch'!$B$7:$B$806)*(Model!A198='Distance to Each Branch'!$A$7:$A$806),0))</f>
        <v>0.35936903843732981</v>
      </c>
      <c r="G198" s="153" cm="1">
        <f t="array" ref="G198">INDEX('Distance to Each Branch'!$C$7:$C$806,MATCH(1, (Model!$G$14='Distance to Each Branch'!$B$7:$B$806)*(Model!A198='Distance to Each Branch'!$A$7:$A$806),0))</f>
        <v>0.98072027372641746</v>
      </c>
      <c r="H198" s="153" cm="1">
        <f t="array" ref="H198">INDEX('Distance to Each Branch'!$C$7:$C$806,MATCH(1, (Model!$H$14='Distance to Each Branch'!$B$7:$B$806)*(Model!A198='Distance to Each Branch'!$A$7:$A$806),0))</f>
        <v>0.65630211973087749</v>
      </c>
      <c r="I198" s="155" t="str">
        <f t="shared" si="332"/>
        <v>Branch B</v>
      </c>
      <c r="J198" s="54"/>
      <c r="K198" s="156">
        <f t="shared" si="333"/>
        <v>0.35936903843732981</v>
      </c>
      <c r="L198" s="34">
        <v>0</v>
      </c>
      <c r="M198" s="153">
        <f t="shared" si="231"/>
        <v>0</v>
      </c>
      <c r="N198" s="153">
        <f t="shared" si="335"/>
        <v>0.29693308129354767</v>
      </c>
      <c r="O198" s="153">
        <f t="shared" si="336"/>
        <v>0</v>
      </c>
      <c r="P198" s="153">
        <f t="shared" si="337"/>
        <v>0</v>
      </c>
      <c r="R198" s="23">
        <v>1</v>
      </c>
      <c r="S198" s="157">
        <f>(1-IF(M198=0,0,INDEX('Branch Closure Driven Attrition'!$D$9:$G$12,MATCH($B198,'Branch Closure Driven Attrition'!$C$9:$C$12,TRUE),MATCH(M198,'Branch Closure Driven Attrition'!$D$8:$G$8,TRUE))))</f>
        <v>1</v>
      </c>
      <c r="T198" s="157">
        <f>(1-IF(N198=0,0,INDEX('Branch Closure Driven Attrition'!$D$9:$G$12,MATCH($B198,'Branch Closure Driven Attrition'!$C$9:$C$12,TRUE),MATCH(N198,'Branch Closure Driven Attrition'!$D$8:$G$8,TRUE))))</f>
        <v>0.75</v>
      </c>
      <c r="U198" s="157">
        <f>(1-IF(O198=0,0,INDEX('Branch Closure Driven Attrition'!$D$9:$G$12,MATCH($B198,'Branch Closure Driven Attrition'!$C$9:$C$12,TRUE),MATCH(O198,'Branch Closure Driven Attrition'!$D$8:$G$8,TRUE))))</f>
        <v>1</v>
      </c>
      <c r="V198" s="157">
        <f>(1-IF(P198=0,0,INDEX('Branch Closure Driven Attrition'!$D$9:$G$12,MATCH($B198,'Branch Closure Driven Attrition'!$C$9:$C$12,TRUE),MATCH(P198,'Branch Closure Driven Attrition'!$D$8:$G$8,TRUE))))</f>
        <v>1</v>
      </c>
      <c r="W198" s="29"/>
      <c r="X198" s="23">
        <f t="shared" si="230"/>
        <v>1</v>
      </c>
      <c r="Y198" s="157">
        <f>IF($C198&lt;'Fee Driven Attrition'!$I$8,1-IF(Y$13='Fee Driven Attrition'!$J$7,'Fee Driven Attrition'!$J$8,'Fee Driven Attrition'!$K$8),1)</f>
        <v>0.9</v>
      </c>
      <c r="Z198" s="157">
        <f>IF($C198&lt;'Fee Driven Attrition'!$I$9,1-IF(Z$13='Fee Driven Attrition'!$J$7,'Fee Driven Attrition'!$J$9,'Fee Driven Attrition'!$K$8),1)</f>
        <v>0.95</v>
      </c>
      <c r="AA198" s="157">
        <f>IF($C198&lt;'Fee Driven Attrition'!$I$8,1-IF(AA$13='Fee Driven Attrition'!$K$7,'Fee Driven Attrition'!$K$8,'Fee Driven Attrition'!$K$8),1)</f>
        <v>0.8</v>
      </c>
      <c r="AB198" s="157">
        <f>IF($C198&lt;'Fee Driven Attrition'!$I$9,1-IF(AB$13='Fee Driven Attrition'!$K$7,'Fee Driven Attrition'!$K$9,'Fee Driven Attrition'!$K$8),1)</f>
        <v>0.85</v>
      </c>
      <c r="AC198" s="29"/>
      <c r="AD198" s="23"/>
      <c r="AE198" s="157">
        <f t="shared" si="331"/>
        <v>1</v>
      </c>
      <c r="AF198" s="157">
        <f t="shared" si="232"/>
        <v>1</v>
      </c>
      <c r="AG198" s="157">
        <f t="shared" si="233"/>
        <v>0.75</v>
      </c>
      <c r="AH198" s="157">
        <f t="shared" si="234"/>
        <v>1</v>
      </c>
      <c r="AI198" s="157">
        <f t="shared" si="235"/>
        <v>1</v>
      </c>
      <c r="AJ198" s="157">
        <f t="shared" si="236"/>
        <v>0.9</v>
      </c>
      <c r="AK198" s="157">
        <f t="shared" si="237"/>
        <v>0.9</v>
      </c>
      <c r="AL198" s="157">
        <f t="shared" si="238"/>
        <v>0.67500000000000004</v>
      </c>
      <c r="AM198" s="157">
        <f t="shared" si="239"/>
        <v>0.9</v>
      </c>
      <c r="AN198" s="157">
        <f t="shared" si="240"/>
        <v>0.9</v>
      </c>
      <c r="AO198" s="157">
        <f t="shared" si="241"/>
        <v>0.95</v>
      </c>
      <c r="AP198" s="157">
        <f t="shared" si="242"/>
        <v>0.95</v>
      </c>
      <c r="AQ198" s="157">
        <f t="shared" si="243"/>
        <v>0.71249999999999991</v>
      </c>
      <c r="AR198" s="157">
        <f t="shared" si="244"/>
        <v>0.95</v>
      </c>
      <c r="AS198" s="157">
        <f t="shared" si="245"/>
        <v>0.95</v>
      </c>
      <c r="AT198" s="157">
        <f t="shared" si="246"/>
        <v>0.8</v>
      </c>
      <c r="AU198" s="157">
        <f t="shared" si="247"/>
        <v>0.8</v>
      </c>
      <c r="AV198" s="157">
        <f t="shared" si="248"/>
        <v>0.60000000000000009</v>
      </c>
      <c r="AW198" s="157">
        <f t="shared" si="249"/>
        <v>0.8</v>
      </c>
      <c r="AX198" s="157">
        <f t="shared" si="250"/>
        <v>0.8</v>
      </c>
      <c r="AY198" s="157">
        <f t="shared" si="251"/>
        <v>0.85</v>
      </c>
      <c r="AZ198" s="157">
        <f t="shared" si="252"/>
        <v>0.85</v>
      </c>
      <c r="BA198" s="157">
        <f t="shared" si="253"/>
        <v>0.63749999999999996</v>
      </c>
      <c r="BB198" s="157">
        <f t="shared" si="254"/>
        <v>0.85</v>
      </c>
      <c r="BC198" s="157">
        <f t="shared" si="255"/>
        <v>0.85</v>
      </c>
      <c r="BD198" s="60"/>
      <c r="BE198" s="158">
        <f t="shared" si="334"/>
        <v>110.06955912189551</v>
      </c>
      <c r="BF198" s="1"/>
      <c r="BG198" s="1"/>
      <c r="BH198" s="159">
        <f t="shared" si="256"/>
        <v>0</v>
      </c>
      <c r="BI198" s="159">
        <f t="shared" si="257"/>
        <v>0</v>
      </c>
      <c r="BJ198" s="159">
        <f t="shared" si="258"/>
        <v>0</v>
      </c>
      <c r="BK198" s="159">
        <f t="shared" si="259"/>
        <v>0</v>
      </c>
      <c r="BL198" s="159">
        <f t="shared" si="260"/>
        <v>0</v>
      </c>
      <c r="BM198" s="159">
        <f t="shared" si="261"/>
        <v>40</v>
      </c>
      <c r="BN198" s="159">
        <f t="shared" si="262"/>
        <v>40</v>
      </c>
      <c r="BO198" s="159">
        <f t="shared" si="263"/>
        <v>40</v>
      </c>
      <c r="BP198" s="159">
        <f t="shared" si="264"/>
        <v>40</v>
      </c>
      <c r="BQ198" s="159">
        <f t="shared" si="265"/>
        <v>40</v>
      </c>
      <c r="BR198" s="159">
        <f t="shared" si="266"/>
        <v>40</v>
      </c>
      <c r="BS198" s="159">
        <f t="shared" si="267"/>
        <v>40</v>
      </c>
      <c r="BT198" s="159">
        <f t="shared" si="268"/>
        <v>40</v>
      </c>
      <c r="BU198" s="159">
        <f t="shared" si="269"/>
        <v>40</v>
      </c>
      <c r="BV198" s="159">
        <f t="shared" si="270"/>
        <v>40</v>
      </c>
      <c r="BW198" s="159">
        <f t="shared" si="271"/>
        <v>60</v>
      </c>
      <c r="BX198" s="159">
        <f t="shared" si="272"/>
        <v>60</v>
      </c>
      <c r="BY198" s="159">
        <f t="shared" si="273"/>
        <v>60</v>
      </c>
      <c r="BZ198" s="159">
        <f t="shared" si="274"/>
        <v>60</v>
      </c>
      <c r="CA198" s="159">
        <f t="shared" si="275"/>
        <v>60</v>
      </c>
      <c r="CB198" s="159">
        <f t="shared" si="276"/>
        <v>60</v>
      </c>
      <c r="CC198" s="159">
        <f t="shared" si="277"/>
        <v>60</v>
      </c>
      <c r="CD198" s="159">
        <f t="shared" si="278"/>
        <v>60</v>
      </c>
      <c r="CE198" s="159">
        <f t="shared" si="279"/>
        <v>60</v>
      </c>
      <c r="CF198" s="159">
        <f t="shared" si="280"/>
        <v>60</v>
      </c>
      <c r="CG198" s="1"/>
      <c r="CH198" s="1"/>
      <c r="CI198" s="160">
        <f t="shared" si="281"/>
        <v>60.069559121895509</v>
      </c>
      <c r="CJ198" s="160">
        <f t="shared" si="282"/>
        <v>60.069559121895509</v>
      </c>
      <c r="CK198" s="160">
        <f t="shared" si="283"/>
        <v>60.069559121895509</v>
      </c>
      <c r="CL198" s="160">
        <f t="shared" si="284"/>
        <v>60.069559121895509</v>
      </c>
      <c r="CM198" s="160">
        <f t="shared" si="285"/>
        <v>60.069559121895509</v>
      </c>
      <c r="CN198" s="160">
        <f t="shared" si="286"/>
        <v>100.06955912189551</v>
      </c>
      <c r="CO198" s="160">
        <f t="shared" si="287"/>
        <v>100.06955912189551</v>
      </c>
      <c r="CP198" s="160">
        <f t="shared" si="288"/>
        <v>100.06955912189551</v>
      </c>
      <c r="CQ198" s="160">
        <f t="shared" si="289"/>
        <v>100.06955912189551</v>
      </c>
      <c r="CR198" s="160">
        <f t="shared" si="290"/>
        <v>100.06955912189551</v>
      </c>
      <c r="CS198" s="160">
        <f t="shared" si="291"/>
        <v>100.06955912189551</v>
      </c>
      <c r="CT198" s="160">
        <f t="shared" si="292"/>
        <v>100.06955912189551</v>
      </c>
      <c r="CU198" s="160">
        <f t="shared" si="293"/>
        <v>100.06955912189551</v>
      </c>
      <c r="CV198" s="160">
        <f t="shared" si="294"/>
        <v>100.06955912189551</v>
      </c>
      <c r="CW198" s="160">
        <f t="shared" si="295"/>
        <v>100.06955912189551</v>
      </c>
      <c r="CX198" s="160">
        <f t="shared" si="296"/>
        <v>120.06955912189551</v>
      </c>
      <c r="CY198" s="160">
        <f t="shared" si="297"/>
        <v>120.06955912189551</v>
      </c>
      <c r="CZ198" s="160">
        <f t="shared" si="298"/>
        <v>120.06955912189551</v>
      </c>
      <c r="DA198" s="160">
        <f t="shared" si="299"/>
        <v>120.06955912189551</v>
      </c>
      <c r="DB198" s="160">
        <f t="shared" si="300"/>
        <v>120.06955912189551</v>
      </c>
      <c r="DC198" s="160">
        <f t="shared" si="301"/>
        <v>120.06955912189551</v>
      </c>
      <c r="DD198" s="160">
        <f t="shared" si="302"/>
        <v>120.06955912189551</v>
      </c>
      <c r="DE198" s="160">
        <f t="shared" si="303"/>
        <v>120.06955912189551</v>
      </c>
      <c r="DF198" s="160">
        <f t="shared" si="304"/>
        <v>120.06955912189551</v>
      </c>
      <c r="DG198" s="160">
        <f t="shared" si="305"/>
        <v>120.06955912189551</v>
      </c>
      <c r="DH198" s="36"/>
      <c r="DI198" s="36"/>
      <c r="DJ198" s="160">
        <f t="shared" si="306"/>
        <v>60.069559121895509</v>
      </c>
      <c r="DK198" s="160">
        <f t="shared" si="307"/>
        <v>60.069559121895509</v>
      </c>
      <c r="DL198" s="160">
        <f t="shared" si="308"/>
        <v>45.052169341421632</v>
      </c>
      <c r="DM198" s="160">
        <f t="shared" si="309"/>
        <v>60.069559121895509</v>
      </c>
      <c r="DN198" s="160">
        <f t="shared" si="310"/>
        <v>60.069559121895509</v>
      </c>
      <c r="DO198" s="160">
        <f t="shared" si="311"/>
        <v>90.062603209705955</v>
      </c>
      <c r="DP198" s="160">
        <f t="shared" si="312"/>
        <v>90.062603209705955</v>
      </c>
      <c r="DQ198" s="160">
        <f t="shared" si="313"/>
        <v>67.546952407279477</v>
      </c>
      <c r="DR198" s="160">
        <f t="shared" si="314"/>
        <v>90.062603209705955</v>
      </c>
      <c r="DS198" s="160">
        <f t="shared" si="315"/>
        <v>90.062603209705955</v>
      </c>
      <c r="DT198" s="160">
        <f t="shared" si="316"/>
        <v>95.066081165800725</v>
      </c>
      <c r="DU198" s="160">
        <f t="shared" si="317"/>
        <v>95.066081165800725</v>
      </c>
      <c r="DV198" s="160">
        <f t="shared" si="318"/>
        <v>71.299560874350547</v>
      </c>
      <c r="DW198" s="160">
        <f t="shared" si="319"/>
        <v>95.066081165800725</v>
      </c>
      <c r="DX198" s="160">
        <f t="shared" si="320"/>
        <v>95.066081165800725</v>
      </c>
      <c r="DY198" s="160">
        <f t="shared" si="321"/>
        <v>96.055647297516416</v>
      </c>
      <c r="DZ198" s="160">
        <f t="shared" si="322"/>
        <v>96.055647297516416</v>
      </c>
      <c r="EA198" s="160">
        <f t="shared" si="323"/>
        <v>72.041735473137322</v>
      </c>
      <c r="EB198" s="160">
        <f t="shared" si="324"/>
        <v>96.055647297516416</v>
      </c>
      <c r="EC198" s="160">
        <f t="shared" si="325"/>
        <v>96.055647297516416</v>
      </c>
      <c r="ED198" s="160">
        <f t="shared" si="326"/>
        <v>102.05912525361119</v>
      </c>
      <c r="EE198" s="160">
        <f t="shared" si="327"/>
        <v>102.05912525361119</v>
      </c>
      <c r="EF198" s="160">
        <f t="shared" si="328"/>
        <v>76.544343940208378</v>
      </c>
      <c r="EG198" s="160">
        <f t="shared" si="329"/>
        <v>102.05912525361119</v>
      </c>
      <c r="EH198" s="160">
        <f t="shared" si="330"/>
        <v>102.05912525361119</v>
      </c>
      <c r="EI198" s="36"/>
      <c r="EJ198" s="36"/>
      <c r="EK198" s="36"/>
      <c r="EL198" s="36"/>
      <c r="EM198" s="36"/>
      <c r="EN198" s="36"/>
      <c r="EO198" s="36"/>
      <c r="EP198" s="36"/>
      <c r="EQ198" s="36"/>
      <c r="ER198" s="36"/>
      <c r="ES198" s="36"/>
      <c r="ET198" s="36"/>
      <c r="EU198" s="36"/>
    </row>
    <row r="199" spans="1:151" ht="13.5" thickBot="1">
      <c r="A199" s="2">
        <v>1157</v>
      </c>
      <c r="B199" s="153">
        <f>INDEX('Customer Longevity'!$A$7:$A$206,MATCH(Model!A199,'Customer Longevity'!$B$7:$B$206,0))</f>
        <v>5.2373904891441327</v>
      </c>
      <c r="C199" s="154">
        <v>11034.738959880446</v>
      </c>
      <c r="D199" s="3"/>
      <c r="E199" s="153" cm="1">
        <f t="array" ref="E199">INDEX('Distance to Each Branch'!$C$7:$C$806,MATCH(1, (Model!$E$14='Distance to Each Branch'!$B$7:$B$806)*(Model!A199='Distance to Each Branch'!$A$7:$A$806),0))</f>
        <v>4.2785418008964653</v>
      </c>
      <c r="F199" s="153" cm="1">
        <f t="array" ref="F199">INDEX('Distance to Each Branch'!$C$7:$C$806,MATCH(1, (Model!$F$14='Distance to Each Branch'!$B$7:$B$806)*(Model!A199='Distance to Each Branch'!$A$7:$A$806),0))</f>
        <v>0.58739822990544555</v>
      </c>
      <c r="G199" s="153" cm="1">
        <f t="array" ref="G199">INDEX('Distance to Each Branch'!$C$7:$C$806,MATCH(1, (Model!$G$14='Distance to Each Branch'!$B$7:$B$806)*(Model!A199='Distance to Each Branch'!$A$7:$A$806),0))</f>
        <v>2.8126495898246557</v>
      </c>
      <c r="H199" s="153" cm="1">
        <f t="array" ref="H199">INDEX('Distance to Each Branch'!$C$7:$C$806,MATCH(1, (Model!$H$14='Distance to Each Branch'!$B$7:$B$806)*(Model!A199='Distance to Each Branch'!$A$7:$A$806),0))</f>
        <v>3.0354462618474423</v>
      </c>
      <c r="I199" s="155" t="str">
        <f t="shared" si="332"/>
        <v>Branch B</v>
      </c>
      <c r="J199" s="54"/>
      <c r="K199" s="156">
        <f t="shared" si="333"/>
        <v>0.58739822990544555</v>
      </c>
      <c r="L199" s="34">
        <v>0</v>
      </c>
      <c r="M199" s="153">
        <f t="shared" si="231"/>
        <v>0</v>
      </c>
      <c r="N199" s="153">
        <f t="shared" si="335"/>
        <v>2.2252513599192101</v>
      </c>
      <c r="O199" s="153">
        <f t="shared" si="336"/>
        <v>0</v>
      </c>
      <c r="P199" s="153">
        <f t="shared" si="337"/>
        <v>0</v>
      </c>
      <c r="R199" s="23">
        <v>1</v>
      </c>
      <c r="S199" s="157">
        <f>(1-IF(M199=0,0,INDEX('Branch Closure Driven Attrition'!$D$9:$G$12,MATCH($B199,'Branch Closure Driven Attrition'!$C$9:$C$12,TRUE),MATCH(M199,'Branch Closure Driven Attrition'!$D$8:$G$8,TRUE))))</f>
        <v>1</v>
      </c>
      <c r="T199" s="157">
        <f>(1-IF(N199=0,0,INDEX('Branch Closure Driven Attrition'!$D$9:$G$12,MATCH($B199,'Branch Closure Driven Attrition'!$C$9:$C$12,TRUE),MATCH(N199,'Branch Closure Driven Attrition'!$D$8:$G$8,TRUE))))</f>
        <v>0.65</v>
      </c>
      <c r="U199" s="157">
        <f>(1-IF(O199=0,0,INDEX('Branch Closure Driven Attrition'!$D$9:$G$12,MATCH($B199,'Branch Closure Driven Attrition'!$C$9:$C$12,TRUE),MATCH(O199,'Branch Closure Driven Attrition'!$D$8:$G$8,TRUE))))</f>
        <v>1</v>
      </c>
      <c r="V199" s="157">
        <f>(1-IF(P199=0,0,INDEX('Branch Closure Driven Attrition'!$D$9:$G$12,MATCH($B199,'Branch Closure Driven Attrition'!$C$9:$C$12,TRUE),MATCH(P199,'Branch Closure Driven Attrition'!$D$8:$G$8,TRUE))))</f>
        <v>1</v>
      </c>
      <c r="W199" s="29"/>
      <c r="X199" s="23">
        <f t="shared" si="230"/>
        <v>1</v>
      </c>
      <c r="Y199" s="157">
        <f>IF($C199&lt;'Fee Driven Attrition'!$I$8,1-IF(Y$13='Fee Driven Attrition'!$J$7,'Fee Driven Attrition'!$J$8,'Fee Driven Attrition'!$K$8),1)</f>
        <v>0.9</v>
      </c>
      <c r="Z199" s="157">
        <f>IF($C199&lt;'Fee Driven Attrition'!$I$9,1-IF(Z$13='Fee Driven Attrition'!$J$7,'Fee Driven Attrition'!$J$9,'Fee Driven Attrition'!$K$8),1)</f>
        <v>0.95</v>
      </c>
      <c r="AA199" s="157">
        <f>IF($C199&lt;'Fee Driven Attrition'!$I$8,1-IF(AA$13='Fee Driven Attrition'!$K$7,'Fee Driven Attrition'!$K$8,'Fee Driven Attrition'!$K$8),1)</f>
        <v>0.8</v>
      </c>
      <c r="AB199" s="157">
        <f>IF($C199&lt;'Fee Driven Attrition'!$I$9,1-IF(AB$13='Fee Driven Attrition'!$K$7,'Fee Driven Attrition'!$K$9,'Fee Driven Attrition'!$K$8),1)</f>
        <v>0.85</v>
      </c>
      <c r="AC199" s="29"/>
      <c r="AD199" s="23"/>
      <c r="AE199" s="157">
        <f t="shared" si="331"/>
        <v>1</v>
      </c>
      <c r="AF199" s="157">
        <f t="shared" si="232"/>
        <v>1</v>
      </c>
      <c r="AG199" s="157">
        <f t="shared" si="233"/>
        <v>0.65</v>
      </c>
      <c r="AH199" s="157">
        <f t="shared" si="234"/>
        <v>1</v>
      </c>
      <c r="AI199" s="157">
        <f t="shared" si="235"/>
        <v>1</v>
      </c>
      <c r="AJ199" s="157">
        <f t="shared" si="236"/>
        <v>0.9</v>
      </c>
      <c r="AK199" s="157">
        <f t="shared" si="237"/>
        <v>0.9</v>
      </c>
      <c r="AL199" s="157">
        <f t="shared" si="238"/>
        <v>0.58500000000000008</v>
      </c>
      <c r="AM199" s="157">
        <f t="shared" si="239"/>
        <v>0.9</v>
      </c>
      <c r="AN199" s="157">
        <f t="shared" si="240"/>
        <v>0.9</v>
      </c>
      <c r="AO199" s="157">
        <f t="shared" si="241"/>
        <v>0.95</v>
      </c>
      <c r="AP199" s="157">
        <f t="shared" si="242"/>
        <v>0.95</v>
      </c>
      <c r="AQ199" s="157">
        <f t="shared" si="243"/>
        <v>0.61749999999999994</v>
      </c>
      <c r="AR199" s="157">
        <f t="shared" si="244"/>
        <v>0.95</v>
      </c>
      <c r="AS199" s="157">
        <f t="shared" si="245"/>
        <v>0.95</v>
      </c>
      <c r="AT199" s="157">
        <f t="shared" si="246"/>
        <v>0.8</v>
      </c>
      <c r="AU199" s="157">
        <f t="shared" si="247"/>
        <v>0.8</v>
      </c>
      <c r="AV199" s="157">
        <f t="shared" si="248"/>
        <v>0.52</v>
      </c>
      <c r="AW199" s="157">
        <f t="shared" si="249"/>
        <v>0.8</v>
      </c>
      <c r="AX199" s="157">
        <f t="shared" si="250"/>
        <v>0.8</v>
      </c>
      <c r="AY199" s="157">
        <f t="shared" si="251"/>
        <v>0.85</v>
      </c>
      <c r="AZ199" s="157">
        <f t="shared" si="252"/>
        <v>0.85</v>
      </c>
      <c r="BA199" s="157">
        <f t="shared" si="253"/>
        <v>0.55249999999999999</v>
      </c>
      <c r="BB199" s="157">
        <f t="shared" si="254"/>
        <v>0.85</v>
      </c>
      <c r="BC199" s="157">
        <f t="shared" si="255"/>
        <v>0.85</v>
      </c>
      <c r="BD199" s="60"/>
      <c r="BE199" s="158">
        <f t="shared" si="334"/>
        <v>110.34738959880445</v>
      </c>
      <c r="BF199" s="1"/>
      <c r="BG199" s="1"/>
      <c r="BH199" s="159">
        <f t="shared" si="256"/>
        <v>0</v>
      </c>
      <c r="BI199" s="159">
        <f t="shared" si="257"/>
        <v>0</v>
      </c>
      <c r="BJ199" s="159">
        <f t="shared" si="258"/>
        <v>0</v>
      </c>
      <c r="BK199" s="159">
        <f t="shared" si="259"/>
        <v>0</v>
      </c>
      <c r="BL199" s="159">
        <f t="shared" si="260"/>
        <v>0</v>
      </c>
      <c r="BM199" s="159">
        <f t="shared" si="261"/>
        <v>40</v>
      </c>
      <c r="BN199" s="159">
        <f t="shared" si="262"/>
        <v>40</v>
      </c>
      <c r="BO199" s="159">
        <f t="shared" si="263"/>
        <v>40</v>
      </c>
      <c r="BP199" s="159">
        <f t="shared" si="264"/>
        <v>40</v>
      </c>
      <c r="BQ199" s="159">
        <f t="shared" si="265"/>
        <v>40</v>
      </c>
      <c r="BR199" s="159">
        <f t="shared" si="266"/>
        <v>40</v>
      </c>
      <c r="BS199" s="159">
        <f t="shared" si="267"/>
        <v>40</v>
      </c>
      <c r="BT199" s="159">
        <f t="shared" si="268"/>
        <v>40</v>
      </c>
      <c r="BU199" s="159">
        <f t="shared" si="269"/>
        <v>40</v>
      </c>
      <c r="BV199" s="159">
        <f t="shared" si="270"/>
        <v>40</v>
      </c>
      <c r="BW199" s="159">
        <f t="shared" si="271"/>
        <v>60</v>
      </c>
      <c r="BX199" s="159">
        <f t="shared" si="272"/>
        <v>60</v>
      </c>
      <c r="BY199" s="159">
        <f t="shared" si="273"/>
        <v>60</v>
      </c>
      <c r="BZ199" s="159">
        <f t="shared" si="274"/>
        <v>60</v>
      </c>
      <c r="CA199" s="159">
        <f t="shared" si="275"/>
        <v>60</v>
      </c>
      <c r="CB199" s="159">
        <f t="shared" si="276"/>
        <v>60</v>
      </c>
      <c r="CC199" s="159">
        <f t="shared" si="277"/>
        <v>60</v>
      </c>
      <c r="CD199" s="159">
        <f t="shared" si="278"/>
        <v>60</v>
      </c>
      <c r="CE199" s="159">
        <f t="shared" si="279"/>
        <v>60</v>
      </c>
      <c r="CF199" s="159">
        <f t="shared" si="280"/>
        <v>60</v>
      </c>
      <c r="CG199" s="1"/>
      <c r="CH199" s="1"/>
      <c r="CI199" s="160">
        <f t="shared" si="281"/>
        <v>60.347389598804455</v>
      </c>
      <c r="CJ199" s="160">
        <f t="shared" si="282"/>
        <v>60.347389598804455</v>
      </c>
      <c r="CK199" s="160">
        <f t="shared" si="283"/>
        <v>60.347389598804455</v>
      </c>
      <c r="CL199" s="160">
        <f t="shared" si="284"/>
        <v>60.347389598804455</v>
      </c>
      <c r="CM199" s="160">
        <f t="shared" si="285"/>
        <v>60.347389598804455</v>
      </c>
      <c r="CN199" s="160">
        <f t="shared" si="286"/>
        <v>100.34738959880445</v>
      </c>
      <c r="CO199" s="160">
        <f t="shared" si="287"/>
        <v>100.34738959880445</v>
      </c>
      <c r="CP199" s="160">
        <f t="shared" si="288"/>
        <v>100.34738959880445</v>
      </c>
      <c r="CQ199" s="160">
        <f t="shared" si="289"/>
        <v>100.34738959880445</v>
      </c>
      <c r="CR199" s="160">
        <f t="shared" si="290"/>
        <v>100.34738959880445</v>
      </c>
      <c r="CS199" s="160">
        <f t="shared" si="291"/>
        <v>100.34738959880445</v>
      </c>
      <c r="CT199" s="160">
        <f t="shared" si="292"/>
        <v>100.34738959880445</v>
      </c>
      <c r="CU199" s="160">
        <f t="shared" si="293"/>
        <v>100.34738959880445</v>
      </c>
      <c r="CV199" s="160">
        <f t="shared" si="294"/>
        <v>100.34738959880445</v>
      </c>
      <c r="CW199" s="160">
        <f t="shared" si="295"/>
        <v>100.34738959880445</v>
      </c>
      <c r="CX199" s="160">
        <f t="shared" si="296"/>
        <v>120.34738959880445</v>
      </c>
      <c r="CY199" s="160">
        <f t="shared" si="297"/>
        <v>120.34738959880445</v>
      </c>
      <c r="CZ199" s="160">
        <f t="shared" si="298"/>
        <v>120.34738959880445</v>
      </c>
      <c r="DA199" s="160">
        <f t="shared" si="299"/>
        <v>120.34738959880445</v>
      </c>
      <c r="DB199" s="160">
        <f t="shared" si="300"/>
        <v>120.34738959880445</v>
      </c>
      <c r="DC199" s="160">
        <f t="shared" si="301"/>
        <v>120.34738959880445</v>
      </c>
      <c r="DD199" s="160">
        <f t="shared" si="302"/>
        <v>120.34738959880445</v>
      </c>
      <c r="DE199" s="160">
        <f t="shared" si="303"/>
        <v>120.34738959880445</v>
      </c>
      <c r="DF199" s="160">
        <f t="shared" si="304"/>
        <v>120.34738959880445</v>
      </c>
      <c r="DG199" s="160">
        <f t="shared" si="305"/>
        <v>120.34738959880445</v>
      </c>
      <c r="DH199" s="36"/>
      <c r="DI199" s="36"/>
      <c r="DJ199" s="160">
        <f t="shared" si="306"/>
        <v>60.347389598804455</v>
      </c>
      <c r="DK199" s="160">
        <f t="shared" si="307"/>
        <v>60.347389598804455</v>
      </c>
      <c r="DL199" s="160">
        <f t="shared" si="308"/>
        <v>39.225803239222898</v>
      </c>
      <c r="DM199" s="160">
        <f t="shared" si="309"/>
        <v>60.347389598804455</v>
      </c>
      <c r="DN199" s="160">
        <f t="shared" si="310"/>
        <v>60.347389598804455</v>
      </c>
      <c r="DO199" s="160">
        <f t="shared" si="311"/>
        <v>90.312650638924012</v>
      </c>
      <c r="DP199" s="160">
        <f t="shared" si="312"/>
        <v>90.312650638924012</v>
      </c>
      <c r="DQ199" s="160">
        <f t="shared" si="313"/>
        <v>58.703222915300614</v>
      </c>
      <c r="DR199" s="160">
        <f t="shared" si="314"/>
        <v>90.312650638924012</v>
      </c>
      <c r="DS199" s="160">
        <f t="shared" si="315"/>
        <v>90.312650638924012</v>
      </c>
      <c r="DT199" s="160">
        <f t="shared" si="316"/>
        <v>95.330020118864226</v>
      </c>
      <c r="DU199" s="160">
        <f t="shared" si="317"/>
        <v>95.330020118864226</v>
      </c>
      <c r="DV199" s="160">
        <f t="shared" si="318"/>
        <v>61.964513077261742</v>
      </c>
      <c r="DW199" s="160">
        <f t="shared" si="319"/>
        <v>95.330020118864226</v>
      </c>
      <c r="DX199" s="160">
        <f t="shared" si="320"/>
        <v>95.330020118864226</v>
      </c>
      <c r="DY199" s="160">
        <f t="shared" si="321"/>
        <v>96.277911679043569</v>
      </c>
      <c r="DZ199" s="160">
        <f t="shared" si="322"/>
        <v>96.277911679043569</v>
      </c>
      <c r="EA199" s="160">
        <f t="shared" si="323"/>
        <v>62.580642591378322</v>
      </c>
      <c r="EB199" s="160">
        <f t="shared" si="324"/>
        <v>96.277911679043569</v>
      </c>
      <c r="EC199" s="160">
        <f t="shared" si="325"/>
        <v>96.277911679043569</v>
      </c>
      <c r="ED199" s="160">
        <f t="shared" si="326"/>
        <v>102.29528115898378</v>
      </c>
      <c r="EE199" s="160">
        <f t="shared" si="327"/>
        <v>102.29528115898378</v>
      </c>
      <c r="EF199" s="160">
        <f t="shared" si="328"/>
        <v>66.491932753339455</v>
      </c>
      <c r="EG199" s="160">
        <f t="shared" si="329"/>
        <v>102.29528115898378</v>
      </c>
      <c r="EH199" s="160">
        <f t="shared" si="330"/>
        <v>102.29528115898378</v>
      </c>
      <c r="EI199" s="36"/>
      <c r="EJ199" s="36"/>
      <c r="EK199" s="36"/>
      <c r="EL199" s="36"/>
      <c r="EM199" s="36"/>
      <c r="EN199" s="36"/>
      <c r="EO199" s="36"/>
      <c r="EP199" s="36"/>
      <c r="EQ199" s="36"/>
      <c r="ER199" s="36"/>
      <c r="ES199" s="36"/>
      <c r="ET199" s="36"/>
      <c r="EU199" s="36"/>
    </row>
    <row r="200" spans="1:151" ht="13.5" thickBot="1">
      <c r="A200" s="2">
        <v>1108</v>
      </c>
      <c r="B200" s="153">
        <f>INDEX('Customer Longevity'!$A$7:$A$206,MATCH(Model!A200,'Customer Longevity'!$B$7:$B$206,0))</f>
        <v>12.056114432188799</v>
      </c>
      <c r="C200" s="154">
        <v>8186.5600563424723</v>
      </c>
      <c r="D200" s="3"/>
      <c r="E200" s="153" cm="1">
        <f t="array" ref="E200">INDEX('Distance to Each Branch'!$C$7:$C$806,MATCH(1, (Model!$E$14='Distance to Each Branch'!$B$7:$B$806)*(Model!A200='Distance to Each Branch'!$A$7:$A$806),0))</f>
        <v>6.9986588423773046</v>
      </c>
      <c r="F200" s="153" cm="1">
        <f t="array" ref="F200">INDEX('Distance to Each Branch'!$C$7:$C$806,MATCH(1, (Model!$F$14='Distance to Each Branch'!$B$7:$B$806)*(Model!A200='Distance to Each Branch'!$A$7:$A$806),0))</f>
        <v>1.72170320942222</v>
      </c>
      <c r="G200" s="153" cm="1">
        <f t="array" ref="G200">INDEX('Distance to Each Branch'!$C$7:$C$806,MATCH(1, (Model!$G$14='Distance to Each Branch'!$B$7:$B$806)*(Model!A200='Distance to Each Branch'!$A$7:$A$806),0))</f>
        <v>5.2151446969498378</v>
      </c>
      <c r="H200" s="153" cm="1">
        <f t="array" ref="H200">INDEX('Distance to Each Branch'!$C$7:$C$806,MATCH(1, (Model!$H$14='Distance to Each Branch'!$B$7:$B$806)*(Model!A200='Distance to Each Branch'!$A$7:$A$806),0))</f>
        <v>1.162299238427096</v>
      </c>
      <c r="I200" s="155" t="str">
        <f t="shared" si="332"/>
        <v>Branch D</v>
      </c>
      <c r="J200" s="54"/>
      <c r="K200" s="156">
        <f t="shared" si="333"/>
        <v>1.162299238427096</v>
      </c>
      <c r="L200" s="34">
        <v>0</v>
      </c>
      <c r="M200" s="153">
        <f t="shared" si="231"/>
        <v>0</v>
      </c>
      <c r="N200" s="153">
        <f t="shared" si="335"/>
        <v>0</v>
      </c>
      <c r="O200" s="153">
        <f t="shared" si="336"/>
        <v>0</v>
      </c>
      <c r="P200" s="153">
        <f t="shared" si="337"/>
        <v>0.55940397099512396</v>
      </c>
      <c r="R200" s="23">
        <v>1</v>
      </c>
      <c r="S200" s="157">
        <f>(1-IF(M200=0,0,INDEX('Branch Closure Driven Attrition'!$D$9:$G$12,MATCH($B200,'Branch Closure Driven Attrition'!$C$9:$C$12,TRUE),MATCH(M200,'Branch Closure Driven Attrition'!$D$8:$G$8,TRUE))))</f>
        <v>1</v>
      </c>
      <c r="T200" s="157">
        <f>(1-IF(N200=0,0,INDEX('Branch Closure Driven Attrition'!$D$9:$G$12,MATCH($B200,'Branch Closure Driven Attrition'!$C$9:$C$12,TRUE),MATCH(N200,'Branch Closure Driven Attrition'!$D$8:$G$8,TRUE))))</f>
        <v>1</v>
      </c>
      <c r="U200" s="157">
        <f>(1-IF(O200=0,0,INDEX('Branch Closure Driven Attrition'!$D$9:$G$12,MATCH($B200,'Branch Closure Driven Attrition'!$C$9:$C$12,TRUE),MATCH(O200,'Branch Closure Driven Attrition'!$D$8:$G$8,TRUE))))</f>
        <v>1</v>
      </c>
      <c r="V200" s="157">
        <f>(1-IF(P200=0,0,INDEX('Branch Closure Driven Attrition'!$D$9:$G$12,MATCH($B200,'Branch Closure Driven Attrition'!$C$9:$C$12,TRUE),MATCH(P200,'Branch Closure Driven Attrition'!$D$8:$G$8,TRUE))))</f>
        <v>0.7</v>
      </c>
      <c r="W200" s="29"/>
      <c r="X200" s="23">
        <f t="shared" si="230"/>
        <v>1</v>
      </c>
      <c r="Y200" s="157">
        <f>IF($C200&lt;'Fee Driven Attrition'!$I$8,1-IF(Y$13='Fee Driven Attrition'!$J$7,'Fee Driven Attrition'!$J$8,'Fee Driven Attrition'!$K$8),1)</f>
        <v>0.9</v>
      </c>
      <c r="Z200" s="157">
        <f>IF($C200&lt;'Fee Driven Attrition'!$I$9,1-IF(Z$13='Fee Driven Attrition'!$J$7,'Fee Driven Attrition'!$J$9,'Fee Driven Attrition'!$K$8),1)</f>
        <v>0.95</v>
      </c>
      <c r="AA200" s="157">
        <f>IF($C200&lt;'Fee Driven Attrition'!$I$8,1-IF(AA$13='Fee Driven Attrition'!$K$7,'Fee Driven Attrition'!$K$8,'Fee Driven Attrition'!$K$8),1)</f>
        <v>0.8</v>
      </c>
      <c r="AB200" s="157">
        <f>IF($C200&lt;'Fee Driven Attrition'!$I$9,1-IF(AB$13='Fee Driven Attrition'!$K$7,'Fee Driven Attrition'!$K$9,'Fee Driven Attrition'!$K$8),1)</f>
        <v>0.85</v>
      </c>
      <c r="AC200" s="29"/>
      <c r="AD200" s="23"/>
      <c r="AE200" s="157">
        <f t="shared" si="331"/>
        <v>1</v>
      </c>
      <c r="AF200" s="157">
        <f t="shared" si="232"/>
        <v>1</v>
      </c>
      <c r="AG200" s="157">
        <f t="shared" si="233"/>
        <v>1</v>
      </c>
      <c r="AH200" s="157">
        <f t="shared" si="234"/>
        <v>1</v>
      </c>
      <c r="AI200" s="157">
        <f t="shared" si="235"/>
        <v>0.7</v>
      </c>
      <c r="AJ200" s="157">
        <f t="shared" si="236"/>
        <v>0.9</v>
      </c>
      <c r="AK200" s="157">
        <f t="shared" si="237"/>
        <v>0.9</v>
      </c>
      <c r="AL200" s="157">
        <f t="shared" si="238"/>
        <v>0.9</v>
      </c>
      <c r="AM200" s="157">
        <f t="shared" si="239"/>
        <v>0.9</v>
      </c>
      <c r="AN200" s="157">
        <f t="shared" si="240"/>
        <v>0.63</v>
      </c>
      <c r="AO200" s="157">
        <f t="shared" si="241"/>
        <v>0.95</v>
      </c>
      <c r="AP200" s="157">
        <f t="shared" si="242"/>
        <v>0.95</v>
      </c>
      <c r="AQ200" s="157">
        <f t="shared" si="243"/>
        <v>0.95</v>
      </c>
      <c r="AR200" s="157">
        <f t="shared" si="244"/>
        <v>0.95</v>
      </c>
      <c r="AS200" s="157">
        <f t="shared" si="245"/>
        <v>0.66499999999999992</v>
      </c>
      <c r="AT200" s="157">
        <f t="shared" si="246"/>
        <v>0.8</v>
      </c>
      <c r="AU200" s="157">
        <f t="shared" si="247"/>
        <v>0.8</v>
      </c>
      <c r="AV200" s="157">
        <f t="shared" si="248"/>
        <v>0.8</v>
      </c>
      <c r="AW200" s="157">
        <f t="shared" si="249"/>
        <v>0.8</v>
      </c>
      <c r="AX200" s="157">
        <f t="shared" si="250"/>
        <v>0.55999999999999994</v>
      </c>
      <c r="AY200" s="157">
        <f t="shared" si="251"/>
        <v>0.85</v>
      </c>
      <c r="AZ200" s="157">
        <f t="shared" si="252"/>
        <v>0.85</v>
      </c>
      <c r="BA200" s="157">
        <f t="shared" si="253"/>
        <v>0.85</v>
      </c>
      <c r="BB200" s="157">
        <f t="shared" si="254"/>
        <v>0.85</v>
      </c>
      <c r="BC200" s="157">
        <f t="shared" si="255"/>
        <v>0.59499999999999997</v>
      </c>
      <c r="BD200" s="60"/>
      <c r="BE200" s="158">
        <f t="shared" si="334"/>
        <v>81.865600563424721</v>
      </c>
      <c r="BF200" s="1"/>
      <c r="BG200" s="1"/>
      <c r="BH200" s="159">
        <f t="shared" si="256"/>
        <v>0</v>
      </c>
      <c r="BI200" s="159">
        <f t="shared" si="257"/>
        <v>0</v>
      </c>
      <c r="BJ200" s="159">
        <f t="shared" si="258"/>
        <v>0</v>
      </c>
      <c r="BK200" s="159">
        <f t="shared" si="259"/>
        <v>0</v>
      </c>
      <c r="BL200" s="159">
        <f t="shared" si="260"/>
        <v>0</v>
      </c>
      <c r="BM200" s="159">
        <f t="shared" si="261"/>
        <v>40</v>
      </c>
      <c r="BN200" s="159">
        <f t="shared" si="262"/>
        <v>40</v>
      </c>
      <c r="BO200" s="159">
        <f t="shared" si="263"/>
        <v>40</v>
      </c>
      <c r="BP200" s="159">
        <f t="shared" si="264"/>
        <v>40</v>
      </c>
      <c r="BQ200" s="159">
        <f t="shared" si="265"/>
        <v>40</v>
      </c>
      <c r="BR200" s="159">
        <f t="shared" si="266"/>
        <v>40</v>
      </c>
      <c r="BS200" s="159">
        <f t="shared" si="267"/>
        <v>40</v>
      </c>
      <c r="BT200" s="159">
        <f t="shared" si="268"/>
        <v>40</v>
      </c>
      <c r="BU200" s="159">
        <f t="shared" si="269"/>
        <v>40</v>
      </c>
      <c r="BV200" s="159">
        <f t="shared" si="270"/>
        <v>40</v>
      </c>
      <c r="BW200" s="159">
        <f t="shared" si="271"/>
        <v>60</v>
      </c>
      <c r="BX200" s="159">
        <f t="shared" si="272"/>
        <v>60</v>
      </c>
      <c r="BY200" s="159">
        <f t="shared" si="273"/>
        <v>60</v>
      </c>
      <c r="BZ200" s="159">
        <f t="shared" si="274"/>
        <v>60</v>
      </c>
      <c r="CA200" s="159">
        <f t="shared" si="275"/>
        <v>60</v>
      </c>
      <c r="CB200" s="159">
        <f t="shared" si="276"/>
        <v>60</v>
      </c>
      <c r="CC200" s="159">
        <f t="shared" si="277"/>
        <v>60</v>
      </c>
      <c r="CD200" s="159">
        <f t="shared" si="278"/>
        <v>60</v>
      </c>
      <c r="CE200" s="159">
        <f t="shared" si="279"/>
        <v>60</v>
      </c>
      <c r="CF200" s="159">
        <f t="shared" si="280"/>
        <v>60</v>
      </c>
      <c r="CG200" s="1"/>
      <c r="CH200" s="1"/>
      <c r="CI200" s="160">
        <f t="shared" si="281"/>
        <v>31.865600563424721</v>
      </c>
      <c r="CJ200" s="160">
        <f t="shared" si="282"/>
        <v>31.865600563424721</v>
      </c>
      <c r="CK200" s="160">
        <f t="shared" si="283"/>
        <v>31.865600563424721</v>
      </c>
      <c r="CL200" s="160">
        <f t="shared" si="284"/>
        <v>31.865600563424721</v>
      </c>
      <c r="CM200" s="160">
        <f t="shared" si="285"/>
        <v>31.865600563424721</v>
      </c>
      <c r="CN200" s="160">
        <f t="shared" si="286"/>
        <v>71.865600563424721</v>
      </c>
      <c r="CO200" s="160">
        <f t="shared" si="287"/>
        <v>71.865600563424721</v>
      </c>
      <c r="CP200" s="160">
        <f t="shared" si="288"/>
        <v>71.865600563424721</v>
      </c>
      <c r="CQ200" s="160">
        <f t="shared" si="289"/>
        <v>71.865600563424721</v>
      </c>
      <c r="CR200" s="160">
        <f t="shared" si="290"/>
        <v>71.865600563424721</v>
      </c>
      <c r="CS200" s="160">
        <f t="shared" si="291"/>
        <v>71.865600563424721</v>
      </c>
      <c r="CT200" s="160">
        <f t="shared" si="292"/>
        <v>71.865600563424721</v>
      </c>
      <c r="CU200" s="160">
        <f t="shared" si="293"/>
        <v>71.865600563424721</v>
      </c>
      <c r="CV200" s="160">
        <f t="shared" si="294"/>
        <v>71.865600563424721</v>
      </c>
      <c r="CW200" s="160">
        <f t="shared" si="295"/>
        <v>71.865600563424721</v>
      </c>
      <c r="CX200" s="160">
        <f t="shared" si="296"/>
        <v>91.865600563424721</v>
      </c>
      <c r="CY200" s="160">
        <f t="shared" si="297"/>
        <v>91.865600563424721</v>
      </c>
      <c r="CZ200" s="160">
        <f t="shared" si="298"/>
        <v>91.865600563424721</v>
      </c>
      <c r="DA200" s="160">
        <f t="shared" si="299"/>
        <v>91.865600563424721</v>
      </c>
      <c r="DB200" s="160">
        <f t="shared" si="300"/>
        <v>91.865600563424721</v>
      </c>
      <c r="DC200" s="160">
        <f t="shared" si="301"/>
        <v>91.865600563424721</v>
      </c>
      <c r="DD200" s="160">
        <f t="shared" si="302"/>
        <v>91.865600563424721</v>
      </c>
      <c r="DE200" s="160">
        <f t="shared" si="303"/>
        <v>91.865600563424721</v>
      </c>
      <c r="DF200" s="160">
        <f t="shared" si="304"/>
        <v>91.865600563424721</v>
      </c>
      <c r="DG200" s="160">
        <f t="shared" si="305"/>
        <v>91.865600563424721</v>
      </c>
      <c r="DH200" s="36"/>
      <c r="DI200" s="36"/>
      <c r="DJ200" s="160">
        <f t="shared" si="306"/>
        <v>31.865600563424721</v>
      </c>
      <c r="DK200" s="160">
        <f t="shared" si="307"/>
        <v>31.865600563424721</v>
      </c>
      <c r="DL200" s="160">
        <f t="shared" si="308"/>
        <v>31.865600563424721</v>
      </c>
      <c r="DM200" s="160">
        <f t="shared" si="309"/>
        <v>31.865600563424721</v>
      </c>
      <c r="DN200" s="160">
        <f t="shared" si="310"/>
        <v>22.305920394397305</v>
      </c>
      <c r="DO200" s="160">
        <f t="shared" si="311"/>
        <v>64.679040507082249</v>
      </c>
      <c r="DP200" s="160">
        <f t="shared" si="312"/>
        <v>64.679040507082249</v>
      </c>
      <c r="DQ200" s="160">
        <f t="shared" si="313"/>
        <v>64.679040507082249</v>
      </c>
      <c r="DR200" s="160">
        <f t="shared" si="314"/>
        <v>64.679040507082249</v>
      </c>
      <c r="DS200" s="160">
        <f t="shared" si="315"/>
        <v>45.275328354957573</v>
      </c>
      <c r="DT200" s="160">
        <f t="shared" si="316"/>
        <v>68.272320535253485</v>
      </c>
      <c r="DU200" s="160">
        <f t="shared" si="317"/>
        <v>68.272320535253485</v>
      </c>
      <c r="DV200" s="160">
        <f t="shared" si="318"/>
        <v>68.272320535253485</v>
      </c>
      <c r="DW200" s="160">
        <f t="shared" si="319"/>
        <v>68.272320535253485</v>
      </c>
      <c r="DX200" s="160">
        <f t="shared" si="320"/>
        <v>47.790624374677435</v>
      </c>
      <c r="DY200" s="160">
        <f t="shared" si="321"/>
        <v>73.492480450739777</v>
      </c>
      <c r="DZ200" s="160">
        <f t="shared" si="322"/>
        <v>73.492480450739777</v>
      </c>
      <c r="EA200" s="160">
        <f t="shared" si="323"/>
        <v>73.492480450739777</v>
      </c>
      <c r="EB200" s="160">
        <f t="shared" si="324"/>
        <v>73.492480450739777</v>
      </c>
      <c r="EC200" s="160">
        <f t="shared" si="325"/>
        <v>51.444736315517837</v>
      </c>
      <c r="ED200" s="160">
        <f t="shared" si="326"/>
        <v>78.085760478911013</v>
      </c>
      <c r="EE200" s="160">
        <f t="shared" si="327"/>
        <v>78.085760478911013</v>
      </c>
      <c r="EF200" s="160">
        <f t="shared" si="328"/>
        <v>78.085760478911013</v>
      </c>
      <c r="EG200" s="160">
        <f t="shared" si="329"/>
        <v>78.085760478911013</v>
      </c>
      <c r="EH200" s="160">
        <f t="shared" si="330"/>
        <v>54.660032335237709</v>
      </c>
      <c r="EI200" s="36"/>
      <c r="EJ200" s="36"/>
      <c r="EK200" s="36"/>
      <c r="EL200" s="36"/>
      <c r="EM200" s="36"/>
      <c r="EN200" s="36"/>
      <c r="EO200" s="36"/>
      <c r="EP200" s="36"/>
      <c r="EQ200" s="36"/>
      <c r="ER200" s="36"/>
      <c r="ES200" s="36"/>
      <c r="ET200" s="36"/>
      <c r="EU200" s="36"/>
    </row>
    <row r="201" spans="1:151" ht="13.5" thickBot="1">
      <c r="A201" s="2">
        <v>1053</v>
      </c>
      <c r="B201" s="153">
        <f>INDEX('Customer Longevity'!$A$7:$A$206,MATCH(Model!A201,'Customer Longevity'!$B$7:$B$206,0))</f>
        <v>9.9766703493511404</v>
      </c>
      <c r="C201" s="154">
        <v>13296.409898054628</v>
      </c>
      <c r="D201" s="3"/>
      <c r="E201" s="153" cm="1">
        <f t="array" ref="E201">INDEX('Distance to Each Branch'!$C$7:$C$806,MATCH(1, (Model!$E$14='Distance to Each Branch'!$B$7:$B$806)*(Model!A201='Distance to Each Branch'!$A$7:$A$806),0))</f>
        <v>5.297479655819104</v>
      </c>
      <c r="F201" s="153" cm="1">
        <f t="array" ref="F201">INDEX('Distance to Each Branch'!$C$7:$C$806,MATCH(1, (Model!$F$14='Distance to Each Branch'!$B$7:$B$806)*(Model!A201='Distance to Each Branch'!$A$7:$A$806),0))</f>
        <v>4.6514338446886274</v>
      </c>
      <c r="G201" s="153" cm="1">
        <f t="array" ref="G201">INDEX('Distance to Each Branch'!$C$7:$C$806,MATCH(1, (Model!$G$14='Distance to Each Branch'!$B$7:$B$806)*(Model!A201='Distance to Each Branch'!$A$7:$A$806),0))</f>
        <v>2.8759515181211839</v>
      </c>
      <c r="H201" s="153" cm="1">
        <f t="array" ref="H201">INDEX('Distance to Each Branch'!$C$7:$C$806,MATCH(1, (Model!$H$14='Distance to Each Branch'!$B$7:$B$806)*(Model!A201='Distance to Each Branch'!$A$7:$A$806),0))</f>
        <v>3.4467665789493873</v>
      </c>
      <c r="I201" s="155" t="str">
        <f t="shared" si="332"/>
        <v>Branch C</v>
      </c>
      <c r="J201" s="54"/>
      <c r="K201" s="156">
        <f t="shared" si="333"/>
        <v>2.8759515181211839</v>
      </c>
      <c r="L201" s="34">
        <v>0</v>
      </c>
      <c r="M201" s="153">
        <f t="shared" si="231"/>
        <v>0</v>
      </c>
      <c r="N201" s="153">
        <f t="shared" si="335"/>
        <v>0</v>
      </c>
      <c r="O201" s="153">
        <f t="shared" si="336"/>
        <v>0.57081506082820344</v>
      </c>
      <c r="P201" s="153">
        <f t="shared" si="337"/>
        <v>0</v>
      </c>
      <c r="R201" s="23">
        <v>1</v>
      </c>
      <c r="S201" s="157">
        <f>(1-IF(M201=0,0,INDEX('Branch Closure Driven Attrition'!$D$9:$G$12,MATCH($B201,'Branch Closure Driven Attrition'!$C$9:$C$12,TRUE),MATCH(M201,'Branch Closure Driven Attrition'!$D$8:$G$8,TRUE))))</f>
        <v>1</v>
      </c>
      <c r="T201" s="157">
        <f>(1-IF(N201=0,0,INDEX('Branch Closure Driven Attrition'!$D$9:$G$12,MATCH($B201,'Branch Closure Driven Attrition'!$C$9:$C$12,TRUE),MATCH(N201,'Branch Closure Driven Attrition'!$D$8:$G$8,TRUE))))</f>
        <v>1</v>
      </c>
      <c r="U201" s="157">
        <f>(1-IF(O201=0,0,INDEX('Branch Closure Driven Attrition'!$D$9:$G$12,MATCH($B201,'Branch Closure Driven Attrition'!$C$9:$C$12,TRUE),MATCH(O201,'Branch Closure Driven Attrition'!$D$8:$G$8,TRUE))))</f>
        <v>0.7</v>
      </c>
      <c r="V201" s="157">
        <f>(1-IF(P201=0,0,INDEX('Branch Closure Driven Attrition'!$D$9:$G$12,MATCH($B201,'Branch Closure Driven Attrition'!$C$9:$C$12,TRUE),MATCH(P201,'Branch Closure Driven Attrition'!$D$8:$G$8,TRUE))))</f>
        <v>1</v>
      </c>
      <c r="W201" s="29"/>
      <c r="X201" s="23">
        <f t="shared" si="230"/>
        <v>1</v>
      </c>
      <c r="Y201" s="157">
        <f>IF($C201&lt;'Fee Driven Attrition'!$I$8,1-IF(Y$13='Fee Driven Attrition'!$J$7,'Fee Driven Attrition'!$J$8,'Fee Driven Attrition'!$K$8),1)</f>
        <v>1</v>
      </c>
      <c r="Z201" s="157">
        <f>IF($C201&lt;'Fee Driven Attrition'!$I$9,1-IF(Z$13='Fee Driven Attrition'!$J$7,'Fee Driven Attrition'!$J$9,'Fee Driven Attrition'!$K$8),1)</f>
        <v>0.95</v>
      </c>
      <c r="AA201" s="157">
        <f>IF($C201&lt;'Fee Driven Attrition'!$I$8,1-IF(AA$13='Fee Driven Attrition'!$K$7,'Fee Driven Attrition'!$K$8,'Fee Driven Attrition'!$K$8),1)</f>
        <v>1</v>
      </c>
      <c r="AB201" s="157">
        <f>IF($C201&lt;'Fee Driven Attrition'!$I$9,1-IF(AB$13='Fee Driven Attrition'!$K$7,'Fee Driven Attrition'!$K$9,'Fee Driven Attrition'!$K$8),1)</f>
        <v>0.85</v>
      </c>
      <c r="AC201" s="29"/>
      <c r="AD201" s="23"/>
      <c r="AE201" s="157">
        <f t="shared" si="331"/>
        <v>1</v>
      </c>
      <c r="AF201" s="157">
        <f t="shared" si="232"/>
        <v>1</v>
      </c>
      <c r="AG201" s="157">
        <f t="shared" si="233"/>
        <v>1</v>
      </c>
      <c r="AH201" s="157">
        <f t="shared" si="234"/>
        <v>0.7</v>
      </c>
      <c r="AI201" s="157">
        <f t="shared" si="235"/>
        <v>1</v>
      </c>
      <c r="AJ201" s="157">
        <f t="shared" si="236"/>
        <v>1</v>
      </c>
      <c r="AK201" s="157">
        <f t="shared" si="237"/>
        <v>1</v>
      </c>
      <c r="AL201" s="157">
        <f t="shared" si="238"/>
        <v>1</v>
      </c>
      <c r="AM201" s="157">
        <f t="shared" si="239"/>
        <v>0.7</v>
      </c>
      <c r="AN201" s="157">
        <f t="shared" si="240"/>
        <v>1</v>
      </c>
      <c r="AO201" s="157">
        <f t="shared" si="241"/>
        <v>0.95</v>
      </c>
      <c r="AP201" s="157">
        <f t="shared" si="242"/>
        <v>0.95</v>
      </c>
      <c r="AQ201" s="157">
        <f t="shared" si="243"/>
        <v>0.95</v>
      </c>
      <c r="AR201" s="157">
        <f t="shared" si="244"/>
        <v>0.66499999999999992</v>
      </c>
      <c r="AS201" s="157">
        <f t="shared" si="245"/>
        <v>0.95</v>
      </c>
      <c r="AT201" s="157">
        <f t="shared" si="246"/>
        <v>1</v>
      </c>
      <c r="AU201" s="157">
        <f t="shared" si="247"/>
        <v>1</v>
      </c>
      <c r="AV201" s="157">
        <f t="shared" si="248"/>
        <v>1</v>
      </c>
      <c r="AW201" s="157">
        <f t="shared" si="249"/>
        <v>0.7</v>
      </c>
      <c r="AX201" s="157">
        <f t="shared" si="250"/>
        <v>1</v>
      </c>
      <c r="AY201" s="157">
        <f t="shared" si="251"/>
        <v>0.85</v>
      </c>
      <c r="AZ201" s="157">
        <f t="shared" si="252"/>
        <v>0.85</v>
      </c>
      <c r="BA201" s="157">
        <f t="shared" si="253"/>
        <v>0.85</v>
      </c>
      <c r="BB201" s="157">
        <f t="shared" si="254"/>
        <v>0.59499999999999997</v>
      </c>
      <c r="BC201" s="157">
        <f t="shared" si="255"/>
        <v>0.85</v>
      </c>
      <c r="BD201" s="60"/>
      <c r="BE201" s="158">
        <f t="shared" si="334"/>
        <v>132.96409898054628</v>
      </c>
      <c r="BF201" s="1"/>
      <c r="BG201" s="1"/>
      <c r="BH201" s="159">
        <f t="shared" si="256"/>
        <v>0</v>
      </c>
      <c r="BI201" s="159">
        <f t="shared" si="257"/>
        <v>0</v>
      </c>
      <c r="BJ201" s="159">
        <f t="shared" si="258"/>
        <v>0</v>
      </c>
      <c r="BK201" s="159">
        <f t="shared" si="259"/>
        <v>0</v>
      </c>
      <c r="BL201" s="159">
        <f t="shared" si="260"/>
        <v>0</v>
      </c>
      <c r="BM201" s="159">
        <f t="shared" si="261"/>
        <v>0</v>
      </c>
      <c r="BN201" s="159">
        <f t="shared" si="262"/>
        <v>0</v>
      </c>
      <c r="BO201" s="159">
        <f t="shared" si="263"/>
        <v>0</v>
      </c>
      <c r="BP201" s="159">
        <f t="shared" si="264"/>
        <v>0</v>
      </c>
      <c r="BQ201" s="159">
        <f t="shared" si="265"/>
        <v>0</v>
      </c>
      <c r="BR201" s="159">
        <f t="shared" si="266"/>
        <v>40</v>
      </c>
      <c r="BS201" s="159">
        <f t="shared" si="267"/>
        <v>40</v>
      </c>
      <c r="BT201" s="159">
        <f t="shared" si="268"/>
        <v>40</v>
      </c>
      <c r="BU201" s="159">
        <f t="shared" si="269"/>
        <v>40</v>
      </c>
      <c r="BV201" s="159">
        <f t="shared" si="270"/>
        <v>40</v>
      </c>
      <c r="BW201" s="159">
        <f t="shared" si="271"/>
        <v>0</v>
      </c>
      <c r="BX201" s="159">
        <f t="shared" si="272"/>
        <v>0</v>
      </c>
      <c r="BY201" s="159">
        <f t="shared" si="273"/>
        <v>0</v>
      </c>
      <c r="BZ201" s="159">
        <f t="shared" si="274"/>
        <v>0</v>
      </c>
      <c r="CA201" s="159">
        <f t="shared" si="275"/>
        <v>0</v>
      </c>
      <c r="CB201" s="159">
        <f t="shared" si="276"/>
        <v>60</v>
      </c>
      <c r="CC201" s="159">
        <f t="shared" si="277"/>
        <v>60</v>
      </c>
      <c r="CD201" s="159">
        <f t="shared" si="278"/>
        <v>60</v>
      </c>
      <c r="CE201" s="159">
        <f t="shared" si="279"/>
        <v>60</v>
      </c>
      <c r="CF201" s="159">
        <f t="shared" si="280"/>
        <v>60</v>
      </c>
      <c r="CG201" s="1"/>
      <c r="CH201" s="1"/>
      <c r="CI201" s="160">
        <f t="shared" si="281"/>
        <v>82.964098980546282</v>
      </c>
      <c r="CJ201" s="160">
        <f t="shared" si="282"/>
        <v>82.964098980546282</v>
      </c>
      <c r="CK201" s="160">
        <f t="shared" si="283"/>
        <v>82.964098980546282</v>
      </c>
      <c r="CL201" s="160">
        <f t="shared" si="284"/>
        <v>82.964098980546282</v>
      </c>
      <c r="CM201" s="160">
        <f t="shared" si="285"/>
        <v>82.964098980546282</v>
      </c>
      <c r="CN201" s="160">
        <f t="shared" si="286"/>
        <v>82.964098980546282</v>
      </c>
      <c r="CO201" s="160">
        <f t="shared" si="287"/>
        <v>82.964098980546282</v>
      </c>
      <c r="CP201" s="160">
        <f t="shared" si="288"/>
        <v>82.964098980546282</v>
      </c>
      <c r="CQ201" s="160">
        <f t="shared" si="289"/>
        <v>82.964098980546282</v>
      </c>
      <c r="CR201" s="160">
        <f t="shared" si="290"/>
        <v>82.964098980546282</v>
      </c>
      <c r="CS201" s="160">
        <f t="shared" si="291"/>
        <v>122.96409898054628</v>
      </c>
      <c r="CT201" s="160">
        <f t="shared" si="292"/>
        <v>122.96409898054628</v>
      </c>
      <c r="CU201" s="160">
        <f t="shared" si="293"/>
        <v>122.96409898054628</v>
      </c>
      <c r="CV201" s="160">
        <f t="shared" si="294"/>
        <v>122.96409898054628</v>
      </c>
      <c r="CW201" s="160">
        <f t="shared" si="295"/>
        <v>122.96409898054628</v>
      </c>
      <c r="CX201" s="160">
        <f t="shared" si="296"/>
        <v>82.964098980546282</v>
      </c>
      <c r="CY201" s="160">
        <f t="shared" si="297"/>
        <v>82.964098980546282</v>
      </c>
      <c r="CZ201" s="160">
        <f t="shared" si="298"/>
        <v>82.964098980546282</v>
      </c>
      <c r="DA201" s="160">
        <f t="shared" si="299"/>
        <v>82.964098980546282</v>
      </c>
      <c r="DB201" s="160">
        <f t="shared" si="300"/>
        <v>82.964098980546282</v>
      </c>
      <c r="DC201" s="160">
        <f t="shared" si="301"/>
        <v>142.96409898054628</v>
      </c>
      <c r="DD201" s="160">
        <f t="shared" si="302"/>
        <v>142.96409898054628</v>
      </c>
      <c r="DE201" s="160">
        <f t="shared" si="303"/>
        <v>142.96409898054628</v>
      </c>
      <c r="DF201" s="160">
        <f t="shared" si="304"/>
        <v>142.96409898054628</v>
      </c>
      <c r="DG201" s="160">
        <f t="shared" si="305"/>
        <v>142.96409898054628</v>
      </c>
      <c r="DH201" s="36"/>
      <c r="DI201" s="36"/>
      <c r="DJ201" s="160">
        <f t="shared" si="306"/>
        <v>82.964098980546282</v>
      </c>
      <c r="DK201" s="160">
        <f t="shared" si="307"/>
        <v>82.964098980546282</v>
      </c>
      <c r="DL201" s="160">
        <f t="shared" si="308"/>
        <v>82.964098980546282</v>
      </c>
      <c r="DM201" s="160">
        <f t="shared" si="309"/>
        <v>58.074869286382395</v>
      </c>
      <c r="DN201" s="160">
        <f t="shared" si="310"/>
        <v>82.964098980546282</v>
      </c>
      <c r="DO201" s="160">
        <f t="shared" si="311"/>
        <v>82.964098980546282</v>
      </c>
      <c r="DP201" s="160">
        <f t="shared" si="312"/>
        <v>82.964098980546282</v>
      </c>
      <c r="DQ201" s="160">
        <f t="shared" si="313"/>
        <v>82.964098980546282</v>
      </c>
      <c r="DR201" s="160">
        <f t="shared" si="314"/>
        <v>58.074869286382395</v>
      </c>
      <c r="DS201" s="160">
        <f t="shared" si="315"/>
        <v>82.964098980546282</v>
      </c>
      <c r="DT201" s="160">
        <f t="shared" si="316"/>
        <v>116.81589403151897</v>
      </c>
      <c r="DU201" s="160">
        <f t="shared" si="317"/>
        <v>116.81589403151897</v>
      </c>
      <c r="DV201" s="160">
        <f t="shared" si="318"/>
        <v>116.81589403151897</v>
      </c>
      <c r="DW201" s="160">
        <f t="shared" si="319"/>
        <v>81.771125822063269</v>
      </c>
      <c r="DX201" s="160">
        <f t="shared" si="320"/>
        <v>116.81589403151897</v>
      </c>
      <c r="DY201" s="160">
        <f t="shared" si="321"/>
        <v>82.964098980546282</v>
      </c>
      <c r="DZ201" s="160">
        <f t="shared" si="322"/>
        <v>82.964098980546282</v>
      </c>
      <c r="EA201" s="160">
        <f t="shared" si="323"/>
        <v>82.964098980546282</v>
      </c>
      <c r="EB201" s="160">
        <f t="shared" si="324"/>
        <v>58.074869286382395</v>
      </c>
      <c r="EC201" s="160">
        <f t="shared" si="325"/>
        <v>82.964098980546282</v>
      </c>
      <c r="ED201" s="160">
        <f t="shared" si="326"/>
        <v>121.51948413346433</v>
      </c>
      <c r="EE201" s="160">
        <f t="shared" si="327"/>
        <v>121.51948413346433</v>
      </c>
      <c r="EF201" s="160">
        <f t="shared" si="328"/>
        <v>121.51948413346433</v>
      </c>
      <c r="EG201" s="160">
        <f t="shared" si="329"/>
        <v>85.063638893425036</v>
      </c>
      <c r="EH201" s="160">
        <f t="shared" si="330"/>
        <v>121.51948413346433</v>
      </c>
      <c r="EI201" s="36"/>
      <c r="EJ201" s="36"/>
      <c r="EK201" s="36"/>
      <c r="EL201" s="36"/>
      <c r="EM201" s="36"/>
      <c r="EN201" s="36"/>
      <c r="EO201" s="36"/>
      <c r="EP201" s="36"/>
      <c r="EQ201" s="36"/>
      <c r="ER201" s="36"/>
      <c r="ES201" s="36"/>
      <c r="ET201" s="36"/>
      <c r="EU201" s="36"/>
    </row>
    <row r="202" spans="1:151" ht="13.5" thickBot="1">
      <c r="A202" s="2">
        <v>1127</v>
      </c>
      <c r="B202" s="153">
        <f>INDEX('Customer Longevity'!$A$7:$A$206,MATCH(Model!A202,'Customer Longevity'!$B$7:$B$206,0))</f>
        <v>14.423038213516525</v>
      </c>
      <c r="C202" s="154">
        <v>16250.925619500933</v>
      </c>
      <c r="D202" s="3"/>
      <c r="E202" s="153" cm="1">
        <f t="array" ref="E202">INDEX('Distance to Each Branch'!$C$7:$C$806,MATCH(1, (Model!$E$14='Distance to Each Branch'!$B$7:$B$806)*(Model!A202='Distance to Each Branch'!$A$7:$A$806),0))</f>
        <v>1.5819840533217318</v>
      </c>
      <c r="F202" s="153" cm="1">
        <f t="array" ref="F202">INDEX('Distance to Each Branch'!$C$7:$C$806,MATCH(1, (Model!$F$14='Distance to Each Branch'!$B$7:$B$806)*(Model!A202='Distance to Each Branch'!$A$7:$A$806),0))</f>
        <v>0.50196381324534822</v>
      </c>
      <c r="G202" s="153" cm="1">
        <f t="array" ref="G202">INDEX('Distance to Each Branch'!$C$7:$C$806,MATCH(1, (Model!$G$14='Distance to Each Branch'!$B$7:$B$806)*(Model!A202='Distance to Each Branch'!$A$7:$A$806),0))</f>
        <v>1.5128260235877091</v>
      </c>
      <c r="H202" s="153" cm="1">
        <f t="array" ref="H202">INDEX('Distance to Each Branch'!$C$7:$C$806,MATCH(1, (Model!$H$14='Distance to Each Branch'!$B$7:$B$806)*(Model!A202='Distance to Each Branch'!$A$7:$A$806),0))</f>
        <v>3.1353178436108875</v>
      </c>
      <c r="I202" s="155" t="str">
        <f t="shared" si="332"/>
        <v>Branch B</v>
      </c>
      <c r="J202" s="54"/>
      <c r="K202" s="156">
        <f t="shared" si="333"/>
        <v>0.50196381324534822</v>
      </c>
      <c r="L202" s="34">
        <v>0</v>
      </c>
      <c r="M202" s="153">
        <f t="shared" si="231"/>
        <v>0</v>
      </c>
      <c r="N202" s="153">
        <f t="shared" si="335"/>
        <v>1.0108622103423608</v>
      </c>
      <c r="O202" s="153">
        <f t="shared" si="336"/>
        <v>0</v>
      </c>
      <c r="P202" s="153">
        <f t="shared" si="337"/>
        <v>0</v>
      </c>
      <c r="R202" s="23">
        <v>1</v>
      </c>
      <c r="S202" s="157">
        <f>(1-IF(M202=0,0,INDEX('Branch Closure Driven Attrition'!$D$9:$G$12,MATCH($B202,'Branch Closure Driven Attrition'!$C$9:$C$12,TRUE),MATCH(M202,'Branch Closure Driven Attrition'!$D$8:$G$8,TRUE))))</f>
        <v>1</v>
      </c>
      <c r="T202" s="157">
        <f>(1-IF(N202=0,0,INDEX('Branch Closure Driven Attrition'!$D$9:$G$12,MATCH($B202,'Branch Closure Driven Attrition'!$C$9:$C$12,TRUE),MATCH(N202,'Branch Closure Driven Attrition'!$D$8:$G$8,TRUE))))</f>
        <v>0.65</v>
      </c>
      <c r="U202" s="157">
        <f>(1-IF(O202=0,0,INDEX('Branch Closure Driven Attrition'!$D$9:$G$12,MATCH($B202,'Branch Closure Driven Attrition'!$C$9:$C$12,TRUE),MATCH(O202,'Branch Closure Driven Attrition'!$D$8:$G$8,TRUE))))</f>
        <v>1</v>
      </c>
      <c r="V202" s="157">
        <f>(1-IF(P202=0,0,INDEX('Branch Closure Driven Attrition'!$D$9:$G$12,MATCH($B202,'Branch Closure Driven Attrition'!$C$9:$C$12,TRUE),MATCH(P202,'Branch Closure Driven Attrition'!$D$8:$G$8,TRUE))))</f>
        <v>1</v>
      </c>
      <c r="W202" s="29"/>
      <c r="X202" s="23">
        <f t="shared" si="230"/>
        <v>1</v>
      </c>
      <c r="Y202" s="157">
        <f>IF($C202&lt;'Fee Driven Attrition'!$I$8,1-IF(Y$13='Fee Driven Attrition'!$J$7,'Fee Driven Attrition'!$J$8,'Fee Driven Attrition'!$K$8),1)</f>
        <v>1</v>
      </c>
      <c r="Z202" s="157">
        <f>IF($C202&lt;'Fee Driven Attrition'!$I$9,1-IF(Z$13='Fee Driven Attrition'!$J$7,'Fee Driven Attrition'!$J$9,'Fee Driven Attrition'!$K$8),1)</f>
        <v>1</v>
      </c>
      <c r="AA202" s="157">
        <f>IF($C202&lt;'Fee Driven Attrition'!$I$8,1-IF(AA$13='Fee Driven Attrition'!$K$7,'Fee Driven Attrition'!$K$8,'Fee Driven Attrition'!$K$8),1)</f>
        <v>1</v>
      </c>
      <c r="AB202" s="157">
        <f>IF($C202&lt;'Fee Driven Attrition'!$I$9,1-IF(AB$13='Fee Driven Attrition'!$K$7,'Fee Driven Attrition'!$K$9,'Fee Driven Attrition'!$K$8),1)</f>
        <v>1</v>
      </c>
      <c r="AC202" s="29"/>
      <c r="AD202" s="23"/>
      <c r="AE202" s="157">
        <f t="shared" si="331"/>
        <v>1</v>
      </c>
      <c r="AF202" s="157">
        <f t="shared" si="232"/>
        <v>1</v>
      </c>
      <c r="AG202" s="157">
        <f t="shared" si="233"/>
        <v>0.65</v>
      </c>
      <c r="AH202" s="157">
        <f t="shared" si="234"/>
        <v>1</v>
      </c>
      <c r="AI202" s="157">
        <f t="shared" si="235"/>
        <v>1</v>
      </c>
      <c r="AJ202" s="157">
        <f t="shared" si="236"/>
        <v>1</v>
      </c>
      <c r="AK202" s="157">
        <f t="shared" si="237"/>
        <v>1</v>
      </c>
      <c r="AL202" s="157">
        <f t="shared" si="238"/>
        <v>0.65</v>
      </c>
      <c r="AM202" s="157">
        <f t="shared" si="239"/>
        <v>1</v>
      </c>
      <c r="AN202" s="157">
        <f t="shared" si="240"/>
        <v>1</v>
      </c>
      <c r="AO202" s="157">
        <f t="shared" si="241"/>
        <v>1</v>
      </c>
      <c r="AP202" s="157">
        <f t="shared" si="242"/>
        <v>1</v>
      </c>
      <c r="AQ202" s="157">
        <f t="shared" si="243"/>
        <v>0.65</v>
      </c>
      <c r="AR202" s="157">
        <f t="shared" si="244"/>
        <v>1</v>
      </c>
      <c r="AS202" s="157">
        <f t="shared" si="245"/>
        <v>1</v>
      </c>
      <c r="AT202" s="157">
        <f t="shared" si="246"/>
        <v>1</v>
      </c>
      <c r="AU202" s="157">
        <f t="shared" si="247"/>
        <v>1</v>
      </c>
      <c r="AV202" s="157">
        <f t="shared" si="248"/>
        <v>0.65</v>
      </c>
      <c r="AW202" s="157">
        <f t="shared" si="249"/>
        <v>1</v>
      </c>
      <c r="AX202" s="157">
        <f t="shared" si="250"/>
        <v>1</v>
      </c>
      <c r="AY202" s="157">
        <f t="shared" si="251"/>
        <v>1</v>
      </c>
      <c r="AZ202" s="157">
        <f t="shared" si="252"/>
        <v>1</v>
      </c>
      <c r="BA202" s="157">
        <f t="shared" si="253"/>
        <v>0.65</v>
      </c>
      <c r="BB202" s="157">
        <f t="shared" si="254"/>
        <v>1</v>
      </c>
      <c r="BC202" s="157">
        <f t="shared" si="255"/>
        <v>1</v>
      </c>
      <c r="BD202" s="60"/>
      <c r="BE202" s="158">
        <f t="shared" si="334"/>
        <v>162.50925619500933</v>
      </c>
      <c r="BF202" s="1"/>
      <c r="BG202" s="1"/>
      <c r="BH202" s="159">
        <f t="shared" si="256"/>
        <v>0</v>
      </c>
      <c r="BI202" s="159">
        <f t="shared" si="257"/>
        <v>0</v>
      </c>
      <c r="BJ202" s="159">
        <f t="shared" si="258"/>
        <v>0</v>
      </c>
      <c r="BK202" s="159">
        <f t="shared" si="259"/>
        <v>0</v>
      </c>
      <c r="BL202" s="159">
        <f t="shared" si="260"/>
        <v>0</v>
      </c>
      <c r="BM202" s="159">
        <f t="shared" si="261"/>
        <v>0</v>
      </c>
      <c r="BN202" s="159">
        <f t="shared" si="262"/>
        <v>0</v>
      </c>
      <c r="BO202" s="159">
        <f t="shared" si="263"/>
        <v>0</v>
      </c>
      <c r="BP202" s="159">
        <f t="shared" si="264"/>
        <v>0</v>
      </c>
      <c r="BQ202" s="159">
        <f t="shared" si="265"/>
        <v>0</v>
      </c>
      <c r="BR202" s="159">
        <f t="shared" si="266"/>
        <v>0</v>
      </c>
      <c r="BS202" s="159">
        <f t="shared" si="267"/>
        <v>0</v>
      </c>
      <c r="BT202" s="159">
        <f t="shared" si="268"/>
        <v>0</v>
      </c>
      <c r="BU202" s="159">
        <f t="shared" si="269"/>
        <v>0</v>
      </c>
      <c r="BV202" s="159">
        <f t="shared" si="270"/>
        <v>0</v>
      </c>
      <c r="BW202" s="159">
        <f t="shared" si="271"/>
        <v>0</v>
      </c>
      <c r="BX202" s="159">
        <f t="shared" si="272"/>
        <v>0</v>
      </c>
      <c r="BY202" s="159">
        <f t="shared" si="273"/>
        <v>0</v>
      </c>
      <c r="BZ202" s="159">
        <f t="shared" si="274"/>
        <v>0</v>
      </c>
      <c r="CA202" s="159">
        <f t="shared" si="275"/>
        <v>0</v>
      </c>
      <c r="CB202" s="159">
        <f t="shared" si="276"/>
        <v>0</v>
      </c>
      <c r="CC202" s="159">
        <f t="shared" si="277"/>
        <v>0</v>
      </c>
      <c r="CD202" s="159">
        <f t="shared" si="278"/>
        <v>0</v>
      </c>
      <c r="CE202" s="159">
        <f t="shared" si="279"/>
        <v>0</v>
      </c>
      <c r="CF202" s="159">
        <f t="shared" si="280"/>
        <v>0</v>
      </c>
      <c r="CG202" s="1"/>
      <c r="CH202" s="1"/>
      <c r="CI202" s="160">
        <f t="shared" si="281"/>
        <v>112.50925619500933</v>
      </c>
      <c r="CJ202" s="160">
        <f t="shared" si="282"/>
        <v>112.50925619500933</v>
      </c>
      <c r="CK202" s="160">
        <f t="shared" si="283"/>
        <v>112.50925619500933</v>
      </c>
      <c r="CL202" s="160">
        <f t="shared" si="284"/>
        <v>112.50925619500933</v>
      </c>
      <c r="CM202" s="160">
        <f t="shared" si="285"/>
        <v>112.50925619500933</v>
      </c>
      <c r="CN202" s="160">
        <f t="shared" si="286"/>
        <v>112.50925619500933</v>
      </c>
      <c r="CO202" s="160">
        <f t="shared" si="287"/>
        <v>112.50925619500933</v>
      </c>
      <c r="CP202" s="160">
        <f t="shared" si="288"/>
        <v>112.50925619500933</v>
      </c>
      <c r="CQ202" s="160">
        <f t="shared" si="289"/>
        <v>112.50925619500933</v>
      </c>
      <c r="CR202" s="160">
        <f t="shared" si="290"/>
        <v>112.50925619500933</v>
      </c>
      <c r="CS202" s="160">
        <f t="shared" si="291"/>
        <v>112.50925619500933</v>
      </c>
      <c r="CT202" s="160">
        <f t="shared" si="292"/>
        <v>112.50925619500933</v>
      </c>
      <c r="CU202" s="160">
        <f t="shared" si="293"/>
        <v>112.50925619500933</v>
      </c>
      <c r="CV202" s="160">
        <f t="shared" si="294"/>
        <v>112.50925619500933</v>
      </c>
      <c r="CW202" s="160">
        <f t="shared" si="295"/>
        <v>112.50925619500933</v>
      </c>
      <c r="CX202" s="160">
        <f t="shared" si="296"/>
        <v>112.50925619500933</v>
      </c>
      <c r="CY202" s="160">
        <f t="shared" si="297"/>
        <v>112.50925619500933</v>
      </c>
      <c r="CZ202" s="160">
        <f t="shared" si="298"/>
        <v>112.50925619500933</v>
      </c>
      <c r="DA202" s="160">
        <f t="shared" si="299"/>
        <v>112.50925619500933</v>
      </c>
      <c r="DB202" s="160">
        <f t="shared" si="300"/>
        <v>112.50925619500933</v>
      </c>
      <c r="DC202" s="160">
        <f t="shared" si="301"/>
        <v>112.50925619500933</v>
      </c>
      <c r="DD202" s="160">
        <f t="shared" si="302"/>
        <v>112.50925619500933</v>
      </c>
      <c r="DE202" s="160">
        <f t="shared" si="303"/>
        <v>112.50925619500933</v>
      </c>
      <c r="DF202" s="160">
        <f t="shared" si="304"/>
        <v>112.50925619500933</v>
      </c>
      <c r="DG202" s="160">
        <f t="shared" si="305"/>
        <v>112.50925619500933</v>
      </c>
      <c r="DH202" s="36"/>
      <c r="DI202" s="36"/>
      <c r="DJ202" s="160">
        <f t="shared" si="306"/>
        <v>112.50925619500933</v>
      </c>
      <c r="DK202" s="160">
        <f t="shared" si="307"/>
        <v>112.50925619500933</v>
      </c>
      <c r="DL202" s="160">
        <f t="shared" si="308"/>
        <v>73.131016526756071</v>
      </c>
      <c r="DM202" s="160">
        <f t="shared" si="309"/>
        <v>112.50925619500933</v>
      </c>
      <c r="DN202" s="160">
        <f t="shared" si="310"/>
        <v>112.50925619500933</v>
      </c>
      <c r="DO202" s="160">
        <f t="shared" si="311"/>
        <v>112.50925619500933</v>
      </c>
      <c r="DP202" s="160">
        <f t="shared" si="312"/>
        <v>112.50925619500933</v>
      </c>
      <c r="DQ202" s="160">
        <f t="shared" si="313"/>
        <v>73.131016526756071</v>
      </c>
      <c r="DR202" s="160">
        <f t="shared" si="314"/>
        <v>112.50925619500933</v>
      </c>
      <c r="DS202" s="160">
        <f t="shared" si="315"/>
        <v>112.50925619500933</v>
      </c>
      <c r="DT202" s="160">
        <f t="shared" si="316"/>
        <v>112.50925619500933</v>
      </c>
      <c r="DU202" s="160">
        <f t="shared" si="317"/>
        <v>112.50925619500933</v>
      </c>
      <c r="DV202" s="160">
        <f t="shared" si="318"/>
        <v>73.131016526756071</v>
      </c>
      <c r="DW202" s="160">
        <f t="shared" si="319"/>
        <v>112.50925619500933</v>
      </c>
      <c r="DX202" s="160">
        <f t="shared" si="320"/>
        <v>112.50925619500933</v>
      </c>
      <c r="DY202" s="160">
        <f t="shared" si="321"/>
        <v>112.50925619500933</v>
      </c>
      <c r="DZ202" s="160">
        <f t="shared" si="322"/>
        <v>112.50925619500933</v>
      </c>
      <c r="EA202" s="160">
        <f t="shared" si="323"/>
        <v>73.131016526756071</v>
      </c>
      <c r="EB202" s="160">
        <f t="shared" si="324"/>
        <v>112.50925619500933</v>
      </c>
      <c r="EC202" s="160">
        <f t="shared" si="325"/>
        <v>112.50925619500933</v>
      </c>
      <c r="ED202" s="160">
        <f t="shared" si="326"/>
        <v>112.50925619500933</v>
      </c>
      <c r="EE202" s="160">
        <f t="shared" si="327"/>
        <v>112.50925619500933</v>
      </c>
      <c r="EF202" s="160">
        <f t="shared" si="328"/>
        <v>73.131016526756071</v>
      </c>
      <c r="EG202" s="160">
        <f t="shared" si="329"/>
        <v>112.50925619500933</v>
      </c>
      <c r="EH202" s="160">
        <f t="shared" si="330"/>
        <v>112.50925619500933</v>
      </c>
      <c r="EI202" s="36"/>
      <c r="EJ202" s="36"/>
      <c r="EK202" s="36"/>
      <c r="EL202" s="36"/>
      <c r="EM202" s="36"/>
      <c r="EN202" s="36"/>
      <c r="EO202" s="36"/>
      <c r="EP202" s="36"/>
      <c r="EQ202" s="36"/>
      <c r="ER202" s="36"/>
      <c r="ES202" s="36"/>
      <c r="ET202" s="36"/>
      <c r="EU202" s="36"/>
    </row>
    <row r="203" spans="1:151" ht="13.5" thickBot="1">
      <c r="A203" s="2">
        <v>1084</v>
      </c>
      <c r="B203" s="153">
        <f>INDEX('Customer Longevity'!$A$7:$A$206,MATCH(Model!A203,'Customer Longevity'!$B$7:$B$206,0))</f>
        <v>6.4072738085611531</v>
      </c>
      <c r="C203" s="154">
        <v>14406.718107862705</v>
      </c>
      <c r="D203" s="3"/>
      <c r="E203" s="153" cm="1">
        <f t="array" ref="E203">INDEX('Distance to Each Branch'!$C$7:$C$806,MATCH(1, (Model!$E$14='Distance to Each Branch'!$B$7:$B$806)*(Model!A203='Distance to Each Branch'!$A$7:$A$806),0))</f>
        <v>7.4380793230509896</v>
      </c>
      <c r="F203" s="153" cm="1">
        <f t="array" ref="F203">INDEX('Distance to Each Branch'!$C$7:$C$806,MATCH(1, (Model!$F$14='Distance to Each Branch'!$B$7:$B$806)*(Model!A203='Distance to Each Branch'!$A$7:$A$806),0))</f>
        <v>1.7398559015594288</v>
      </c>
      <c r="G203" s="153" cm="1">
        <f t="array" ref="G203">INDEX('Distance to Each Branch'!$C$7:$C$806,MATCH(1, (Model!$G$14='Distance to Each Branch'!$B$7:$B$806)*(Model!A203='Distance to Each Branch'!$A$7:$A$806),0))</f>
        <v>5.2610672650913797</v>
      </c>
      <c r="H203" s="153" cm="1">
        <f t="array" ref="H203">INDEX('Distance to Each Branch'!$C$7:$C$806,MATCH(1, (Model!$H$14='Distance to Each Branch'!$B$7:$B$806)*(Model!A203='Distance to Each Branch'!$A$7:$A$806),0))</f>
        <v>1.2089826096704925</v>
      </c>
      <c r="I203" s="155" t="str">
        <f t="shared" si="332"/>
        <v>Branch D</v>
      </c>
      <c r="J203" s="54"/>
      <c r="K203" s="156">
        <f t="shared" si="333"/>
        <v>1.2089826096704925</v>
      </c>
      <c r="L203" s="34">
        <v>0</v>
      </c>
      <c r="M203" s="153">
        <f t="shared" si="231"/>
        <v>0</v>
      </c>
      <c r="N203" s="153">
        <f t="shared" si="335"/>
        <v>0</v>
      </c>
      <c r="O203" s="153">
        <f t="shared" si="336"/>
        <v>0</v>
      </c>
      <c r="P203" s="153">
        <f t="shared" si="337"/>
        <v>0.53087329188893628</v>
      </c>
      <c r="R203" s="23">
        <v>1</v>
      </c>
      <c r="S203" s="157">
        <f>(1-IF(M203=0,0,INDEX('Branch Closure Driven Attrition'!$D$9:$G$12,MATCH($B203,'Branch Closure Driven Attrition'!$C$9:$C$12,TRUE),MATCH(M203,'Branch Closure Driven Attrition'!$D$8:$G$8,TRUE))))</f>
        <v>1</v>
      </c>
      <c r="T203" s="157">
        <f>(1-IF(N203=0,0,INDEX('Branch Closure Driven Attrition'!$D$9:$G$12,MATCH($B203,'Branch Closure Driven Attrition'!$C$9:$C$12,TRUE),MATCH(N203,'Branch Closure Driven Attrition'!$D$8:$G$8,TRUE))))</f>
        <v>1</v>
      </c>
      <c r="U203" s="157">
        <f>(1-IF(O203=0,0,INDEX('Branch Closure Driven Attrition'!$D$9:$G$12,MATCH($B203,'Branch Closure Driven Attrition'!$C$9:$C$12,TRUE),MATCH(O203,'Branch Closure Driven Attrition'!$D$8:$G$8,TRUE))))</f>
        <v>1</v>
      </c>
      <c r="V203" s="157">
        <f>(1-IF(P203=0,0,INDEX('Branch Closure Driven Attrition'!$D$9:$G$12,MATCH($B203,'Branch Closure Driven Attrition'!$C$9:$C$12,TRUE),MATCH(P203,'Branch Closure Driven Attrition'!$D$8:$G$8,TRUE))))</f>
        <v>0.7</v>
      </c>
      <c r="W203" s="29"/>
      <c r="X203" s="23">
        <f t="shared" si="230"/>
        <v>1</v>
      </c>
      <c r="Y203" s="157">
        <f>IF($C203&lt;'Fee Driven Attrition'!$I$8,1-IF(Y$13='Fee Driven Attrition'!$J$7,'Fee Driven Attrition'!$J$8,'Fee Driven Attrition'!$K$8),1)</f>
        <v>1</v>
      </c>
      <c r="Z203" s="157">
        <f>IF($C203&lt;'Fee Driven Attrition'!$I$9,1-IF(Z$13='Fee Driven Attrition'!$J$7,'Fee Driven Attrition'!$J$9,'Fee Driven Attrition'!$K$8),1)</f>
        <v>0.95</v>
      </c>
      <c r="AA203" s="157">
        <f>IF($C203&lt;'Fee Driven Attrition'!$I$8,1-IF(AA$13='Fee Driven Attrition'!$K$7,'Fee Driven Attrition'!$K$8,'Fee Driven Attrition'!$K$8),1)</f>
        <v>1</v>
      </c>
      <c r="AB203" s="157">
        <f>IF($C203&lt;'Fee Driven Attrition'!$I$9,1-IF(AB$13='Fee Driven Attrition'!$K$7,'Fee Driven Attrition'!$K$9,'Fee Driven Attrition'!$K$8),1)</f>
        <v>0.85</v>
      </c>
      <c r="AC203" s="29"/>
      <c r="AD203" s="23"/>
      <c r="AE203" s="157">
        <f t="shared" si="331"/>
        <v>1</v>
      </c>
      <c r="AF203" s="157">
        <f t="shared" si="232"/>
        <v>1</v>
      </c>
      <c r="AG203" s="157">
        <f t="shared" si="233"/>
        <v>1</v>
      </c>
      <c r="AH203" s="157">
        <f t="shared" si="234"/>
        <v>1</v>
      </c>
      <c r="AI203" s="157">
        <f t="shared" si="235"/>
        <v>0.7</v>
      </c>
      <c r="AJ203" s="157">
        <f t="shared" si="236"/>
        <v>1</v>
      </c>
      <c r="AK203" s="157">
        <f t="shared" si="237"/>
        <v>1</v>
      </c>
      <c r="AL203" s="157">
        <f t="shared" si="238"/>
        <v>1</v>
      </c>
      <c r="AM203" s="157">
        <f t="shared" si="239"/>
        <v>1</v>
      </c>
      <c r="AN203" s="157">
        <f t="shared" si="240"/>
        <v>0.7</v>
      </c>
      <c r="AO203" s="157">
        <f t="shared" si="241"/>
        <v>0.95</v>
      </c>
      <c r="AP203" s="157">
        <f t="shared" si="242"/>
        <v>0.95</v>
      </c>
      <c r="AQ203" s="157">
        <f t="shared" si="243"/>
        <v>0.95</v>
      </c>
      <c r="AR203" s="157">
        <f t="shared" si="244"/>
        <v>0.95</v>
      </c>
      <c r="AS203" s="157">
        <f t="shared" si="245"/>
        <v>0.66499999999999992</v>
      </c>
      <c r="AT203" s="157">
        <f t="shared" si="246"/>
        <v>1</v>
      </c>
      <c r="AU203" s="157">
        <f t="shared" si="247"/>
        <v>1</v>
      </c>
      <c r="AV203" s="157">
        <f t="shared" si="248"/>
        <v>1</v>
      </c>
      <c r="AW203" s="157">
        <f t="shared" si="249"/>
        <v>1</v>
      </c>
      <c r="AX203" s="157">
        <f t="shared" si="250"/>
        <v>0.7</v>
      </c>
      <c r="AY203" s="157">
        <f t="shared" si="251"/>
        <v>0.85</v>
      </c>
      <c r="AZ203" s="157">
        <f t="shared" si="252"/>
        <v>0.85</v>
      </c>
      <c r="BA203" s="157">
        <f t="shared" si="253"/>
        <v>0.85</v>
      </c>
      <c r="BB203" s="157">
        <f t="shared" si="254"/>
        <v>0.85</v>
      </c>
      <c r="BC203" s="157">
        <f t="shared" si="255"/>
        <v>0.59499999999999997</v>
      </c>
      <c r="BD203" s="60"/>
      <c r="BE203" s="158">
        <f t="shared" si="334"/>
        <v>144.06718107862704</v>
      </c>
      <c r="BF203" s="1"/>
      <c r="BG203" s="1"/>
      <c r="BH203" s="159">
        <f t="shared" si="256"/>
        <v>0</v>
      </c>
      <c r="BI203" s="159">
        <f t="shared" si="257"/>
        <v>0</v>
      </c>
      <c r="BJ203" s="159">
        <f t="shared" si="258"/>
        <v>0</v>
      </c>
      <c r="BK203" s="159">
        <f t="shared" si="259"/>
        <v>0</v>
      </c>
      <c r="BL203" s="159">
        <f t="shared" si="260"/>
        <v>0</v>
      </c>
      <c r="BM203" s="159">
        <f t="shared" si="261"/>
        <v>0</v>
      </c>
      <c r="BN203" s="159">
        <f t="shared" si="262"/>
        <v>0</v>
      </c>
      <c r="BO203" s="159">
        <f t="shared" si="263"/>
        <v>0</v>
      </c>
      <c r="BP203" s="159">
        <f t="shared" si="264"/>
        <v>0</v>
      </c>
      <c r="BQ203" s="159">
        <f t="shared" si="265"/>
        <v>0</v>
      </c>
      <c r="BR203" s="159">
        <f t="shared" si="266"/>
        <v>40</v>
      </c>
      <c r="BS203" s="159">
        <f t="shared" si="267"/>
        <v>40</v>
      </c>
      <c r="BT203" s="159">
        <f t="shared" si="268"/>
        <v>40</v>
      </c>
      <c r="BU203" s="159">
        <f t="shared" si="269"/>
        <v>40</v>
      </c>
      <c r="BV203" s="159">
        <f t="shared" si="270"/>
        <v>40</v>
      </c>
      <c r="BW203" s="159">
        <f t="shared" si="271"/>
        <v>0</v>
      </c>
      <c r="BX203" s="159">
        <f t="shared" si="272"/>
        <v>0</v>
      </c>
      <c r="BY203" s="159">
        <f t="shared" si="273"/>
        <v>0</v>
      </c>
      <c r="BZ203" s="159">
        <f t="shared" si="274"/>
        <v>0</v>
      </c>
      <c r="CA203" s="159">
        <f t="shared" si="275"/>
        <v>0</v>
      </c>
      <c r="CB203" s="159">
        <f t="shared" si="276"/>
        <v>60</v>
      </c>
      <c r="CC203" s="159">
        <f t="shared" si="277"/>
        <v>60</v>
      </c>
      <c r="CD203" s="159">
        <f t="shared" si="278"/>
        <v>60</v>
      </c>
      <c r="CE203" s="159">
        <f t="shared" si="279"/>
        <v>60</v>
      </c>
      <c r="CF203" s="159">
        <f t="shared" si="280"/>
        <v>60</v>
      </c>
      <c r="CG203" s="1"/>
      <c r="CH203" s="1"/>
      <c r="CI203" s="160">
        <f t="shared" si="281"/>
        <v>94.067181078627044</v>
      </c>
      <c r="CJ203" s="160">
        <f t="shared" si="282"/>
        <v>94.067181078627044</v>
      </c>
      <c r="CK203" s="160">
        <f t="shared" si="283"/>
        <v>94.067181078627044</v>
      </c>
      <c r="CL203" s="160">
        <f t="shared" si="284"/>
        <v>94.067181078627044</v>
      </c>
      <c r="CM203" s="160">
        <f t="shared" si="285"/>
        <v>94.067181078627044</v>
      </c>
      <c r="CN203" s="160">
        <f t="shared" si="286"/>
        <v>94.067181078627044</v>
      </c>
      <c r="CO203" s="160">
        <f t="shared" si="287"/>
        <v>94.067181078627044</v>
      </c>
      <c r="CP203" s="160">
        <f t="shared" si="288"/>
        <v>94.067181078627044</v>
      </c>
      <c r="CQ203" s="160">
        <f t="shared" si="289"/>
        <v>94.067181078627044</v>
      </c>
      <c r="CR203" s="160">
        <f t="shared" si="290"/>
        <v>94.067181078627044</v>
      </c>
      <c r="CS203" s="160">
        <f t="shared" si="291"/>
        <v>134.06718107862704</v>
      </c>
      <c r="CT203" s="160">
        <f t="shared" si="292"/>
        <v>134.06718107862704</v>
      </c>
      <c r="CU203" s="160">
        <f t="shared" si="293"/>
        <v>134.06718107862704</v>
      </c>
      <c r="CV203" s="160">
        <f t="shared" si="294"/>
        <v>134.06718107862704</v>
      </c>
      <c r="CW203" s="160">
        <f t="shared" si="295"/>
        <v>134.06718107862704</v>
      </c>
      <c r="CX203" s="160">
        <f t="shared" si="296"/>
        <v>94.067181078627044</v>
      </c>
      <c r="CY203" s="160">
        <f t="shared" si="297"/>
        <v>94.067181078627044</v>
      </c>
      <c r="CZ203" s="160">
        <f t="shared" si="298"/>
        <v>94.067181078627044</v>
      </c>
      <c r="DA203" s="160">
        <f t="shared" si="299"/>
        <v>94.067181078627044</v>
      </c>
      <c r="DB203" s="160">
        <f t="shared" si="300"/>
        <v>94.067181078627044</v>
      </c>
      <c r="DC203" s="160">
        <f t="shared" si="301"/>
        <v>154.06718107862704</v>
      </c>
      <c r="DD203" s="160">
        <f t="shared" si="302"/>
        <v>154.06718107862704</v>
      </c>
      <c r="DE203" s="160">
        <f t="shared" si="303"/>
        <v>154.06718107862704</v>
      </c>
      <c r="DF203" s="160">
        <f t="shared" si="304"/>
        <v>154.06718107862704</v>
      </c>
      <c r="DG203" s="160">
        <f t="shared" si="305"/>
        <v>154.06718107862704</v>
      </c>
      <c r="DH203" s="36"/>
      <c r="DI203" s="36"/>
      <c r="DJ203" s="160">
        <f t="shared" si="306"/>
        <v>94.067181078627044</v>
      </c>
      <c r="DK203" s="160">
        <f t="shared" si="307"/>
        <v>94.067181078627044</v>
      </c>
      <c r="DL203" s="160">
        <f t="shared" si="308"/>
        <v>94.067181078627044</v>
      </c>
      <c r="DM203" s="160">
        <f t="shared" si="309"/>
        <v>94.067181078627044</v>
      </c>
      <c r="DN203" s="160">
        <f t="shared" si="310"/>
        <v>65.847026755038925</v>
      </c>
      <c r="DO203" s="160">
        <f t="shared" si="311"/>
        <v>94.067181078627044</v>
      </c>
      <c r="DP203" s="160">
        <f t="shared" si="312"/>
        <v>94.067181078627044</v>
      </c>
      <c r="DQ203" s="160">
        <f t="shared" si="313"/>
        <v>94.067181078627044</v>
      </c>
      <c r="DR203" s="160">
        <f t="shared" si="314"/>
        <v>94.067181078627044</v>
      </c>
      <c r="DS203" s="160">
        <f t="shared" si="315"/>
        <v>65.847026755038925</v>
      </c>
      <c r="DT203" s="160">
        <f t="shared" si="316"/>
        <v>127.36382202469568</v>
      </c>
      <c r="DU203" s="160">
        <f t="shared" si="317"/>
        <v>127.36382202469568</v>
      </c>
      <c r="DV203" s="160">
        <f t="shared" si="318"/>
        <v>127.36382202469568</v>
      </c>
      <c r="DW203" s="160">
        <f t="shared" si="319"/>
        <v>127.36382202469568</v>
      </c>
      <c r="DX203" s="160">
        <f t="shared" si="320"/>
        <v>89.154675417286981</v>
      </c>
      <c r="DY203" s="160">
        <f t="shared" si="321"/>
        <v>94.067181078627044</v>
      </c>
      <c r="DZ203" s="160">
        <f t="shared" si="322"/>
        <v>94.067181078627044</v>
      </c>
      <c r="EA203" s="160">
        <f t="shared" si="323"/>
        <v>94.067181078627044</v>
      </c>
      <c r="EB203" s="160">
        <f t="shared" si="324"/>
        <v>94.067181078627044</v>
      </c>
      <c r="EC203" s="160">
        <f t="shared" si="325"/>
        <v>65.847026755038925</v>
      </c>
      <c r="ED203" s="160">
        <f t="shared" si="326"/>
        <v>130.95710391683298</v>
      </c>
      <c r="EE203" s="160">
        <f t="shared" si="327"/>
        <v>130.95710391683298</v>
      </c>
      <c r="EF203" s="160">
        <f t="shared" si="328"/>
        <v>130.95710391683298</v>
      </c>
      <c r="EG203" s="160">
        <f t="shared" si="329"/>
        <v>130.95710391683298</v>
      </c>
      <c r="EH203" s="160">
        <f t="shared" si="330"/>
        <v>91.669972741783084</v>
      </c>
      <c r="EI203" s="36"/>
      <c r="EJ203" s="36"/>
      <c r="EK203" s="36"/>
      <c r="EL203" s="36"/>
      <c r="EM203" s="36"/>
      <c r="EN203" s="36"/>
      <c r="EO203" s="36"/>
      <c r="EP203" s="36"/>
      <c r="EQ203" s="36"/>
      <c r="ER203" s="36"/>
      <c r="ES203" s="36"/>
      <c r="ET203" s="36"/>
      <c r="EU203" s="36"/>
    </row>
    <row r="204" spans="1:151" ht="13.5" thickBot="1">
      <c r="A204" s="2">
        <v>1190</v>
      </c>
      <c r="B204" s="153">
        <f>INDEX('Customer Longevity'!$A$7:$A$206,MATCH(Model!A204,'Customer Longevity'!$B$7:$B$206,0))</f>
        <v>10.989978478269352</v>
      </c>
      <c r="C204" s="154">
        <v>8255.8580045639919</v>
      </c>
      <c r="D204" s="3"/>
      <c r="E204" s="153" cm="1">
        <f t="array" ref="E204">INDEX('Distance to Each Branch'!$C$7:$C$806,MATCH(1, (Model!$E$14='Distance to Each Branch'!$B$7:$B$806)*(Model!A204='Distance to Each Branch'!$A$7:$A$806),0))</f>
        <v>4.3066738901170138</v>
      </c>
      <c r="F204" s="153" cm="1">
        <f t="array" ref="F204">INDEX('Distance to Each Branch'!$C$7:$C$806,MATCH(1, (Model!$F$14='Distance to Each Branch'!$B$7:$B$806)*(Model!A204='Distance to Each Branch'!$A$7:$A$806),0))</f>
        <v>2.7104280584699398</v>
      </c>
      <c r="G204" s="153" cm="1">
        <f t="array" ref="G204">INDEX('Distance to Each Branch'!$C$7:$C$806,MATCH(1, (Model!$G$14='Distance to Each Branch'!$B$7:$B$806)*(Model!A204='Distance to Each Branch'!$A$7:$A$806),0))</f>
        <v>3.2400094131609309</v>
      </c>
      <c r="H204" s="153" cm="1">
        <f t="array" ref="H204">INDEX('Distance to Each Branch'!$C$7:$C$806,MATCH(1, (Model!$H$14='Distance to Each Branch'!$B$7:$B$806)*(Model!A204='Distance to Each Branch'!$A$7:$A$806),0))</f>
        <v>1.3248285208171768</v>
      </c>
      <c r="I204" s="155" t="str">
        <f t="shared" si="332"/>
        <v>Branch D</v>
      </c>
      <c r="J204" s="54"/>
      <c r="K204" s="156">
        <f t="shared" si="333"/>
        <v>1.3248285208171768</v>
      </c>
      <c r="L204" s="34">
        <v>0</v>
      </c>
      <c r="M204" s="153">
        <f t="shared" si="231"/>
        <v>0</v>
      </c>
      <c r="N204" s="153">
        <f t="shared" si="335"/>
        <v>0</v>
      </c>
      <c r="O204" s="153">
        <f t="shared" si="336"/>
        <v>0</v>
      </c>
      <c r="P204" s="153">
        <f t="shared" si="337"/>
        <v>1.385599537652763</v>
      </c>
      <c r="R204" s="23">
        <v>1</v>
      </c>
      <c r="S204" s="157">
        <f>(1-IF(M204=0,0,INDEX('Branch Closure Driven Attrition'!$D$9:$G$12,MATCH($B204,'Branch Closure Driven Attrition'!$C$9:$C$12,TRUE),MATCH(M204,'Branch Closure Driven Attrition'!$D$8:$G$8,TRUE))))</f>
        <v>1</v>
      </c>
      <c r="T204" s="157">
        <f>(1-IF(N204=0,0,INDEX('Branch Closure Driven Attrition'!$D$9:$G$12,MATCH($B204,'Branch Closure Driven Attrition'!$C$9:$C$12,TRUE),MATCH(N204,'Branch Closure Driven Attrition'!$D$8:$G$8,TRUE))))</f>
        <v>1</v>
      </c>
      <c r="U204" s="157">
        <f>(1-IF(O204=0,0,INDEX('Branch Closure Driven Attrition'!$D$9:$G$12,MATCH($B204,'Branch Closure Driven Attrition'!$C$9:$C$12,TRUE),MATCH(O204,'Branch Closure Driven Attrition'!$D$8:$G$8,TRUE))))</f>
        <v>1</v>
      </c>
      <c r="V204" s="157">
        <f>(1-IF(P204=0,0,INDEX('Branch Closure Driven Attrition'!$D$9:$G$12,MATCH($B204,'Branch Closure Driven Attrition'!$C$9:$C$12,TRUE),MATCH(P204,'Branch Closure Driven Attrition'!$D$8:$G$8,TRUE))))</f>
        <v>0.65</v>
      </c>
      <c r="W204" s="29"/>
      <c r="X204" s="23">
        <f t="shared" si="230"/>
        <v>1</v>
      </c>
      <c r="Y204" s="157">
        <f>IF($C204&lt;'Fee Driven Attrition'!$I$8,1-IF(Y$13='Fee Driven Attrition'!$J$7,'Fee Driven Attrition'!$J$8,'Fee Driven Attrition'!$K$8),1)</f>
        <v>0.9</v>
      </c>
      <c r="Z204" s="157">
        <f>IF($C204&lt;'Fee Driven Attrition'!$I$9,1-IF(Z$13='Fee Driven Attrition'!$J$7,'Fee Driven Attrition'!$J$9,'Fee Driven Attrition'!$K$8),1)</f>
        <v>0.95</v>
      </c>
      <c r="AA204" s="157">
        <f>IF($C204&lt;'Fee Driven Attrition'!$I$8,1-IF(AA$13='Fee Driven Attrition'!$K$7,'Fee Driven Attrition'!$K$8,'Fee Driven Attrition'!$K$8),1)</f>
        <v>0.8</v>
      </c>
      <c r="AB204" s="157">
        <f>IF($C204&lt;'Fee Driven Attrition'!$I$9,1-IF(AB$13='Fee Driven Attrition'!$K$7,'Fee Driven Attrition'!$K$9,'Fee Driven Attrition'!$K$8),1)</f>
        <v>0.85</v>
      </c>
      <c r="AC204" s="29"/>
      <c r="AD204" s="23"/>
      <c r="AE204" s="157">
        <f t="shared" si="331"/>
        <v>1</v>
      </c>
      <c r="AF204" s="157">
        <f t="shared" si="232"/>
        <v>1</v>
      </c>
      <c r="AG204" s="157">
        <f t="shared" si="233"/>
        <v>1</v>
      </c>
      <c r="AH204" s="157">
        <f t="shared" si="234"/>
        <v>1</v>
      </c>
      <c r="AI204" s="157">
        <f t="shared" si="235"/>
        <v>0.65</v>
      </c>
      <c r="AJ204" s="157">
        <f t="shared" si="236"/>
        <v>0.9</v>
      </c>
      <c r="AK204" s="157">
        <f t="shared" si="237"/>
        <v>0.9</v>
      </c>
      <c r="AL204" s="157">
        <f t="shared" si="238"/>
        <v>0.9</v>
      </c>
      <c r="AM204" s="157">
        <f t="shared" si="239"/>
        <v>0.9</v>
      </c>
      <c r="AN204" s="157">
        <f t="shared" si="240"/>
        <v>0.58500000000000008</v>
      </c>
      <c r="AO204" s="157">
        <f t="shared" si="241"/>
        <v>0.95</v>
      </c>
      <c r="AP204" s="157">
        <f t="shared" si="242"/>
        <v>0.95</v>
      </c>
      <c r="AQ204" s="157">
        <f t="shared" si="243"/>
        <v>0.95</v>
      </c>
      <c r="AR204" s="157">
        <f t="shared" si="244"/>
        <v>0.95</v>
      </c>
      <c r="AS204" s="157">
        <f t="shared" si="245"/>
        <v>0.61749999999999994</v>
      </c>
      <c r="AT204" s="157">
        <f t="shared" si="246"/>
        <v>0.8</v>
      </c>
      <c r="AU204" s="157">
        <f t="shared" si="247"/>
        <v>0.8</v>
      </c>
      <c r="AV204" s="157">
        <f t="shared" si="248"/>
        <v>0.8</v>
      </c>
      <c r="AW204" s="157">
        <f t="shared" si="249"/>
        <v>0.8</v>
      </c>
      <c r="AX204" s="157">
        <f t="shared" si="250"/>
        <v>0.52</v>
      </c>
      <c r="AY204" s="157">
        <f t="shared" si="251"/>
        <v>0.85</v>
      </c>
      <c r="AZ204" s="157">
        <f t="shared" si="252"/>
        <v>0.85</v>
      </c>
      <c r="BA204" s="157">
        <f t="shared" si="253"/>
        <v>0.85</v>
      </c>
      <c r="BB204" s="157">
        <f t="shared" si="254"/>
        <v>0.85</v>
      </c>
      <c r="BC204" s="157">
        <f t="shared" si="255"/>
        <v>0.55249999999999999</v>
      </c>
      <c r="BD204" s="60"/>
      <c r="BE204" s="158">
        <f t="shared" si="334"/>
        <v>82.558580045639914</v>
      </c>
      <c r="BF204" s="1"/>
      <c r="BG204" s="1"/>
      <c r="BH204" s="159">
        <f t="shared" si="256"/>
        <v>0</v>
      </c>
      <c r="BI204" s="159">
        <f t="shared" si="257"/>
        <v>0</v>
      </c>
      <c r="BJ204" s="159">
        <f t="shared" si="258"/>
        <v>0</v>
      </c>
      <c r="BK204" s="159">
        <f t="shared" si="259"/>
        <v>0</v>
      </c>
      <c r="BL204" s="159">
        <f t="shared" si="260"/>
        <v>0</v>
      </c>
      <c r="BM204" s="159">
        <f t="shared" si="261"/>
        <v>40</v>
      </c>
      <c r="BN204" s="159">
        <f t="shared" si="262"/>
        <v>40</v>
      </c>
      <c r="BO204" s="159">
        <f t="shared" si="263"/>
        <v>40</v>
      </c>
      <c r="BP204" s="159">
        <f t="shared" si="264"/>
        <v>40</v>
      </c>
      <c r="BQ204" s="159">
        <f t="shared" si="265"/>
        <v>40</v>
      </c>
      <c r="BR204" s="159">
        <f t="shared" si="266"/>
        <v>40</v>
      </c>
      <c r="BS204" s="159">
        <f t="shared" si="267"/>
        <v>40</v>
      </c>
      <c r="BT204" s="159">
        <f t="shared" si="268"/>
        <v>40</v>
      </c>
      <c r="BU204" s="159">
        <f t="shared" si="269"/>
        <v>40</v>
      </c>
      <c r="BV204" s="159">
        <f t="shared" si="270"/>
        <v>40</v>
      </c>
      <c r="BW204" s="159">
        <f t="shared" si="271"/>
        <v>60</v>
      </c>
      <c r="BX204" s="159">
        <f t="shared" si="272"/>
        <v>60</v>
      </c>
      <c r="BY204" s="159">
        <f t="shared" si="273"/>
        <v>60</v>
      </c>
      <c r="BZ204" s="159">
        <f t="shared" si="274"/>
        <v>60</v>
      </c>
      <c r="CA204" s="159">
        <f t="shared" si="275"/>
        <v>60</v>
      </c>
      <c r="CB204" s="159">
        <f t="shared" si="276"/>
        <v>60</v>
      </c>
      <c r="CC204" s="159">
        <f t="shared" si="277"/>
        <v>60</v>
      </c>
      <c r="CD204" s="159">
        <f t="shared" si="278"/>
        <v>60</v>
      </c>
      <c r="CE204" s="159">
        <f t="shared" si="279"/>
        <v>60</v>
      </c>
      <c r="CF204" s="159">
        <f t="shared" si="280"/>
        <v>60</v>
      </c>
      <c r="CG204" s="1"/>
      <c r="CH204" s="1"/>
      <c r="CI204" s="160">
        <f t="shared" si="281"/>
        <v>32.558580045639914</v>
      </c>
      <c r="CJ204" s="160">
        <f t="shared" si="282"/>
        <v>32.558580045639914</v>
      </c>
      <c r="CK204" s="160">
        <f t="shared" si="283"/>
        <v>32.558580045639914</v>
      </c>
      <c r="CL204" s="160">
        <f t="shared" si="284"/>
        <v>32.558580045639914</v>
      </c>
      <c r="CM204" s="160">
        <f t="shared" si="285"/>
        <v>32.558580045639914</v>
      </c>
      <c r="CN204" s="160">
        <f t="shared" si="286"/>
        <v>72.558580045639914</v>
      </c>
      <c r="CO204" s="160">
        <f t="shared" si="287"/>
        <v>72.558580045639914</v>
      </c>
      <c r="CP204" s="160">
        <f t="shared" si="288"/>
        <v>72.558580045639914</v>
      </c>
      <c r="CQ204" s="160">
        <f t="shared" si="289"/>
        <v>72.558580045639914</v>
      </c>
      <c r="CR204" s="160">
        <f t="shared" si="290"/>
        <v>72.558580045639914</v>
      </c>
      <c r="CS204" s="160">
        <f t="shared" si="291"/>
        <v>72.558580045639914</v>
      </c>
      <c r="CT204" s="160">
        <f t="shared" si="292"/>
        <v>72.558580045639914</v>
      </c>
      <c r="CU204" s="160">
        <f t="shared" si="293"/>
        <v>72.558580045639914</v>
      </c>
      <c r="CV204" s="160">
        <f t="shared" si="294"/>
        <v>72.558580045639914</v>
      </c>
      <c r="CW204" s="160">
        <f t="shared" si="295"/>
        <v>72.558580045639914</v>
      </c>
      <c r="CX204" s="160">
        <f t="shared" si="296"/>
        <v>92.558580045639928</v>
      </c>
      <c r="CY204" s="160">
        <f t="shared" si="297"/>
        <v>92.558580045639928</v>
      </c>
      <c r="CZ204" s="160">
        <f t="shared" si="298"/>
        <v>92.558580045639928</v>
      </c>
      <c r="DA204" s="160">
        <f t="shared" si="299"/>
        <v>92.558580045639928</v>
      </c>
      <c r="DB204" s="160">
        <f t="shared" si="300"/>
        <v>92.558580045639928</v>
      </c>
      <c r="DC204" s="160">
        <f t="shared" si="301"/>
        <v>92.558580045639928</v>
      </c>
      <c r="DD204" s="160">
        <f t="shared" si="302"/>
        <v>92.558580045639928</v>
      </c>
      <c r="DE204" s="160">
        <f t="shared" si="303"/>
        <v>92.558580045639928</v>
      </c>
      <c r="DF204" s="160">
        <f t="shared" si="304"/>
        <v>92.558580045639928</v>
      </c>
      <c r="DG204" s="160">
        <f t="shared" si="305"/>
        <v>92.558580045639928</v>
      </c>
      <c r="DH204" s="36"/>
      <c r="DI204" s="36"/>
      <c r="DJ204" s="160">
        <f t="shared" si="306"/>
        <v>32.558580045639914</v>
      </c>
      <c r="DK204" s="160">
        <f t="shared" si="307"/>
        <v>32.558580045639914</v>
      </c>
      <c r="DL204" s="160">
        <f t="shared" si="308"/>
        <v>32.558580045639914</v>
      </c>
      <c r="DM204" s="160">
        <f t="shared" si="309"/>
        <v>32.558580045639914</v>
      </c>
      <c r="DN204" s="160">
        <f t="shared" si="310"/>
        <v>21.163077029665946</v>
      </c>
      <c r="DO204" s="160">
        <f t="shared" si="311"/>
        <v>65.302722041075924</v>
      </c>
      <c r="DP204" s="160">
        <f t="shared" si="312"/>
        <v>65.302722041075924</v>
      </c>
      <c r="DQ204" s="160">
        <f t="shared" si="313"/>
        <v>65.302722041075924</v>
      </c>
      <c r="DR204" s="160">
        <f t="shared" si="314"/>
        <v>65.302722041075924</v>
      </c>
      <c r="DS204" s="160">
        <f t="shared" si="315"/>
        <v>42.446769326699354</v>
      </c>
      <c r="DT204" s="160">
        <f t="shared" si="316"/>
        <v>68.930651043357912</v>
      </c>
      <c r="DU204" s="160">
        <f t="shared" si="317"/>
        <v>68.930651043357912</v>
      </c>
      <c r="DV204" s="160">
        <f t="shared" si="318"/>
        <v>68.930651043357912</v>
      </c>
      <c r="DW204" s="160">
        <f t="shared" si="319"/>
        <v>68.930651043357912</v>
      </c>
      <c r="DX204" s="160">
        <f t="shared" si="320"/>
        <v>44.804923178182641</v>
      </c>
      <c r="DY204" s="160">
        <f t="shared" si="321"/>
        <v>74.046864036511948</v>
      </c>
      <c r="DZ204" s="160">
        <f t="shared" si="322"/>
        <v>74.046864036511948</v>
      </c>
      <c r="EA204" s="160">
        <f t="shared" si="323"/>
        <v>74.046864036511948</v>
      </c>
      <c r="EB204" s="160">
        <f t="shared" si="324"/>
        <v>74.046864036511948</v>
      </c>
      <c r="EC204" s="160">
        <f t="shared" si="325"/>
        <v>48.130461623732764</v>
      </c>
      <c r="ED204" s="160">
        <f t="shared" si="326"/>
        <v>78.674793038793936</v>
      </c>
      <c r="EE204" s="160">
        <f t="shared" si="327"/>
        <v>78.674793038793936</v>
      </c>
      <c r="EF204" s="160">
        <f t="shared" si="328"/>
        <v>78.674793038793936</v>
      </c>
      <c r="EG204" s="160">
        <f t="shared" si="329"/>
        <v>78.674793038793936</v>
      </c>
      <c r="EH204" s="160">
        <f t="shared" si="330"/>
        <v>51.138615475216056</v>
      </c>
      <c r="EI204" s="36"/>
      <c r="EJ204" s="36"/>
      <c r="EK204" s="36"/>
      <c r="EL204" s="36"/>
      <c r="EM204" s="36"/>
      <c r="EN204" s="36"/>
      <c r="EO204" s="36"/>
      <c r="EP204" s="36"/>
      <c r="EQ204" s="36"/>
      <c r="ER204" s="36"/>
      <c r="ES204" s="36"/>
      <c r="ET204" s="36"/>
      <c r="EU204" s="36"/>
    </row>
    <row r="205" spans="1:151" ht="13.5" thickBot="1">
      <c r="A205" s="2">
        <v>1008</v>
      </c>
      <c r="B205" s="153">
        <f>INDEX('Customer Longevity'!$A$7:$A$206,MATCH(Model!A205,'Customer Longevity'!$B$7:$B$206,0))</f>
        <v>5.6045003225554577</v>
      </c>
      <c r="C205" s="154">
        <v>19663.169797591407</v>
      </c>
      <c r="D205" s="3"/>
      <c r="E205" s="153" cm="1">
        <f t="array" ref="E205">INDEX('Distance to Each Branch'!$C$7:$C$806,MATCH(1, (Model!$E$14='Distance to Each Branch'!$B$7:$B$806)*(Model!A205='Distance to Each Branch'!$A$7:$A$806),0))</f>
        <v>1.5384006711743901</v>
      </c>
      <c r="F205" s="153" cm="1">
        <f t="array" ref="F205">INDEX('Distance to Each Branch'!$C$7:$C$806,MATCH(1, (Model!$F$14='Distance to Each Branch'!$B$7:$B$806)*(Model!A205='Distance to Each Branch'!$A$7:$A$806),0))</f>
        <v>4.7142438378784464</v>
      </c>
      <c r="G205" s="153" cm="1">
        <f t="array" ref="G205">INDEX('Distance to Each Branch'!$C$7:$C$806,MATCH(1, (Model!$G$14='Distance to Each Branch'!$B$7:$B$806)*(Model!A205='Distance to Each Branch'!$A$7:$A$806),0))</f>
        <v>1.1333564738541</v>
      </c>
      <c r="H205" s="153" cm="1">
        <f t="array" ref="H205">INDEX('Distance to Each Branch'!$C$7:$C$806,MATCH(1, (Model!$H$14='Distance to Each Branch'!$B$7:$B$806)*(Model!A205='Distance to Each Branch'!$A$7:$A$806),0))</f>
        <v>2.364470533237387</v>
      </c>
      <c r="I205" s="155" t="str">
        <f t="shared" si="332"/>
        <v>Branch C</v>
      </c>
      <c r="J205" s="54"/>
      <c r="K205" s="156">
        <f t="shared" si="333"/>
        <v>1.1333564738541</v>
      </c>
      <c r="L205" s="34">
        <v>0</v>
      </c>
      <c r="M205" s="153">
        <f t="shared" si="231"/>
        <v>0</v>
      </c>
      <c r="N205" s="153">
        <f t="shared" si="335"/>
        <v>0</v>
      </c>
      <c r="O205" s="153">
        <f t="shared" si="336"/>
        <v>0.40504419732029007</v>
      </c>
      <c r="P205" s="153">
        <f t="shared" si="337"/>
        <v>0</v>
      </c>
      <c r="R205" s="23">
        <v>1</v>
      </c>
      <c r="S205" s="157">
        <f>(1-IF(M205=0,0,INDEX('Branch Closure Driven Attrition'!$D$9:$G$12,MATCH($B205,'Branch Closure Driven Attrition'!$C$9:$C$12,TRUE),MATCH(M205,'Branch Closure Driven Attrition'!$D$8:$G$8,TRUE))))</f>
        <v>1</v>
      </c>
      <c r="T205" s="157">
        <f>(1-IF(N205=0,0,INDEX('Branch Closure Driven Attrition'!$D$9:$G$12,MATCH($B205,'Branch Closure Driven Attrition'!$C$9:$C$12,TRUE),MATCH(N205,'Branch Closure Driven Attrition'!$D$8:$G$8,TRUE))))</f>
        <v>1</v>
      </c>
      <c r="U205" s="157">
        <f>(1-IF(O205=0,0,INDEX('Branch Closure Driven Attrition'!$D$9:$G$12,MATCH($B205,'Branch Closure Driven Attrition'!$C$9:$C$12,TRUE),MATCH(O205,'Branch Closure Driven Attrition'!$D$8:$G$8,TRUE))))</f>
        <v>0.75</v>
      </c>
      <c r="V205" s="157">
        <f>(1-IF(P205=0,0,INDEX('Branch Closure Driven Attrition'!$D$9:$G$12,MATCH($B205,'Branch Closure Driven Attrition'!$C$9:$C$12,TRUE),MATCH(P205,'Branch Closure Driven Attrition'!$D$8:$G$8,TRUE))))</f>
        <v>1</v>
      </c>
      <c r="W205" s="29"/>
      <c r="X205" s="23">
        <f t="shared" si="230"/>
        <v>1</v>
      </c>
      <c r="Y205" s="157">
        <f>IF($C205&lt;'Fee Driven Attrition'!$I$8,1-IF(Y$13='Fee Driven Attrition'!$J$7,'Fee Driven Attrition'!$J$8,'Fee Driven Attrition'!$K$8),1)</f>
        <v>1</v>
      </c>
      <c r="Z205" s="157">
        <f>IF($C205&lt;'Fee Driven Attrition'!$I$9,1-IF(Z$13='Fee Driven Attrition'!$J$7,'Fee Driven Attrition'!$J$9,'Fee Driven Attrition'!$K$8),1)</f>
        <v>1</v>
      </c>
      <c r="AA205" s="157">
        <f>IF($C205&lt;'Fee Driven Attrition'!$I$8,1-IF(AA$13='Fee Driven Attrition'!$K$7,'Fee Driven Attrition'!$K$8,'Fee Driven Attrition'!$K$8),1)</f>
        <v>1</v>
      </c>
      <c r="AB205" s="157">
        <f>IF($C205&lt;'Fee Driven Attrition'!$I$9,1-IF(AB$13='Fee Driven Attrition'!$K$7,'Fee Driven Attrition'!$K$9,'Fee Driven Attrition'!$K$8),1)</f>
        <v>1</v>
      </c>
      <c r="AC205" s="29"/>
      <c r="AD205" s="23"/>
      <c r="AE205" s="157">
        <f t="shared" si="331"/>
        <v>1</v>
      </c>
      <c r="AF205" s="157">
        <f t="shared" si="232"/>
        <v>1</v>
      </c>
      <c r="AG205" s="157">
        <f t="shared" si="233"/>
        <v>1</v>
      </c>
      <c r="AH205" s="157">
        <f t="shared" si="234"/>
        <v>0.75</v>
      </c>
      <c r="AI205" s="157">
        <f t="shared" si="235"/>
        <v>1</v>
      </c>
      <c r="AJ205" s="157">
        <f t="shared" si="236"/>
        <v>1</v>
      </c>
      <c r="AK205" s="157">
        <f t="shared" si="237"/>
        <v>1</v>
      </c>
      <c r="AL205" s="157">
        <f t="shared" si="238"/>
        <v>1</v>
      </c>
      <c r="AM205" s="157">
        <f t="shared" si="239"/>
        <v>0.75</v>
      </c>
      <c r="AN205" s="157">
        <f t="shared" si="240"/>
        <v>1</v>
      </c>
      <c r="AO205" s="157">
        <f t="shared" si="241"/>
        <v>1</v>
      </c>
      <c r="AP205" s="157">
        <f t="shared" si="242"/>
        <v>1</v>
      </c>
      <c r="AQ205" s="157">
        <f t="shared" si="243"/>
        <v>1</v>
      </c>
      <c r="AR205" s="157">
        <f t="shared" si="244"/>
        <v>0.75</v>
      </c>
      <c r="AS205" s="157">
        <f t="shared" si="245"/>
        <v>1</v>
      </c>
      <c r="AT205" s="157">
        <f t="shared" si="246"/>
        <v>1</v>
      </c>
      <c r="AU205" s="157">
        <f t="shared" si="247"/>
        <v>1</v>
      </c>
      <c r="AV205" s="157">
        <f t="shared" si="248"/>
        <v>1</v>
      </c>
      <c r="AW205" s="157">
        <f t="shared" si="249"/>
        <v>0.75</v>
      </c>
      <c r="AX205" s="157">
        <f t="shared" si="250"/>
        <v>1</v>
      </c>
      <c r="AY205" s="157">
        <f t="shared" si="251"/>
        <v>1</v>
      </c>
      <c r="AZ205" s="157">
        <f t="shared" si="252"/>
        <v>1</v>
      </c>
      <c r="BA205" s="157">
        <f t="shared" si="253"/>
        <v>1</v>
      </c>
      <c r="BB205" s="157">
        <f t="shared" si="254"/>
        <v>0.75</v>
      </c>
      <c r="BC205" s="157">
        <f t="shared" si="255"/>
        <v>1</v>
      </c>
      <c r="BD205" s="60"/>
      <c r="BE205" s="158">
        <f t="shared" si="334"/>
        <v>196.63169797591408</v>
      </c>
      <c r="BF205" s="1"/>
      <c r="BG205" s="1"/>
      <c r="BH205" s="159">
        <f t="shared" si="256"/>
        <v>0</v>
      </c>
      <c r="BI205" s="159">
        <f t="shared" si="257"/>
        <v>0</v>
      </c>
      <c r="BJ205" s="159">
        <f t="shared" si="258"/>
        <v>0</v>
      </c>
      <c r="BK205" s="159">
        <f t="shared" si="259"/>
        <v>0</v>
      </c>
      <c r="BL205" s="159">
        <f t="shared" si="260"/>
        <v>0</v>
      </c>
      <c r="BM205" s="159">
        <f t="shared" si="261"/>
        <v>0</v>
      </c>
      <c r="BN205" s="159">
        <f t="shared" si="262"/>
        <v>0</v>
      </c>
      <c r="BO205" s="159">
        <f t="shared" si="263"/>
        <v>0</v>
      </c>
      <c r="BP205" s="159">
        <f t="shared" si="264"/>
        <v>0</v>
      </c>
      <c r="BQ205" s="159">
        <f t="shared" si="265"/>
        <v>0</v>
      </c>
      <c r="BR205" s="159">
        <f t="shared" si="266"/>
        <v>0</v>
      </c>
      <c r="BS205" s="159">
        <f t="shared" si="267"/>
        <v>0</v>
      </c>
      <c r="BT205" s="159">
        <f t="shared" si="268"/>
        <v>0</v>
      </c>
      <c r="BU205" s="159">
        <f t="shared" si="269"/>
        <v>0</v>
      </c>
      <c r="BV205" s="159">
        <f t="shared" si="270"/>
        <v>0</v>
      </c>
      <c r="BW205" s="159">
        <f t="shared" si="271"/>
        <v>0</v>
      </c>
      <c r="BX205" s="159">
        <f t="shared" si="272"/>
        <v>0</v>
      </c>
      <c r="BY205" s="159">
        <f t="shared" si="273"/>
        <v>0</v>
      </c>
      <c r="BZ205" s="159">
        <f t="shared" si="274"/>
        <v>0</v>
      </c>
      <c r="CA205" s="159">
        <f t="shared" si="275"/>
        <v>0</v>
      </c>
      <c r="CB205" s="159">
        <f t="shared" si="276"/>
        <v>0</v>
      </c>
      <c r="CC205" s="159">
        <f t="shared" si="277"/>
        <v>0</v>
      </c>
      <c r="CD205" s="159">
        <f t="shared" si="278"/>
        <v>0</v>
      </c>
      <c r="CE205" s="159">
        <f t="shared" si="279"/>
        <v>0</v>
      </c>
      <c r="CF205" s="159">
        <f t="shared" si="280"/>
        <v>0</v>
      </c>
      <c r="CG205" s="1"/>
      <c r="CH205" s="1"/>
      <c r="CI205" s="160">
        <f t="shared" si="281"/>
        <v>146.63169797591408</v>
      </c>
      <c r="CJ205" s="160">
        <f t="shared" si="282"/>
        <v>146.63169797591408</v>
      </c>
      <c r="CK205" s="160">
        <f t="shared" si="283"/>
        <v>146.63169797591408</v>
      </c>
      <c r="CL205" s="160">
        <f t="shared" si="284"/>
        <v>146.63169797591408</v>
      </c>
      <c r="CM205" s="160">
        <f t="shared" si="285"/>
        <v>146.63169797591408</v>
      </c>
      <c r="CN205" s="160">
        <f t="shared" si="286"/>
        <v>146.63169797591408</v>
      </c>
      <c r="CO205" s="160">
        <f t="shared" si="287"/>
        <v>146.63169797591408</v>
      </c>
      <c r="CP205" s="160">
        <f t="shared" si="288"/>
        <v>146.63169797591408</v>
      </c>
      <c r="CQ205" s="160">
        <f t="shared" si="289"/>
        <v>146.63169797591408</v>
      </c>
      <c r="CR205" s="160">
        <f t="shared" si="290"/>
        <v>146.63169797591408</v>
      </c>
      <c r="CS205" s="160">
        <f t="shared" si="291"/>
        <v>146.63169797591408</v>
      </c>
      <c r="CT205" s="160">
        <f t="shared" si="292"/>
        <v>146.63169797591408</v>
      </c>
      <c r="CU205" s="160">
        <f t="shared" si="293"/>
        <v>146.63169797591408</v>
      </c>
      <c r="CV205" s="160">
        <f t="shared" si="294"/>
        <v>146.63169797591408</v>
      </c>
      <c r="CW205" s="160">
        <f t="shared" si="295"/>
        <v>146.63169797591408</v>
      </c>
      <c r="CX205" s="160">
        <f t="shared" si="296"/>
        <v>146.63169797591408</v>
      </c>
      <c r="CY205" s="160">
        <f t="shared" si="297"/>
        <v>146.63169797591408</v>
      </c>
      <c r="CZ205" s="160">
        <f t="shared" si="298"/>
        <v>146.63169797591408</v>
      </c>
      <c r="DA205" s="160">
        <f t="shared" si="299"/>
        <v>146.63169797591408</v>
      </c>
      <c r="DB205" s="160">
        <f t="shared" si="300"/>
        <v>146.63169797591408</v>
      </c>
      <c r="DC205" s="160">
        <f t="shared" si="301"/>
        <v>146.63169797591408</v>
      </c>
      <c r="DD205" s="160">
        <f t="shared" si="302"/>
        <v>146.63169797591408</v>
      </c>
      <c r="DE205" s="160">
        <f t="shared" si="303"/>
        <v>146.63169797591408</v>
      </c>
      <c r="DF205" s="160">
        <f t="shared" si="304"/>
        <v>146.63169797591408</v>
      </c>
      <c r="DG205" s="160">
        <f t="shared" si="305"/>
        <v>146.63169797591408</v>
      </c>
      <c r="DH205" s="36"/>
      <c r="DI205" s="36"/>
      <c r="DJ205" s="160">
        <f t="shared" si="306"/>
        <v>146.63169797591408</v>
      </c>
      <c r="DK205" s="160">
        <f t="shared" si="307"/>
        <v>146.63169797591408</v>
      </c>
      <c r="DL205" s="160">
        <f t="shared" si="308"/>
        <v>146.63169797591408</v>
      </c>
      <c r="DM205" s="160">
        <f t="shared" si="309"/>
        <v>109.97377348193555</v>
      </c>
      <c r="DN205" s="160">
        <f t="shared" si="310"/>
        <v>146.63169797591408</v>
      </c>
      <c r="DO205" s="160">
        <f t="shared" si="311"/>
        <v>146.63169797591408</v>
      </c>
      <c r="DP205" s="160">
        <f t="shared" si="312"/>
        <v>146.63169797591408</v>
      </c>
      <c r="DQ205" s="160">
        <f t="shared" si="313"/>
        <v>146.63169797591408</v>
      </c>
      <c r="DR205" s="160">
        <f t="shared" si="314"/>
        <v>109.97377348193555</v>
      </c>
      <c r="DS205" s="160">
        <f t="shared" si="315"/>
        <v>146.63169797591408</v>
      </c>
      <c r="DT205" s="160">
        <f t="shared" si="316"/>
        <v>146.63169797591408</v>
      </c>
      <c r="DU205" s="160">
        <f t="shared" si="317"/>
        <v>146.63169797591408</v>
      </c>
      <c r="DV205" s="160">
        <f t="shared" si="318"/>
        <v>146.63169797591408</v>
      </c>
      <c r="DW205" s="160">
        <f t="shared" si="319"/>
        <v>109.97377348193555</v>
      </c>
      <c r="DX205" s="160">
        <f t="shared" si="320"/>
        <v>146.63169797591408</v>
      </c>
      <c r="DY205" s="160">
        <f t="shared" si="321"/>
        <v>146.63169797591408</v>
      </c>
      <c r="DZ205" s="160">
        <f t="shared" si="322"/>
        <v>146.63169797591408</v>
      </c>
      <c r="EA205" s="160">
        <f t="shared" si="323"/>
        <v>146.63169797591408</v>
      </c>
      <c r="EB205" s="160">
        <f t="shared" si="324"/>
        <v>109.97377348193555</v>
      </c>
      <c r="EC205" s="160">
        <f t="shared" si="325"/>
        <v>146.63169797591408</v>
      </c>
      <c r="ED205" s="160">
        <f t="shared" si="326"/>
        <v>146.63169797591408</v>
      </c>
      <c r="EE205" s="160">
        <f t="shared" si="327"/>
        <v>146.63169797591408</v>
      </c>
      <c r="EF205" s="160">
        <f t="shared" si="328"/>
        <v>146.63169797591408</v>
      </c>
      <c r="EG205" s="160">
        <f t="shared" si="329"/>
        <v>109.97377348193555</v>
      </c>
      <c r="EH205" s="160">
        <f t="shared" si="330"/>
        <v>146.63169797591408</v>
      </c>
      <c r="EI205" s="36"/>
      <c r="EJ205" s="36"/>
      <c r="EK205" s="36"/>
      <c r="EL205" s="36"/>
      <c r="EM205" s="36"/>
      <c r="EN205" s="36"/>
      <c r="EO205" s="36"/>
      <c r="EP205" s="36"/>
      <c r="EQ205" s="36"/>
      <c r="ER205" s="36"/>
      <c r="ES205" s="36"/>
      <c r="ET205" s="36"/>
      <c r="EU205" s="36"/>
    </row>
    <row r="206" spans="1:151" ht="13.5" thickBot="1">
      <c r="A206" s="2">
        <v>1182</v>
      </c>
      <c r="B206" s="153">
        <f>INDEX('Customer Longevity'!$A$7:$A$206,MATCH(Model!A206,'Customer Longevity'!$B$7:$B$206,0))</f>
        <v>2.6959122737336481</v>
      </c>
      <c r="C206" s="154">
        <v>18267.948647233305</v>
      </c>
      <c r="D206" s="3"/>
      <c r="E206" s="153" cm="1">
        <f t="array" ref="E206">INDEX('Distance to Each Branch'!$C$7:$C$806,MATCH(1, (Model!$E$14='Distance to Each Branch'!$B$7:$B$806)*(Model!A206='Distance to Each Branch'!$A$7:$A$806),0))</f>
        <v>7.2105672047500189</v>
      </c>
      <c r="F206" s="153" cm="1">
        <f t="array" ref="F206">INDEX('Distance to Each Branch'!$C$7:$C$806,MATCH(1, (Model!$F$14='Distance to Each Branch'!$B$7:$B$806)*(Model!A206='Distance to Each Branch'!$A$7:$A$806),0))</f>
        <v>3.7073664900068892</v>
      </c>
      <c r="G206" s="153" cm="1">
        <f t="array" ref="G206">INDEX('Distance to Each Branch'!$C$7:$C$806,MATCH(1, (Model!$G$14='Distance to Each Branch'!$B$7:$B$806)*(Model!A206='Distance to Each Branch'!$A$7:$A$806),0))</f>
        <v>3.0423603510412107</v>
      </c>
      <c r="H206" s="153" cm="1">
        <f t="array" ref="H206">INDEX('Distance to Each Branch'!$C$7:$C$806,MATCH(1, (Model!$H$14='Distance to Each Branch'!$B$7:$B$806)*(Model!A206='Distance to Each Branch'!$A$7:$A$806),0))</f>
        <v>2.1014343831397944</v>
      </c>
      <c r="I206" s="155" t="str">
        <f t="shared" si="332"/>
        <v>Branch D</v>
      </c>
      <c r="J206" s="54"/>
      <c r="K206" s="156">
        <f t="shared" si="333"/>
        <v>2.1014343831397944</v>
      </c>
      <c r="L206" s="34">
        <v>0</v>
      </c>
      <c r="M206" s="153">
        <f t="shared" si="231"/>
        <v>0</v>
      </c>
      <c r="N206" s="153">
        <f t="shared" si="335"/>
        <v>0</v>
      </c>
      <c r="O206" s="153">
        <f t="shared" si="336"/>
        <v>0</v>
      </c>
      <c r="P206" s="153">
        <f t="shared" si="337"/>
        <v>0.94092596790141636</v>
      </c>
      <c r="R206" s="23">
        <v>1</v>
      </c>
      <c r="S206" s="157">
        <f>(1-IF(M206=0,0,INDEX('Branch Closure Driven Attrition'!$D$9:$G$12,MATCH($B206,'Branch Closure Driven Attrition'!$C$9:$C$12,TRUE),MATCH(M206,'Branch Closure Driven Attrition'!$D$8:$G$8,TRUE))))</f>
        <v>1</v>
      </c>
      <c r="T206" s="157">
        <f>(1-IF(N206=0,0,INDEX('Branch Closure Driven Attrition'!$D$9:$G$12,MATCH($B206,'Branch Closure Driven Attrition'!$C$9:$C$12,TRUE),MATCH(N206,'Branch Closure Driven Attrition'!$D$8:$G$8,TRUE))))</f>
        <v>1</v>
      </c>
      <c r="U206" s="157">
        <f>(1-IF(O206=0,0,INDEX('Branch Closure Driven Attrition'!$D$9:$G$12,MATCH($B206,'Branch Closure Driven Attrition'!$C$9:$C$12,TRUE),MATCH(O206,'Branch Closure Driven Attrition'!$D$8:$G$8,TRUE))))</f>
        <v>1</v>
      </c>
      <c r="V206" s="157">
        <f>(1-IF(P206=0,0,INDEX('Branch Closure Driven Attrition'!$D$9:$G$12,MATCH($B206,'Branch Closure Driven Attrition'!$C$9:$C$12,TRUE),MATCH(P206,'Branch Closure Driven Attrition'!$D$8:$G$8,TRUE))))</f>
        <v>0.6</v>
      </c>
      <c r="W206" s="29"/>
      <c r="X206" s="23">
        <f t="shared" si="230"/>
        <v>1</v>
      </c>
      <c r="Y206" s="157">
        <f>IF($C206&lt;'Fee Driven Attrition'!$I$8,1-IF(Y$13='Fee Driven Attrition'!$J$7,'Fee Driven Attrition'!$J$8,'Fee Driven Attrition'!$K$8),1)</f>
        <v>1</v>
      </c>
      <c r="Z206" s="157">
        <f>IF($C206&lt;'Fee Driven Attrition'!$I$9,1-IF(Z$13='Fee Driven Attrition'!$J$7,'Fee Driven Attrition'!$J$9,'Fee Driven Attrition'!$K$8),1)</f>
        <v>1</v>
      </c>
      <c r="AA206" s="157">
        <f>IF($C206&lt;'Fee Driven Attrition'!$I$8,1-IF(AA$13='Fee Driven Attrition'!$K$7,'Fee Driven Attrition'!$K$8,'Fee Driven Attrition'!$K$8),1)</f>
        <v>1</v>
      </c>
      <c r="AB206" s="157">
        <f>IF($C206&lt;'Fee Driven Attrition'!$I$9,1-IF(AB$13='Fee Driven Attrition'!$K$7,'Fee Driven Attrition'!$K$9,'Fee Driven Attrition'!$K$8),1)</f>
        <v>1</v>
      </c>
      <c r="AC206" s="29"/>
      <c r="AD206" s="23"/>
      <c r="AE206" s="157">
        <f t="shared" si="331"/>
        <v>1</v>
      </c>
      <c r="AF206" s="157">
        <f t="shared" si="232"/>
        <v>1</v>
      </c>
      <c r="AG206" s="157">
        <f t="shared" si="233"/>
        <v>1</v>
      </c>
      <c r="AH206" s="157">
        <f t="shared" si="234"/>
        <v>1</v>
      </c>
      <c r="AI206" s="157">
        <f t="shared" si="235"/>
        <v>0.6</v>
      </c>
      <c r="AJ206" s="157">
        <f t="shared" si="236"/>
        <v>1</v>
      </c>
      <c r="AK206" s="157">
        <f t="shared" si="237"/>
        <v>1</v>
      </c>
      <c r="AL206" s="157">
        <f t="shared" si="238"/>
        <v>1</v>
      </c>
      <c r="AM206" s="157">
        <f t="shared" si="239"/>
        <v>1</v>
      </c>
      <c r="AN206" s="157">
        <f t="shared" si="240"/>
        <v>0.6</v>
      </c>
      <c r="AO206" s="157">
        <f t="shared" si="241"/>
        <v>1</v>
      </c>
      <c r="AP206" s="157">
        <f t="shared" si="242"/>
        <v>1</v>
      </c>
      <c r="AQ206" s="157">
        <f t="shared" si="243"/>
        <v>1</v>
      </c>
      <c r="AR206" s="157">
        <f t="shared" si="244"/>
        <v>1</v>
      </c>
      <c r="AS206" s="157">
        <f t="shared" si="245"/>
        <v>0.6</v>
      </c>
      <c r="AT206" s="157">
        <f t="shared" si="246"/>
        <v>1</v>
      </c>
      <c r="AU206" s="157">
        <f t="shared" si="247"/>
        <v>1</v>
      </c>
      <c r="AV206" s="157">
        <f t="shared" si="248"/>
        <v>1</v>
      </c>
      <c r="AW206" s="157">
        <f t="shared" si="249"/>
        <v>1</v>
      </c>
      <c r="AX206" s="157">
        <f t="shared" si="250"/>
        <v>0.6</v>
      </c>
      <c r="AY206" s="157">
        <f t="shared" si="251"/>
        <v>1</v>
      </c>
      <c r="AZ206" s="157">
        <f t="shared" si="252"/>
        <v>1</v>
      </c>
      <c r="BA206" s="157">
        <f t="shared" si="253"/>
        <v>1</v>
      </c>
      <c r="BB206" s="157">
        <f t="shared" si="254"/>
        <v>1</v>
      </c>
      <c r="BC206" s="157">
        <f t="shared" si="255"/>
        <v>0.6</v>
      </c>
      <c r="BD206" s="60"/>
      <c r="BE206" s="158">
        <f t="shared" si="334"/>
        <v>182.67948647233305</v>
      </c>
      <c r="BF206" s="1"/>
      <c r="BG206" s="1"/>
      <c r="BH206" s="159">
        <f t="shared" si="256"/>
        <v>0</v>
      </c>
      <c r="BI206" s="159">
        <f t="shared" si="257"/>
        <v>0</v>
      </c>
      <c r="BJ206" s="159">
        <f t="shared" si="258"/>
        <v>0</v>
      </c>
      <c r="BK206" s="159">
        <f t="shared" si="259"/>
        <v>0</v>
      </c>
      <c r="BL206" s="159">
        <f t="shared" si="260"/>
        <v>0</v>
      </c>
      <c r="BM206" s="159">
        <f t="shared" si="261"/>
        <v>0</v>
      </c>
      <c r="BN206" s="159">
        <f t="shared" si="262"/>
        <v>0</v>
      </c>
      <c r="BO206" s="159">
        <f t="shared" si="263"/>
        <v>0</v>
      </c>
      <c r="BP206" s="159">
        <f t="shared" si="264"/>
        <v>0</v>
      </c>
      <c r="BQ206" s="159">
        <f t="shared" si="265"/>
        <v>0</v>
      </c>
      <c r="BR206" s="159">
        <f t="shared" si="266"/>
        <v>0</v>
      </c>
      <c r="BS206" s="159">
        <f t="shared" si="267"/>
        <v>0</v>
      </c>
      <c r="BT206" s="159">
        <f t="shared" si="268"/>
        <v>0</v>
      </c>
      <c r="BU206" s="159">
        <f t="shared" si="269"/>
        <v>0</v>
      </c>
      <c r="BV206" s="159">
        <f t="shared" si="270"/>
        <v>0</v>
      </c>
      <c r="BW206" s="159">
        <f t="shared" si="271"/>
        <v>0</v>
      </c>
      <c r="BX206" s="159">
        <f t="shared" si="272"/>
        <v>0</v>
      </c>
      <c r="BY206" s="159">
        <f t="shared" si="273"/>
        <v>0</v>
      </c>
      <c r="BZ206" s="159">
        <f t="shared" si="274"/>
        <v>0</v>
      </c>
      <c r="CA206" s="159">
        <f t="shared" si="275"/>
        <v>0</v>
      </c>
      <c r="CB206" s="159">
        <f t="shared" si="276"/>
        <v>0</v>
      </c>
      <c r="CC206" s="159">
        <f t="shared" si="277"/>
        <v>0</v>
      </c>
      <c r="CD206" s="159">
        <f t="shared" si="278"/>
        <v>0</v>
      </c>
      <c r="CE206" s="159">
        <f t="shared" si="279"/>
        <v>0</v>
      </c>
      <c r="CF206" s="159">
        <f t="shared" si="280"/>
        <v>0</v>
      </c>
      <c r="CG206" s="1"/>
      <c r="CH206" s="1"/>
      <c r="CI206" s="160">
        <f t="shared" si="281"/>
        <v>132.67948647233305</v>
      </c>
      <c r="CJ206" s="160">
        <f t="shared" si="282"/>
        <v>132.67948647233305</v>
      </c>
      <c r="CK206" s="160">
        <f t="shared" si="283"/>
        <v>132.67948647233305</v>
      </c>
      <c r="CL206" s="160">
        <f t="shared" si="284"/>
        <v>132.67948647233305</v>
      </c>
      <c r="CM206" s="160">
        <f t="shared" si="285"/>
        <v>132.67948647233305</v>
      </c>
      <c r="CN206" s="160">
        <f t="shared" si="286"/>
        <v>132.67948647233305</v>
      </c>
      <c r="CO206" s="160">
        <f t="shared" si="287"/>
        <v>132.67948647233305</v>
      </c>
      <c r="CP206" s="160">
        <f t="shared" si="288"/>
        <v>132.67948647233305</v>
      </c>
      <c r="CQ206" s="160">
        <f t="shared" si="289"/>
        <v>132.67948647233305</v>
      </c>
      <c r="CR206" s="160">
        <f t="shared" si="290"/>
        <v>132.67948647233305</v>
      </c>
      <c r="CS206" s="160">
        <f t="shared" si="291"/>
        <v>132.67948647233305</v>
      </c>
      <c r="CT206" s="160">
        <f t="shared" si="292"/>
        <v>132.67948647233305</v>
      </c>
      <c r="CU206" s="160">
        <f t="shared" si="293"/>
        <v>132.67948647233305</v>
      </c>
      <c r="CV206" s="160">
        <f t="shared" si="294"/>
        <v>132.67948647233305</v>
      </c>
      <c r="CW206" s="160">
        <f t="shared" si="295"/>
        <v>132.67948647233305</v>
      </c>
      <c r="CX206" s="160">
        <f t="shared" si="296"/>
        <v>132.67948647233305</v>
      </c>
      <c r="CY206" s="160">
        <f t="shared" si="297"/>
        <v>132.67948647233305</v>
      </c>
      <c r="CZ206" s="160">
        <f t="shared" si="298"/>
        <v>132.67948647233305</v>
      </c>
      <c r="DA206" s="160">
        <f t="shared" si="299"/>
        <v>132.67948647233305</v>
      </c>
      <c r="DB206" s="160">
        <f t="shared" si="300"/>
        <v>132.67948647233305</v>
      </c>
      <c r="DC206" s="160">
        <f t="shared" si="301"/>
        <v>132.67948647233305</v>
      </c>
      <c r="DD206" s="160">
        <f t="shared" si="302"/>
        <v>132.67948647233305</v>
      </c>
      <c r="DE206" s="160">
        <f t="shared" si="303"/>
        <v>132.67948647233305</v>
      </c>
      <c r="DF206" s="160">
        <f t="shared" si="304"/>
        <v>132.67948647233305</v>
      </c>
      <c r="DG206" s="160">
        <f t="shared" si="305"/>
        <v>132.67948647233305</v>
      </c>
      <c r="DH206" s="36"/>
      <c r="DI206" s="36"/>
      <c r="DJ206" s="160">
        <f t="shared" si="306"/>
        <v>132.67948647233305</v>
      </c>
      <c r="DK206" s="160">
        <f t="shared" si="307"/>
        <v>132.67948647233305</v>
      </c>
      <c r="DL206" s="160">
        <f t="shared" si="308"/>
        <v>132.67948647233305</v>
      </c>
      <c r="DM206" s="160">
        <f t="shared" si="309"/>
        <v>132.67948647233305</v>
      </c>
      <c r="DN206" s="160">
        <f t="shared" si="310"/>
        <v>79.607691883399823</v>
      </c>
      <c r="DO206" s="160">
        <f t="shared" si="311"/>
        <v>132.67948647233305</v>
      </c>
      <c r="DP206" s="160">
        <f t="shared" si="312"/>
        <v>132.67948647233305</v>
      </c>
      <c r="DQ206" s="160">
        <f t="shared" si="313"/>
        <v>132.67948647233305</v>
      </c>
      <c r="DR206" s="160">
        <f t="shared" si="314"/>
        <v>132.67948647233305</v>
      </c>
      <c r="DS206" s="160">
        <f t="shared" si="315"/>
        <v>79.607691883399823</v>
      </c>
      <c r="DT206" s="160">
        <f t="shared" si="316"/>
        <v>132.67948647233305</v>
      </c>
      <c r="DU206" s="160">
        <f t="shared" si="317"/>
        <v>132.67948647233305</v>
      </c>
      <c r="DV206" s="160">
        <f t="shared" si="318"/>
        <v>132.67948647233305</v>
      </c>
      <c r="DW206" s="160">
        <f t="shared" si="319"/>
        <v>132.67948647233305</v>
      </c>
      <c r="DX206" s="160">
        <f t="shared" si="320"/>
        <v>79.607691883399823</v>
      </c>
      <c r="DY206" s="160">
        <f t="shared" si="321"/>
        <v>132.67948647233305</v>
      </c>
      <c r="DZ206" s="160">
        <f t="shared" si="322"/>
        <v>132.67948647233305</v>
      </c>
      <c r="EA206" s="160">
        <f t="shared" si="323"/>
        <v>132.67948647233305</v>
      </c>
      <c r="EB206" s="160">
        <f t="shared" si="324"/>
        <v>132.67948647233305</v>
      </c>
      <c r="EC206" s="160">
        <f t="shared" si="325"/>
        <v>79.607691883399823</v>
      </c>
      <c r="ED206" s="160">
        <f t="shared" si="326"/>
        <v>132.67948647233305</v>
      </c>
      <c r="EE206" s="160">
        <f t="shared" si="327"/>
        <v>132.67948647233305</v>
      </c>
      <c r="EF206" s="160">
        <f t="shared" si="328"/>
        <v>132.67948647233305</v>
      </c>
      <c r="EG206" s="160">
        <f t="shared" si="329"/>
        <v>132.67948647233305</v>
      </c>
      <c r="EH206" s="160">
        <f t="shared" si="330"/>
        <v>79.607691883399823</v>
      </c>
      <c r="EI206" s="36"/>
      <c r="EJ206" s="36"/>
      <c r="EK206" s="36"/>
      <c r="EL206" s="36"/>
      <c r="EM206" s="36"/>
      <c r="EN206" s="36"/>
      <c r="EO206" s="36"/>
      <c r="EP206" s="36"/>
      <c r="EQ206" s="36"/>
      <c r="ER206" s="36"/>
      <c r="ES206" s="36"/>
      <c r="ET206" s="36"/>
      <c r="EU206" s="36"/>
    </row>
    <row r="207" spans="1:151" ht="13.5" thickBot="1">
      <c r="A207" s="2">
        <v>1188</v>
      </c>
      <c r="B207" s="153">
        <f>INDEX('Customer Longevity'!$A$7:$A$206,MATCH(Model!A207,'Customer Longevity'!$B$7:$B$206,0))</f>
        <v>2.5005985558858268</v>
      </c>
      <c r="C207" s="154">
        <v>24069.925317967554</v>
      </c>
      <c r="D207" s="3"/>
      <c r="E207" s="153" cm="1">
        <f t="array" ref="E207">INDEX('Distance to Each Branch'!$C$7:$C$806,MATCH(1, (Model!$E$14='Distance to Each Branch'!$B$7:$B$806)*(Model!A207='Distance to Each Branch'!$A$7:$A$806),0))</f>
        <v>5.1755831728017103</v>
      </c>
      <c r="F207" s="153" cm="1">
        <f t="array" ref="F207">INDEX('Distance to Each Branch'!$C$7:$C$806,MATCH(1, (Model!$F$14='Distance to Each Branch'!$B$7:$B$806)*(Model!A207='Distance to Each Branch'!$A$7:$A$806),0))</f>
        <v>3.1646575393113143</v>
      </c>
      <c r="G207" s="153" cm="1">
        <f t="array" ref="G207">INDEX('Distance to Each Branch'!$C$7:$C$806,MATCH(1, (Model!$G$14='Distance to Each Branch'!$B$7:$B$806)*(Model!A207='Distance to Each Branch'!$A$7:$A$806),0))</f>
        <v>1.0907772942751075</v>
      </c>
      <c r="H207" s="153" cm="1">
        <f t="array" ref="H207">INDEX('Distance to Each Branch'!$C$7:$C$806,MATCH(1, (Model!$H$14='Distance to Each Branch'!$B$7:$B$806)*(Model!A207='Distance to Each Branch'!$A$7:$A$806),0))</f>
        <v>3.3168876661712341</v>
      </c>
      <c r="I207" s="155" t="str">
        <f t="shared" si="332"/>
        <v>Branch C</v>
      </c>
      <c r="J207" s="54"/>
      <c r="K207" s="156">
        <f t="shared" si="333"/>
        <v>1.0907772942751075</v>
      </c>
      <c r="L207" s="34">
        <v>0</v>
      </c>
      <c r="M207" s="153">
        <f t="shared" si="231"/>
        <v>0</v>
      </c>
      <c r="N207" s="153">
        <f t="shared" si="335"/>
        <v>0</v>
      </c>
      <c r="O207" s="153">
        <f t="shared" si="336"/>
        <v>2.0738802450362068</v>
      </c>
      <c r="P207" s="153">
        <f t="shared" si="337"/>
        <v>0</v>
      </c>
      <c r="R207" s="23">
        <v>1</v>
      </c>
      <c r="S207" s="157">
        <f>(1-IF(M207=0,0,INDEX('Branch Closure Driven Attrition'!$D$9:$G$12,MATCH($B207,'Branch Closure Driven Attrition'!$C$9:$C$12,TRUE),MATCH(M207,'Branch Closure Driven Attrition'!$D$8:$G$8,TRUE))))</f>
        <v>1</v>
      </c>
      <c r="T207" s="157">
        <f>(1-IF(N207=0,0,INDEX('Branch Closure Driven Attrition'!$D$9:$G$12,MATCH($B207,'Branch Closure Driven Attrition'!$C$9:$C$12,TRUE),MATCH(N207,'Branch Closure Driven Attrition'!$D$8:$G$8,TRUE))))</f>
        <v>1</v>
      </c>
      <c r="U207" s="157">
        <f>(1-IF(O207=0,0,INDEX('Branch Closure Driven Attrition'!$D$9:$G$12,MATCH($B207,'Branch Closure Driven Attrition'!$C$9:$C$12,TRUE),MATCH(O207,'Branch Closure Driven Attrition'!$D$8:$G$8,TRUE))))</f>
        <v>0.55000000000000004</v>
      </c>
      <c r="V207" s="157">
        <f>(1-IF(P207=0,0,INDEX('Branch Closure Driven Attrition'!$D$9:$G$12,MATCH($B207,'Branch Closure Driven Attrition'!$C$9:$C$12,TRUE),MATCH(P207,'Branch Closure Driven Attrition'!$D$8:$G$8,TRUE))))</f>
        <v>1</v>
      </c>
      <c r="W207" s="29"/>
      <c r="X207" s="23">
        <f t="shared" ref="X207:X214" si="338">R207</f>
        <v>1</v>
      </c>
      <c r="Y207" s="157">
        <f>IF($C207&lt;'Fee Driven Attrition'!$I$8,1-IF(Y$13='Fee Driven Attrition'!$J$7,'Fee Driven Attrition'!$J$8,'Fee Driven Attrition'!$K$8),1)</f>
        <v>1</v>
      </c>
      <c r="Z207" s="157">
        <f>IF($C207&lt;'Fee Driven Attrition'!$I$9,1-IF(Z$13='Fee Driven Attrition'!$J$7,'Fee Driven Attrition'!$J$9,'Fee Driven Attrition'!$K$8),1)</f>
        <v>1</v>
      </c>
      <c r="AA207" s="157">
        <f>IF($C207&lt;'Fee Driven Attrition'!$I$8,1-IF(AA$13='Fee Driven Attrition'!$K$7,'Fee Driven Attrition'!$K$8,'Fee Driven Attrition'!$K$8),1)</f>
        <v>1</v>
      </c>
      <c r="AB207" s="157">
        <f>IF($C207&lt;'Fee Driven Attrition'!$I$9,1-IF(AB$13='Fee Driven Attrition'!$K$7,'Fee Driven Attrition'!$K$9,'Fee Driven Attrition'!$K$8),1)</f>
        <v>1</v>
      </c>
      <c r="AC207" s="29"/>
      <c r="AD207" s="23"/>
      <c r="AE207" s="157">
        <f t="shared" si="331"/>
        <v>1</v>
      </c>
      <c r="AF207" s="157">
        <f t="shared" si="232"/>
        <v>1</v>
      </c>
      <c r="AG207" s="157">
        <f t="shared" si="233"/>
        <v>1</v>
      </c>
      <c r="AH207" s="157">
        <f t="shared" si="234"/>
        <v>0.55000000000000004</v>
      </c>
      <c r="AI207" s="157">
        <f t="shared" si="235"/>
        <v>1</v>
      </c>
      <c r="AJ207" s="157">
        <f t="shared" si="236"/>
        <v>1</v>
      </c>
      <c r="AK207" s="157">
        <f t="shared" si="237"/>
        <v>1</v>
      </c>
      <c r="AL207" s="157">
        <f t="shared" si="238"/>
        <v>1</v>
      </c>
      <c r="AM207" s="157">
        <f t="shared" si="239"/>
        <v>0.55000000000000004</v>
      </c>
      <c r="AN207" s="157">
        <f t="shared" si="240"/>
        <v>1</v>
      </c>
      <c r="AO207" s="157">
        <f t="shared" si="241"/>
        <v>1</v>
      </c>
      <c r="AP207" s="157">
        <f t="shared" si="242"/>
        <v>1</v>
      </c>
      <c r="AQ207" s="157">
        <f t="shared" si="243"/>
        <v>1</v>
      </c>
      <c r="AR207" s="157">
        <f t="shared" si="244"/>
        <v>0.55000000000000004</v>
      </c>
      <c r="AS207" s="157">
        <f t="shared" si="245"/>
        <v>1</v>
      </c>
      <c r="AT207" s="157">
        <f t="shared" si="246"/>
        <v>1</v>
      </c>
      <c r="AU207" s="157">
        <f t="shared" si="247"/>
        <v>1</v>
      </c>
      <c r="AV207" s="157">
        <f t="shared" si="248"/>
        <v>1</v>
      </c>
      <c r="AW207" s="157">
        <f t="shared" si="249"/>
        <v>0.55000000000000004</v>
      </c>
      <c r="AX207" s="157">
        <f t="shared" si="250"/>
        <v>1</v>
      </c>
      <c r="AY207" s="157">
        <f t="shared" si="251"/>
        <v>1</v>
      </c>
      <c r="AZ207" s="157">
        <f t="shared" si="252"/>
        <v>1</v>
      </c>
      <c r="BA207" s="157">
        <f t="shared" si="253"/>
        <v>1</v>
      </c>
      <c r="BB207" s="157">
        <f t="shared" si="254"/>
        <v>0.55000000000000004</v>
      </c>
      <c r="BC207" s="157">
        <f t="shared" si="255"/>
        <v>1</v>
      </c>
      <c r="BD207" s="60"/>
      <c r="BE207" s="158">
        <f t="shared" si="334"/>
        <v>240.69925317967554</v>
      </c>
      <c r="BF207" s="1"/>
      <c r="BG207" s="1"/>
      <c r="BH207" s="159">
        <f t="shared" si="256"/>
        <v>0</v>
      </c>
      <c r="BI207" s="159">
        <f t="shared" si="257"/>
        <v>0</v>
      </c>
      <c r="BJ207" s="159">
        <f t="shared" si="258"/>
        <v>0</v>
      </c>
      <c r="BK207" s="159">
        <f t="shared" si="259"/>
        <v>0</v>
      </c>
      <c r="BL207" s="159">
        <f t="shared" si="260"/>
        <v>0</v>
      </c>
      <c r="BM207" s="159">
        <f t="shared" si="261"/>
        <v>0</v>
      </c>
      <c r="BN207" s="159">
        <f t="shared" si="262"/>
        <v>0</v>
      </c>
      <c r="BO207" s="159">
        <f t="shared" si="263"/>
        <v>0</v>
      </c>
      <c r="BP207" s="159">
        <f t="shared" si="264"/>
        <v>0</v>
      </c>
      <c r="BQ207" s="159">
        <f t="shared" si="265"/>
        <v>0</v>
      </c>
      <c r="BR207" s="159">
        <f t="shared" si="266"/>
        <v>0</v>
      </c>
      <c r="BS207" s="159">
        <f t="shared" si="267"/>
        <v>0</v>
      </c>
      <c r="BT207" s="159">
        <f t="shared" si="268"/>
        <v>0</v>
      </c>
      <c r="BU207" s="159">
        <f t="shared" si="269"/>
        <v>0</v>
      </c>
      <c r="BV207" s="159">
        <f t="shared" si="270"/>
        <v>0</v>
      </c>
      <c r="BW207" s="159">
        <f t="shared" si="271"/>
        <v>0</v>
      </c>
      <c r="BX207" s="159">
        <f t="shared" si="272"/>
        <v>0</v>
      </c>
      <c r="BY207" s="159">
        <f t="shared" si="273"/>
        <v>0</v>
      </c>
      <c r="BZ207" s="159">
        <f t="shared" si="274"/>
        <v>0</v>
      </c>
      <c r="CA207" s="159">
        <f t="shared" si="275"/>
        <v>0</v>
      </c>
      <c r="CB207" s="159">
        <f t="shared" si="276"/>
        <v>0</v>
      </c>
      <c r="CC207" s="159">
        <f t="shared" si="277"/>
        <v>0</v>
      </c>
      <c r="CD207" s="159">
        <f t="shared" si="278"/>
        <v>0</v>
      </c>
      <c r="CE207" s="159">
        <f t="shared" si="279"/>
        <v>0</v>
      </c>
      <c r="CF207" s="159">
        <f t="shared" si="280"/>
        <v>0</v>
      </c>
      <c r="CG207" s="1"/>
      <c r="CH207" s="1"/>
      <c r="CI207" s="160">
        <f t="shared" si="281"/>
        <v>190.69925317967554</v>
      </c>
      <c r="CJ207" s="160">
        <f t="shared" si="282"/>
        <v>190.69925317967554</v>
      </c>
      <c r="CK207" s="160">
        <f t="shared" si="283"/>
        <v>190.69925317967554</v>
      </c>
      <c r="CL207" s="160">
        <f t="shared" si="284"/>
        <v>190.69925317967554</v>
      </c>
      <c r="CM207" s="160">
        <f t="shared" si="285"/>
        <v>190.69925317967554</v>
      </c>
      <c r="CN207" s="160">
        <f t="shared" si="286"/>
        <v>190.69925317967554</v>
      </c>
      <c r="CO207" s="160">
        <f t="shared" si="287"/>
        <v>190.69925317967554</v>
      </c>
      <c r="CP207" s="160">
        <f t="shared" si="288"/>
        <v>190.69925317967554</v>
      </c>
      <c r="CQ207" s="160">
        <f t="shared" si="289"/>
        <v>190.69925317967554</v>
      </c>
      <c r="CR207" s="160">
        <f t="shared" si="290"/>
        <v>190.69925317967554</v>
      </c>
      <c r="CS207" s="160">
        <f t="shared" si="291"/>
        <v>190.69925317967554</v>
      </c>
      <c r="CT207" s="160">
        <f t="shared" si="292"/>
        <v>190.69925317967554</v>
      </c>
      <c r="CU207" s="160">
        <f t="shared" si="293"/>
        <v>190.69925317967554</v>
      </c>
      <c r="CV207" s="160">
        <f t="shared" si="294"/>
        <v>190.69925317967554</v>
      </c>
      <c r="CW207" s="160">
        <f t="shared" si="295"/>
        <v>190.69925317967554</v>
      </c>
      <c r="CX207" s="160">
        <f t="shared" si="296"/>
        <v>190.69925317967554</v>
      </c>
      <c r="CY207" s="160">
        <f t="shared" si="297"/>
        <v>190.69925317967554</v>
      </c>
      <c r="CZ207" s="160">
        <f t="shared" si="298"/>
        <v>190.69925317967554</v>
      </c>
      <c r="DA207" s="160">
        <f t="shared" si="299"/>
        <v>190.69925317967554</v>
      </c>
      <c r="DB207" s="160">
        <f t="shared" si="300"/>
        <v>190.69925317967554</v>
      </c>
      <c r="DC207" s="160">
        <f t="shared" si="301"/>
        <v>190.69925317967554</v>
      </c>
      <c r="DD207" s="160">
        <f t="shared" si="302"/>
        <v>190.69925317967554</v>
      </c>
      <c r="DE207" s="160">
        <f t="shared" si="303"/>
        <v>190.69925317967554</v>
      </c>
      <c r="DF207" s="160">
        <f t="shared" si="304"/>
        <v>190.69925317967554</v>
      </c>
      <c r="DG207" s="160">
        <f t="shared" si="305"/>
        <v>190.69925317967554</v>
      </c>
      <c r="DH207" s="36"/>
      <c r="DI207" s="36"/>
      <c r="DJ207" s="160">
        <f t="shared" si="306"/>
        <v>190.69925317967554</v>
      </c>
      <c r="DK207" s="160">
        <f t="shared" si="307"/>
        <v>190.69925317967554</v>
      </c>
      <c r="DL207" s="160">
        <f t="shared" si="308"/>
        <v>190.69925317967554</v>
      </c>
      <c r="DM207" s="160">
        <f t="shared" si="309"/>
        <v>104.88458924882156</v>
      </c>
      <c r="DN207" s="160">
        <f t="shared" si="310"/>
        <v>190.69925317967554</v>
      </c>
      <c r="DO207" s="160">
        <f t="shared" si="311"/>
        <v>190.69925317967554</v>
      </c>
      <c r="DP207" s="160">
        <f t="shared" si="312"/>
        <v>190.69925317967554</v>
      </c>
      <c r="DQ207" s="160">
        <f t="shared" si="313"/>
        <v>190.69925317967554</v>
      </c>
      <c r="DR207" s="160">
        <f t="shared" si="314"/>
        <v>104.88458924882156</v>
      </c>
      <c r="DS207" s="160">
        <f t="shared" si="315"/>
        <v>190.69925317967554</v>
      </c>
      <c r="DT207" s="160">
        <f t="shared" si="316"/>
        <v>190.69925317967554</v>
      </c>
      <c r="DU207" s="160">
        <f t="shared" si="317"/>
        <v>190.69925317967554</v>
      </c>
      <c r="DV207" s="160">
        <f t="shared" si="318"/>
        <v>190.69925317967554</v>
      </c>
      <c r="DW207" s="160">
        <f t="shared" si="319"/>
        <v>104.88458924882156</v>
      </c>
      <c r="DX207" s="160">
        <f t="shared" si="320"/>
        <v>190.69925317967554</v>
      </c>
      <c r="DY207" s="160">
        <f t="shared" si="321"/>
        <v>190.69925317967554</v>
      </c>
      <c r="DZ207" s="160">
        <f t="shared" si="322"/>
        <v>190.69925317967554</v>
      </c>
      <c r="EA207" s="160">
        <f t="shared" si="323"/>
        <v>190.69925317967554</v>
      </c>
      <c r="EB207" s="160">
        <f t="shared" si="324"/>
        <v>104.88458924882156</v>
      </c>
      <c r="EC207" s="160">
        <f t="shared" si="325"/>
        <v>190.69925317967554</v>
      </c>
      <c r="ED207" s="160">
        <f t="shared" si="326"/>
        <v>190.69925317967554</v>
      </c>
      <c r="EE207" s="160">
        <f t="shared" si="327"/>
        <v>190.69925317967554</v>
      </c>
      <c r="EF207" s="160">
        <f t="shared" si="328"/>
        <v>190.69925317967554</v>
      </c>
      <c r="EG207" s="160">
        <f t="shared" si="329"/>
        <v>104.88458924882156</v>
      </c>
      <c r="EH207" s="160">
        <f t="shared" si="330"/>
        <v>190.69925317967554</v>
      </c>
      <c r="EI207" s="36"/>
      <c r="EJ207" s="36"/>
      <c r="EK207" s="36"/>
      <c r="EL207" s="36"/>
      <c r="EM207" s="36"/>
      <c r="EN207" s="36"/>
      <c r="EO207" s="36"/>
      <c r="EP207" s="36"/>
      <c r="EQ207" s="36"/>
      <c r="ER207" s="36"/>
      <c r="ES207" s="36"/>
      <c r="ET207" s="36"/>
      <c r="EU207" s="36"/>
    </row>
    <row r="208" spans="1:151" ht="13.5" thickBot="1">
      <c r="A208" s="2">
        <v>1036</v>
      </c>
      <c r="B208" s="153">
        <f>INDEX('Customer Longevity'!$A$7:$A$206,MATCH(Model!A208,'Customer Longevity'!$B$7:$B$206,0))</f>
        <v>10.896107827231857</v>
      </c>
      <c r="C208" s="154">
        <v>11064.29455278931</v>
      </c>
      <c r="D208" s="3"/>
      <c r="E208" s="153" cm="1">
        <f t="array" ref="E208">INDEX('Distance to Each Branch'!$C$7:$C$806,MATCH(1, (Model!$E$14='Distance to Each Branch'!$B$7:$B$806)*(Model!A208='Distance to Each Branch'!$A$7:$A$806),0))</f>
        <v>2.8202042038970543</v>
      </c>
      <c r="F208" s="153" cm="1">
        <f t="array" ref="F208">INDEX('Distance to Each Branch'!$C$7:$C$806,MATCH(1, (Model!$F$14='Distance to Each Branch'!$B$7:$B$806)*(Model!A208='Distance to Each Branch'!$A$7:$A$806),0))</f>
        <v>0.4851674368160212</v>
      </c>
      <c r="G208" s="153" cm="1">
        <f t="array" ref="G208">INDEX('Distance to Each Branch'!$C$7:$C$806,MATCH(1, (Model!$G$14='Distance to Each Branch'!$B$7:$B$806)*(Model!A208='Distance to Each Branch'!$A$7:$A$806),0))</f>
        <v>1.8810373711635644</v>
      </c>
      <c r="H208" s="153" cm="1">
        <f t="array" ref="H208">INDEX('Distance to Each Branch'!$C$7:$C$806,MATCH(1, (Model!$H$14='Distance to Each Branch'!$B$7:$B$806)*(Model!A208='Distance to Each Branch'!$A$7:$A$806),0))</f>
        <v>0.99597205120178589</v>
      </c>
      <c r="I208" s="155" t="str">
        <f t="shared" si="332"/>
        <v>Branch B</v>
      </c>
      <c r="J208" s="54"/>
      <c r="K208" s="156">
        <f t="shared" si="333"/>
        <v>0.4851674368160212</v>
      </c>
      <c r="L208" s="34">
        <v>0</v>
      </c>
      <c r="M208" s="153">
        <f t="shared" ref="M208:M214" si="339">IF(E208=$K208,SMALL($E208:$H208,2)-$K208,0)</f>
        <v>0</v>
      </c>
      <c r="N208" s="153">
        <f t="shared" si="335"/>
        <v>0.51080461438576474</v>
      </c>
      <c r="O208" s="153">
        <f t="shared" si="336"/>
        <v>0</v>
      </c>
      <c r="P208" s="153">
        <f t="shared" si="337"/>
        <v>0</v>
      </c>
      <c r="R208" s="23">
        <v>1</v>
      </c>
      <c r="S208" s="157">
        <f>(1-IF(M208=0,0,INDEX('Branch Closure Driven Attrition'!$D$9:$G$12,MATCH($B208,'Branch Closure Driven Attrition'!$C$9:$C$12,TRUE),MATCH(M208,'Branch Closure Driven Attrition'!$D$8:$G$8,TRUE))))</f>
        <v>1</v>
      </c>
      <c r="T208" s="157">
        <f>(1-IF(N208=0,0,INDEX('Branch Closure Driven Attrition'!$D$9:$G$12,MATCH($B208,'Branch Closure Driven Attrition'!$C$9:$C$12,TRUE),MATCH(N208,'Branch Closure Driven Attrition'!$D$8:$G$8,TRUE))))</f>
        <v>0.7</v>
      </c>
      <c r="U208" s="157">
        <f>(1-IF(O208=0,0,INDEX('Branch Closure Driven Attrition'!$D$9:$G$12,MATCH($B208,'Branch Closure Driven Attrition'!$C$9:$C$12,TRUE),MATCH(O208,'Branch Closure Driven Attrition'!$D$8:$G$8,TRUE))))</f>
        <v>1</v>
      </c>
      <c r="V208" s="157">
        <f>(1-IF(P208=0,0,INDEX('Branch Closure Driven Attrition'!$D$9:$G$12,MATCH($B208,'Branch Closure Driven Attrition'!$C$9:$C$12,TRUE),MATCH(P208,'Branch Closure Driven Attrition'!$D$8:$G$8,TRUE))))</f>
        <v>1</v>
      </c>
      <c r="W208" s="29"/>
      <c r="X208" s="23">
        <f t="shared" si="338"/>
        <v>1</v>
      </c>
      <c r="Y208" s="157">
        <f>IF($C208&lt;'Fee Driven Attrition'!$I$8,1-IF(Y$13='Fee Driven Attrition'!$J$7,'Fee Driven Attrition'!$J$8,'Fee Driven Attrition'!$K$8),1)</f>
        <v>0.9</v>
      </c>
      <c r="Z208" s="157">
        <f>IF($C208&lt;'Fee Driven Attrition'!$I$9,1-IF(Z$13='Fee Driven Attrition'!$J$7,'Fee Driven Attrition'!$J$9,'Fee Driven Attrition'!$K$8),1)</f>
        <v>0.95</v>
      </c>
      <c r="AA208" s="157">
        <f>IF($C208&lt;'Fee Driven Attrition'!$I$8,1-IF(AA$13='Fee Driven Attrition'!$K$7,'Fee Driven Attrition'!$K$8,'Fee Driven Attrition'!$K$8),1)</f>
        <v>0.8</v>
      </c>
      <c r="AB208" s="157">
        <f>IF($C208&lt;'Fee Driven Attrition'!$I$9,1-IF(AB$13='Fee Driven Attrition'!$K$7,'Fee Driven Attrition'!$K$9,'Fee Driven Attrition'!$K$8),1)</f>
        <v>0.85</v>
      </c>
      <c r="AC208" s="29"/>
      <c r="AD208" s="23"/>
      <c r="AE208" s="157">
        <f t="shared" si="331"/>
        <v>1</v>
      </c>
      <c r="AF208" s="157">
        <f t="shared" ref="AF208:AF214" si="340">S208*$X208</f>
        <v>1</v>
      </c>
      <c r="AG208" s="157">
        <f t="shared" ref="AG208:AG214" si="341">T208*$X208</f>
        <v>0.7</v>
      </c>
      <c r="AH208" s="157">
        <f t="shared" ref="AH208:AH214" si="342">U208*$X208</f>
        <v>1</v>
      </c>
      <c r="AI208" s="157">
        <f t="shared" ref="AI208:AI214" si="343">V208*$X208</f>
        <v>1</v>
      </c>
      <c r="AJ208" s="157">
        <f t="shared" ref="AJ208:AJ214" si="344">R208*$Y208</f>
        <v>0.9</v>
      </c>
      <c r="AK208" s="157">
        <f t="shared" ref="AK208:AK214" si="345">S208*$Y208</f>
        <v>0.9</v>
      </c>
      <c r="AL208" s="157">
        <f t="shared" ref="AL208:AL214" si="346">T208*$Y208</f>
        <v>0.63</v>
      </c>
      <c r="AM208" s="157">
        <f t="shared" ref="AM208:AM214" si="347">U208*$Y208</f>
        <v>0.9</v>
      </c>
      <c r="AN208" s="157">
        <f t="shared" ref="AN208:AN214" si="348">V208*$Y208</f>
        <v>0.9</v>
      </c>
      <c r="AO208" s="157">
        <f t="shared" ref="AO208:AO214" si="349">R208*$Z208</f>
        <v>0.95</v>
      </c>
      <c r="AP208" s="157">
        <f t="shared" ref="AP208:AP214" si="350">S208*$Z208</f>
        <v>0.95</v>
      </c>
      <c r="AQ208" s="157">
        <f t="shared" ref="AQ208:AQ214" si="351">T208*$Z208</f>
        <v>0.66499999999999992</v>
      </c>
      <c r="AR208" s="157">
        <f t="shared" ref="AR208:AR214" si="352">U208*$Z208</f>
        <v>0.95</v>
      </c>
      <c r="AS208" s="157">
        <f t="shared" ref="AS208:AS214" si="353">V208*$Z208</f>
        <v>0.95</v>
      </c>
      <c r="AT208" s="157">
        <f t="shared" ref="AT208:AT214" si="354">R208*$AA208</f>
        <v>0.8</v>
      </c>
      <c r="AU208" s="157">
        <f t="shared" ref="AU208:AU214" si="355">S208*$AA208</f>
        <v>0.8</v>
      </c>
      <c r="AV208" s="157">
        <f t="shared" ref="AV208:AV214" si="356">T208*$AA208</f>
        <v>0.55999999999999994</v>
      </c>
      <c r="AW208" s="157">
        <f t="shared" ref="AW208:AW214" si="357">U208*$AA208</f>
        <v>0.8</v>
      </c>
      <c r="AX208" s="157">
        <f t="shared" ref="AX208:AX214" si="358">V208*$AA208</f>
        <v>0.8</v>
      </c>
      <c r="AY208" s="157">
        <f t="shared" ref="AY208:AY214" si="359">R208*$AB208</f>
        <v>0.85</v>
      </c>
      <c r="AZ208" s="157">
        <f t="shared" ref="AZ208:AZ214" si="360">S208*$AB208</f>
        <v>0.85</v>
      </c>
      <c r="BA208" s="157">
        <f t="shared" ref="BA208:BA214" si="361">T208*$AB208</f>
        <v>0.59499999999999997</v>
      </c>
      <c r="BB208" s="157">
        <f t="shared" ref="BB208:BB214" si="362">U208*$AB208</f>
        <v>0.85</v>
      </c>
      <c r="BC208" s="157">
        <f t="shared" ref="BC208:BC214" si="363">V208*$AB208</f>
        <v>0.85</v>
      </c>
      <c r="BD208" s="60"/>
      <c r="BE208" s="158">
        <f t="shared" si="334"/>
        <v>110.6429455278931</v>
      </c>
      <c r="BF208" s="1"/>
      <c r="BG208" s="1"/>
      <c r="BH208" s="159">
        <f t="shared" ref="BH208:BH214" si="364">IF(C208 &lt; $AE$12, $AE$13, 0)</f>
        <v>0</v>
      </c>
      <c r="BI208" s="159">
        <f t="shared" ref="BI208:BI214" si="365">IF(C208 &lt; $AF$12, $AF$13, 0)</f>
        <v>0</v>
      </c>
      <c r="BJ208" s="159">
        <f t="shared" ref="BJ208:BJ214" si="366">IF(C208 &lt; $AG$12, $AG$13, 0)</f>
        <v>0</v>
      </c>
      <c r="BK208" s="159">
        <f t="shared" ref="BK208:BK214" si="367">IF(C208 &lt; $AH$12, $AH$13, 0)</f>
        <v>0</v>
      </c>
      <c r="BL208" s="159">
        <f t="shared" ref="BL208:BL214" si="368">IF(C208 &lt; $AI$12, $AI$13, 0)</f>
        <v>0</v>
      </c>
      <c r="BM208" s="159">
        <f t="shared" ref="BM208:BM214" si="369">IF(C208&lt; $AJ$12, $AJ$13, 0)</f>
        <v>40</v>
      </c>
      <c r="BN208" s="159">
        <f t="shared" ref="BN208:BN214" si="370">IF(C208&lt; $AK$12, $AK$13, 0)</f>
        <v>40</v>
      </c>
      <c r="BO208" s="159">
        <f t="shared" ref="BO208:BO214" si="371">IF(C208&lt; $AL$12, $AL$13, 0)</f>
        <v>40</v>
      </c>
      <c r="BP208" s="159">
        <f t="shared" ref="BP208:BP214" si="372">IF(C208&lt; $AM$12, $AM$13, 0)</f>
        <v>40</v>
      </c>
      <c r="BQ208" s="159">
        <f t="shared" ref="BQ208:BQ214" si="373">IF(C208&lt; $AN$12, $AN$13, 0)</f>
        <v>40</v>
      </c>
      <c r="BR208" s="159">
        <f t="shared" ref="BR208:BR214" si="374">IF(C208&lt; $AO$12, $AO$13, 0)</f>
        <v>40</v>
      </c>
      <c r="BS208" s="159">
        <f t="shared" ref="BS208:BS214" si="375">IF(C208&lt; $AP$12, $AP$13, 0)</f>
        <v>40</v>
      </c>
      <c r="BT208" s="159">
        <f t="shared" ref="BT208:BT214" si="376">IF(C208&lt; $AQ$12, $AQ$13, 0)</f>
        <v>40</v>
      </c>
      <c r="BU208" s="159">
        <f t="shared" ref="BU208:BU214" si="377">IF(C208&lt; $AR$12, $AR$13, 0)</f>
        <v>40</v>
      </c>
      <c r="BV208" s="159">
        <f t="shared" ref="BV208:BV214" si="378">IF(C208&lt; $AS$12, $AS$13, 0)</f>
        <v>40</v>
      </c>
      <c r="BW208" s="159">
        <f t="shared" ref="BW208:BW214" si="379">IF(C208&lt; $AT$12, $AT$13, 0)</f>
        <v>60</v>
      </c>
      <c r="BX208" s="159">
        <f t="shared" ref="BX208:BX214" si="380">IF(C208&lt; $AU$12, $AU$13, 0)</f>
        <v>60</v>
      </c>
      <c r="BY208" s="159">
        <f t="shared" ref="BY208:BY214" si="381">IF(C208&lt; $AV$12, $AV$13, 0)</f>
        <v>60</v>
      </c>
      <c r="BZ208" s="159">
        <f t="shared" ref="BZ208:BZ214" si="382">IF(C208&lt; $AW$12, $AW$13, 0)</f>
        <v>60</v>
      </c>
      <c r="CA208" s="159">
        <f t="shared" ref="CA208:CA214" si="383">IF(C208&lt; $AX$12, $AX$13, 0)</f>
        <v>60</v>
      </c>
      <c r="CB208" s="159">
        <f t="shared" ref="CB208:CB214" si="384">IF(C208&lt; $AY$12, $AY$13, 0)</f>
        <v>60</v>
      </c>
      <c r="CC208" s="159">
        <f t="shared" ref="CC208:CC214" si="385">IF(C208&lt; $AZ$12, $AZ$13, 0)</f>
        <v>60</v>
      </c>
      <c r="CD208" s="159">
        <f t="shared" ref="CD208:CD214" si="386">IF(C208&lt; $BA$12, $BA$13, 0)</f>
        <v>60</v>
      </c>
      <c r="CE208" s="159">
        <f t="shared" ref="CE208:CE214" si="387">IF(C208&lt; $BB$12, $BB$13, 0)</f>
        <v>60</v>
      </c>
      <c r="CF208" s="159">
        <f t="shared" ref="CF208:CF214" si="388">IF(C208&lt; $BC$12, $BC$13, 0)</f>
        <v>60</v>
      </c>
      <c r="CG208" s="1"/>
      <c r="CH208" s="1"/>
      <c r="CI208" s="160">
        <f t="shared" ref="CI208:CI214" si="389">BE208+BH208-50</f>
        <v>60.642945527893104</v>
      </c>
      <c r="CJ208" s="160">
        <f t="shared" ref="CJ208:CJ214" si="390">BE208+BI208-50</f>
        <v>60.642945527893104</v>
      </c>
      <c r="CK208" s="160">
        <f t="shared" ref="CK208:CK214" si="391">BE208+BJ208-50</f>
        <v>60.642945527893104</v>
      </c>
      <c r="CL208" s="160">
        <f t="shared" ref="CL208:CL214" si="392">BE208+BK208-50</f>
        <v>60.642945527893104</v>
      </c>
      <c r="CM208" s="160">
        <f t="shared" ref="CM208:CM214" si="393">BE208+BL208-50</f>
        <v>60.642945527893104</v>
      </c>
      <c r="CN208" s="160">
        <f t="shared" ref="CN208:CN214" si="394">BE208+BM208-50</f>
        <v>100.64294552789312</v>
      </c>
      <c r="CO208" s="160">
        <f t="shared" ref="CO208:CO214" si="395">BE208+BN208-50</f>
        <v>100.64294552789312</v>
      </c>
      <c r="CP208" s="160">
        <f t="shared" ref="CP208:CP214" si="396">BE208+BO208-50</f>
        <v>100.64294552789312</v>
      </c>
      <c r="CQ208" s="160">
        <f t="shared" ref="CQ208:CQ214" si="397">BE208+BP208-50</f>
        <v>100.64294552789312</v>
      </c>
      <c r="CR208" s="160">
        <f t="shared" ref="CR208:CR214" si="398">BE208+BQ208-50</f>
        <v>100.64294552789312</v>
      </c>
      <c r="CS208" s="160">
        <f t="shared" ref="CS208:CS214" si="399">BE208+BR208-50</f>
        <v>100.64294552789312</v>
      </c>
      <c r="CT208" s="160">
        <f t="shared" ref="CT208:CT214" si="400">BE208+BS208-50</f>
        <v>100.64294552789312</v>
      </c>
      <c r="CU208" s="160">
        <f t="shared" ref="CU208:CU214" si="401">BE208+BT208-50</f>
        <v>100.64294552789312</v>
      </c>
      <c r="CV208" s="160">
        <f t="shared" ref="CV208:CV214" si="402">BE208+BU208-50</f>
        <v>100.64294552789312</v>
      </c>
      <c r="CW208" s="160">
        <f t="shared" ref="CW208:CW214" si="403">BE208+BV208-50</f>
        <v>100.64294552789312</v>
      </c>
      <c r="CX208" s="160">
        <f t="shared" ref="CX208:CX214" si="404">BE208+BW208-50</f>
        <v>120.64294552789312</v>
      </c>
      <c r="CY208" s="160">
        <f t="shared" ref="CY208:CY214" si="405">BE208+BX208-50</f>
        <v>120.64294552789312</v>
      </c>
      <c r="CZ208" s="160">
        <f t="shared" ref="CZ208:CZ214" si="406">BE208+BY208-50</f>
        <v>120.64294552789312</v>
      </c>
      <c r="DA208" s="160">
        <f t="shared" ref="DA208:DA214" si="407">BE208+BZ208-50</f>
        <v>120.64294552789312</v>
      </c>
      <c r="DB208" s="160">
        <f t="shared" ref="DB208:DB214" si="408">BE208+CA208-50</f>
        <v>120.64294552789312</v>
      </c>
      <c r="DC208" s="160">
        <f t="shared" ref="DC208:DC214" si="409">BE208+CB208-50</f>
        <v>120.64294552789312</v>
      </c>
      <c r="DD208" s="160">
        <f t="shared" ref="DD208:DD214" si="410">BE208+CC208-50</f>
        <v>120.64294552789312</v>
      </c>
      <c r="DE208" s="160">
        <f t="shared" ref="DE208:DE214" si="411">BE208+CD208-50</f>
        <v>120.64294552789312</v>
      </c>
      <c r="DF208" s="160">
        <f t="shared" ref="DF208:DF214" si="412">BE208+CE208-50</f>
        <v>120.64294552789312</v>
      </c>
      <c r="DG208" s="160">
        <f t="shared" ref="DG208:DG214" si="413">BE208+CF208-50</f>
        <v>120.64294552789312</v>
      </c>
      <c r="DH208" s="36"/>
      <c r="DI208" s="36"/>
      <c r="DJ208" s="160">
        <f t="shared" ref="DJ208:DJ214" si="414">CI208*AE208</f>
        <v>60.642945527893104</v>
      </c>
      <c r="DK208" s="160">
        <f t="shared" ref="DK208:DK214" si="415">CJ208*AF208</f>
        <v>60.642945527893104</v>
      </c>
      <c r="DL208" s="160">
        <f t="shared" ref="DL208:DL214" si="416">CK208*AG208</f>
        <v>42.450061869525172</v>
      </c>
      <c r="DM208" s="160">
        <f t="shared" ref="DM208:DM214" si="417">CL208*AH208</f>
        <v>60.642945527893104</v>
      </c>
      <c r="DN208" s="160">
        <f t="shared" ref="DN208:DN214" si="418">CM208*AI208</f>
        <v>60.642945527893104</v>
      </c>
      <c r="DO208" s="160">
        <f t="shared" ref="DO208:DO214" si="419">CN208*AJ208</f>
        <v>90.578650975103812</v>
      </c>
      <c r="DP208" s="160">
        <f t="shared" ref="DP208:DP214" si="420">CO208*AK208</f>
        <v>90.578650975103812</v>
      </c>
      <c r="DQ208" s="160">
        <f t="shared" ref="DQ208:DQ214" si="421">CP208*AL208</f>
        <v>63.405055682572666</v>
      </c>
      <c r="DR208" s="160">
        <f t="shared" ref="DR208:DR214" si="422">CQ208*AM208</f>
        <v>90.578650975103812</v>
      </c>
      <c r="DS208" s="160">
        <f t="shared" ref="DS208:DS214" si="423">CR208*AN208</f>
        <v>90.578650975103812</v>
      </c>
      <c r="DT208" s="160">
        <f t="shared" ref="DT208:DT214" si="424">CS208*AO208</f>
        <v>95.610798251498451</v>
      </c>
      <c r="DU208" s="160">
        <f t="shared" ref="DU208:DU214" si="425">CT208*AP208</f>
        <v>95.610798251498451</v>
      </c>
      <c r="DV208" s="160">
        <f t="shared" ref="DV208:DV214" si="426">CU208*AQ208</f>
        <v>66.927558776048912</v>
      </c>
      <c r="DW208" s="160">
        <f t="shared" ref="DW208:DW214" si="427">CV208*AR208</f>
        <v>95.610798251498451</v>
      </c>
      <c r="DX208" s="160">
        <f t="shared" ref="DX208:DX214" si="428">CW208*AS208</f>
        <v>95.610798251498451</v>
      </c>
      <c r="DY208" s="160">
        <f t="shared" ref="DY208:DY214" si="429">CX208*AT208</f>
        <v>96.514356422314506</v>
      </c>
      <c r="DZ208" s="160">
        <f t="shared" ref="DZ208:DZ214" si="430">CY208*AU208</f>
        <v>96.514356422314506</v>
      </c>
      <c r="EA208" s="160">
        <f t="shared" ref="EA208:EA214" si="431">CZ208*AV208</f>
        <v>67.560049495620135</v>
      </c>
      <c r="EB208" s="160">
        <f t="shared" ref="EB208:EB214" si="432">DA208*AW208</f>
        <v>96.514356422314506</v>
      </c>
      <c r="EC208" s="160">
        <f t="shared" ref="EC208:EC214" si="433">DB208*AX208</f>
        <v>96.514356422314506</v>
      </c>
      <c r="ED208" s="160">
        <f t="shared" ref="ED208:ED214" si="434">DC208*AY208</f>
        <v>102.54650369870915</v>
      </c>
      <c r="EE208" s="160">
        <f t="shared" ref="EE208:EE214" si="435">DD208*AZ208</f>
        <v>102.54650369870915</v>
      </c>
      <c r="EF208" s="160">
        <f t="shared" ref="EF208:EF214" si="436">DE208*BA208</f>
        <v>71.782552589096397</v>
      </c>
      <c r="EG208" s="160">
        <f t="shared" ref="EG208:EG214" si="437">DF208*BB208</f>
        <v>102.54650369870915</v>
      </c>
      <c r="EH208" s="160">
        <f t="shared" ref="EH208:EH214" si="438">DG208*BC208</f>
        <v>102.54650369870915</v>
      </c>
      <c r="EI208" s="36"/>
      <c r="EJ208" s="36"/>
      <c r="EK208" s="36"/>
      <c r="EL208" s="36"/>
      <c r="EM208" s="36"/>
      <c r="EN208" s="36"/>
      <c r="EO208" s="36"/>
      <c r="EP208" s="36"/>
      <c r="EQ208" s="36"/>
      <c r="ER208" s="36"/>
      <c r="ES208" s="36"/>
      <c r="ET208" s="36"/>
      <c r="EU208" s="36"/>
    </row>
    <row r="209" spans="1:151" ht="13.5" thickBot="1">
      <c r="A209" s="2">
        <v>1074</v>
      </c>
      <c r="B209" s="153">
        <f>INDEX('Customer Longevity'!$A$7:$A$206,MATCH(Model!A209,'Customer Longevity'!$B$7:$B$206,0))</f>
        <v>3.554804513463913</v>
      </c>
      <c r="C209" s="154">
        <v>16131.81561434679</v>
      </c>
      <c r="D209" s="3"/>
      <c r="E209" s="153" cm="1">
        <f t="array" ref="E209">INDEX('Distance to Each Branch'!$C$7:$C$806,MATCH(1, (Model!$E$14='Distance to Each Branch'!$B$7:$B$806)*(Model!A209='Distance to Each Branch'!$A$7:$A$806),0))</f>
        <v>2.188509911090148</v>
      </c>
      <c r="F209" s="153" cm="1">
        <f t="array" ref="F209">INDEX('Distance to Each Branch'!$C$7:$C$806,MATCH(1, (Model!$F$14='Distance to Each Branch'!$B$7:$B$806)*(Model!A209='Distance to Each Branch'!$A$7:$A$806),0))</f>
        <v>4.8739659626708454</v>
      </c>
      <c r="G209" s="153" cm="1">
        <f t="array" ref="G209">INDEX('Distance to Each Branch'!$C$7:$C$806,MATCH(1, (Model!$G$14='Distance to Each Branch'!$B$7:$B$806)*(Model!A209='Distance to Each Branch'!$A$7:$A$806),0))</f>
        <v>2.9875314308856273</v>
      </c>
      <c r="H209" s="153" cm="1">
        <f t="array" ref="H209">INDEX('Distance to Each Branch'!$C$7:$C$806,MATCH(1, (Model!$H$14='Distance to Each Branch'!$B$7:$B$806)*(Model!A209='Distance to Each Branch'!$A$7:$A$806),0))</f>
        <v>3.6821252025975419</v>
      </c>
      <c r="I209" s="155" t="str">
        <f t="shared" si="332"/>
        <v>Branch A</v>
      </c>
      <c r="J209" s="54"/>
      <c r="K209" s="156">
        <f t="shared" si="333"/>
        <v>2.188509911090148</v>
      </c>
      <c r="L209" s="34">
        <v>0</v>
      </c>
      <c r="M209" s="153">
        <f t="shared" si="339"/>
        <v>0.79902151979547931</v>
      </c>
      <c r="N209" s="153">
        <f t="shared" si="335"/>
        <v>0</v>
      </c>
      <c r="O209" s="153">
        <f t="shared" si="336"/>
        <v>0</v>
      </c>
      <c r="P209" s="153">
        <f t="shared" si="337"/>
        <v>0</v>
      </c>
      <c r="R209" s="23">
        <v>1</v>
      </c>
      <c r="S209" s="157">
        <f>(1-IF(M209=0,0,INDEX('Branch Closure Driven Attrition'!$D$9:$G$12,MATCH($B209,'Branch Closure Driven Attrition'!$C$9:$C$12,TRUE),MATCH(M209,'Branch Closure Driven Attrition'!$D$8:$G$8,TRUE))))</f>
        <v>0.65</v>
      </c>
      <c r="T209" s="157">
        <f>(1-IF(N209=0,0,INDEX('Branch Closure Driven Attrition'!$D$9:$G$12,MATCH($B209,'Branch Closure Driven Attrition'!$C$9:$C$12,TRUE),MATCH(N209,'Branch Closure Driven Attrition'!$D$8:$G$8,TRUE))))</f>
        <v>1</v>
      </c>
      <c r="U209" s="157">
        <f>(1-IF(O209=0,0,INDEX('Branch Closure Driven Attrition'!$D$9:$G$12,MATCH($B209,'Branch Closure Driven Attrition'!$C$9:$C$12,TRUE),MATCH(O209,'Branch Closure Driven Attrition'!$D$8:$G$8,TRUE))))</f>
        <v>1</v>
      </c>
      <c r="V209" s="157">
        <f>(1-IF(P209=0,0,INDEX('Branch Closure Driven Attrition'!$D$9:$G$12,MATCH($B209,'Branch Closure Driven Attrition'!$C$9:$C$12,TRUE),MATCH(P209,'Branch Closure Driven Attrition'!$D$8:$G$8,TRUE))))</f>
        <v>1</v>
      </c>
      <c r="W209" s="29"/>
      <c r="X209" s="23">
        <f t="shared" si="338"/>
        <v>1</v>
      </c>
      <c r="Y209" s="157">
        <f>IF($C209&lt;'Fee Driven Attrition'!$I$8,1-IF(Y$13='Fee Driven Attrition'!$J$7,'Fee Driven Attrition'!$J$8,'Fee Driven Attrition'!$K$8),1)</f>
        <v>1</v>
      </c>
      <c r="Z209" s="157">
        <f>IF($C209&lt;'Fee Driven Attrition'!$I$9,1-IF(Z$13='Fee Driven Attrition'!$J$7,'Fee Driven Attrition'!$J$9,'Fee Driven Attrition'!$K$8),1)</f>
        <v>1</v>
      </c>
      <c r="AA209" s="157">
        <f>IF($C209&lt;'Fee Driven Attrition'!$I$8,1-IF(AA$13='Fee Driven Attrition'!$K$7,'Fee Driven Attrition'!$K$8,'Fee Driven Attrition'!$K$8),1)</f>
        <v>1</v>
      </c>
      <c r="AB209" s="157">
        <f>IF($C209&lt;'Fee Driven Attrition'!$I$9,1-IF(AB$13='Fee Driven Attrition'!$K$7,'Fee Driven Attrition'!$K$9,'Fee Driven Attrition'!$K$8),1)</f>
        <v>1</v>
      </c>
      <c r="AC209" s="29"/>
      <c r="AD209" s="23"/>
      <c r="AE209" s="157">
        <f t="shared" ref="AE209:AE214" si="439">R209*$X209</f>
        <v>1</v>
      </c>
      <c r="AF209" s="157">
        <f t="shared" si="340"/>
        <v>0.65</v>
      </c>
      <c r="AG209" s="157">
        <f t="shared" si="341"/>
        <v>1</v>
      </c>
      <c r="AH209" s="157">
        <f t="shared" si="342"/>
        <v>1</v>
      </c>
      <c r="AI209" s="157">
        <f t="shared" si="343"/>
        <v>1</v>
      </c>
      <c r="AJ209" s="157">
        <f t="shared" si="344"/>
        <v>1</v>
      </c>
      <c r="AK209" s="157">
        <f t="shared" si="345"/>
        <v>0.65</v>
      </c>
      <c r="AL209" s="157">
        <f t="shared" si="346"/>
        <v>1</v>
      </c>
      <c r="AM209" s="157">
        <f t="shared" si="347"/>
        <v>1</v>
      </c>
      <c r="AN209" s="157">
        <f t="shared" si="348"/>
        <v>1</v>
      </c>
      <c r="AO209" s="157">
        <f t="shared" si="349"/>
        <v>1</v>
      </c>
      <c r="AP209" s="157">
        <f t="shared" si="350"/>
        <v>0.65</v>
      </c>
      <c r="AQ209" s="157">
        <f t="shared" si="351"/>
        <v>1</v>
      </c>
      <c r="AR209" s="157">
        <f t="shared" si="352"/>
        <v>1</v>
      </c>
      <c r="AS209" s="157">
        <f t="shared" si="353"/>
        <v>1</v>
      </c>
      <c r="AT209" s="157">
        <f t="shared" si="354"/>
        <v>1</v>
      </c>
      <c r="AU209" s="157">
        <f t="shared" si="355"/>
        <v>0.65</v>
      </c>
      <c r="AV209" s="157">
        <f t="shared" si="356"/>
        <v>1</v>
      </c>
      <c r="AW209" s="157">
        <f t="shared" si="357"/>
        <v>1</v>
      </c>
      <c r="AX209" s="157">
        <f t="shared" si="358"/>
        <v>1</v>
      </c>
      <c r="AY209" s="157">
        <f t="shared" si="359"/>
        <v>1</v>
      </c>
      <c r="AZ209" s="157">
        <f t="shared" si="360"/>
        <v>0.65</v>
      </c>
      <c r="BA209" s="157">
        <f t="shared" si="361"/>
        <v>1</v>
      </c>
      <c r="BB209" s="157">
        <f t="shared" si="362"/>
        <v>1</v>
      </c>
      <c r="BC209" s="157">
        <f t="shared" si="363"/>
        <v>1</v>
      </c>
      <c r="BD209" s="60"/>
      <c r="BE209" s="158">
        <f t="shared" si="334"/>
        <v>161.31815614346789</v>
      </c>
      <c r="BF209" s="1"/>
      <c r="BG209" s="1"/>
      <c r="BH209" s="159">
        <f t="shared" si="364"/>
        <v>0</v>
      </c>
      <c r="BI209" s="159">
        <f t="shared" si="365"/>
        <v>0</v>
      </c>
      <c r="BJ209" s="159">
        <f t="shared" si="366"/>
        <v>0</v>
      </c>
      <c r="BK209" s="159">
        <f t="shared" si="367"/>
        <v>0</v>
      </c>
      <c r="BL209" s="159">
        <f t="shared" si="368"/>
        <v>0</v>
      </c>
      <c r="BM209" s="159">
        <f t="shared" si="369"/>
        <v>0</v>
      </c>
      <c r="BN209" s="159">
        <f t="shared" si="370"/>
        <v>0</v>
      </c>
      <c r="BO209" s="159">
        <f t="shared" si="371"/>
        <v>0</v>
      </c>
      <c r="BP209" s="159">
        <f t="shared" si="372"/>
        <v>0</v>
      </c>
      <c r="BQ209" s="159">
        <f t="shared" si="373"/>
        <v>0</v>
      </c>
      <c r="BR209" s="159">
        <f t="shared" si="374"/>
        <v>0</v>
      </c>
      <c r="BS209" s="159">
        <f t="shared" si="375"/>
        <v>0</v>
      </c>
      <c r="BT209" s="159">
        <f t="shared" si="376"/>
        <v>0</v>
      </c>
      <c r="BU209" s="159">
        <f t="shared" si="377"/>
        <v>0</v>
      </c>
      <c r="BV209" s="159">
        <f t="shared" si="378"/>
        <v>0</v>
      </c>
      <c r="BW209" s="159">
        <f t="shared" si="379"/>
        <v>0</v>
      </c>
      <c r="BX209" s="159">
        <f t="shared" si="380"/>
        <v>0</v>
      </c>
      <c r="BY209" s="159">
        <f t="shared" si="381"/>
        <v>0</v>
      </c>
      <c r="BZ209" s="159">
        <f t="shared" si="382"/>
        <v>0</v>
      </c>
      <c r="CA209" s="159">
        <f t="shared" si="383"/>
        <v>0</v>
      </c>
      <c r="CB209" s="159">
        <f t="shared" si="384"/>
        <v>0</v>
      </c>
      <c r="CC209" s="159">
        <f t="shared" si="385"/>
        <v>0</v>
      </c>
      <c r="CD209" s="159">
        <f t="shared" si="386"/>
        <v>0</v>
      </c>
      <c r="CE209" s="159">
        <f t="shared" si="387"/>
        <v>0</v>
      </c>
      <c r="CF209" s="159">
        <f t="shared" si="388"/>
        <v>0</v>
      </c>
      <c r="CG209" s="1"/>
      <c r="CH209" s="1"/>
      <c r="CI209" s="160">
        <f t="shared" si="389"/>
        <v>111.31815614346789</v>
      </c>
      <c r="CJ209" s="160">
        <f t="shared" si="390"/>
        <v>111.31815614346789</v>
      </c>
      <c r="CK209" s="160">
        <f t="shared" si="391"/>
        <v>111.31815614346789</v>
      </c>
      <c r="CL209" s="160">
        <f t="shared" si="392"/>
        <v>111.31815614346789</v>
      </c>
      <c r="CM209" s="160">
        <f t="shared" si="393"/>
        <v>111.31815614346789</v>
      </c>
      <c r="CN209" s="160">
        <f t="shared" si="394"/>
        <v>111.31815614346789</v>
      </c>
      <c r="CO209" s="160">
        <f t="shared" si="395"/>
        <v>111.31815614346789</v>
      </c>
      <c r="CP209" s="160">
        <f t="shared" si="396"/>
        <v>111.31815614346789</v>
      </c>
      <c r="CQ209" s="160">
        <f t="shared" si="397"/>
        <v>111.31815614346789</v>
      </c>
      <c r="CR209" s="160">
        <f t="shared" si="398"/>
        <v>111.31815614346789</v>
      </c>
      <c r="CS209" s="160">
        <f t="shared" si="399"/>
        <v>111.31815614346789</v>
      </c>
      <c r="CT209" s="160">
        <f t="shared" si="400"/>
        <v>111.31815614346789</v>
      </c>
      <c r="CU209" s="160">
        <f t="shared" si="401"/>
        <v>111.31815614346789</v>
      </c>
      <c r="CV209" s="160">
        <f t="shared" si="402"/>
        <v>111.31815614346789</v>
      </c>
      <c r="CW209" s="160">
        <f t="shared" si="403"/>
        <v>111.31815614346789</v>
      </c>
      <c r="CX209" s="160">
        <f t="shared" si="404"/>
        <v>111.31815614346789</v>
      </c>
      <c r="CY209" s="160">
        <f t="shared" si="405"/>
        <v>111.31815614346789</v>
      </c>
      <c r="CZ209" s="160">
        <f t="shared" si="406"/>
        <v>111.31815614346789</v>
      </c>
      <c r="DA209" s="160">
        <f t="shared" si="407"/>
        <v>111.31815614346789</v>
      </c>
      <c r="DB209" s="160">
        <f t="shared" si="408"/>
        <v>111.31815614346789</v>
      </c>
      <c r="DC209" s="160">
        <f t="shared" si="409"/>
        <v>111.31815614346789</v>
      </c>
      <c r="DD209" s="160">
        <f t="shared" si="410"/>
        <v>111.31815614346789</v>
      </c>
      <c r="DE209" s="160">
        <f t="shared" si="411"/>
        <v>111.31815614346789</v>
      </c>
      <c r="DF209" s="160">
        <f t="shared" si="412"/>
        <v>111.31815614346789</v>
      </c>
      <c r="DG209" s="160">
        <f t="shared" si="413"/>
        <v>111.31815614346789</v>
      </c>
      <c r="DH209" s="36"/>
      <c r="DI209" s="36"/>
      <c r="DJ209" s="160">
        <f t="shared" si="414"/>
        <v>111.31815614346789</v>
      </c>
      <c r="DK209" s="160">
        <f t="shared" si="415"/>
        <v>72.356801493254125</v>
      </c>
      <c r="DL209" s="160">
        <f t="shared" si="416"/>
        <v>111.31815614346789</v>
      </c>
      <c r="DM209" s="160">
        <f t="shared" si="417"/>
        <v>111.31815614346789</v>
      </c>
      <c r="DN209" s="160">
        <f t="shared" si="418"/>
        <v>111.31815614346789</v>
      </c>
      <c r="DO209" s="160">
        <f t="shared" si="419"/>
        <v>111.31815614346789</v>
      </c>
      <c r="DP209" s="160">
        <f t="shared" si="420"/>
        <v>72.356801493254125</v>
      </c>
      <c r="DQ209" s="160">
        <f t="shared" si="421"/>
        <v>111.31815614346789</v>
      </c>
      <c r="DR209" s="160">
        <f t="shared" si="422"/>
        <v>111.31815614346789</v>
      </c>
      <c r="DS209" s="160">
        <f t="shared" si="423"/>
        <v>111.31815614346789</v>
      </c>
      <c r="DT209" s="160">
        <f t="shared" si="424"/>
        <v>111.31815614346789</v>
      </c>
      <c r="DU209" s="160">
        <f t="shared" si="425"/>
        <v>72.356801493254125</v>
      </c>
      <c r="DV209" s="160">
        <f t="shared" si="426"/>
        <v>111.31815614346789</v>
      </c>
      <c r="DW209" s="160">
        <f t="shared" si="427"/>
        <v>111.31815614346789</v>
      </c>
      <c r="DX209" s="160">
        <f t="shared" si="428"/>
        <v>111.31815614346789</v>
      </c>
      <c r="DY209" s="160">
        <f t="shared" si="429"/>
        <v>111.31815614346789</v>
      </c>
      <c r="DZ209" s="160">
        <f t="shared" si="430"/>
        <v>72.356801493254125</v>
      </c>
      <c r="EA209" s="160">
        <f t="shared" si="431"/>
        <v>111.31815614346789</v>
      </c>
      <c r="EB209" s="160">
        <f t="shared" si="432"/>
        <v>111.31815614346789</v>
      </c>
      <c r="EC209" s="160">
        <f t="shared" si="433"/>
        <v>111.31815614346789</v>
      </c>
      <c r="ED209" s="160">
        <f t="shared" si="434"/>
        <v>111.31815614346789</v>
      </c>
      <c r="EE209" s="160">
        <f t="shared" si="435"/>
        <v>72.356801493254125</v>
      </c>
      <c r="EF209" s="160">
        <f t="shared" si="436"/>
        <v>111.31815614346789</v>
      </c>
      <c r="EG209" s="160">
        <f t="shared" si="437"/>
        <v>111.31815614346789</v>
      </c>
      <c r="EH209" s="160">
        <f t="shared" si="438"/>
        <v>111.31815614346789</v>
      </c>
      <c r="EI209" s="36"/>
      <c r="EJ209" s="36"/>
      <c r="EK209" s="36"/>
      <c r="EL209" s="36"/>
      <c r="EM209" s="36"/>
      <c r="EN209" s="36"/>
      <c r="EO209" s="36"/>
      <c r="EP209" s="36"/>
      <c r="EQ209" s="36"/>
      <c r="ER209" s="36"/>
      <c r="ES209" s="36"/>
      <c r="ET209" s="36"/>
      <c r="EU209" s="36"/>
    </row>
    <row r="210" spans="1:151" ht="13.5" thickBot="1">
      <c r="A210" s="2">
        <v>1022</v>
      </c>
      <c r="B210" s="153">
        <f>INDEX('Customer Longevity'!$A$7:$A$206,MATCH(Model!A210,'Customer Longevity'!$B$7:$B$206,0))</f>
        <v>10.72886472743542</v>
      </c>
      <c r="C210" s="154">
        <v>11725.022266173122</v>
      </c>
      <c r="D210" s="3"/>
      <c r="E210" s="153" cm="1">
        <f t="array" ref="E210">INDEX('Distance to Each Branch'!$C$7:$C$806,MATCH(1, (Model!$E$14='Distance to Each Branch'!$B$7:$B$806)*(Model!A210='Distance to Each Branch'!$A$7:$A$806),0))</f>
        <v>5.7432907184030739</v>
      </c>
      <c r="F210" s="153" cm="1">
        <f t="array" ref="F210">INDEX('Distance to Each Branch'!$C$7:$C$806,MATCH(1, (Model!$F$14='Distance to Each Branch'!$B$7:$B$806)*(Model!A210='Distance to Each Branch'!$A$7:$A$806),0))</f>
        <v>2.9038137741252252</v>
      </c>
      <c r="G210" s="153" cm="1">
        <f t="array" ref="G210">INDEX('Distance to Each Branch'!$C$7:$C$806,MATCH(1, (Model!$G$14='Distance to Each Branch'!$B$7:$B$806)*(Model!A210='Distance to Each Branch'!$A$7:$A$806),0))</f>
        <v>3.1049986650890622</v>
      </c>
      <c r="H210" s="153" cm="1">
        <f t="array" ref="H210">INDEX('Distance to Each Branch'!$C$7:$C$806,MATCH(1, (Model!$H$14='Distance to Each Branch'!$B$7:$B$806)*(Model!A210='Distance to Each Branch'!$A$7:$A$806),0))</f>
        <v>2.4157153687284016</v>
      </c>
      <c r="I210" s="155" t="str">
        <f t="shared" ref="I210:I214" si="440">INDEX($E$14:$H$14, MATCH(MIN(E210:H210),E210:H210,0))</f>
        <v>Branch D</v>
      </c>
      <c r="J210" s="54"/>
      <c r="K210" s="156">
        <f t="shared" ref="K210:K214" si="441">INDEX(E210:H210, MATCH(MIN(E210:H210),E210:H210,0))</f>
        <v>2.4157153687284016</v>
      </c>
      <c r="L210" s="34">
        <v>0</v>
      </c>
      <c r="M210" s="153">
        <f t="shared" si="339"/>
        <v>0</v>
      </c>
      <c r="N210" s="153">
        <f t="shared" si="335"/>
        <v>0</v>
      </c>
      <c r="O210" s="153">
        <f t="shared" si="336"/>
        <v>0</v>
      </c>
      <c r="P210" s="153">
        <f t="shared" si="337"/>
        <v>0.48809840539682359</v>
      </c>
      <c r="R210" s="23">
        <v>1</v>
      </c>
      <c r="S210" s="157">
        <f>(1-IF(M210=0,0,INDEX('Branch Closure Driven Attrition'!$D$9:$G$12,MATCH($B210,'Branch Closure Driven Attrition'!$C$9:$C$12,TRUE),MATCH(M210,'Branch Closure Driven Attrition'!$D$8:$G$8,TRUE))))</f>
        <v>1</v>
      </c>
      <c r="T210" s="157">
        <f>(1-IF(N210=0,0,INDEX('Branch Closure Driven Attrition'!$D$9:$G$12,MATCH($B210,'Branch Closure Driven Attrition'!$C$9:$C$12,TRUE),MATCH(N210,'Branch Closure Driven Attrition'!$D$8:$G$8,TRUE))))</f>
        <v>1</v>
      </c>
      <c r="U210" s="157">
        <f>(1-IF(O210=0,0,INDEX('Branch Closure Driven Attrition'!$D$9:$G$12,MATCH($B210,'Branch Closure Driven Attrition'!$C$9:$C$12,TRUE),MATCH(O210,'Branch Closure Driven Attrition'!$D$8:$G$8,TRUE))))</f>
        <v>1</v>
      </c>
      <c r="V210" s="157">
        <f>(1-IF(P210=0,0,INDEX('Branch Closure Driven Attrition'!$D$9:$G$12,MATCH($B210,'Branch Closure Driven Attrition'!$C$9:$C$12,TRUE),MATCH(P210,'Branch Closure Driven Attrition'!$D$8:$G$8,TRUE))))</f>
        <v>0.75</v>
      </c>
      <c r="W210" s="29"/>
      <c r="X210" s="23">
        <f t="shared" si="338"/>
        <v>1</v>
      </c>
      <c r="Y210" s="157">
        <f>IF($C210&lt;'Fee Driven Attrition'!$I$8,1-IF(Y$13='Fee Driven Attrition'!$J$7,'Fee Driven Attrition'!$J$8,'Fee Driven Attrition'!$K$8),1)</f>
        <v>0.9</v>
      </c>
      <c r="Z210" s="157">
        <f>IF($C210&lt;'Fee Driven Attrition'!$I$9,1-IF(Z$13='Fee Driven Attrition'!$J$7,'Fee Driven Attrition'!$J$9,'Fee Driven Attrition'!$K$8),1)</f>
        <v>0.95</v>
      </c>
      <c r="AA210" s="157">
        <f>IF($C210&lt;'Fee Driven Attrition'!$I$8,1-IF(AA$13='Fee Driven Attrition'!$K$7,'Fee Driven Attrition'!$K$8,'Fee Driven Attrition'!$K$8),1)</f>
        <v>0.8</v>
      </c>
      <c r="AB210" s="157">
        <f>IF($C210&lt;'Fee Driven Attrition'!$I$9,1-IF(AB$13='Fee Driven Attrition'!$K$7,'Fee Driven Attrition'!$K$9,'Fee Driven Attrition'!$K$8),1)</f>
        <v>0.85</v>
      </c>
      <c r="AC210" s="29"/>
      <c r="AD210" s="23"/>
      <c r="AE210" s="157">
        <f t="shared" si="439"/>
        <v>1</v>
      </c>
      <c r="AF210" s="157">
        <f t="shared" si="340"/>
        <v>1</v>
      </c>
      <c r="AG210" s="157">
        <f t="shared" si="341"/>
        <v>1</v>
      </c>
      <c r="AH210" s="157">
        <f t="shared" si="342"/>
        <v>1</v>
      </c>
      <c r="AI210" s="157">
        <f t="shared" si="343"/>
        <v>0.75</v>
      </c>
      <c r="AJ210" s="157">
        <f t="shared" si="344"/>
        <v>0.9</v>
      </c>
      <c r="AK210" s="157">
        <f t="shared" si="345"/>
        <v>0.9</v>
      </c>
      <c r="AL210" s="157">
        <f t="shared" si="346"/>
        <v>0.9</v>
      </c>
      <c r="AM210" s="157">
        <f t="shared" si="347"/>
        <v>0.9</v>
      </c>
      <c r="AN210" s="157">
        <f t="shared" si="348"/>
        <v>0.67500000000000004</v>
      </c>
      <c r="AO210" s="157">
        <f t="shared" si="349"/>
        <v>0.95</v>
      </c>
      <c r="AP210" s="157">
        <f t="shared" si="350"/>
        <v>0.95</v>
      </c>
      <c r="AQ210" s="157">
        <f t="shared" si="351"/>
        <v>0.95</v>
      </c>
      <c r="AR210" s="157">
        <f t="shared" si="352"/>
        <v>0.95</v>
      </c>
      <c r="AS210" s="157">
        <f t="shared" si="353"/>
        <v>0.71249999999999991</v>
      </c>
      <c r="AT210" s="157">
        <f t="shared" si="354"/>
        <v>0.8</v>
      </c>
      <c r="AU210" s="157">
        <f t="shared" si="355"/>
        <v>0.8</v>
      </c>
      <c r="AV210" s="157">
        <f t="shared" si="356"/>
        <v>0.8</v>
      </c>
      <c r="AW210" s="157">
        <f t="shared" si="357"/>
        <v>0.8</v>
      </c>
      <c r="AX210" s="157">
        <f t="shared" si="358"/>
        <v>0.60000000000000009</v>
      </c>
      <c r="AY210" s="157">
        <f t="shared" si="359"/>
        <v>0.85</v>
      </c>
      <c r="AZ210" s="157">
        <f t="shared" si="360"/>
        <v>0.85</v>
      </c>
      <c r="BA210" s="157">
        <f t="shared" si="361"/>
        <v>0.85</v>
      </c>
      <c r="BB210" s="157">
        <f t="shared" si="362"/>
        <v>0.85</v>
      </c>
      <c r="BC210" s="157">
        <f t="shared" si="363"/>
        <v>0.63749999999999996</v>
      </c>
      <c r="BD210" s="60"/>
      <c r="BE210" s="158">
        <f t="shared" si="334"/>
        <v>117.25022266173123</v>
      </c>
      <c r="BF210" s="1"/>
      <c r="BG210" s="1"/>
      <c r="BH210" s="159">
        <f t="shared" si="364"/>
        <v>0</v>
      </c>
      <c r="BI210" s="159">
        <f t="shared" si="365"/>
        <v>0</v>
      </c>
      <c r="BJ210" s="159">
        <f t="shared" si="366"/>
        <v>0</v>
      </c>
      <c r="BK210" s="159">
        <f t="shared" si="367"/>
        <v>0</v>
      </c>
      <c r="BL210" s="159">
        <f t="shared" si="368"/>
        <v>0</v>
      </c>
      <c r="BM210" s="159">
        <f t="shared" si="369"/>
        <v>40</v>
      </c>
      <c r="BN210" s="159">
        <f t="shared" si="370"/>
        <v>40</v>
      </c>
      <c r="BO210" s="159">
        <f t="shared" si="371"/>
        <v>40</v>
      </c>
      <c r="BP210" s="159">
        <f t="shared" si="372"/>
        <v>40</v>
      </c>
      <c r="BQ210" s="159">
        <f t="shared" si="373"/>
        <v>40</v>
      </c>
      <c r="BR210" s="159">
        <f t="shared" si="374"/>
        <v>40</v>
      </c>
      <c r="BS210" s="159">
        <f t="shared" si="375"/>
        <v>40</v>
      </c>
      <c r="BT210" s="159">
        <f t="shared" si="376"/>
        <v>40</v>
      </c>
      <c r="BU210" s="159">
        <f t="shared" si="377"/>
        <v>40</v>
      </c>
      <c r="BV210" s="159">
        <f t="shared" si="378"/>
        <v>40</v>
      </c>
      <c r="BW210" s="159">
        <f t="shared" si="379"/>
        <v>60</v>
      </c>
      <c r="BX210" s="159">
        <f t="shared" si="380"/>
        <v>60</v>
      </c>
      <c r="BY210" s="159">
        <f t="shared" si="381"/>
        <v>60</v>
      </c>
      <c r="BZ210" s="159">
        <f t="shared" si="382"/>
        <v>60</v>
      </c>
      <c r="CA210" s="159">
        <f t="shared" si="383"/>
        <v>60</v>
      </c>
      <c r="CB210" s="159">
        <f t="shared" si="384"/>
        <v>60</v>
      </c>
      <c r="CC210" s="159">
        <f t="shared" si="385"/>
        <v>60</v>
      </c>
      <c r="CD210" s="159">
        <f t="shared" si="386"/>
        <v>60</v>
      </c>
      <c r="CE210" s="159">
        <f t="shared" si="387"/>
        <v>60</v>
      </c>
      <c r="CF210" s="159">
        <f t="shared" si="388"/>
        <v>60</v>
      </c>
      <c r="CG210" s="1"/>
      <c r="CH210" s="1"/>
      <c r="CI210" s="160">
        <f t="shared" si="389"/>
        <v>67.250222661731229</v>
      </c>
      <c r="CJ210" s="160">
        <f t="shared" si="390"/>
        <v>67.250222661731229</v>
      </c>
      <c r="CK210" s="160">
        <f t="shared" si="391"/>
        <v>67.250222661731229</v>
      </c>
      <c r="CL210" s="160">
        <f t="shared" si="392"/>
        <v>67.250222661731229</v>
      </c>
      <c r="CM210" s="160">
        <f t="shared" si="393"/>
        <v>67.250222661731229</v>
      </c>
      <c r="CN210" s="160">
        <f t="shared" si="394"/>
        <v>107.25022266173124</v>
      </c>
      <c r="CO210" s="160">
        <f t="shared" si="395"/>
        <v>107.25022266173124</v>
      </c>
      <c r="CP210" s="160">
        <f t="shared" si="396"/>
        <v>107.25022266173124</v>
      </c>
      <c r="CQ210" s="160">
        <f t="shared" si="397"/>
        <v>107.25022266173124</v>
      </c>
      <c r="CR210" s="160">
        <f t="shared" si="398"/>
        <v>107.25022266173124</v>
      </c>
      <c r="CS210" s="160">
        <f t="shared" si="399"/>
        <v>107.25022266173124</v>
      </c>
      <c r="CT210" s="160">
        <f t="shared" si="400"/>
        <v>107.25022266173124</v>
      </c>
      <c r="CU210" s="160">
        <f t="shared" si="401"/>
        <v>107.25022266173124</v>
      </c>
      <c r="CV210" s="160">
        <f t="shared" si="402"/>
        <v>107.25022266173124</v>
      </c>
      <c r="CW210" s="160">
        <f t="shared" si="403"/>
        <v>107.25022266173124</v>
      </c>
      <c r="CX210" s="160">
        <f t="shared" si="404"/>
        <v>127.25022266173124</v>
      </c>
      <c r="CY210" s="160">
        <f t="shared" si="405"/>
        <v>127.25022266173124</v>
      </c>
      <c r="CZ210" s="160">
        <f t="shared" si="406"/>
        <v>127.25022266173124</v>
      </c>
      <c r="DA210" s="160">
        <f t="shared" si="407"/>
        <v>127.25022266173124</v>
      </c>
      <c r="DB210" s="160">
        <f t="shared" si="408"/>
        <v>127.25022266173124</v>
      </c>
      <c r="DC210" s="160">
        <f t="shared" si="409"/>
        <v>127.25022266173124</v>
      </c>
      <c r="DD210" s="160">
        <f t="shared" si="410"/>
        <v>127.25022266173124</v>
      </c>
      <c r="DE210" s="160">
        <f t="shared" si="411"/>
        <v>127.25022266173124</v>
      </c>
      <c r="DF210" s="160">
        <f t="shared" si="412"/>
        <v>127.25022266173124</v>
      </c>
      <c r="DG210" s="160">
        <f t="shared" si="413"/>
        <v>127.25022266173124</v>
      </c>
      <c r="DH210" s="36"/>
      <c r="DI210" s="36"/>
      <c r="DJ210" s="160">
        <f t="shared" si="414"/>
        <v>67.250222661731229</v>
      </c>
      <c r="DK210" s="160">
        <f t="shared" si="415"/>
        <v>67.250222661731229</v>
      </c>
      <c r="DL210" s="160">
        <f t="shared" si="416"/>
        <v>67.250222661731229</v>
      </c>
      <c r="DM210" s="160">
        <f t="shared" si="417"/>
        <v>67.250222661731229</v>
      </c>
      <c r="DN210" s="160">
        <f t="shared" si="418"/>
        <v>50.437666996298418</v>
      </c>
      <c r="DO210" s="160">
        <f t="shared" si="419"/>
        <v>96.525200395558116</v>
      </c>
      <c r="DP210" s="160">
        <f t="shared" si="420"/>
        <v>96.525200395558116</v>
      </c>
      <c r="DQ210" s="160">
        <f t="shared" si="421"/>
        <v>96.525200395558116</v>
      </c>
      <c r="DR210" s="160">
        <f t="shared" si="422"/>
        <v>96.525200395558116</v>
      </c>
      <c r="DS210" s="160">
        <f t="shared" si="423"/>
        <v>72.39390029666859</v>
      </c>
      <c r="DT210" s="160">
        <f t="shared" si="424"/>
        <v>101.88771152864467</v>
      </c>
      <c r="DU210" s="160">
        <f t="shared" si="425"/>
        <v>101.88771152864467</v>
      </c>
      <c r="DV210" s="160">
        <f t="shared" si="426"/>
        <v>101.88771152864467</v>
      </c>
      <c r="DW210" s="160">
        <f t="shared" si="427"/>
        <v>101.88771152864467</v>
      </c>
      <c r="DX210" s="160">
        <f t="shared" si="428"/>
        <v>76.415783646483504</v>
      </c>
      <c r="DY210" s="160">
        <f t="shared" si="429"/>
        <v>101.800178129385</v>
      </c>
      <c r="DZ210" s="160">
        <f t="shared" si="430"/>
        <v>101.800178129385</v>
      </c>
      <c r="EA210" s="160">
        <f t="shared" si="431"/>
        <v>101.800178129385</v>
      </c>
      <c r="EB210" s="160">
        <f t="shared" si="432"/>
        <v>101.800178129385</v>
      </c>
      <c r="EC210" s="160">
        <f t="shared" si="433"/>
        <v>76.350133597038763</v>
      </c>
      <c r="ED210" s="160">
        <f t="shared" si="434"/>
        <v>108.16268926247156</v>
      </c>
      <c r="EE210" s="160">
        <f t="shared" si="435"/>
        <v>108.16268926247156</v>
      </c>
      <c r="EF210" s="160">
        <f t="shared" si="436"/>
        <v>108.16268926247156</v>
      </c>
      <c r="EG210" s="160">
        <f t="shared" si="437"/>
        <v>108.16268926247156</v>
      </c>
      <c r="EH210" s="160">
        <f t="shared" si="438"/>
        <v>81.122016946853662</v>
      </c>
      <c r="EI210" s="36"/>
      <c r="EJ210" s="36"/>
      <c r="EK210" s="36"/>
      <c r="EL210" s="36"/>
      <c r="EM210" s="36"/>
      <c r="EN210" s="36"/>
      <c r="EO210" s="36"/>
      <c r="EP210" s="36"/>
      <c r="EQ210" s="36"/>
      <c r="ER210" s="36"/>
      <c r="ES210" s="36"/>
      <c r="ET210" s="36"/>
      <c r="EU210" s="36"/>
    </row>
    <row r="211" spans="1:151" ht="13.5" thickBot="1">
      <c r="A211" s="2">
        <v>1032</v>
      </c>
      <c r="B211" s="153">
        <f>INDEX('Customer Longevity'!$A$7:$A$206,MATCH(Model!A211,'Customer Longevity'!$B$7:$B$206,0))</f>
        <v>9.8216913454660322</v>
      </c>
      <c r="C211" s="154">
        <v>7684.2255038929634</v>
      </c>
      <c r="D211" s="3"/>
      <c r="E211" s="153" cm="1">
        <f t="array" ref="E211">INDEX('Distance to Each Branch'!$C$7:$C$806,MATCH(1, (Model!$E$14='Distance to Each Branch'!$B$7:$B$806)*(Model!A211='Distance to Each Branch'!$A$7:$A$806),0))</f>
        <v>2.5520360293353725</v>
      </c>
      <c r="F211" s="153" cm="1">
        <f t="array" ref="F211">INDEX('Distance to Each Branch'!$C$7:$C$806,MATCH(1, (Model!$F$14='Distance to Each Branch'!$B$7:$B$806)*(Model!A211='Distance to Each Branch'!$A$7:$A$806),0))</f>
        <v>4.5388527924190356</v>
      </c>
      <c r="G211" s="153" cm="1">
        <f t="array" ref="G211">INDEX('Distance to Each Branch'!$C$7:$C$806,MATCH(1, (Model!$G$14='Distance to Each Branch'!$B$7:$B$806)*(Model!A211='Distance to Each Branch'!$A$7:$A$806),0))</f>
        <v>4.4858109966091515</v>
      </c>
      <c r="H211" s="153" cm="1">
        <f t="array" ref="H211">INDEX('Distance to Each Branch'!$C$7:$C$806,MATCH(1, (Model!$H$14='Distance to Each Branch'!$B$7:$B$806)*(Model!A211='Distance to Each Branch'!$A$7:$A$806),0))</f>
        <v>0.72984944020421627</v>
      </c>
      <c r="I211" s="155" t="str">
        <f t="shared" si="440"/>
        <v>Branch D</v>
      </c>
      <c r="J211" s="54"/>
      <c r="K211" s="156">
        <f t="shared" si="441"/>
        <v>0.72984944020421627</v>
      </c>
      <c r="L211" s="34">
        <v>0</v>
      </c>
      <c r="M211" s="153">
        <f t="shared" si="339"/>
        <v>0</v>
      </c>
      <c r="N211" s="153">
        <f t="shared" si="335"/>
        <v>0</v>
      </c>
      <c r="O211" s="153">
        <f t="shared" si="336"/>
        <v>0</v>
      </c>
      <c r="P211" s="153">
        <f t="shared" si="337"/>
        <v>1.8221865891311562</v>
      </c>
      <c r="R211" s="23">
        <v>1</v>
      </c>
      <c r="S211" s="157">
        <f>(1-IF(M211=0,0,INDEX('Branch Closure Driven Attrition'!$D$9:$G$12,MATCH($B211,'Branch Closure Driven Attrition'!$C$9:$C$12,TRUE),MATCH(M211,'Branch Closure Driven Attrition'!$D$8:$G$8,TRUE))))</f>
        <v>1</v>
      </c>
      <c r="T211" s="157">
        <f>(1-IF(N211=0,0,INDEX('Branch Closure Driven Attrition'!$D$9:$G$12,MATCH($B211,'Branch Closure Driven Attrition'!$C$9:$C$12,TRUE),MATCH(N211,'Branch Closure Driven Attrition'!$D$8:$G$8,TRUE))))</f>
        <v>1</v>
      </c>
      <c r="U211" s="157">
        <f>(1-IF(O211=0,0,INDEX('Branch Closure Driven Attrition'!$D$9:$G$12,MATCH($B211,'Branch Closure Driven Attrition'!$C$9:$C$12,TRUE),MATCH(O211,'Branch Closure Driven Attrition'!$D$8:$G$8,TRUE))))</f>
        <v>1</v>
      </c>
      <c r="V211" s="157">
        <f>(1-IF(P211=0,0,INDEX('Branch Closure Driven Attrition'!$D$9:$G$12,MATCH($B211,'Branch Closure Driven Attrition'!$C$9:$C$12,TRUE),MATCH(P211,'Branch Closure Driven Attrition'!$D$8:$G$8,TRUE))))</f>
        <v>0.65</v>
      </c>
      <c r="W211" s="29"/>
      <c r="X211" s="23">
        <f t="shared" si="338"/>
        <v>1</v>
      </c>
      <c r="Y211" s="157">
        <f>IF($C211&lt;'Fee Driven Attrition'!$I$8,1-IF(Y$13='Fee Driven Attrition'!$J$7,'Fee Driven Attrition'!$J$8,'Fee Driven Attrition'!$K$8),1)</f>
        <v>0.9</v>
      </c>
      <c r="Z211" s="157">
        <f>IF($C211&lt;'Fee Driven Attrition'!$I$9,1-IF(Z$13='Fee Driven Attrition'!$J$7,'Fee Driven Attrition'!$J$9,'Fee Driven Attrition'!$K$8),1)</f>
        <v>0.95</v>
      </c>
      <c r="AA211" s="157">
        <f>IF($C211&lt;'Fee Driven Attrition'!$I$8,1-IF(AA$13='Fee Driven Attrition'!$K$7,'Fee Driven Attrition'!$K$8,'Fee Driven Attrition'!$K$8),1)</f>
        <v>0.8</v>
      </c>
      <c r="AB211" s="157">
        <f>IF($C211&lt;'Fee Driven Attrition'!$I$9,1-IF(AB$13='Fee Driven Attrition'!$K$7,'Fee Driven Attrition'!$K$9,'Fee Driven Attrition'!$K$8),1)</f>
        <v>0.85</v>
      </c>
      <c r="AC211" s="29"/>
      <c r="AD211" s="23"/>
      <c r="AE211" s="157">
        <f t="shared" si="439"/>
        <v>1</v>
      </c>
      <c r="AF211" s="157">
        <f t="shared" si="340"/>
        <v>1</v>
      </c>
      <c r="AG211" s="157">
        <f t="shared" si="341"/>
        <v>1</v>
      </c>
      <c r="AH211" s="157">
        <f t="shared" si="342"/>
        <v>1</v>
      </c>
      <c r="AI211" s="157">
        <f t="shared" si="343"/>
        <v>0.65</v>
      </c>
      <c r="AJ211" s="157">
        <f t="shared" si="344"/>
        <v>0.9</v>
      </c>
      <c r="AK211" s="157">
        <f t="shared" si="345"/>
        <v>0.9</v>
      </c>
      <c r="AL211" s="157">
        <f t="shared" si="346"/>
        <v>0.9</v>
      </c>
      <c r="AM211" s="157">
        <f t="shared" si="347"/>
        <v>0.9</v>
      </c>
      <c r="AN211" s="157">
        <f t="shared" si="348"/>
        <v>0.58500000000000008</v>
      </c>
      <c r="AO211" s="157">
        <f t="shared" si="349"/>
        <v>0.95</v>
      </c>
      <c r="AP211" s="157">
        <f t="shared" si="350"/>
        <v>0.95</v>
      </c>
      <c r="AQ211" s="157">
        <f t="shared" si="351"/>
        <v>0.95</v>
      </c>
      <c r="AR211" s="157">
        <f t="shared" si="352"/>
        <v>0.95</v>
      </c>
      <c r="AS211" s="157">
        <f t="shared" si="353"/>
        <v>0.61749999999999994</v>
      </c>
      <c r="AT211" s="157">
        <f t="shared" si="354"/>
        <v>0.8</v>
      </c>
      <c r="AU211" s="157">
        <f t="shared" si="355"/>
        <v>0.8</v>
      </c>
      <c r="AV211" s="157">
        <f t="shared" si="356"/>
        <v>0.8</v>
      </c>
      <c r="AW211" s="157">
        <f t="shared" si="357"/>
        <v>0.8</v>
      </c>
      <c r="AX211" s="157">
        <f t="shared" si="358"/>
        <v>0.52</v>
      </c>
      <c r="AY211" s="157">
        <f t="shared" si="359"/>
        <v>0.85</v>
      </c>
      <c r="AZ211" s="157">
        <f t="shared" si="360"/>
        <v>0.85</v>
      </c>
      <c r="BA211" s="157">
        <f t="shared" si="361"/>
        <v>0.85</v>
      </c>
      <c r="BB211" s="157">
        <f t="shared" si="362"/>
        <v>0.85</v>
      </c>
      <c r="BC211" s="157">
        <f t="shared" si="363"/>
        <v>0.55249999999999999</v>
      </c>
      <c r="BD211" s="60"/>
      <c r="BE211" s="158">
        <f t="shared" ref="BE211:BE214" si="442">$C211*0.01</f>
        <v>76.842255038929636</v>
      </c>
      <c r="BF211" s="1"/>
      <c r="BG211" s="1"/>
      <c r="BH211" s="159">
        <f t="shared" si="364"/>
        <v>0</v>
      </c>
      <c r="BI211" s="159">
        <f t="shared" si="365"/>
        <v>0</v>
      </c>
      <c r="BJ211" s="159">
        <f t="shared" si="366"/>
        <v>0</v>
      </c>
      <c r="BK211" s="159">
        <f t="shared" si="367"/>
        <v>0</v>
      </c>
      <c r="BL211" s="159">
        <f t="shared" si="368"/>
        <v>0</v>
      </c>
      <c r="BM211" s="159">
        <f t="shared" si="369"/>
        <v>40</v>
      </c>
      <c r="BN211" s="159">
        <f t="shared" si="370"/>
        <v>40</v>
      </c>
      <c r="BO211" s="159">
        <f t="shared" si="371"/>
        <v>40</v>
      </c>
      <c r="BP211" s="159">
        <f t="shared" si="372"/>
        <v>40</v>
      </c>
      <c r="BQ211" s="159">
        <f t="shared" si="373"/>
        <v>40</v>
      </c>
      <c r="BR211" s="159">
        <f t="shared" si="374"/>
        <v>40</v>
      </c>
      <c r="BS211" s="159">
        <f t="shared" si="375"/>
        <v>40</v>
      </c>
      <c r="BT211" s="159">
        <f t="shared" si="376"/>
        <v>40</v>
      </c>
      <c r="BU211" s="159">
        <f t="shared" si="377"/>
        <v>40</v>
      </c>
      <c r="BV211" s="159">
        <f t="shared" si="378"/>
        <v>40</v>
      </c>
      <c r="BW211" s="159">
        <f t="shared" si="379"/>
        <v>60</v>
      </c>
      <c r="BX211" s="159">
        <f t="shared" si="380"/>
        <v>60</v>
      </c>
      <c r="BY211" s="159">
        <f t="shared" si="381"/>
        <v>60</v>
      </c>
      <c r="BZ211" s="159">
        <f t="shared" si="382"/>
        <v>60</v>
      </c>
      <c r="CA211" s="159">
        <f t="shared" si="383"/>
        <v>60</v>
      </c>
      <c r="CB211" s="159">
        <f t="shared" si="384"/>
        <v>60</v>
      </c>
      <c r="CC211" s="159">
        <f t="shared" si="385"/>
        <v>60</v>
      </c>
      <c r="CD211" s="159">
        <f t="shared" si="386"/>
        <v>60</v>
      </c>
      <c r="CE211" s="159">
        <f t="shared" si="387"/>
        <v>60</v>
      </c>
      <c r="CF211" s="159">
        <f t="shared" si="388"/>
        <v>60</v>
      </c>
      <c r="CG211" s="1"/>
      <c r="CH211" s="1"/>
      <c r="CI211" s="160">
        <f t="shared" si="389"/>
        <v>26.842255038929636</v>
      </c>
      <c r="CJ211" s="160">
        <f t="shared" si="390"/>
        <v>26.842255038929636</v>
      </c>
      <c r="CK211" s="160">
        <f t="shared" si="391"/>
        <v>26.842255038929636</v>
      </c>
      <c r="CL211" s="160">
        <f t="shared" si="392"/>
        <v>26.842255038929636</v>
      </c>
      <c r="CM211" s="160">
        <f t="shared" si="393"/>
        <v>26.842255038929636</v>
      </c>
      <c r="CN211" s="160">
        <f t="shared" si="394"/>
        <v>66.842255038929636</v>
      </c>
      <c r="CO211" s="160">
        <f t="shared" si="395"/>
        <v>66.842255038929636</v>
      </c>
      <c r="CP211" s="160">
        <f t="shared" si="396"/>
        <v>66.842255038929636</v>
      </c>
      <c r="CQ211" s="160">
        <f t="shared" si="397"/>
        <v>66.842255038929636</v>
      </c>
      <c r="CR211" s="160">
        <f t="shared" si="398"/>
        <v>66.842255038929636</v>
      </c>
      <c r="CS211" s="160">
        <f t="shared" si="399"/>
        <v>66.842255038929636</v>
      </c>
      <c r="CT211" s="160">
        <f t="shared" si="400"/>
        <v>66.842255038929636</v>
      </c>
      <c r="CU211" s="160">
        <f t="shared" si="401"/>
        <v>66.842255038929636</v>
      </c>
      <c r="CV211" s="160">
        <f t="shared" si="402"/>
        <v>66.842255038929636</v>
      </c>
      <c r="CW211" s="160">
        <f t="shared" si="403"/>
        <v>66.842255038929636</v>
      </c>
      <c r="CX211" s="160">
        <f t="shared" si="404"/>
        <v>86.842255038929636</v>
      </c>
      <c r="CY211" s="160">
        <f t="shared" si="405"/>
        <v>86.842255038929636</v>
      </c>
      <c r="CZ211" s="160">
        <f t="shared" si="406"/>
        <v>86.842255038929636</v>
      </c>
      <c r="DA211" s="160">
        <f t="shared" si="407"/>
        <v>86.842255038929636</v>
      </c>
      <c r="DB211" s="160">
        <f t="shared" si="408"/>
        <v>86.842255038929636</v>
      </c>
      <c r="DC211" s="160">
        <f t="shared" si="409"/>
        <v>86.842255038929636</v>
      </c>
      <c r="DD211" s="160">
        <f t="shared" si="410"/>
        <v>86.842255038929636</v>
      </c>
      <c r="DE211" s="160">
        <f t="shared" si="411"/>
        <v>86.842255038929636</v>
      </c>
      <c r="DF211" s="160">
        <f t="shared" si="412"/>
        <v>86.842255038929636</v>
      </c>
      <c r="DG211" s="160">
        <f t="shared" si="413"/>
        <v>86.842255038929636</v>
      </c>
      <c r="DH211" s="36"/>
      <c r="DI211" s="36"/>
      <c r="DJ211" s="160">
        <f t="shared" si="414"/>
        <v>26.842255038929636</v>
      </c>
      <c r="DK211" s="160">
        <f t="shared" si="415"/>
        <v>26.842255038929636</v>
      </c>
      <c r="DL211" s="160">
        <f t="shared" si="416"/>
        <v>26.842255038929636</v>
      </c>
      <c r="DM211" s="160">
        <f t="shared" si="417"/>
        <v>26.842255038929636</v>
      </c>
      <c r="DN211" s="160">
        <f t="shared" si="418"/>
        <v>17.447465775304263</v>
      </c>
      <c r="DO211" s="160">
        <f t="shared" si="419"/>
        <v>60.158029535036675</v>
      </c>
      <c r="DP211" s="160">
        <f t="shared" si="420"/>
        <v>60.158029535036675</v>
      </c>
      <c r="DQ211" s="160">
        <f t="shared" si="421"/>
        <v>60.158029535036675</v>
      </c>
      <c r="DR211" s="160">
        <f t="shared" si="422"/>
        <v>60.158029535036675</v>
      </c>
      <c r="DS211" s="160">
        <f t="shared" si="423"/>
        <v>39.102719197773844</v>
      </c>
      <c r="DT211" s="160">
        <f t="shared" si="424"/>
        <v>63.500142286983149</v>
      </c>
      <c r="DU211" s="160">
        <f t="shared" si="425"/>
        <v>63.500142286983149</v>
      </c>
      <c r="DV211" s="160">
        <f t="shared" si="426"/>
        <v>63.500142286983149</v>
      </c>
      <c r="DW211" s="160">
        <f t="shared" si="427"/>
        <v>63.500142286983149</v>
      </c>
      <c r="DX211" s="160">
        <f t="shared" si="428"/>
        <v>41.275092486539045</v>
      </c>
      <c r="DY211" s="160">
        <f t="shared" si="429"/>
        <v>69.473804031143715</v>
      </c>
      <c r="DZ211" s="160">
        <f t="shared" si="430"/>
        <v>69.473804031143715</v>
      </c>
      <c r="EA211" s="160">
        <f t="shared" si="431"/>
        <v>69.473804031143715</v>
      </c>
      <c r="EB211" s="160">
        <f t="shared" si="432"/>
        <v>69.473804031143715</v>
      </c>
      <c r="EC211" s="160">
        <f t="shared" si="433"/>
        <v>45.157972620243413</v>
      </c>
      <c r="ED211" s="160">
        <f t="shared" si="434"/>
        <v>73.815916783090188</v>
      </c>
      <c r="EE211" s="160">
        <f t="shared" si="435"/>
        <v>73.815916783090188</v>
      </c>
      <c r="EF211" s="160">
        <f t="shared" si="436"/>
        <v>73.815916783090188</v>
      </c>
      <c r="EG211" s="160">
        <f t="shared" si="437"/>
        <v>73.815916783090188</v>
      </c>
      <c r="EH211" s="160">
        <f t="shared" si="438"/>
        <v>47.980345909008626</v>
      </c>
      <c r="ES211" s="36"/>
      <c r="ET211" s="36"/>
      <c r="EU211" s="36"/>
    </row>
    <row r="212" spans="1:151" ht="13.5" thickBot="1">
      <c r="A212" s="2">
        <v>1079</v>
      </c>
      <c r="B212" s="153">
        <f>INDEX('Customer Longevity'!$A$7:$A$206,MATCH(Model!A212,'Customer Longevity'!$B$7:$B$206,0))</f>
        <v>3.5834552066189005</v>
      </c>
      <c r="C212" s="154">
        <v>8961.6348524028836</v>
      </c>
      <c r="D212" s="3"/>
      <c r="E212" s="153" cm="1">
        <f t="array" ref="E212">INDEX('Distance to Each Branch'!$C$7:$C$806,MATCH(1, (Model!$E$14='Distance to Each Branch'!$B$7:$B$806)*(Model!A212='Distance to Each Branch'!$A$7:$A$806),0))</f>
        <v>3.2850323422426926</v>
      </c>
      <c r="F212" s="153" cm="1">
        <f t="array" ref="F212">INDEX('Distance to Each Branch'!$C$7:$C$806,MATCH(1, (Model!$F$14='Distance to Each Branch'!$B$7:$B$806)*(Model!A212='Distance to Each Branch'!$A$7:$A$806),0))</f>
        <v>3.3627809196738965</v>
      </c>
      <c r="G212" s="153" cm="1">
        <f t="array" ref="G212">INDEX('Distance to Each Branch'!$C$7:$C$806,MATCH(1, (Model!$G$14='Distance to Each Branch'!$B$7:$B$806)*(Model!A212='Distance to Each Branch'!$A$7:$A$806),0))</f>
        <v>3.7146473220634038</v>
      </c>
      <c r="H212" s="153" cm="1">
        <f t="array" ref="H212">INDEX('Distance to Each Branch'!$C$7:$C$806,MATCH(1, (Model!$H$14='Distance to Each Branch'!$B$7:$B$806)*(Model!A212='Distance to Each Branch'!$A$7:$A$806),0))</f>
        <v>2.5152021177636499</v>
      </c>
      <c r="I212" s="155" t="str">
        <f t="shared" si="440"/>
        <v>Branch D</v>
      </c>
      <c r="J212" s="54"/>
      <c r="K212" s="156">
        <f t="shared" si="441"/>
        <v>2.5152021177636499</v>
      </c>
      <c r="L212" s="34">
        <v>0</v>
      </c>
      <c r="M212" s="153">
        <f t="shared" si="339"/>
        <v>0</v>
      </c>
      <c r="N212" s="153">
        <f t="shared" si="335"/>
        <v>0</v>
      </c>
      <c r="O212" s="153">
        <f t="shared" si="336"/>
        <v>0</v>
      </c>
      <c r="P212" s="153">
        <f t="shared" si="337"/>
        <v>0.7698302244790427</v>
      </c>
      <c r="R212" s="23">
        <v>1</v>
      </c>
      <c r="S212" s="157">
        <f>(1-IF(M212=0,0,INDEX('Branch Closure Driven Attrition'!$D$9:$G$12,MATCH($B212,'Branch Closure Driven Attrition'!$C$9:$C$12,TRUE),MATCH(M212,'Branch Closure Driven Attrition'!$D$8:$G$8,TRUE))))</f>
        <v>1</v>
      </c>
      <c r="T212" s="157">
        <f>(1-IF(N212=0,0,INDEX('Branch Closure Driven Attrition'!$D$9:$G$12,MATCH($B212,'Branch Closure Driven Attrition'!$C$9:$C$12,TRUE),MATCH(N212,'Branch Closure Driven Attrition'!$D$8:$G$8,TRUE))))</f>
        <v>1</v>
      </c>
      <c r="U212" s="157">
        <f>(1-IF(O212=0,0,INDEX('Branch Closure Driven Attrition'!$D$9:$G$12,MATCH($B212,'Branch Closure Driven Attrition'!$C$9:$C$12,TRUE),MATCH(O212,'Branch Closure Driven Attrition'!$D$8:$G$8,TRUE))))</f>
        <v>1</v>
      </c>
      <c r="V212" s="157">
        <f>(1-IF(P212=0,0,INDEX('Branch Closure Driven Attrition'!$D$9:$G$12,MATCH($B212,'Branch Closure Driven Attrition'!$C$9:$C$12,TRUE),MATCH(P212,'Branch Closure Driven Attrition'!$D$8:$G$8,TRUE))))</f>
        <v>0.65</v>
      </c>
      <c r="W212" s="29"/>
      <c r="X212" s="23">
        <f t="shared" si="338"/>
        <v>1</v>
      </c>
      <c r="Y212" s="157">
        <f>IF($C212&lt;'Fee Driven Attrition'!$I$8,1-IF(Y$13='Fee Driven Attrition'!$J$7,'Fee Driven Attrition'!$J$8,'Fee Driven Attrition'!$K$8),1)</f>
        <v>0.9</v>
      </c>
      <c r="Z212" s="157">
        <f>IF($C212&lt;'Fee Driven Attrition'!$I$9,1-IF(Z$13='Fee Driven Attrition'!$J$7,'Fee Driven Attrition'!$J$9,'Fee Driven Attrition'!$K$8),1)</f>
        <v>0.95</v>
      </c>
      <c r="AA212" s="157">
        <f>IF($C212&lt;'Fee Driven Attrition'!$I$8,1-IF(AA$13='Fee Driven Attrition'!$K$7,'Fee Driven Attrition'!$K$8,'Fee Driven Attrition'!$K$8),1)</f>
        <v>0.8</v>
      </c>
      <c r="AB212" s="157">
        <f>IF($C212&lt;'Fee Driven Attrition'!$I$9,1-IF(AB$13='Fee Driven Attrition'!$K$7,'Fee Driven Attrition'!$K$9,'Fee Driven Attrition'!$K$8),1)</f>
        <v>0.85</v>
      </c>
      <c r="AC212" s="29"/>
      <c r="AD212" s="23"/>
      <c r="AE212" s="157">
        <f t="shared" si="439"/>
        <v>1</v>
      </c>
      <c r="AF212" s="157">
        <f t="shared" si="340"/>
        <v>1</v>
      </c>
      <c r="AG212" s="157">
        <f t="shared" si="341"/>
        <v>1</v>
      </c>
      <c r="AH212" s="157">
        <f t="shared" si="342"/>
        <v>1</v>
      </c>
      <c r="AI212" s="157">
        <f t="shared" si="343"/>
        <v>0.65</v>
      </c>
      <c r="AJ212" s="157">
        <f t="shared" si="344"/>
        <v>0.9</v>
      </c>
      <c r="AK212" s="157">
        <f t="shared" si="345"/>
        <v>0.9</v>
      </c>
      <c r="AL212" s="157">
        <f t="shared" si="346"/>
        <v>0.9</v>
      </c>
      <c r="AM212" s="157">
        <f t="shared" si="347"/>
        <v>0.9</v>
      </c>
      <c r="AN212" s="157">
        <f t="shared" si="348"/>
        <v>0.58500000000000008</v>
      </c>
      <c r="AO212" s="157">
        <f t="shared" si="349"/>
        <v>0.95</v>
      </c>
      <c r="AP212" s="157">
        <f t="shared" si="350"/>
        <v>0.95</v>
      </c>
      <c r="AQ212" s="157">
        <f t="shared" si="351"/>
        <v>0.95</v>
      </c>
      <c r="AR212" s="157">
        <f t="shared" si="352"/>
        <v>0.95</v>
      </c>
      <c r="AS212" s="157">
        <f t="shared" si="353"/>
        <v>0.61749999999999994</v>
      </c>
      <c r="AT212" s="157">
        <f t="shared" si="354"/>
        <v>0.8</v>
      </c>
      <c r="AU212" s="157">
        <f t="shared" si="355"/>
        <v>0.8</v>
      </c>
      <c r="AV212" s="157">
        <f t="shared" si="356"/>
        <v>0.8</v>
      </c>
      <c r="AW212" s="157">
        <f t="shared" si="357"/>
        <v>0.8</v>
      </c>
      <c r="AX212" s="157">
        <f t="shared" si="358"/>
        <v>0.52</v>
      </c>
      <c r="AY212" s="157">
        <f t="shared" si="359"/>
        <v>0.85</v>
      </c>
      <c r="AZ212" s="157">
        <f t="shared" si="360"/>
        <v>0.85</v>
      </c>
      <c r="BA212" s="157">
        <f t="shared" si="361"/>
        <v>0.85</v>
      </c>
      <c r="BB212" s="157">
        <f t="shared" si="362"/>
        <v>0.85</v>
      </c>
      <c r="BC212" s="157">
        <f t="shared" si="363"/>
        <v>0.55249999999999999</v>
      </c>
      <c r="BD212" s="60"/>
      <c r="BE212" s="158">
        <f t="shared" si="442"/>
        <v>89.616348524028837</v>
      </c>
      <c r="BF212" s="1"/>
      <c r="BG212" s="1"/>
      <c r="BH212" s="159">
        <f t="shared" si="364"/>
        <v>0</v>
      </c>
      <c r="BI212" s="159">
        <f t="shared" si="365"/>
        <v>0</v>
      </c>
      <c r="BJ212" s="159">
        <f t="shared" si="366"/>
        <v>0</v>
      </c>
      <c r="BK212" s="159">
        <f t="shared" si="367"/>
        <v>0</v>
      </c>
      <c r="BL212" s="159">
        <f t="shared" si="368"/>
        <v>0</v>
      </c>
      <c r="BM212" s="159">
        <f t="shared" si="369"/>
        <v>40</v>
      </c>
      <c r="BN212" s="159">
        <f t="shared" si="370"/>
        <v>40</v>
      </c>
      <c r="BO212" s="159">
        <f t="shared" si="371"/>
        <v>40</v>
      </c>
      <c r="BP212" s="159">
        <f t="shared" si="372"/>
        <v>40</v>
      </c>
      <c r="BQ212" s="159">
        <f t="shared" si="373"/>
        <v>40</v>
      </c>
      <c r="BR212" s="159">
        <f t="shared" si="374"/>
        <v>40</v>
      </c>
      <c r="BS212" s="159">
        <f t="shared" si="375"/>
        <v>40</v>
      </c>
      <c r="BT212" s="159">
        <f t="shared" si="376"/>
        <v>40</v>
      </c>
      <c r="BU212" s="159">
        <f t="shared" si="377"/>
        <v>40</v>
      </c>
      <c r="BV212" s="159">
        <f t="shared" si="378"/>
        <v>40</v>
      </c>
      <c r="BW212" s="159">
        <f t="shared" si="379"/>
        <v>60</v>
      </c>
      <c r="BX212" s="159">
        <f t="shared" si="380"/>
        <v>60</v>
      </c>
      <c r="BY212" s="159">
        <f t="shared" si="381"/>
        <v>60</v>
      </c>
      <c r="BZ212" s="159">
        <f t="shared" si="382"/>
        <v>60</v>
      </c>
      <c r="CA212" s="159">
        <f t="shared" si="383"/>
        <v>60</v>
      </c>
      <c r="CB212" s="159">
        <f t="shared" si="384"/>
        <v>60</v>
      </c>
      <c r="CC212" s="159">
        <f t="shared" si="385"/>
        <v>60</v>
      </c>
      <c r="CD212" s="159">
        <f t="shared" si="386"/>
        <v>60</v>
      </c>
      <c r="CE212" s="159">
        <f t="shared" si="387"/>
        <v>60</v>
      </c>
      <c r="CF212" s="159">
        <f t="shared" si="388"/>
        <v>60</v>
      </c>
      <c r="CG212" s="1"/>
      <c r="CH212" s="1"/>
      <c r="CI212" s="160">
        <f t="shared" si="389"/>
        <v>39.616348524028837</v>
      </c>
      <c r="CJ212" s="160">
        <f t="shared" si="390"/>
        <v>39.616348524028837</v>
      </c>
      <c r="CK212" s="160">
        <f t="shared" si="391"/>
        <v>39.616348524028837</v>
      </c>
      <c r="CL212" s="160">
        <f t="shared" si="392"/>
        <v>39.616348524028837</v>
      </c>
      <c r="CM212" s="160">
        <f t="shared" si="393"/>
        <v>39.616348524028837</v>
      </c>
      <c r="CN212" s="160">
        <f t="shared" si="394"/>
        <v>79.616348524028837</v>
      </c>
      <c r="CO212" s="160">
        <f t="shared" si="395"/>
        <v>79.616348524028837</v>
      </c>
      <c r="CP212" s="160">
        <f t="shared" si="396"/>
        <v>79.616348524028837</v>
      </c>
      <c r="CQ212" s="160">
        <f t="shared" si="397"/>
        <v>79.616348524028837</v>
      </c>
      <c r="CR212" s="160">
        <f t="shared" si="398"/>
        <v>79.616348524028837</v>
      </c>
      <c r="CS212" s="160">
        <f t="shared" si="399"/>
        <v>79.616348524028837</v>
      </c>
      <c r="CT212" s="160">
        <f t="shared" si="400"/>
        <v>79.616348524028837</v>
      </c>
      <c r="CU212" s="160">
        <f t="shared" si="401"/>
        <v>79.616348524028837</v>
      </c>
      <c r="CV212" s="160">
        <f t="shared" si="402"/>
        <v>79.616348524028837</v>
      </c>
      <c r="CW212" s="160">
        <f t="shared" si="403"/>
        <v>79.616348524028837</v>
      </c>
      <c r="CX212" s="160">
        <f t="shared" si="404"/>
        <v>99.616348524028837</v>
      </c>
      <c r="CY212" s="160">
        <f t="shared" si="405"/>
        <v>99.616348524028837</v>
      </c>
      <c r="CZ212" s="160">
        <f t="shared" si="406"/>
        <v>99.616348524028837</v>
      </c>
      <c r="DA212" s="160">
        <f t="shared" si="407"/>
        <v>99.616348524028837</v>
      </c>
      <c r="DB212" s="160">
        <f t="shared" si="408"/>
        <v>99.616348524028837</v>
      </c>
      <c r="DC212" s="160">
        <f t="shared" si="409"/>
        <v>99.616348524028837</v>
      </c>
      <c r="DD212" s="160">
        <f t="shared" si="410"/>
        <v>99.616348524028837</v>
      </c>
      <c r="DE212" s="160">
        <f t="shared" si="411"/>
        <v>99.616348524028837</v>
      </c>
      <c r="DF212" s="160">
        <f t="shared" si="412"/>
        <v>99.616348524028837</v>
      </c>
      <c r="DG212" s="160">
        <f t="shared" si="413"/>
        <v>99.616348524028837</v>
      </c>
      <c r="DH212" s="36"/>
      <c r="DI212" s="36"/>
      <c r="DJ212" s="160">
        <f t="shared" si="414"/>
        <v>39.616348524028837</v>
      </c>
      <c r="DK212" s="160">
        <f t="shared" si="415"/>
        <v>39.616348524028837</v>
      </c>
      <c r="DL212" s="160">
        <f t="shared" si="416"/>
        <v>39.616348524028837</v>
      </c>
      <c r="DM212" s="160">
        <f t="shared" si="417"/>
        <v>39.616348524028837</v>
      </c>
      <c r="DN212" s="160">
        <f t="shared" si="418"/>
        <v>25.750626540618743</v>
      </c>
      <c r="DO212" s="160">
        <f t="shared" si="419"/>
        <v>71.654713671625956</v>
      </c>
      <c r="DP212" s="160">
        <f t="shared" si="420"/>
        <v>71.654713671625956</v>
      </c>
      <c r="DQ212" s="160">
        <f t="shared" si="421"/>
        <v>71.654713671625956</v>
      </c>
      <c r="DR212" s="160">
        <f t="shared" si="422"/>
        <v>71.654713671625956</v>
      </c>
      <c r="DS212" s="160">
        <f t="shared" si="423"/>
        <v>46.575563886556878</v>
      </c>
      <c r="DT212" s="160">
        <f t="shared" si="424"/>
        <v>75.635531097827396</v>
      </c>
      <c r="DU212" s="160">
        <f t="shared" si="425"/>
        <v>75.635531097827396</v>
      </c>
      <c r="DV212" s="160">
        <f t="shared" si="426"/>
        <v>75.635531097827396</v>
      </c>
      <c r="DW212" s="160">
        <f t="shared" si="427"/>
        <v>75.635531097827396</v>
      </c>
      <c r="DX212" s="160">
        <f t="shared" si="428"/>
        <v>49.163095213587802</v>
      </c>
      <c r="DY212" s="160">
        <f t="shared" si="429"/>
        <v>79.693078819223075</v>
      </c>
      <c r="DZ212" s="160">
        <f t="shared" si="430"/>
        <v>79.693078819223075</v>
      </c>
      <c r="EA212" s="160">
        <f t="shared" si="431"/>
        <v>79.693078819223075</v>
      </c>
      <c r="EB212" s="160">
        <f t="shared" si="432"/>
        <v>79.693078819223075</v>
      </c>
      <c r="EC212" s="160">
        <f t="shared" si="433"/>
        <v>51.800501232494994</v>
      </c>
      <c r="ED212" s="160">
        <f t="shared" si="434"/>
        <v>84.673896245424515</v>
      </c>
      <c r="EE212" s="160">
        <f t="shared" si="435"/>
        <v>84.673896245424515</v>
      </c>
      <c r="EF212" s="160">
        <f t="shared" si="436"/>
        <v>84.673896245424515</v>
      </c>
      <c r="EG212" s="160">
        <f t="shared" si="437"/>
        <v>84.673896245424515</v>
      </c>
      <c r="EH212" s="160">
        <f t="shared" si="438"/>
        <v>55.038032559525931</v>
      </c>
      <c r="ES212" s="36"/>
      <c r="ET212" s="36"/>
      <c r="EU212" s="36"/>
    </row>
    <row r="213" spans="1:151" ht="13.5" thickBot="1">
      <c r="A213" s="2">
        <v>1005</v>
      </c>
      <c r="B213" s="153">
        <f>INDEX('Customer Longevity'!$A$7:$A$206,MATCH(Model!A213,'Customer Longevity'!$B$7:$B$206,0))</f>
        <v>0.10085489667297332</v>
      </c>
      <c r="C213" s="154">
        <v>23393.900010707272</v>
      </c>
      <c r="D213" s="3"/>
      <c r="E213" s="153" cm="1">
        <f t="array" ref="E213">INDEX('Distance to Each Branch'!$C$7:$C$806,MATCH(1, (Model!$E$14='Distance to Each Branch'!$B$7:$B$806)*(Model!A213='Distance to Each Branch'!$A$7:$A$806),0))</f>
        <v>6.9292133208288744</v>
      </c>
      <c r="F213" s="153" cm="1">
        <f t="array" ref="F213">INDEX('Distance to Each Branch'!$C$7:$C$806,MATCH(1, (Model!$F$14='Distance to Each Branch'!$B$7:$B$806)*(Model!A213='Distance to Each Branch'!$A$7:$A$806),0))</f>
        <v>2.2113326024871189</v>
      </c>
      <c r="G213" s="153" cm="1">
        <f t="array" ref="G213">INDEX('Distance to Each Branch'!$C$7:$C$806,MATCH(1, (Model!$G$14='Distance to Each Branch'!$B$7:$B$806)*(Model!A213='Distance to Each Branch'!$A$7:$A$806),0))</f>
        <v>5.7210903514707878</v>
      </c>
      <c r="H213" s="153" cm="1">
        <f t="array" ref="H213">INDEX('Distance to Each Branch'!$C$7:$C$806,MATCH(1, (Model!$H$14='Distance to Each Branch'!$B$7:$B$806)*(Model!A213='Distance to Each Branch'!$A$7:$A$806),0))</f>
        <v>2.1650795533381628</v>
      </c>
      <c r="I213" s="155" t="str">
        <f t="shared" si="440"/>
        <v>Branch D</v>
      </c>
      <c r="J213" s="54"/>
      <c r="K213" s="156">
        <f t="shared" si="441"/>
        <v>2.1650795533381628</v>
      </c>
      <c r="L213" s="34">
        <v>0</v>
      </c>
      <c r="M213" s="153">
        <f t="shared" si="339"/>
        <v>0</v>
      </c>
      <c r="N213" s="153">
        <f t="shared" si="335"/>
        <v>0</v>
      </c>
      <c r="O213" s="153">
        <f t="shared" si="336"/>
        <v>0</v>
      </c>
      <c r="P213" s="153">
        <f t="shared" si="337"/>
        <v>4.6253049148956116E-2</v>
      </c>
      <c r="R213" s="23">
        <v>1</v>
      </c>
      <c r="S213" s="157">
        <f>(1-IF(M213=0,0,INDEX('Branch Closure Driven Attrition'!$D$9:$G$12,MATCH($B213,'Branch Closure Driven Attrition'!$C$9:$C$12,TRUE),MATCH(M213,'Branch Closure Driven Attrition'!$D$8:$G$8,TRUE))))</f>
        <v>1</v>
      </c>
      <c r="T213" s="157">
        <f>(1-IF(N213=0,0,INDEX('Branch Closure Driven Attrition'!$D$9:$G$12,MATCH($B213,'Branch Closure Driven Attrition'!$C$9:$C$12,TRUE),MATCH(N213,'Branch Closure Driven Attrition'!$D$8:$G$8,TRUE))))</f>
        <v>1</v>
      </c>
      <c r="U213" s="157">
        <f>(1-IF(O213=0,0,INDEX('Branch Closure Driven Attrition'!$D$9:$G$12,MATCH($B213,'Branch Closure Driven Attrition'!$C$9:$C$12,TRUE),MATCH(O213,'Branch Closure Driven Attrition'!$D$8:$G$8,TRUE))))</f>
        <v>1</v>
      </c>
      <c r="V213" s="157">
        <f>(1-IF(P213=0,0,INDEX('Branch Closure Driven Attrition'!$D$9:$G$12,MATCH($B213,'Branch Closure Driven Attrition'!$C$9:$C$12,TRUE),MATCH(P213,'Branch Closure Driven Attrition'!$D$8:$G$8,TRUE))))</f>
        <v>0.65</v>
      </c>
      <c r="W213" s="29"/>
      <c r="X213" s="23">
        <f t="shared" si="338"/>
        <v>1</v>
      </c>
      <c r="Y213" s="157">
        <f>IF($C213&lt;'Fee Driven Attrition'!$I$8,1-IF(Y$13='Fee Driven Attrition'!$J$7,'Fee Driven Attrition'!$J$8,'Fee Driven Attrition'!$K$8),1)</f>
        <v>1</v>
      </c>
      <c r="Z213" s="157">
        <f>IF($C213&lt;'Fee Driven Attrition'!$I$9,1-IF(Z$13='Fee Driven Attrition'!$J$7,'Fee Driven Attrition'!$J$9,'Fee Driven Attrition'!$K$8),1)</f>
        <v>1</v>
      </c>
      <c r="AA213" s="157">
        <f>IF($C213&lt;'Fee Driven Attrition'!$I$8,1-IF(AA$13='Fee Driven Attrition'!$K$7,'Fee Driven Attrition'!$K$8,'Fee Driven Attrition'!$K$8),1)</f>
        <v>1</v>
      </c>
      <c r="AB213" s="157">
        <f>IF($C213&lt;'Fee Driven Attrition'!$I$9,1-IF(AB$13='Fee Driven Attrition'!$K$7,'Fee Driven Attrition'!$K$9,'Fee Driven Attrition'!$K$8),1)</f>
        <v>1</v>
      </c>
      <c r="AC213" s="29"/>
      <c r="AD213" s="23"/>
      <c r="AE213" s="157">
        <f t="shared" si="439"/>
        <v>1</v>
      </c>
      <c r="AF213" s="157">
        <f t="shared" si="340"/>
        <v>1</v>
      </c>
      <c r="AG213" s="157">
        <f t="shared" si="341"/>
        <v>1</v>
      </c>
      <c r="AH213" s="157">
        <f t="shared" si="342"/>
        <v>1</v>
      </c>
      <c r="AI213" s="157">
        <f t="shared" si="343"/>
        <v>0.65</v>
      </c>
      <c r="AJ213" s="157">
        <f t="shared" si="344"/>
        <v>1</v>
      </c>
      <c r="AK213" s="157">
        <f t="shared" si="345"/>
        <v>1</v>
      </c>
      <c r="AL213" s="157">
        <f t="shared" si="346"/>
        <v>1</v>
      </c>
      <c r="AM213" s="157">
        <f t="shared" si="347"/>
        <v>1</v>
      </c>
      <c r="AN213" s="157">
        <f t="shared" si="348"/>
        <v>0.65</v>
      </c>
      <c r="AO213" s="157">
        <f t="shared" si="349"/>
        <v>1</v>
      </c>
      <c r="AP213" s="157">
        <f t="shared" si="350"/>
        <v>1</v>
      </c>
      <c r="AQ213" s="157">
        <f t="shared" si="351"/>
        <v>1</v>
      </c>
      <c r="AR213" s="157">
        <f t="shared" si="352"/>
        <v>1</v>
      </c>
      <c r="AS213" s="157">
        <f t="shared" si="353"/>
        <v>0.65</v>
      </c>
      <c r="AT213" s="157">
        <f t="shared" si="354"/>
        <v>1</v>
      </c>
      <c r="AU213" s="157">
        <f t="shared" si="355"/>
        <v>1</v>
      </c>
      <c r="AV213" s="157">
        <f t="shared" si="356"/>
        <v>1</v>
      </c>
      <c r="AW213" s="157">
        <f t="shared" si="357"/>
        <v>1</v>
      </c>
      <c r="AX213" s="157">
        <f t="shared" si="358"/>
        <v>0.65</v>
      </c>
      <c r="AY213" s="157">
        <f t="shared" si="359"/>
        <v>1</v>
      </c>
      <c r="AZ213" s="157">
        <f t="shared" si="360"/>
        <v>1</v>
      </c>
      <c r="BA213" s="157">
        <f t="shared" si="361"/>
        <v>1</v>
      </c>
      <c r="BB213" s="157">
        <f t="shared" si="362"/>
        <v>1</v>
      </c>
      <c r="BC213" s="157">
        <f t="shared" si="363"/>
        <v>0.65</v>
      </c>
      <c r="BD213" s="60"/>
      <c r="BE213" s="158">
        <f t="shared" si="442"/>
        <v>233.93900010707273</v>
      </c>
      <c r="BF213" s="1"/>
      <c r="BG213" s="1"/>
      <c r="BH213" s="159">
        <f t="shared" si="364"/>
        <v>0</v>
      </c>
      <c r="BI213" s="159">
        <f t="shared" si="365"/>
        <v>0</v>
      </c>
      <c r="BJ213" s="159">
        <f t="shared" si="366"/>
        <v>0</v>
      </c>
      <c r="BK213" s="159">
        <f t="shared" si="367"/>
        <v>0</v>
      </c>
      <c r="BL213" s="159">
        <f t="shared" si="368"/>
        <v>0</v>
      </c>
      <c r="BM213" s="159">
        <f t="shared" si="369"/>
        <v>0</v>
      </c>
      <c r="BN213" s="159">
        <f t="shared" si="370"/>
        <v>0</v>
      </c>
      <c r="BO213" s="159">
        <f t="shared" si="371"/>
        <v>0</v>
      </c>
      <c r="BP213" s="159">
        <f t="shared" si="372"/>
        <v>0</v>
      </c>
      <c r="BQ213" s="159">
        <f t="shared" si="373"/>
        <v>0</v>
      </c>
      <c r="BR213" s="159">
        <f t="shared" si="374"/>
        <v>0</v>
      </c>
      <c r="BS213" s="159">
        <f t="shared" si="375"/>
        <v>0</v>
      </c>
      <c r="BT213" s="159">
        <f t="shared" si="376"/>
        <v>0</v>
      </c>
      <c r="BU213" s="159">
        <f t="shared" si="377"/>
        <v>0</v>
      </c>
      <c r="BV213" s="159">
        <f t="shared" si="378"/>
        <v>0</v>
      </c>
      <c r="BW213" s="159">
        <f t="shared" si="379"/>
        <v>0</v>
      </c>
      <c r="BX213" s="159">
        <f t="shared" si="380"/>
        <v>0</v>
      </c>
      <c r="BY213" s="159">
        <f t="shared" si="381"/>
        <v>0</v>
      </c>
      <c r="BZ213" s="159">
        <f t="shared" si="382"/>
        <v>0</v>
      </c>
      <c r="CA213" s="159">
        <f t="shared" si="383"/>
        <v>0</v>
      </c>
      <c r="CB213" s="159">
        <f t="shared" si="384"/>
        <v>0</v>
      </c>
      <c r="CC213" s="159">
        <f t="shared" si="385"/>
        <v>0</v>
      </c>
      <c r="CD213" s="159">
        <f t="shared" si="386"/>
        <v>0</v>
      </c>
      <c r="CE213" s="159">
        <f t="shared" si="387"/>
        <v>0</v>
      </c>
      <c r="CF213" s="159">
        <f t="shared" si="388"/>
        <v>0</v>
      </c>
      <c r="CG213" s="1"/>
      <c r="CH213" s="1"/>
      <c r="CI213" s="160">
        <f t="shared" si="389"/>
        <v>183.93900010707273</v>
      </c>
      <c r="CJ213" s="160">
        <f t="shared" si="390"/>
        <v>183.93900010707273</v>
      </c>
      <c r="CK213" s="160">
        <f t="shared" si="391"/>
        <v>183.93900010707273</v>
      </c>
      <c r="CL213" s="160">
        <f t="shared" si="392"/>
        <v>183.93900010707273</v>
      </c>
      <c r="CM213" s="160">
        <f t="shared" si="393"/>
        <v>183.93900010707273</v>
      </c>
      <c r="CN213" s="160">
        <f t="shared" si="394"/>
        <v>183.93900010707273</v>
      </c>
      <c r="CO213" s="160">
        <f t="shared" si="395"/>
        <v>183.93900010707273</v>
      </c>
      <c r="CP213" s="160">
        <f t="shared" si="396"/>
        <v>183.93900010707273</v>
      </c>
      <c r="CQ213" s="160">
        <f t="shared" si="397"/>
        <v>183.93900010707273</v>
      </c>
      <c r="CR213" s="160">
        <f t="shared" si="398"/>
        <v>183.93900010707273</v>
      </c>
      <c r="CS213" s="160">
        <f t="shared" si="399"/>
        <v>183.93900010707273</v>
      </c>
      <c r="CT213" s="160">
        <f t="shared" si="400"/>
        <v>183.93900010707273</v>
      </c>
      <c r="CU213" s="160">
        <f t="shared" si="401"/>
        <v>183.93900010707273</v>
      </c>
      <c r="CV213" s="160">
        <f t="shared" si="402"/>
        <v>183.93900010707273</v>
      </c>
      <c r="CW213" s="160">
        <f t="shared" si="403"/>
        <v>183.93900010707273</v>
      </c>
      <c r="CX213" s="160">
        <f t="shared" si="404"/>
        <v>183.93900010707273</v>
      </c>
      <c r="CY213" s="160">
        <f t="shared" si="405"/>
        <v>183.93900010707273</v>
      </c>
      <c r="CZ213" s="160">
        <f t="shared" si="406"/>
        <v>183.93900010707273</v>
      </c>
      <c r="DA213" s="160">
        <f t="shared" si="407"/>
        <v>183.93900010707273</v>
      </c>
      <c r="DB213" s="160">
        <f t="shared" si="408"/>
        <v>183.93900010707273</v>
      </c>
      <c r="DC213" s="160">
        <f t="shared" si="409"/>
        <v>183.93900010707273</v>
      </c>
      <c r="DD213" s="160">
        <f t="shared" si="410"/>
        <v>183.93900010707273</v>
      </c>
      <c r="DE213" s="160">
        <f t="shared" si="411"/>
        <v>183.93900010707273</v>
      </c>
      <c r="DF213" s="160">
        <f t="shared" si="412"/>
        <v>183.93900010707273</v>
      </c>
      <c r="DG213" s="160">
        <f t="shared" si="413"/>
        <v>183.93900010707273</v>
      </c>
      <c r="DH213" s="36"/>
      <c r="DI213" s="36"/>
      <c r="DJ213" s="160">
        <f t="shared" si="414"/>
        <v>183.93900010707273</v>
      </c>
      <c r="DK213" s="160">
        <f t="shared" si="415"/>
        <v>183.93900010707273</v>
      </c>
      <c r="DL213" s="160">
        <f t="shared" si="416"/>
        <v>183.93900010707273</v>
      </c>
      <c r="DM213" s="160">
        <f t="shared" si="417"/>
        <v>183.93900010707273</v>
      </c>
      <c r="DN213" s="160">
        <f t="shared" si="418"/>
        <v>119.56035006959728</v>
      </c>
      <c r="DO213" s="160">
        <f t="shared" si="419"/>
        <v>183.93900010707273</v>
      </c>
      <c r="DP213" s="160">
        <f t="shared" si="420"/>
        <v>183.93900010707273</v>
      </c>
      <c r="DQ213" s="160">
        <f t="shared" si="421"/>
        <v>183.93900010707273</v>
      </c>
      <c r="DR213" s="160">
        <f t="shared" si="422"/>
        <v>183.93900010707273</v>
      </c>
      <c r="DS213" s="160">
        <f t="shared" si="423"/>
        <v>119.56035006959728</v>
      </c>
      <c r="DT213" s="160">
        <f t="shared" si="424"/>
        <v>183.93900010707273</v>
      </c>
      <c r="DU213" s="160">
        <f t="shared" si="425"/>
        <v>183.93900010707273</v>
      </c>
      <c r="DV213" s="160">
        <f t="shared" si="426"/>
        <v>183.93900010707273</v>
      </c>
      <c r="DW213" s="160">
        <f t="shared" si="427"/>
        <v>183.93900010707273</v>
      </c>
      <c r="DX213" s="160">
        <f t="shared" si="428"/>
        <v>119.56035006959728</v>
      </c>
      <c r="DY213" s="160">
        <f t="shared" si="429"/>
        <v>183.93900010707273</v>
      </c>
      <c r="DZ213" s="160">
        <f t="shared" si="430"/>
        <v>183.93900010707273</v>
      </c>
      <c r="EA213" s="160">
        <f t="shared" si="431"/>
        <v>183.93900010707273</v>
      </c>
      <c r="EB213" s="160">
        <f t="shared" si="432"/>
        <v>183.93900010707273</v>
      </c>
      <c r="EC213" s="160">
        <f t="shared" si="433"/>
        <v>119.56035006959728</v>
      </c>
      <c r="ED213" s="160">
        <f t="shared" si="434"/>
        <v>183.93900010707273</v>
      </c>
      <c r="EE213" s="160">
        <f t="shared" si="435"/>
        <v>183.93900010707273</v>
      </c>
      <c r="EF213" s="160">
        <f t="shared" si="436"/>
        <v>183.93900010707273</v>
      </c>
      <c r="EG213" s="160">
        <f t="shared" si="437"/>
        <v>183.93900010707273</v>
      </c>
      <c r="EH213" s="160">
        <f t="shared" si="438"/>
        <v>119.56035006959728</v>
      </c>
      <c r="ES213" s="36"/>
      <c r="ET213" s="36"/>
      <c r="EU213" s="36"/>
    </row>
    <row r="214" spans="1:151" ht="13.5" thickBot="1">
      <c r="A214" s="2">
        <v>1038</v>
      </c>
      <c r="B214" s="153">
        <f>INDEX('Customer Longevity'!$A$7:$A$206,MATCH(Model!A214,'Customer Longevity'!$B$7:$B$206,0))</f>
        <v>2.2510719743859582</v>
      </c>
      <c r="C214" s="154">
        <v>12918.967104873753</v>
      </c>
      <c r="D214" s="3"/>
      <c r="E214" s="153" cm="1">
        <f t="array" ref="E214">INDEX('Distance to Each Branch'!$C$7:$C$806,MATCH(1, (Model!$E$14='Distance to Each Branch'!$B$7:$B$806)*(Model!A214='Distance to Each Branch'!$A$7:$A$806),0))</f>
        <v>5.1939406075044028</v>
      </c>
      <c r="F214" s="153" cm="1">
        <f t="array" ref="F214">INDEX('Distance to Each Branch'!$C$7:$C$806,MATCH(1, (Model!$F$14='Distance to Each Branch'!$B$7:$B$806)*(Model!A214='Distance to Each Branch'!$A$7:$A$806),0))</f>
        <v>4.5094262206634781</v>
      </c>
      <c r="G214" s="153" cm="1">
        <f t="array" ref="G214">INDEX('Distance to Each Branch'!$C$7:$C$806,MATCH(1, (Model!$G$14='Distance to Each Branch'!$B$7:$B$806)*(Model!A214='Distance to Each Branch'!$A$7:$A$806),0))</f>
        <v>2.9694400010575723</v>
      </c>
      <c r="H214" s="153" cm="1">
        <f t="array" ref="H214">INDEX('Distance to Each Branch'!$C$7:$C$806,MATCH(1, (Model!$H$14='Distance to Each Branch'!$B$7:$B$806)*(Model!A214='Distance to Each Branch'!$A$7:$A$806),0))</f>
        <v>2.4119787995507762</v>
      </c>
      <c r="I214" s="155" t="str">
        <f t="shared" si="440"/>
        <v>Branch D</v>
      </c>
      <c r="J214" s="54"/>
      <c r="K214" s="156">
        <f t="shared" si="441"/>
        <v>2.4119787995507762</v>
      </c>
      <c r="L214" s="34">
        <v>0</v>
      </c>
      <c r="M214" s="153">
        <f t="shared" si="339"/>
        <v>0</v>
      </c>
      <c r="N214" s="153">
        <f t="shared" si="335"/>
        <v>0</v>
      </c>
      <c r="O214" s="153">
        <f t="shared" si="336"/>
        <v>0</v>
      </c>
      <c r="P214" s="153">
        <f t="shared" si="337"/>
        <v>0.55746120150679612</v>
      </c>
      <c r="R214" s="23">
        <v>1</v>
      </c>
      <c r="S214" s="157">
        <f>(1-IF(M214=0,0,INDEX('Branch Closure Driven Attrition'!$D$9:$G$12,MATCH($B214,'Branch Closure Driven Attrition'!$C$9:$C$12,TRUE),MATCH(M214,'Branch Closure Driven Attrition'!$D$8:$G$8,TRUE))))</f>
        <v>1</v>
      </c>
      <c r="T214" s="157">
        <f>(1-IF(N214=0,0,INDEX('Branch Closure Driven Attrition'!$D$9:$G$12,MATCH($B214,'Branch Closure Driven Attrition'!$C$9:$C$12,TRUE),MATCH(N214,'Branch Closure Driven Attrition'!$D$8:$G$8,TRUE))))</f>
        <v>1</v>
      </c>
      <c r="U214" s="157">
        <f>(1-IF(O214=0,0,INDEX('Branch Closure Driven Attrition'!$D$9:$G$12,MATCH($B214,'Branch Closure Driven Attrition'!$C$9:$C$12,TRUE),MATCH(O214,'Branch Closure Driven Attrition'!$D$8:$G$8,TRUE))))</f>
        <v>1</v>
      </c>
      <c r="V214" s="157">
        <f>(1-IF(P214=0,0,INDEX('Branch Closure Driven Attrition'!$D$9:$G$12,MATCH($B214,'Branch Closure Driven Attrition'!$C$9:$C$12,TRUE),MATCH(P214,'Branch Closure Driven Attrition'!$D$8:$G$8,TRUE))))</f>
        <v>0.6</v>
      </c>
      <c r="W214" s="29"/>
      <c r="X214" s="23">
        <f t="shared" si="338"/>
        <v>1</v>
      </c>
      <c r="Y214" s="157">
        <f>IF($C214&lt;'Fee Driven Attrition'!$I$8,1-IF(Y$13='Fee Driven Attrition'!$J$7,'Fee Driven Attrition'!$J$8,'Fee Driven Attrition'!$K$8),1)</f>
        <v>1</v>
      </c>
      <c r="Z214" s="157">
        <f>IF($C214&lt;'Fee Driven Attrition'!$I$9,1-IF(Z$13='Fee Driven Attrition'!$J$7,'Fee Driven Attrition'!$J$9,'Fee Driven Attrition'!$K$8),1)</f>
        <v>0.95</v>
      </c>
      <c r="AA214" s="157">
        <f>IF($C214&lt;'Fee Driven Attrition'!$I$8,1-IF(AA$13='Fee Driven Attrition'!$K$7,'Fee Driven Attrition'!$K$8,'Fee Driven Attrition'!$K$8),1)</f>
        <v>1</v>
      </c>
      <c r="AB214" s="157">
        <f>IF($C214&lt;'Fee Driven Attrition'!$I$9,1-IF(AB$13='Fee Driven Attrition'!$K$7,'Fee Driven Attrition'!$K$9,'Fee Driven Attrition'!$K$8),1)</f>
        <v>0.85</v>
      </c>
      <c r="AC214" s="29"/>
      <c r="AD214" s="23"/>
      <c r="AE214" s="157">
        <f t="shared" si="439"/>
        <v>1</v>
      </c>
      <c r="AF214" s="157">
        <f t="shared" si="340"/>
        <v>1</v>
      </c>
      <c r="AG214" s="157">
        <f t="shared" si="341"/>
        <v>1</v>
      </c>
      <c r="AH214" s="157">
        <f t="shared" si="342"/>
        <v>1</v>
      </c>
      <c r="AI214" s="157">
        <f t="shared" si="343"/>
        <v>0.6</v>
      </c>
      <c r="AJ214" s="157">
        <f t="shared" si="344"/>
        <v>1</v>
      </c>
      <c r="AK214" s="157">
        <f t="shared" si="345"/>
        <v>1</v>
      </c>
      <c r="AL214" s="157">
        <f t="shared" si="346"/>
        <v>1</v>
      </c>
      <c r="AM214" s="157">
        <f t="shared" si="347"/>
        <v>1</v>
      </c>
      <c r="AN214" s="157">
        <f t="shared" si="348"/>
        <v>0.6</v>
      </c>
      <c r="AO214" s="157">
        <f t="shared" si="349"/>
        <v>0.95</v>
      </c>
      <c r="AP214" s="157">
        <f t="shared" si="350"/>
        <v>0.95</v>
      </c>
      <c r="AQ214" s="157">
        <f t="shared" si="351"/>
        <v>0.95</v>
      </c>
      <c r="AR214" s="157">
        <f t="shared" si="352"/>
        <v>0.95</v>
      </c>
      <c r="AS214" s="157">
        <f t="shared" si="353"/>
        <v>0.56999999999999995</v>
      </c>
      <c r="AT214" s="157">
        <f t="shared" si="354"/>
        <v>1</v>
      </c>
      <c r="AU214" s="157">
        <f t="shared" si="355"/>
        <v>1</v>
      </c>
      <c r="AV214" s="157">
        <f t="shared" si="356"/>
        <v>1</v>
      </c>
      <c r="AW214" s="157">
        <f t="shared" si="357"/>
        <v>1</v>
      </c>
      <c r="AX214" s="157">
        <f t="shared" si="358"/>
        <v>0.6</v>
      </c>
      <c r="AY214" s="157">
        <f t="shared" si="359"/>
        <v>0.85</v>
      </c>
      <c r="AZ214" s="157">
        <f t="shared" si="360"/>
        <v>0.85</v>
      </c>
      <c r="BA214" s="157">
        <f t="shared" si="361"/>
        <v>0.85</v>
      </c>
      <c r="BB214" s="157">
        <f t="shared" si="362"/>
        <v>0.85</v>
      </c>
      <c r="BC214" s="157">
        <f t="shared" si="363"/>
        <v>0.51</v>
      </c>
      <c r="BD214" s="60"/>
      <c r="BE214" s="158">
        <f t="shared" si="442"/>
        <v>129.18967104873752</v>
      </c>
      <c r="BF214" s="1"/>
      <c r="BG214" s="1"/>
      <c r="BH214" s="159">
        <f t="shared" si="364"/>
        <v>0</v>
      </c>
      <c r="BI214" s="159">
        <f t="shared" si="365"/>
        <v>0</v>
      </c>
      <c r="BJ214" s="159">
        <f t="shared" si="366"/>
        <v>0</v>
      </c>
      <c r="BK214" s="159">
        <f t="shared" si="367"/>
        <v>0</v>
      </c>
      <c r="BL214" s="159">
        <f t="shared" si="368"/>
        <v>0</v>
      </c>
      <c r="BM214" s="159">
        <f t="shared" si="369"/>
        <v>0</v>
      </c>
      <c r="BN214" s="159">
        <f t="shared" si="370"/>
        <v>0</v>
      </c>
      <c r="BO214" s="159">
        <f t="shared" si="371"/>
        <v>0</v>
      </c>
      <c r="BP214" s="159">
        <f t="shared" si="372"/>
        <v>0</v>
      </c>
      <c r="BQ214" s="159">
        <f t="shared" si="373"/>
        <v>0</v>
      </c>
      <c r="BR214" s="159">
        <f t="shared" si="374"/>
        <v>40</v>
      </c>
      <c r="BS214" s="159">
        <f t="shared" si="375"/>
        <v>40</v>
      </c>
      <c r="BT214" s="159">
        <f t="shared" si="376"/>
        <v>40</v>
      </c>
      <c r="BU214" s="159">
        <f t="shared" si="377"/>
        <v>40</v>
      </c>
      <c r="BV214" s="159">
        <f t="shared" si="378"/>
        <v>40</v>
      </c>
      <c r="BW214" s="159">
        <f t="shared" si="379"/>
        <v>0</v>
      </c>
      <c r="BX214" s="159">
        <f t="shared" si="380"/>
        <v>0</v>
      </c>
      <c r="BY214" s="159">
        <f t="shared" si="381"/>
        <v>0</v>
      </c>
      <c r="BZ214" s="159">
        <f t="shared" si="382"/>
        <v>0</v>
      </c>
      <c r="CA214" s="159">
        <f t="shared" si="383"/>
        <v>0</v>
      </c>
      <c r="CB214" s="159">
        <f t="shared" si="384"/>
        <v>60</v>
      </c>
      <c r="CC214" s="159">
        <f t="shared" si="385"/>
        <v>60</v>
      </c>
      <c r="CD214" s="159">
        <f t="shared" si="386"/>
        <v>60</v>
      </c>
      <c r="CE214" s="159">
        <f t="shared" si="387"/>
        <v>60</v>
      </c>
      <c r="CF214" s="159">
        <f t="shared" si="388"/>
        <v>60</v>
      </c>
      <c r="CG214" s="1"/>
      <c r="CH214" s="1"/>
      <c r="CI214" s="160">
        <f t="shared" si="389"/>
        <v>79.189671048737523</v>
      </c>
      <c r="CJ214" s="160">
        <f t="shared" si="390"/>
        <v>79.189671048737523</v>
      </c>
      <c r="CK214" s="160">
        <f t="shared" si="391"/>
        <v>79.189671048737523</v>
      </c>
      <c r="CL214" s="160">
        <f t="shared" si="392"/>
        <v>79.189671048737523</v>
      </c>
      <c r="CM214" s="160">
        <f t="shared" si="393"/>
        <v>79.189671048737523</v>
      </c>
      <c r="CN214" s="160">
        <f t="shared" si="394"/>
        <v>79.189671048737523</v>
      </c>
      <c r="CO214" s="160">
        <f t="shared" si="395"/>
        <v>79.189671048737523</v>
      </c>
      <c r="CP214" s="160">
        <f t="shared" si="396"/>
        <v>79.189671048737523</v>
      </c>
      <c r="CQ214" s="160">
        <f t="shared" si="397"/>
        <v>79.189671048737523</v>
      </c>
      <c r="CR214" s="160">
        <f t="shared" si="398"/>
        <v>79.189671048737523</v>
      </c>
      <c r="CS214" s="160">
        <f t="shared" si="399"/>
        <v>119.18967104873752</v>
      </c>
      <c r="CT214" s="160">
        <f t="shared" si="400"/>
        <v>119.18967104873752</v>
      </c>
      <c r="CU214" s="160">
        <f t="shared" si="401"/>
        <v>119.18967104873752</v>
      </c>
      <c r="CV214" s="160">
        <f t="shared" si="402"/>
        <v>119.18967104873752</v>
      </c>
      <c r="CW214" s="160">
        <f t="shared" si="403"/>
        <v>119.18967104873752</v>
      </c>
      <c r="CX214" s="160">
        <f t="shared" si="404"/>
        <v>79.189671048737523</v>
      </c>
      <c r="CY214" s="160">
        <f t="shared" si="405"/>
        <v>79.189671048737523</v>
      </c>
      <c r="CZ214" s="160">
        <f t="shared" si="406"/>
        <v>79.189671048737523</v>
      </c>
      <c r="DA214" s="160">
        <f t="shared" si="407"/>
        <v>79.189671048737523</v>
      </c>
      <c r="DB214" s="160">
        <f t="shared" si="408"/>
        <v>79.189671048737523</v>
      </c>
      <c r="DC214" s="160">
        <f t="shared" si="409"/>
        <v>139.18967104873752</v>
      </c>
      <c r="DD214" s="160">
        <f t="shared" si="410"/>
        <v>139.18967104873752</v>
      </c>
      <c r="DE214" s="160">
        <f t="shared" si="411"/>
        <v>139.18967104873752</v>
      </c>
      <c r="DF214" s="160">
        <f t="shared" si="412"/>
        <v>139.18967104873752</v>
      </c>
      <c r="DG214" s="160">
        <f t="shared" si="413"/>
        <v>139.18967104873752</v>
      </c>
      <c r="DH214" s="36"/>
      <c r="DI214" s="36"/>
      <c r="DJ214" s="160">
        <f t="shared" si="414"/>
        <v>79.189671048737523</v>
      </c>
      <c r="DK214" s="160">
        <f t="shared" si="415"/>
        <v>79.189671048737523</v>
      </c>
      <c r="DL214" s="160">
        <f t="shared" si="416"/>
        <v>79.189671048737523</v>
      </c>
      <c r="DM214" s="160">
        <f t="shared" si="417"/>
        <v>79.189671048737523</v>
      </c>
      <c r="DN214" s="160">
        <f t="shared" si="418"/>
        <v>47.513802629242512</v>
      </c>
      <c r="DO214" s="160">
        <f t="shared" si="419"/>
        <v>79.189671048737523</v>
      </c>
      <c r="DP214" s="160">
        <f t="shared" si="420"/>
        <v>79.189671048737523</v>
      </c>
      <c r="DQ214" s="160">
        <f t="shared" si="421"/>
        <v>79.189671048737523</v>
      </c>
      <c r="DR214" s="160">
        <f t="shared" si="422"/>
        <v>79.189671048737523</v>
      </c>
      <c r="DS214" s="160">
        <f t="shared" si="423"/>
        <v>47.513802629242512</v>
      </c>
      <c r="DT214" s="160">
        <f t="shared" si="424"/>
        <v>113.23018749630064</v>
      </c>
      <c r="DU214" s="160">
        <f t="shared" si="425"/>
        <v>113.23018749630064</v>
      </c>
      <c r="DV214" s="160">
        <f t="shared" si="426"/>
        <v>113.23018749630064</v>
      </c>
      <c r="DW214" s="160">
        <f t="shared" si="427"/>
        <v>113.23018749630064</v>
      </c>
      <c r="DX214" s="160">
        <f t="shared" si="428"/>
        <v>67.938112497780381</v>
      </c>
      <c r="DY214" s="160">
        <f t="shared" si="429"/>
        <v>79.189671048737523</v>
      </c>
      <c r="DZ214" s="160">
        <f t="shared" si="430"/>
        <v>79.189671048737523</v>
      </c>
      <c r="EA214" s="160">
        <f t="shared" si="431"/>
        <v>79.189671048737523</v>
      </c>
      <c r="EB214" s="160">
        <f t="shared" si="432"/>
        <v>79.189671048737523</v>
      </c>
      <c r="EC214" s="160">
        <f t="shared" si="433"/>
        <v>47.513802629242512</v>
      </c>
      <c r="ED214" s="160">
        <f t="shared" si="434"/>
        <v>118.31122039142689</v>
      </c>
      <c r="EE214" s="160">
        <f t="shared" si="435"/>
        <v>118.31122039142689</v>
      </c>
      <c r="EF214" s="160">
        <f t="shared" si="436"/>
        <v>118.31122039142689</v>
      </c>
      <c r="EG214" s="160">
        <f t="shared" si="437"/>
        <v>118.31122039142689</v>
      </c>
      <c r="EH214" s="160">
        <f t="shared" si="438"/>
        <v>70.986732234856134</v>
      </c>
      <c r="ES214" s="36"/>
      <c r="ET214" s="36"/>
      <c r="EU214" s="36"/>
    </row>
    <row r="215" spans="1:151">
      <c r="Y215" s="23"/>
      <c r="Z215" s="23"/>
      <c r="AD215" s="23"/>
      <c r="AE215" s="23"/>
      <c r="AF215" s="23"/>
      <c r="AG215" s="23"/>
      <c r="AH215" s="23"/>
      <c r="BE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row>
    <row r="216" spans="1:151">
      <c r="Y216" s="23"/>
      <c r="Z216" s="23"/>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row>
    <row r="217" spans="1:151">
      <c r="Y217" s="23"/>
      <c r="Z217" s="23"/>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row>
    <row r="218" spans="1:151">
      <c r="Y218" s="23"/>
      <c r="Z218" s="23"/>
      <c r="CI218" s="29"/>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row>
    <row r="219" spans="1:151">
      <c r="Y219" s="23"/>
      <c r="Z219" s="23"/>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row>
    <row r="220" spans="1:151">
      <c r="Y220" s="23"/>
      <c r="Z220" s="23"/>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row>
    <row r="221" spans="1:151">
      <c r="Y221" s="23"/>
      <c r="Z221" s="23"/>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row>
    <row r="222" spans="1:151">
      <c r="Y222" s="23"/>
      <c r="Z222" s="23"/>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row>
    <row r="223" spans="1:151">
      <c r="Y223" s="23"/>
      <c r="Z223" s="23"/>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row>
    <row r="224" spans="1:151">
      <c r="Y224" s="23"/>
      <c r="Z224" s="23"/>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row>
    <row r="225" spans="25:111">
      <c r="Y225" s="23"/>
      <c r="Z225" s="23"/>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row>
    <row r="226" spans="25:111">
      <c r="Y226" s="23"/>
      <c r="Z226" s="23"/>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row>
    <row r="227" spans="25:111">
      <c r="Y227" s="23"/>
      <c r="Z227" s="23"/>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row>
    <row r="228" spans="25:111">
      <c r="Y228" s="23"/>
      <c r="Z228" s="23"/>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row>
    <row r="229" spans="25:111">
      <c r="Y229" s="23"/>
      <c r="Z229" s="23"/>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row>
    <row r="230" spans="25:111">
      <c r="Y230" s="23"/>
      <c r="Z230" s="23"/>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row>
    <row r="231" spans="25:111">
      <c r="Y231" s="23"/>
      <c r="Z231" s="23"/>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row>
    <row r="232" spans="25:111">
      <c r="Y232" s="23"/>
      <c r="Z232" s="23"/>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row>
    <row r="233" spans="25:111">
      <c r="Y233" s="23"/>
      <c r="Z233" s="23"/>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row>
    <row r="234" spans="25:111">
      <c r="Y234" s="23"/>
      <c r="Z234" s="23"/>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row>
    <row r="235" spans="25:111">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row>
    <row r="236" spans="25:111">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row>
    <row r="237" spans="25:111">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row>
    <row r="238" spans="25:111">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row>
    <row r="239" spans="25:111">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row>
    <row r="240" spans="25:111">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row>
    <row r="241" spans="87:111">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row>
    <row r="242" spans="87:111">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row>
    <row r="243" spans="87:111">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row>
    <row r="244" spans="87:111">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row>
    <row r="245" spans="87:111">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row>
    <row r="246" spans="87:111">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row>
    <row r="247" spans="87:111">
      <c r="CZ247" s="29"/>
      <c r="DA247" s="29"/>
    </row>
    <row r="248" spans="87:111">
      <c r="CZ248" s="29"/>
      <c r="DA248" s="29"/>
    </row>
    <row r="249" spans="87:111">
      <c r="CZ249" s="29"/>
      <c r="DA249" s="29"/>
    </row>
    <row r="250" spans="87:111">
      <c r="CZ250" s="29"/>
      <c r="DA250" s="29"/>
    </row>
  </sheetData>
  <pageMargins left="0.7" right="0.7" top="0.75" bottom="0.75" header="0.3" footer="0.3"/>
  <pageSetup orientation="portrait" horizontalDpi="0" verticalDpi="0" r:id="rId1"/>
  <extLst>
    <ext xmlns:x14="http://schemas.microsoft.com/office/spreadsheetml/2009/9/main" uri="{78C0D931-6437-407d-A8EE-F0AAD7539E65}">
      <x14:conditionalFormattings>
        <x14:conditionalFormatting xmlns:xm="http://schemas.microsoft.com/office/excel/2006/main">
          <x14:cfRule type="expression" priority="3" id="{E6385CD2-D683-CB47-92CA-9893F695B715}">
            <xm:f>AND(X!B78=0,B8&lt;&gt;"")</xm:f>
            <x14:dxf>
              <font>
                <color rgb="FF9C0006"/>
              </font>
              <fill>
                <patternFill>
                  <bgColor rgb="FFFFC7CE"/>
                </patternFill>
              </fill>
            </x14:dxf>
          </x14:cfRule>
          <xm:sqref>B15:EH214 EK8:FI10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35308-F27F-7F49-A7EF-CE9AEBED140D}">
  <sheetPr codeName="Sheet3"/>
  <dimension ref="A1:BA63"/>
  <sheetViews>
    <sheetView zoomScale="160" zoomScaleNormal="130" workbookViewId="0">
      <selection activeCell="E42" sqref="E42"/>
    </sheetView>
  </sheetViews>
  <sheetFormatPr defaultColWidth="11.42578125" defaultRowHeight="12.75"/>
  <cols>
    <col min="7" max="7" width="10.42578125" customWidth="1"/>
    <col min="8" max="8" width="11.85546875" bestFit="1" customWidth="1"/>
    <col min="13" max="13" width="11.85546875" bestFit="1" customWidth="1"/>
  </cols>
  <sheetData>
    <row r="1" spans="1:53" s="75" customFormat="1" ht="18.75">
      <c r="A1" s="138" t="s">
        <v>632</v>
      </c>
      <c r="H1" s="139" t="s">
        <v>709</v>
      </c>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s="75" customFormat="1">
      <c r="A2" s="142" t="s">
        <v>680</v>
      </c>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s="75" customFormat="1">
      <c r="A3" s="122" t="str">
        <f ca="1">"Sheet: "&amp;MID(CELL("filename",A1),FIND("]",CELL("filename",A1))+1,255)</f>
        <v>Sheet: Attribution Analysis</v>
      </c>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5" spans="1:53" s="75" customFormat="1">
      <c r="A5" s="82" t="s">
        <v>477</v>
      </c>
    </row>
    <row r="6" spans="1:53" s="75" customFormat="1">
      <c r="A6" s="76" t="s">
        <v>592</v>
      </c>
    </row>
    <row r="7" spans="1:53" s="75" customFormat="1">
      <c r="A7" s="95" t="s">
        <v>677</v>
      </c>
    </row>
    <row r="8" spans="1:53" s="75" customFormat="1">
      <c r="A8" s="95" t="s">
        <v>678</v>
      </c>
    </row>
    <row r="9" spans="1:53" s="75" customFormat="1">
      <c r="A9" s="95"/>
      <c r="B9" s="75" t="s">
        <v>594</v>
      </c>
    </row>
    <row r="10" spans="1:53" s="75" customFormat="1">
      <c r="A10" s="95"/>
      <c r="B10" s="75" t="s">
        <v>595</v>
      </c>
    </row>
    <row r="11" spans="1:53" s="75" customFormat="1">
      <c r="A11" s="95"/>
      <c r="B11" s="75" t="s">
        <v>593</v>
      </c>
    </row>
    <row r="12" spans="1:53" s="75" customFormat="1">
      <c r="A12" s="77" t="s">
        <v>656</v>
      </c>
    </row>
    <row r="13" spans="1:53" s="75" customFormat="1">
      <c r="A13" s="77" t="s">
        <v>657</v>
      </c>
    </row>
    <row r="14" spans="1:53" s="75" customFormat="1">
      <c r="A14" s="77" t="s">
        <v>658</v>
      </c>
    </row>
    <row r="15" spans="1:53" s="75" customFormat="1">
      <c r="A15" s="77" t="s">
        <v>659</v>
      </c>
    </row>
    <row r="16" spans="1:53" s="75" customFormat="1">
      <c r="A16" s="77" t="s">
        <v>660</v>
      </c>
    </row>
    <row r="17" spans="1:1" s="75" customFormat="1">
      <c r="A17" s="77" t="s">
        <v>661</v>
      </c>
    </row>
    <row r="18" spans="1:1" s="75" customFormat="1">
      <c r="A18" s="77" t="s">
        <v>662</v>
      </c>
    </row>
    <row r="19" spans="1:1" s="75" customFormat="1">
      <c r="A19" s="77" t="s">
        <v>488</v>
      </c>
    </row>
    <row r="20" spans="1:1" s="75" customFormat="1">
      <c r="A20" s="95" t="s">
        <v>679</v>
      </c>
    </row>
    <row r="21" spans="1:1" s="75" customFormat="1">
      <c r="A21" s="76"/>
    </row>
    <row r="22" spans="1:1" s="75" customFormat="1">
      <c r="A22" s="76" t="s">
        <v>663</v>
      </c>
    </row>
    <row r="23" spans="1:1" s="75" customFormat="1">
      <c r="A23" s="76" t="s">
        <v>664</v>
      </c>
    </row>
    <row r="24" spans="1:1" s="75" customFormat="1">
      <c r="A24" s="73" t="s">
        <v>665</v>
      </c>
    </row>
    <row r="25" spans="1:1" s="75" customFormat="1">
      <c r="A25" s="73" t="s">
        <v>509</v>
      </c>
    </row>
    <row r="26" spans="1:1" s="75" customFormat="1">
      <c r="A26" s="73" t="s">
        <v>510</v>
      </c>
    </row>
    <row r="27" spans="1:1" s="75" customFormat="1">
      <c r="A27" s="73" t="s">
        <v>511</v>
      </c>
    </row>
    <row r="28" spans="1:1" s="75" customFormat="1">
      <c r="A28" s="73" t="s">
        <v>623</v>
      </c>
    </row>
    <row r="29" spans="1:1" s="75" customFormat="1">
      <c r="A29" s="93" t="s">
        <v>436</v>
      </c>
    </row>
    <row r="30" spans="1:1" s="75" customFormat="1">
      <c r="A30" s="93" t="s">
        <v>624</v>
      </c>
    </row>
    <row r="31" spans="1:1" s="75" customFormat="1">
      <c r="A31" s="93" t="s">
        <v>625</v>
      </c>
    </row>
    <row r="32" spans="1:1" s="75" customFormat="1">
      <c r="A32" s="73" t="s">
        <v>512</v>
      </c>
    </row>
    <row r="33" spans="1:13" s="75" customFormat="1">
      <c r="A33" s="73" t="s">
        <v>513</v>
      </c>
    </row>
    <row r="34" spans="1:13" s="75" customFormat="1">
      <c r="A34" s="73" t="s">
        <v>514</v>
      </c>
    </row>
    <row r="35" spans="1:13" s="75" customFormat="1">
      <c r="A35" s="73" t="s">
        <v>666</v>
      </c>
    </row>
    <row r="37" spans="1:13">
      <c r="A37" s="22" t="s">
        <v>442</v>
      </c>
    </row>
    <row r="38" spans="1:13" s="50" customFormat="1" ht="30" customHeight="1" thickBot="1">
      <c r="B38" s="47"/>
      <c r="C38" s="47"/>
      <c r="D38" s="47"/>
      <c r="E38" s="51" t="s">
        <v>11</v>
      </c>
      <c r="F38" s="51" t="s">
        <v>433</v>
      </c>
      <c r="G38" s="51" t="s">
        <v>453</v>
      </c>
      <c r="H38" s="51" t="s">
        <v>437</v>
      </c>
      <c r="I38" s="51" t="s">
        <v>434</v>
      </c>
      <c r="J38" s="51" t="s">
        <v>432</v>
      </c>
      <c r="K38" s="51" t="s">
        <v>21</v>
      </c>
    </row>
    <row r="39" spans="1:13" ht="13.5" thickBot="1">
      <c r="B39" s="36" t="s">
        <v>18</v>
      </c>
      <c r="C39" s="36"/>
      <c r="D39" s="36"/>
      <c r="E39" s="160">
        <f>SUMPRODUCT(Model!BE15:BE214)</f>
        <v>30394.806253520594</v>
      </c>
      <c r="F39" s="160">
        <f>90*200</f>
        <v>18000</v>
      </c>
      <c r="G39" s="160"/>
      <c r="H39" s="160">
        <f>E39-F39+G39</f>
        <v>12394.806253520594</v>
      </c>
      <c r="I39" s="160">
        <f>Model!EK10</f>
        <v>12000</v>
      </c>
      <c r="J39" s="160">
        <f>H39-I39</f>
        <v>394.8062535205936</v>
      </c>
      <c r="K39" s="44"/>
      <c r="M39" s="131"/>
    </row>
    <row r="40" spans="1:13" ht="13.5" thickBot="1">
      <c r="B40" s="36" t="s">
        <v>446</v>
      </c>
      <c r="C40" s="36"/>
      <c r="D40" s="36"/>
      <c r="E40" s="160">
        <f>SUMPRODUCT(Model!BE15:BE214)</f>
        <v>30394.806253520594</v>
      </c>
      <c r="F40" s="160">
        <f>50*200</f>
        <v>10000</v>
      </c>
      <c r="G40" s="160"/>
      <c r="H40" s="160">
        <f>E40-F40+G40</f>
        <v>20394.806253520594</v>
      </c>
      <c r="I40" s="160">
        <f>I39</f>
        <v>12000</v>
      </c>
      <c r="J40" s="160">
        <f>H40-I40</f>
        <v>8394.8062535205936</v>
      </c>
      <c r="K40" s="44">
        <f>J40-J39</f>
        <v>8000</v>
      </c>
      <c r="M40" s="131"/>
    </row>
    <row r="41" spans="1:13" ht="13.5" thickBot="1">
      <c r="B41" s="36" t="s">
        <v>451</v>
      </c>
      <c r="C41" s="36"/>
      <c r="D41" s="36"/>
      <c r="E41" s="160" cm="1">
        <f t="array" ref="E41">SUMPRODUCT(Model!U15:U214*Model!BE15:BE214)</f>
        <v>29016.423899497448</v>
      </c>
      <c r="F41" s="160" cm="1">
        <f t="array" ref="F41">SUMPRODUCT(Model!U15:U214*50)</f>
        <v>9462.5</v>
      </c>
      <c r="G41" s="160"/>
      <c r="H41" s="160">
        <f>E41-F41+G41</f>
        <v>19553.923899497448</v>
      </c>
      <c r="I41" s="160">
        <f>Model!EL10</f>
        <v>9000</v>
      </c>
      <c r="J41" s="160">
        <f>H41-I41</f>
        <v>10553.923899497448</v>
      </c>
      <c r="K41" s="44">
        <f>J41-J40</f>
        <v>2159.117645976854</v>
      </c>
      <c r="M41" s="131"/>
    </row>
    <row r="42" spans="1:13" ht="14.25" customHeight="1" thickBot="1">
      <c r="B42" s="36" t="s">
        <v>452</v>
      </c>
      <c r="C42" s="36"/>
      <c r="D42" s="36"/>
      <c r="E42" s="160" cm="1">
        <f t="array" ref="E42">SUMPRODUCT(Model!BB15:BB214*Model!BE15:BE214)</f>
        <v>27221.687108322109</v>
      </c>
      <c r="F42" s="160" cm="1">
        <f t="array" ref="F42">SUMPRODUCT(Model!BB15:BB214*50)</f>
        <v>8615</v>
      </c>
      <c r="G42" s="160">
        <f>SUMPRODUCT(Model!BB15:BB214,Model!$CE$15:$CE$214)</f>
        <v>5762.9999999999991</v>
      </c>
      <c r="H42" s="160">
        <f>E42-F42+G42</f>
        <v>24369.687108322109</v>
      </c>
      <c r="I42" s="160">
        <f>I41</f>
        <v>9000</v>
      </c>
      <c r="J42" s="160">
        <f>H42-I42</f>
        <v>15369.687108322109</v>
      </c>
      <c r="K42" s="44">
        <f>J42-J41</f>
        <v>4815.763208824661</v>
      </c>
      <c r="M42" s="131"/>
    </row>
    <row r="43" spans="1:13">
      <c r="B43" s="36"/>
      <c r="C43" s="36"/>
      <c r="D43" s="36"/>
      <c r="E43" s="44"/>
      <c r="F43" s="44"/>
      <c r="G43" s="44"/>
      <c r="H43" s="40"/>
      <c r="I43" s="40"/>
      <c r="J43" s="40"/>
      <c r="K43" s="44"/>
      <c r="M43" s="131"/>
    </row>
    <row r="44" spans="1:13">
      <c r="B44" s="48" t="s">
        <v>445</v>
      </c>
      <c r="C44" s="48"/>
      <c r="D44" s="48"/>
      <c r="E44" s="49">
        <f t="shared" ref="E44:J44" si="0">E42-E39</f>
        <v>-3173.1191451984851</v>
      </c>
      <c r="F44" s="49">
        <f t="shared" si="0"/>
        <v>-9385</v>
      </c>
      <c r="G44" s="49">
        <f t="shared" si="0"/>
        <v>5762.9999999999991</v>
      </c>
      <c r="H44" s="49">
        <f t="shared" si="0"/>
        <v>11974.880854801515</v>
      </c>
      <c r="I44" s="49">
        <f t="shared" si="0"/>
        <v>-3000</v>
      </c>
      <c r="J44" s="49">
        <f t="shared" si="0"/>
        <v>14974.880854801515</v>
      </c>
      <c r="K44" s="44"/>
      <c r="M44" s="131"/>
    </row>
    <row r="45" spans="1:13">
      <c r="A45" s="48"/>
      <c r="B45" s="48"/>
      <c r="C45" s="48"/>
      <c r="D45" s="49"/>
      <c r="E45" s="49"/>
      <c r="F45" s="49"/>
      <c r="G45" s="49"/>
      <c r="H45" s="49"/>
      <c r="I45" s="49"/>
      <c r="J45" s="44"/>
      <c r="M45" s="131"/>
    </row>
    <row r="46" spans="1:13">
      <c r="A46" s="37"/>
      <c r="B46" s="36"/>
      <c r="C46" s="36"/>
      <c r="D46" s="36"/>
      <c r="E46" s="36"/>
      <c r="F46" s="36"/>
      <c r="G46" s="36"/>
      <c r="H46" s="36"/>
      <c r="I46" s="36"/>
      <c r="J46" s="36"/>
      <c r="M46" s="131"/>
    </row>
    <row r="47" spans="1:13">
      <c r="A47" s="36"/>
      <c r="B47" s="36"/>
      <c r="C47" s="36"/>
      <c r="D47" s="36"/>
      <c r="E47" s="36"/>
      <c r="F47" s="36"/>
      <c r="G47" s="36"/>
      <c r="H47" s="36"/>
      <c r="I47" s="36"/>
      <c r="J47" s="36"/>
      <c r="M47" s="131"/>
    </row>
    <row r="48" spans="1:13">
      <c r="A48" s="22" t="s">
        <v>443</v>
      </c>
      <c r="B48" s="36"/>
      <c r="C48" s="36"/>
      <c r="D48" s="36"/>
      <c r="E48" s="36"/>
      <c r="F48" s="36"/>
      <c r="G48" s="36"/>
      <c r="H48" s="36"/>
      <c r="I48" s="36"/>
      <c r="J48" s="36"/>
      <c r="M48" s="131"/>
    </row>
    <row r="49" spans="1:15" ht="29.1" customHeight="1" thickBot="1">
      <c r="B49" s="36"/>
      <c r="C49" s="36"/>
      <c r="D49" s="36"/>
      <c r="E49" s="51" t="s">
        <v>11</v>
      </c>
      <c r="F49" s="51" t="s">
        <v>433</v>
      </c>
      <c r="G49" s="51" t="s">
        <v>453</v>
      </c>
      <c r="H49" s="51" t="s">
        <v>437</v>
      </c>
      <c r="I49" s="51" t="s">
        <v>434</v>
      </c>
      <c r="J49" s="51" t="s">
        <v>432</v>
      </c>
      <c r="K49" s="51" t="s">
        <v>21</v>
      </c>
      <c r="M49" s="131"/>
    </row>
    <row r="50" spans="1:15" ht="13.5" thickBot="1">
      <c r="B50" s="36" t="s">
        <v>18</v>
      </c>
      <c r="C50" s="36"/>
      <c r="D50" s="36"/>
      <c r="E50" s="160">
        <f>SUMPRODUCT(Model!BE15:BE214)</f>
        <v>30394.806253520594</v>
      </c>
      <c r="F50" s="160">
        <f>90*200</f>
        <v>18000</v>
      </c>
      <c r="G50" s="160"/>
      <c r="H50" s="160">
        <f>E50-F50+G50</f>
        <v>12394.806253520594</v>
      </c>
      <c r="I50" s="160">
        <f>Model!EK10</f>
        <v>12000</v>
      </c>
      <c r="J50" s="160">
        <f>H50-I50</f>
        <v>394.8062535205936</v>
      </c>
      <c r="K50" s="44"/>
      <c r="M50" s="131"/>
    </row>
    <row r="51" spans="1:15" ht="13.5" thickBot="1">
      <c r="B51" s="36" t="s">
        <v>446</v>
      </c>
      <c r="C51" s="36"/>
      <c r="D51" s="36"/>
      <c r="E51" s="160">
        <f>SUMPRODUCT(Model!BE15:BE214)</f>
        <v>30394.806253520594</v>
      </c>
      <c r="F51" s="160">
        <f>50*200</f>
        <v>10000</v>
      </c>
      <c r="G51" s="160"/>
      <c r="H51" s="160">
        <f>E51-F51+G51</f>
        <v>20394.806253520594</v>
      </c>
      <c r="I51" s="160">
        <f>Model!EK10</f>
        <v>12000</v>
      </c>
      <c r="J51" s="160">
        <f>H51-I51</f>
        <v>8394.8062535205936</v>
      </c>
      <c r="K51" s="44">
        <f>J51-J50</f>
        <v>8000</v>
      </c>
      <c r="M51" s="131"/>
    </row>
    <row r="52" spans="1:15" ht="13.5" thickBot="1">
      <c r="B52" s="36" t="s">
        <v>452</v>
      </c>
      <c r="C52" s="36"/>
      <c r="D52" s="36"/>
      <c r="E52" s="160" cm="1">
        <f t="array" ref="E52">SUMPRODUCT(Model!AB15:AB214*Model!BE15:BE214)</f>
        <v>28471.413279786069</v>
      </c>
      <c r="F52" s="160" cm="1">
        <f t="array" ref="F52">SUMPRODUCT(Model!AB15:AB214*50)</f>
        <v>9092.5</v>
      </c>
      <c r="G52" s="160">
        <f>SUMPRODUCT(Model!AB15:AB214,Model!$CE$15:$CE$214)</f>
        <v>6171</v>
      </c>
      <c r="H52" s="160">
        <f>E52-F52+G52</f>
        <v>25549.913279786069</v>
      </c>
      <c r="I52" s="160">
        <f>Model!EK10</f>
        <v>12000</v>
      </c>
      <c r="J52" s="160">
        <f>H52-I52</f>
        <v>13549.913279786069</v>
      </c>
      <c r="K52" s="44">
        <f>J52-J51</f>
        <v>5155.1070262654757</v>
      </c>
      <c r="M52" s="131"/>
    </row>
    <row r="53" spans="1:15" ht="13.5" thickBot="1">
      <c r="B53" s="36" t="s">
        <v>451</v>
      </c>
      <c r="C53" s="36"/>
      <c r="D53" s="36"/>
      <c r="E53" s="160" cm="1">
        <f t="array" ref="E53">SUMPRODUCT(Model!BB15:BB214*Model!BE15:BE214)</f>
        <v>27221.687108322109</v>
      </c>
      <c r="F53" s="160" cm="1">
        <f t="array" ref="F53">SUMPRODUCT(Model!BB15:BB214*50)</f>
        <v>8615</v>
      </c>
      <c r="G53" s="160">
        <f>SUMPRODUCT(Model!BB15:BB214,Model!$CE$15:$CE$214)</f>
        <v>5762.9999999999991</v>
      </c>
      <c r="H53" s="160">
        <f>E53-F53+G53</f>
        <v>24369.687108322109</v>
      </c>
      <c r="I53" s="160">
        <f>Model!EL10</f>
        <v>9000</v>
      </c>
      <c r="J53" s="160">
        <f>H53-I53</f>
        <v>15369.687108322109</v>
      </c>
      <c r="K53" s="44">
        <f>J53-J52</f>
        <v>1819.7738285360392</v>
      </c>
      <c r="M53" s="131"/>
    </row>
    <row r="54" spans="1:15">
      <c r="C54" s="36"/>
      <c r="D54" s="36"/>
      <c r="E54" s="44"/>
      <c r="F54" s="44"/>
      <c r="G54" s="44"/>
      <c r="H54" s="40"/>
      <c r="I54" s="40"/>
      <c r="J54" s="40"/>
      <c r="K54" s="40"/>
      <c r="M54" s="131"/>
    </row>
    <row r="55" spans="1:15">
      <c r="B55" s="48" t="s">
        <v>445</v>
      </c>
      <c r="C55" s="48"/>
      <c r="D55" s="48"/>
      <c r="E55" s="49">
        <f t="shared" ref="E55:J55" si="1">E53-E50</f>
        <v>-3173.1191451984851</v>
      </c>
      <c r="F55" s="49">
        <f t="shared" si="1"/>
        <v>-9385</v>
      </c>
      <c r="G55" s="49">
        <f t="shared" si="1"/>
        <v>5762.9999999999991</v>
      </c>
      <c r="H55" s="49">
        <f t="shared" si="1"/>
        <v>11974.880854801515</v>
      </c>
      <c r="I55" s="49">
        <f t="shared" si="1"/>
        <v>-3000</v>
      </c>
      <c r="J55" s="49">
        <f t="shared" si="1"/>
        <v>14974.880854801515</v>
      </c>
      <c r="K55" s="40"/>
      <c r="M55" s="131"/>
    </row>
    <row r="58" spans="1:15" s="75" customFormat="1">
      <c r="A58" s="135" t="s">
        <v>667</v>
      </c>
    </row>
    <row r="59" spans="1:15" s="75" customFormat="1">
      <c r="A59" s="136" t="str">
        <f>"Remember that the related ongoing improvement must exceed $"&amp;Scratch!L241&amp;" to justify the one-time expense of $"&amp;Scratch!M241&amp;" to close the branch."</f>
        <v>Remember that the related ongoing improvement must exceed $1900 to justify the one-time expense of $7600 to close the branch.</v>
      </c>
    </row>
    <row r="60" spans="1:15" s="75" customFormat="1" ht="13.5" thickBot="1">
      <c r="A60" s="162" t="s">
        <v>700</v>
      </c>
    </row>
    <row r="61" spans="1:15" ht="13.5" thickBot="1">
      <c r="B61" s="173" t="s">
        <v>628</v>
      </c>
      <c r="C61" s="174"/>
      <c r="D61" s="174"/>
      <c r="E61" s="175"/>
      <c r="N61" s="145" t="s">
        <v>627</v>
      </c>
      <c r="O61" s="145" t="s">
        <v>628</v>
      </c>
    </row>
    <row r="62" spans="1:15" ht="13.5" thickBot="1">
      <c r="A62" t="s">
        <v>626</v>
      </c>
      <c r="N62" s="145"/>
      <c r="O62" s="145"/>
    </row>
    <row r="63" spans="1:15" ht="13.5" thickBot="1">
      <c r="B63" s="161" t="s">
        <v>630</v>
      </c>
      <c r="N63" s="145" t="s">
        <v>629</v>
      </c>
      <c r="O63" s="145" t="s">
        <v>630</v>
      </c>
    </row>
  </sheetData>
  <mergeCells count="1">
    <mergeCell ref="B61:E61"/>
  </mergeCells>
  <dataValidations disablePrompts="1" count="2">
    <dataValidation type="list" allowBlank="1" showInputMessage="1" showErrorMessage="1" sqref="B61" xr:uid="{2D431070-F072-2D41-ABCB-91138FAC4B77}">
      <formula1>$N$61:$O$61</formula1>
    </dataValidation>
    <dataValidation type="list" allowBlank="1" showInputMessage="1" showErrorMessage="1" sqref="B63" xr:uid="{241C89D2-CB32-7147-A5B8-6B50088BA111}">
      <formula1>$N$63:$O$63</formula1>
    </dataValidation>
  </dataValidation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2" id="{5A1A745F-8D77-184E-9543-4E85D40EE900}">
            <xm:f>AND(E39&lt;&gt;"",X!E292=0)</xm:f>
            <x14:dxf>
              <font>
                <color rgb="FF9C0006"/>
              </font>
              <fill>
                <patternFill>
                  <bgColor rgb="FFFFC7CE"/>
                </patternFill>
              </fill>
            </x14:dxf>
          </x14:cfRule>
          <xm:sqref>E39:J42</xm:sqref>
        </x14:conditionalFormatting>
        <x14:conditionalFormatting xmlns:xm="http://schemas.microsoft.com/office/excel/2006/main">
          <x14:cfRule type="expression" priority="1" id="{8AE8360E-6859-504B-AA27-9DCF97CD4617}">
            <xm:f>AND($E$50&lt;&gt;"",X!E303=0)</xm:f>
            <x14:dxf>
              <font>
                <color rgb="FF9C0006"/>
              </font>
              <fill>
                <patternFill>
                  <bgColor rgb="FFFFC7CE"/>
                </patternFill>
              </fill>
            </x14:dxf>
          </x14:cfRule>
          <xm:sqref>E50:J53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F11B7-40CA-B045-903F-90C19F435D36}">
  <sheetPr codeName="Sheet4"/>
  <dimension ref="A1:BA207"/>
  <sheetViews>
    <sheetView workbookViewId="0">
      <selection activeCell="B7" sqref="B7"/>
    </sheetView>
  </sheetViews>
  <sheetFormatPr defaultColWidth="11.42578125" defaultRowHeight="12.75"/>
  <cols>
    <col min="13" max="14" width="11" style="32"/>
  </cols>
  <sheetData>
    <row r="1" spans="1:53" s="75" customFormat="1" ht="18.75">
      <c r="A1" s="138" t="s">
        <v>632</v>
      </c>
      <c r="H1" s="139" t="s">
        <v>709</v>
      </c>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s="75" customFormat="1">
      <c r="A2" s="142" t="s">
        <v>680</v>
      </c>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s="75" customFormat="1">
      <c r="A3" s="122" t="str">
        <f ca="1">"Sheet: "&amp;MID(CELL("filename",A1),FIND("]",CELL("filename",A1))+1,255)</f>
        <v>Sheet: Average Balance</v>
      </c>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5" spans="1:53">
      <c r="B5" s="19" t="s">
        <v>6</v>
      </c>
      <c r="N5" s="143" t="s">
        <v>6</v>
      </c>
    </row>
    <row r="6" spans="1:53">
      <c r="A6" s="2"/>
      <c r="B6" s="19" t="s">
        <v>7</v>
      </c>
      <c r="N6" s="143" t="s">
        <v>7</v>
      </c>
    </row>
    <row r="7" spans="1:53">
      <c r="A7" s="19" t="s">
        <v>7</v>
      </c>
      <c r="B7" s="19" t="s">
        <v>5</v>
      </c>
      <c r="N7" s="143" t="s">
        <v>5</v>
      </c>
    </row>
    <row r="8" spans="1:53">
      <c r="A8">
        <v>1000</v>
      </c>
      <c r="B8" s="3">
        <f>N8+M8</f>
        <v>8012</v>
      </c>
      <c r="M8" s="32">
        <f>X!CO2</f>
        <v>12</v>
      </c>
      <c r="N8" s="144">
        <v>8000</v>
      </c>
    </row>
    <row r="9" spans="1:53">
      <c r="A9">
        <v>1001</v>
      </c>
      <c r="B9" s="3">
        <f t="shared" ref="B9:B72" si="0">N9+M9</f>
        <v>13008</v>
      </c>
      <c r="M9" s="32">
        <f>X!CO3</f>
        <v>8</v>
      </c>
      <c r="N9" s="144">
        <v>13000</v>
      </c>
    </row>
    <row r="10" spans="1:53">
      <c r="A10">
        <v>1002</v>
      </c>
      <c r="B10" s="3">
        <f t="shared" si="0"/>
        <v>30013</v>
      </c>
      <c r="M10" s="32">
        <f>X!CO4</f>
        <v>13</v>
      </c>
      <c r="N10" s="144">
        <v>30000</v>
      </c>
    </row>
    <row r="11" spans="1:53">
      <c r="A11">
        <v>1003</v>
      </c>
      <c r="B11" s="3">
        <f t="shared" si="0"/>
        <v>14837.674056707472</v>
      </c>
      <c r="M11" s="32">
        <f>X!CO5</f>
        <v>5</v>
      </c>
      <c r="N11" s="144">
        <v>14832.674056707472</v>
      </c>
    </row>
    <row r="12" spans="1:53">
      <c r="A12">
        <v>1004</v>
      </c>
      <c r="B12" s="3">
        <f t="shared" si="0"/>
        <v>16862.141881222728</v>
      </c>
      <c r="M12" s="32">
        <f>X!CO6</f>
        <v>11</v>
      </c>
      <c r="N12" s="144">
        <v>16851.141881222728</v>
      </c>
    </row>
    <row r="13" spans="1:53">
      <c r="A13">
        <v>1005</v>
      </c>
      <c r="B13" s="3">
        <f t="shared" si="0"/>
        <v>23393.900010707272</v>
      </c>
      <c r="M13" s="32">
        <f>X!CO7</f>
        <v>4</v>
      </c>
      <c r="N13" s="144">
        <v>23389.900010707272</v>
      </c>
    </row>
    <row r="14" spans="1:53">
      <c r="A14">
        <v>1006</v>
      </c>
      <c r="B14" s="3">
        <f t="shared" si="0"/>
        <v>9439.8198416742689</v>
      </c>
      <c r="M14" s="32">
        <f>X!CO8</f>
        <v>7</v>
      </c>
      <c r="N14" s="144">
        <v>9432.8198416742689</v>
      </c>
    </row>
    <row r="15" spans="1:53">
      <c r="A15">
        <v>1007</v>
      </c>
      <c r="B15" s="3">
        <f t="shared" si="0"/>
        <v>27760.67775499028</v>
      </c>
      <c r="M15" s="32">
        <f>X!CO9</f>
        <v>3</v>
      </c>
      <c r="N15" s="144">
        <v>27757.67775499028</v>
      </c>
    </row>
    <row r="16" spans="1:53">
      <c r="A16">
        <v>1008</v>
      </c>
      <c r="B16" s="3">
        <f t="shared" si="0"/>
        <v>19663.169797591407</v>
      </c>
      <c r="M16" s="32">
        <f>X!CO10</f>
        <v>10</v>
      </c>
      <c r="N16" s="144">
        <v>19653.169797591407</v>
      </c>
    </row>
    <row r="17" spans="1:14">
      <c r="A17">
        <v>1009</v>
      </c>
      <c r="B17" s="3">
        <f t="shared" si="0"/>
        <v>23624.419341182638</v>
      </c>
      <c r="M17" s="32">
        <f>X!CO11</f>
        <v>6</v>
      </c>
      <c r="N17" s="144">
        <v>23618.419341182638</v>
      </c>
    </row>
    <row r="18" spans="1:14">
      <c r="A18">
        <v>1010</v>
      </c>
      <c r="B18" s="3">
        <f t="shared" si="0"/>
        <v>13306.084298282471</v>
      </c>
      <c r="M18" s="32">
        <f>X!CO12</f>
        <v>9</v>
      </c>
      <c r="N18" s="144">
        <v>13297.084298282471</v>
      </c>
    </row>
    <row r="19" spans="1:14">
      <c r="A19">
        <v>1011</v>
      </c>
      <c r="B19" s="3">
        <f t="shared" si="0"/>
        <v>37017.01087539018</v>
      </c>
      <c r="M19" s="32">
        <f>X!CO13</f>
        <v>2</v>
      </c>
      <c r="N19" s="144">
        <v>37015.01087539018</v>
      </c>
    </row>
    <row r="20" spans="1:14">
      <c r="A20">
        <v>1012</v>
      </c>
      <c r="B20" s="3">
        <f t="shared" si="0"/>
        <v>31099.313710599417</v>
      </c>
      <c r="M20" s="32">
        <f>X!CO14</f>
        <v>1</v>
      </c>
      <c r="N20" s="144">
        <v>31098.313710599417</v>
      </c>
    </row>
    <row r="21" spans="1:14">
      <c r="A21">
        <v>1013</v>
      </c>
      <c r="B21" s="3">
        <f t="shared" si="0"/>
        <v>15271.522513456797</v>
      </c>
      <c r="M21" s="32">
        <f>M8</f>
        <v>12</v>
      </c>
      <c r="N21" s="144">
        <v>15259.522513456797</v>
      </c>
    </row>
    <row r="22" spans="1:14">
      <c r="A22">
        <v>1014</v>
      </c>
      <c r="B22" s="3">
        <f t="shared" si="0"/>
        <v>10868.463962478594</v>
      </c>
      <c r="M22" s="32">
        <f t="shared" ref="M22:M85" si="1">M9</f>
        <v>8</v>
      </c>
      <c r="N22" s="144">
        <v>10860.463962478594</v>
      </c>
    </row>
    <row r="23" spans="1:14">
      <c r="A23">
        <v>1015</v>
      </c>
      <c r="B23" s="3">
        <f t="shared" si="0"/>
        <v>13216.326784119921</v>
      </c>
      <c r="M23" s="32">
        <f t="shared" si="1"/>
        <v>13</v>
      </c>
      <c r="N23" s="144">
        <v>13203.326784119921</v>
      </c>
    </row>
    <row r="24" spans="1:14">
      <c r="A24">
        <v>1016</v>
      </c>
      <c r="B24" s="3">
        <f t="shared" si="0"/>
        <v>15582.604728622284</v>
      </c>
      <c r="M24" s="32">
        <f t="shared" si="1"/>
        <v>5</v>
      </c>
      <c r="N24" s="144">
        <v>15577.604728622284</v>
      </c>
    </row>
    <row r="25" spans="1:14">
      <c r="A25">
        <v>1017</v>
      </c>
      <c r="B25" s="3">
        <f t="shared" si="0"/>
        <v>8969.6504664981076</v>
      </c>
      <c r="M25" s="32">
        <f t="shared" si="1"/>
        <v>11</v>
      </c>
      <c r="N25" s="144">
        <v>8958.6504664981076</v>
      </c>
    </row>
    <row r="26" spans="1:14">
      <c r="A26">
        <v>1018</v>
      </c>
      <c r="B26" s="3">
        <f t="shared" si="0"/>
        <v>18418.36931297903</v>
      </c>
      <c r="M26" s="32">
        <f t="shared" si="1"/>
        <v>4</v>
      </c>
      <c r="N26" s="144">
        <v>18414.36931297903</v>
      </c>
    </row>
    <row r="27" spans="1:14">
      <c r="A27">
        <v>1019</v>
      </c>
      <c r="B27" s="3">
        <f t="shared" si="0"/>
        <v>13961.786863555533</v>
      </c>
      <c r="M27" s="32">
        <f t="shared" si="1"/>
        <v>7</v>
      </c>
      <c r="N27" s="144">
        <v>13954.786863555533</v>
      </c>
    </row>
    <row r="28" spans="1:14">
      <c r="A28">
        <v>1020</v>
      </c>
      <c r="B28" s="3">
        <f t="shared" si="0"/>
        <v>17226.270347810601</v>
      </c>
      <c r="M28" s="32">
        <f t="shared" si="1"/>
        <v>3</v>
      </c>
      <c r="N28" s="144">
        <v>17223.270347810601</v>
      </c>
    </row>
    <row r="29" spans="1:14">
      <c r="A29">
        <v>1021</v>
      </c>
      <c r="B29" s="3">
        <f t="shared" si="0"/>
        <v>11453.18974936805</v>
      </c>
      <c r="M29" s="32">
        <f t="shared" si="1"/>
        <v>10</v>
      </c>
      <c r="N29" s="144">
        <v>11443.18974936805</v>
      </c>
    </row>
    <row r="30" spans="1:14">
      <c r="A30">
        <v>1022</v>
      </c>
      <c r="B30" s="3">
        <f t="shared" si="0"/>
        <v>11725.022266173122</v>
      </c>
      <c r="M30" s="32">
        <f t="shared" si="1"/>
        <v>6</v>
      </c>
      <c r="N30" s="144">
        <v>11719.022266173122</v>
      </c>
    </row>
    <row r="31" spans="1:14">
      <c r="A31">
        <v>1023</v>
      </c>
      <c r="B31" s="3">
        <f t="shared" si="0"/>
        <v>11297.032690675602</v>
      </c>
      <c r="M31" s="32">
        <f t="shared" si="1"/>
        <v>9</v>
      </c>
      <c r="N31" s="144">
        <v>11288.032690675602</v>
      </c>
    </row>
    <row r="32" spans="1:14">
      <c r="A32">
        <v>1024</v>
      </c>
      <c r="B32" s="3">
        <f t="shared" si="0"/>
        <v>12583.401698911428</v>
      </c>
      <c r="M32" s="32">
        <f t="shared" si="1"/>
        <v>2</v>
      </c>
      <c r="N32" s="144">
        <v>12581.401698911428</v>
      </c>
    </row>
    <row r="33" spans="1:14">
      <c r="A33">
        <v>1025</v>
      </c>
      <c r="B33" s="3">
        <f t="shared" si="0"/>
        <v>12904.783032186117</v>
      </c>
      <c r="M33" s="32">
        <f t="shared" si="1"/>
        <v>1</v>
      </c>
      <c r="N33" s="144">
        <v>12903.783032186117</v>
      </c>
    </row>
    <row r="34" spans="1:14">
      <c r="A34">
        <v>1026</v>
      </c>
      <c r="B34" s="3">
        <f t="shared" si="0"/>
        <v>18455.768706536441</v>
      </c>
      <c r="M34" s="32">
        <f t="shared" si="1"/>
        <v>12</v>
      </c>
      <c r="N34" s="144">
        <v>18443.768706536441</v>
      </c>
    </row>
    <row r="35" spans="1:14">
      <c r="A35">
        <v>1027</v>
      </c>
      <c r="B35" s="3">
        <f t="shared" si="0"/>
        <v>18432.357753856297</v>
      </c>
      <c r="M35" s="32">
        <f t="shared" si="1"/>
        <v>8</v>
      </c>
      <c r="N35" s="144">
        <v>18424.357753856297</v>
      </c>
    </row>
    <row r="36" spans="1:14">
      <c r="A36">
        <v>1028</v>
      </c>
      <c r="B36" s="3">
        <f t="shared" si="0"/>
        <v>27812.839875432321</v>
      </c>
      <c r="M36" s="32">
        <f t="shared" si="1"/>
        <v>13</v>
      </c>
      <c r="N36" s="144">
        <v>27799.839875432321</v>
      </c>
    </row>
    <row r="37" spans="1:14">
      <c r="A37">
        <v>1029</v>
      </c>
      <c r="B37" s="3">
        <f t="shared" si="0"/>
        <v>7007.207310841196</v>
      </c>
      <c r="M37" s="32">
        <f t="shared" si="1"/>
        <v>5</v>
      </c>
      <c r="N37" s="144">
        <v>7002.207310841196</v>
      </c>
    </row>
    <row r="38" spans="1:14">
      <c r="A38">
        <v>1030</v>
      </c>
      <c r="B38" s="3">
        <f t="shared" si="0"/>
        <v>11169.849817424274</v>
      </c>
      <c r="M38" s="32">
        <f t="shared" si="1"/>
        <v>11</v>
      </c>
      <c r="N38" s="144">
        <v>11158.849817424274</v>
      </c>
    </row>
    <row r="39" spans="1:14">
      <c r="A39">
        <v>1031</v>
      </c>
      <c r="B39" s="3">
        <f t="shared" si="0"/>
        <v>7894.0149427457063</v>
      </c>
      <c r="M39" s="32">
        <f t="shared" si="1"/>
        <v>4</v>
      </c>
      <c r="N39" s="144">
        <v>7890.0149427457063</v>
      </c>
    </row>
    <row r="40" spans="1:14">
      <c r="A40">
        <v>1032</v>
      </c>
      <c r="B40" s="3">
        <f t="shared" si="0"/>
        <v>7684.2255038929634</v>
      </c>
      <c r="M40" s="32">
        <f t="shared" si="1"/>
        <v>7</v>
      </c>
      <c r="N40" s="144">
        <v>7677.2255038929634</v>
      </c>
    </row>
    <row r="41" spans="1:14">
      <c r="A41">
        <v>1033</v>
      </c>
      <c r="B41" s="3">
        <f t="shared" si="0"/>
        <v>12801.462576540547</v>
      </c>
      <c r="M41" s="32">
        <f t="shared" si="1"/>
        <v>3</v>
      </c>
      <c r="N41" s="144">
        <v>12798.462576540547</v>
      </c>
    </row>
    <row r="42" spans="1:14">
      <c r="A42">
        <v>1034</v>
      </c>
      <c r="B42" s="3">
        <f t="shared" si="0"/>
        <v>8675.854475363336</v>
      </c>
      <c r="M42" s="32">
        <f t="shared" si="1"/>
        <v>10</v>
      </c>
      <c r="N42" s="144">
        <v>8665.854475363336</v>
      </c>
    </row>
    <row r="43" spans="1:14">
      <c r="A43">
        <v>1035</v>
      </c>
      <c r="B43" s="3">
        <f t="shared" si="0"/>
        <v>11527.445694715478</v>
      </c>
      <c r="M43" s="32">
        <f t="shared" si="1"/>
        <v>6</v>
      </c>
      <c r="N43" s="144">
        <v>11521.445694715478</v>
      </c>
    </row>
    <row r="44" spans="1:14">
      <c r="A44">
        <v>1036</v>
      </c>
      <c r="B44" s="3">
        <f t="shared" si="0"/>
        <v>11064.29455278931</v>
      </c>
      <c r="M44" s="32">
        <f t="shared" si="1"/>
        <v>9</v>
      </c>
      <c r="N44" s="144">
        <v>11055.29455278931</v>
      </c>
    </row>
    <row r="45" spans="1:14">
      <c r="A45">
        <v>1037</v>
      </c>
      <c r="B45" s="3">
        <f t="shared" si="0"/>
        <v>15857.349510098295</v>
      </c>
      <c r="M45" s="32">
        <f t="shared" si="1"/>
        <v>2</v>
      </c>
      <c r="N45" s="144">
        <v>15855.349510098295</v>
      </c>
    </row>
    <row r="46" spans="1:14">
      <c r="A46">
        <v>1038</v>
      </c>
      <c r="B46" s="3">
        <f t="shared" si="0"/>
        <v>12918.967104873753</v>
      </c>
      <c r="M46" s="32">
        <f t="shared" si="1"/>
        <v>1</v>
      </c>
      <c r="N46" s="144">
        <v>12917.967104873753</v>
      </c>
    </row>
    <row r="47" spans="1:14">
      <c r="A47">
        <v>1039</v>
      </c>
      <c r="B47" s="3">
        <f t="shared" si="0"/>
        <v>7859.2616840271894</v>
      </c>
      <c r="M47" s="32">
        <f t="shared" si="1"/>
        <v>12</v>
      </c>
      <c r="N47" s="144">
        <v>7847.2616840271894</v>
      </c>
    </row>
    <row r="48" spans="1:14">
      <c r="A48">
        <v>1040</v>
      </c>
      <c r="B48" s="3">
        <f t="shared" si="0"/>
        <v>23855.873550821481</v>
      </c>
      <c r="M48" s="32">
        <f t="shared" si="1"/>
        <v>8</v>
      </c>
      <c r="N48" s="144">
        <v>23847.873550821481</v>
      </c>
    </row>
    <row r="49" spans="1:14">
      <c r="A49">
        <v>1041</v>
      </c>
      <c r="B49" s="3">
        <f t="shared" si="0"/>
        <v>7092.3560301918451</v>
      </c>
      <c r="M49" s="32">
        <f t="shared" si="1"/>
        <v>13</v>
      </c>
      <c r="N49" s="144">
        <v>7079.3560301918451</v>
      </c>
    </row>
    <row r="50" spans="1:14">
      <c r="A50">
        <v>1042</v>
      </c>
      <c r="B50" s="3">
        <f t="shared" si="0"/>
        <v>22291.007981929466</v>
      </c>
      <c r="M50" s="32">
        <f t="shared" si="1"/>
        <v>5</v>
      </c>
      <c r="N50" s="144">
        <v>22286.007981929466</v>
      </c>
    </row>
    <row r="51" spans="1:14">
      <c r="A51">
        <v>1043</v>
      </c>
      <c r="B51" s="3">
        <f t="shared" si="0"/>
        <v>9751.4457448679568</v>
      </c>
      <c r="M51" s="32">
        <f t="shared" si="1"/>
        <v>11</v>
      </c>
      <c r="N51" s="144">
        <v>9740.4457448679568</v>
      </c>
    </row>
    <row r="52" spans="1:14">
      <c r="A52">
        <v>1044</v>
      </c>
      <c r="B52" s="3">
        <f t="shared" si="0"/>
        <v>7720.4798494939168</v>
      </c>
      <c r="M52" s="32">
        <f t="shared" si="1"/>
        <v>4</v>
      </c>
      <c r="N52" s="144">
        <v>7716.4798494939168</v>
      </c>
    </row>
    <row r="53" spans="1:14">
      <c r="A53">
        <v>1045</v>
      </c>
      <c r="B53" s="3">
        <f t="shared" si="0"/>
        <v>11121.231665230265</v>
      </c>
      <c r="M53" s="32">
        <f t="shared" si="1"/>
        <v>7</v>
      </c>
      <c r="N53" s="144">
        <v>11114.231665230265</v>
      </c>
    </row>
    <row r="54" spans="1:14">
      <c r="A54">
        <v>1046</v>
      </c>
      <c r="B54" s="3">
        <f t="shared" si="0"/>
        <v>7014.2083154031052</v>
      </c>
      <c r="M54" s="32">
        <f t="shared" si="1"/>
        <v>3</v>
      </c>
      <c r="N54" s="144">
        <v>7011.2083154031052</v>
      </c>
    </row>
    <row r="55" spans="1:14">
      <c r="A55">
        <v>1047</v>
      </c>
      <c r="B55" s="3">
        <f t="shared" si="0"/>
        <v>9565.8585254292248</v>
      </c>
      <c r="M55" s="32">
        <f t="shared" si="1"/>
        <v>10</v>
      </c>
      <c r="N55" s="144">
        <v>9555.8585254292248</v>
      </c>
    </row>
    <row r="56" spans="1:14">
      <c r="A56">
        <v>1048</v>
      </c>
      <c r="B56" s="3">
        <f t="shared" si="0"/>
        <v>23104.071072420629</v>
      </c>
      <c r="M56" s="32">
        <f t="shared" si="1"/>
        <v>6</v>
      </c>
      <c r="N56" s="144">
        <v>23098.071072420629</v>
      </c>
    </row>
    <row r="57" spans="1:14">
      <c r="A57">
        <v>1049</v>
      </c>
      <c r="B57" s="3">
        <f t="shared" si="0"/>
        <v>9298.2498416757226</v>
      </c>
      <c r="M57" s="32">
        <f t="shared" si="1"/>
        <v>9</v>
      </c>
      <c r="N57" s="144">
        <v>9289.2498416757226</v>
      </c>
    </row>
    <row r="58" spans="1:14">
      <c r="A58">
        <v>1050</v>
      </c>
      <c r="B58" s="3">
        <f t="shared" si="0"/>
        <v>11995.639427354285</v>
      </c>
      <c r="M58" s="32">
        <f t="shared" si="1"/>
        <v>2</v>
      </c>
      <c r="N58" s="144">
        <v>11993.639427354285</v>
      </c>
    </row>
    <row r="59" spans="1:14">
      <c r="A59">
        <v>1051</v>
      </c>
      <c r="B59" s="3">
        <f t="shared" si="0"/>
        <v>9078.113452344418</v>
      </c>
      <c r="M59" s="32">
        <f t="shared" si="1"/>
        <v>1</v>
      </c>
      <c r="N59" s="144">
        <v>9077.113452344418</v>
      </c>
    </row>
    <row r="60" spans="1:14">
      <c r="A60">
        <v>1052</v>
      </c>
      <c r="B60" s="3">
        <f t="shared" si="0"/>
        <v>20731.64065322424</v>
      </c>
      <c r="M60" s="32">
        <f t="shared" si="1"/>
        <v>12</v>
      </c>
      <c r="N60" s="144">
        <v>20719.64065322424</v>
      </c>
    </row>
    <row r="61" spans="1:14">
      <c r="A61">
        <v>1053</v>
      </c>
      <c r="B61" s="3">
        <f t="shared" si="0"/>
        <v>13296.409898054628</v>
      </c>
      <c r="M61" s="32">
        <f t="shared" si="1"/>
        <v>8</v>
      </c>
      <c r="N61" s="144">
        <v>13288.409898054628</v>
      </c>
    </row>
    <row r="62" spans="1:14">
      <c r="A62">
        <v>1054</v>
      </c>
      <c r="B62" s="3">
        <f t="shared" si="0"/>
        <v>32022.396089850474</v>
      </c>
      <c r="M62" s="32">
        <f t="shared" si="1"/>
        <v>13</v>
      </c>
      <c r="N62" s="144">
        <v>32009.396089850474</v>
      </c>
    </row>
    <row r="63" spans="1:14">
      <c r="A63">
        <v>1055</v>
      </c>
      <c r="B63" s="3">
        <f t="shared" si="0"/>
        <v>10916.072982207694</v>
      </c>
      <c r="M63" s="32">
        <f t="shared" si="1"/>
        <v>5</v>
      </c>
      <c r="N63" s="144">
        <v>10911.072982207694</v>
      </c>
    </row>
    <row r="64" spans="1:14">
      <c r="A64">
        <v>1056</v>
      </c>
      <c r="B64" s="3">
        <f t="shared" si="0"/>
        <v>19008.682700972404</v>
      </c>
      <c r="M64" s="32">
        <f t="shared" si="1"/>
        <v>11</v>
      </c>
      <c r="N64" s="144">
        <v>18997.682700972404</v>
      </c>
    </row>
    <row r="65" spans="1:14">
      <c r="A65">
        <v>1057</v>
      </c>
      <c r="B65" s="3">
        <f t="shared" si="0"/>
        <v>11365.01813972217</v>
      </c>
      <c r="M65" s="32">
        <f t="shared" si="1"/>
        <v>4</v>
      </c>
      <c r="N65" s="144">
        <v>11361.01813972217</v>
      </c>
    </row>
    <row r="66" spans="1:14">
      <c r="A66">
        <v>1058</v>
      </c>
      <c r="B66" s="3">
        <f t="shared" si="0"/>
        <v>16664.145790610524</v>
      </c>
      <c r="M66" s="32">
        <f t="shared" si="1"/>
        <v>7</v>
      </c>
      <c r="N66" s="144">
        <v>16657.145790610524</v>
      </c>
    </row>
    <row r="67" spans="1:14">
      <c r="A67">
        <v>1059</v>
      </c>
      <c r="B67" s="3">
        <f t="shared" si="0"/>
        <v>7405.9048814933321</v>
      </c>
      <c r="M67" s="32">
        <f t="shared" si="1"/>
        <v>3</v>
      </c>
      <c r="N67" s="144">
        <v>7402.9048814933321</v>
      </c>
    </row>
    <row r="68" spans="1:14">
      <c r="A68">
        <v>1060</v>
      </c>
      <c r="B68" s="3">
        <f t="shared" si="0"/>
        <v>9111.7824482648721</v>
      </c>
      <c r="M68" s="32">
        <f t="shared" si="1"/>
        <v>10</v>
      </c>
      <c r="N68" s="144">
        <v>9101.7824482648721</v>
      </c>
    </row>
    <row r="69" spans="1:14">
      <c r="A69">
        <v>1061</v>
      </c>
      <c r="B69" s="3">
        <f t="shared" si="0"/>
        <v>10044.76123732933</v>
      </c>
      <c r="M69" s="32">
        <f t="shared" si="1"/>
        <v>6</v>
      </c>
      <c r="N69" s="144">
        <v>10038.76123732933</v>
      </c>
    </row>
    <row r="70" spans="1:14">
      <c r="A70">
        <v>1062</v>
      </c>
      <c r="B70" s="3">
        <f t="shared" si="0"/>
        <v>30176.323694442654</v>
      </c>
      <c r="M70" s="32">
        <f t="shared" si="1"/>
        <v>9</v>
      </c>
      <c r="N70" s="144">
        <v>30167.323694442654</v>
      </c>
    </row>
    <row r="71" spans="1:14">
      <c r="A71">
        <v>1063</v>
      </c>
      <c r="B71" s="3">
        <f t="shared" si="0"/>
        <v>11736.648541367142</v>
      </c>
      <c r="M71" s="32">
        <f t="shared" si="1"/>
        <v>2</v>
      </c>
      <c r="N71" s="144">
        <v>11734.648541367142</v>
      </c>
    </row>
    <row r="72" spans="1:14">
      <c r="A72">
        <v>1064</v>
      </c>
      <c r="B72" s="3">
        <f t="shared" si="0"/>
        <v>11006.955912189551</v>
      </c>
      <c r="M72" s="32">
        <f t="shared" si="1"/>
        <v>1</v>
      </c>
      <c r="N72" s="144">
        <v>11005.955912189551</v>
      </c>
    </row>
    <row r="73" spans="1:14">
      <c r="A73">
        <v>1065</v>
      </c>
      <c r="B73" s="3">
        <f t="shared" ref="B73:B136" si="2">N73+M73</f>
        <v>10479.424341729949</v>
      </c>
      <c r="M73" s="32">
        <f t="shared" si="1"/>
        <v>12</v>
      </c>
      <c r="N73" s="144">
        <v>10467.424341729949</v>
      </c>
    </row>
    <row r="74" spans="1:14">
      <c r="A74">
        <v>1066</v>
      </c>
      <c r="B74" s="3">
        <f t="shared" si="2"/>
        <v>7008.2744625047535</v>
      </c>
      <c r="M74" s="32">
        <f t="shared" si="1"/>
        <v>8</v>
      </c>
      <c r="N74" s="144">
        <v>7000.2744625047535</v>
      </c>
    </row>
    <row r="75" spans="1:14">
      <c r="A75">
        <v>1067</v>
      </c>
      <c r="B75" s="3">
        <f t="shared" si="2"/>
        <v>12846.619601071685</v>
      </c>
      <c r="M75" s="32">
        <f t="shared" si="1"/>
        <v>13</v>
      </c>
      <c r="N75" s="144">
        <v>12833.619601071685</v>
      </c>
    </row>
    <row r="76" spans="1:14">
      <c r="A76">
        <v>1068</v>
      </c>
      <c r="B76" s="3">
        <f t="shared" si="2"/>
        <v>12635.413007739066</v>
      </c>
      <c r="M76" s="32">
        <f t="shared" si="1"/>
        <v>5</v>
      </c>
      <c r="N76" s="144">
        <v>12630.413007739066</v>
      </c>
    </row>
    <row r="77" spans="1:14">
      <c r="A77">
        <v>1069</v>
      </c>
      <c r="B77" s="3">
        <f t="shared" si="2"/>
        <v>22104.041167931726</v>
      </c>
      <c r="M77" s="32">
        <f t="shared" si="1"/>
        <v>11</v>
      </c>
      <c r="N77" s="144">
        <v>22093.041167931726</v>
      </c>
    </row>
    <row r="78" spans="1:14">
      <c r="A78">
        <v>1070</v>
      </c>
      <c r="B78" s="3">
        <f t="shared" si="2"/>
        <v>7194.9460717393895</v>
      </c>
      <c r="M78" s="32">
        <f t="shared" si="1"/>
        <v>4</v>
      </c>
      <c r="N78" s="144">
        <v>7190.9460717393895</v>
      </c>
    </row>
    <row r="79" spans="1:14">
      <c r="A79">
        <v>1071</v>
      </c>
      <c r="B79" s="3">
        <f t="shared" si="2"/>
        <v>23715.230101769503</v>
      </c>
      <c r="M79" s="32">
        <f t="shared" si="1"/>
        <v>7</v>
      </c>
      <c r="N79" s="144">
        <v>23708.230101769503</v>
      </c>
    </row>
    <row r="80" spans="1:14">
      <c r="A80">
        <v>1072</v>
      </c>
      <c r="B80" s="3">
        <f t="shared" si="2"/>
        <v>12027.589232767034</v>
      </c>
      <c r="M80" s="32">
        <f t="shared" si="1"/>
        <v>3</v>
      </c>
      <c r="N80" s="144">
        <v>12024.589232767034</v>
      </c>
    </row>
    <row r="81" spans="1:14">
      <c r="A81">
        <v>1073</v>
      </c>
      <c r="B81" s="3">
        <f t="shared" si="2"/>
        <v>11918.255882549758</v>
      </c>
      <c r="M81" s="32">
        <f t="shared" si="1"/>
        <v>10</v>
      </c>
      <c r="N81" s="144">
        <v>11908.255882549758</v>
      </c>
    </row>
    <row r="82" spans="1:14">
      <c r="A82">
        <v>1074</v>
      </c>
      <c r="B82" s="3">
        <f t="shared" si="2"/>
        <v>16131.81561434679</v>
      </c>
      <c r="M82" s="32">
        <f t="shared" si="1"/>
        <v>6</v>
      </c>
      <c r="N82" s="144">
        <v>16125.81561434679</v>
      </c>
    </row>
    <row r="83" spans="1:14">
      <c r="A83">
        <v>1075</v>
      </c>
      <c r="B83" s="3">
        <f t="shared" si="2"/>
        <v>16989.768466735793</v>
      </c>
      <c r="M83" s="32">
        <f t="shared" si="1"/>
        <v>9</v>
      </c>
      <c r="N83" s="144">
        <v>16980.768466735793</v>
      </c>
    </row>
    <row r="84" spans="1:14">
      <c r="A84">
        <v>1076</v>
      </c>
      <c r="B84" s="3">
        <f t="shared" si="2"/>
        <v>15360.564286229659</v>
      </c>
      <c r="M84" s="32">
        <f t="shared" si="1"/>
        <v>2</v>
      </c>
      <c r="N84" s="144">
        <v>15358.564286229659</v>
      </c>
    </row>
    <row r="85" spans="1:14">
      <c r="A85">
        <v>1077</v>
      </c>
      <c r="B85" s="3">
        <f t="shared" si="2"/>
        <v>17183.019342832566</v>
      </c>
      <c r="M85" s="32">
        <f t="shared" si="1"/>
        <v>1</v>
      </c>
      <c r="N85" s="144">
        <v>17182.019342832566</v>
      </c>
    </row>
    <row r="86" spans="1:14">
      <c r="A86">
        <v>1078</v>
      </c>
      <c r="B86" s="3">
        <f t="shared" si="2"/>
        <v>15247.508220409301</v>
      </c>
      <c r="M86" s="32">
        <f t="shared" ref="M86:M149" si="3">M73</f>
        <v>12</v>
      </c>
      <c r="N86" s="144">
        <v>15235.508220409301</v>
      </c>
    </row>
    <row r="87" spans="1:14">
      <c r="A87">
        <v>1079</v>
      </c>
      <c r="B87" s="3">
        <f t="shared" si="2"/>
        <v>8961.6348524028836</v>
      </c>
      <c r="M87" s="32">
        <f t="shared" si="3"/>
        <v>8</v>
      </c>
      <c r="N87" s="144">
        <v>8953.6348524028836</v>
      </c>
    </row>
    <row r="88" spans="1:14">
      <c r="A88">
        <v>1080</v>
      </c>
      <c r="B88" s="3">
        <f t="shared" si="2"/>
        <v>25823.657199280104</v>
      </c>
      <c r="M88" s="32">
        <f t="shared" si="3"/>
        <v>13</v>
      </c>
      <c r="N88" s="144">
        <v>25810.657199280104</v>
      </c>
    </row>
    <row r="89" spans="1:14">
      <c r="A89">
        <v>1081</v>
      </c>
      <c r="B89" s="3">
        <f t="shared" si="2"/>
        <v>11161.864082176446</v>
      </c>
      <c r="M89" s="32">
        <f t="shared" si="3"/>
        <v>5</v>
      </c>
      <c r="N89" s="144">
        <v>11156.864082176446</v>
      </c>
    </row>
    <row r="90" spans="1:14">
      <c r="A90">
        <v>1082</v>
      </c>
      <c r="B90" s="3">
        <f t="shared" si="2"/>
        <v>13437.675628866211</v>
      </c>
      <c r="M90" s="32">
        <f t="shared" si="3"/>
        <v>11</v>
      </c>
      <c r="N90" s="144">
        <v>13426.675628866211</v>
      </c>
    </row>
    <row r="91" spans="1:14">
      <c r="A91">
        <v>1083</v>
      </c>
      <c r="B91" s="3">
        <f t="shared" si="2"/>
        <v>7113.3367169119456</v>
      </c>
      <c r="M91" s="32">
        <f t="shared" si="3"/>
        <v>4</v>
      </c>
      <c r="N91" s="144">
        <v>7109.3367169119456</v>
      </c>
    </row>
    <row r="92" spans="1:14">
      <c r="A92">
        <v>1084</v>
      </c>
      <c r="B92" s="3">
        <f t="shared" si="2"/>
        <v>14406.718107862705</v>
      </c>
      <c r="M92" s="32">
        <f t="shared" si="3"/>
        <v>7</v>
      </c>
      <c r="N92" s="144">
        <v>14399.718107862705</v>
      </c>
    </row>
    <row r="93" spans="1:14">
      <c r="A93">
        <v>1085</v>
      </c>
      <c r="B93" s="3">
        <f t="shared" si="2"/>
        <v>7032.4966543055571</v>
      </c>
      <c r="M93" s="32">
        <f t="shared" si="3"/>
        <v>3</v>
      </c>
      <c r="N93" s="144">
        <v>7029.4966543055571</v>
      </c>
    </row>
    <row r="94" spans="1:14">
      <c r="A94">
        <v>1086</v>
      </c>
      <c r="B94" s="3">
        <f t="shared" si="2"/>
        <v>14002.753486882046</v>
      </c>
      <c r="M94" s="32">
        <f t="shared" si="3"/>
        <v>10</v>
      </c>
      <c r="N94" s="144">
        <v>13992.753486882046</v>
      </c>
    </row>
    <row r="95" spans="1:14">
      <c r="A95">
        <v>1087</v>
      </c>
      <c r="B95" s="3">
        <f t="shared" si="2"/>
        <v>14984.239352208988</v>
      </c>
      <c r="M95" s="32">
        <f t="shared" si="3"/>
        <v>6</v>
      </c>
      <c r="N95" s="144">
        <v>14978.239352208988</v>
      </c>
    </row>
    <row r="96" spans="1:14">
      <c r="A96">
        <v>1088</v>
      </c>
      <c r="B96" s="3">
        <f t="shared" si="2"/>
        <v>7009.0751711758194</v>
      </c>
      <c r="M96" s="32">
        <f t="shared" si="3"/>
        <v>9</v>
      </c>
      <c r="N96" s="144">
        <v>7000.0751711758194</v>
      </c>
    </row>
    <row r="97" spans="1:14">
      <c r="A97">
        <v>1089</v>
      </c>
      <c r="B97" s="3">
        <f t="shared" si="2"/>
        <v>11011.065044313316</v>
      </c>
      <c r="M97" s="32">
        <f t="shared" si="3"/>
        <v>2</v>
      </c>
      <c r="N97" s="144">
        <v>11009.065044313316</v>
      </c>
    </row>
    <row r="98" spans="1:14">
      <c r="A98">
        <v>1090</v>
      </c>
      <c r="B98" s="3">
        <f t="shared" si="2"/>
        <v>13613.73149102746</v>
      </c>
      <c r="M98" s="32">
        <f t="shared" si="3"/>
        <v>1</v>
      </c>
      <c r="N98" s="144">
        <v>13612.73149102746</v>
      </c>
    </row>
    <row r="99" spans="1:14">
      <c r="A99">
        <v>1091</v>
      </c>
      <c r="B99" s="3">
        <f t="shared" si="2"/>
        <v>9067.5145865304567</v>
      </c>
      <c r="M99" s="32">
        <f t="shared" si="3"/>
        <v>12</v>
      </c>
      <c r="N99" s="144">
        <v>9055.5145865304567</v>
      </c>
    </row>
    <row r="100" spans="1:14">
      <c r="A100">
        <v>1092</v>
      </c>
      <c r="B100" s="3">
        <f t="shared" si="2"/>
        <v>8679.1748666951462</v>
      </c>
      <c r="M100" s="32">
        <f t="shared" si="3"/>
        <v>8</v>
      </c>
      <c r="N100" s="144">
        <v>8671.1748666951462</v>
      </c>
    </row>
    <row r="101" spans="1:14">
      <c r="A101">
        <v>1093</v>
      </c>
      <c r="B101" s="3">
        <f t="shared" si="2"/>
        <v>32256.852026976729</v>
      </c>
      <c r="M101" s="32">
        <f t="shared" si="3"/>
        <v>13</v>
      </c>
      <c r="N101" s="144">
        <v>32243.852026976729</v>
      </c>
    </row>
    <row r="102" spans="1:14">
      <c r="A102">
        <v>1094</v>
      </c>
      <c r="B102" s="3">
        <f t="shared" si="2"/>
        <v>30362.087212642309</v>
      </c>
      <c r="M102" s="32">
        <f t="shared" si="3"/>
        <v>5</v>
      </c>
      <c r="N102" s="144">
        <v>30357.087212642309</v>
      </c>
    </row>
    <row r="103" spans="1:14">
      <c r="A103">
        <v>1095</v>
      </c>
      <c r="B103" s="3">
        <f t="shared" si="2"/>
        <v>16715.928713303216</v>
      </c>
      <c r="M103" s="32">
        <f t="shared" si="3"/>
        <v>11</v>
      </c>
      <c r="N103" s="144">
        <v>16704.928713303216</v>
      </c>
    </row>
    <row r="104" spans="1:14">
      <c r="A104">
        <v>1096</v>
      </c>
      <c r="B104" s="3">
        <f t="shared" si="2"/>
        <v>10689.504906681397</v>
      </c>
      <c r="M104" s="32">
        <f t="shared" si="3"/>
        <v>4</v>
      </c>
      <c r="N104" s="144">
        <v>10685.504906681397</v>
      </c>
    </row>
    <row r="105" spans="1:14">
      <c r="A105">
        <v>1097</v>
      </c>
      <c r="B105" s="3">
        <f t="shared" si="2"/>
        <v>38630.568158770475</v>
      </c>
      <c r="M105" s="32">
        <f t="shared" si="3"/>
        <v>7</v>
      </c>
      <c r="N105" s="144">
        <v>38623.568158770475</v>
      </c>
    </row>
    <row r="106" spans="1:14">
      <c r="A106">
        <v>1098</v>
      </c>
      <c r="B106" s="3">
        <f t="shared" si="2"/>
        <v>11484.403243169761</v>
      </c>
      <c r="M106" s="32">
        <f t="shared" si="3"/>
        <v>3</v>
      </c>
      <c r="N106" s="144">
        <v>11481.403243169761</v>
      </c>
    </row>
    <row r="107" spans="1:14">
      <c r="A107">
        <v>1099</v>
      </c>
      <c r="B107" s="3">
        <f t="shared" si="2"/>
        <v>12553.36019207852</v>
      </c>
      <c r="M107" s="32">
        <f t="shared" si="3"/>
        <v>10</v>
      </c>
      <c r="N107" s="144">
        <v>12543.36019207852</v>
      </c>
    </row>
    <row r="108" spans="1:14">
      <c r="A108">
        <v>1100</v>
      </c>
      <c r="B108" s="3">
        <f t="shared" si="2"/>
        <v>9073.6591917119149</v>
      </c>
      <c r="M108" s="32">
        <f t="shared" si="3"/>
        <v>6</v>
      </c>
      <c r="N108" s="144">
        <v>9067.6591917119149</v>
      </c>
    </row>
    <row r="109" spans="1:14">
      <c r="A109">
        <v>1101</v>
      </c>
      <c r="B109" s="3">
        <f t="shared" si="2"/>
        <v>19095.87846949543</v>
      </c>
      <c r="M109" s="32">
        <f t="shared" si="3"/>
        <v>9</v>
      </c>
      <c r="N109" s="144">
        <v>19086.87846949543</v>
      </c>
    </row>
    <row r="110" spans="1:14">
      <c r="A110">
        <v>1102</v>
      </c>
      <c r="B110" s="3">
        <f t="shared" si="2"/>
        <v>10827.723424677415</v>
      </c>
      <c r="M110" s="32">
        <f t="shared" si="3"/>
        <v>2</v>
      </c>
      <c r="N110" s="144">
        <v>10825.723424677415</v>
      </c>
    </row>
    <row r="111" spans="1:14">
      <c r="A111">
        <v>1103</v>
      </c>
      <c r="B111" s="3">
        <f t="shared" si="2"/>
        <v>13802.404449677515</v>
      </c>
      <c r="M111" s="32">
        <f t="shared" si="3"/>
        <v>1</v>
      </c>
      <c r="N111" s="144">
        <v>13801.404449677515</v>
      </c>
    </row>
    <row r="112" spans="1:14">
      <c r="A112">
        <v>1104</v>
      </c>
      <c r="B112" s="3">
        <f t="shared" si="2"/>
        <v>10080.018062043451</v>
      </c>
      <c r="M112" s="32">
        <f t="shared" si="3"/>
        <v>12</v>
      </c>
      <c r="N112" s="144">
        <v>10068.018062043451</v>
      </c>
    </row>
    <row r="113" spans="1:14">
      <c r="A113">
        <v>1105</v>
      </c>
      <c r="B113" s="3">
        <f t="shared" si="2"/>
        <v>11033.821173661976</v>
      </c>
      <c r="M113" s="32">
        <f t="shared" si="3"/>
        <v>8</v>
      </c>
      <c r="N113" s="144">
        <v>11025.821173661976</v>
      </c>
    </row>
    <row r="114" spans="1:14">
      <c r="A114">
        <v>1106</v>
      </c>
      <c r="B114" s="3">
        <f t="shared" si="2"/>
        <v>14102.342209714467</v>
      </c>
      <c r="M114" s="32">
        <f t="shared" si="3"/>
        <v>13</v>
      </c>
      <c r="N114" s="144">
        <v>14089.342209714467</v>
      </c>
    </row>
    <row r="115" spans="1:14">
      <c r="A115">
        <v>1107</v>
      </c>
      <c r="B115" s="3">
        <f t="shared" si="2"/>
        <v>12266.576608256399</v>
      </c>
      <c r="M115" s="32">
        <f t="shared" si="3"/>
        <v>5</v>
      </c>
      <c r="N115" s="144">
        <v>12261.576608256399</v>
      </c>
    </row>
    <row r="116" spans="1:14">
      <c r="A116">
        <v>1108</v>
      </c>
      <c r="B116" s="3">
        <f t="shared" si="2"/>
        <v>8186.5600563424723</v>
      </c>
      <c r="M116" s="32">
        <f t="shared" si="3"/>
        <v>11</v>
      </c>
      <c r="N116" s="144">
        <v>8175.5600563424723</v>
      </c>
    </row>
    <row r="117" spans="1:14">
      <c r="A117">
        <v>1109</v>
      </c>
      <c r="B117" s="3">
        <f t="shared" si="2"/>
        <v>9217.7287695070263</v>
      </c>
      <c r="M117" s="32">
        <f t="shared" si="3"/>
        <v>4</v>
      </c>
      <c r="N117" s="144">
        <v>9213.7287695070263</v>
      </c>
    </row>
    <row r="118" spans="1:14">
      <c r="A118">
        <v>1110</v>
      </c>
      <c r="B118" s="3">
        <f t="shared" si="2"/>
        <v>20352.982850019052</v>
      </c>
      <c r="M118" s="32">
        <f t="shared" si="3"/>
        <v>7</v>
      </c>
      <c r="N118" s="144">
        <v>20345.982850019052</v>
      </c>
    </row>
    <row r="119" spans="1:14">
      <c r="A119">
        <v>1111</v>
      </c>
      <c r="B119" s="3">
        <f t="shared" si="2"/>
        <v>26834.737681290157</v>
      </c>
      <c r="M119" s="32">
        <f t="shared" si="3"/>
        <v>3</v>
      </c>
      <c r="N119" s="144">
        <v>26831.737681290157</v>
      </c>
    </row>
    <row r="120" spans="1:14">
      <c r="A120">
        <v>1112</v>
      </c>
      <c r="B120" s="3">
        <f t="shared" si="2"/>
        <v>20059.889186998676</v>
      </c>
      <c r="M120" s="32">
        <f t="shared" si="3"/>
        <v>10</v>
      </c>
      <c r="N120" s="144">
        <v>20049.889186998676</v>
      </c>
    </row>
    <row r="121" spans="1:14">
      <c r="A121">
        <v>1113</v>
      </c>
      <c r="B121" s="3">
        <f t="shared" si="2"/>
        <v>11028.377932472426</v>
      </c>
      <c r="M121" s="32">
        <f t="shared" si="3"/>
        <v>6</v>
      </c>
      <c r="N121" s="144">
        <v>11022.377932472426</v>
      </c>
    </row>
    <row r="122" spans="1:14">
      <c r="A122">
        <v>1114</v>
      </c>
      <c r="B122" s="3">
        <f t="shared" si="2"/>
        <v>9409.510676591075</v>
      </c>
      <c r="M122" s="32">
        <f t="shared" si="3"/>
        <v>9</v>
      </c>
      <c r="N122" s="144">
        <v>9400.510676591075</v>
      </c>
    </row>
    <row r="123" spans="1:14">
      <c r="A123">
        <v>1115</v>
      </c>
      <c r="B123" s="3">
        <f t="shared" si="2"/>
        <v>16515.608915206911</v>
      </c>
      <c r="M123" s="32">
        <f t="shared" si="3"/>
        <v>2</v>
      </c>
      <c r="N123" s="144">
        <v>16513.608915206911</v>
      </c>
    </row>
    <row r="124" spans="1:14">
      <c r="A124">
        <v>1116</v>
      </c>
      <c r="B124" s="3">
        <f t="shared" si="2"/>
        <v>22528.862069567887</v>
      </c>
      <c r="M124" s="32">
        <f t="shared" si="3"/>
        <v>1</v>
      </c>
      <c r="N124" s="144">
        <v>22527.862069567887</v>
      </c>
    </row>
    <row r="125" spans="1:14">
      <c r="A125">
        <v>1117</v>
      </c>
      <c r="B125" s="3">
        <f t="shared" si="2"/>
        <v>13124.396859292428</v>
      </c>
      <c r="M125" s="32">
        <f t="shared" si="3"/>
        <v>12</v>
      </c>
      <c r="N125" s="144">
        <v>13112.396859292428</v>
      </c>
    </row>
    <row r="126" spans="1:14">
      <c r="A126">
        <v>1118</v>
      </c>
      <c r="B126" s="3">
        <f t="shared" si="2"/>
        <v>17341.842449168893</v>
      </c>
      <c r="M126" s="32">
        <f t="shared" si="3"/>
        <v>8</v>
      </c>
      <c r="N126" s="144">
        <v>17333.842449168893</v>
      </c>
    </row>
    <row r="127" spans="1:14">
      <c r="A127">
        <v>1119</v>
      </c>
      <c r="B127" s="3">
        <f t="shared" si="2"/>
        <v>9629.2346530353534</v>
      </c>
      <c r="M127" s="32">
        <f t="shared" si="3"/>
        <v>13</v>
      </c>
      <c r="N127" s="144">
        <v>9616.2346530353534</v>
      </c>
    </row>
    <row r="128" spans="1:14">
      <c r="A128">
        <v>1120</v>
      </c>
      <c r="B128" s="3">
        <f t="shared" si="2"/>
        <v>32793.633793150686</v>
      </c>
      <c r="M128" s="32">
        <f t="shared" si="3"/>
        <v>5</v>
      </c>
      <c r="N128" s="144">
        <v>32788.633793150686</v>
      </c>
    </row>
    <row r="129" spans="1:14">
      <c r="A129">
        <v>1121</v>
      </c>
      <c r="B129" s="3">
        <f t="shared" si="2"/>
        <v>17211.100358860389</v>
      </c>
      <c r="M129" s="32">
        <f t="shared" si="3"/>
        <v>11</v>
      </c>
      <c r="N129" s="144">
        <v>17200.100358860389</v>
      </c>
    </row>
    <row r="130" spans="1:14">
      <c r="A130">
        <v>1122</v>
      </c>
      <c r="B130" s="3">
        <f t="shared" si="2"/>
        <v>11020.166772842447</v>
      </c>
      <c r="M130" s="32">
        <f t="shared" si="3"/>
        <v>4</v>
      </c>
      <c r="N130" s="144">
        <v>11016.166772842447</v>
      </c>
    </row>
    <row r="131" spans="1:14">
      <c r="A131">
        <v>1123</v>
      </c>
      <c r="B131" s="3">
        <f t="shared" si="2"/>
        <v>7700.6464317239279</v>
      </c>
      <c r="M131" s="32">
        <f t="shared" si="3"/>
        <v>7</v>
      </c>
      <c r="N131" s="144">
        <v>7693.6464317239279</v>
      </c>
    </row>
    <row r="132" spans="1:14">
      <c r="A132">
        <v>1124</v>
      </c>
      <c r="B132" s="3">
        <f t="shared" si="2"/>
        <v>9466.6078295472744</v>
      </c>
      <c r="M132" s="32">
        <f t="shared" si="3"/>
        <v>3</v>
      </c>
      <c r="N132" s="144">
        <v>9463.6078295472744</v>
      </c>
    </row>
    <row r="133" spans="1:14">
      <c r="A133">
        <v>1125</v>
      </c>
      <c r="B133" s="3">
        <f t="shared" si="2"/>
        <v>8040.9227369918908</v>
      </c>
      <c r="M133" s="32">
        <f t="shared" si="3"/>
        <v>10</v>
      </c>
      <c r="N133" s="144">
        <v>8030.9227369918908</v>
      </c>
    </row>
    <row r="134" spans="1:14">
      <c r="A134">
        <v>1126</v>
      </c>
      <c r="B134" s="3">
        <f t="shared" si="2"/>
        <v>16189.555094203861</v>
      </c>
      <c r="M134" s="32">
        <f t="shared" si="3"/>
        <v>6</v>
      </c>
      <c r="N134" s="144">
        <v>16183.555094203861</v>
      </c>
    </row>
    <row r="135" spans="1:14">
      <c r="A135">
        <v>1127</v>
      </c>
      <c r="B135" s="3">
        <f t="shared" si="2"/>
        <v>16250.925619500933</v>
      </c>
      <c r="M135" s="32">
        <f t="shared" si="3"/>
        <v>9</v>
      </c>
      <c r="N135" s="144">
        <v>16241.925619500933</v>
      </c>
    </row>
    <row r="136" spans="1:14">
      <c r="A136">
        <v>1128</v>
      </c>
      <c r="B136" s="3">
        <f t="shared" si="2"/>
        <v>25979.539408984081</v>
      </c>
      <c r="M136" s="32">
        <f t="shared" si="3"/>
        <v>2</v>
      </c>
      <c r="N136" s="144">
        <v>25977.539408984081</v>
      </c>
    </row>
    <row r="137" spans="1:14">
      <c r="A137">
        <v>1129</v>
      </c>
      <c r="B137" s="3">
        <f t="shared" ref="B137:B200" si="4">N137+M137</f>
        <v>7013.7202093221531</v>
      </c>
      <c r="M137" s="32">
        <f t="shared" si="3"/>
        <v>1</v>
      </c>
      <c r="N137" s="144">
        <v>7012.7202093221531</v>
      </c>
    </row>
    <row r="138" spans="1:14">
      <c r="A138">
        <v>1130</v>
      </c>
      <c r="B138" s="3">
        <f t="shared" si="4"/>
        <v>19212.531678722495</v>
      </c>
      <c r="M138" s="32">
        <f t="shared" si="3"/>
        <v>12</v>
      </c>
      <c r="N138" s="144">
        <v>19200.531678722495</v>
      </c>
    </row>
    <row r="139" spans="1:14">
      <c r="A139">
        <v>1131</v>
      </c>
      <c r="B139" s="3">
        <f t="shared" si="4"/>
        <v>36338.46692243166</v>
      </c>
      <c r="M139" s="32">
        <f t="shared" si="3"/>
        <v>8</v>
      </c>
      <c r="N139" s="144">
        <v>36330.46692243166</v>
      </c>
    </row>
    <row r="140" spans="1:14">
      <c r="A140">
        <v>1132</v>
      </c>
      <c r="B140" s="3">
        <f t="shared" si="4"/>
        <v>30429.246612830349</v>
      </c>
      <c r="M140" s="32">
        <f t="shared" si="3"/>
        <v>13</v>
      </c>
      <c r="N140" s="144">
        <v>30416.246612830349</v>
      </c>
    </row>
    <row r="141" spans="1:14">
      <c r="A141">
        <v>1133</v>
      </c>
      <c r="B141" s="3">
        <f t="shared" si="4"/>
        <v>10639.844198179691</v>
      </c>
      <c r="M141" s="32">
        <f t="shared" si="3"/>
        <v>5</v>
      </c>
      <c r="N141" s="144">
        <v>10634.844198179691</v>
      </c>
    </row>
    <row r="142" spans="1:14">
      <c r="A142">
        <v>1134</v>
      </c>
      <c r="B142" s="3">
        <f t="shared" si="4"/>
        <v>10738.732254426608</v>
      </c>
      <c r="M142" s="32">
        <f t="shared" si="3"/>
        <v>11</v>
      </c>
      <c r="N142" s="144">
        <v>10727.732254426608</v>
      </c>
    </row>
    <row r="143" spans="1:14">
      <c r="A143">
        <v>1135</v>
      </c>
      <c r="B143" s="3">
        <f t="shared" si="4"/>
        <v>17491.622489255493</v>
      </c>
      <c r="M143" s="32">
        <f t="shared" si="3"/>
        <v>4</v>
      </c>
      <c r="N143" s="144">
        <v>17487.622489255493</v>
      </c>
    </row>
    <row r="144" spans="1:14">
      <c r="A144">
        <v>1136</v>
      </c>
      <c r="B144" s="3">
        <f t="shared" si="4"/>
        <v>9820.5128072671905</v>
      </c>
      <c r="M144" s="32">
        <f t="shared" si="3"/>
        <v>7</v>
      </c>
      <c r="N144" s="144">
        <v>9813.5128072671905</v>
      </c>
    </row>
    <row r="145" spans="1:14">
      <c r="A145">
        <v>1137</v>
      </c>
      <c r="B145" s="3">
        <f t="shared" si="4"/>
        <v>11569.378072230715</v>
      </c>
      <c r="M145" s="32">
        <f t="shared" si="3"/>
        <v>3</v>
      </c>
      <c r="N145" s="144">
        <v>11566.378072230715</v>
      </c>
    </row>
    <row r="146" spans="1:14">
      <c r="A146">
        <v>1138</v>
      </c>
      <c r="B146" s="3">
        <f t="shared" si="4"/>
        <v>31900.265008965096</v>
      </c>
      <c r="M146" s="32">
        <f t="shared" si="3"/>
        <v>10</v>
      </c>
      <c r="N146" s="144">
        <v>31890.265008965096</v>
      </c>
    </row>
    <row r="147" spans="1:14">
      <c r="A147">
        <v>1139</v>
      </c>
      <c r="B147" s="3">
        <f t="shared" si="4"/>
        <v>8618.3760319481371</v>
      </c>
      <c r="M147" s="32">
        <f t="shared" si="3"/>
        <v>6</v>
      </c>
      <c r="N147" s="144">
        <v>8612.3760319481371</v>
      </c>
    </row>
    <row r="148" spans="1:14">
      <c r="A148">
        <v>1140</v>
      </c>
      <c r="B148" s="3">
        <f t="shared" si="4"/>
        <v>20494.753654116026</v>
      </c>
      <c r="M148" s="32">
        <f t="shared" si="3"/>
        <v>9</v>
      </c>
      <c r="N148" s="144">
        <v>20485.753654116026</v>
      </c>
    </row>
    <row r="149" spans="1:14">
      <c r="A149">
        <v>1141</v>
      </c>
      <c r="B149" s="3">
        <f t="shared" si="4"/>
        <v>24101.631310795347</v>
      </c>
      <c r="M149" s="32">
        <f t="shared" si="3"/>
        <v>2</v>
      </c>
      <c r="N149" s="144">
        <v>24099.631310795347</v>
      </c>
    </row>
    <row r="150" spans="1:14">
      <c r="A150">
        <v>1142</v>
      </c>
      <c r="B150" s="3">
        <f t="shared" si="4"/>
        <v>17961.240390620966</v>
      </c>
      <c r="M150" s="32">
        <f t="shared" ref="M150:M207" si="5">M137</f>
        <v>1</v>
      </c>
      <c r="N150" s="144">
        <v>17960.240390620966</v>
      </c>
    </row>
    <row r="151" spans="1:14">
      <c r="A151">
        <v>1143</v>
      </c>
      <c r="B151" s="3">
        <f t="shared" si="4"/>
        <v>14083.41237566563</v>
      </c>
      <c r="M151" s="32">
        <f t="shared" si="5"/>
        <v>12</v>
      </c>
      <c r="N151" s="144">
        <v>14071.41237566563</v>
      </c>
    </row>
    <row r="152" spans="1:14">
      <c r="A152">
        <v>1144</v>
      </c>
      <c r="B152" s="3">
        <f t="shared" si="4"/>
        <v>17410.106193831391</v>
      </c>
      <c r="M152" s="32">
        <f t="shared" si="5"/>
        <v>8</v>
      </c>
      <c r="N152" s="144">
        <v>17402.106193831391</v>
      </c>
    </row>
    <row r="153" spans="1:14">
      <c r="A153">
        <v>1145</v>
      </c>
      <c r="B153" s="3">
        <f t="shared" si="4"/>
        <v>9548.9955787253821</v>
      </c>
      <c r="M153" s="32">
        <f t="shared" si="5"/>
        <v>13</v>
      </c>
      <c r="N153" s="144">
        <v>9535.9955787253821</v>
      </c>
    </row>
    <row r="154" spans="1:14">
      <c r="A154">
        <v>1146</v>
      </c>
      <c r="B154" s="3">
        <f t="shared" si="4"/>
        <v>7940.8982206970868</v>
      </c>
      <c r="M154" s="32">
        <f t="shared" si="5"/>
        <v>5</v>
      </c>
      <c r="N154" s="144">
        <v>7935.8982206970868</v>
      </c>
    </row>
    <row r="155" spans="1:14">
      <c r="A155">
        <v>1147</v>
      </c>
      <c r="B155" s="3">
        <f t="shared" si="4"/>
        <v>15998.57105088987</v>
      </c>
      <c r="M155" s="32">
        <f t="shared" si="5"/>
        <v>11</v>
      </c>
      <c r="N155" s="144">
        <v>15987.57105088987</v>
      </c>
    </row>
    <row r="156" spans="1:14">
      <c r="A156">
        <v>1148</v>
      </c>
      <c r="B156" s="3">
        <f t="shared" si="4"/>
        <v>19374.575167527677</v>
      </c>
      <c r="M156" s="32">
        <f t="shared" si="5"/>
        <v>4</v>
      </c>
      <c r="N156" s="144">
        <v>19370.575167527677</v>
      </c>
    </row>
    <row r="157" spans="1:14">
      <c r="A157">
        <v>1149</v>
      </c>
      <c r="B157" s="3">
        <f t="shared" si="4"/>
        <v>23248.408213754788</v>
      </c>
      <c r="M157" s="32">
        <f t="shared" si="5"/>
        <v>7</v>
      </c>
      <c r="N157" s="144">
        <v>23241.408213754788</v>
      </c>
    </row>
    <row r="158" spans="1:14">
      <c r="A158">
        <v>1150</v>
      </c>
      <c r="B158" s="3">
        <f t="shared" si="4"/>
        <v>11900.86308584887</v>
      </c>
      <c r="M158" s="32">
        <f t="shared" si="5"/>
        <v>3</v>
      </c>
      <c r="N158" s="144">
        <v>11897.86308584887</v>
      </c>
    </row>
    <row r="159" spans="1:14">
      <c r="A159">
        <v>1151</v>
      </c>
      <c r="B159" s="3">
        <f t="shared" si="4"/>
        <v>13265.475902759357</v>
      </c>
      <c r="M159" s="32">
        <f t="shared" si="5"/>
        <v>10</v>
      </c>
      <c r="N159" s="144">
        <v>13255.475902759357</v>
      </c>
    </row>
    <row r="160" spans="1:14">
      <c r="A160">
        <v>1152</v>
      </c>
      <c r="B160" s="3">
        <f t="shared" si="4"/>
        <v>19024.351182325074</v>
      </c>
      <c r="M160" s="32">
        <f t="shared" si="5"/>
        <v>6</v>
      </c>
      <c r="N160" s="144">
        <v>19018.351182325074</v>
      </c>
    </row>
    <row r="161" spans="1:14">
      <c r="A161">
        <v>1153</v>
      </c>
      <c r="B161" s="3">
        <f t="shared" si="4"/>
        <v>9068.3347914854912</v>
      </c>
      <c r="M161" s="32">
        <f t="shared" si="5"/>
        <v>9</v>
      </c>
      <c r="N161" s="144">
        <v>9059.3347914854912</v>
      </c>
    </row>
    <row r="162" spans="1:14">
      <c r="A162">
        <v>1154</v>
      </c>
      <c r="B162" s="3">
        <f t="shared" si="4"/>
        <v>9034.734915794872</v>
      </c>
      <c r="M162" s="32">
        <f t="shared" si="5"/>
        <v>2</v>
      </c>
      <c r="N162" s="144">
        <v>9032.734915794872</v>
      </c>
    </row>
    <row r="163" spans="1:14">
      <c r="A163">
        <v>1155</v>
      </c>
      <c r="B163" s="3">
        <f t="shared" si="4"/>
        <v>15257.064270061175</v>
      </c>
      <c r="M163" s="32">
        <f t="shared" si="5"/>
        <v>1</v>
      </c>
      <c r="N163" s="144">
        <v>15256.064270061175</v>
      </c>
    </row>
    <row r="164" spans="1:14">
      <c r="A164">
        <v>1156</v>
      </c>
      <c r="B164" s="3">
        <f t="shared" si="4"/>
        <v>13110.05899987163</v>
      </c>
      <c r="M164" s="32">
        <f t="shared" si="5"/>
        <v>12</v>
      </c>
      <c r="N164" s="144">
        <v>13098.05899987163</v>
      </c>
    </row>
    <row r="165" spans="1:14">
      <c r="A165">
        <v>1157</v>
      </c>
      <c r="B165" s="3">
        <f t="shared" si="4"/>
        <v>11034.738959880446</v>
      </c>
      <c r="M165" s="32">
        <f t="shared" si="5"/>
        <v>8</v>
      </c>
      <c r="N165" s="144">
        <v>11026.738959880446</v>
      </c>
    </row>
    <row r="166" spans="1:14">
      <c r="A166">
        <v>1158</v>
      </c>
      <c r="B166" s="3">
        <f t="shared" si="4"/>
        <v>19594.240016586471</v>
      </c>
      <c r="M166" s="32">
        <f t="shared" si="5"/>
        <v>13</v>
      </c>
      <c r="N166" s="144">
        <v>19581.240016586471</v>
      </c>
    </row>
    <row r="167" spans="1:14">
      <c r="A167">
        <v>1159</v>
      </c>
      <c r="B167" s="3">
        <f t="shared" si="4"/>
        <v>13464.079194977123</v>
      </c>
      <c r="M167" s="32">
        <f t="shared" si="5"/>
        <v>5</v>
      </c>
      <c r="N167" s="144">
        <v>13459.079194977123</v>
      </c>
    </row>
    <row r="168" spans="1:14">
      <c r="A168">
        <v>1160</v>
      </c>
      <c r="B168" s="3">
        <f t="shared" si="4"/>
        <v>21826.847839296068</v>
      </c>
      <c r="M168" s="32">
        <f t="shared" si="5"/>
        <v>11</v>
      </c>
      <c r="N168" s="144">
        <v>21815.847839296068</v>
      </c>
    </row>
    <row r="169" spans="1:14">
      <c r="A169">
        <v>1161</v>
      </c>
      <c r="B169" s="3">
        <f t="shared" si="4"/>
        <v>25352.111507123445</v>
      </c>
      <c r="M169" s="32">
        <f t="shared" si="5"/>
        <v>4</v>
      </c>
      <c r="N169" s="144">
        <v>25348.111507123445</v>
      </c>
    </row>
    <row r="170" spans="1:14">
      <c r="A170">
        <v>1162</v>
      </c>
      <c r="B170" s="3">
        <f t="shared" si="4"/>
        <v>9084.7683817686284</v>
      </c>
      <c r="M170" s="32">
        <f t="shared" si="5"/>
        <v>7</v>
      </c>
      <c r="N170" s="144">
        <v>9077.7683817686284</v>
      </c>
    </row>
    <row r="171" spans="1:14">
      <c r="A171">
        <v>1163</v>
      </c>
      <c r="B171" s="3">
        <f t="shared" si="4"/>
        <v>13628.679597211836</v>
      </c>
      <c r="M171" s="32">
        <f t="shared" si="5"/>
        <v>3</v>
      </c>
      <c r="N171" s="144">
        <v>13625.679597211836</v>
      </c>
    </row>
    <row r="172" spans="1:14">
      <c r="A172">
        <v>1164</v>
      </c>
      <c r="B172" s="3">
        <f t="shared" si="4"/>
        <v>8631.2247889397186</v>
      </c>
      <c r="M172" s="32">
        <f t="shared" si="5"/>
        <v>10</v>
      </c>
      <c r="N172" s="144">
        <v>8621.2247889397186</v>
      </c>
    </row>
    <row r="173" spans="1:14">
      <c r="A173">
        <v>1165</v>
      </c>
      <c r="B173" s="3">
        <f t="shared" si="4"/>
        <v>34932.476670093522</v>
      </c>
      <c r="M173" s="32">
        <f t="shared" si="5"/>
        <v>6</v>
      </c>
      <c r="N173" s="144">
        <v>34926.476670093522</v>
      </c>
    </row>
    <row r="174" spans="1:14">
      <c r="A174">
        <v>1166</v>
      </c>
      <c r="B174" s="3">
        <f t="shared" si="4"/>
        <v>24660.660595247322</v>
      </c>
      <c r="M174" s="32">
        <f t="shared" si="5"/>
        <v>9</v>
      </c>
      <c r="N174" s="144">
        <v>24651.660595247322</v>
      </c>
    </row>
    <row r="175" spans="1:14">
      <c r="A175">
        <v>1167</v>
      </c>
      <c r="B175" s="3">
        <f t="shared" si="4"/>
        <v>10955.37994488537</v>
      </c>
      <c r="M175" s="32">
        <f t="shared" si="5"/>
        <v>2</v>
      </c>
      <c r="N175" s="144">
        <v>10953.37994488537</v>
      </c>
    </row>
    <row r="176" spans="1:14">
      <c r="A176">
        <v>1168</v>
      </c>
      <c r="B176" s="3">
        <f t="shared" si="4"/>
        <v>24629.450979120425</v>
      </c>
      <c r="M176" s="32">
        <f t="shared" si="5"/>
        <v>1</v>
      </c>
      <c r="N176" s="144">
        <v>24628.450979120425</v>
      </c>
    </row>
    <row r="177" spans="1:14">
      <c r="A177">
        <v>1169</v>
      </c>
      <c r="B177" s="3">
        <f t="shared" si="4"/>
        <v>12493.804241067473</v>
      </c>
      <c r="M177" s="32">
        <f t="shared" si="5"/>
        <v>12</v>
      </c>
      <c r="N177" s="144">
        <v>12481.804241067473</v>
      </c>
    </row>
    <row r="178" spans="1:14">
      <c r="A178">
        <v>1170</v>
      </c>
      <c r="B178" s="3">
        <f t="shared" si="4"/>
        <v>16226.18981413389</v>
      </c>
      <c r="M178" s="32">
        <f t="shared" si="5"/>
        <v>8</v>
      </c>
      <c r="N178" s="144">
        <v>16218.18981413389</v>
      </c>
    </row>
    <row r="179" spans="1:14">
      <c r="A179">
        <v>1171</v>
      </c>
      <c r="B179" s="3">
        <f t="shared" si="4"/>
        <v>37163.769591350414</v>
      </c>
      <c r="M179" s="32">
        <f t="shared" si="5"/>
        <v>13</v>
      </c>
      <c r="N179" s="144">
        <v>37150.769591350414</v>
      </c>
    </row>
    <row r="180" spans="1:14">
      <c r="A180">
        <v>1172</v>
      </c>
      <c r="B180" s="3">
        <f t="shared" si="4"/>
        <v>13011.321811650643</v>
      </c>
      <c r="M180" s="32">
        <f t="shared" si="5"/>
        <v>5</v>
      </c>
      <c r="N180" s="144">
        <v>13006.321811650643</v>
      </c>
    </row>
    <row r="181" spans="1:14">
      <c r="A181">
        <v>1173</v>
      </c>
      <c r="B181" s="3">
        <f t="shared" si="4"/>
        <v>7134.2604372399683</v>
      </c>
      <c r="M181" s="32">
        <f t="shared" si="5"/>
        <v>11</v>
      </c>
      <c r="N181" s="144">
        <v>7123.2604372399683</v>
      </c>
    </row>
    <row r="182" spans="1:14">
      <c r="A182">
        <v>1174</v>
      </c>
      <c r="B182" s="3">
        <f t="shared" si="4"/>
        <v>18070.979889189286</v>
      </c>
      <c r="M182" s="32">
        <f t="shared" si="5"/>
        <v>4</v>
      </c>
      <c r="N182" s="144">
        <v>18066.979889189286</v>
      </c>
    </row>
    <row r="183" spans="1:14">
      <c r="A183">
        <v>1175</v>
      </c>
      <c r="B183" s="3">
        <f t="shared" si="4"/>
        <v>20566.199483260374</v>
      </c>
      <c r="M183" s="32">
        <f t="shared" si="5"/>
        <v>7</v>
      </c>
      <c r="N183" s="144">
        <v>20559.199483260374</v>
      </c>
    </row>
    <row r="184" spans="1:14">
      <c r="A184">
        <v>1176</v>
      </c>
      <c r="B184" s="3">
        <f t="shared" si="4"/>
        <v>12206.933200932453</v>
      </c>
      <c r="M184" s="32">
        <f t="shared" si="5"/>
        <v>3</v>
      </c>
      <c r="N184" s="144">
        <v>12203.933200932453</v>
      </c>
    </row>
    <row r="185" spans="1:14">
      <c r="A185">
        <v>1177</v>
      </c>
      <c r="B185" s="3">
        <f t="shared" si="4"/>
        <v>15772.620003651984</v>
      </c>
      <c r="M185" s="32">
        <f t="shared" si="5"/>
        <v>10</v>
      </c>
      <c r="N185" s="144">
        <v>15762.620003651984</v>
      </c>
    </row>
    <row r="186" spans="1:14">
      <c r="A186">
        <v>1178</v>
      </c>
      <c r="B186" s="3">
        <f t="shared" si="4"/>
        <v>9019.3472643712466</v>
      </c>
      <c r="M186" s="32">
        <f t="shared" si="5"/>
        <v>6</v>
      </c>
      <c r="N186" s="144">
        <v>9013.3472643712466</v>
      </c>
    </row>
    <row r="187" spans="1:14">
      <c r="A187">
        <v>1179</v>
      </c>
      <c r="B187" s="3">
        <f t="shared" si="4"/>
        <v>22247.692914284959</v>
      </c>
      <c r="M187" s="32">
        <f t="shared" si="5"/>
        <v>9</v>
      </c>
      <c r="N187" s="144">
        <v>22238.692914284959</v>
      </c>
    </row>
    <row r="188" spans="1:14">
      <c r="A188">
        <v>1180</v>
      </c>
      <c r="B188" s="3">
        <f t="shared" si="4"/>
        <v>10644.968155733597</v>
      </c>
      <c r="M188" s="32">
        <f t="shared" si="5"/>
        <v>2</v>
      </c>
      <c r="N188" s="144">
        <v>10642.968155733597</v>
      </c>
    </row>
    <row r="189" spans="1:14">
      <c r="A189">
        <v>1181</v>
      </c>
      <c r="B189" s="3">
        <f t="shared" si="4"/>
        <v>11016.930825351716</v>
      </c>
      <c r="M189" s="32">
        <f t="shared" si="5"/>
        <v>1</v>
      </c>
      <c r="N189" s="144">
        <v>11015.930825351716</v>
      </c>
    </row>
    <row r="190" spans="1:14">
      <c r="A190">
        <v>1182</v>
      </c>
      <c r="B190" s="3">
        <f t="shared" si="4"/>
        <v>18267.948647233305</v>
      </c>
      <c r="M190" s="32">
        <f t="shared" si="5"/>
        <v>12</v>
      </c>
      <c r="N190" s="144">
        <v>18255.948647233305</v>
      </c>
    </row>
    <row r="191" spans="1:14">
      <c r="A191">
        <v>1183</v>
      </c>
      <c r="B191" s="3">
        <f t="shared" si="4"/>
        <v>12829.882328783342</v>
      </c>
      <c r="M191" s="32">
        <f t="shared" si="5"/>
        <v>8</v>
      </c>
      <c r="N191" s="144">
        <v>12821.882328783342</v>
      </c>
    </row>
    <row r="192" spans="1:14">
      <c r="A192">
        <v>1184</v>
      </c>
      <c r="B192" s="3">
        <f t="shared" si="4"/>
        <v>7036.1702976532697</v>
      </c>
      <c r="M192" s="32">
        <f t="shared" si="5"/>
        <v>13</v>
      </c>
      <c r="N192" s="144">
        <v>7023.1702976532697</v>
      </c>
    </row>
    <row r="193" spans="1:14">
      <c r="A193">
        <v>1185</v>
      </c>
      <c r="B193" s="3">
        <f t="shared" si="4"/>
        <v>9618.5809022606463</v>
      </c>
      <c r="M193" s="32">
        <f t="shared" si="5"/>
        <v>5</v>
      </c>
      <c r="N193" s="144">
        <v>9613.5809022606463</v>
      </c>
    </row>
    <row r="194" spans="1:14">
      <c r="A194">
        <v>1186</v>
      </c>
      <c r="B194" s="3">
        <f t="shared" si="4"/>
        <v>22109.137450415685</v>
      </c>
      <c r="M194" s="32">
        <f t="shared" si="5"/>
        <v>11</v>
      </c>
      <c r="N194" s="144">
        <v>22098.137450415685</v>
      </c>
    </row>
    <row r="195" spans="1:14">
      <c r="A195">
        <v>1187</v>
      </c>
      <c r="B195" s="3">
        <f t="shared" si="4"/>
        <v>19784.972649459847</v>
      </c>
      <c r="M195" s="32">
        <f t="shared" si="5"/>
        <v>4</v>
      </c>
      <c r="N195" s="144">
        <v>19780.972649459847</v>
      </c>
    </row>
    <row r="196" spans="1:14">
      <c r="A196">
        <v>1188</v>
      </c>
      <c r="B196" s="3">
        <f t="shared" si="4"/>
        <v>24069.925317967554</v>
      </c>
      <c r="M196" s="32">
        <f t="shared" si="5"/>
        <v>7</v>
      </c>
      <c r="N196" s="144">
        <v>24062.925317967554</v>
      </c>
    </row>
    <row r="197" spans="1:14">
      <c r="A197">
        <v>1189</v>
      </c>
      <c r="B197" s="3">
        <f t="shared" si="4"/>
        <v>9043.0549847078546</v>
      </c>
      <c r="M197" s="32">
        <f t="shared" si="5"/>
        <v>3</v>
      </c>
      <c r="N197" s="144">
        <v>9040.0549847078546</v>
      </c>
    </row>
    <row r="198" spans="1:14">
      <c r="A198">
        <v>1190</v>
      </c>
      <c r="B198" s="3">
        <f t="shared" si="4"/>
        <v>8255.8580045639919</v>
      </c>
      <c r="M198" s="32">
        <f t="shared" si="5"/>
        <v>10</v>
      </c>
      <c r="N198" s="144">
        <v>8245.8580045639919</v>
      </c>
    </row>
    <row r="199" spans="1:14">
      <c r="A199">
        <v>1191</v>
      </c>
      <c r="B199" s="3">
        <f t="shared" si="4"/>
        <v>17680.131285423045</v>
      </c>
      <c r="M199" s="32">
        <f t="shared" si="5"/>
        <v>6</v>
      </c>
      <c r="N199" s="144">
        <v>17674.131285423045</v>
      </c>
    </row>
    <row r="200" spans="1:14">
      <c r="A200">
        <v>1192</v>
      </c>
      <c r="B200" s="3">
        <f t="shared" si="4"/>
        <v>12046.716658725727</v>
      </c>
      <c r="M200" s="32">
        <f t="shared" si="5"/>
        <v>9</v>
      </c>
      <c r="N200" s="144">
        <v>12037.716658725727</v>
      </c>
    </row>
    <row r="201" spans="1:14">
      <c r="A201">
        <v>1193</v>
      </c>
      <c r="B201" s="3">
        <f t="shared" ref="B201:B207" si="6">N201+M201</f>
        <v>7974.3628638559449</v>
      </c>
      <c r="M201" s="32">
        <f t="shared" si="5"/>
        <v>2</v>
      </c>
      <c r="N201" s="144">
        <v>7972.3628638559449</v>
      </c>
    </row>
    <row r="202" spans="1:14">
      <c r="A202">
        <v>1194</v>
      </c>
      <c r="B202" s="3">
        <f t="shared" si="6"/>
        <v>13335.959351795123</v>
      </c>
      <c r="M202" s="32">
        <f t="shared" si="5"/>
        <v>1</v>
      </c>
      <c r="N202" s="144">
        <v>13334.959351795123</v>
      </c>
    </row>
    <row r="203" spans="1:14">
      <c r="A203">
        <v>1195</v>
      </c>
      <c r="B203" s="3">
        <f t="shared" si="6"/>
        <v>11014.688712001931</v>
      </c>
      <c r="M203" s="32">
        <f t="shared" si="5"/>
        <v>12</v>
      </c>
      <c r="N203" s="144">
        <v>11002.688712001931</v>
      </c>
    </row>
    <row r="204" spans="1:14">
      <c r="A204">
        <v>1196</v>
      </c>
      <c r="B204" s="3">
        <f t="shared" si="6"/>
        <v>11452.46582022815</v>
      </c>
      <c r="M204" s="32">
        <f t="shared" si="5"/>
        <v>8</v>
      </c>
      <c r="N204" s="144">
        <v>11444.46582022815</v>
      </c>
    </row>
    <row r="205" spans="1:14">
      <c r="A205">
        <v>1197</v>
      </c>
      <c r="B205" s="3">
        <f t="shared" si="6"/>
        <v>9945.6243066310726</v>
      </c>
      <c r="M205" s="32">
        <f t="shared" si="5"/>
        <v>13</v>
      </c>
      <c r="N205" s="144">
        <v>9932.6243066310726</v>
      </c>
    </row>
    <row r="206" spans="1:14">
      <c r="A206">
        <v>1198</v>
      </c>
      <c r="B206" s="3">
        <f t="shared" si="6"/>
        <v>7162.2156331548777</v>
      </c>
      <c r="M206" s="32">
        <f t="shared" si="5"/>
        <v>5</v>
      </c>
      <c r="N206" s="144">
        <v>7157.2156331548777</v>
      </c>
    </row>
    <row r="207" spans="1:14">
      <c r="A207">
        <v>1199</v>
      </c>
      <c r="B207" s="3">
        <f t="shared" si="6"/>
        <v>14829.903289131416</v>
      </c>
      <c r="M207" s="32">
        <f t="shared" si="5"/>
        <v>11</v>
      </c>
      <c r="N207" s="144">
        <v>14818.903289131416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0165F-CE73-324D-9A7E-6E70ED4E059A}">
  <sheetPr codeName="Sheet5"/>
  <dimension ref="A1:BA206"/>
  <sheetViews>
    <sheetView zoomScaleNormal="100" workbookViewId="0">
      <selection activeCell="B61" sqref="B61"/>
    </sheetView>
  </sheetViews>
  <sheetFormatPr defaultColWidth="11.42578125" defaultRowHeight="12.75"/>
  <sheetData>
    <row r="1" spans="1:53" s="75" customFormat="1" ht="18.75">
      <c r="A1" s="138" t="s">
        <v>632</v>
      </c>
      <c r="H1" s="139" t="s">
        <v>709</v>
      </c>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s="75" customFormat="1">
      <c r="A2" s="142" t="s">
        <v>680</v>
      </c>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s="75" customFormat="1">
      <c r="A3" s="122" t="str">
        <f ca="1">"Sheet: "&amp;MID(CELL("filename",A1),FIND("]",CELL("filename",A1))+1,255)</f>
        <v>Sheet: Customer Longevity</v>
      </c>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5" spans="1:53">
      <c r="A5" s="19" t="s">
        <v>16</v>
      </c>
      <c r="B5" s="2"/>
      <c r="J5" s="2"/>
    </row>
    <row r="6" spans="1:53">
      <c r="A6" s="19" t="s">
        <v>17</v>
      </c>
      <c r="B6" s="19" t="s">
        <v>7</v>
      </c>
      <c r="C6" s="22"/>
      <c r="J6" s="19"/>
    </row>
    <row r="7" spans="1:53">
      <c r="A7" s="1">
        <v>2.053872354094155E-3</v>
      </c>
      <c r="B7">
        <v>1153</v>
      </c>
    </row>
    <row r="8" spans="1:53">
      <c r="A8" s="1">
        <v>0.10085489667297332</v>
      </c>
      <c r="B8">
        <v>1005</v>
      </c>
    </row>
    <row r="9" spans="1:53">
      <c r="A9" s="1">
        <v>0.12692946378686065</v>
      </c>
      <c r="B9">
        <v>1073</v>
      </c>
    </row>
    <row r="10" spans="1:53">
      <c r="A10" s="1">
        <v>0.26924001786157614</v>
      </c>
      <c r="B10">
        <v>1006</v>
      </c>
    </row>
    <row r="11" spans="1:53">
      <c r="A11" s="1">
        <v>0.35345919797491077</v>
      </c>
      <c r="B11">
        <v>1196</v>
      </c>
    </row>
    <row r="12" spans="1:53">
      <c r="A12" s="1">
        <v>0.69458101280439499</v>
      </c>
      <c r="B12">
        <v>1168</v>
      </c>
    </row>
    <row r="13" spans="1:53">
      <c r="A13" s="1">
        <v>0.71194101056312298</v>
      </c>
      <c r="B13">
        <v>1159</v>
      </c>
    </row>
    <row r="14" spans="1:53">
      <c r="A14" s="1">
        <v>0.74179374811897403</v>
      </c>
      <c r="B14">
        <v>1122</v>
      </c>
    </row>
    <row r="15" spans="1:53">
      <c r="A15" s="29">
        <v>0.84755566591954212</v>
      </c>
      <c r="B15">
        <v>1000</v>
      </c>
    </row>
    <row r="16" spans="1:53">
      <c r="A16" s="1">
        <v>0.99335127852297034</v>
      </c>
      <c r="B16">
        <v>1012</v>
      </c>
    </row>
    <row r="17" spans="1:2">
      <c r="A17" s="1">
        <v>1.0591356798462082</v>
      </c>
      <c r="B17">
        <v>1099</v>
      </c>
    </row>
    <row r="18" spans="1:2">
      <c r="A18" s="1">
        <v>1.6566562071406783</v>
      </c>
      <c r="B18">
        <v>1133</v>
      </c>
    </row>
    <row r="19" spans="1:2">
      <c r="A19" s="1">
        <v>1.7588404045254402</v>
      </c>
      <c r="B19">
        <v>1155</v>
      </c>
    </row>
    <row r="20" spans="1:2">
      <c r="A20" s="1">
        <v>1.7658979201285097</v>
      </c>
      <c r="B20">
        <v>1152</v>
      </c>
    </row>
    <row r="21" spans="1:2">
      <c r="A21" s="1">
        <v>1.8688910788923758</v>
      </c>
      <c r="B21">
        <v>1046</v>
      </c>
    </row>
    <row r="22" spans="1:2">
      <c r="A22" s="1">
        <v>1.8787564830078569</v>
      </c>
      <c r="B22">
        <v>1093</v>
      </c>
    </row>
    <row r="23" spans="1:2">
      <c r="A23" s="1">
        <v>1.8886457579714762</v>
      </c>
      <c r="B23">
        <v>1049</v>
      </c>
    </row>
    <row r="24" spans="1:2">
      <c r="A24" s="1">
        <v>2.1490882125376642</v>
      </c>
      <c r="B24">
        <v>1069</v>
      </c>
    </row>
    <row r="25" spans="1:2">
      <c r="A25" s="1">
        <v>2.2510719743859582</v>
      </c>
      <c r="B25">
        <v>1038</v>
      </c>
    </row>
    <row r="26" spans="1:2">
      <c r="A26" s="1">
        <v>2.3413853531910487</v>
      </c>
      <c r="B26">
        <v>1109</v>
      </c>
    </row>
    <row r="27" spans="1:2">
      <c r="A27" s="1">
        <v>2.4722976482754513</v>
      </c>
      <c r="B27">
        <v>1063</v>
      </c>
    </row>
    <row r="28" spans="1:2">
      <c r="A28" s="1">
        <v>2.5005985558858268</v>
      </c>
      <c r="B28">
        <v>1188</v>
      </c>
    </row>
    <row r="29" spans="1:2">
      <c r="A29" s="1">
        <v>2.5793589803460115</v>
      </c>
      <c r="B29">
        <v>1066</v>
      </c>
    </row>
    <row r="30" spans="1:2">
      <c r="A30" s="1">
        <v>2.6435185961058005</v>
      </c>
      <c r="B30">
        <v>1058</v>
      </c>
    </row>
    <row r="31" spans="1:2">
      <c r="A31" s="1">
        <v>2.6959122737336481</v>
      </c>
      <c r="B31">
        <v>1182</v>
      </c>
    </row>
    <row r="32" spans="1:2">
      <c r="A32" s="1">
        <v>2.9340865780037029</v>
      </c>
      <c r="B32">
        <v>1007</v>
      </c>
    </row>
    <row r="33" spans="1:2">
      <c r="A33" s="1">
        <v>2.9871158935285647</v>
      </c>
      <c r="B33">
        <v>1043</v>
      </c>
    </row>
    <row r="34" spans="1:2">
      <c r="A34" s="1">
        <v>3.0026687249581991</v>
      </c>
      <c r="B34">
        <v>1052</v>
      </c>
    </row>
    <row r="35" spans="1:2">
      <c r="A35" s="1">
        <v>3.019900728774684</v>
      </c>
      <c r="B35">
        <v>1194</v>
      </c>
    </row>
    <row r="36" spans="1:2">
      <c r="A36" s="1">
        <v>3.1634610864125392</v>
      </c>
      <c r="B36">
        <v>1123</v>
      </c>
    </row>
    <row r="37" spans="1:2">
      <c r="A37" s="1">
        <v>3.2611973051008296</v>
      </c>
      <c r="B37">
        <v>1126</v>
      </c>
    </row>
    <row r="38" spans="1:2">
      <c r="A38" s="1">
        <v>3.3672379829672652</v>
      </c>
      <c r="B38">
        <v>1197</v>
      </c>
    </row>
    <row r="39" spans="1:2">
      <c r="A39" s="1">
        <v>3.554804513463913</v>
      </c>
      <c r="B39">
        <v>1074</v>
      </c>
    </row>
    <row r="40" spans="1:2">
      <c r="A40" s="1">
        <v>3.5834552066189005</v>
      </c>
      <c r="B40">
        <v>1079</v>
      </c>
    </row>
    <row r="41" spans="1:2">
      <c r="A41" s="1">
        <v>3.6107778631215002</v>
      </c>
      <c r="B41">
        <v>1096</v>
      </c>
    </row>
    <row r="42" spans="1:2">
      <c r="A42" s="1">
        <v>3.6176051595029368</v>
      </c>
      <c r="B42">
        <v>1183</v>
      </c>
    </row>
    <row r="43" spans="1:2">
      <c r="A43" s="1">
        <v>3.6510975705607884</v>
      </c>
      <c r="B43">
        <v>1023</v>
      </c>
    </row>
    <row r="44" spans="1:2">
      <c r="A44" s="1">
        <v>3.6675007513923457</v>
      </c>
      <c r="B44">
        <v>1177</v>
      </c>
    </row>
    <row r="45" spans="1:2">
      <c r="A45" s="1">
        <v>3.6934329451693797</v>
      </c>
      <c r="B45">
        <v>1184</v>
      </c>
    </row>
    <row r="46" spans="1:2">
      <c r="A46" s="1">
        <v>3.7651185751891507</v>
      </c>
      <c r="B46">
        <v>1135</v>
      </c>
    </row>
    <row r="47" spans="1:2">
      <c r="A47" s="1">
        <v>3.8395634899330862</v>
      </c>
      <c r="B47">
        <v>1170</v>
      </c>
    </row>
    <row r="48" spans="1:2">
      <c r="A48" s="1">
        <v>3.8527818415402084</v>
      </c>
      <c r="B48">
        <v>1192</v>
      </c>
    </row>
    <row r="49" spans="1:2">
      <c r="A49" s="1">
        <v>4.0152482624879502</v>
      </c>
      <c r="B49">
        <v>1134</v>
      </c>
    </row>
    <row r="50" spans="1:2">
      <c r="A50" s="1">
        <v>4.0839732690159467</v>
      </c>
      <c r="B50">
        <v>1033</v>
      </c>
    </row>
    <row r="51" spans="1:2">
      <c r="A51" s="1">
        <v>4.0909261501700698</v>
      </c>
      <c r="B51">
        <v>1172</v>
      </c>
    </row>
    <row r="52" spans="1:2">
      <c r="A52" s="1">
        <v>4.1058980979220134</v>
      </c>
      <c r="B52">
        <v>1129</v>
      </c>
    </row>
    <row r="53" spans="1:2">
      <c r="A53" s="1">
        <v>4.1953767269286999</v>
      </c>
      <c r="B53">
        <v>1132</v>
      </c>
    </row>
    <row r="54" spans="1:2">
      <c r="A54" s="29">
        <v>4.21</v>
      </c>
      <c r="B54">
        <v>1002</v>
      </c>
    </row>
    <row r="55" spans="1:2">
      <c r="A55" s="1">
        <v>4.2201886965355468</v>
      </c>
      <c r="B55">
        <v>1147</v>
      </c>
    </row>
    <row r="56" spans="1:2">
      <c r="A56" s="1">
        <v>4.2462979312109042</v>
      </c>
      <c r="B56">
        <v>1078</v>
      </c>
    </row>
    <row r="57" spans="1:2">
      <c r="A57" s="1">
        <v>4.2836625603623641</v>
      </c>
      <c r="B57">
        <v>1100</v>
      </c>
    </row>
    <row r="58" spans="1:2">
      <c r="A58" s="1">
        <v>4.4806207094672192</v>
      </c>
      <c r="B58">
        <v>1107</v>
      </c>
    </row>
    <row r="59" spans="1:2">
      <c r="A59" s="1">
        <v>4.5388075415730462</v>
      </c>
      <c r="B59">
        <v>1164</v>
      </c>
    </row>
    <row r="60" spans="1:2">
      <c r="A60" s="1">
        <v>4.6905632378596884</v>
      </c>
      <c r="B60">
        <v>1180</v>
      </c>
    </row>
    <row r="61" spans="1:2">
      <c r="A61" s="1">
        <v>4.7001248193934231</v>
      </c>
      <c r="B61">
        <v>1128</v>
      </c>
    </row>
    <row r="62" spans="1:2">
      <c r="A62" s="1">
        <v>4.8677052942503378</v>
      </c>
      <c r="B62">
        <v>1110</v>
      </c>
    </row>
    <row r="63" spans="1:2">
      <c r="A63" s="1">
        <v>4.920093905265233</v>
      </c>
      <c r="B63">
        <v>1175</v>
      </c>
    </row>
    <row r="64" spans="1:2">
      <c r="A64" s="1">
        <v>4.9531586033555595</v>
      </c>
      <c r="B64">
        <v>1169</v>
      </c>
    </row>
    <row r="65" spans="1:2">
      <c r="A65" s="1">
        <v>4.9864883943672238</v>
      </c>
      <c r="B65">
        <v>1118</v>
      </c>
    </row>
    <row r="66" spans="1:2">
      <c r="A66" s="1">
        <v>5.0971071084283999</v>
      </c>
      <c r="B66">
        <v>1193</v>
      </c>
    </row>
    <row r="67" spans="1:2">
      <c r="A67" s="1">
        <v>5.2373904891441327</v>
      </c>
      <c r="B67">
        <v>1157</v>
      </c>
    </row>
    <row r="68" spans="1:2">
      <c r="A68" s="1">
        <v>5.2730424187654625</v>
      </c>
      <c r="B68">
        <v>1112</v>
      </c>
    </row>
    <row r="69" spans="1:2">
      <c r="A69" s="1">
        <v>5.3119542980583718</v>
      </c>
      <c r="B69">
        <v>1015</v>
      </c>
    </row>
    <row r="70" spans="1:2">
      <c r="A70" s="1">
        <v>5.3684110354552308</v>
      </c>
      <c r="B70">
        <v>1068</v>
      </c>
    </row>
    <row r="71" spans="1:2">
      <c r="A71" s="1">
        <v>5.4240117307015936</v>
      </c>
      <c r="B71">
        <v>1121</v>
      </c>
    </row>
    <row r="72" spans="1:2">
      <c r="A72" s="1">
        <v>5.491046611706266</v>
      </c>
      <c r="B72">
        <v>1179</v>
      </c>
    </row>
    <row r="73" spans="1:2">
      <c r="A73" s="1">
        <v>5.6045003225554577</v>
      </c>
      <c r="B73">
        <v>1008</v>
      </c>
    </row>
    <row r="74" spans="1:2">
      <c r="A74" s="1">
        <v>5.6820015587534254</v>
      </c>
      <c r="B74">
        <v>1041</v>
      </c>
    </row>
    <row r="75" spans="1:2">
      <c r="A75" s="1">
        <v>5.6962751635965949</v>
      </c>
      <c r="B75">
        <v>1026</v>
      </c>
    </row>
    <row r="76" spans="1:2">
      <c r="A76" s="1">
        <v>5.7030940324911663</v>
      </c>
      <c r="B76">
        <v>1077</v>
      </c>
    </row>
    <row r="77" spans="1:2">
      <c r="A77" s="1">
        <v>5.7128236824779277</v>
      </c>
      <c r="B77">
        <v>1092</v>
      </c>
    </row>
    <row r="78" spans="1:2">
      <c r="A78" s="1">
        <v>5.7445717588820964</v>
      </c>
      <c r="B78">
        <v>1103</v>
      </c>
    </row>
    <row r="79" spans="1:2">
      <c r="A79" s="1">
        <v>6.0628560794238098</v>
      </c>
      <c r="B79">
        <v>1151</v>
      </c>
    </row>
    <row r="80" spans="1:2">
      <c r="A80" s="1">
        <v>6.0944549893945501</v>
      </c>
      <c r="B80">
        <v>1091</v>
      </c>
    </row>
    <row r="81" spans="1:2">
      <c r="A81" s="1">
        <v>6.1608439665038937</v>
      </c>
      <c r="B81">
        <v>1171</v>
      </c>
    </row>
    <row r="82" spans="1:2">
      <c r="A82" s="1">
        <v>6.1711658577868329</v>
      </c>
      <c r="B82">
        <v>1040</v>
      </c>
    </row>
    <row r="83" spans="1:2">
      <c r="A83" s="1">
        <v>6.2235486270754938</v>
      </c>
      <c r="B83">
        <v>1089</v>
      </c>
    </row>
    <row r="84" spans="1:2">
      <c r="A84" s="1">
        <v>6.3565310996771309</v>
      </c>
      <c r="B84">
        <v>1160</v>
      </c>
    </row>
    <row r="85" spans="1:2">
      <c r="A85" s="1">
        <v>6.4072738085611531</v>
      </c>
      <c r="B85">
        <v>1084</v>
      </c>
    </row>
    <row r="86" spans="1:2">
      <c r="A86" s="1">
        <v>6.4133862585245769</v>
      </c>
      <c r="B86">
        <v>1003</v>
      </c>
    </row>
    <row r="87" spans="1:2">
      <c r="A87" s="1">
        <v>6.4321752325911437</v>
      </c>
      <c r="B87">
        <v>1125</v>
      </c>
    </row>
    <row r="88" spans="1:2">
      <c r="A88" s="1">
        <v>6.4653140666632121</v>
      </c>
      <c r="B88">
        <v>1051</v>
      </c>
    </row>
    <row r="89" spans="1:2">
      <c r="A89" s="1">
        <v>6.5452079648045638</v>
      </c>
      <c r="B89">
        <v>1081</v>
      </c>
    </row>
    <row r="90" spans="1:2">
      <c r="A90" s="1">
        <v>6.5499524057948708</v>
      </c>
      <c r="B90">
        <v>1143</v>
      </c>
    </row>
    <row r="91" spans="1:2">
      <c r="A91" s="1">
        <v>6.6087896528857799</v>
      </c>
      <c r="B91">
        <v>1198</v>
      </c>
    </row>
    <row r="92" spans="1:2">
      <c r="A92" s="1">
        <v>6.7114178268891074</v>
      </c>
      <c r="B92">
        <v>1042</v>
      </c>
    </row>
    <row r="93" spans="1:2">
      <c r="A93" s="1">
        <v>6.7786682335310289</v>
      </c>
      <c r="B93">
        <v>1101</v>
      </c>
    </row>
    <row r="94" spans="1:2">
      <c r="A94" s="1">
        <v>6.7811347391602812</v>
      </c>
      <c r="B94">
        <v>1010</v>
      </c>
    </row>
    <row r="95" spans="1:2">
      <c r="A95" s="1">
        <v>6.8030757062364016</v>
      </c>
      <c r="B95">
        <v>1080</v>
      </c>
    </row>
    <row r="96" spans="1:2">
      <c r="A96" s="1">
        <v>6.930872425648805</v>
      </c>
      <c r="B96">
        <v>1138</v>
      </c>
    </row>
    <row r="97" spans="1:2">
      <c r="A97" s="1">
        <v>6.964776309889718</v>
      </c>
      <c r="B97">
        <v>1116</v>
      </c>
    </row>
    <row r="98" spans="1:2">
      <c r="A98" s="1">
        <v>6.9745743079350166</v>
      </c>
      <c r="B98">
        <v>1062</v>
      </c>
    </row>
    <row r="99" spans="1:2">
      <c r="A99" s="1">
        <v>6.9839157337480327</v>
      </c>
      <c r="B99">
        <v>1191</v>
      </c>
    </row>
    <row r="100" spans="1:2">
      <c r="A100" s="1">
        <v>7.0430057770826355</v>
      </c>
      <c r="B100">
        <v>1195</v>
      </c>
    </row>
    <row r="101" spans="1:2">
      <c r="A101" s="1">
        <v>7.0471878250588613</v>
      </c>
      <c r="B101">
        <v>1102</v>
      </c>
    </row>
    <row r="102" spans="1:2">
      <c r="A102" s="1">
        <v>7.0990791747122604</v>
      </c>
      <c r="B102">
        <v>1019</v>
      </c>
    </row>
    <row r="103" spans="1:2">
      <c r="A103" s="1">
        <v>7.2656434680771476</v>
      </c>
      <c r="B103">
        <v>1030</v>
      </c>
    </row>
    <row r="104" spans="1:2">
      <c r="A104" s="1">
        <v>7.28351891878191</v>
      </c>
      <c r="B104">
        <v>1106</v>
      </c>
    </row>
    <row r="105" spans="1:2">
      <c r="A105" s="1">
        <v>7.3117761492856106</v>
      </c>
      <c r="B105">
        <v>1059</v>
      </c>
    </row>
    <row r="106" spans="1:2">
      <c r="A106" s="1">
        <v>7.3568331368776629</v>
      </c>
      <c r="B106">
        <v>1141</v>
      </c>
    </row>
    <row r="107" spans="1:2">
      <c r="A107" s="1">
        <v>7.6233449457608531</v>
      </c>
      <c r="B107">
        <v>1082</v>
      </c>
    </row>
    <row r="108" spans="1:2">
      <c r="A108" s="1">
        <v>7.7595504269410425</v>
      </c>
      <c r="B108">
        <v>1140</v>
      </c>
    </row>
    <row r="109" spans="1:2">
      <c r="A109" s="1">
        <v>7.780176867396273</v>
      </c>
      <c r="B109">
        <v>1075</v>
      </c>
    </row>
    <row r="110" spans="1:2">
      <c r="A110" s="1">
        <v>7.8392039702626874</v>
      </c>
      <c r="B110">
        <v>1156</v>
      </c>
    </row>
    <row r="111" spans="1:2">
      <c r="A111" s="1">
        <v>7.8645421531908495</v>
      </c>
      <c r="B111">
        <v>1060</v>
      </c>
    </row>
    <row r="112" spans="1:2">
      <c r="A112" s="1">
        <v>7.9400421224111568</v>
      </c>
      <c r="B112">
        <v>1142</v>
      </c>
    </row>
    <row r="113" spans="1:2">
      <c r="A113" s="1">
        <v>7.9851035202594911</v>
      </c>
      <c r="B113">
        <v>1021</v>
      </c>
    </row>
    <row r="114" spans="1:2">
      <c r="A114" s="1">
        <v>8.0640944846622471</v>
      </c>
      <c r="B114">
        <v>1067</v>
      </c>
    </row>
    <row r="115" spans="1:2">
      <c r="A115" s="1">
        <v>8.0685432314216836</v>
      </c>
      <c r="B115">
        <v>1181</v>
      </c>
    </row>
    <row r="116" spans="1:2">
      <c r="A116" s="1">
        <v>8.0909007615483919</v>
      </c>
      <c r="B116">
        <v>1104</v>
      </c>
    </row>
    <row r="117" spans="1:2">
      <c r="A117" s="1">
        <v>8.2183069698804196</v>
      </c>
      <c r="B117">
        <v>1090</v>
      </c>
    </row>
    <row r="118" spans="1:2">
      <c r="A118" s="1">
        <v>8.3613809768626961</v>
      </c>
      <c r="B118">
        <v>1065</v>
      </c>
    </row>
    <row r="119" spans="1:2">
      <c r="A119" s="1">
        <v>8.7364530111597833</v>
      </c>
      <c r="B119">
        <v>1148</v>
      </c>
    </row>
    <row r="120" spans="1:2">
      <c r="A120" s="1">
        <v>8.7557446941670527</v>
      </c>
      <c r="B120">
        <v>1097</v>
      </c>
    </row>
    <row r="121" spans="1:2">
      <c r="A121" s="1">
        <v>8.765163868303155</v>
      </c>
      <c r="B121">
        <v>1105</v>
      </c>
    </row>
    <row r="122" spans="1:2">
      <c r="A122" s="1">
        <v>8.8785512081296094</v>
      </c>
      <c r="B122">
        <v>1115</v>
      </c>
    </row>
    <row r="123" spans="1:2">
      <c r="A123" s="1">
        <v>8.8839145541538471</v>
      </c>
      <c r="B123">
        <v>1009</v>
      </c>
    </row>
    <row r="124" spans="1:2">
      <c r="A124" s="1">
        <v>8.900787760442805</v>
      </c>
      <c r="B124">
        <v>1146</v>
      </c>
    </row>
    <row r="125" spans="1:2">
      <c r="A125" s="1">
        <v>8.9627046238281061</v>
      </c>
      <c r="B125">
        <v>1187</v>
      </c>
    </row>
    <row r="126" spans="1:2">
      <c r="A126" s="1">
        <v>8.9627969151965452</v>
      </c>
      <c r="B126">
        <v>1139</v>
      </c>
    </row>
    <row r="127" spans="1:2">
      <c r="A127" s="1">
        <v>9.0802835180826076</v>
      </c>
      <c r="B127">
        <v>1095</v>
      </c>
    </row>
    <row r="128" spans="1:2">
      <c r="A128" s="1">
        <v>9.3273906278737666</v>
      </c>
      <c r="B128">
        <v>1098</v>
      </c>
    </row>
    <row r="129" spans="1:2">
      <c r="A129" s="1">
        <v>9.6896445909438285</v>
      </c>
      <c r="B129">
        <v>1117</v>
      </c>
    </row>
    <row r="130" spans="1:2">
      <c r="A130" s="1">
        <v>9.7766540104744291</v>
      </c>
      <c r="B130">
        <v>1035</v>
      </c>
    </row>
    <row r="131" spans="1:2">
      <c r="A131" s="1">
        <v>9.8216913454660322</v>
      </c>
      <c r="B131">
        <v>1032</v>
      </c>
    </row>
    <row r="132" spans="1:2">
      <c r="A132" s="1">
        <v>9.9766703493511404</v>
      </c>
      <c r="B132">
        <v>1053</v>
      </c>
    </row>
    <row r="133" spans="1:2">
      <c r="A133" s="1">
        <v>10.013950760405146</v>
      </c>
      <c r="B133">
        <v>1145</v>
      </c>
    </row>
    <row r="134" spans="1:2">
      <c r="A134" s="1">
        <v>10.018826862713984</v>
      </c>
      <c r="B134">
        <v>1061</v>
      </c>
    </row>
    <row r="135" spans="1:2">
      <c r="A135" s="1">
        <v>10.080169190140715</v>
      </c>
      <c r="B135">
        <v>1199</v>
      </c>
    </row>
    <row r="136" spans="1:2">
      <c r="A136" s="1">
        <v>10.19273180968897</v>
      </c>
      <c r="B136">
        <v>1136</v>
      </c>
    </row>
    <row r="137" spans="1:2">
      <c r="A137" s="1">
        <v>10.314734959474563</v>
      </c>
      <c r="B137">
        <v>1045</v>
      </c>
    </row>
    <row r="138" spans="1:2">
      <c r="A138" s="1">
        <v>10.4260718003676</v>
      </c>
      <c r="B138">
        <v>1083</v>
      </c>
    </row>
    <row r="139" spans="1:2">
      <c r="A139" s="1">
        <v>10.561947322531704</v>
      </c>
      <c r="B139">
        <v>1150</v>
      </c>
    </row>
    <row r="140" spans="1:2">
      <c r="A140" s="1">
        <v>10.610331517339</v>
      </c>
      <c r="B140">
        <v>1088</v>
      </c>
    </row>
    <row r="141" spans="1:2">
      <c r="A141" s="1">
        <v>10.72886472743542</v>
      </c>
      <c r="B141">
        <v>1022</v>
      </c>
    </row>
    <row r="142" spans="1:2">
      <c r="A142" s="1">
        <v>10.735936001265836</v>
      </c>
      <c r="B142">
        <v>1094</v>
      </c>
    </row>
    <row r="143" spans="1:2">
      <c r="A143" s="1">
        <v>10.896107827231857</v>
      </c>
      <c r="B143">
        <v>1036</v>
      </c>
    </row>
    <row r="144" spans="1:2">
      <c r="A144" s="1">
        <v>10.903210861667826</v>
      </c>
      <c r="B144">
        <v>1028</v>
      </c>
    </row>
    <row r="145" spans="1:2">
      <c r="A145" s="1">
        <v>10.960825553788137</v>
      </c>
      <c r="B145">
        <v>1124</v>
      </c>
    </row>
    <row r="146" spans="1:2">
      <c r="A146" s="1">
        <v>10.966843294656259</v>
      </c>
      <c r="B146">
        <v>1027</v>
      </c>
    </row>
    <row r="147" spans="1:2">
      <c r="A147" s="1">
        <v>10.989978478269352</v>
      </c>
      <c r="B147">
        <v>1190</v>
      </c>
    </row>
    <row r="148" spans="1:2">
      <c r="A148" s="1">
        <v>11.069427937565173</v>
      </c>
      <c r="B148">
        <v>1020</v>
      </c>
    </row>
    <row r="149" spans="1:2">
      <c r="A149" s="1">
        <v>11.334014728919662</v>
      </c>
      <c r="B149">
        <v>1044</v>
      </c>
    </row>
    <row r="150" spans="1:2">
      <c r="A150" s="1">
        <v>11.372524174131266</v>
      </c>
      <c r="B150">
        <v>1016</v>
      </c>
    </row>
    <row r="151" spans="1:2">
      <c r="A151" s="1">
        <v>11.389138007250249</v>
      </c>
      <c r="B151">
        <v>1086</v>
      </c>
    </row>
    <row r="152" spans="1:2">
      <c r="A152" s="1">
        <v>11.422367263389946</v>
      </c>
      <c r="B152">
        <v>1130</v>
      </c>
    </row>
    <row r="153" spans="1:2">
      <c r="A153" s="1">
        <v>11.422909543003337</v>
      </c>
      <c r="B153">
        <v>1174</v>
      </c>
    </row>
    <row r="154" spans="1:2">
      <c r="A154" s="1">
        <v>11.520883846058938</v>
      </c>
      <c r="B154">
        <v>1054</v>
      </c>
    </row>
    <row r="155" spans="1:2">
      <c r="A155" s="1">
        <v>11.602273548725917</v>
      </c>
      <c r="B155">
        <v>1114</v>
      </c>
    </row>
    <row r="156" spans="1:2">
      <c r="A156" s="1">
        <v>11.700368205226761</v>
      </c>
      <c r="B156">
        <v>1120</v>
      </c>
    </row>
    <row r="157" spans="1:2">
      <c r="A157" s="1">
        <v>11.708924587789054</v>
      </c>
      <c r="B157">
        <v>1013</v>
      </c>
    </row>
    <row r="158" spans="1:2">
      <c r="A158" s="1">
        <v>11.739489270791406</v>
      </c>
      <c r="B158">
        <v>1162</v>
      </c>
    </row>
    <row r="159" spans="1:2">
      <c r="A159" s="1">
        <v>11.750574001005939</v>
      </c>
      <c r="B159">
        <v>1048</v>
      </c>
    </row>
    <row r="160" spans="1:2">
      <c r="A160" s="1">
        <v>11.760023744446066</v>
      </c>
      <c r="B160">
        <v>1024</v>
      </c>
    </row>
    <row r="161" spans="1:2">
      <c r="A161" s="1">
        <v>11.865563344927123</v>
      </c>
      <c r="B161">
        <v>1064</v>
      </c>
    </row>
    <row r="162" spans="1:2">
      <c r="A162" s="1">
        <v>11.996402664179511</v>
      </c>
      <c r="B162">
        <v>1189</v>
      </c>
    </row>
    <row r="163" spans="1:2">
      <c r="A163" s="1">
        <v>12.018202811590349</v>
      </c>
      <c r="B163">
        <v>1149</v>
      </c>
    </row>
    <row r="164" spans="1:2">
      <c r="A164" s="1">
        <v>12.04029156500647</v>
      </c>
      <c r="B164">
        <v>1113</v>
      </c>
    </row>
    <row r="165" spans="1:2">
      <c r="A165" s="1">
        <v>12.056114432188799</v>
      </c>
      <c r="B165">
        <v>1108</v>
      </c>
    </row>
    <row r="166" spans="1:2">
      <c r="A166" s="1">
        <v>12.075300877368168</v>
      </c>
      <c r="B166">
        <v>1137</v>
      </c>
    </row>
    <row r="167" spans="1:2">
      <c r="A167" s="1">
        <v>12.148517419169689</v>
      </c>
      <c r="B167">
        <v>1185</v>
      </c>
    </row>
    <row r="168" spans="1:2">
      <c r="A168" s="1">
        <v>12.285136231695805</v>
      </c>
      <c r="B168">
        <v>1186</v>
      </c>
    </row>
    <row r="169" spans="1:2">
      <c r="A169" s="1">
        <v>12.295407857498773</v>
      </c>
      <c r="B169">
        <v>1131</v>
      </c>
    </row>
    <row r="170" spans="1:2">
      <c r="A170" s="1">
        <v>12.322492132827293</v>
      </c>
      <c r="B170">
        <v>1158</v>
      </c>
    </row>
    <row r="171" spans="1:2">
      <c r="A171" s="1">
        <v>12.353768718720229</v>
      </c>
      <c r="B171">
        <v>1167</v>
      </c>
    </row>
    <row r="172" spans="1:2">
      <c r="A172" s="1">
        <v>12.532660552038697</v>
      </c>
      <c r="B172">
        <v>1163</v>
      </c>
    </row>
    <row r="173" spans="1:2">
      <c r="A173" s="1">
        <v>12.547620053240264</v>
      </c>
      <c r="B173">
        <v>1056</v>
      </c>
    </row>
    <row r="174" spans="1:2">
      <c r="A174" s="1">
        <v>12.629333005692706</v>
      </c>
      <c r="B174">
        <v>1072</v>
      </c>
    </row>
    <row r="175" spans="1:2">
      <c r="A175" s="1">
        <v>12.631199862665367</v>
      </c>
      <c r="B175">
        <v>1034</v>
      </c>
    </row>
    <row r="176" spans="1:2">
      <c r="A176" s="1">
        <v>12.690559257994487</v>
      </c>
      <c r="B176">
        <v>1017</v>
      </c>
    </row>
    <row r="177" spans="1:2">
      <c r="A177" s="1">
        <v>12.780805062147216</v>
      </c>
      <c r="B177">
        <v>1161</v>
      </c>
    </row>
    <row r="178" spans="1:2">
      <c r="A178" s="1">
        <v>12.905874717749814</v>
      </c>
      <c r="B178">
        <v>1057</v>
      </c>
    </row>
    <row r="179" spans="1:2">
      <c r="A179" s="1">
        <v>12.973449985839352</v>
      </c>
      <c r="B179">
        <v>1018</v>
      </c>
    </row>
    <row r="180" spans="1:2">
      <c r="A180" s="1">
        <v>13.083301113605906</v>
      </c>
      <c r="B180">
        <v>1029</v>
      </c>
    </row>
    <row r="181" spans="1:2">
      <c r="A181" s="29">
        <v>13.126421583426319</v>
      </c>
      <c r="B181">
        <v>1001</v>
      </c>
    </row>
    <row r="182" spans="1:2">
      <c r="A182" s="1">
        <v>13.237151288050031</v>
      </c>
      <c r="B182">
        <v>1025</v>
      </c>
    </row>
    <row r="183" spans="1:2">
      <c r="A183" s="1">
        <v>13.371736500735537</v>
      </c>
      <c r="B183">
        <v>1119</v>
      </c>
    </row>
    <row r="184" spans="1:2">
      <c r="A184" s="1">
        <v>13.472993349049135</v>
      </c>
      <c r="B184">
        <v>1050</v>
      </c>
    </row>
    <row r="185" spans="1:2">
      <c r="A185" s="1">
        <v>13.496964845506529</v>
      </c>
      <c r="B185">
        <v>1166</v>
      </c>
    </row>
    <row r="186" spans="1:2">
      <c r="A186" s="1">
        <v>13.537048179363946</v>
      </c>
      <c r="B186">
        <v>1070</v>
      </c>
    </row>
    <row r="187" spans="1:2">
      <c r="A187" s="1">
        <v>13.604190683375435</v>
      </c>
      <c r="B187">
        <v>1176</v>
      </c>
    </row>
    <row r="188" spans="1:2">
      <c r="A188" s="1">
        <v>13.659865916664806</v>
      </c>
      <c r="B188">
        <v>1039</v>
      </c>
    </row>
    <row r="189" spans="1:2">
      <c r="A189" s="1">
        <v>13.832373172358222</v>
      </c>
      <c r="B189">
        <v>1144</v>
      </c>
    </row>
    <row r="190" spans="1:2">
      <c r="A190" s="1">
        <v>13.908008011967006</v>
      </c>
      <c r="B190">
        <v>1047</v>
      </c>
    </row>
    <row r="191" spans="1:2">
      <c r="A191" s="1">
        <v>14.013600659630983</v>
      </c>
      <c r="B191">
        <v>1076</v>
      </c>
    </row>
    <row r="192" spans="1:2">
      <c r="A192" s="1">
        <v>14.024718289323287</v>
      </c>
      <c r="B192">
        <v>1165</v>
      </c>
    </row>
    <row r="193" spans="1:2">
      <c r="A193" s="1">
        <v>14.092850153203592</v>
      </c>
      <c r="B193">
        <v>1004</v>
      </c>
    </row>
    <row r="194" spans="1:2">
      <c r="A194" s="1">
        <v>14.164266640616114</v>
      </c>
      <c r="B194">
        <v>1071</v>
      </c>
    </row>
    <row r="195" spans="1:2">
      <c r="A195" s="1">
        <v>14.280683523042828</v>
      </c>
      <c r="B195">
        <v>1111</v>
      </c>
    </row>
    <row r="196" spans="1:2">
      <c r="A196" s="1">
        <v>14.373039390711664</v>
      </c>
      <c r="B196">
        <v>1037</v>
      </c>
    </row>
    <row r="197" spans="1:2">
      <c r="A197" s="1">
        <v>14.423038213516525</v>
      </c>
      <c r="B197">
        <v>1127</v>
      </c>
    </row>
    <row r="198" spans="1:2">
      <c r="A198" s="1">
        <v>14.458984869576376</v>
      </c>
      <c r="B198">
        <v>1178</v>
      </c>
    </row>
    <row r="199" spans="1:2">
      <c r="A199" s="1">
        <v>14.488691146777795</v>
      </c>
      <c r="B199">
        <v>1031</v>
      </c>
    </row>
    <row r="200" spans="1:2">
      <c r="A200" s="1">
        <v>14.585477728216196</v>
      </c>
      <c r="B200">
        <v>1014</v>
      </c>
    </row>
    <row r="201" spans="1:2">
      <c r="A201" s="1">
        <v>14.65026262432367</v>
      </c>
      <c r="B201">
        <v>1085</v>
      </c>
    </row>
    <row r="202" spans="1:2">
      <c r="A202" s="1">
        <v>14.662365390498131</v>
      </c>
      <c r="B202">
        <v>1154</v>
      </c>
    </row>
    <row r="203" spans="1:2">
      <c r="A203" s="1">
        <v>14.7313173758948</v>
      </c>
      <c r="B203">
        <v>1173</v>
      </c>
    </row>
    <row r="204" spans="1:2">
      <c r="A204" s="1">
        <v>14.861900422068601</v>
      </c>
      <c r="B204">
        <v>1011</v>
      </c>
    </row>
    <row r="205" spans="1:2">
      <c r="A205" s="1">
        <v>14.905960171885193</v>
      </c>
      <c r="B205">
        <v>1055</v>
      </c>
    </row>
    <row r="206" spans="1:2">
      <c r="A206" s="1">
        <v>14.935957611983316</v>
      </c>
      <c r="B206">
        <v>1087</v>
      </c>
    </row>
  </sheetData>
  <sortState xmlns:xlrd2="http://schemas.microsoft.com/office/spreadsheetml/2017/richdata2" ref="A7:B206">
    <sortCondition ref="A7"/>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FE8DE-5DB1-7943-BA72-35D2D78B5011}">
  <sheetPr codeName="Sheet6"/>
  <dimension ref="A1:BA806"/>
  <sheetViews>
    <sheetView zoomScaleNormal="100" workbookViewId="0">
      <selection activeCell="B16" sqref="B16"/>
    </sheetView>
  </sheetViews>
  <sheetFormatPr defaultColWidth="11.42578125" defaultRowHeight="12.75"/>
  <cols>
    <col min="1" max="7" width="11" style="68"/>
    <col min="9" max="9" width="11" style="146"/>
    <col min="10" max="10" width="11" style="147"/>
    <col min="11" max="11" width="11" style="32"/>
  </cols>
  <sheetData>
    <row r="1" spans="1:53" s="75" customFormat="1" ht="18.75">
      <c r="A1" s="138" t="s">
        <v>632</v>
      </c>
      <c r="H1" s="139" t="s">
        <v>709</v>
      </c>
      <c r="I1" s="146"/>
      <c r="J1" s="146"/>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s="75" customFormat="1">
      <c r="A2" s="142" t="s">
        <v>680</v>
      </c>
      <c r="I2" s="146"/>
      <c r="J2" s="146"/>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s="75" customFormat="1">
      <c r="A3" s="122" t="str">
        <f ca="1">"Sheet: "&amp;MID(CELL("filename",A1),FIND("]",CELL("filename",A1))+1,255)</f>
        <v>Sheet: Distance to Each Branch</v>
      </c>
      <c r="I3" s="146"/>
      <c r="J3" s="146"/>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5" spans="1:53">
      <c r="A5" s="67" t="s">
        <v>455</v>
      </c>
      <c r="B5" s="67"/>
    </row>
    <row r="6" spans="1:53">
      <c r="A6" s="67" t="s">
        <v>7</v>
      </c>
      <c r="B6" s="69" t="s">
        <v>8</v>
      </c>
      <c r="C6" s="69" t="s">
        <v>20</v>
      </c>
      <c r="J6" s="148" t="s">
        <v>20</v>
      </c>
    </row>
    <row r="7" spans="1:53">
      <c r="A7" s="68">
        <v>1000</v>
      </c>
      <c r="B7" s="70" t="s">
        <v>0</v>
      </c>
      <c r="C7" s="71">
        <f>J7+I7/10</f>
        <v>6.993839159021646</v>
      </c>
      <c r="I7" s="146">
        <f>X!CL2</f>
        <v>9</v>
      </c>
      <c r="J7" s="149">
        <v>6.0938391590216456</v>
      </c>
      <c r="K7" s="32" t="str">
        <f>A7&amp;B7</f>
        <v>1000Branch A</v>
      </c>
    </row>
    <row r="8" spans="1:53">
      <c r="A8" s="68">
        <v>1000</v>
      </c>
      <c r="B8" s="70" t="s">
        <v>1</v>
      </c>
      <c r="C8" s="71">
        <f t="shared" ref="C8:C71" si="0">J8+I8/10</f>
        <v>2.7174091489263863</v>
      </c>
      <c r="I8" s="146">
        <f>X!CL3</f>
        <v>6</v>
      </c>
      <c r="J8" s="149">
        <v>2.1174091489263862</v>
      </c>
      <c r="K8" s="32" t="str">
        <f t="shared" ref="K8:K71" si="1">A8&amp;B8</f>
        <v>1000Branch B</v>
      </c>
    </row>
    <row r="9" spans="1:53">
      <c r="A9" s="68">
        <v>1000</v>
      </c>
      <c r="B9" s="70" t="s">
        <v>2</v>
      </c>
      <c r="C9" s="71">
        <f t="shared" si="0"/>
        <v>3.849598817261997</v>
      </c>
      <c r="I9" s="146">
        <f>X!CL4</f>
        <v>10</v>
      </c>
      <c r="J9" s="149">
        <v>2.849598817261997</v>
      </c>
      <c r="K9" s="32" t="str">
        <f t="shared" si="1"/>
        <v>1000Branch C</v>
      </c>
    </row>
    <row r="10" spans="1:53">
      <c r="A10" s="68">
        <v>1000</v>
      </c>
      <c r="B10" s="70" t="s">
        <v>3</v>
      </c>
      <c r="C10" s="71">
        <f t="shared" si="0"/>
        <v>2.1279541946403491</v>
      </c>
      <c r="I10" s="146">
        <f>X!CL5</f>
        <v>3</v>
      </c>
      <c r="J10" s="149">
        <v>1.8279541946403493</v>
      </c>
      <c r="K10" s="32" t="str">
        <f t="shared" si="1"/>
        <v>1000Branch D</v>
      </c>
    </row>
    <row r="11" spans="1:53">
      <c r="A11" s="68">
        <v>1001</v>
      </c>
      <c r="B11" s="70" t="s">
        <v>0</v>
      </c>
      <c r="C11" s="71">
        <f t="shared" si="0"/>
        <v>5.1088011449780835</v>
      </c>
      <c r="I11" s="146">
        <f>X!CL6</f>
        <v>8</v>
      </c>
      <c r="J11" s="149">
        <v>4.3088011449780836</v>
      </c>
      <c r="K11" s="32" t="str">
        <f t="shared" si="1"/>
        <v>1001Branch A</v>
      </c>
    </row>
    <row r="12" spans="1:53">
      <c r="A12" s="68">
        <v>1001</v>
      </c>
      <c r="B12" s="70" t="s">
        <v>1</v>
      </c>
      <c r="C12" s="71">
        <f t="shared" si="0"/>
        <v>0.50174260125794778</v>
      </c>
      <c r="I12" s="146">
        <f>X!CL7</f>
        <v>2</v>
      </c>
      <c r="J12" s="149">
        <v>0.30174260125794772</v>
      </c>
      <c r="K12" s="32" t="str">
        <f t="shared" si="1"/>
        <v>1001Branch B</v>
      </c>
    </row>
    <row r="13" spans="1:53">
      <c r="A13" s="68">
        <v>1001</v>
      </c>
      <c r="B13" s="70" t="s">
        <v>2</v>
      </c>
      <c r="C13" s="71">
        <f t="shared" si="0"/>
        <v>3.1634867618117624</v>
      </c>
      <c r="I13" s="146">
        <f>X!CL8</f>
        <v>5</v>
      </c>
      <c r="J13" s="149">
        <v>2.6634867618117624</v>
      </c>
      <c r="K13" s="32" t="str">
        <f t="shared" si="1"/>
        <v>1001Branch C</v>
      </c>
    </row>
    <row r="14" spans="1:53">
      <c r="A14" s="68">
        <v>1001</v>
      </c>
      <c r="B14" s="70" t="s">
        <v>3</v>
      </c>
      <c r="C14" s="71">
        <f t="shared" si="0"/>
        <v>0.28575551852878867</v>
      </c>
      <c r="I14" s="146">
        <f>X!CL9</f>
        <v>1</v>
      </c>
      <c r="J14" s="149">
        <v>0.18575551852878869</v>
      </c>
      <c r="K14" s="32" t="str">
        <f t="shared" si="1"/>
        <v>1001Branch D</v>
      </c>
    </row>
    <row r="15" spans="1:53">
      <c r="A15" s="68">
        <v>1002</v>
      </c>
      <c r="B15" s="70" t="s">
        <v>0</v>
      </c>
      <c r="C15" s="71">
        <f t="shared" si="0"/>
        <v>4.5124964811458232</v>
      </c>
      <c r="I15" s="146">
        <f>X!CL10</f>
        <v>7</v>
      </c>
      <c r="J15" s="149">
        <v>3.8124964811458235</v>
      </c>
      <c r="K15" s="32" t="str">
        <f t="shared" si="1"/>
        <v>1002Branch A</v>
      </c>
    </row>
    <row r="16" spans="1:53">
      <c r="A16" s="68">
        <v>1002</v>
      </c>
      <c r="B16" s="70" t="s">
        <v>1</v>
      </c>
      <c r="C16" s="71">
        <f t="shared" si="0"/>
        <v>1.3849938785928835</v>
      </c>
      <c r="I16" s="146">
        <f>X!CL11</f>
        <v>4</v>
      </c>
      <c r="J16" s="149">
        <v>0.98499387859288356</v>
      </c>
      <c r="K16" s="32" t="str">
        <f t="shared" si="1"/>
        <v>1002Branch B</v>
      </c>
    </row>
    <row r="17" spans="1:11">
      <c r="A17" s="68">
        <v>1002</v>
      </c>
      <c r="B17" s="70" t="s">
        <v>2</v>
      </c>
      <c r="C17" s="71">
        <f t="shared" si="0"/>
        <v>3.5345555683657772</v>
      </c>
      <c r="I17" s="146">
        <f>I7</f>
        <v>9</v>
      </c>
      <c r="J17" s="149">
        <v>2.6345555683657773</v>
      </c>
      <c r="K17" s="32" t="str">
        <f t="shared" si="1"/>
        <v>1002Branch C</v>
      </c>
    </row>
    <row r="18" spans="1:11">
      <c r="A18" s="68">
        <v>1002</v>
      </c>
      <c r="B18" s="70" t="s">
        <v>3</v>
      </c>
      <c r="C18" s="71">
        <f t="shared" si="0"/>
        <v>3.6697800978377875</v>
      </c>
      <c r="I18" s="146">
        <f t="shared" ref="I18:I81" si="2">I8</f>
        <v>6</v>
      </c>
      <c r="J18" s="149">
        <v>3.0697800978377874</v>
      </c>
      <c r="K18" s="32" t="str">
        <f t="shared" si="1"/>
        <v>1002Branch D</v>
      </c>
    </row>
    <row r="19" spans="1:11">
      <c r="A19" s="68">
        <v>1003</v>
      </c>
      <c r="B19" s="70" t="s">
        <v>0</v>
      </c>
      <c r="C19" s="71">
        <f t="shared" si="0"/>
        <v>3.733778542237657</v>
      </c>
      <c r="I19" s="146">
        <f t="shared" si="2"/>
        <v>10</v>
      </c>
      <c r="J19" s="149">
        <v>2.733778542237657</v>
      </c>
      <c r="K19" s="32" t="str">
        <f t="shared" si="1"/>
        <v>1003Branch A</v>
      </c>
    </row>
    <row r="20" spans="1:11">
      <c r="A20" s="68">
        <v>1003</v>
      </c>
      <c r="B20" s="70" t="s">
        <v>1</v>
      </c>
      <c r="C20" s="71">
        <f t="shared" si="0"/>
        <v>0.94951049028088952</v>
      </c>
      <c r="I20" s="146">
        <f t="shared" si="2"/>
        <v>3</v>
      </c>
      <c r="J20" s="149">
        <v>0.64951049028088959</v>
      </c>
      <c r="K20" s="32" t="str">
        <f t="shared" si="1"/>
        <v>1003Branch B</v>
      </c>
    </row>
    <row r="21" spans="1:11">
      <c r="A21" s="68">
        <v>1003</v>
      </c>
      <c r="B21" s="70" t="s">
        <v>2</v>
      </c>
      <c r="C21" s="71">
        <f t="shared" si="0"/>
        <v>1.5609912638146928</v>
      </c>
      <c r="I21" s="146">
        <f t="shared" si="2"/>
        <v>8</v>
      </c>
      <c r="J21" s="149">
        <v>0.76099126381469262</v>
      </c>
      <c r="K21" s="32" t="str">
        <f t="shared" si="1"/>
        <v>1003Branch C</v>
      </c>
    </row>
    <row r="22" spans="1:11">
      <c r="A22" s="68">
        <v>1003</v>
      </c>
      <c r="B22" s="70" t="s">
        <v>3</v>
      </c>
      <c r="C22" s="71">
        <f t="shared" si="0"/>
        <v>1.8970757277099277</v>
      </c>
      <c r="I22" s="146">
        <f t="shared" si="2"/>
        <v>2</v>
      </c>
      <c r="J22" s="149">
        <v>1.6970757277099278</v>
      </c>
      <c r="K22" s="32" t="str">
        <f t="shared" si="1"/>
        <v>1003Branch D</v>
      </c>
    </row>
    <row r="23" spans="1:11">
      <c r="A23" s="68">
        <v>1004</v>
      </c>
      <c r="B23" s="70" t="s">
        <v>0</v>
      </c>
      <c r="C23" s="71">
        <f t="shared" si="0"/>
        <v>0.81395385222551198</v>
      </c>
      <c r="I23" s="146">
        <f t="shared" si="2"/>
        <v>5</v>
      </c>
      <c r="J23" s="149">
        <v>0.31395385222551198</v>
      </c>
      <c r="K23" s="32" t="str">
        <f t="shared" si="1"/>
        <v>1004Branch A</v>
      </c>
    </row>
    <row r="24" spans="1:11">
      <c r="A24" s="68">
        <v>1004</v>
      </c>
      <c r="B24" s="70" t="s">
        <v>1</v>
      </c>
      <c r="C24" s="71">
        <f t="shared" si="0"/>
        <v>4.4536002767245124</v>
      </c>
      <c r="I24" s="146">
        <f t="shared" si="2"/>
        <v>1</v>
      </c>
      <c r="J24" s="149">
        <v>4.3536002767245128</v>
      </c>
      <c r="K24" s="32" t="str">
        <f t="shared" si="1"/>
        <v>1004Branch B</v>
      </c>
    </row>
    <row r="25" spans="1:11">
      <c r="A25" s="68">
        <v>1004</v>
      </c>
      <c r="B25" s="70" t="s">
        <v>2</v>
      </c>
      <c r="C25" s="71">
        <f t="shared" si="0"/>
        <v>5.4773257360179199</v>
      </c>
      <c r="I25" s="146">
        <f t="shared" si="2"/>
        <v>7</v>
      </c>
      <c r="J25" s="149">
        <v>4.7773257360179198</v>
      </c>
      <c r="K25" s="32" t="str">
        <f t="shared" si="1"/>
        <v>1004Branch C</v>
      </c>
    </row>
    <row r="26" spans="1:11">
      <c r="A26" s="68">
        <v>1004</v>
      </c>
      <c r="B26" s="70" t="s">
        <v>3</v>
      </c>
      <c r="C26" s="71">
        <f t="shared" si="0"/>
        <v>2.7131895434537943</v>
      </c>
      <c r="I26" s="146">
        <f t="shared" si="2"/>
        <v>4</v>
      </c>
      <c r="J26" s="149">
        <v>2.3131895434537944</v>
      </c>
      <c r="K26" s="32" t="str">
        <f t="shared" si="1"/>
        <v>1004Branch D</v>
      </c>
    </row>
    <row r="27" spans="1:11">
      <c r="A27" s="68">
        <v>1005</v>
      </c>
      <c r="B27" s="70" t="s">
        <v>0</v>
      </c>
      <c r="C27" s="71">
        <f t="shared" si="0"/>
        <v>6.9292133208288744</v>
      </c>
      <c r="I27" s="146">
        <f t="shared" si="2"/>
        <v>9</v>
      </c>
      <c r="J27" s="149">
        <v>6.0292133208288741</v>
      </c>
      <c r="K27" s="32" t="str">
        <f t="shared" si="1"/>
        <v>1005Branch A</v>
      </c>
    </row>
    <row r="28" spans="1:11">
      <c r="A28" s="68">
        <v>1005</v>
      </c>
      <c r="B28" s="70" t="s">
        <v>1</v>
      </c>
      <c r="C28" s="71">
        <f t="shared" si="0"/>
        <v>2.2113326024871189</v>
      </c>
      <c r="I28" s="146">
        <f t="shared" si="2"/>
        <v>6</v>
      </c>
      <c r="J28" s="149">
        <v>1.6113326024871188</v>
      </c>
      <c r="K28" s="32" t="str">
        <f t="shared" si="1"/>
        <v>1005Branch B</v>
      </c>
    </row>
    <row r="29" spans="1:11">
      <c r="A29" s="68">
        <v>1005</v>
      </c>
      <c r="B29" s="70" t="s">
        <v>2</v>
      </c>
      <c r="C29" s="71">
        <f t="shared" si="0"/>
        <v>5.7210903514707878</v>
      </c>
      <c r="I29" s="146">
        <f t="shared" si="2"/>
        <v>10</v>
      </c>
      <c r="J29" s="149">
        <v>4.7210903514707878</v>
      </c>
      <c r="K29" s="32" t="str">
        <f t="shared" si="1"/>
        <v>1005Branch C</v>
      </c>
    </row>
    <row r="30" spans="1:11">
      <c r="A30" s="68">
        <v>1005</v>
      </c>
      <c r="B30" s="70" t="s">
        <v>3</v>
      </c>
      <c r="C30" s="71">
        <f t="shared" si="0"/>
        <v>2.1650795533381628</v>
      </c>
      <c r="I30" s="146">
        <f t="shared" si="2"/>
        <v>3</v>
      </c>
      <c r="J30" s="149">
        <v>1.865079553338163</v>
      </c>
      <c r="K30" s="32" t="str">
        <f t="shared" si="1"/>
        <v>1005Branch D</v>
      </c>
    </row>
    <row r="31" spans="1:11">
      <c r="A31" s="68">
        <v>1006</v>
      </c>
      <c r="B31" s="70" t="s">
        <v>0</v>
      </c>
      <c r="C31" s="71">
        <f t="shared" si="0"/>
        <v>4.5014216129745792</v>
      </c>
      <c r="I31" s="146">
        <f t="shared" si="2"/>
        <v>8</v>
      </c>
      <c r="J31" s="149">
        <v>3.7014216129745794</v>
      </c>
      <c r="K31" s="32" t="str">
        <f t="shared" si="1"/>
        <v>1006Branch A</v>
      </c>
    </row>
    <row r="32" spans="1:11">
      <c r="A32" s="68">
        <v>1006</v>
      </c>
      <c r="B32" s="70" t="s">
        <v>1</v>
      </c>
      <c r="C32" s="71">
        <f t="shared" si="0"/>
        <v>3.7206063416780828</v>
      </c>
      <c r="I32" s="146">
        <f t="shared" si="2"/>
        <v>2</v>
      </c>
      <c r="J32" s="149">
        <v>3.5206063416780826</v>
      </c>
      <c r="K32" s="32" t="str">
        <f t="shared" si="1"/>
        <v>1006Branch B</v>
      </c>
    </row>
    <row r="33" spans="1:11">
      <c r="A33" s="68">
        <v>1006</v>
      </c>
      <c r="B33" s="70" t="s">
        <v>2</v>
      </c>
      <c r="C33" s="71">
        <f t="shared" si="0"/>
        <v>1.5950840766322583</v>
      </c>
      <c r="I33" s="146">
        <f t="shared" si="2"/>
        <v>5</v>
      </c>
      <c r="J33" s="149">
        <v>1.0950840766322583</v>
      </c>
      <c r="K33" s="32" t="str">
        <f t="shared" si="1"/>
        <v>1006Branch C</v>
      </c>
    </row>
    <row r="34" spans="1:11">
      <c r="A34" s="68">
        <v>1006</v>
      </c>
      <c r="B34" s="70" t="s">
        <v>3</v>
      </c>
      <c r="C34" s="71">
        <f t="shared" si="0"/>
        <v>0.7403812161637443</v>
      </c>
      <c r="I34" s="146">
        <f t="shared" si="2"/>
        <v>1</v>
      </c>
      <c r="J34" s="149">
        <v>0.64038121616374433</v>
      </c>
      <c r="K34" s="32" t="str">
        <f t="shared" si="1"/>
        <v>1006Branch D</v>
      </c>
    </row>
    <row r="35" spans="1:11">
      <c r="A35" s="68">
        <v>1007</v>
      </c>
      <c r="B35" s="70" t="s">
        <v>0</v>
      </c>
      <c r="C35" s="71">
        <f t="shared" si="0"/>
        <v>1.0978429944528725</v>
      </c>
      <c r="I35" s="146">
        <f t="shared" si="2"/>
        <v>7</v>
      </c>
      <c r="J35" s="149">
        <v>0.39784299445287263</v>
      </c>
      <c r="K35" s="32" t="str">
        <f t="shared" si="1"/>
        <v>1007Branch A</v>
      </c>
    </row>
    <row r="36" spans="1:11">
      <c r="A36" s="68">
        <v>1007</v>
      </c>
      <c r="B36" s="70" t="s">
        <v>1</v>
      </c>
      <c r="C36" s="71">
        <f t="shared" si="0"/>
        <v>3.6792637731780471</v>
      </c>
      <c r="I36" s="146">
        <f t="shared" si="2"/>
        <v>4</v>
      </c>
      <c r="J36" s="149">
        <v>3.2792637731780472</v>
      </c>
      <c r="K36" s="32" t="str">
        <f t="shared" si="1"/>
        <v>1007Branch B</v>
      </c>
    </row>
    <row r="37" spans="1:11">
      <c r="A37" s="68">
        <v>1007</v>
      </c>
      <c r="B37" s="70" t="s">
        <v>2</v>
      </c>
      <c r="C37" s="71">
        <f t="shared" si="0"/>
        <v>1.8433892880794605</v>
      </c>
      <c r="I37" s="146">
        <f t="shared" si="2"/>
        <v>9</v>
      </c>
      <c r="J37" s="149">
        <v>0.94338928807946032</v>
      </c>
      <c r="K37" s="32" t="str">
        <f t="shared" si="1"/>
        <v>1007Branch C</v>
      </c>
    </row>
    <row r="38" spans="1:11">
      <c r="A38" s="68">
        <v>1007</v>
      </c>
      <c r="B38" s="70" t="s">
        <v>3</v>
      </c>
      <c r="C38" s="71">
        <f t="shared" si="0"/>
        <v>2.3665718212932623</v>
      </c>
      <c r="I38" s="146">
        <f t="shared" si="2"/>
        <v>6</v>
      </c>
      <c r="J38" s="149">
        <v>1.7665718212932622</v>
      </c>
      <c r="K38" s="32" t="str">
        <f t="shared" si="1"/>
        <v>1007Branch D</v>
      </c>
    </row>
    <row r="39" spans="1:11">
      <c r="A39" s="68">
        <v>1008</v>
      </c>
      <c r="B39" s="70" t="s">
        <v>0</v>
      </c>
      <c r="C39" s="71">
        <f t="shared" si="0"/>
        <v>1.5384006711743901</v>
      </c>
      <c r="I39" s="146">
        <f t="shared" si="2"/>
        <v>10</v>
      </c>
      <c r="J39" s="149">
        <v>0.53840067117439017</v>
      </c>
      <c r="K39" s="32" t="str">
        <f t="shared" si="1"/>
        <v>1008Branch A</v>
      </c>
    </row>
    <row r="40" spans="1:11">
      <c r="A40" s="68">
        <v>1008</v>
      </c>
      <c r="B40" s="70" t="s">
        <v>1</v>
      </c>
      <c r="C40" s="71">
        <f t="shared" si="0"/>
        <v>4.7142438378784464</v>
      </c>
      <c r="I40" s="146">
        <f t="shared" si="2"/>
        <v>3</v>
      </c>
      <c r="J40" s="149">
        <v>4.4142438378784465</v>
      </c>
      <c r="K40" s="32" t="str">
        <f t="shared" si="1"/>
        <v>1008Branch B</v>
      </c>
    </row>
    <row r="41" spans="1:11">
      <c r="A41" s="68">
        <v>1008</v>
      </c>
      <c r="B41" s="70" t="s">
        <v>2</v>
      </c>
      <c r="C41" s="71">
        <f t="shared" si="0"/>
        <v>1.1333564738541</v>
      </c>
      <c r="I41" s="146">
        <f t="shared" si="2"/>
        <v>8</v>
      </c>
      <c r="J41" s="149">
        <v>0.33335647385410005</v>
      </c>
      <c r="K41" s="32" t="str">
        <f t="shared" si="1"/>
        <v>1008Branch C</v>
      </c>
    </row>
    <row r="42" spans="1:11">
      <c r="A42" s="68">
        <v>1008</v>
      </c>
      <c r="B42" s="70" t="s">
        <v>3</v>
      </c>
      <c r="C42" s="71">
        <f t="shared" si="0"/>
        <v>2.364470533237387</v>
      </c>
      <c r="I42" s="146">
        <f t="shared" si="2"/>
        <v>2</v>
      </c>
      <c r="J42" s="149">
        <v>2.1644705332373868</v>
      </c>
      <c r="K42" s="32" t="str">
        <f t="shared" si="1"/>
        <v>1008Branch D</v>
      </c>
    </row>
    <row r="43" spans="1:11">
      <c r="A43" s="68">
        <v>1009</v>
      </c>
      <c r="B43" s="70" t="s">
        <v>0</v>
      </c>
      <c r="C43" s="71">
        <f t="shared" si="0"/>
        <v>4.4328571669094732</v>
      </c>
      <c r="I43" s="146">
        <f t="shared" si="2"/>
        <v>5</v>
      </c>
      <c r="J43" s="149">
        <v>3.9328571669094732</v>
      </c>
      <c r="K43" s="32" t="str">
        <f t="shared" si="1"/>
        <v>1009Branch A</v>
      </c>
    </row>
    <row r="44" spans="1:11">
      <c r="A44" s="68">
        <v>1009</v>
      </c>
      <c r="B44" s="70" t="s">
        <v>1</v>
      </c>
      <c r="C44" s="71">
        <f t="shared" si="0"/>
        <v>0.46072712379313197</v>
      </c>
      <c r="I44" s="146">
        <f t="shared" si="2"/>
        <v>1</v>
      </c>
      <c r="J44" s="149">
        <v>0.36072712379313199</v>
      </c>
      <c r="K44" s="32" t="str">
        <f t="shared" si="1"/>
        <v>1009Branch B</v>
      </c>
    </row>
    <row r="45" spans="1:11">
      <c r="A45" s="68">
        <v>1009</v>
      </c>
      <c r="B45" s="70" t="s">
        <v>2</v>
      </c>
      <c r="C45" s="71">
        <f t="shared" si="0"/>
        <v>4.7898739802385171</v>
      </c>
      <c r="I45" s="146">
        <f t="shared" si="2"/>
        <v>7</v>
      </c>
      <c r="J45" s="149">
        <v>4.0898739802385169</v>
      </c>
      <c r="K45" s="32" t="str">
        <f t="shared" si="1"/>
        <v>1009Branch C</v>
      </c>
    </row>
    <row r="46" spans="1:11">
      <c r="A46" s="68">
        <v>1009</v>
      </c>
      <c r="B46" s="70" t="s">
        <v>3</v>
      </c>
      <c r="C46" s="71">
        <f t="shared" si="0"/>
        <v>1.3472415383322618</v>
      </c>
      <c r="I46" s="146">
        <f t="shared" si="2"/>
        <v>4</v>
      </c>
      <c r="J46" s="149">
        <v>0.94724153833226188</v>
      </c>
      <c r="K46" s="32" t="str">
        <f t="shared" si="1"/>
        <v>1009Branch D</v>
      </c>
    </row>
    <row r="47" spans="1:11">
      <c r="A47" s="68">
        <v>1010</v>
      </c>
      <c r="B47" s="70" t="s">
        <v>0</v>
      </c>
      <c r="C47" s="71">
        <f t="shared" si="0"/>
        <v>3.8428648054553585</v>
      </c>
      <c r="I47" s="146">
        <f t="shared" si="2"/>
        <v>9</v>
      </c>
      <c r="J47" s="149">
        <v>2.9428648054553586</v>
      </c>
      <c r="K47" s="32" t="str">
        <f t="shared" si="1"/>
        <v>1010Branch A</v>
      </c>
    </row>
    <row r="48" spans="1:11">
      <c r="A48" s="68">
        <v>1010</v>
      </c>
      <c r="B48" s="70" t="s">
        <v>1</v>
      </c>
      <c r="C48" s="71">
        <f t="shared" si="0"/>
        <v>1.1533446131875276</v>
      </c>
      <c r="I48" s="146">
        <f t="shared" si="2"/>
        <v>6</v>
      </c>
      <c r="J48" s="149">
        <v>0.55334461318752748</v>
      </c>
      <c r="K48" s="32" t="str">
        <f t="shared" si="1"/>
        <v>1010Branch B</v>
      </c>
    </row>
    <row r="49" spans="1:11">
      <c r="A49" s="68">
        <v>1010</v>
      </c>
      <c r="B49" s="70" t="s">
        <v>2</v>
      </c>
      <c r="C49" s="71">
        <f t="shared" si="0"/>
        <v>5.2266497680621304</v>
      </c>
      <c r="I49" s="146">
        <f t="shared" si="2"/>
        <v>10</v>
      </c>
      <c r="J49" s="149">
        <v>4.2266497680621304</v>
      </c>
      <c r="K49" s="32" t="str">
        <f t="shared" si="1"/>
        <v>1010Branch C</v>
      </c>
    </row>
    <row r="50" spans="1:11">
      <c r="A50" s="68">
        <v>1010</v>
      </c>
      <c r="B50" s="70" t="s">
        <v>3</v>
      </c>
      <c r="C50" s="71">
        <f t="shared" si="0"/>
        <v>3.7563921890142193</v>
      </c>
      <c r="I50" s="146">
        <f t="shared" si="2"/>
        <v>3</v>
      </c>
      <c r="J50" s="149">
        <v>3.4563921890142195</v>
      </c>
      <c r="K50" s="32" t="str">
        <f t="shared" si="1"/>
        <v>1010Branch D</v>
      </c>
    </row>
    <row r="51" spans="1:11">
      <c r="A51" s="68">
        <v>1011</v>
      </c>
      <c r="B51" s="70" t="s">
        <v>0</v>
      </c>
      <c r="C51" s="71">
        <f t="shared" si="0"/>
        <v>0.95413416129235573</v>
      </c>
      <c r="I51" s="146">
        <f t="shared" si="2"/>
        <v>8</v>
      </c>
      <c r="J51" s="149">
        <v>0.15413416129235569</v>
      </c>
      <c r="K51" s="32" t="str">
        <f t="shared" si="1"/>
        <v>1011Branch A</v>
      </c>
    </row>
    <row r="52" spans="1:11">
      <c r="A52" s="68">
        <v>1011</v>
      </c>
      <c r="B52" s="70" t="s">
        <v>1</v>
      </c>
      <c r="C52" s="71">
        <f t="shared" si="0"/>
        <v>4.6547284042406529</v>
      </c>
      <c r="I52" s="146">
        <f t="shared" si="2"/>
        <v>2</v>
      </c>
      <c r="J52" s="149">
        <v>4.4547284042406528</v>
      </c>
      <c r="K52" s="32" t="str">
        <f t="shared" si="1"/>
        <v>1011Branch B</v>
      </c>
    </row>
    <row r="53" spans="1:11">
      <c r="A53" s="68">
        <v>1011</v>
      </c>
      <c r="B53" s="70" t="s">
        <v>2</v>
      </c>
      <c r="C53" s="71">
        <f t="shared" si="0"/>
        <v>5.3498237727755269</v>
      </c>
      <c r="I53" s="146">
        <f t="shared" si="2"/>
        <v>5</v>
      </c>
      <c r="J53" s="149">
        <v>4.8498237727755269</v>
      </c>
      <c r="K53" s="32" t="str">
        <f t="shared" si="1"/>
        <v>1011Branch C</v>
      </c>
    </row>
    <row r="54" spans="1:11">
      <c r="A54" s="68">
        <v>1011</v>
      </c>
      <c r="B54" s="70" t="s">
        <v>3</v>
      </c>
      <c r="C54" s="71">
        <f t="shared" si="0"/>
        <v>2.0643696710623871</v>
      </c>
      <c r="I54" s="146">
        <f t="shared" si="2"/>
        <v>1</v>
      </c>
      <c r="J54" s="149">
        <v>1.964369671062387</v>
      </c>
      <c r="K54" s="32" t="str">
        <f t="shared" si="1"/>
        <v>1011Branch D</v>
      </c>
    </row>
    <row r="55" spans="1:11">
      <c r="A55" s="68">
        <v>1012</v>
      </c>
      <c r="B55" s="70" t="s">
        <v>0</v>
      </c>
      <c r="C55" s="71">
        <f t="shared" si="0"/>
        <v>1.5115047958007553</v>
      </c>
      <c r="I55" s="146">
        <f t="shared" si="2"/>
        <v>7</v>
      </c>
      <c r="J55" s="149">
        <v>0.8115047958007553</v>
      </c>
      <c r="K55" s="32" t="str">
        <f t="shared" si="1"/>
        <v>1012Branch A</v>
      </c>
    </row>
    <row r="56" spans="1:11">
      <c r="A56" s="68">
        <v>1012</v>
      </c>
      <c r="B56" s="70" t="s">
        <v>1</v>
      </c>
      <c r="C56" s="71">
        <f t="shared" si="0"/>
        <v>1.5268477381976595</v>
      </c>
      <c r="I56" s="146">
        <f t="shared" si="2"/>
        <v>4</v>
      </c>
      <c r="J56" s="149">
        <v>1.1268477381976594</v>
      </c>
      <c r="K56" s="32" t="str">
        <f t="shared" si="1"/>
        <v>1012Branch B</v>
      </c>
    </row>
    <row r="57" spans="1:11">
      <c r="A57" s="68">
        <v>1012</v>
      </c>
      <c r="B57" s="70" t="s">
        <v>2</v>
      </c>
      <c r="C57" s="71">
        <f t="shared" si="0"/>
        <v>4.005093350262575</v>
      </c>
      <c r="I57" s="146">
        <f t="shared" si="2"/>
        <v>9</v>
      </c>
      <c r="J57" s="149">
        <v>3.105093350262575</v>
      </c>
      <c r="K57" s="32" t="str">
        <f t="shared" si="1"/>
        <v>1012Branch C</v>
      </c>
    </row>
    <row r="58" spans="1:11">
      <c r="A58" s="68">
        <v>1012</v>
      </c>
      <c r="B58" s="70" t="s">
        <v>3</v>
      </c>
      <c r="C58" s="71">
        <f t="shared" si="0"/>
        <v>3.9668836671595016</v>
      </c>
      <c r="I58" s="146">
        <f t="shared" si="2"/>
        <v>6</v>
      </c>
      <c r="J58" s="149">
        <v>3.3668836671595015</v>
      </c>
      <c r="K58" s="32" t="str">
        <f t="shared" si="1"/>
        <v>1012Branch D</v>
      </c>
    </row>
    <row r="59" spans="1:11">
      <c r="A59" s="68">
        <v>1013</v>
      </c>
      <c r="B59" s="70" t="s">
        <v>0</v>
      </c>
      <c r="C59" s="71">
        <f t="shared" si="0"/>
        <v>7.1923977028292843</v>
      </c>
      <c r="I59" s="146">
        <f t="shared" si="2"/>
        <v>10</v>
      </c>
      <c r="J59" s="149">
        <v>6.1923977028292843</v>
      </c>
      <c r="K59" s="32" t="str">
        <f t="shared" si="1"/>
        <v>1013Branch A</v>
      </c>
    </row>
    <row r="60" spans="1:11">
      <c r="A60" s="68">
        <v>1013</v>
      </c>
      <c r="B60" s="70" t="s">
        <v>1</v>
      </c>
      <c r="C60" s="71">
        <f t="shared" si="0"/>
        <v>3.0264884724311591</v>
      </c>
      <c r="I60" s="146">
        <f t="shared" si="2"/>
        <v>3</v>
      </c>
      <c r="J60" s="149">
        <v>2.7264884724311593</v>
      </c>
      <c r="K60" s="32" t="str">
        <f t="shared" si="1"/>
        <v>1013Branch B</v>
      </c>
    </row>
    <row r="61" spans="1:11">
      <c r="A61" s="68">
        <v>1013</v>
      </c>
      <c r="B61" s="70" t="s">
        <v>2</v>
      </c>
      <c r="C61" s="71">
        <f t="shared" si="0"/>
        <v>1.4733739459106481</v>
      </c>
      <c r="I61" s="146">
        <f t="shared" si="2"/>
        <v>8</v>
      </c>
      <c r="J61" s="149">
        <v>0.67337394591064803</v>
      </c>
      <c r="K61" s="32" t="str">
        <f t="shared" si="1"/>
        <v>1013Branch C</v>
      </c>
    </row>
    <row r="62" spans="1:11">
      <c r="A62" s="68">
        <v>1013</v>
      </c>
      <c r="B62" s="70" t="s">
        <v>3</v>
      </c>
      <c r="C62" s="71">
        <f t="shared" si="0"/>
        <v>3.3810167619170923</v>
      </c>
      <c r="I62" s="146">
        <f t="shared" si="2"/>
        <v>2</v>
      </c>
      <c r="J62" s="149">
        <v>3.1810167619170922</v>
      </c>
      <c r="K62" s="32" t="str">
        <f t="shared" si="1"/>
        <v>1013Branch D</v>
      </c>
    </row>
    <row r="63" spans="1:11">
      <c r="A63" s="68">
        <v>1014</v>
      </c>
      <c r="B63" s="70" t="s">
        <v>0</v>
      </c>
      <c r="C63" s="71">
        <f t="shared" si="0"/>
        <v>3.5481849735915367</v>
      </c>
      <c r="I63" s="146">
        <f t="shared" si="2"/>
        <v>5</v>
      </c>
      <c r="J63" s="149">
        <v>3.0481849735915367</v>
      </c>
      <c r="K63" s="32" t="str">
        <f t="shared" si="1"/>
        <v>1014Branch A</v>
      </c>
    </row>
    <row r="64" spans="1:11">
      <c r="A64" s="68">
        <v>1014</v>
      </c>
      <c r="B64" s="70" t="s">
        <v>1</v>
      </c>
      <c r="C64" s="71">
        <f t="shared" si="0"/>
        <v>3.2940811747656547</v>
      </c>
      <c r="I64" s="146">
        <f t="shared" si="2"/>
        <v>1</v>
      </c>
      <c r="J64" s="149">
        <v>3.1940811747656546</v>
      </c>
      <c r="K64" s="32" t="str">
        <f t="shared" si="1"/>
        <v>1014Branch B</v>
      </c>
    </row>
    <row r="65" spans="1:11">
      <c r="A65" s="68">
        <v>1014</v>
      </c>
      <c r="B65" s="70" t="s">
        <v>2</v>
      </c>
      <c r="C65" s="71">
        <f t="shared" si="0"/>
        <v>2.4644774967080796</v>
      </c>
      <c r="I65" s="146">
        <f t="shared" si="2"/>
        <v>7</v>
      </c>
      <c r="J65" s="149">
        <v>1.7644774967080794</v>
      </c>
      <c r="K65" s="32" t="str">
        <f t="shared" si="1"/>
        <v>1014Branch C</v>
      </c>
    </row>
    <row r="66" spans="1:11">
      <c r="A66" s="68">
        <v>1014</v>
      </c>
      <c r="B66" s="70" t="s">
        <v>3</v>
      </c>
      <c r="C66" s="71">
        <f t="shared" si="0"/>
        <v>2.7364482495911169</v>
      </c>
      <c r="I66" s="146">
        <f t="shared" si="2"/>
        <v>4</v>
      </c>
      <c r="J66" s="149">
        <v>2.336448249591117</v>
      </c>
      <c r="K66" s="32" t="str">
        <f t="shared" si="1"/>
        <v>1014Branch D</v>
      </c>
    </row>
    <row r="67" spans="1:11">
      <c r="A67" s="68">
        <v>1015</v>
      </c>
      <c r="B67" s="70" t="s">
        <v>0</v>
      </c>
      <c r="C67" s="71">
        <f t="shared" si="0"/>
        <v>2.3016904878289344</v>
      </c>
      <c r="I67" s="146">
        <f t="shared" si="2"/>
        <v>9</v>
      </c>
      <c r="J67" s="149">
        <v>1.4016904878289345</v>
      </c>
      <c r="K67" s="32" t="str">
        <f t="shared" si="1"/>
        <v>1015Branch A</v>
      </c>
    </row>
    <row r="68" spans="1:11">
      <c r="A68" s="68">
        <v>1015</v>
      </c>
      <c r="B68" s="70" t="s">
        <v>1</v>
      </c>
      <c r="C68" s="71">
        <f t="shared" si="0"/>
        <v>0.79864668789928039</v>
      </c>
      <c r="I68" s="146">
        <f t="shared" si="2"/>
        <v>6</v>
      </c>
      <c r="J68" s="149">
        <v>0.19864668789928042</v>
      </c>
      <c r="K68" s="32" t="str">
        <f t="shared" si="1"/>
        <v>1015Branch B</v>
      </c>
    </row>
    <row r="69" spans="1:11">
      <c r="A69" s="68">
        <v>1015</v>
      </c>
      <c r="B69" s="70" t="s">
        <v>2</v>
      </c>
      <c r="C69" s="71">
        <f t="shared" si="0"/>
        <v>4.306937038515847</v>
      </c>
      <c r="I69" s="146">
        <f t="shared" si="2"/>
        <v>10</v>
      </c>
      <c r="J69" s="149">
        <v>3.306937038515847</v>
      </c>
      <c r="K69" s="32" t="str">
        <f t="shared" si="1"/>
        <v>1015Branch C</v>
      </c>
    </row>
    <row r="70" spans="1:11">
      <c r="A70" s="68">
        <v>1015</v>
      </c>
      <c r="B70" s="70" t="s">
        <v>3</v>
      </c>
      <c r="C70" s="71">
        <f t="shared" si="0"/>
        <v>3.4412372122489332</v>
      </c>
      <c r="I70" s="146">
        <f t="shared" si="2"/>
        <v>3</v>
      </c>
      <c r="J70" s="149">
        <v>3.1412372122489334</v>
      </c>
      <c r="K70" s="32" t="str">
        <f t="shared" si="1"/>
        <v>1015Branch D</v>
      </c>
    </row>
    <row r="71" spans="1:11">
      <c r="A71" s="68">
        <v>1016</v>
      </c>
      <c r="B71" s="70" t="s">
        <v>0</v>
      </c>
      <c r="C71" s="71">
        <f t="shared" si="0"/>
        <v>3.7374656799773671</v>
      </c>
      <c r="I71" s="146">
        <f t="shared" si="2"/>
        <v>8</v>
      </c>
      <c r="J71" s="149">
        <v>2.9374656799773669</v>
      </c>
      <c r="K71" s="32" t="str">
        <f t="shared" si="1"/>
        <v>1016Branch A</v>
      </c>
    </row>
    <row r="72" spans="1:11">
      <c r="A72" s="68">
        <v>1016</v>
      </c>
      <c r="B72" s="70" t="s">
        <v>1</v>
      </c>
      <c r="C72" s="71">
        <f t="shared" ref="C72:C135" si="3">J72+I72/10</f>
        <v>4.3876890489416827</v>
      </c>
      <c r="I72" s="146">
        <f t="shared" si="2"/>
        <v>2</v>
      </c>
      <c r="J72" s="149">
        <v>4.1876890489416825</v>
      </c>
      <c r="K72" s="32" t="str">
        <f t="shared" ref="K72:K135" si="4">A72&amp;B72</f>
        <v>1016Branch B</v>
      </c>
    </row>
    <row r="73" spans="1:11">
      <c r="A73" s="68">
        <v>1016</v>
      </c>
      <c r="B73" s="70" t="s">
        <v>2</v>
      </c>
      <c r="C73" s="71">
        <f t="shared" si="3"/>
        <v>4.8539434096288883</v>
      </c>
      <c r="I73" s="146">
        <f t="shared" si="2"/>
        <v>5</v>
      </c>
      <c r="J73" s="149">
        <v>4.3539434096288883</v>
      </c>
      <c r="K73" s="32" t="str">
        <f t="shared" si="4"/>
        <v>1016Branch C</v>
      </c>
    </row>
    <row r="74" spans="1:11">
      <c r="A74" s="68">
        <v>1016</v>
      </c>
      <c r="B74" s="70" t="s">
        <v>3</v>
      </c>
      <c r="C74" s="71">
        <f t="shared" si="3"/>
        <v>0.50029295702889465</v>
      </c>
      <c r="I74" s="146">
        <f t="shared" si="2"/>
        <v>1</v>
      </c>
      <c r="J74" s="149">
        <v>0.40029295702889467</v>
      </c>
      <c r="K74" s="32" t="str">
        <f t="shared" si="4"/>
        <v>1016Branch D</v>
      </c>
    </row>
    <row r="75" spans="1:11">
      <c r="A75" s="68">
        <v>1017</v>
      </c>
      <c r="B75" s="70" t="s">
        <v>0</v>
      </c>
      <c r="C75" s="71">
        <f t="shared" si="3"/>
        <v>6.1267795032883354</v>
      </c>
      <c r="I75" s="146">
        <f t="shared" si="2"/>
        <v>7</v>
      </c>
      <c r="J75" s="149">
        <v>5.4267795032883352</v>
      </c>
      <c r="K75" s="32" t="str">
        <f t="shared" si="4"/>
        <v>1017Branch A</v>
      </c>
    </row>
    <row r="76" spans="1:11">
      <c r="A76" s="68">
        <v>1017</v>
      </c>
      <c r="B76" s="70" t="s">
        <v>1</v>
      </c>
      <c r="C76" s="71">
        <f t="shared" si="3"/>
        <v>2.4754420790961063</v>
      </c>
      <c r="I76" s="146">
        <f t="shared" si="2"/>
        <v>4</v>
      </c>
      <c r="J76" s="149">
        <v>2.0754420790961063</v>
      </c>
      <c r="K76" s="32" t="str">
        <f t="shared" si="4"/>
        <v>1017Branch B</v>
      </c>
    </row>
    <row r="77" spans="1:11">
      <c r="A77" s="68">
        <v>1017</v>
      </c>
      <c r="B77" s="70" t="s">
        <v>2</v>
      </c>
      <c r="C77" s="71">
        <f t="shared" si="3"/>
        <v>2.6035859657023348</v>
      </c>
      <c r="I77" s="146">
        <f t="shared" si="2"/>
        <v>9</v>
      </c>
      <c r="J77" s="149">
        <v>1.7035859657023349</v>
      </c>
      <c r="K77" s="32" t="str">
        <f t="shared" si="4"/>
        <v>1017Branch C</v>
      </c>
    </row>
    <row r="78" spans="1:11">
      <c r="A78" s="68">
        <v>1017</v>
      </c>
      <c r="B78" s="70" t="s">
        <v>3</v>
      </c>
      <c r="C78" s="71">
        <f t="shared" si="3"/>
        <v>0.65459731808634503</v>
      </c>
      <c r="I78" s="146">
        <f t="shared" si="2"/>
        <v>6</v>
      </c>
      <c r="J78" s="149">
        <v>5.4597318086345048E-2</v>
      </c>
      <c r="K78" s="32" t="str">
        <f t="shared" si="4"/>
        <v>1017Branch D</v>
      </c>
    </row>
    <row r="79" spans="1:11">
      <c r="A79" s="68">
        <v>1018</v>
      </c>
      <c r="B79" s="70" t="s">
        <v>0</v>
      </c>
      <c r="C79" s="71">
        <f t="shared" si="3"/>
        <v>7.7593372255968953</v>
      </c>
      <c r="I79" s="146">
        <f t="shared" si="2"/>
        <v>10</v>
      </c>
      <c r="J79" s="149">
        <v>6.7593372255968953</v>
      </c>
      <c r="K79" s="32" t="str">
        <f t="shared" si="4"/>
        <v>1018Branch A</v>
      </c>
    </row>
    <row r="80" spans="1:11">
      <c r="A80" s="68">
        <v>1018</v>
      </c>
      <c r="B80" s="70" t="s">
        <v>1</v>
      </c>
      <c r="C80" s="71">
        <f t="shared" si="3"/>
        <v>4.0161431479893439</v>
      </c>
      <c r="I80" s="146">
        <f t="shared" si="2"/>
        <v>3</v>
      </c>
      <c r="J80" s="149">
        <v>3.7161431479893436</v>
      </c>
      <c r="K80" s="32" t="str">
        <f t="shared" si="4"/>
        <v>1018Branch B</v>
      </c>
    </row>
    <row r="81" spans="1:11">
      <c r="A81" s="68">
        <v>1018</v>
      </c>
      <c r="B81" s="70" t="s">
        <v>2</v>
      </c>
      <c r="C81" s="71">
        <f t="shared" si="3"/>
        <v>5.635022832113382</v>
      </c>
      <c r="I81" s="146">
        <f t="shared" si="2"/>
        <v>8</v>
      </c>
      <c r="J81" s="149">
        <v>4.8350228321133821</v>
      </c>
      <c r="K81" s="32" t="str">
        <f t="shared" si="4"/>
        <v>1018Branch C</v>
      </c>
    </row>
    <row r="82" spans="1:11">
      <c r="A82" s="68">
        <v>1018</v>
      </c>
      <c r="B82" s="70" t="s">
        <v>3</v>
      </c>
      <c r="C82" s="71">
        <f t="shared" si="3"/>
        <v>0.4352678429775117</v>
      </c>
      <c r="I82" s="146">
        <f t="shared" ref="I82:I145" si="5">I72</f>
        <v>2</v>
      </c>
      <c r="J82" s="149">
        <v>0.23526784297751169</v>
      </c>
      <c r="K82" s="32" t="str">
        <f t="shared" si="4"/>
        <v>1018Branch D</v>
      </c>
    </row>
    <row r="83" spans="1:11">
      <c r="A83" s="68">
        <v>1019</v>
      </c>
      <c r="B83" s="70" t="s">
        <v>0</v>
      </c>
      <c r="C83" s="71">
        <f t="shared" si="3"/>
        <v>2.9999257946297018</v>
      </c>
      <c r="I83" s="146">
        <f t="shared" si="5"/>
        <v>5</v>
      </c>
      <c r="J83" s="149">
        <v>2.4999257946297018</v>
      </c>
      <c r="K83" s="32" t="str">
        <f t="shared" si="4"/>
        <v>1019Branch A</v>
      </c>
    </row>
    <row r="84" spans="1:11">
      <c r="A84" s="68">
        <v>1019</v>
      </c>
      <c r="B84" s="70" t="s">
        <v>1</v>
      </c>
      <c r="C84" s="71">
        <f t="shared" si="3"/>
        <v>0.37334117966201164</v>
      </c>
      <c r="I84" s="146">
        <f t="shared" si="5"/>
        <v>1</v>
      </c>
      <c r="J84" s="149">
        <v>0.27334117966201166</v>
      </c>
      <c r="K84" s="32" t="str">
        <f t="shared" si="4"/>
        <v>1019Branch B</v>
      </c>
    </row>
    <row r="85" spans="1:11">
      <c r="A85" s="68">
        <v>1019</v>
      </c>
      <c r="B85" s="70" t="s">
        <v>2</v>
      </c>
      <c r="C85" s="71">
        <f t="shared" si="3"/>
        <v>2.1644502267018755</v>
      </c>
      <c r="I85" s="146">
        <f t="shared" si="5"/>
        <v>7</v>
      </c>
      <c r="J85" s="149">
        <v>1.4644502267018755</v>
      </c>
      <c r="K85" s="32" t="str">
        <f t="shared" si="4"/>
        <v>1019Branch C</v>
      </c>
    </row>
    <row r="86" spans="1:11">
      <c r="A86" s="68">
        <v>1019</v>
      </c>
      <c r="B86" s="70" t="s">
        <v>3</v>
      </c>
      <c r="C86" s="71">
        <f t="shared" si="3"/>
        <v>2.391977917501424</v>
      </c>
      <c r="I86" s="146">
        <f t="shared" si="5"/>
        <v>4</v>
      </c>
      <c r="J86" s="149">
        <v>1.9919779175014241</v>
      </c>
      <c r="K86" s="32" t="str">
        <f t="shared" si="4"/>
        <v>1019Branch D</v>
      </c>
    </row>
    <row r="87" spans="1:11">
      <c r="A87" s="68">
        <v>1020</v>
      </c>
      <c r="B87" s="70" t="s">
        <v>0</v>
      </c>
      <c r="C87" s="71">
        <f t="shared" si="3"/>
        <v>3.6556849835399281</v>
      </c>
      <c r="I87" s="146">
        <f t="shared" si="5"/>
        <v>9</v>
      </c>
      <c r="J87" s="149">
        <v>2.7556849835399282</v>
      </c>
      <c r="K87" s="32" t="str">
        <f t="shared" si="4"/>
        <v>1020Branch A</v>
      </c>
    </row>
    <row r="88" spans="1:11">
      <c r="A88" s="68">
        <v>1020</v>
      </c>
      <c r="B88" s="70" t="s">
        <v>1</v>
      </c>
      <c r="C88" s="71">
        <f t="shared" si="3"/>
        <v>5.1884488223459861</v>
      </c>
      <c r="I88" s="146">
        <f t="shared" si="5"/>
        <v>6</v>
      </c>
      <c r="J88" s="149">
        <v>4.5884488223459865</v>
      </c>
      <c r="K88" s="32" t="str">
        <f t="shared" si="4"/>
        <v>1020Branch B</v>
      </c>
    </row>
    <row r="89" spans="1:11">
      <c r="A89" s="68">
        <v>1020</v>
      </c>
      <c r="B89" s="70" t="s">
        <v>2</v>
      </c>
      <c r="C89" s="71">
        <f t="shared" si="3"/>
        <v>5.6311376005631075</v>
      </c>
      <c r="I89" s="146">
        <f t="shared" si="5"/>
        <v>10</v>
      </c>
      <c r="J89" s="149">
        <v>4.6311376005631075</v>
      </c>
      <c r="K89" s="32" t="str">
        <f t="shared" si="4"/>
        <v>1020Branch C</v>
      </c>
    </row>
    <row r="90" spans="1:11">
      <c r="A90" s="68">
        <v>1020</v>
      </c>
      <c r="B90" s="70" t="s">
        <v>3</v>
      </c>
      <c r="C90" s="71">
        <f t="shared" si="3"/>
        <v>2.7678951802664233</v>
      </c>
      <c r="I90" s="146">
        <f t="shared" si="5"/>
        <v>3</v>
      </c>
      <c r="J90" s="149">
        <v>2.4678951802664235</v>
      </c>
      <c r="K90" s="32" t="str">
        <f t="shared" si="4"/>
        <v>1020Branch D</v>
      </c>
    </row>
    <row r="91" spans="1:11">
      <c r="A91" s="68">
        <v>1021</v>
      </c>
      <c r="B91" s="70" t="s">
        <v>0</v>
      </c>
      <c r="C91" s="71">
        <f t="shared" si="3"/>
        <v>6.6720058088237542</v>
      </c>
      <c r="I91" s="146">
        <f t="shared" si="5"/>
        <v>8</v>
      </c>
      <c r="J91" s="149">
        <v>5.8720058088237543</v>
      </c>
      <c r="K91" s="32" t="str">
        <f t="shared" si="4"/>
        <v>1021Branch A</v>
      </c>
    </row>
    <row r="92" spans="1:11">
      <c r="A92" s="68">
        <v>1021</v>
      </c>
      <c r="B92" s="70" t="s">
        <v>1</v>
      </c>
      <c r="C92" s="71">
        <f t="shared" si="3"/>
        <v>3.7511561541517984</v>
      </c>
      <c r="I92" s="146">
        <f t="shared" si="5"/>
        <v>2</v>
      </c>
      <c r="J92" s="149">
        <v>3.5511561541517982</v>
      </c>
      <c r="K92" s="32" t="str">
        <f t="shared" si="4"/>
        <v>1021Branch B</v>
      </c>
    </row>
    <row r="93" spans="1:11">
      <c r="A93" s="68">
        <v>1021</v>
      </c>
      <c r="B93" s="70" t="s">
        <v>2</v>
      </c>
      <c r="C93" s="71">
        <f t="shared" si="3"/>
        <v>5.3383926879569312</v>
      </c>
      <c r="I93" s="146">
        <f t="shared" si="5"/>
        <v>5</v>
      </c>
      <c r="J93" s="149">
        <v>4.8383926879569312</v>
      </c>
      <c r="K93" s="32" t="str">
        <f t="shared" si="4"/>
        <v>1021Branch C</v>
      </c>
    </row>
    <row r="94" spans="1:11">
      <c r="A94" s="68">
        <v>1021</v>
      </c>
      <c r="B94" s="70" t="s">
        <v>3</v>
      </c>
      <c r="C94" s="71">
        <f t="shared" si="3"/>
        <v>3.0576044042928143</v>
      </c>
      <c r="I94" s="146">
        <f t="shared" si="5"/>
        <v>1</v>
      </c>
      <c r="J94" s="149">
        <v>2.9576044042928142</v>
      </c>
      <c r="K94" s="32" t="str">
        <f t="shared" si="4"/>
        <v>1021Branch D</v>
      </c>
    </row>
    <row r="95" spans="1:11">
      <c r="A95" s="68">
        <v>1022</v>
      </c>
      <c r="B95" s="70" t="s">
        <v>0</v>
      </c>
      <c r="C95" s="71">
        <f t="shared" si="3"/>
        <v>5.7432907184030739</v>
      </c>
      <c r="I95" s="146">
        <f t="shared" si="5"/>
        <v>7</v>
      </c>
      <c r="J95" s="149">
        <v>5.0432907184030737</v>
      </c>
      <c r="K95" s="32" t="str">
        <f t="shared" si="4"/>
        <v>1022Branch A</v>
      </c>
    </row>
    <row r="96" spans="1:11">
      <c r="A96" s="68">
        <v>1022</v>
      </c>
      <c r="B96" s="70" t="s">
        <v>1</v>
      </c>
      <c r="C96" s="71">
        <f t="shared" si="3"/>
        <v>2.9038137741252252</v>
      </c>
      <c r="I96" s="146">
        <f t="shared" si="5"/>
        <v>4</v>
      </c>
      <c r="J96" s="149">
        <v>2.5038137741252253</v>
      </c>
      <c r="K96" s="32" t="str">
        <f t="shared" si="4"/>
        <v>1022Branch B</v>
      </c>
    </row>
    <row r="97" spans="1:11">
      <c r="A97" s="68">
        <v>1022</v>
      </c>
      <c r="B97" s="70" t="s">
        <v>2</v>
      </c>
      <c r="C97" s="71">
        <f t="shared" si="3"/>
        <v>3.1049986650890622</v>
      </c>
      <c r="I97" s="146">
        <f t="shared" si="5"/>
        <v>9</v>
      </c>
      <c r="J97" s="149">
        <v>2.2049986650890623</v>
      </c>
      <c r="K97" s="32" t="str">
        <f t="shared" si="4"/>
        <v>1022Branch C</v>
      </c>
    </row>
    <row r="98" spans="1:11">
      <c r="A98" s="68">
        <v>1022</v>
      </c>
      <c r="B98" s="70" t="s">
        <v>3</v>
      </c>
      <c r="C98" s="71">
        <f t="shared" si="3"/>
        <v>2.4157153687284016</v>
      </c>
      <c r="I98" s="146">
        <f t="shared" si="5"/>
        <v>6</v>
      </c>
      <c r="J98" s="149">
        <v>1.8157153687284016</v>
      </c>
      <c r="K98" s="32" t="str">
        <f t="shared" si="4"/>
        <v>1022Branch D</v>
      </c>
    </row>
    <row r="99" spans="1:11">
      <c r="A99" s="68">
        <v>1023</v>
      </c>
      <c r="B99" s="70" t="s">
        <v>0</v>
      </c>
      <c r="C99" s="71">
        <f t="shared" si="3"/>
        <v>6.7796888430699038</v>
      </c>
      <c r="I99" s="146">
        <f t="shared" si="5"/>
        <v>10</v>
      </c>
      <c r="J99" s="149">
        <v>5.7796888430699038</v>
      </c>
      <c r="K99" s="32" t="str">
        <f t="shared" si="4"/>
        <v>1023Branch A</v>
      </c>
    </row>
    <row r="100" spans="1:11">
      <c r="A100" s="68">
        <v>1023</v>
      </c>
      <c r="B100" s="70" t="s">
        <v>1</v>
      </c>
      <c r="C100" s="71">
        <f t="shared" si="3"/>
        <v>3.4283452359145561</v>
      </c>
      <c r="I100" s="146">
        <f t="shared" si="5"/>
        <v>3</v>
      </c>
      <c r="J100" s="149">
        <v>3.1283452359145563</v>
      </c>
      <c r="K100" s="32" t="str">
        <f t="shared" si="4"/>
        <v>1023Branch B</v>
      </c>
    </row>
    <row r="101" spans="1:11">
      <c r="A101" s="68">
        <v>1023</v>
      </c>
      <c r="B101" s="70" t="s">
        <v>2</v>
      </c>
      <c r="C101" s="71">
        <f t="shared" si="3"/>
        <v>5.4106220821886657</v>
      </c>
      <c r="I101" s="146">
        <f t="shared" si="5"/>
        <v>8</v>
      </c>
      <c r="J101" s="149">
        <v>4.6106220821886659</v>
      </c>
      <c r="K101" s="32" t="str">
        <f t="shared" si="4"/>
        <v>1023Branch C</v>
      </c>
    </row>
    <row r="102" spans="1:11">
      <c r="A102" s="68">
        <v>1023</v>
      </c>
      <c r="B102" s="70" t="s">
        <v>3</v>
      </c>
      <c r="C102" s="71">
        <f t="shared" si="3"/>
        <v>3.8231559580130017</v>
      </c>
      <c r="I102" s="146">
        <f t="shared" si="5"/>
        <v>2</v>
      </c>
      <c r="J102" s="149">
        <v>3.6231559580130015</v>
      </c>
      <c r="K102" s="32" t="str">
        <f t="shared" si="4"/>
        <v>1023Branch D</v>
      </c>
    </row>
    <row r="103" spans="1:11">
      <c r="A103" s="68">
        <v>1024</v>
      </c>
      <c r="B103" s="70" t="s">
        <v>0</v>
      </c>
      <c r="C103" s="71">
        <f t="shared" si="3"/>
        <v>4.4968099272497231</v>
      </c>
      <c r="I103" s="146">
        <f t="shared" si="5"/>
        <v>5</v>
      </c>
      <c r="J103" s="149">
        <v>3.9968099272497231</v>
      </c>
      <c r="K103" s="32" t="str">
        <f t="shared" si="4"/>
        <v>1024Branch A</v>
      </c>
    </row>
    <row r="104" spans="1:11">
      <c r="A104" s="68">
        <v>1024</v>
      </c>
      <c r="B104" s="70" t="s">
        <v>1</v>
      </c>
      <c r="C104" s="71">
        <f t="shared" si="3"/>
        <v>2.9718061299566059</v>
      </c>
      <c r="I104" s="146">
        <f t="shared" si="5"/>
        <v>1</v>
      </c>
      <c r="J104" s="149">
        <v>2.8718061299566058</v>
      </c>
      <c r="K104" s="32" t="str">
        <f t="shared" si="4"/>
        <v>1024Branch B</v>
      </c>
    </row>
    <row r="105" spans="1:11">
      <c r="A105" s="68">
        <v>1024</v>
      </c>
      <c r="B105" s="70" t="s">
        <v>2</v>
      </c>
      <c r="C105" s="71">
        <f t="shared" si="3"/>
        <v>2.8577555900890852</v>
      </c>
      <c r="I105" s="146">
        <f t="shared" si="5"/>
        <v>7</v>
      </c>
      <c r="J105" s="149">
        <v>2.1577555900890855</v>
      </c>
      <c r="K105" s="32" t="str">
        <f t="shared" si="4"/>
        <v>1024Branch C</v>
      </c>
    </row>
    <row r="106" spans="1:11">
      <c r="A106" s="68">
        <v>1024</v>
      </c>
      <c r="B106" s="70" t="s">
        <v>3</v>
      </c>
      <c r="C106" s="71">
        <f t="shared" si="3"/>
        <v>3.7040530969801595</v>
      </c>
      <c r="I106" s="146">
        <f t="shared" si="5"/>
        <v>4</v>
      </c>
      <c r="J106" s="149">
        <v>3.3040530969801596</v>
      </c>
      <c r="K106" s="32" t="str">
        <f t="shared" si="4"/>
        <v>1024Branch D</v>
      </c>
    </row>
    <row r="107" spans="1:11">
      <c r="A107" s="68">
        <v>1025</v>
      </c>
      <c r="B107" s="70" t="s">
        <v>0</v>
      </c>
      <c r="C107" s="71">
        <f t="shared" si="3"/>
        <v>2.5912575003285592</v>
      </c>
      <c r="I107" s="146">
        <f t="shared" si="5"/>
        <v>9</v>
      </c>
      <c r="J107" s="149">
        <v>1.6912575003285593</v>
      </c>
      <c r="K107" s="32" t="str">
        <f t="shared" si="4"/>
        <v>1025Branch A</v>
      </c>
    </row>
    <row r="108" spans="1:11">
      <c r="A108" s="68">
        <v>1025</v>
      </c>
      <c r="B108" s="70" t="s">
        <v>1</v>
      </c>
      <c r="C108" s="71">
        <f t="shared" si="3"/>
        <v>0.7726802529321436</v>
      </c>
      <c r="I108" s="146">
        <f t="shared" si="5"/>
        <v>6</v>
      </c>
      <c r="J108" s="149">
        <v>0.17268025293214362</v>
      </c>
      <c r="K108" s="32" t="str">
        <f t="shared" si="4"/>
        <v>1025Branch B</v>
      </c>
    </row>
    <row r="109" spans="1:11">
      <c r="A109" s="68">
        <v>1025</v>
      </c>
      <c r="B109" s="70" t="s">
        <v>2</v>
      </c>
      <c r="C109" s="71">
        <f t="shared" si="3"/>
        <v>2.0641771946732987</v>
      </c>
      <c r="I109" s="146">
        <f t="shared" si="5"/>
        <v>10</v>
      </c>
      <c r="J109" s="149">
        <v>1.0641771946732987</v>
      </c>
      <c r="K109" s="32" t="str">
        <f t="shared" si="4"/>
        <v>1025Branch C</v>
      </c>
    </row>
    <row r="110" spans="1:11">
      <c r="A110" s="68">
        <v>1025</v>
      </c>
      <c r="B110" s="70" t="s">
        <v>3</v>
      </c>
      <c r="C110" s="71">
        <f t="shared" si="3"/>
        <v>3.5234179708734392</v>
      </c>
      <c r="I110" s="146">
        <f t="shared" si="5"/>
        <v>3</v>
      </c>
      <c r="J110" s="149">
        <v>3.2234179708734394</v>
      </c>
      <c r="K110" s="32" t="str">
        <f t="shared" si="4"/>
        <v>1025Branch D</v>
      </c>
    </row>
    <row r="111" spans="1:11">
      <c r="A111" s="68">
        <v>1026</v>
      </c>
      <c r="B111" s="70" t="s">
        <v>0</v>
      </c>
      <c r="C111" s="71">
        <f t="shared" si="3"/>
        <v>3.7999350850355773</v>
      </c>
      <c r="I111" s="146">
        <f t="shared" si="5"/>
        <v>8</v>
      </c>
      <c r="J111" s="149">
        <v>2.999935085035577</v>
      </c>
      <c r="K111" s="32" t="str">
        <f t="shared" si="4"/>
        <v>1026Branch A</v>
      </c>
    </row>
    <row r="112" spans="1:11">
      <c r="A112" s="68">
        <v>1026</v>
      </c>
      <c r="B112" s="70" t="s">
        <v>1</v>
      </c>
      <c r="C112" s="71">
        <f t="shared" si="3"/>
        <v>2.4453266118085133</v>
      </c>
      <c r="I112" s="146">
        <f t="shared" si="5"/>
        <v>2</v>
      </c>
      <c r="J112" s="149">
        <v>2.2453266118085131</v>
      </c>
      <c r="K112" s="32" t="str">
        <f t="shared" si="4"/>
        <v>1026Branch B</v>
      </c>
    </row>
    <row r="113" spans="1:11">
      <c r="A113" s="68">
        <v>1026</v>
      </c>
      <c r="B113" s="70" t="s">
        <v>2</v>
      </c>
      <c r="C113" s="71">
        <f t="shared" si="3"/>
        <v>1.5906769589867253</v>
      </c>
      <c r="I113" s="146">
        <f t="shared" si="5"/>
        <v>5</v>
      </c>
      <c r="J113" s="149">
        <v>1.0906769589867253</v>
      </c>
      <c r="K113" s="32" t="str">
        <f t="shared" si="4"/>
        <v>1026Branch C</v>
      </c>
    </row>
    <row r="114" spans="1:11">
      <c r="A114" s="68">
        <v>1026</v>
      </c>
      <c r="B114" s="70" t="s">
        <v>3</v>
      </c>
      <c r="C114" s="71">
        <f t="shared" si="3"/>
        <v>1.4316374860453611</v>
      </c>
      <c r="I114" s="146">
        <f t="shared" si="5"/>
        <v>1</v>
      </c>
      <c r="J114" s="149">
        <v>1.331637486045361</v>
      </c>
      <c r="K114" s="32" t="str">
        <f t="shared" si="4"/>
        <v>1026Branch D</v>
      </c>
    </row>
    <row r="115" spans="1:11">
      <c r="A115" s="68">
        <v>1027</v>
      </c>
      <c r="B115" s="70" t="s">
        <v>0</v>
      </c>
      <c r="C115" s="71">
        <f t="shared" si="3"/>
        <v>7.2465941329145034</v>
      </c>
      <c r="I115" s="146">
        <f t="shared" si="5"/>
        <v>7</v>
      </c>
      <c r="J115" s="149">
        <v>6.5465941329145032</v>
      </c>
      <c r="K115" s="32" t="str">
        <f t="shared" si="4"/>
        <v>1027Branch A</v>
      </c>
    </row>
    <row r="116" spans="1:11">
      <c r="A116" s="68">
        <v>1027</v>
      </c>
      <c r="B116" s="70" t="s">
        <v>1</v>
      </c>
      <c r="C116" s="71">
        <f t="shared" si="3"/>
        <v>3.8000269957058124</v>
      </c>
      <c r="I116" s="146">
        <f t="shared" si="5"/>
        <v>4</v>
      </c>
      <c r="J116" s="149">
        <v>3.4000269957058125</v>
      </c>
      <c r="K116" s="32" t="str">
        <f t="shared" si="4"/>
        <v>1027Branch B</v>
      </c>
    </row>
    <row r="117" spans="1:11">
      <c r="A117" s="68">
        <v>1027</v>
      </c>
      <c r="B117" s="70" t="s">
        <v>2</v>
      </c>
      <c r="C117" s="71">
        <f t="shared" si="3"/>
        <v>5.219003863207436</v>
      </c>
      <c r="I117" s="146">
        <f t="shared" si="5"/>
        <v>9</v>
      </c>
      <c r="J117" s="149">
        <v>4.3190038632074357</v>
      </c>
      <c r="K117" s="32" t="str">
        <f t="shared" si="4"/>
        <v>1027Branch C</v>
      </c>
    </row>
    <row r="118" spans="1:11">
      <c r="A118" s="68">
        <v>1027</v>
      </c>
      <c r="B118" s="70" t="s">
        <v>3</v>
      </c>
      <c r="C118" s="71">
        <f t="shared" si="3"/>
        <v>2.3367742493374228</v>
      </c>
      <c r="I118" s="146">
        <f t="shared" si="5"/>
        <v>6</v>
      </c>
      <c r="J118" s="149">
        <v>1.7367742493374227</v>
      </c>
      <c r="K118" s="32" t="str">
        <f t="shared" si="4"/>
        <v>1027Branch D</v>
      </c>
    </row>
    <row r="119" spans="1:11">
      <c r="A119" s="68">
        <v>1028</v>
      </c>
      <c r="B119" s="70" t="s">
        <v>0</v>
      </c>
      <c r="C119" s="71">
        <f t="shared" si="3"/>
        <v>6.3080793045417902</v>
      </c>
      <c r="I119" s="146">
        <f t="shared" si="5"/>
        <v>10</v>
      </c>
      <c r="J119" s="149">
        <v>5.3080793045417902</v>
      </c>
      <c r="K119" s="32" t="str">
        <f t="shared" si="4"/>
        <v>1028Branch A</v>
      </c>
    </row>
    <row r="120" spans="1:11">
      <c r="A120" s="68">
        <v>1028</v>
      </c>
      <c r="B120" s="70" t="s">
        <v>1</v>
      </c>
      <c r="C120" s="71">
        <f t="shared" si="3"/>
        <v>1.2869439650315493</v>
      </c>
      <c r="I120" s="146">
        <f t="shared" si="5"/>
        <v>3</v>
      </c>
      <c r="J120" s="149">
        <v>0.98694396503154924</v>
      </c>
      <c r="K120" s="32" t="str">
        <f t="shared" si="4"/>
        <v>1028Branch B</v>
      </c>
    </row>
    <row r="121" spans="1:11">
      <c r="A121" s="68">
        <v>1028</v>
      </c>
      <c r="B121" s="70" t="s">
        <v>2</v>
      </c>
      <c r="C121" s="71">
        <f t="shared" si="3"/>
        <v>1.9234877902683698</v>
      </c>
      <c r="I121" s="146">
        <f t="shared" si="5"/>
        <v>8</v>
      </c>
      <c r="J121" s="149">
        <v>1.1234877902683698</v>
      </c>
      <c r="K121" s="32" t="str">
        <f t="shared" si="4"/>
        <v>1028Branch C</v>
      </c>
    </row>
    <row r="122" spans="1:11">
      <c r="A122" s="68">
        <v>1028</v>
      </c>
      <c r="B122" s="70" t="s">
        <v>3</v>
      </c>
      <c r="C122" s="71">
        <f t="shared" si="3"/>
        <v>1.2878367990739312</v>
      </c>
      <c r="I122" s="146">
        <f t="shared" si="5"/>
        <v>2</v>
      </c>
      <c r="J122" s="149">
        <v>1.0878367990739313</v>
      </c>
      <c r="K122" s="32" t="str">
        <f t="shared" si="4"/>
        <v>1028Branch D</v>
      </c>
    </row>
    <row r="123" spans="1:11">
      <c r="A123" s="68">
        <v>1029</v>
      </c>
      <c r="B123" s="70" t="s">
        <v>0</v>
      </c>
      <c r="C123" s="71">
        <f t="shared" si="3"/>
        <v>5.4905244012232508</v>
      </c>
      <c r="I123" s="146">
        <f t="shared" si="5"/>
        <v>5</v>
      </c>
      <c r="J123" s="149">
        <v>4.9905244012232508</v>
      </c>
      <c r="K123" s="32" t="str">
        <f t="shared" si="4"/>
        <v>1029Branch A</v>
      </c>
    </row>
    <row r="124" spans="1:11">
      <c r="A124" s="68">
        <v>1029</v>
      </c>
      <c r="B124" s="70" t="s">
        <v>1</v>
      </c>
      <c r="C124" s="71">
        <f t="shared" si="3"/>
        <v>1.7410158082466143</v>
      </c>
      <c r="I124" s="146">
        <f t="shared" si="5"/>
        <v>1</v>
      </c>
      <c r="J124" s="149">
        <v>1.6410158082466142</v>
      </c>
      <c r="K124" s="32" t="str">
        <f t="shared" si="4"/>
        <v>1029Branch B</v>
      </c>
    </row>
    <row r="125" spans="1:11">
      <c r="A125" s="68">
        <v>1029</v>
      </c>
      <c r="B125" s="70" t="s">
        <v>2</v>
      </c>
      <c r="C125" s="71">
        <f t="shared" si="3"/>
        <v>3.1601652869718571</v>
      </c>
      <c r="I125" s="146">
        <f t="shared" si="5"/>
        <v>7</v>
      </c>
      <c r="J125" s="149">
        <v>2.4601652869718569</v>
      </c>
      <c r="K125" s="32" t="str">
        <f t="shared" si="4"/>
        <v>1029Branch C</v>
      </c>
    </row>
    <row r="126" spans="1:11">
      <c r="A126" s="68">
        <v>1029</v>
      </c>
      <c r="B126" s="70" t="s">
        <v>3</v>
      </c>
      <c r="C126" s="71">
        <f t="shared" si="3"/>
        <v>0.64774060609849926</v>
      </c>
      <c r="I126" s="146">
        <f t="shared" si="5"/>
        <v>4</v>
      </c>
      <c r="J126" s="149">
        <v>0.24774060609849924</v>
      </c>
      <c r="K126" s="32" t="str">
        <f t="shared" si="4"/>
        <v>1029Branch D</v>
      </c>
    </row>
    <row r="127" spans="1:11">
      <c r="A127" s="68">
        <v>1030</v>
      </c>
      <c r="B127" s="70" t="s">
        <v>0</v>
      </c>
      <c r="C127" s="71">
        <f t="shared" si="3"/>
        <v>7.3222346473753834</v>
      </c>
      <c r="I127" s="146">
        <f t="shared" si="5"/>
        <v>9</v>
      </c>
      <c r="J127" s="149">
        <v>6.4222346473753831</v>
      </c>
      <c r="K127" s="32" t="str">
        <f t="shared" si="4"/>
        <v>1030Branch A</v>
      </c>
    </row>
    <row r="128" spans="1:11">
      <c r="A128" s="68">
        <v>1030</v>
      </c>
      <c r="B128" s="70" t="s">
        <v>1</v>
      </c>
      <c r="C128" s="71">
        <f t="shared" si="3"/>
        <v>0.62840219990094093</v>
      </c>
      <c r="I128" s="146">
        <f t="shared" si="5"/>
        <v>6</v>
      </c>
      <c r="J128" s="149">
        <v>2.840219990094095E-2</v>
      </c>
      <c r="K128" s="32" t="str">
        <f t="shared" si="4"/>
        <v>1030Branch B</v>
      </c>
    </row>
    <row r="129" spans="1:11">
      <c r="A129" s="68">
        <v>1030</v>
      </c>
      <c r="B129" s="70" t="s">
        <v>2</v>
      </c>
      <c r="C129" s="71">
        <f t="shared" si="3"/>
        <v>2.4849898120224974</v>
      </c>
      <c r="I129" s="146">
        <f t="shared" si="5"/>
        <v>10</v>
      </c>
      <c r="J129" s="149">
        <v>1.4849898120224974</v>
      </c>
      <c r="K129" s="32" t="str">
        <f t="shared" si="4"/>
        <v>1030Branch C</v>
      </c>
    </row>
    <row r="130" spans="1:11">
      <c r="A130" s="68">
        <v>1030</v>
      </c>
      <c r="B130" s="70" t="s">
        <v>3</v>
      </c>
      <c r="C130" s="71">
        <f t="shared" si="3"/>
        <v>0.78031104523534878</v>
      </c>
      <c r="I130" s="146">
        <f t="shared" si="5"/>
        <v>3</v>
      </c>
      <c r="J130" s="149">
        <v>0.48031104523534873</v>
      </c>
      <c r="K130" s="32" t="str">
        <f t="shared" si="4"/>
        <v>1030Branch D</v>
      </c>
    </row>
    <row r="131" spans="1:11">
      <c r="A131" s="68">
        <v>1031</v>
      </c>
      <c r="B131" s="70" t="s">
        <v>0</v>
      </c>
      <c r="C131" s="71">
        <f t="shared" si="3"/>
        <v>6.5487659850945477</v>
      </c>
      <c r="I131" s="146">
        <f t="shared" si="5"/>
        <v>8</v>
      </c>
      <c r="J131" s="149">
        <v>5.7487659850945478</v>
      </c>
      <c r="K131" s="32" t="str">
        <f t="shared" si="4"/>
        <v>1031Branch A</v>
      </c>
    </row>
    <row r="132" spans="1:11">
      <c r="A132" s="68">
        <v>1031</v>
      </c>
      <c r="B132" s="70" t="s">
        <v>1</v>
      </c>
      <c r="C132" s="71">
        <f t="shared" si="3"/>
        <v>0.58944052599442953</v>
      </c>
      <c r="I132" s="146">
        <f t="shared" si="5"/>
        <v>2</v>
      </c>
      <c r="J132" s="149">
        <v>0.38944052599442947</v>
      </c>
      <c r="K132" s="32" t="str">
        <f t="shared" si="4"/>
        <v>1031Branch B</v>
      </c>
    </row>
    <row r="133" spans="1:11">
      <c r="A133" s="68">
        <v>1031</v>
      </c>
      <c r="B133" s="70" t="s">
        <v>2</v>
      </c>
      <c r="C133" s="71">
        <f t="shared" si="3"/>
        <v>4.7122869625010955</v>
      </c>
      <c r="I133" s="146">
        <f t="shared" si="5"/>
        <v>5</v>
      </c>
      <c r="J133" s="149">
        <v>4.2122869625010955</v>
      </c>
      <c r="K133" s="32" t="str">
        <f t="shared" si="4"/>
        <v>1031Branch C</v>
      </c>
    </row>
    <row r="134" spans="1:11">
      <c r="A134" s="68">
        <v>1031</v>
      </c>
      <c r="B134" s="70" t="s">
        <v>3</v>
      </c>
      <c r="C134" s="71">
        <f t="shared" si="3"/>
        <v>0.1027759876080622</v>
      </c>
      <c r="I134" s="146">
        <f t="shared" si="5"/>
        <v>1</v>
      </c>
      <c r="J134" s="149">
        <v>2.7759876080621915E-3</v>
      </c>
      <c r="K134" s="32" t="str">
        <f t="shared" si="4"/>
        <v>1031Branch D</v>
      </c>
    </row>
    <row r="135" spans="1:11">
      <c r="A135" s="68">
        <v>1032</v>
      </c>
      <c r="B135" s="70" t="s">
        <v>0</v>
      </c>
      <c r="C135" s="71">
        <f t="shared" si="3"/>
        <v>2.5520360293353725</v>
      </c>
      <c r="I135" s="146">
        <f t="shared" si="5"/>
        <v>7</v>
      </c>
      <c r="J135" s="149">
        <v>1.8520360293353724</v>
      </c>
      <c r="K135" s="32" t="str">
        <f t="shared" si="4"/>
        <v>1032Branch A</v>
      </c>
    </row>
    <row r="136" spans="1:11">
      <c r="A136" s="68">
        <v>1032</v>
      </c>
      <c r="B136" s="70" t="s">
        <v>1</v>
      </c>
      <c r="C136" s="71">
        <f t="shared" ref="C136:C199" si="6">J136+I136/10</f>
        <v>4.5388527924190356</v>
      </c>
      <c r="I136" s="146">
        <f t="shared" si="5"/>
        <v>4</v>
      </c>
      <c r="J136" s="149">
        <v>4.1388527924190353</v>
      </c>
      <c r="K136" s="32" t="str">
        <f t="shared" ref="K136:K199" si="7">A136&amp;B136</f>
        <v>1032Branch B</v>
      </c>
    </row>
    <row r="137" spans="1:11">
      <c r="A137" s="68">
        <v>1032</v>
      </c>
      <c r="B137" s="70" t="s">
        <v>2</v>
      </c>
      <c r="C137" s="71">
        <f t="shared" si="6"/>
        <v>4.4858109966091515</v>
      </c>
      <c r="I137" s="146">
        <f t="shared" si="5"/>
        <v>9</v>
      </c>
      <c r="J137" s="149">
        <v>3.5858109966091511</v>
      </c>
      <c r="K137" s="32" t="str">
        <f t="shared" si="7"/>
        <v>1032Branch C</v>
      </c>
    </row>
    <row r="138" spans="1:11">
      <c r="A138" s="68">
        <v>1032</v>
      </c>
      <c r="B138" s="70" t="s">
        <v>3</v>
      </c>
      <c r="C138" s="71">
        <f t="shared" si="6"/>
        <v>0.72984944020421627</v>
      </c>
      <c r="I138" s="146">
        <f t="shared" si="5"/>
        <v>6</v>
      </c>
      <c r="J138" s="149">
        <v>0.12984944020421629</v>
      </c>
      <c r="K138" s="32" t="str">
        <f t="shared" si="7"/>
        <v>1032Branch D</v>
      </c>
    </row>
    <row r="139" spans="1:11">
      <c r="A139" s="68">
        <v>1033</v>
      </c>
      <c r="B139" s="70" t="s">
        <v>0</v>
      </c>
      <c r="C139" s="71">
        <f t="shared" si="6"/>
        <v>6.1937008089910304</v>
      </c>
      <c r="I139" s="146">
        <f t="shared" si="5"/>
        <v>10</v>
      </c>
      <c r="J139" s="149">
        <v>5.1937008089910304</v>
      </c>
      <c r="K139" s="32" t="str">
        <f t="shared" si="7"/>
        <v>1033Branch A</v>
      </c>
    </row>
    <row r="140" spans="1:11">
      <c r="A140" s="68">
        <v>1033</v>
      </c>
      <c r="B140" s="70" t="s">
        <v>1</v>
      </c>
      <c r="C140" s="71">
        <f t="shared" si="6"/>
        <v>0.5076461250070976</v>
      </c>
      <c r="I140" s="146">
        <f t="shared" si="5"/>
        <v>3</v>
      </c>
      <c r="J140" s="149">
        <v>0.20764612500709767</v>
      </c>
      <c r="K140" s="32" t="str">
        <f t="shared" si="7"/>
        <v>1033Branch B</v>
      </c>
    </row>
    <row r="141" spans="1:11">
      <c r="A141" s="68">
        <v>1033</v>
      </c>
      <c r="B141" s="70" t="s">
        <v>2</v>
      </c>
      <c r="C141" s="71">
        <f t="shared" si="6"/>
        <v>2.76859885148796</v>
      </c>
      <c r="I141" s="146">
        <f t="shared" si="5"/>
        <v>8</v>
      </c>
      <c r="J141" s="149">
        <v>1.9685988514879598</v>
      </c>
      <c r="K141" s="32" t="str">
        <f t="shared" si="7"/>
        <v>1033Branch C</v>
      </c>
    </row>
    <row r="142" spans="1:11">
      <c r="A142" s="68">
        <v>1033</v>
      </c>
      <c r="B142" s="70" t="s">
        <v>3</v>
      </c>
      <c r="C142" s="71">
        <f t="shared" si="6"/>
        <v>3.3512031704071394</v>
      </c>
      <c r="I142" s="146">
        <f t="shared" si="5"/>
        <v>2</v>
      </c>
      <c r="J142" s="149">
        <v>3.1512031704071393</v>
      </c>
      <c r="K142" s="32" t="str">
        <f t="shared" si="7"/>
        <v>1033Branch D</v>
      </c>
    </row>
    <row r="143" spans="1:11">
      <c r="A143" s="68">
        <v>1034</v>
      </c>
      <c r="B143" s="70" t="s">
        <v>0</v>
      </c>
      <c r="C143" s="71">
        <f t="shared" si="6"/>
        <v>4.6649908741728723</v>
      </c>
      <c r="I143" s="146">
        <f t="shared" si="5"/>
        <v>5</v>
      </c>
      <c r="J143" s="149">
        <v>4.1649908741728723</v>
      </c>
      <c r="K143" s="32" t="str">
        <f t="shared" si="7"/>
        <v>1034Branch A</v>
      </c>
    </row>
    <row r="144" spans="1:11">
      <c r="A144" s="68">
        <v>1034</v>
      </c>
      <c r="B144" s="70" t="s">
        <v>1</v>
      </c>
      <c r="C144" s="71">
        <f t="shared" si="6"/>
        <v>4.3191935147504976</v>
      </c>
      <c r="I144" s="146">
        <f t="shared" si="5"/>
        <v>1</v>
      </c>
      <c r="J144" s="149">
        <v>4.219193514750498</v>
      </c>
      <c r="K144" s="32" t="str">
        <f t="shared" si="7"/>
        <v>1034Branch B</v>
      </c>
    </row>
    <row r="145" spans="1:11">
      <c r="A145" s="68">
        <v>1034</v>
      </c>
      <c r="B145" s="70" t="s">
        <v>2</v>
      </c>
      <c r="C145" s="71">
        <f t="shared" si="6"/>
        <v>4.1262935225065034</v>
      </c>
      <c r="I145" s="146">
        <f t="shared" si="5"/>
        <v>7</v>
      </c>
      <c r="J145" s="149">
        <v>3.4262935225065032</v>
      </c>
      <c r="K145" s="32" t="str">
        <f t="shared" si="7"/>
        <v>1034Branch C</v>
      </c>
    </row>
    <row r="146" spans="1:11">
      <c r="A146" s="68">
        <v>1034</v>
      </c>
      <c r="B146" s="70" t="s">
        <v>3</v>
      </c>
      <c r="C146" s="71">
        <f t="shared" si="6"/>
        <v>3.4197314590134598</v>
      </c>
      <c r="I146" s="146">
        <f t="shared" ref="I146:I209" si="8">I136</f>
        <v>4</v>
      </c>
      <c r="J146" s="149">
        <v>3.0197314590134599</v>
      </c>
      <c r="K146" s="32" t="str">
        <f t="shared" si="7"/>
        <v>1034Branch D</v>
      </c>
    </row>
    <row r="147" spans="1:11">
      <c r="A147" s="68">
        <v>1035</v>
      </c>
      <c r="B147" s="70" t="s">
        <v>0</v>
      </c>
      <c r="C147" s="71">
        <f t="shared" si="6"/>
        <v>4.3561507016356957</v>
      </c>
      <c r="I147" s="146">
        <f t="shared" si="8"/>
        <v>9</v>
      </c>
      <c r="J147" s="149">
        <v>3.4561507016356954</v>
      </c>
      <c r="K147" s="32" t="str">
        <f t="shared" si="7"/>
        <v>1035Branch A</v>
      </c>
    </row>
    <row r="148" spans="1:11">
      <c r="A148" s="68">
        <v>1035</v>
      </c>
      <c r="B148" s="70" t="s">
        <v>1</v>
      </c>
      <c r="C148" s="71">
        <f t="shared" si="6"/>
        <v>2.6874744487066744</v>
      </c>
      <c r="I148" s="146">
        <f t="shared" si="8"/>
        <v>6</v>
      </c>
      <c r="J148" s="149">
        <v>2.0874744487066743</v>
      </c>
      <c r="K148" s="32" t="str">
        <f t="shared" si="7"/>
        <v>1035Branch B</v>
      </c>
    </row>
    <row r="149" spans="1:11">
      <c r="A149" s="68">
        <v>1035</v>
      </c>
      <c r="B149" s="70" t="s">
        <v>2</v>
      </c>
      <c r="C149" s="71">
        <f t="shared" si="6"/>
        <v>2.2881266700681646</v>
      </c>
      <c r="I149" s="146">
        <f t="shared" si="8"/>
        <v>10</v>
      </c>
      <c r="J149" s="149">
        <v>1.2881266700681648</v>
      </c>
      <c r="K149" s="32" t="str">
        <f t="shared" si="7"/>
        <v>1035Branch C</v>
      </c>
    </row>
    <row r="150" spans="1:11">
      <c r="A150" s="68">
        <v>1035</v>
      </c>
      <c r="B150" s="70" t="s">
        <v>3</v>
      </c>
      <c r="C150" s="71">
        <f t="shared" si="6"/>
        <v>3.3374534985161683</v>
      </c>
      <c r="I150" s="146">
        <f t="shared" si="8"/>
        <v>3</v>
      </c>
      <c r="J150" s="149">
        <v>3.0374534985161685</v>
      </c>
      <c r="K150" s="32" t="str">
        <f t="shared" si="7"/>
        <v>1035Branch D</v>
      </c>
    </row>
    <row r="151" spans="1:11">
      <c r="A151" s="68">
        <v>1036</v>
      </c>
      <c r="B151" s="70" t="s">
        <v>0</v>
      </c>
      <c r="C151" s="71">
        <f t="shared" si="6"/>
        <v>2.8202042038970543</v>
      </c>
      <c r="I151" s="146">
        <f t="shared" si="8"/>
        <v>8</v>
      </c>
      <c r="J151" s="149">
        <v>2.0202042038970545</v>
      </c>
      <c r="K151" s="32" t="str">
        <f t="shared" si="7"/>
        <v>1036Branch A</v>
      </c>
    </row>
    <row r="152" spans="1:11">
      <c r="A152" s="68">
        <v>1036</v>
      </c>
      <c r="B152" s="70" t="s">
        <v>1</v>
      </c>
      <c r="C152" s="71">
        <f t="shared" si="6"/>
        <v>0.4851674368160212</v>
      </c>
      <c r="I152" s="146">
        <f t="shared" si="8"/>
        <v>2</v>
      </c>
      <c r="J152" s="149">
        <v>0.28516743681602119</v>
      </c>
      <c r="K152" s="32" t="str">
        <f t="shared" si="7"/>
        <v>1036Branch B</v>
      </c>
    </row>
    <row r="153" spans="1:11">
      <c r="A153" s="68">
        <v>1036</v>
      </c>
      <c r="B153" s="70" t="s">
        <v>2</v>
      </c>
      <c r="C153" s="71">
        <f t="shared" si="6"/>
        <v>1.8810373711635644</v>
      </c>
      <c r="I153" s="146">
        <f t="shared" si="8"/>
        <v>5</v>
      </c>
      <c r="J153" s="149">
        <v>1.3810373711635644</v>
      </c>
      <c r="K153" s="32" t="str">
        <f t="shared" si="7"/>
        <v>1036Branch C</v>
      </c>
    </row>
    <row r="154" spans="1:11">
      <c r="A154" s="68">
        <v>1036</v>
      </c>
      <c r="B154" s="70" t="s">
        <v>3</v>
      </c>
      <c r="C154" s="71">
        <f t="shared" si="6"/>
        <v>0.99597205120178589</v>
      </c>
      <c r="I154" s="146">
        <f t="shared" si="8"/>
        <v>1</v>
      </c>
      <c r="J154" s="149">
        <v>0.89597205120178591</v>
      </c>
      <c r="K154" s="32" t="str">
        <f t="shared" si="7"/>
        <v>1036Branch D</v>
      </c>
    </row>
    <row r="155" spans="1:11">
      <c r="A155" s="68">
        <v>1037</v>
      </c>
      <c r="B155" s="70" t="s">
        <v>0</v>
      </c>
      <c r="C155" s="71">
        <f t="shared" si="6"/>
        <v>5.1720993483786168</v>
      </c>
      <c r="I155" s="146">
        <f t="shared" si="8"/>
        <v>7</v>
      </c>
      <c r="J155" s="149">
        <v>4.4720993483786167</v>
      </c>
      <c r="K155" s="32" t="str">
        <f t="shared" si="7"/>
        <v>1037Branch A</v>
      </c>
    </row>
    <row r="156" spans="1:11">
      <c r="A156" s="68">
        <v>1037</v>
      </c>
      <c r="B156" s="70" t="s">
        <v>1</v>
      </c>
      <c r="C156" s="71">
        <f t="shared" si="6"/>
        <v>3.8734739788914609</v>
      </c>
      <c r="I156" s="146">
        <f t="shared" si="8"/>
        <v>4</v>
      </c>
      <c r="J156" s="149">
        <v>3.473473978891461</v>
      </c>
      <c r="K156" s="32" t="str">
        <f t="shared" si="7"/>
        <v>1037Branch B</v>
      </c>
    </row>
    <row r="157" spans="1:11">
      <c r="A157" s="68">
        <v>1037</v>
      </c>
      <c r="B157" s="70" t="s">
        <v>2</v>
      </c>
      <c r="C157" s="71">
        <f t="shared" si="6"/>
        <v>2.6751391925848353</v>
      </c>
      <c r="I157" s="146">
        <f t="shared" si="8"/>
        <v>9</v>
      </c>
      <c r="J157" s="149">
        <v>1.7751391925848354</v>
      </c>
      <c r="K157" s="32" t="str">
        <f t="shared" si="7"/>
        <v>1037Branch C</v>
      </c>
    </row>
    <row r="158" spans="1:11">
      <c r="A158" s="68">
        <v>1037</v>
      </c>
      <c r="B158" s="70" t="s">
        <v>3</v>
      </c>
      <c r="C158" s="71">
        <f t="shared" si="6"/>
        <v>0.92446222770564013</v>
      </c>
      <c r="I158" s="146">
        <f t="shared" si="8"/>
        <v>6</v>
      </c>
      <c r="J158" s="149">
        <v>0.32446222770564015</v>
      </c>
      <c r="K158" s="32" t="str">
        <f t="shared" si="7"/>
        <v>1037Branch D</v>
      </c>
    </row>
    <row r="159" spans="1:11">
      <c r="A159" s="68">
        <v>1038</v>
      </c>
      <c r="B159" s="70" t="s">
        <v>0</v>
      </c>
      <c r="C159" s="71">
        <f t="shared" si="6"/>
        <v>5.1939406075044028</v>
      </c>
      <c r="I159" s="146">
        <f t="shared" si="8"/>
        <v>10</v>
      </c>
      <c r="J159" s="149">
        <v>4.1939406075044028</v>
      </c>
      <c r="K159" s="32" t="str">
        <f t="shared" si="7"/>
        <v>1038Branch A</v>
      </c>
    </row>
    <row r="160" spans="1:11">
      <c r="A160" s="68">
        <v>1038</v>
      </c>
      <c r="B160" s="70" t="s">
        <v>1</v>
      </c>
      <c r="C160" s="71">
        <f t="shared" si="6"/>
        <v>4.5094262206634781</v>
      </c>
      <c r="I160" s="146">
        <f t="shared" si="8"/>
        <v>3</v>
      </c>
      <c r="J160" s="149">
        <v>4.2094262206634783</v>
      </c>
      <c r="K160" s="32" t="str">
        <f t="shared" si="7"/>
        <v>1038Branch B</v>
      </c>
    </row>
    <row r="161" spans="1:11">
      <c r="A161" s="68">
        <v>1038</v>
      </c>
      <c r="B161" s="70" t="s">
        <v>2</v>
      </c>
      <c r="C161" s="71">
        <f t="shared" si="6"/>
        <v>2.9694400010575723</v>
      </c>
      <c r="I161" s="146">
        <f t="shared" si="8"/>
        <v>8</v>
      </c>
      <c r="J161" s="149">
        <v>2.1694400010575725</v>
      </c>
      <c r="K161" s="32" t="str">
        <f t="shared" si="7"/>
        <v>1038Branch C</v>
      </c>
    </row>
    <row r="162" spans="1:11">
      <c r="A162" s="68">
        <v>1038</v>
      </c>
      <c r="B162" s="70" t="s">
        <v>3</v>
      </c>
      <c r="C162" s="71">
        <f t="shared" si="6"/>
        <v>2.4119787995507762</v>
      </c>
      <c r="I162" s="146">
        <f t="shared" si="8"/>
        <v>2</v>
      </c>
      <c r="J162" s="149">
        <v>2.211978799550776</v>
      </c>
      <c r="K162" s="32" t="str">
        <f t="shared" si="7"/>
        <v>1038Branch D</v>
      </c>
    </row>
    <row r="163" spans="1:11">
      <c r="A163" s="68">
        <v>1039</v>
      </c>
      <c r="B163" s="70" t="s">
        <v>0</v>
      </c>
      <c r="C163" s="71">
        <f t="shared" si="6"/>
        <v>6.8420072188634089</v>
      </c>
      <c r="I163" s="146">
        <f t="shared" si="8"/>
        <v>5</v>
      </c>
      <c r="J163" s="149">
        <v>6.3420072188634089</v>
      </c>
      <c r="K163" s="32" t="str">
        <f t="shared" si="7"/>
        <v>1039Branch A</v>
      </c>
    </row>
    <row r="164" spans="1:11">
      <c r="A164" s="68">
        <v>1039</v>
      </c>
      <c r="B164" s="70" t="s">
        <v>1</v>
      </c>
      <c r="C164" s="71">
        <f t="shared" si="6"/>
        <v>2.8666366073732115</v>
      </c>
      <c r="I164" s="146">
        <f t="shared" si="8"/>
        <v>1</v>
      </c>
      <c r="J164" s="149">
        <v>2.7666366073732114</v>
      </c>
      <c r="K164" s="32" t="str">
        <f t="shared" si="7"/>
        <v>1039Branch B</v>
      </c>
    </row>
    <row r="165" spans="1:11">
      <c r="A165" s="68">
        <v>1039</v>
      </c>
      <c r="B165" s="70" t="s">
        <v>2</v>
      </c>
      <c r="C165" s="71">
        <f t="shared" si="6"/>
        <v>5.6810858504991026</v>
      </c>
      <c r="I165" s="146">
        <f t="shared" si="8"/>
        <v>7</v>
      </c>
      <c r="J165" s="149">
        <v>4.9810858504991025</v>
      </c>
      <c r="K165" s="32" t="str">
        <f t="shared" si="7"/>
        <v>1039Branch C</v>
      </c>
    </row>
    <row r="166" spans="1:11">
      <c r="A166" s="68">
        <v>1039</v>
      </c>
      <c r="B166" s="70" t="s">
        <v>3</v>
      </c>
      <c r="C166" s="71">
        <f t="shared" si="6"/>
        <v>1.6504360423170459</v>
      </c>
      <c r="I166" s="146">
        <f t="shared" si="8"/>
        <v>4</v>
      </c>
      <c r="J166" s="149">
        <v>1.250436042317046</v>
      </c>
      <c r="K166" s="32" t="str">
        <f t="shared" si="7"/>
        <v>1039Branch D</v>
      </c>
    </row>
    <row r="167" spans="1:11">
      <c r="A167" s="68">
        <v>1040</v>
      </c>
      <c r="B167" s="70" t="s">
        <v>0</v>
      </c>
      <c r="C167" s="71">
        <f t="shared" si="6"/>
        <v>5.8747134583078884</v>
      </c>
      <c r="I167" s="146">
        <f t="shared" si="8"/>
        <v>9</v>
      </c>
      <c r="J167" s="149">
        <v>4.974713458307888</v>
      </c>
      <c r="K167" s="32" t="str">
        <f t="shared" si="7"/>
        <v>1040Branch A</v>
      </c>
    </row>
    <row r="168" spans="1:11">
      <c r="A168" s="68">
        <v>1040</v>
      </c>
      <c r="B168" s="70" t="s">
        <v>1</v>
      </c>
      <c r="C168" s="71">
        <f t="shared" si="6"/>
        <v>5.0370617506157149</v>
      </c>
      <c r="I168" s="146">
        <f t="shared" si="8"/>
        <v>6</v>
      </c>
      <c r="J168" s="149">
        <v>4.4370617506157153</v>
      </c>
      <c r="K168" s="32" t="str">
        <f t="shared" si="7"/>
        <v>1040Branch B</v>
      </c>
    </row>
    <row r="169" spans="1:11">
      <c r="A169" s="68">
        <v>1040</v>
      </c>
      <c r="B169" s="70" t="s">
        <v>2</v>
      </c>
      <c r="C169" s="71">
        <f t="shared" si="6"/>
        <v>3.7004594682778418</v>
      </c>
      <c r="I169" s="146">
        <f t="shared" si="8"/>
        <v>10</v>
      </c>
      <c r="J169" s="149">
        <v>2.7004594682778418</v>
      </c>
      <c r="K169" s="32" t="str">
        <f t="shared" si="7"/>
        <v>1040Branch C</v>
      </c>
    </row>
    <row r="170" spans="1:11">
      <c r="A170" s="68">
        <v>1040</v>
      </c>
      <c r="B170" s="70" t="s">
        <v>3</v>
      </c>
      <c r="C170" s="71">
        <f t="shared" si="6"/>
        <v>3.100362597410375</v>
      </c>
      <c r="I170" s="146">
        <f t="shared" si="8"/>
        <v>3</v>
      </c>
      <c r="J170" s="149">
        <v>2.8003625974103752</v>
      </c>
      <c r="K170" s="32" t="str">
        <f t="shared" si="7"/>
        <v>1040Branch D</v>
      </c>
    </row>
    <row r="171" spans="1:11">
      <c r="A171" s="68">
        <v>1041</v>
      </c>
      <c r="B171" s="70" t="s">
        <v>0</v>
      </c>
      <c r="C171" s="71">
        <f t="shared" si="6"/>
        <v>2.6671337553730048</v>
      </c>
      <c r="I171" s="146">
        <f t="shared" si="8"/>
        <v>8</v>
      </c>
      <c r="J171" s="149">
        <v>1.8671337553730045</v>
      </c>
      <c r="K171" s="32" t="str">
        <f t="shared" si="7"/>
        <v>1041Branch A</v>
      </c>
    </row>
    <row r="172" spans="1:11">
      <c r="A172" s="68">
        <v>1041</v>
      </c>
      <c r="B172" s="70" t="s">
        <v>1</v>
      </c>
      <c r="C172" s="71">
        <f t="shared" si="6"/>
        <v>1.5694602942355571</v>
      </c>
      <c r="I172" s="146">
        <f t="shared" si="8"/>
        <v>2</v>
      </c>
      <c r="J172" s="149">
        <v>1.3694602942355572</v>
      </c>
      <c r="K172" s="32" t="str">
        <f t="shared" si="7"/>
        <v>1041Branch B</v>
      </c>
    </row>
    <row r="173" spans="1:11">
      <c r="A173" s="68">
        <v>1041</v>
      </c>
      <c r="B173" s="70" t="s">
        <v>2</v>
      </c>
      <c r="C173" s="71">
        <f t="shared" si="6"/>
        <v>1.3750603403019275</v>
      </c>
      <c r="I173" s="146">
        <f t="shared" si="8"/>
        <v>5</v>
      </c>
      <c r="J173" s="149">
        <v>0.87506034030192748</v>
      </c>
      <c r="K173" s="32" t="str">
        <f t="shared" si="7"/>
        <v>1041Branch C</v>
      </c>
    </row>
    <row r="174" spans="1:11">
      <c r="A174" s="68">
        <v>1041</v>
      </c>
      <c r="B174" s="70" t="s">
        <v>3</v>
      </c>
      <c r="C174" s="71">
        <f t="shared" si="6"/>
        <v>0.45432298888215417</v>
      </c>
      <c r="I174" s="146">
        <f t="shared" si="8"/>
        <v>1</v>
      </c>
      <c r="J174" s="149">
        <v>0.35432298888215419</v>
      </c>
      <c r="K174" s="32" t="str">
        <f t="shared" si="7"/>
        <v>1041Branch D</v>
      </c>
    </row>
    <row r="175" spans="1:11">
      <c r="A175" s="68">
        <v>1042</v>
      </c>
      <c r="B175" s="70" t="s">
        <v>0</v>
      </c>
      <c r="C175" s="71">
        <f t="shared" si="6"/>
        <v>4.489647187302908</v>
      </c>
      <c r="I175" s="146">
        <f t="shared" si="8"/>
        <v>7</v>
      </c>
      <c r="J175" s="149">
        <v>3.7896471873029078</v>
      </c>
      <c r="K175" s="32" t="str">
        <f t="shared" si="7"/>
        <v>1042Branch A</v>
      </c>
    </row>
    <row r="176" spans="1:11">
      <c r="A176" s="68">
        <v>1042</v>
      </c>
      <c r="B176" s="70" t="s">
        <v>1</v>
      </c>
      <c r="C176" s="71">
        <f t="shared" si="6"/>
        <v>1.5135008258885794</v>
      </c>
      <c r="I176" s="146">
        <f t="shared" si="8"/>
        <v>4</v>
      </c>
      <c r="J176" s="149">
        <v>1.1135008258885792</v>
      </c>
      <c r="K176" s="32" t="str">
        <f t="shared" si="7"/>
        <v>1042Branch B</v>
      </c>
    </row>
    <row r="177" spans="1:11">
      <c r="A177" s="68">
        <v>1042</v>
      </c>
      <c r="B177" s="70" t="s">
        <v>2</v>
      </c>
      <c r="C177" s="71">
        <f t="shared" si="6"/>
        <v>5.852779815213152</v>
      </c>
      <c r="I177" s="146">
        <f t="shared" si="8"/>
        <v>9</v>
      </c>
      <c r="J177" s="149">
        <v>4.9527798152131517</v>
      </c>
      <c r="K177" s="32" t="str">
        <f t="shared" si="7"/>
        <v>1042Branch C</v>
      </c>
    </row>
    <row r="178" spans="1:11">
      <c r="A178" s="68">
        <v>1042</v>
      </c>
      <c r="B178" s="70" t="s">
        <v>3</v>
      </c>
      <c r="C178" s="71">
        <f t="shared" si="6"/>
        <v>2.8986714244132687</v>
      </c>
      <c r="I178" s="146">
        <f t="shared" si="8"/>
        <v>6</v>
      </c>
      <c r="J178" s="149">
        <v>2.2986714244132687</v>
      </c>
      <c r="K178" s="32" t="str">
        <f t="shared" si="7"/>
        <v>1042Branch D</v>
      </c>
    </row>
    <row r="179" spans="1:11">
      <c r="A179" s="68">
        <v>1043</v>
      </c>
      <c r="B179" s="70" t="s">
        <v>0</v>
      </c>
      <c r="C179" s="71">
        <f t="shared" si="6"/>
        <v>3.7752502312215745</v>
      </c>
      <c r="I179" s="146">
        <f t="shared" si="8"/>
        <v>10</v>
      </c>
      <c r="J179" s="149">
        <v>2.7752502312215745</v>
      </c>
      <c r="K179" s="32" t="str">
        <f t="shared" si="7"/>
        <v>1043Branch A</v>
      </c>
    </row>
    <row r="180" spans="1:11">
      <c r="A180" s="68">
        <v>1043</v>
      </c>
      <c r="B180" s="70" t="s">
        <v>1</v>
      </c>
      <c r="C180" s="71">
        <f t="shared" si="6"/>
        <v>2.9195218724023699</v>
      </c>
      <c r="I180" s="146">
        <f t="shared" si="8"/>
        <v>3</v>
      </c>
      <c r="J180" s="149">
        <v>2.6195218724023701</v>
      </c>
      <c r="K180" s="32" t="str">
        <f t="shared" si="7"/>
        <v>1043Branch B</v>
      </c>
    </row>
    <row r="181" spans="1:11">
      <c r="A181" s="68">
        <v>1043</v>
      </c>
      <c r="B181" s="70" t="s">
        <v>2</v>
      </c>
      <c r="C181" s="71">
        <f t="shared" si="6"/>
        <v>5.3238470643427709</v>
      </c>
      <c r="I181" s="146">
        <f t="shared" si="8"/>
        <v>8</v>
      </c>
      <c r="J181" s="149">
        <v>4.5238470643427711</v>
      </c>
      <c r="K181" s="32" t="str">
        <f t="shared" si="7"/>
        <v>1043Branch C</v>
      </c>
    </row>
    <row r="182" spans="1:11">
      <c r="A182" s="68">
        <v>1043</v>
      </c>
      <c r="B182" s="70" t="s">
        <v>3</v>
      </c>
      <c r="C182" s="71">
        <f t="shared" si="6"/>
        <v>1.402548976438436</v>
      </c>
      <c r="I182" s="146">
        <f t="shared" si="8"/>
        <v>2</v>
      </c>
      <c r="J182" s="149">
        <v>1.2025489764384361</v>
      </c>
      <c r="K182" s="32" t="str">
        <f t="shared" si="7"/>
        <v>1043Branch D</v>
      </c>
    </row>
    <row r="183" spans="1:11">
      <c r="A183" s="68">
        <v>1044</v>
      </c>
      <c r="B183" s="70" t="s">
        <v>0</v>
      </c>
      <c r="C183" s="71">
        <f t="shared" si="6"/>
        <v>1.7372888348813968</v>
      </c>
      <c r="I183" s="146">
        <f t="shared" si="8"/>
        <v>5</v>
      </c>
      <c r="J183" s="149">
        <v>1.2372888348813968</v>
      </c>
      <c r="K183" s="32" t="str">
        <f t="shared" si="7"/>
        <v>1044Branch A</v>
      </c>
    </row>
    <row r="184" spans="1:11">
      <c r="A184" s="68">
        <v>1044</v>
      </c>
      <c r="B184" s="70" t="s">
        <v>1</v>
      </c>
      <c r="C184" s="71">
        <f t="shared" si="6"/>
        <v>4.0341450497092035</v>
      </c>
      <c r="I184" s="146">
        <f t="shared" si="8"/>
        <v>1</v>
      </c>
      <c r="J184" s="149">
        <v>3.9341450497092039</v>
      </c>
      <c r="K184" s="32" t="str">
        <f t="shared" si="7"/>
        <v>1044Branch B</v>
      </c>
    </row>
    <row r="185" spans="1:11">
      <c r="A185" s="68">
        <v>1044</v>
      </c>
      <c r="B185" s="70" t="s">
        <v>2</v>
      </c>
      <c r="C185" s="71">
        <f t="shared" si="6"/>
        <v>3.5294423469569338</v>
      </c>
      <c r="I185" s="146">
        <f t="shared" si="8"/>
        <v>7</v>
      </c>
      <c r="J185" s="149">
        <v>2.8294423469569341</v>
      </c>
      <c r="K185" s="32" t="str">
        <f t="shared" si="7"/>
        <v>1044Branch C</v>
      </c>
    </row>
    <row r="186" spans="1:11">
      <c r="A186" s="68">
        <v>1044</v>
      </c>
      <c r="B186" s="70" t="s">
        <v>3</v>
      </c>
      <c r="C186" s="71">
        <f t="shared" si="6"/>
        <v>0.75092261263439986</v>
      </c>
      <c r="I186" s="146">
        <f t="shared" si="8"/>
        <v>4</v>
      </c>
      <c r="J186" s="149">
        <v>0.35092261263439983</v>
      </c>
      <c r="K186" s="32" t="str">
        <f t="shared" si="7"/>
        <v>1044Branch D</v>
      </c>
    </row>
    <row r="187" spans="1:11">
      <c r="A187" s="68">
        <v>1045</v>
      </c>
      <c r="B187" s="70" t="s">
        <v>0</v>
      </c>
      <c r="C187" s="71">
        <f t="shared" si="6"/>
        <v>7.0217477726485669</v>
      </c>
      <c r="I187" s="146">
        <f t="shared" si="8"/>
        <v>9</v>
      </c>
      <c r="J187" s="149">
        <v>6.1217477726485665</v>
      </c>
      <c r="K187" s="32" t="str">
        <f t="shared" si="7"/>
        <v>1045Branch A</v>
      </c>
    </row>
    <row r="188" spans="1:11">
      <c r="A188" s="68">
        <v>1045</v>
      </c>
      <c r="B188" s="70" t="s">
        <v>1</v>
      </c>
      <c r="C188" s="71">
        <f t="shared" si="6"/>
        <v>1.1846494871053592</v>
      </c>
      <c r="I188" s="146">
        <f t="shared" si="8"/>
        <v>6</v>
      </c>
      <c r="J188" s="149">
        <v>0.58464948710535924</v>
      </c>
      <c r="K188" s="32" t="str">
        <f t="shared" si="7"/>
        <v>1045Branch B</v>
      </c>
    </row>
    <row r="189" spans="1:11">
      <c r="A189" s="68">
        <v>1045</v>
      </c>
      <c r="B189" s="70" t="s">
        <v>2</v>
      </c>
      <c r="C189" s="71">
        <f t="shared" si="6"/>
        <v>3.51417409838791</v>
      </c>
      <c r="I189" s="146">
        <f t="shared" si="8"/>
        <v>10</v>
      </c>
      <c r="J189" s="149">
        <v>2.51417409838791</v>
      </c>
      <c r="K189" s="32" t="str">
        <f t="shared" si="7"/>
        <v>1045Branch C</v>
      </c>
    </row>
    <row r="190" spans="1:11">
      <c r="A190" s="68">
        <v>1045</v>
      </c>
      <c r="B190" s="70" t="s">
        <v>3</v>
      </c>
      <c r="C190" s="71">
        <f t="shared" si="6"/>
        <v>0.76784159333324431</v>
      </c>
      <c r="I190" s="146">
        <f t="shared" si="8"/>
        <v>3</v>
      </c>
      <c r="J190" s="149">
        <v>0.46784159333324427</v>
      </c>
      <c r="K190" s="32" t="str">
        <f t="shared" si="7"/>
        <v>1045Branch D</v>
      </c>
    </row>
    <row r="191" spans="1:11">
      <c r="A191" s="68">
        <v>1046</v>
      </c>
      <c r="B191" s="70" t="s">
        <v>0</v>
      </c>
      <c r="C191" s="71">
        <f t="shared" si="6"/>
        <v>6.736819636710373</v>
      </c>
      <c r="I191" s="146">
        <f t="shared" si="8"/>
        <v>8</v>
      </c>
      <c r="J191" s="149">
        <v>5.9368196367103732</v>
      </c>
      <c r="K191" s="32" t="str">
        <f t="shared" si="7"/>
        <v>1046Branch A</v>
      </c>
    </row>
    <row r="192" spans="1:11">
      <c r="A192" s="68">
        <v>1046</v>
      </c>
      <c r="B192" s="70" t="s">
        <v>1</v>
      </c>
      <c r="C192" s="71">
        <f t="shared" si="6"/>
        <v>3.3036582470986344</v>
      </c>
      <c r="I192" s="146">
        <f t="shared" si="8"/>
        <v>2</v>
      </c>
      <c r="J192" s="149">
        <v>3.1036582470986342</v>
      </c>
      <c r="K192" s="32" t="str">
        <f t="shared" si="7"/>
        <v>1046Branch B</v>
      </c>
    </row>
    <row r="193" spans="1:11">
      <c r="A193" s="68">
        <v>1046</v>
      </c>
      <c r="B193" s="70" t="s">
        <v>2</v>
      </c>
      <c r="C193" s="71">
        <f t="shared" si="6"/>
        <v>3.95677800462673</v>
      </c>
      <c r="I193" s="146">
        <f t="shared" si="8"/>
        <v>5</v>
      </c>
      <c r="J193" s="149">
        <v>3.45677800462673</v>
      </c>
      <c r="K193" s="32" t="str">
        <f t="shared" si="7"/>
        <v>1046Branch C</v>
      </c>
    </row>
    <row r="194" spans="1:11">
      <c r="A194" s="68">
        <v>1046</v>
      </c>
      <c r="B194" s="70" t="s">
        <v>3</v>
      </c>
      <c r="C194" s="71">
        <f t="shared" si="6"/>
        <v>2.0531192967170351</v>
      </c>
      <c r="I194" s="146">
        <f t="shared" si="8"/>
        <v>1</v>
      </c>
      <c r="J194" s="149">
        <v>1.953119296717035</v>
      </c>
      <c r="K194" s="32" t="str">
        <f t="shared" si="7"/>
        <v>1046Branch D</v>
      </c>
    </row>
    <row r="195" spans="1:11">
      <c r="A195" s="68">
        <v>1047</v>
      </c>
      <c r="B195" s="70" t="s">
        <v>0</v>
      </c>
      <c r="C195" s="71">
        <f t="shared" si="6"/>
        <v>4.3400492807602369</v>
      </c>
      <c r="I195" s="146">
        <f t="shared" si="8"/>
        <v>7</v>
      </c>
      <c r="J195" s="149">
        <v>3.6400492807602367</v>
      </c>
      <c r="K195" s="32" t="str">
        <f t="shared" si="7"/>
        <v>1047Branch A</v>
      </c>
    </row>
    <row r="196" spans="1:11">
      <c r="A196" s="68">
        <v>1047</v>
      </c>
      <c r="B196" s="70" t="s">
        <v>1</v>
      </c>
      <c r="C196" s="71">
        <f t="shared" si="6"/>
        <v>2.3174807135795872</v>
      </c>
      <c r="I196" s="146">
        <f t="shared" si="8"/>
        <v>4</v>
      </c>
      <c r="J196" s="149">
        <v>1.9174807135795873</v>
      </c>
      <c r="K196" s="32" t="str">
        <f t="shared" si="7"/>
        <v>1047Branch B</v>
      </c>
    </row>
    <row r="197" spans="1:11">
      <c r="A197" s="68">
        <v>1047</v>
      </c>
      <c r="B197" s="70" t="s">
        <v>2</v>
      </c>
      <c r="C197" s="71">
        <f t="shared" si="6"/>
        <v>1.0099488333513786</v>
      </c>
      <c r="I197" s="146">
        <f t="shared" si="8"/>
        <v>9</v>
      </c>
      <c r="J197" s="149">
        <v>0.10994883335137873</v>
      </c>
      <c r="K197" s="32" t="str">
        <f t="shared" si="7"/>
        <v>1047Branch C</v>
      </c>
    </row>
    <row r="198" spans="1:11">
      <c r="A198" s="68">
        <v>1047</v>
      </c>
      <c r="B198" s="70" t="s">
        <v>3</v>
      </c>
      <c r="C198" s="71">
        <f t="shared" si="6"/>
        <v>3.7135676201337038</v>
      </c>
      <c r="I198" s="146">
        <f t="shared" si="8"/>
        <v>6</v>
      </c>
      <c r="J198" s="149">
        <v>3.1135676201337037</v>
      </c>
      <c r="K198" s="32" t="str">
        <f t="shared" si="7"/>
        <v>1047Branch D</v>
      </c>
    </row>
    <row r="199" spans="1:11">
      <c r="A199" s="68">
        <v>1048</v>
      </c>
      <c r="B199" s="70" t="s">
        <v>0</v>
      </c>
      <c r="C199" s="71">
        <f t="shared" si="6"/>
        <v>5.7990252286251414</v>
      </c>
      <c r="I199" s="146">
        <f t="shared" si="8"/>
        <v>10</v>
      </c>
      <c r="J199" s="149">
        <v>4.7990252286251414</v>
      </c>
      <c r="K199" s="32" t="str">
        <f t="shared" si="7"/>
        <v>1048Branch A</v>
      </c>
    </row>
    <row r="200" spans="1:11">
      <c r="A200" s="68">
        <v>1048</v>
      </c>
      <c r="B200" s="70" t="s">
        <v>1</v>
      </c>
      <c r="C200" s="71">
        <f t="shared" ref="C200:C263" si="9">J200+I200/10</f>
        <v>0.97707801533282534</v>
      </c>
      <c r="I200" s="146">
        <f t="shared" si="8"/>
        <v>3</v>
      </c>
      <c r="J200" s="149">
        <v>0.67707801533282541</v>
      </c>
      <c r="K200" s="32" t="str">
        <f t="shared" ref="K200:K263" si="10">A200&amp;B200</f>
        <v>1048Branch B</v>
      </c>
    </row>
    <row r="201" spans="1:11">
      <c r="A201" s="68">
        <v>1048</v>
      </c>
      <c r="B201" s="70" t="s">
        <v>2</v>
      </c>
      <c r="C201" s="71">
        <f t="shared" si="9"/>
        <v>5.7879374115237452</v>
      </c>
      <c r="I201" s="146">
        <f t="shared" si="8"/>
        <v>8</v>
      </c>
      <c r="J201" s="149">
        <v>4.9879374115237454</v>
      </c>
      <c r="K201" s="32" t="str">
        <f t="shared" si="10"/>
        <v>1048Branch C</v>
      </c>
    </row>
    <row r="202" spans="1:11">
      <c r="A202" s="68">
        <v>1048</v>
      </c>
      <c r="B202" s="70" t="s">
        <v>3</v>
      </c>
      <c r="C202" s="71">
        <f t="shared" si="9"/>
        <v>2.1539723575440952</v>
      </c>
      <c r="I202" s="146">
        <f t="shared" si="8"/>
        <v>2</v>
      </c>
      <c r="J202" s="149">
        <v>1.953972357544095</v>
      </c>
      <c r="K202" s="32" t="str">
        <f t="shared" si="10"/>
        <v>1048Branch D</v>
      </c>
    </row>
    <row r="203" spans="1:11">
      <c r="A203" s="68">
        <v>1049</v>
      </c>
      <c r="B203" s="70" t="s">
        <v>0</v>
      </c>
      <c r="C203" s="71">
        <f t="shared" si="9"/>
        <v>6.3245588734473426</v>
      </c>
      <c r="I203" s="146">
        <f t="shared" si="8"/>
        <v>5</v>
      </c>
      <c r="J203" s="149">
        <v>5.8245588734473426</v>
      </c>
      <c r="K203" s="32" t="str">
        <f t="shared" si="10"/>
        <v>1049Branch A</v>
      </c>
    </row>
    <row r="204" spans="1:11">
      <c r="A204" s="68">
        <v>1049</v>
      </c>
      <c r="B204" s="70" t="s">
        <v>1</v>
      </c>
      <c r="C204" s="71">
        <f t="shared" si="9"/>
        <v>1.0640644066466998</v>
      </c>
      <c r="I204" s="146">
        <f t="shared" si="8"/>
        <v>1</v>
      </c>
      <c r="J204" s="149">
        <v>0.96406440664669968</v>
      </c>
      <c r="K204" s="32" t="str">
        <f t="shared" si="10"/>
        <v>1049Branch B</v>
      </c>
    </row>
    <row r="205" spans="1:11">
      <c r="A205" s="68">
        <v>1049</v>
      </c>
      <c r="B205" s="70" t="s">
        <v>2</v>
      </c>
      <c r="C205" s="71">
        <f t="shared" si="9"/>
        <v>0.90676510345236594</v>
      </c>
      <c r="I205" s="146">
        <f t="shared" si="8"/>
        <v>7</v>
      </c>
      <c r="J205" s="149">
        <v>0.20676510345236598</v>
      </c>
      <c r="K205" s="32" t="str">
        <f t="shared" si="10"/>
        <v>1049Branch C</v>
      </c>
    </row>
    <row r="206" spans="1:11">
      <c r="A206" s="68">
        <v>1049</v>
      </c>
      <c r="B206" s="70" t="s">
        <v>3</v>
      </c>
      <c r="C206" s="71">
        <f t="shared" si="9"/>
        <v>2.0075055154126717</v>
      </c>
      <c r="I206" s="146">
        <f t="shared" si="8"/>
        <v>4</v>
      </c>
      <c r="J206" s="149">
        <v>1.6075055154126718</v>
      </c>
      <c r="K206" s="32" t="str">
        <f t="shared" si="10"/>
        <v>1049Branch D</v>
      </c>
    </row>
    <row r="207" spans="1:11">
      <c r="A207" s="68">
        <v>1050</v>
      </c>
      <c r="B207" s="70" t="s">
        <v>0</v>
      </c>
      <c r="C207" s="71">
        <f t="shared" si="9"/>
        <v>3.7395709906194585</v>
      </c>
      <c r="I207" s="146">
        <f t="shared" si="8"/>
        <v>9</v>
      </c>
      <c r="J207" s="149">
        <v>2.8395709906194586</v>
      </c>
      <c r="K207" s="32" t="str">
        <f t="shared" si="10"/>
        <v>1050Branch A</v>
      </c>
    </row>
    <row r="208" spans="1:11">
      <c r="A208" s="68">
        <v>1050</v>
      </c>
      <c r="B208" s="70" t="s">
        <v>1</v>
      </c>
      <c r="C208" s="71">
        <f t="shared" si="9"/>
        <v>1.1035859615777821</v>
      </c>
      <c r="I208" s="146">
        <f t="shared" si="8"/>
        <v>6</v>
      </c>
      <c r="J208" s="149">
        <v>0.50358596157778213</v>
      </c>
      <c r="K208" s="32" t="str">
        <f t="shared" si="10"/>
        <v>1050Branch B</v>
      </c>
    </row>
    <row r="209" spans="1:11">
      <c r="A209" s="68">
        <v>1050</v>
      </c>
      <c r="B209" s="70" t="s">
        <v>2</v>
      </c>
      <c r="C209" s="71">
        <f t="shared" si="9"/>
        <v>1.6882161672005775</v>
      </c>
      <c r="I209" s="146">
        <f t="shared" si="8"/>
        <v>10</v>
      </c>
      <c r="J209" s="149">
        <v>0.68821616720057766</v>
      </c>
      <c r="K209" s="32" t="str">
        <f t="shared" si="10"/>
        <v>1050Branch C</v>
      </c>
    </row>
    <row r="210" spans="1:11">
      <c r="A210" s="68">
        <v>1050</v>
      </c>
      <c r="B210" s="70" t="s">
        <v>3</v>
      </c>
      <c r="C210" s="71">
        <f t="shared" si="9"/>
        <v>3.5686407749777596</v>
      </c>
      <c r="I210" s="146">
        <f t="shared" ref="I210:I273" si="11">I200</f>
        <v>3</v>
      </c>
      <c r="J210" s="149">
        <v>3.2686407749777597</v>
      </c>
      <c r="K210" s="32" t="str">
        <f t="shared" si="10"/>
        <v>1050Branch D</v>
      </c>
    </row>
    <row r="211" spans="1:11">
      <c r="A211" s="68">
        <v>1051</v>
      </c>
      <c r="B211" s="70" t="s">
        <v>0</v>
      </c>
      <c r="C211" s="71">
        <f t="shared" si="9"/>
        <v>6.7700765946655759</v>
      </c>
      <c r="I211" s="146">
        <f t="shared" si="11"/>
        <v>8</v>
      </c>
      <c r="J211" s="149">
        <v>5.9700765946655761</v>
      </c>
      <c r="K211" s="32" t="str">
        <f t="shared" si="10"/>
        <v>1051Branch A</v>
      </c>
    </row>
    <row r="212" spans="1:11">
      <c r="A212" s="68">
        <v>1051</v>
      </c>
      <c r="B212" s="70" t="s">
        <v>1</v>
      </c>
      <c r="C212" s="71">
        <f t="shared" si="9"/>
        <v>3.8757740402771339</v>
      </c>
      <c r="I212" s="146">
        <f t="shared" si="11"/>
        <v>2</v>
      </c>
      <c r="J212" s="149">
        <v>3.6757740402771337</v>
      </c>
      <c r="K212" s="32" t="str">
        <f t="shared" si="10"/>
        <v>1051Branch B</v>
      </c>
    </row>
    <row r="213" spans="1:11">
      <c r="A213" s="68">
        <v>1051</v>
      </c>
      <c r="B213" s="70" t="s">
        <v>2</v>
      </c>
      <c r="C213" s="71">
        <f t="shared" si="9"/>
        <v>3.2290377426306431</v>
      </c>
      <c r="I213" s="146">
        <f t="shared" si="11"/>
        <v>5</v>
      </c>
      <c r="J213" s="149">
        <v>2.7290377426306431</v>
      </c>
      <c r="K213" s="32" t="str">
        <f t="shared" si="10"/>
        <v>1051Branch C</v>
      </c>
    </row>
    <row r="214" spans="1:11">
      <c r="A214" s="68">
        <v>1051</v>
      </c>
      <c r="B214" s="70" t="s">
        <v>3</v>
      </c>
      <c r="C214" s="71">
        <f t="shared" si="9"/>
        <v>1.0935436790665691</v>
      </c>
      <c r="I214" s="146">
        <f t="shared" si="11"/>
        <v>1</v>
      </c>
      <c r="J214" s="149">
        <v>0.99354367906656904</v>
      </c>
      <c r="K214" s="32" t="str">
        <f t="shared" si="10"/>
        <v>1051Branch D</v>
      </c>
    </row>
    <row r="215" spans="1:11">
      <c r="A215" s="68">
        <v>1052</v>
      </c>
      <c r="B215" s="70" t="s">
        <v>0</v>
      </c>
      <c r="C215" s="71">
        <f t="shared" si="9"/>
        <v>6.9595704231650952</v>
      </c>
      <c r="I215" s="146">
        <f t="shared" si="11"/>
        <v>7</v>
      </c>
      <c r="J215" s="149">
        <v>6.259570423165095</v>
      </c>
      <c r="K215" s="32" t="str">
        <f t="shared" si="10"/>
        <v>1052Branch A</v>
      </c>
    </row>
    <row r="216" spans="1:11">
      <c r="A216" s="68">
        <v>1052</v>
      </c>
      <c r="B216" s="70" t="s">
        <v>1</v>
      </c>
      <c r="C216" s="71">
        <f t="shared" si="9"/>
        <v>3.4503943615161057</v>
      </c>
      <c r="I216" s="146">
        <f t="shared" si="11"/>
        <v>4</v>
      </c>
      <c r="J216" s="149">
        <v>3.0503943615161058</v>
      </c>
      <c r="K216" s="32" t="str">
        <f t="shared" si="10"/>
        <v>1052Branch B</v>
      </c>
    </row>
    <row r="217" spans="1:11">
      <c r="A217" s="68">
        <v>1052</v>
      </c>
      <c r="B217" s="70" t="s">
        <v>2</v>
      </c>
      <c r="C217" s="71">
        <f t="shared" si="9"/>
        <v>5.8132249408197314</v>
      </c>
      <c r="I217" s="146">
        <f t="shared" si="11"/>
        <v>9</v>
      </c>
      <c r="J217" s="149">
        <v>4.913224940819731</v>
      </c>
      <c r="K217" s="32" t="str">
        <f t="shared" si="10"/>
        <v>1052Branch C</v>
      </c>
    </row>
    <row r="218" spans="1:11">
      <c r="A218" s="68">
        <v>1052</v>
      </c>
      <c r="B218" s="70" t="s">
        <v>3</v>
      </c>
      <c r="C218" s="71">
        <f t="shared" si="9"/>
        <v>2.4872787334556823</v>
      </c>
      <c r="I218" s="146">
        <f t="shared" si="11"/>
        <v>6</v>
      </c>
      <c r="J218" s="149">
        <v>1.8872787334556822</v>
      </c>
      <c r="K218" s="32" t="str">
        <f t="shared" si="10"/>
        <v>1052Branch D</v>
      </c>
    </row>
    <row r="219" spans="1:11">
      <c r="A219" s="68">
        <v>1053</v>
      </c>
      <c r="B219" s="70" t="s">
        <v>0</v>
      </c>
      <c r="C219" s="71">
        <f t="shared" si="9"/>
        <v>5.297479655819104</v>
      </c>
      <c r="I219" s="146">
        <f t="shared" si="11"/>
        <v>10</v>
      </c>
      <c r="J219" s="149">
        <v>4.297479655819104</v>
      </c>
      <c r="K219" s="32" t="str">
        <f t="shared" si="10"/>
        <v>1053Branch A</v>
      </c>
    </row>
    <row r="220" spans="1:11">
      <c r="A220" s="68">
        <v>1053</v>
      </c>
      <c r="B220" s="70" t="s">
        <v>1</v>
      </c>
      <c r="C220" s="71">
        <f t="shared" si="9"/>
        <v>4.6514338446886274</v>
      </c>
      <c r="I220" s="146">
        <f t="shared" si="11"/>
        <v>3</v>
      </c>
      <c r="J220" s="149">
        <v>4.3514338446886276</v>
      </c>
      <c r="K220" s="32" t="str">
        <f t="shared" si="10"/>
        <v>1053Branch B</v>
      </c>
    </row>
    <row r="221" spans="1:11">
      <c r="A221" s="68">
        <v>1053</v>
      </c>
      <c r="B221" s="70" t="s">
        <v>2</v>
      </c>
      <c r="C221" s="71">
        <f t="shared" si="9"/>
        <v>2.8759515181211839</v>
      </c>
      <c r="I221" s="146">
        <f t="shared" si="11"/>
        <v>8</v>
      </c>
      <c r="J221" s="149">
        <v>2.0759515181211841</v>
      </c>
      <c r="K221" s="32" t="str">
        <f t="shared" si="10"/>
        <v>1053Branch C</v>
      </c>
    </row>
    <row r="222" spans="1:11">
      <c r="A222" s="68">
        <v>1053</v>
      </c>
      <c r="B222" s="70" t="s">
        <v>3</v>
      </c>
      <c r="C222" s="71">
        <f t="shared" si="9"/>
        <v>3.4467665789493873</v>
      </c>
      <c r="I222" s="146">
        <f t="shared" si="11"/>
        <v>2</v>
      </c>
      <c r="J222" s="149">
        <v>3.2467665789493871</v>
      </c>
      <c r="K222" s="32" t="str">
        <f t="shared" si="10"/>
        <v>1053Branch D</v>
      </c>
    </row>
    <row r="223" spans="1:11">
      <c r="A223" s="68">
        <v>1054</v>
      </c>
      <c r="B223" s="70" t="s">
        <v>0</v>
      </c>
      <c r="C223" s="71">
        <f t="shared" si="9"/>
        <v>2.3958893727439992</v>
      </c>
      <c r="I223" s="146">
        <f t="shared" si="11"/>
        <v>5</v>
      </c>
      <c r="J223" s="149">
        <v>1.8958893727439992</v>
      </c>
      <c r="K223" s="32" t="str">
        <f t="shared" si="10"/>
        <v>1054Branch A</v>
      </c>
    </row>
    <row r="224" spans="1:11">
      <c r="A224" s="68">
        <v>1054</v>
      </c>
      <c r="B224" s="70" t="s">
        <v>1</v>
      </c>
      <c r="C224" s="71">
        <f t="shared" si="9"/>
        <v>0.52165137445315801</v>
      </c>
      <c r="I224" s="146">
        <f t="shared" si="11"/>
        <v>1</v>
      </c>
      <c r="J224" s="149">
        <v>0.42165137445315803</v>
      </c>
      <c r="K224" s="32" t="str">
        <f t="shared" si="10"/>
        <v>1054Branch B</v>
      </c>
    </row>
    <row r="225" spans="1:11">
      <c r="A225" s="68">
        <v>1054</v>
      </c>
      <c r="B225" s="70" t="s">
        <v>2</v>
      </c>
      <c r="C225" s="71">
        <f t="shared" si="9"/>
        <v>1.1522932908864685</v>
      </c>
      <c r="I225" s="146">
        <f t="shared" si="11"/>
        <v>7</v>
      </c>
      <c r="J225" s="149">
        <v>0.45229329088646852</v>
      </c>
      <c r="K225" s="32" t="str">
        <f t="shared" si="10"/>
        <v>1054Branch C</v>
      </c>
    </row>
    <row r="226" spans="1:11">
      <c r="A226" s="68">
        <v>1054</v>
      </c>
      <c r="B226" s="70" t="s">
        <v>3</v>
      </c>
      <c r="C226" s="71">
        <f t="shared" si="9"/>
        <v>2.0930675760224453</v>
      </c>
      <c r="I226" s="146">
        <f t="shared" si="11"/>
        <v>4</v>
      </c>
      <c r="J226" s="149">
        <v>1.6930675760224454</v>
      </c>
      <c r="K226" s="32" t="str">
        <f t="shared" si="10"/>
        <v>1054Branch D</v>
      </c>
    </row>
    <row r="227" spans="1:11">
      <c r="A227" s="68">
        <v>1055</v>
      </c>
      <c r="B227" s="70" t="s">
        <v>0</v>
      </c>
      <c r="C227" s="71">
        <f t="shared" si="9"/>
        <v>4.0026250092650866</v>
      </c>
      <c r="I227" s="146">
        <f t="shared" si="11"/>
        <v>9</v>
      </c>
      <c r="J227" s="149">
        <v>3.1026250092650867</v>
      </c>
      <c r="K227" s="32" t="str">
        <f t="shared" si="10"/>
        <v>1055Branch A</v>
      </c>
    </row>
    <row r="228" spans="1:11">
      <c r="A228" s="68">
        <v>1055</v>
      </c>
      <c r="B228" s="70" t="s">
        <v>1</v>
      </c>
      <c r="C228" s="71">
        <f t="shared" si="9"/>
        <v>4.3193358176393106</v>
      </c>
      <c r="I228" s="146">
        <f t="shared" si="11"/>
        <v>6</v>
      </c>
      <c r="J228" s="149">
        <v>3.719335817639311</v>
      </c>
      <c r="K228" s="32" t="str">
        <f t="shared" si="10"/>
        <v>1055Branch B</v>
      </c>
    </row>
    <row r="229" spans="1:11">
      <c r="A229" s="68">
        <v>1055</v>
      </c>
      <c r="B229" s="70" t="s">
        <v>2</v>
      </c>
      <c r="C229" s="71">
        <f t="shared" si="9"/>
        <v>4.0968301763917747</v>
      </c>
      <c r="I229" s="146">
        <f t="shared" si="11"/>
        <v>10</v>
      </c>
      <c r="J229" s="149">
        <v>3.0968301763917743</v>
      </c>
      <c r="K229" s="32" t="str">
        <f t="shared" si="10"/>
        <v>1055Branch C</v>
      </c>
    </row>
    <row r="230" spans="1:11">
      <c r="A230" s="68">
        <v>1055</v>
      </c>
      <c r="B230" s="70" t="s">
        <v>3</v>
      </c>
      <c r="C230" s="71">
        <f t="shared" si="9"/>
        <v>1.7542944629364852</v>
      </c>
      <c r="I230" s="146">
        <f t="shared" si="11"/>
        <v>3</v>
      </c>
      <c r="J230" s="149">
        <v>1.4542944629364851</v>
      </c>
      <c r="K230" s="32" t="str">
        <f t="shared" si="10"/>
        <v>1055Branch D</v>
      </c>
    </row>
    <row r="231" spans="1:11">
      <c r="A231" s="68">
        <v>1056</v>
      </c>
      <c r="B231" s="70" t="s">
        <v>0</v>
      </c>
      <c r="C231" s="71">
        <f t="shared" si="9"/>
        <v>7.3460369449371861</v>
      </c>
      <c r="I231" s="146">
        <f t="shared" si="11"/>
        <v>8</v>
      </c>
      <c r="J231" s="149">
        <v>6.5460369449371862</v>
      </c>
      <c r="K231" s="32" t="str">
        <f t="shared" si="10"/>
        <v>1056Branch A</v>
      </c>
    </row>
    <row r="232" spans="1:11">
      <c r="A232" s="68">
        <v>1056</v>
      </c>
      <c r="B232" s="70" t="s">
        <v>1</v>
      </c>
      <c r="C232" s="71">
        <f t="shared" si="9"/>
        <v>5.1453594474050144</v>
      </c>
      <c r="I232" s="146">
        <f t="shared" si="11"/>
        <v>2</v>
      </c>
      <c r="J232" s="149">
        <v>4.9453594474050142</v>
      </c>
      <c r="K232" s="32" t="str">
        <f t="shared" si="10"/>
        <v>1056Branch B</v>
      </c>
    </row>
    <row r="233" spans="1:11">
      <c r="A233" s="68">
        <v>1056</v>
      </c>
      <c r="B233" s="70" t="s">
        <v>2</v>
      </c>
      <c r="C233" s="71">
        <f t="shared" si="9"/>
        <v>2.7910507652038943</v>
      </c>
      <c r="I233" s="146">
        <f t="shared" si="11"/>
        <v>5</v>
      </c>
      <c r="J233" s="149">
        <v>2.2910507652038943</v>
      </c>
      <c r="K233" s="32" t="str">
        <f t="shared" si="10"/>
        <v>1056Branch C</v>
      </c>
    </row>
    <row r="234" spans="1:11">
      <c r="A234" s="68">
        <v>1056</v>
      </c>
      <c r="B234" s="70" t="s">
        <v>3</v>
      </c>
      <c r="C234" s="71">
        <f t="shared" si="9"/>
        <v>2.8039693711862301</v>
      </c>
      <c r="I234" s="146">
        <f t="shared" si="11"/>
        <v>1</v>
      </c>
      <c r="J234" s="149">
        <v>2.70396937118623</v>
      </c>
      <c r="K234" s="32" t="str">
        <f t="shared" si="10"/>
        <v>1056Branch D</v>
      </c>
    </row>
    <row r="235" spans="1:11">
      <c r="A235" s="68">
        <v>1057</v>
      </c>
      <c r="B235" s="70" t="s">
        <v>0</v>
      </c>
      <c r="C235" s="71">
        <f t="shared" si="9"/>
        <v>7.2925491092169787</v>
      </c>
      <c r="I235" s="146">
        <f t="shared" si="11"/>
        <v>7</v>
      </c>
      <c r="J235" s="149">
        <v>6.5925491092169786</v>
      </c>
      <c r="K235" s="32" t="str">
        <f t="shared" si="10"/>
        <v>1057Branch A</v>
      </c>
    </row>
    <row r="236" spans="1:11">
      <c r="A236" s="68">
        <v>1057</v>
      </c>
      <c r="B236" s="70" t="s">
        <v>1</v>
      </c>
      <c r="C236" s="71">
        <f t="shared" si="9"/>
        <v>1.651961376093988</v>
      </c>
      <c r="I236" s="146">
        <f t="shared" si="11"/>
        <v>4</v>
      </c>
      <c r="J236" s="149">
        <v>1.2519613760939881</v>
      </c>
      <c r="K236" s="32" t="str">
        <f t="shared" si="10"/>
        <v>1057Branch B</v>
      </c>
    </row>
    <row r="237" spans="1:11">
      <c r="A237" s="68">
        <v>1057</v>
      </c>
      <c r="B237" s="70" t="s">
        <v>2</v>
      </c>
      <c r="C237" s="71">
        <f t="shared" si="9"/>
        <v>3.7731613015976402</v>
      </c>
      <c r="I237" s="146">
        <f t="shared" si="11"/>
        <v>9</v>
      </c>
      <c r="J237" s="149">
        <v>2.8731613015976403</v>
      </c>
      <c r="K237" s="32" t="str">
        <f t="shared" si="10"/>
        <v>1057Branch C</v>
      </c>
    </row>
    <row r="238" spans="1:11">
      <c r="A238" s="68">
        <v>1057</v>
      </c>
      <c r="B238" s="70" t="s">
        <v>3</v>
      </c>
      <c r="C238" s="71">
        <f t="shared" si="9"/>
        <v>1.6113517086659432</v>
      </c>
      <c r="I238" s="146">
        <f t="shared" si="11"/>
        <v>6</v>
      </c>
      <c r="J238" s="149">
        <v>1.0113517086659431</v>
      </c>
      <c r="K238" s="32" t="str">
        <f t="shared" si="10"/>
        <v>1057Branch D</v>
      </c>
    </row>
    <row r="239" spans="1:11">
      <c r="A239" s="68">
        <v>1058</v>
      </c>
      <c r="B239" s="70" t="s">
        <v>0</v>
      </c>
      <c r="C239" s="71">
        <f t="shared" si="9"/>
        <v>5.9399598766536084</v>
      </c>
      <c r="I239" s="146">
        <f t="shared" si="11"/>
        <v>10</v>
      </c>
      <c r="J239" s="149">
        <v>4.9399598766536084</v>
      </c>
      <c r="K239" s="32" t="str">
        <f t="shared" si="10"/>
        <v>1058Branch A</v>
      </c>
    </row>
    <row r="240" spans="1:11">
      <c r="A240" s="68">
        <v>1058</v>
      </c>
      <c r="B240" s="70" t="s">
        <v>1</v>
      </c>
      <c r="C240" s="71">
        <f t="shared" si="9"/>
        <v>0.62478781644527337</v>
      </c>
      <c r="I240" s="146">
        <f t="shared" si="11"/>
        <v>3</v>
      </c>
      <c r="J240" s="149">
        <v>0.32478781644527333</v>
      </c>
      <c r="K240" s="32" t="str">
        <f t="shared" si="10"/>
        <v>1058Branch B</v>
      </c>
    </row>
    <row r="241" spans="1:11">
      <c r="A241" s="68">
        <v>1058</v>
      </c>
      <c r="B241" s="70" t="s">
        <v>2</v>
      </c>
      <c r="C241" s="71">
        <f t="shared" si="9"/>
        <v>3.5273425800975353</v>
      </c>
      <c r="I241" s="146">
        <f t="shared" si="11"/>
        <v>8</v>
      </c>
      <c r="J241" s="149">
        <v>2.7273425800975355</v>
      </c>
      <c r="K241" s="32" t="str">
        <f t="shared" si="10"/>
        <v>1058Branch C</v>
      </c>
    </row>
    <row r="242" spans="1:11">
      <c r="A242" s="68">
        <v>1058</v>
      </c>
      <c r="B242" s="70" t="s">
        <v>3</v>
      </c>
      <c r="C242" s="71">
        <f t="shared" si="9"/>
        <v>1.7718942213747881</v>
      </c>
      <c r="I242" s="146">
        <f t="shared" si="11"/>
        <v>2</v>
      </c>
      <c r="J242" s="149">
        <v>1.5718942213747882</v>
      </c>
      <c r="K242" s="32" t="str">
        <f t="shared" si="10"/>
        <v>1058Branch D</v>
      </c>
    </row>
    <row r="243" spans="1:11">
      <c r="A243" s="68">
        <v>1059</v>
      </c>
      <c r="B243" s="70" t="s">
        <v>0</v>
      </c>
      <c r="C243" s="71">
        <f t="shared" si="9"/>
        <v>6.50518673437029</v>
      </c>
      <c r="I243" s="146">
        <f t="shared" si="11"/>
        <v>5</v>
      </c>
      <c r="J243" s="149">
        <v>6.00518673437029</v>
      </c>
      <c r="K243" s="32" t="str">
        <f t="shared" si="10"/>
        <v>1059Branch A</v>
      </c>
    </row>
    <row r="244" spans="1:11">
      <c r="A244" s="68">
        <v>1059</v>
      </c>
      <c r="B244" s="70" t="s">
        <v>1</v>
      </c>
      <c r="C244" s="71">
        <f t="shared" si="9"/>
        <v>1.905514469278955</v>
      </c>
      <c r="I244" s="146">
        <f t="shared" si="11"/>
        <v>1</v>
      </c>
      <c r="J244" s="149">
        <v>1.8055144692789549</v>
      </c>
      <c r="K244" s="32" t="str">
        <f t="shared" si="10"/>
        <v>1059Branch B</v>
      </c>
    </row>
    <row r="245" spans="1:11">
      <c r="A245" s="68">
        <v>1059</v>
      </c>
      <c r="B245" s="70" t="s">
        <v>2</v>
      </c>
      <c r="C245" s="71">
        <f t="shared" si="9"/>
        <v>5.4018848920310552</v>
      </c>
      <c r="I245" s="146">
        <f t="shared" si="11"/>
        <v>7</v>
      </c>
      <c r="J245" s="149">
        <v>4.701884892031055</v>
      </c>
      <c r="K245" s="32" t="str">
        <f t="shared" si="10"/>
        <v>1059Branch C</v>
      </c>
    </row>
    <row r="246" spans="1:11">
      <c r="A246" s="68">
        <v>1059</v>
      </c>
      <c r="B246" s="70" t="s">
        <v>3</v>
      </c>
      <c r="C246" s="71">
        <f t="shared" si="9"/>
        <v>1.837152176153964</v>
      </c>
      <c r="I246" s="146">
        <f t="shared" si="11"/>
        <v>4</v>
      </c>
      <c r="J246" s="149">
        <v>1.4371521761539641</v>
      </c>
      <c r="K246" s="32" t="str">
        <f t="shared" si="10"/>
        <v>1059Branch D</v>
      </c>
    </row>
    <row r="247" spans="1:11">
      <c r="A247" s="68">
        <v>1060</v>
      </c>
      <c r="B247" s="70" t="s">
        <v>0</v>
      </c>
      <c r="C247" s="71">
        <f t="shared" si="9"/>
        <v>7.8441559289451623</v>
      </c>
      <c r="I247" s="146">
        <f t="shared" si="11"/>
        <v>9</v>
      </c>
      <c r="J247" s="149">
        <v>6.944155928945162</v>
      </c>
      <c r="K247" s="32" t="str">
        <f t="shared" si="10"/>
        <v>1060Branch A</v>
      </c>
    </row>
    <row r="248" spans="1:11">
      <c r="A248" s="68">
        <v>1060</v>
      </c>
      <c r="B248" s="70" t="s">
        <v>1</v>
      </c>
      <c r="C248" s="71">
        <f t="shared" si="9"/>
        <v>4.1583962569091559</v>
      </c>
      <c r="I248" s="146">
        <f t="shared" si="11"/>
        <v>6</v>
      </c>
      <c r="J248" s="149">
        <v>3.5583962569091563</v>
      </c>
      <c r="K248" s="32" t="str">
        <f t="shared" si="10"/>
        <v>1060Branch B</v>
      </c>
    </row>
    <row r="249" spans="1:11">
      <c r="A249" s="68">
        <v>1060</v>
      </c>
      <c r="B249" s="70" t="s">
        <v>2</v>
      </c>
      <c r="C249" s="71">
        <f t="shared" si="9"/>
        <v>3.0577316173852105</v>
      </c>
      <c r="I249" s="146">
        <f t="shared" si="11"/>
        <v>10</v>
      </c>
      <c r="J249" s="149">
        <v>2.0577316173852105</v>
      </c>
      <c r="K249" s="32" t="str">
        <f t="shared" si="10"/>
        <v>1060Branch C</v>
      </c>
    </row>
    <row r="250" spans="1:11">
      <c r="A250" s="68">
        <v>1060</v>
      </c>
      <c r="B250" s="70" t="s">
        <v>3</v>
      </c>
      <c r="C250" s="71">
        <f t="shared" si="9"/>
        <v>1.6985718168504931</v>
      </c>
      <c r="I250" s="146">
        <f t="shared" si="11"/>
        <v>3</v>
      </c>
      <c r="J250" s="149">
        <v>1.398571816850493</v>
      </c>
      <c r="K250" s="32" t="str">
        <f t="shared" si="10"/>
        <v>1060Branch D</v>
      </c>
    </row>
    <row r="251" spans="1:11">
      <c r="A251" s="68">
        <v>1061</v>
      </c>
      <c r="B251" s="70" t="s">
        <v>0</v>
      </c>
      <c r="C251" s="71">
        <f t="shared" si="9"/>
        <v>3.3581093876640198</v>
      </c>
      <c r="I251" s="146">
        <f t="shared" si="11"/>
        <v>8</v>
      </c>
      <c r="J251" s="149">
        <v>2.55810938766402</v>
      </c>
      <c r="K251" s="32" t="str">
        <f t="shared" si="10"/>
        <v>1061Branch A</v>
      </c>
    </row>
    <row r="252" spans="1:11">
      <c r="A252" s="68">
        <v>1061</v>
      </c>
      <c r="B252" s="70" t="s">
        <v>1</v>
      </c>
      <c r="C252" s="71">
        <f t="shared" si="9"/>
        <v>4.9434548648040844</v>
      </c>
      <c r="I252" s="146">
        <f t="shared" si="11"/>
        <v>2</v>
      </c>
      <c r="J252" s="149">
        <v>4.7434548648040842</v>
      </c>
      <c r="K252" s="32" t="str">
        <f t="shared" si="10"/>
        <v>1061Branch B</v>
      </c>
    </row>
    <row r="253" spans="1:11">
      <c r="A253" s="68">
        <v>1061</v>
      </c>
      <c r="B253" s="70" t="s">
        <v>2</v>
      </c>
      <c r="C253" s="71">
        <f t="shared" si="9"/>
        <v>2.7743540742845987</v>
      </c>
      <c r="I253" s="146">
        <f t="shared" si="11"/>
        <v>5</v>
      </c>
      <c r="J253" s="149">
        <v>2.2743540742845987</v>
      </c>
      <c r="K253" s="32" t="str">
        <f t="shared" si="10"/>
        <v>1061Branch C</v>
      </c>
    </row>
    <row r="254" spans="1:11">
      <c r="A254" s="68">
        <v>1061</v>
      </c>
      <c r="B254" s="70" t="s">
        <v>3</v>
      </c>
      <c r="C254" s="71">
        <f t="shared" si="9"/>
        <v>1.5382516202329932</v>
      </c>
      <c r="I254" s="146">
        <f t="shared" si="11"/>
        <v>1</v>
      </c>
      <c r="J254" s="149">
        <v>1.4382516202329931</v>
      </c>
      <c r="K254" s="32" t="str">
        <f t="shared" si="10"/>
        <v>1061Branch D</v>
      </c>
    </row>
    <row r="255" spans="1:11">
      <c r="A255" s="68">
        <v>1062</v>
      </c>
      <c r="B255" s="70" t="s">
        <v>0</v>
      </c>
      <c r="C255" s="71">
        <f t="shared" si="9"/>
        <v>5.4268629413915193</v>
      </c>
      <c r="I255" s="146">
        <f t="shared" si="11"/>
        <v>7</v>
      </c>
      <c r="J255" s="149">
        <v>4.7268629413915191</v>
      </c>
      <c r="K255" s="32" t="str">
        <f t="shared" si="10"/>
        <v>1062Branch A</v>
      </c>
    </row>
    <row r="256" spans="1:11">
      <c r="A256" s="68">
        <v>1062</v>
      </c>
      <c r="B256" s="70" t="s">
        <v>1</v>
      </c>
      <c r="C256" s="71">
        <f t="shared" si="9"/>
        <v>0.73003788531762948</v>
      </c>
      <c r="I256" s="146">
        <f t="shared" si="11"/>
        <v>4</v>
      </c>
      <c r="J256" s="149">
        <v>0.33003788531762945</v>
      </c>
      <c r="K256" s="32" t="str">
        <f t="shared" si="10"/>
        <v>1062Branch B</v>
      </c>
    </row>
    <row r="257" spans="1:11">
      <c r="A257" s="68">
        <v>1062</v>
      </c>
      <c r="B257" s="70" t="s">
        <v>2</v>
      </c>
      <c r="C257" s="71">
        <f t="shared" si="9"/>
        <v>3.0862870460526191</v>
      </c>
      <c r="I257" s="146">
        <f t="shared" si="11"/>
        <v>9</v>
      </c>
      <c r="J257" s="149">
        <v>2.1862870460526191</v>
      </c>
      <c r="K257" s="32" t="str">
        <f t="shared" si="10"/>
        <v>1062Branch C</v>
      </c>
    </row>
    <row r="258" spans="1:11">
      <c r="A258" s="68">
        <v>1062</v>
      </c>
      <c r="B258" s="70" t="s">
        <v>3</v>
      </c>
      <c r="C258" s="71">
        <f t="shared" si="9"/>
        <v>2.0231453344394472</v>
      </c>
      <c r="I258" s="146">
        <f t="shared" si="11"/>
        <v>6</v>
      </c>
      <c r="J258" s="149">
        <v>1.4231453344394471</v>
      </c>
      <c r="K258" s="32" t="str">
        <f t="shared" si="10"/>
        <v>1062Branch D</v>
      </c>
    </row>
    <row r="259" spans="1:11">
      <c r="A259" s="68">
        <v>1063</v>
      </c>
      <c r="B259" s="70" t="s">
        <v>0</v>
      </c>
      <c r="C259" s="71">
        <f t="shared" si="9"/>
        <v>3.4467189408552361</v>
      </c>
      <c r="I259" s="146">
        <f t="shared" si="11"/>
        <v>10</v>
      </c>
      <c r="J259" s="149">
        <v>2.4467189408552361</v>
      </c>
      <c r="K259" s="32" t="str">
        <f t="shared" si="10"/>
        <v>1063Branch A</v>
      </c>
    </row>
    <row r="260" spans="1:11">
      <c r="A260" s="68">
        <v>1063</v>
      </c>
      <c r="B260" s="70" t="s">
        <v>1</v>
      </c>
      <c r="C260" s="71">
        <f t="shared" si="9"/>
        <v>1.4389544645740191</v>
      </c>
      <c r="I260" s="146">
        <f t="shared" si="11"/>
        <v>3</v>
      </c>
      <c r="J260" s="149">
        <v>1.1389544645740191</v>
      </c>
      <c r="K260" s="32" t="str">
        <f t="shared" si="10"/>
        <v>1063Branch B</v>
      </c>
    </row>
    <row r="261" spans="1:11">
      <c r="A261" s="68">
        <v>1063</v>
      </c>
      <c r="B261" s="70" t="s">
        <v>2</v>
      </c>
      <c r="C261" s="71">
        <f t="shared" si="9"/>
        <v>0.90298809966857674</v>
      </c>
      <c r="I261" s="146">
        <f t="shared" si="11"/>
        <v>8</v>
      </c>
      <c r="J261" s="149">
        <v>0.10298809966857669</v>
      </c>
      <c r="K261" s="32" t="str">
        <f t="shared" si="10"/>
        <v>1063Branch C</v>
      </c>
    </row>
    <row r="262" spans="1:11">
      <c r="A262" s="68">
        <v>1063</v>
      </c>
      <c r="B262" s="70" t="s">
        <v>3</v>
      </c>
      <c r="C262" s="71">
        <f t="shared" si="9"/>
        <v>3.7051252888830968</v>
      </c>
      <c r="I262" s="146">
        <f t="shared" si="11"/>
        <v>2</v>
      </c>
      <c r="J262" s="149">
        <v>3.5051252888830966</v>
      </c>
      <c r="K262" s="32" t="str">
        <f t="shared" si="10"/>
        <v>1063Branch D</v>
      </c>
    </row>
    <row r="263" spans="1:11">
      <c r="A263" s="68">
        <v>1064</v>
      </c>
      <c r="B263" s="70" t="s">
        <v>0</v>
      </c>
      <c r="C263" s="71">
        <f t="shared" si="9"/>
        <v>7.2877514346198424</v>
      </c>
      <c r="I263" s="146">
        <f t="shared" si="11"/>
        <v>5</v>
      </c>
      <c r="J263" s="149">
        <v>6.7877514346198424</v>
      </c>
      <c r="K263" s="32" t="str">
        <f t="shared" si="10"/>
        <v>1064Branch A</v>
      </c>
    </row>
    <row r="264" spans="1:11">
      <c r="A264" s="68">
        <v>1064</v>
      </c>
      <c r="B264" s="70" t="s">
        <v>1</v>
      </c>
      <c r="C264" s="71">
        <f t="shared" ref="C264:C327" si="12">J264+I264/10</f>
        <v>0.35936903843732981</v>
      </c>
      <c r="I264" s="146">
        <f t="shared" si="11"/>
        <v>1</v>
      </c>
      <c r="J264" s="149">
        <v>0.25936903843732984</v>
      </c>
      <c r="K264" s="32" t="str">
        <f t="shared" ref="K264:K327" si="13">A264&amp;B264</f>
        <v>1064Branch B</v>
      </c>
    </row>
    <row r="265" spans="1:11">
      <c r="A265" s="68">
        <v>1064</v>
      </c>
      <c r="B265" s="70" t="s">
        <v>2</v>
      </c>
      <c r="C265" s="71">
        <f t="shared" si="12"/>
        <v>0.98072027372641746</v>
      </c>
      <c r="I265" s="146">
        <f t="shared" si="11"/>
        <v>7</v>
      </c>
      <c r="J265" s="149">
        <v>0.2807202737264175</v>
      </c>
      <c r="K265" s="32" t="str">
        <f t="shared" si="13"/>
        <v>1064Branch C</v>
      </c>
    </row>
    <row r="266" spans="1:11">
      <c r="A266" s="68">
        <v>1064</v>
      </c>
      <c r="B266" s="70" t="s">
        <v>3</v>
      </c>
      <c r="C266" s="71">
        <f t="shared" si="12"/>
        <v>0.65630211973087749</v>
      </c>
      <c r="I266" s="146">
        <f t="shared" si="11"/>
        <v>4</v>
      </c>
      <c r="J266" s="149">
        <v>0.25630211973087746</v>
      </c>
      <c r="K266" s="32" t="str">
        <f t="shared" si="13"/>
        <v>1064Branch D</v>
      </c>
    </row>
    <row r="267" spans="1:11">
      <c r="A267" s="68">
        <v>1065</v>
      </c>
      <c r="B267" s="70" t="s">
        <v>0</v>
      </c>
      <c r="C267" s="71">
        <f t="shared" si="12"/>
        <v>6.9138917256947305</v>
      </c>
      <c r="I267" s="146">
        <f t="shared" si="11"/>
        <v>9</v>
      </c>
      <c r="J267" s="149">
        <v>6.0138917256947302</v>
      </c>
      <c r="K267" s="32" t="str">
        <f t="shared" si="13"/>
        <v>1065Branch A</v>
      </c>
    </row>
    <row r="268" spans="1:11">
      <c r="A268" s="68">
        <v>1065</v>
      </c>
      <c r="B268" s="70" t="s">
        <v>1</v>
      </c>
      <c r="C268" s="71">
        <f t="shared" si="12"/>
        <v>5.3924808079805562</v>
      </c>
      <c r="I268" s="146">
        <f t="shared" si="11"/>
        <v>6</v>
      </c>
      <c r="J268" s="149">
        <v>4.7924808079805565</v>
      </c>
      <c r="K268" s="32" t="str">
        <f t="shared" si="13"/>
        <v>1065Branch B</v>
      </c>
    </row>
    <row r="269" spans="1:11">
      <c r="A269" s="68">
        <v>1065</v>
      </c>
      <c r="B269" s="70" t="s">
        <v>2</v>
      </c>
      <c r="C269" s="71">
        <f t="shared" si="12"/>
        <v>4.8585685055722507</v>
      </c>
      <c r="I269" s="146">
        <f t="shared" si="11"/>
        <v>10</v>
      </c>
      <c r="J269" s="149">
        <v>3.8585685055722512</v>
      </c>
      <c r="K269" s="32" t="str">
        <f t="shared" si="13"/>
        <v>1065Branch C</v>
      </c>
    </row>
    <row r="270" spans="1:11">
      <c r="A270" s="68">
        <v>1065</v>
      </c>
      <c r="B270" s="70" t="s">
        <v>3</v>
      </c>
      <c r="C270" s="71">
        <f t="shared" si="12"/>
        <v>0.57081328056283609</v>
      </c>
      <c r="I270" s="146">
        <f t="shared" si="11"/>
        <v>3</v>
      </c>
      <c r="J270" s="149">
        <v>0.27081328056283605</v>
      </c>
      <c r="K270" s="32" t="str">
        <f t="shared" si="13"/>
        <v>1065Branch D</v>
      </c>
    </row>
    <row r="271" spans="1:11">
      <c r="A271" s="68">
        <v>1066</v>
      </c>
      <c r="B271" s="70" t="s">
        <v>0</v>
      </c>
      <c r="C271" s="71">
        <f t="shared" si="12"/>
        <v>4.9950582890613457</v>
      </c>
      <c r="I271" s="146">
        <f t="shared" si="11"/>
        <v>8</v>
      </c>
      <c r="J271" s="149">
        <v>4.1950582890613459</v>
      </c>
      <c r="K271" s="32" t="str">
        <f t="shared" si="13"/>
        <v>1066Branch A</v>
      </c>
    </row>
    <row r="272" spans="1:11">
      <c r="A272" s="68">
        <v>1066</v>
      </c>
      <c r="B272" s="70" t="s">
        <v>1</v>
      </c>
      <c r="C272" s="71">
        <f t="shared" si="12"/>
        <v>5.002302765028233</v>
      </c>
      <c r="I272" s="146">
        <f t="shared" si="11"/>
        <v>2</v>
      </c>
      <c r="J272" s="149">
        <v>4.8023027650282328</v>
      </c>
      <c r="K272" s="32" t="str">
        <f t="shared" si="13"/>
        <v>1066Branch B</v>
      </c>
    </row>
    <row r="273" spans="1:11">
      <c r="A273" s="68">
        <v>1066</v>
      </c>
      <c r="B273" s="70" t="s">
        <v>2</v>
      </c>
      <c r="C273" s="71">
        <f t="shared" si="12"/>
        <v>4.5558458422240387</v>
      </c>
      <c r="I273" s="146">
        <f t="shared" si="11"/>
        <v>5</v>
      </c>
      <c r="J273" s="149">
        <v>4.0558458422240387</v>
      </c>
      <c r="K273" s="32" t="str">
        <f t="shared" si="13"/>
        <v>1066Branch C</v>
      </c>
    </row>
    <row r="274" spans="1:11">
      <c r="A274" s="68">
        <v>1066</v>
      </c>
      <c r="B274" s="70" t="s">
        <v>3</v>
      </c>
      <c r="C274" s="71">
        <f t="shared" si="12"/>
        <v>3.1148875556391711</v>
      </c>
      <c r="I274" s="146">
        <f t="shared" ref="I274:I337" si="14">I264</f>
        <v>1</v>
      </c>
      <c r="J274" s="149">
        <v>3.014887555639171</v>
      </c>
      <c r="K274" s="32" t="str">
        <f t="shared" si="13"/>
        <v>1066Branch D</v>
      </c>
    </row>
    <row r="275" spans="1:11">
      <c r="A275" s="68">
        <v>1067</v>
      </c>
      <c r="B275" s="70" t="s">
        <v>0</v>
      </c>
      <c r="C275" s="71">
        <f t="shared" si="12"/>
        <v>6.5976873457443981</v>
      </c>
      <c r="I275" s="146">
        <f t="shared" si="14"/>
        <v>7</v>
      </c>
      <c r="J275" s="149">
        <v>5.8976873457443979</v>
      </c>
      <c r="K275" s="32" t="str">
        <f t="shared" si="13"/>
        <v>1067Branch A</v>
      </c>
    </row>
    <row r="276" spans="1:11">
      <c r="A276" s="68">
        <v>1067</v>
      </c>
      <c r="B276" s="70" t="s">
        <v>1</v>
      </c>
      <c r="C276" s="71">
        <f t="shared" si="12"/>
        <v>5.371246577337768</v>
      </c>
      <c r="I276" s="146">
        <f t="shared" si="14"/>
        <v>4</v>
      </c>
      <c r="J276" s="149">
        <v>4.9712465773377676</v>
      </c>
      <c r="K276" s="32" t="str">
        <f t="shared" si="13"/>
        <v>1067Branch B</v>
      </c>
    </row>
    <row r="277" spans="1:11">
      <c r="A277" s="68">
        <v>1067</v>
      </c>
      <c r="B277" s="70" t="s">
        <v>2</v>
      </c>
      <c r="C277" s="71">
        <f t="shared" si="12"/>
        <v>3.0402136418058348</v>
      </c>
      <c r="I277" s="146">
        <f t="shared" si="14"/>
        <v>9</v>
      </c>
      <c r="J277" s="149">
        <v>2.1402136418058348</v>
      </c>
      <c r="K277" s="32" t="str">
        <f t="shared" si="13"/>
        <v>1067Branch C</v>
      </c>
    </row>
    <row r="278" spans="1:11">
      <c r="A278" s="68">
        <v>1067</v>
      </c>
      <c r="B278" s="70" t="s">
        <v>3</v>
      </c>
      <c r="C278" s="71">
        <f t="shared" si="12"/>
        <v>3.830166129765185</v>
      </c>
      <c r="I278" s="146">
        <f t="shared" si="14"/>
        <v>6</v>
      </c>
      <c r="J278" s="149">
        <v>3.2301661297651849</v>
      </c>
      <c r="K278" s="32" t="str">
        <f t="shared" si="13"/>
        <v>1067Branch D</v>
      </c>
    </row>
    <row r="279" spans="1:11">
      <c r="A279" s="68">
        <v>1068</v>
      </c>
      <c r="B279" s="70" t="s">
        <v>0</v>
      </c>
      <c r="C279" s="71">
        <f t="shared" si="12"/>
        <v>7.8428726560205844</v>
      </c>
      <c r="I279" s="146">
        <f t="shared" si="14"/>
        <v>10</v>
      </c>
      <c r="J279" s="149">
        <v>6.8428726560205844</v>
      </c>
      <c r="K279" s="32" t="str">
        <f t="shared" si="13"/>
        <v>1068Branch A</v>
      </c>
    </row>
    <row r="280" spans="1:11">
      <c r="A280" s="68">
        <v>1068</v>
      </c>
      <c r="B280" s="70" t="s">
        <v>1</v>
      </c>
      <c r="C280" s="71">
        <f t="shared" si="12"/>
        <v>1.651722592711464</v>
      </c>
      <c r="I280" s="146">
        <f t="shared" si="14"/>
        <v>3</v>
      </c>
      <c r="J280" s="149">
        <v>1.351722592711464</v>
      </c>
      <c r="K280" s="32" t="str">
        <f t="shared" si="13"/>
        <v>1068Branch B</v>
      </c>
    </row>
    <row r="281" spans="1:11">
      <c r="A281" s="68">
        <v>1068</v>
      </c>
      <c r="B281" s="70" t="s">
        <v>2</v>
      </c>
      <c r="C281" s="71">
        <f t="shared" si="12"/>
        <v>3.6609403352622119</v>
      </c>
      <c r="I281" s="146">
        <f t="shared" si="14"/>
        <v>8</v>
      </c>
      <c r="J281" s="149">
        <v>2.8609403352622116</v>
      </c>
      <c r="K281" s="32" t="str">
        <f t="shared" si="13"/>
        <v>1068Branch C</v>
      </c>
    </row>
    <row r="282" spans="1:11">
      <c r="A282" s="68">
        <v>1068</v>
      </c>
      <c r="B282" s="70" t="s">
        <v>3</v>
      </c>
      <c r="C282" s="71">
        <f t="shared" si="12"/>
        <v>1.6515114625062155</v>
      </c>
      <c r="I282" s="146">
        <f t="shared" si="14"/>
        <v>2</v>
      </c>
      <c r="J282" s="149">
        <v>1.4515114625062155</v>
      </c>
      <c r="K282" s="32" t="str">
        <f t="shared" si="13"/>
        <v>1068Branch D</v>
      </c>
    </row>
    <row r="283" spans="1:11">
      <c r="A283" s="68">
        <v>1069</v>
      </c>
      <c r="B283" s="70" t="s">
        <v>0</v>
      </c>
      <c r="C283" s="71">
        <f t="shared" si="12"/>
        <v>6.4366304112460613</v>
      </c>
      <c r="I283" s="146">
        <f t="shared" si="14"/>
        <v>5</v>
      </c>
      <c r="J283" s="149">
        <v>5.9366304112460613</v>
      </c>
      <c r="K283" s="32" t="str">
        <f t="shared" si="13"/>
        <v>1069Branch A</v>
      </c>
    </row>
    <row r="284" spans="1:11">
      <c r="A284" s="68">
        <v>1069</v>
      </c>
      <c r="B284" s="70" t="s">
        <v>1</v>
      </c>
      <c r="C284" s="71">
        <f t="shared" si="12"/>
        <v>2.5202298021112219</v>
      </c>
      <c r="I284" s="146">
        <f t="shared" si="14"/>
        <v>1</v>
      </c>
      <c r="J284" s="149">
        <v>2.4202298021112219</v>
      </c>
      <c r="K284" s="32" t="str">
        <f t="shared" si="13"/>
        <v>1069Branch B</v>
      </c>
    </row>
    <row r="285" spans="1:11">
      <c r="A285" s="68">
        <v>1069</v>
      </c>
      <c r="B285" s="70" t="s">
        <v>2</v>
      </c>
      <c r="C285" s="71">
        <f t="shared" si="12"/>
        <v>3.612845315472951</v>
      </c>
      <c r="I285" s="146">
        <f t="shared" si="14"/>
        <v>7</v>
      </c>
      <c r="J285" s="149">
        <v>2.9128453154729512</v>
      </c>
      <c r="K285" s="32" t="str">
        <f t="shared" si="13"/>
        <v>1069Branch C</v>
      </c>
    </row>
    <row r="286" spans="1:11">
      <c r="A286" s="68">
        <v>1069</v>
      </c>
      <c r="B286" s="70" t="s">
        <v>3</v>
      </c>
      <c r="C286" s="71">
        <f t="shared" si="12"/>
        <v>3.3020144814272685</v>
      </c>
      <c r="I286" s="146">
        <f t="shared" si="14"/>
        <v>4</v>
      </c>
      <c r="J286" s="149">
        <v>2.9020144814272686</v>
      </c>
      <c r="K286" s="32" t="str">
        <f t="shared" si="13"/>
        <v>1069Branch D</v>
      </c>
    </row>
    <row r="287" spans="1:11">
      <c r="A287" s="68">
        <v>1070</v>
      </c>
      <c r="B287" s="70" t="s">
        <v>0</v>
      </c>
      <c r="C287" s="71">
        <f t="shared" si="12"/>
        <v>5.3378373097829597</v>
      </c>
      <c r="I287" s="146">
        <f t="shared" si="14"/>
        <v>9</v>
      </c>
      <c r="J287" s="149">
        <v>4.4378373097829593</v>
      </c>
      <c r="K287" s="32" t="str">
        <f t="shared" si="13"/>
        <v>1070Branch A</v>
      </c>
    </row>
    <row r="288" spans="1:11">
      <c r="A288" s="68">
        <v>1070</v>
      </c>
      <c r="B288" s="70" t="s">
        <v>1</v>
      </c>
      <c r="C288" s="71">
        <f t="shared" si="12"/>
        <v>2.7393069625112703</v>
      </c>
      <c r="I288" s="146">
        <f t="shared" si="14"/>
        <v>6</v>
      </c>
      <c r="J288" s="149">
        <v>2.1393069625112702</v>
      </c>
      <c r="K288" s="32" t="str">
        <f t="shared" si="13"/>
        <v>1070Branch B</v>
      </c>
    </row>
    <row r="289" spans="1:11">
      <c r="A289" s="68">
        <v>1070</v>
      </c>
      <c r="B289" s="70" t="s">
        <v>2</v>
      </c>
      <c r="C289" s="71">
        <f t="shared" si="12"/>
        <v>2.862721155872324</v>
      </c>
      <c r="I289" s="146">
        <f t="shared" si="14"/>
        <v>10</v>
      </c>
      <c r="J289" s="149">
        <v>1.862721155872324</v>
      </c>
      <c r="K289" s="32" t="str">
        <f t="shared" si="13"/>
        <v>1070Branch C</v>
      </c>
    </row>
    <row r="290" spans="1:11">
      <c r="A290" s="68">
        <v>1070</v>
      </c>
      <c r="B290" s="70" t="s">
        <v>3</v>
      </c>
      <c r="C290" s="71">
        <f t="shared" si="12"/>
        <v>0.54507027878702119</v>
      </c>
      <c r="I290" s="146">
        <f t="shared" si="14"/>
        <v>3</v>
      </c>
      <c r="J290" s="149">
        <v>0.24507027878702115</v>
      </c>
      <c r="K290" s="32" t="str">
        <f t="shared" si="13"/>
        <v>1070Branch D</v>
      </c>
    </row>
    <row r="291" spans="1:11">
      <c r="A291" s="68">
        <v>1071</v>
      </c>
      <c r="B291" s="70" t="s">
        <v>0</v>
      </c>
      <c r="C291" s="71">
        <f t="shared" si="12"/>
        <v>1.8259304149362126</v>
      </c>
      <c r="I291" s="146">
        <f t="shared" si="14"/>
        <v>8</v>
      </c>
      <c r="J291" s="149">
        <v>1.0259304149362125</v>
      </c>
      <c r="K291" s="32" t="str">
        <f t="shared" si="13"/>
        <v>1071Branch A</v>
      </c>
    </row>
    <row r="292" spans="1:11">
      <c r="A292" s="68">
        <v>1071</v>
      </c>
      <c r="B292" s="70" t="s">
        <v>1</v>
      </c>
      <c r="C292" s="71">
        <f t="shared" si="12"/>
        <v>5.0459344119449723</v>
      </c>
      <c r="I292" s="146">
        <f t="shared" si="14"/>
        <v>2</v>
      </c>
      <c r="J292" s="149">
        <v>4.8459344119449721</v>
      </c>
      <c r="K292" s="32" t="str">
        <f t="shared" si="13"/>
        <v>1071Branch B</v>
      </c>
    </row>
    <row r="293" spans="1:11">
      <c r="A293" s="68">
        <v>1071</v>
      </c>
      <c r="B293" s="70" t="s">
        <v>2</v>
      </c>
      <c r="C293" s="71">
        <f t="shared" si="12"/>
        <v>5.2920991563586295</v>
      </c>
      <c r="I293" s="146">
        <f t="shared" si="14"/>
        <v>5</v>
      </c>
      <c r="J293" s="149">
        <v>4.7920991563586295</v>
      </c>
      <c r="K293" s="32" t="str">
        <f t="shared" si="13"/>
        <v>1071Branch C</v>
      </c>
    </row>
    <row r="294" spans="1:11">
      <c r="A294" s="68">
        <v>1071</v>
      </c>
      <c r="B294" s="70" t="s">
        <v>3</v>
      </c>
      <c r="C294" s="71">
        <f t="shared" si="12"/>
        <v>3.1695096954035447</v>
      </c>
      <c r="I294" s="146">
        <f t="shared" si="14"/>
        <v>1</v>
      </c>
      <c r="J294" s="149">
        <v>3.0695096954035446</v>
      </c>
      <c r="K294" s="32" t="str">
        <f t="shared" si="13"/>
        <v>1071Branch D</v>
      </c>
    </row>
    <row r="295" spans="1:11">
      <c r="A295" s="68">
        <v>1072</v>
      </c>
      <c r="B295" s="70" t="s">
        <v>0</v>
      </c>
      <c r="C295" s="71">
        <f t="shared" si="12"/>
        <v>6.6203736201921659</v>
      </c>
      <c r="I295" s="146">
        <f t="shared" si="14"/>
        <v>7</v>
      </c>
      <c r="J295" s="149">
        <v>5.9203736201921657</v>
      </c>
      <c r="K295" s="32" t="str">
        <f t="shared" si="13"/>
        <v>1072Branch A</v>
      </c>
    </row>
    <row r="296" spans="1:11">
      <c r="A296" s="68">
        <v>1072</v>
      </c>
      <c r="B296" s="70" t="s">
        <v>1</v>
      </c>
      <c r="C296" s="71">
        <f t="shared" si="12"/>
        <v>2.624395733569699</v>
      </c>
      <c r="I296" s="146">
        <f t="shared" si="14"/>
        <v>4</v>
      </c>
      <c r="J296" s="149">
        <v>2.2243957335696991</v>
      </c>
      <c r="K296" s="32" t="str">
        <f t="shared" si="13"/>
        <v>1072Branch B</v>
      </c>
    </row>
    <row r="297" spans="1:11">
      <c r="A297" s="68">
        <v>1072</v>
      </c>
      <c r="B297" s="70" t="s">
        <v>2</v>
      </c>
      <c r="C297" s="71">
        <f t="shared" si="12"/>
        <v>5.767765097649229</v>
      </c>
      <c r="I297" s="146">
        <f t="shared" si="14"/>
        <v>9</v>
      </c>
      <c r="J297" s="149">
        <v>4.8677650976492286</v>
      </c>
      <c r="K297" s="32" t="str">
        <f t="shared" si="13"/>
        <v>1072Branch C</v>
      </c>
    </row>
    <row r="298" spans="1:11">
      <c r="A298" s="68">
        <v>1072</v>
      </c>
      <c r="B298" s="70" t="s">
        <v>3</v>
      </c>
      <c r="C298" s="71">
        <f t="shared" si="12"/>
        <v>3.5985725264682791</v>
      </c>
      <c r="I298" s="146">
        <f t="shared" si="14"/>
        <v>6</v>
      </c>
      <c r="J298" s="149">
        <v>2.998572526468279</v>
      </c>
      <c r="K298" s="32" t="str">
        <f t="shared" si="13"/>
        <v>1072Branch D</v>
      </c>
    </row>
    <row r="299" spans="1:11">
      <c r="A299" s="68">
        <v>1073</v>
      </c>
      <c r="B299" s="70" t="s">
        <v>0</v>
      </c>
      <c r="C299" s="71">
        <f t="shared" si="12"/>
        <v>3.4655247812318493</v>
      </c>
      <c r="I299" s="146">
        <f t="shared" si="14"/>
        <v>10</v>
      </c>
      <c r="J299" s="149">
        <v>2.4655247812318493</v>
      </c>
      <c r="K299" s="32" t="str">
        <f t="shared" si="13"/>
        <v>1073Branch A</v>
      </c>
    </row>
    <row r="300" spans="1:11">
      <c r="A300" s="68">
        <v>1073</v>
      </c>
      <c r="B300" s="70" t="s">
        <v>1</v>
      </c>
      <c r="C300" s="71">
        <f t="shared" si="12"/>
        <v>0.34008663503037523</v>
      </c>
      <c r="I300" s="146">
        <f t="shared" si="14"/>
        <v>3</v>
      </c>
      <c r="J300" s="149">
        <v>4.0086635030375239E-2</v>
      </c>
      <c r="K300" s="32" t="str">
        <f t="shared" si="13"/>
        <v>1073Branch B</v>
      </c>
    </row>
    <row r="301" spans="1:11">
      <c r="A301" s="68">
        <v>1073</v>
      </c>
      <c r="B301" s="70" t="s">
        <v>2</v>
      </c>
      <c r="C301" s="71">
        <f t="shared" si="12"/>
        <v>5.0890015407681188</v>
      </c>
      <c r="I301" s="146">
        <f t="shared" si="14"/>
        <v>8</v>
      </c>
      <c r="J301" s="149">
        <v>4.289001540768119</v>
      </c>
      <c r="K301" s="32" t="str">
        <f t="shared" si="13"/>
        <v>1073Branch C</v>
      </c>
    </row>
    <row r="302" spans="1:11">
      <c r="A302" s="68">
        <v>1073</v>
      </c>
      <c r="B302" s="70" t="s">
        <v>3</v>
      </c>
      <c r="C302" s="71">
        <f t="shared" si="12"/>
        <v>3.9958538379156394</v>
      </c>
      <c r="I302" s="146">
        <f t="shared" si="14"/>
        <v>2</v>
      </c>
      <c r="J302" s="149">
        <v>3.7958538379156392</v>
      </c>
      <c r="K302" s="32" t="str">
        <f t="shared" si="13"/>
        <v>1073Branch D</v>
      </c>
    </row>
    <row r="303" spans="1:11">
      <c r="A303" s="68">
        <v>1074</v>
      </c>
      <c r="B303" s="70" t="s">
        <v>0</v>
      </c>
      <c r="C303" s="71">
        <f t="shared" si="12"/>
        <v>2.188509911090148</v>
      </c>
      <c r="I303" s="146">
        <f t="shared" si="14"/>
        <v>5</v>
      </c>
      <c r="J303" s="149">
        <v>1.6885099110901478</v>
      </c>
      <c r="K303" s="32" t="str">
        <f t="shared" si="13"/>
        <v>1074Branch A</v>
      </c>
    </row>
    <row r="304" spans="1:11">
      <c r="A304" s="68">
        <v>1074</v>
      </c>
      <c r="B304" s="70" t="s">
        <v>1</v>
      </c>
      <c r="C304" s="71">
        <f t="shared" si="12"/>
        <v>4.8739659626708454</v>
      </c>
      <c r="I304" s="146">
        <f t="shared" si="14"/>
        <v>1</v>
      </c>
      <c r="J304" s="149">
        <v>4.7739659626708457</v>
      </c>
      <c r="K304" s="32" t="str">
        <f t="shared" si="13"/>
        <v>1074Branch B</v>
      </c>
    </row>
    <row r="305" spans="1:11">
      <c r="A305" s="68">
        <v>1074</v>
      </c>
      <c r="B305" s="70" t="s">
        <v>2</v>
      </c>
      <c r="C305" s="71">
        <f t="shared" si="12"/>
        <v>2.9875314308856273</v>
      </c>
      <c r="I305" s="146">
        <f t="shared" si="14"/>
        <v>7</v>
      </c>
      <c r="J305" s="149">
        <v>2.2875314308856272</v>
      </c>
      <c r="K305" s="32" t="str">
        <f t="shared" si="13"/>
        <v>1074Branch C</v>
      </c>
    </row>
    <row r="306" spans="1:11">
      <c r="A306" s="68">
        <v>1074</v>
      </c>
      <c r="B306" s="70" t="s">
        <v>3</v>
      </c>
      <c r="C306" s="71">
        <f t="shared" si="12"/>
        <v>3.6821252025975419</v>
      </c>
      <c r="I306" s="146">
        <f t="shared" si="14"/>
        <v>4</v>
      </c>
      <c r="J306" s="149">
        <v>3.282125202597542</v>
      </c>
      <c r="K306" s="32" t="str">
        <f t="shared" si="13"/>
        <v>1074Branch D</v>
      </c>
    </row>
    <row r="307" spans="1:11">
      <c r="A307" s="68">
        <v>1075</v>
      </c>
      <c r="B307" s="70" t="s">
        <v>0</v>
      </c>
      <c r="C307" s="71">
        <f t="shared" si="12"/>
        <v>1.3946758219657727</v>
      </c>
      <c r="I307" s="146">
        <f t="shared" si="14"/>
        <v>9</v>
      </c>
      <c r="J307" s="149">
        <v>0.49467582196577264</v>
      </c>
      <c r="K307" s="32" t="str">
        <f t="shared" si="13"/>
        <v>1075Branch A</v>
      </c>
    </row>
    <row r="308" spans="1:11">
      <c r="A308" s="68">
        <v>1075</v>
      </c>
      <c r="B308" s="70" t="s">
        <v>1</v>
      </c>
      <c r="C308" s="71">
        <f t="shared" si="12"/>
        <v>4.3541396875893099</v>
      </c>
      <c r="I308" s="146">
        <f t="shared" si="14"/>
        <v>6</v>
      </c>
      <c r="J308" s="149">
        <v>3.7541396875893103</v>
      </c>
      <c r="K308" s="32" t="str">
        <f t="shared" si="13"/>
        <v>1075Branch B</v>
      </c>
    </row>
    <row r="309" spans="1:11">
      <c r="A309" s="68">
        <v>1075</v>
      </c>
      <c r="B309" s="70" t="s">
        <v>2</v>
      </c>
      <c r="C309" s="71">
        <f t="shared" si="12"/>
        <v>1.3444405355900875</v>
      </c>
      <c r="I309" s="146">
        <f t="shared" si="14"/>
        <v>10</v>
      </c>
      <c r="J309" s="149">
        <v>0.34444053559008758</v>
      </c>
      <c r="K309" s="32" t="str">
        <f t="shared" si="13"/>
        <v>1075Branch C</v>
      </c>
    </row>
    <row r="310" spans="1:11">
      <c r="A310" s="68">
        <v>1075</v>
      </c>
      <c r="B310" s="70" t="s">
        <v>3</v>
      </c>
      <c r="C310" s="71">
        <f t="shared" si="12"/>
        <v>1.0493257175755175</v>
      </c>
      <c r="I310" s="146">
        <f t="shared" si="14"/>
        <v>3</v>
      </c>
      <c r="J310" s="149">
        <v>0.74932571757551747</v>
      </c>
      <c r="K310" s="32" t="str">
        <f t="shared" si="13"/>
        <v>1075Branch D</v>
      </c>
    </row>
    <row r="311" spans="1:11">
      <c r="A311" s="68">
        <v>1076</v>
      </c>
      <c r="B311" s="70" t="s">
        <v>0</v>
      </c>
      <c r="C311" s="71">
        <f t="shared" si="12"/>
        <v>2.5542346577865302</v>
      </c>
      <c r="I311" s="146">
        <f t="shared" si="14"/>
        <v>8</v>
      </c>
      <c r="J311" s="149">
        <v>1.7542346577865304</v>
      </c>
      <c r="K311" s="32" t="str">
        <f t="shared" si="13"/>
        <v>1076Branch A</v>
      </c>
    </row>
    <row r="312" spans="1:11">
      <c r="A312" s="68">
        <v>1076</v>
      </c>
      <c r="B312" s="70" t="s">
        <v>1</v>
      </c>
      <c r="C312" s="71">
        <f t="shared" si="12"/>
        <v>4.2639875136366223</v>
      </c>
      <c r="I312" s="146">
        <f t="shared" si="14"/>
        <v>2</v>
      </c>
      <c r="J312" s="149">
        <v>4.0639875136366221</v>
      </c>
      <c r="K312" s="32" t="str">
        <f t="shared" si="13"/>
        <v>1076Branch B</v>
      </c>
    </row>
    <row r="313" spans="1:11">
      <c r="A313" s="68">
        <v>1076</v>
      </c>
      <c r="B313" s="70" t="s">
        <v>2</v>
      </c>
      <c r="C313" s="71">
        <f t="shared" si="12"/>
        <v>2.1202173223822793</v>
      </c>
      <c r="I313" s="146">
        <f t="shared" si="14"/>
        <v>5</v>
      </c>
      <c r="J313" s="149">
        <v>1.6202173223822791</v>
      </c>
      <c r="K313" s="32" t="str">
        <f t="shared" si="13"/>
        <v>1076Branch C</v>
      </c>
    </row>
    <row r="314" spans="1:11">
      <c r="A314" s="68">
        <v>1076</v>
      </c>
      <c r="B314" s="70" t="s">
        <v>3</v>
      </c>
      <c r="C314" s="71">
        <f t="shared" si="12"/>
        <v>2.9934685645974346</v>
      </c>
      <c r="I314" s="146">
        <f t="shared" si="14"/>
        <v>1</v>
      </c>
      <c r="J314" s="149">
        <v>2.8934685645974345</v>
      </c>
      <c r="K314" s="32" t="str">
        <f t="shared" si="13"/>
        <v>1076Branch D</v>
      </c>
    </row>
    <row r="315" spans="1:11">
      <c r="A315" s="68">
        <v>1077</v>
      </c>
      <c r="B315" s="70" t="s">
        <v>0</v>
      </c>
      <c r="C315" s="71">
        <f t="shared" si="12"/>
        <v>1.0950167501744861</v>
      </c>
      <c r="I315" s="146">
        <f t="shared" si="14"/>
        <v>7</v>
      </c>
      <c r="J315" s="149">
        <v>0.39501675017448612</v>
      </c>
      <c r="K315" s="32" t="str">
        <f t="shared" si="13"/>
        <v>1077Branch A</v>
      </c>
    </row>
    <row r="316" spans="1:11">
      <c r="A316" s="68">
        <v>1077</v>
      </c>
      <c r="B316" s="70" t="s">
        <v>1</v>
      </c>
      <c r="C316" s="71">
        <f t="shared" si="12"/>
        <v>4.2131958651119072</v>
      </c>
      <c r="I316" s="146">
        <f t="shared" si="14"/>
        <v>4</v>
      </c>
      <c r="J316" s="149">
        <v>3.8131958651119069</v>
      </c>
      <c r="K316" s="32" t="str">
        <f t="shared" si="13"/>
        <v>1077Branch B</v>
      </c>
    </row>
    <row r="317" spans="1:11">
      <c r="A317" s="68">
        <v>1077</v>
      </c>
      <c r="B317" s="70" t="s">
        <v>2</v>
      </c>
      <c r="C317" s="71">
        <f t="shared" si="12"/>
        <v>2.4867914200588679</v>
      </c>
      <c r="I317" s="146">
        <f t="shared" si="14"/>
        <v>9</v>
      </c>
      <c r="J317" s="149">
        <v>1.586791420058868</v>
      </c>
      <c r="K317" s="32" t="str">
        <f t="shared" si="13"/>
        <v>1077Branch C</v>
      </c>
    </row>
    <row r="318" spans="1:11">
      <c r="A318" s="68">
        <v>1077</v>
      </c>
      <c r="B318" s="70" t="s">
        <v>3</v>
      </c>
      <c r="C318" s="71">
        <f t="shared" si="12"/>
        <v>3.403125060467461</v>
      </c>
      <c r="I318" s="146">
        <f t="shared" si="14"/>
        <v>6</v>
      </c>
      <c r="J318" s="149">
        <v>2.8031250604674609</v>
      </c>
      <c r="K318" s="32" t="str">
        <f t="shared" si="13"/>
        <v>1077Branch D</v>
      </c>
    </row>
    <row r="319" spans="1:11">
      <c r="A319" s="68">
        <v>1078</v>
      </c>
      <c r="B319" s="70" t="s">
        <v>0</v>
      </c>
      <c r="C319" s="71">
        <f t="shared" si="12"/>
        <v>1.695710396368334</v>
      </c>
      <c r="I319" s="146">
        <f t="shared" si="14"/>
        <v>10</v>
      </c>
      <c r="J319" s="149">
        <v>0.69571039636833398</v>
      </c>
      <c r="K319" s="32" t="str">
        <f t="shared" si="13"/>
        <v>1078Branch A</v>
      </c>
    </row>
    <row r="320" spans="1:11">
      <c r="A320" s="68">
        <v>1078</v>
      </c>
      <c r="B320" s="70" t="s">
        <v>1</v>
      </c>
      <c r="C320" s="71">
        <f t="shared" si="12"/>
        <v>3.5628136904931331</v>
      </c>
      <c r="I320" s="146">
        <f t="shared" si="14"/>
        <v>3</v>
      </c>
      <c r="J320" s="149">
        <v>3.2628136904931333</v>
      </c>
      <c r="K320" s="32" t="str">
        <f t="shared" si="13"/>
        <v>1078Branch B</v>
      </c>
    </row>
    <row r="321" spans="1:11">
      <c r="A321" s="68">
        <v>1078</v>
      </c>
      <c r="B321" s="70" t="s">
        <v>2</v>
      </c>
      <c r="C321" s="71">
        <f t="shared" si="12"/>
        <v>3.3978016352012999</v>
      </c>
      <c r="I321" s="146">
        <f t="shared" si="14"/>
        <v>8</v>
      </c>
      <c r="J321" s="149">
        <v>2.5978016352012996</v>
      </c>
      <c r="K321" s="32" t="str">
        <f t="shared" si="13"/>
        <v>1078Branch C</v>
      </c>
    </row>
    <row r="322" spans="1:11">
      <c r="A322" s="68">
        <v>1078</v>
      </c>
      <c r="B322" s="70" t="s">
        <v>3</v>
      </c>
      <c r="C322" s="71">
        <f t="shared" si="12"/>
        <v>0.93889592836620062</v>
      </c>
      <c r="I322" s="146">
        <f t="shared" si="14"/>
        <v>2</v>
      </c>
      <c r="J322" s="149">
        <v>0.73889592836620066</v>
      </c>
      <c r="K322" s="32" t="str">
        <f t="shared" si="13"/>
        <v>1078Branch D</v>
      </c>
    </row>
    <row r="323" spans="1:11">
      <c r="A323" s="68">
        <v>1079</v>
      </c>
      <c r="B323" s="70" t="s">
        <v>0</v>
      </c>
      <c r="C323" s="71">
        <f t="shared" si="12"/>
        <v>3.2850323422426926</v>
      </c>
      <c r="I323" s="146">
        <f t="shared" si="14"/>
        <v>5</v>
      </c>
      <c r="J323" s="149">
        <v>2.7850323422426926</v>
      </c>
      <c r="K323" s="32" t="str">
        <f t="shared" si="13"/>
        <v>1079Branch A</v>
      </c>
    </row>
    <row r="324" spans="1:11">
      <c r="A324" s="68">
        <v>1079</v>
      </c>
      <c r="B324" s="70" t="s">
        <v>1</v>
      </c>
      <c r="C324" s="71">
        <f t="shared" si="12"/>
        <v>3.3627809196738965</v>
      </c>
      <c r="I324" s="146">
        <f t="shared" si="14"/>
        <v>1</v>
      </c>
      <c r="J324" s="149">
        <v>3.2627809196738964</v>
      </c>
      <c r="K324" s="32" t="str">
        <f t="shared" si="13"/>
        <v>1079Branch B</v>
      </c>
    </row>
    <row r="325" spans="1:11">
      <c r="A325" s="68">
        <v>1079</v>
      </c>
      <c r="B325" s="70" t="s">
        <v>2</v>
      </c>
      <c r="C325" s="71">
        <f t="shared" si="12"/>
        <v>3.7146473220634038</v>
      </c>
      <c r="I325" s="146">
        <f t="shared" si="14"/>
        <v>7</v>
      </c>
      <c r="J325" s="149">
        <v>3.0146473220634036</v>
      </c>
      <c r="K325" s="32" t="str">
        <f t="shared" si="13"/>
        <v>1079Branch C</v>
      </c>
    </row>
    <row r="326" spans="1:11">
      <c r="A326" s="68">
        <v>1079</v>
      </c>
      <c r="B326" s="70" t="s">
        <v>3</v>
      </c>
      <c r="C326" s="71">
        <f t="shared" si="12"/>
        <v>2.5152021177636499</v>
      </c>
      <c r="I326" s="146">
        <f t="shared" si="14"/>
        <v>4</v>
      </c>
      <c r="J326" s="149">
        <v>2.11520211776365</v>
      </c>
      <c r="K326" s="32" t="str">
        <f t="shared" si="13"/>
        <v>1079Branch D</v>
      </c>
    </row>
    <row r="327" spans="1:11">
      <c r="A327" s="68">
        <v>1080</v>
      </c>
      <c r="B327" s="70" t="s">
        <v>0</v>
      </c>
      <c r="C327" s="71">
        <f t="shared" si="12"/>
        <v>6.4786108922123455</v>
      </c>
      <c r="I327" s="146">
        <f t="shared" si="14"/>
        <v>9</v>
      </c>
      <c r="J327" s="149">
        <v>5.5786108922123452</v>
      </c>
      <c r="K327" s="32" t="str">
        <f t="shared" si="13"/>
        <v>1080Branch A</v>
      </c>
    </row>
    <row r="328" spans="1:11">
      <c r="A328" s="68">
        <v>1080</v>
      </c>
      <c r="B328" s="70" t="s">
        <v>1</v>
      </c>
      <c r="C328" s="71">
        <f t="shared" ref="C328:C391" si="15">J328+I328/10</f>
        <v>2.788744736784432</v>
      </c>
      <c r="I328" s="146">
        <f t="shared" si="14"/>
        <v>6</v>
      </c>
      <c r="J328" s="149">
        <v>2.1887447367844319</v>
      </c>
      <c r="K328" s="32" t="str">
        <f t="shared" ref="K328:K391" si="16">A328&amp;B328</f>
        <v>1080Branch B</v>
      </c>
    </row>
    <row r="329" spans="1:11">
      <c r="A329" s="68">
        <v>1080</v>
      </c>
      <c r="B329" s="70" t="s">
        <v>2</v>
      </c>
      <c r="C329" s="71">
        <f t="shared" si="15"/>
        <v>4.0568024432435763</v>
      </c>
      <c r="I329" s="146">
        <f t="shared" si="14"/>
        <v>10</v>
      </c>
      <c r="J329" s="149">
        <v>3.0568024432435759</v>
      </c>
      <c r="K329" s="32" t="str">
        <f t="shared" si="16"/>
        <v>1080Branch C</v>
      </c>
    </row>
    <row r="330" spans="1:11">
      <c r="A330" s="68">
        <v>1080</v>
      </c>
      <c r="B330" s="70" t="s">
        <v>3</v>
      </c>
      <c r="C330" s="71">
        <f t="shared" si="15"/>
        <v>3.8521255567625539</v>
      </c>
      <c r="I330" s="146">
        <f t="shared" si="14"/>
        <v>3</v>
      </c>
      <c r="J330" s="149">
        <v>3.552125556762554</v>
      </c>
      <c r="K330" s="32" t="str">
        <f t="shared" si="16"/>
        <v>1080Branch D</v>
      </c>
    </row>
    <row r="331" spans="1:11">
      <c r="A331" s="68">
        <v>1081</v>
      </c>
      <c r="B331" s="70" t="s">
        <v>0</v>
      </c>
      <c r="C331" s="71">
        <f t="shared" si="15"/>
        <v>3.4744536532910937</v>
      </c>
      <c r="I331" s="146">
        <f t="shared" si="14"/>
        <v>8</v>
      </c>
      <c r="J331" s="149">
        <v>2.6744536532910939</v>
      </c>
      <c r="K331" s="32" t="str">
        <f t="shared" si="16"/>
        <v>1081Branch A</v>
      </c>
    </row>
    <row r="332" spans="1:11">
      <c r="A332" s="68">
        <v>1081</v>
      </c>
      <c r="B332" s="70" t="s">
        <v>1</v>
      </c>
      <c r="C332" s="71">
        <f t="shared" si="15"/>
        <v>0.25777817435166922</v>
      </c>
      <c r="I332" s="146">
        <f t="shared" si="14"/>
        <v>2</v>
      </c>
      <c r="J332" s="149">
        <v>5.7778174351669209E-2</v>
      </c>
      <c r="K332" s="32" t="str">
        <f t="shared" si="16"/>
        <v>1081Branch B</v>
      </c>
    </row>
    <row r="333" spans="1:11">
      <c r="A333" s="68">
        <v>1081</v>
      </c>
      <c r="B333" s="70" t="s">
        <v>2</v>
      </c>
      <c r="C333" s="71">
        <f t="shared" si="15"/>
        <v>4.556000579663368</v>
      </c>
      <c r="I333" s="146">
        <f t="shared" si="14"/>
        <v>5</v>
      </c>
      <c r="J333" s="149">
        <v>4.056000579663368</v>
      </c>
      <c r="K333" s="32" t="str">
        <f t="shared" si="16"/>
        <v>1081Branch C</v>
      </c>
    </row>
    <row r="334" spans="1:11">
      <c r="A334" s="68">
        <v>1081</v>
      </c>
      <c r="B334" s="70" t="s">
        <v>3</v>
      </c>
      <c r="C334" s="71">
        <f t="shared" si="15"/>
        <v>2.8052716114316651</v>
      </c>
      <c r="I334" s="146">
        <f t="shared" si="14"/>
        <v>1</v>
      </c>
      <c r="J334" s="149">
        <v>2.7052716114316651</v>
      </c>
      <c r="K334" s="32" t="str">
        <f t="shared" si="16"/>
        <v>1081Branch D</v>
      </c>
    </row>
    <row r="335" spans="1:11">
      <c r="A335" s="68">
        <v>1082</v>
      </c>
      <c r="B335" s="70" t="s">
        <v>0</v>
      </c>
      <c r="C335" s="71">
        <f t="shared" si="15"/>
        <v>3.5867868207845293</v>
      </c>
      <c r="I335" s="146">
        <f t="shared" si="14"/>
        <v>7</v>
      </c>
      <c r="J335" s="149">
        <v>2.8867868207845295</v>
      </c>
      <c r="K335" s="32" t="str">
        <f t="shared" si="16"/>
        <v>1082Branch A</v>
      </c>
    </row>
    <row r="336" spans="1:11">
      <c r="A336" s="68">
        <v>1082</v>
      </c>
      <c r="B336" s="70" t="s">
        <v>1</v>
      </c>
      <c r="C336" s="71">
        <f t="shared" si="15"/>
        <v>2.8731136072442256</v>
      </c>
      <c r="I336" s="146">
        <f t="shared" si="14"/>
        <v>4</v>
      </c>
      <c r="J336" s="149">
        <v>2.4731136072442257</v>
      </c>
      <c r="K336" s="32" t="str">
        <f t="shared" si="16"/>
        <v>1082Branch B</v>
      </c>
    </row>
    <row r="337" spans="1:11">
      <c r="A337" s="68">
        <v>1082</v>
      </c>
      <c r="B337" s="70" t="s">
        <v>2</v>
      </c>
      <c r="C337" s="71">
        <f t="shared" si="15"/>
        <v>4.0558607402239</v>
      </c>
      <c r="I337" s="146">
        <f t="shared" si="14"/>
        <v>9</v>
      </c>
      <c r="J337" s="149">
        <v>3.1558607402238996</v>
      </c>
      <c r="K337" s="32" t="str">
        <f t="shared" si="16"/>
        <v>1082Branch C</v>
      </c>
    </row>
    <row r="338" spans="1:11">
      <c r="A338" s="68">
        <v>1082</v>
      </c>
      <c r="B338" s="70" t="s">
        <v>3</v>
      </c>
      <c r="C338" s="71">
        <f t="shared" si="15"/>
        <v>1.0990859512850473</v>
      </c>
      <c r="I338" s="146">
        <f t="shared" ref="I338:I401" si="17">I328</f>
        <v>6</v>
      </c>
      <c r="J338" s="149">
        <v>0.49908595128504718</v>
      </c>
      <c r="K338" s="32" t="str">
        <f t="shared" si="16"/>
        <v>1082Branch D</v>
      </c>
    </row>
    <row r="339" spans="1:11">
      <c r="A339" s="68">
        <v>1083</v>
      </c>
      <c r="B339" s="70" t="s">
        <v>0</v>
      </c>
      <c r="C339" s="71">
        <f t="shared" si="15"/>
        <v>1.6339993753527682</v>
      </c>
      <c r="I339" s="146">
        <f t="shared" si="17"/>
        <v>10</v>
      </c>
      <c r="J339" s="149">
        <v>0.63399937535276807</v>
      </c>
      <c r="K339" s="32" t="str">
        <f t="shared" si="16"/>
        <v>1083Branch A</v>
      </c>
    </row>
    <row r="340" spans="1:11">
      <c r="A340" s="68">
        <v>1083</v>
      </c>
      <c r="B340" s="70" t="s">
        <v>1</v>
      </c>
      <c r="C340" s="71">
        <f t="shared" si="15"/>
        <v>3.667696745600479</v>
      </c>
      <c r="I340" s="146">
        <f t="shared" si="17"/>
        <v>3</v>
      </c>
      <c r="J340" s="149">
        <v>3.3676967456004792</v>
      </c>
      <c r="K340" s="32" t="str">
        <f t="shared" si="16"/>
        <v>1083Branch B</v>
      </c>
    </row>
    <row r="341" spans="1:11">
      <c r="A341" s="68">
        <v>1083</v>
      </c>
      <c r="B341" s="70" t="s">
        <v>2</v>
      </c>
      <c r="C341" s="71">
        <f t="shared" si="15"/>
        <v>5.1092525421587602</v>
      </c>
      <c r="I341" s="146">
        <f t="shared" si="17"/>
        <v>8</v>
      </c>
      <c r="J341" s="149">
        <v>4.3092525421587604</v>
      </c>
      <c r="K341" s="32" t="str">
        <f t="shared" si="16"/>
        <v>1083Branch C</v>
      </c>
    </row>
    <row r="342" spans="1:11">
      <c r="A342" s="68">
        <v>1083</v>
      </c>
      <c r="B342" s="70" t="s">
        <v>3</v>
      </c>
      <c r="C342" s="71">
        <f t="shared" si="15"/>
        <v>0.69100929728208693</v>
      </c>
      <c r="I342" s="146">
        <f t="shared" si="17"/>
        <v>2</v>
      </c>
      <c r="J342" s="149">
        <v>0.49100929728208698</v>
      </c>
      <c r="K342" s="32" t="str">
        <f t="shared" si="16"/>
        <v>1083Branch D</v>
      </c>
    </row>
    <row r="343" spans="1:11">
      <c r="A343" s="68">
        <v>1084</v>
      </c>
      <c r="B343" s="70" t="s">
        <v>0</v>
      </c>
      <c r="C343" s="71">
        <f t="shared" si="15"/>
        <v>7.4380793230509896</v>
      </c>
      <c r="I343" s="146">
        <f t="shared" si="17"/>
        <v>5</v>
      </c>
      <c r="J343" s="149">
        <v>6.9380793230509896</v>
      </c>
      <c r="K343" s="32" t="str">
        <f t="shared" si="16"/>
        <v>1084Branch A</v>
      </c>
    </row>
    <row r="344" spans="1:11">
      <c r="A344" s="68">
        <v>1084</v>
      </c>
      <c r="B344" s="70" t="s">
        <v>1</v>
      </c>
      <c r="C344" s="71">
        <f t="shared" si="15"/>
        <v>1.7398559015594288</v>
      </c>
      <c r="I344" s="146">
        <f t="shared" si="17"/>
        <v>1</v>
      </c>
      <c r="J344" s="149">
        <v>1.6398559015594287</v>
      </c>
      <c r="K344" s="32" t="str">
        <f t="shared" si="16"/>
        <v>1084Branch B</v>
      </c>
    </row>
    <row r="345" spans="1:11">
      <c r="A345" s="68">
        <v>1084</v>
      </c>
      <c r="B345" s="70" t="s">
        <v>2</v>
      </c>
      <c r="C345" s="71">
        <f t="shared" si="15"/>
        <v>5.2610672650913797</v>
      </c>
      <c r="I345" s="146">
        <f t="shared" si="17"/>
        <v>7</v>
      </c>
      <c r="J345" s="149">
        <v>4.5610672650913795</v>
      </c>
      <c r="K345" s="32" t="str">
        <f t="shared" si="16"/>
        <v>1084Branch C</v>
      </c>
    </row>
    <row r="346" spans="1:11">
      <c r="A346" s="68">
        <v>1084</v>
      </c>
      <c r="B346" s="70" t="s">
        <v>3</v>
      </c>
      <c r="C346" s="71">
        <f t="shared" si="15"/>
        <v>1.2089826096704925</v>
      </c>
      <c r="I346" s="146">
        <f t="shared" si="17"/>
        <v>4</v>
      </c>
      <c r="J346" s="149">
        <v>0.80898260967049263</v>
      </c>
      <c r="K346" s="32" t="str">
        <f t="shared" si="16"/>
        <v>1084Branch D</v>
      </c>
    </row>
    <row r="347" spans="1:11">
      <c r="A347" s="68">
        <v>1085</v>
      </c>
      <c r="B347" s="70" t="s">
        <v>0</v>
      </c>
      <c r="C347" s="71">
        <f t="shared" si="15"/>
        <v>5.5384869649650526</v>
      </c>
      <c r="I347" s="146">
        <f t="shared" si="17"/>
        <v>9</v>
      </c>
      <c r="J347" s="149">
        <v>4.6384869649650522</v>
      </c>
      <c r="K347" s="32" t="str">
        <f t="shared" si="16"/>
        <v>1085Branch A</v>
      </c>
    </row>
    <row r="348" spans="1:11">
      <c r="A348" s="68">
        <v>1085</v>
      </c>
      <c r="B348" s="70" t="s">
        <v>1</v>
      </c>
      <c r="C348" s="71">
        <f t="shared" si="15"/>
        <v>2.6660226096680386</v>
      </c>
      <c r="I348" s="146">
        <f t="shared" si="17"/>
        <v>6</v>
      </c>
      <c r="J348" s="149">
        <v>2.0660226096680385</v>
      </c>
      <c r="K348" s="32" t="str">
        <f t="shared" si="16"/>
        <v>1085Branch B</v>
      </c>
    </row>
    <row r="349" spans="1:11">
      <c r="A349" s="68">
        <v>1085</v>
      </c>
      <c r="B349" s="70" t="s">
        <v>2</v>
      </c>
      <c r="C349" s="71">
        <f t="shared" si="15"/>
        <v>3.791050668780739</v>
      </c>
      <c r="I349" s="146">
        <f t="shared" si="17"/>
        <v>10</v>
      </c>
      <c r="J349" s="149">
        <v>2.791050668780739</v>
      </c>
      <c r="K349" s="32" t="str">
        <f t="shared" si="16"/>
        <v>1085Branch C</v>
      </c>
    </row>
    <row r="350" spans="1:11">
      <c r="A350" s="68">
        <v>1085</v>
      </c>
      <c r="B350" s="70" t="s">
        <v>3</v>
      </c>
      <c r="C350" s="71">
        <f t="shared" si="15"/>
        <v>1.6557859904389625</v>
      </c>
      <c r="I350" s="146">
        <f t="shared" si="17"/>
        <v>3</v>
      </c>
      <c r="J350" s="149">
        <v>1.3557859904389624</v>
      </c>
      <c r="K350" s="32" t="str">
        <f t="shared" si="16"/>
        <v>1085Branch D</v>
      </c>
    </row>
    <row r="351" spans="1:11">
      <c r="A351" s="68">
        <v>1086</v>
      </c>
      <c r="B351" s="70" t="s">
        <v>0</v>
      </c>
      <c r="C351" s="71">
        <f t="shared" si="15"/>
        <v>4.1637795053259259</v>
      </c>
      <c r="I351" s="146">
        <f t="shared" si="17"/>
        <v>8</v>
      </c>
      <c r="J351" s="149">
        <v>3.3637795053259256</v>
      </c>
      <c r="K351" s="32" t="str">
        <f t="shared" si="16"/>
        <v>1086Branch A</v>
      </c>
    </row>
    <row r="352" spans="1:11">
      <c r="A352" s="68">
        <v>1086</v>
      </c>
      <c r="B352" s="70" t="s">
        <v>1</v>
      </c>
      <c r="C352" s="71">
        <f t="shared" si="15"/>
        <v>4.2687048363753002</v>
      </c>
      <c r="I352" s="146">
        <f t="shared" si="17"/>
        <v>2</v>
      </c>
      <c r="J352" s="149">
        <v>4.0687048363753</v>
      </c>
      <c r="K352" s="32" t="str">
        <f t="shared" si="16"/>
        <v>1086Branch B</v>
      </c>
    </row>
    <row r="353" spans="1:11">
      <c r="A353" s="68">
        <v>1086</v>
      </c>
      <c r="B353" s="70" t="s">
        <v>2</v>
      </c>
      <c r="C353" s="71">
        <f t="shared" si="15"/>
        <v>0.56459480849526855</v>
      </c>
      <c r="I353" s="146">
        <f t="shared" si="17"/>
        <v>5</v>
      </c>
      <c r="J353" s="149">
        <v>6.4594808495268552E-2</v>
      </c>
      <c r="K353" s="32" t="str">
        <f t="shared" si="16"/>
        <v>1086Branch C</v>
      </c>
    </row>
    <row r="354" spans="1:11">
      <c r="A354" s="68">
        <v>1086</v>
      </c>
      <c r="B354" s="70" t="s">
        <v>3</v>
      </c>
      <c r="C354" s="71">
        <f t="shared" si="15"/>
        <v>0.65344789214334875</v>
      </c>
      <c r="I354" s="146">
        <f t="shared" si="17"/>
        <v>1</v>
      </c>
      <c r="J354" s="149">
        <v>0.55344789214334877</v>
      </c>
      <c r="K354" s="32" t="str">
        <f t="shared" si="16"/>
        <v>1086Branch D</v>
      </c>
    </row>
    <row r="355" spans="1:11">
      <c r="A355" s="68">
        <v>1087</v>
      </c>
      <c r="B355" s="70" t="s">
        <v>0</v>
      </c>
      <c r="C355" s="71">
        <f t="shared" si="15"/>
        <v>3.4255439937269854</v>
      </c>
      <c r="I355" s="146">
        <f t="shared" si="17"/>
        <v>7</v>
      </c>
      <c r="J355" s="149">
        <v>2.7255439937269856</v>
      </c>
      <c r="K355" s="32" t="str">
        <f t="shared" si="16"/>
        <v>1087Branch A</v>
      </c>
    </row>
    <row r="356" spans="1:11">
      <c r="A356" s="68">
        <v>1087</v>
      </c>
      <c r="B356" s="70" t="s">
        <v>1</v>
      </c>
      <c r="C356" s="71">
        <f t="shared" si="15"/>
        <v>1.8137419000133246</v>
      </c>
      <c r="I356" s="146">
        <f t="shared" si="17"/>
        <v>4</v>
      </c>
      <c r="J356" s="149">
        <v>1.4137419000133244</v>
      </c>
      <c r="K356" s="32" t="str">
        <f t="shared" si="16"/>
        <v>1087Branch B</v>
      </c>
    </row>
    <row r="357" spans="1:11">
      <c r="A357" s="68">
        <v>1087</v>
      </c>
      <c r="B357" s="70" t="s">
        <v>2</v>
      </c>
      <c r="C357" s="71">
        <f t="shared" si="15"/>
        <v>1.7368617214362367</v>
      </c>
      <c r="I357" s="146">
        <f t="shared" si="17"/>
        <v>9</v>
      </c>
      <c r="J357" s="149">
        <v>0.83686172143623672</v>
      </c>
      <c r="K357" s="32" t="str">
        <f t="shared" si="16"/>
        <v>1087Branch C</v>
      </c>
    </row>
    <row r="358" spans="1:11">
      <c r="A358" s="68">
        <v>1087</v>
      </c>
      <c r="B358" s="70" t="s">
        <v>3</v>
      </c>
      <c r="C358" s="71">
        <f t="shared" si="15"/>
        <v>4.5382267398792049</v>
      </c>
      <c r="I358" s="146">
        <f t="shared" si="17"/>
        <v>6</v>
      </c>
      <c r="J358" s="149">
        <v>3.9382267398792048</v>
      </c>
      <c r="K358" s="32" t="str">
        <f t="shared" si="16"/>
        <v>1087Branch D</v>
      </c>
    </row>
    <row r="359" spans="1:11">
      <c r="A359" s="68">
        <v>1088</v>
      </c>
      <c r="B359" s="70" t="s">
        <v>0</v>
      </c>
      <c r="C359" s="71">
        <f t="shared" si="15"/>
        <v>3.8345140986887141</v>
      </c>
      <c r="I359" s="146">
        <f t="shared" si="17"/>
        <v>10</v>
      </c>
      <c r="J359" s="149">
        <v>2.8345140986887141</v>
      </c>
      <c r="K359" s="32" t="str">
        <f t="shared" si="16"/>
        <v>1088Branch A</v>
      </c>
    </row>
    <row r="360" spans="1:11">
      <c r="A360" s="68">
        <v>1088</v>
      </c>
      <c r="B360" s="70" t="s">
        <v>1</v>
      </c>
      <c r="C360" s="71">
        <f t="shared" si="15"/>
        <v>3.8531180473449189</v>
      </c>
      <c r="I360" s="146">
        <f t="shared" si="17"/>
        <v>3</v>
      </c>
      <c r="J360" s="149">
        <v>3.5531180473449191</v>
      </c>
      <c r="K360" s="32" t="str">
        <f t="shared" si="16"/>
        <v>1088Branch B</v>
      </c>
    </row>
    <row r="361" spans="1:11">
      <c r="A361" s="68">
        <v>1088</v>
      </c>
      <c r="B361" s="70" t="s">
        <v>2</v>
      </c>
      <c r="C361" s="71">
        <f t="shared" si="15"/>
        <v>3.5902370557318877</v>
      </c>
      <c r="I361" s="146">
        <f t="shared" si="17"/>
        <v>8</v>
      </c>
      <c r="J361" s="149">
        <v>2.7902370557318878</v>
      </c>
      <c r="K361" s="32" t="str">
        <f t="shared" si="16"/>
        <v>1088Branch C</v>
      </c>
    </row>
    <row r="362" spans="1:11">
      <c r="A362" s="68">
        <v>1088</v>
      </c>
      <c r="B362" s="70" t="s">
        <v>3</v>
      </c>
      <c r="C362" s="71">
        <f t="shared" si="15"/>
        <v>2.5183304447785471</v>
      </c>
      <c r="I362" s="146">
        <f t="shared" si="17"/>
        <v>2</v>
      </c>
      <c r="J362" s="149">
        <v>2.3183304447785469</v>
      </c>
      <c r="K362" s="32" t="str">
        <f t="shared" si="16"/>
        <v>1088Branch D</v>
      </c>
    </row>
    <row r="363" spans="1:11">
      <c r="A363" s="68">
        <v>1089</v>
      </c>
      <c r="B363" s="70" t="s">
        <v>0</v>
      </c>
      <c r="C363" s="71">
        <f t="shared" si="15"/>
        <v>6.0952120276156725</v>
      </c>
      <c r="I363" s="146">
        <f t="shared" si="17"/>
        <v>5</v>
      </c>
      <c r="J363" s="149">
        <v>5.5952120276156725</v>
      </c>
      <c r="K363" s="32" t="str">
        <f t="shared" si="16"/>
        <v>1089Branch A</v>
      </c>
    </row>
    <row r="364" spans="1:11">
      <c r="A364" s="68">
        <v>1089</v>
      </c>
      <c r="B364" s="70" t="s">
        <v>1</v>
      </c>
      <c r="C364" s="71">
        <f t="shared" si="15"/>
        <v>0.96840494470462324</v>
      </c>
      <c r="I364" s="146">
        <f t="shared" si="17"/>
        <v>1</v>
      </c>
      <c r="J364" s="149">
        <v>0.86840494470462326</v>
      </c>
      <c r="K364" s="32" t="str">
        <f t="shared" si="16"/>
        <v>1089Branch B</v>
      </c>
    </row>
    <row r="365" spans="1:11">
      <c r="A365" s="68">
        <v>1089</v>
      </c>
      <c r="B365" s="70" t="s">
        <v>2</v>
      </c>
      <c r="C365" s="71">
        <f t="shared" si="15"/>
        <v>3.100780910686197</v>
      </c>
      <c r="I365" s="146">
        <f t="shared" si="17"/>
        <v>7</v>
      </c>
      <c r="J365" s="149">
        <v>2.4007809106861973</v>
      </c>
      <c r="K365" s="32" t="str">
        <f t="shared" si="16"/>
        <v>1089Branch C</v>
      </c>
    </row>
    <row r="366" spans="1:11">
      <c r="A366" s="68">
        <v>1089</v>
      </c>
      <c r="B366" s="70" t="s">
        <v>3</v>
      </c>
      <c r="C366" s="71">
        <f t="shared" si="15"/>
        <v>1.8928134406517287</v>
      </c>
      <c r="I366" s="146">
        <f t="shared" si="17"/>
        <v>4</v>
      </c>
      <c r="J366" s="149">
        <v>1.4928134406517288</v>
      </c>
      <c r="K366" s="32" t="str">
        <f t="shared" si="16"/>
        <v>1089Branch D</v>
      </c>
    </row>
    <row r="367" spans="1:11">
      <c r="A367" s="68">
        <v>1090</v>
      </c>
      <c r="B367" s="70" t="s">
        <v>0</v>
      </c>
      <c r="C367" s="71">
        <f t="shared" si="15"/>
        <v>3.2201127175208208</v>
      </c>
      <c r="I367" s="146">
        <f t="shared" si="17"/>
        <v>9</v>
      </c>
      <c r="J367" s="149">
        <v>2.3201127175208209</v>
      </c>
      <c r="K367" s="32" t="str">
        <f t="shared" si="16"/>
        <v>1090Branch A</v>
      </c>
    </row>
    <row r="368" spans="1:11">
      <c r="A368" s="68">
        <v>1090</v>
      </c>
      <c r="B368" s="70" t="s">
        <v>1</v>
      </c>
      <c r="C368" s="71">
        <f t="shared" si="15"/>
        <v>1.9925123205626205</v>
      </c>
      <c r="I368" s="146">
        <f t="shared" si="17"/>
        <v>6</v>
      </c>
      <c r="J368" s="149">
        <v>1.3925123205626204</v>
      </c>
      <c r="K368" s="32" t="str">
        <f t="shared" si="16"/>
        <v>1090Branch B</v>
      </c>
    </row>
    <row r="369" spans="1:11">
      <c r="A369" s="68">
        <v>1090</v>
      </c>
      <c r="B369" s="70" t="s">
        <v>2</v>
      </c>
      <c r="C369" s="71">
        <f t="shared" si="15"/>
        <v>2.2471516842312766</v>
      </c>
      <c r="I369" s="146">
        <f t="shared" si="17"/>
        <v>10</v>
      </c>
      <c r="J369" s="149">
        <v>1.2471516842312769</v>
      </c>
      <c r="K369" s="32" t="str">
        <f t="shared" si="16"/>
        <v>1090Branch C</v>
      </c>
    </row>
    <row r="370" spans="1:11">
      <c r="A370" s="68">
        <v>1090</v>
      </c>
      <c r="B370" s="70" t="s">
        <v>3</v>
      </c>
      <c r="C370" s="71">
        <f t="shared" si="15"/>
        <v>2.5585116725015338</v>
      </c>
      <c r="I370" s="146">
        <f t="shared" si="17"/>
        <v>3</v>
      </c>
      <c r="J370" s="149">
        <v>2.258511672501534</v>
      </c>
      <c r="K370" s="32" t="str">
        <f t="shared" si="16"/>
        <v>1090Branch D</v>
      </c>
    </row>
    <row r="371" spans="1:11">
      <c r="A371" s="68">
        <v>1091</v>
      </c>
      <c r="B371" s="70" t="s">
        <v>0</v>
      </c>
      <c r="C371" s="71">
        <f t="shared" si="15"/>
        <v>2.6732308796469457</v>
      </c>
      <c r="I371" s="146">
        <f t="shared" si="17"/>
        <v>8</v>
      </c>
      <c r="J371" s="149">
        <v>1.8732308796469455</v>
      </c>
      <c r="K371" s="32" t="str">
        <f t="shared" si="16"/>
        <v>1091Branch A</v>
      </c>
    </row>
    <row r="372" spans="1:11">
      <c r="A372" s="68">
        <v>1091</v>
      </c>
      <c r="B372" s="70" t="s">
        <v>1</v>
      </c>
      <c r="C372" s="71">
        <f t="shared" si="15"/>
        <v>4.6676245805524399</v>
      </c>
      <c r="I372" s="146">
        <f t="shared" si="17"/>
        <v>2</v>
      </c>
      <c r="J372" s="149">
        <v>4.4676245805524397</v>
      </c>
      <c r="K372" s="32" t="str">
        <f t="shared" si="16"/>
        <v>1091Branch B</v>
      </c>
    </row>
    <row r="373" spans="1:11">
      <c r="A373" s="68">
        <v>1091</v>
      </c>
      <c r="B373" s="70" t="s">
        <v>2</v>
      </c>
      <c r="C373" s="71">
        <f t="shared" si="15"/>
        <v>4.5250378901114852</v>
      </c>
      <c r="I373" s="146">
        <f t="shared" si="17"/>
        <v>5</v>
      </c>
      <c r="J373" s="149">
        <v>4.0250378901114852</v>
      </c>
      <c r="K373" s="32" t="str">
        <f t="shared" si="16"/>
        <v>1091Branch C</v>
      </c>
    </row>
    <row r="374" spans="1:11">
      <c r="A374" s="68">
        <v>1091</v>
      </c>
      <c r="B374" s="70" t="s">
        <v>3</v>
      </c>
      <c r="C374" s="71">
        <f t="shared" si="15"/>
        <v>0.70653128173135327</v>
      </c>
      <c r="I374" s="146">
        <f t="shared" si="17"/>
        <v>1</v>
      </c>
      <c r="J374" s="149">
        <v>0.60653128173135329</v>
      </c>
      <c r="K374" s="32" t="str">
        <f t="shared" si="16"/>
        <v>1091Branch D</v>
      </c>
    </row>
    <row r="375" spans="1:11">
      <c r="A375" s="68">
        <v>1092</v>
      </c>
      <c r="B375" s="70" t="s">
        <v>0</v>
      </c>
      <c r="C375" s="71">
        <f t="shared" si="15"/>
        <v>5.9548372048241047</v>
      </c>
      <c r="I375" s="146">
        <f t="shared" si="17"/>
        <v>7</v>
      </c>
      <c r="J375" s="149">
        <v>5.2548372048241045</v>
      </c>
      <c r="K375" s="32" t="str">
        <f t="shared" si="16"/>
        <v>1092Branch A</v>
      </c>
    </row>
    <row r="376" spans="1:11">
      <c r="A376" s="68">
        <v>1092</v>
      </c>
      <c r="B376" s="70" t="s">
        <v>1</v>
      </c>
      <c r="C376" s="71">
        <f t="shared" si="15"/>
        <v>5.3343296488612282</v>
      </c>
      <c r="I376" s="146">
        <f t="shared" si="17"/>
        <v>4</v>
      </c>
      <c r="J376" s="149">
        <v>4.9343296488612278</v>
      </c>
      <c r="K376" s="32" t="str">
        <f t="shared" si="16"/>
        <v>1092Branch B</v>
      </c>
    </row>
    <row r="377" spans="1:11">
      <c r="A377" s="68">
        <v>1092</v>
      </c>
      <c r="B377" s="70" t="s">
        <v>2</v>
      </c>
      <c r="C377" s="71">
        <f t="shared" si="15"/>
        <v>4.4841045170049938</v>
      </c>
      <c r="I377" s="146">
        <f t="shared" si="17"/>
        <v>9</v>
      </c>
      <c r="J377" s="149">
        <v>3.5841045170049934</v>
      </c>
      <c r="K377" s="32" t="str">
        <f t="shared" si="16"/>
        <v>1092Branch C</v>
      </c>
    </row>
    <row r="378" spans="1:11">
      <c r="A378" s="68">
        <v>1092</v>
      </c>
      <c r="B378" s="70" t="s">
        <v>3</v>
      </c>
      <c r="C378" s="71">
        <f t="shared" si="15"/>
        <v>1.0463428141266049</v>
      </c>
      <c r="I378" s="146">
        <f t="shared" si="17"/>
        <v>6</v>
      </c>
      <c r="J378" s="149">
        <v>0.44634281412660481</v>
      </c>
      <c r="K378" s="32" t="str">
        <f t="shared" si="16"/>
        <v>1092Branch D</v>
      </c>
    </row>
    <row r="379" spans="1:11">
      <c r="A379" s="68">
        <v>1093</v>
      </c>
      <c r="B379" s="70" t="s">
        <v>0</v>
      </c>
      <c r="C379" s="71">
        <f t="shared" si="15"/>
        <v>2.9182507369587887</v>
      </c>
      <c r="I379" s="146">
        <f t="shared" si="17"/>
        <v>10</v>
      </c>
      <c r="J379" s="149">
        <v>1.9182507369587887</v>
      </c>
      <c r="K379" s="32" t="str">
        <f t="shared" si="16"/>
        <v>1093Branch A</v>
      </c>
    </row>
    <row r="380" spans="1:11">
      <c r="A380" s="68">
        <v>1093</v>
      </c>
      <c r="B380" s="70" t="s">
        <v>1</v>
      </c>
      <c r="C380" s="71">
        <f t="shared" si="15"/>
        <v>4.1546721872626025</v>
      </c>
      <c r="I380" s="146">
        <f t="shared" si="17"/>
        <v>3</v>
      </c>
      <c r="J380" s="149">
        <v>3.8546721872626026</v>
      </c>
      <c r="K380" s="32" t="str">
        <f t="shared" si="16"/>
        <v>1093Branch B</v>
      </c>
    </row>
    <row r="381" spans="1:11">
      <c r="A381" s="68">
        <v>1093</v>
      </c>
      <c r="B381" s="70" t="s">
        <v>2</v>
      </c>
      <c r="C381" s="71">
        <f t="shared" si="15"/>
        <v>5.5286199394067648</v>
      </c>
      <c r="I381" s="146">
        <f t="shared" si="17"/>
        <v>8</v>
      </c>
      <c r="J381" s="149">
        <v>4.7286199394067649</v>
      </c>
      <c r="K381" s="32" t="str">
        <f t="shared" si="16"/>
        <v>1093Branch C</v>
      </c>
    </row>
    <row r="382" spans="1:11">
      <c r="A382" s="68">
        <v>1093</v>
      </c>
      <c r="B382" s="70" t="s">
        <v>3</v>
      </c>
      <c r="C382" s="71">
        <f t="shared" si="15"/>
        <v>2.9402493433876922</v>
      </c>
      <c r="I382" s="146">
        <f t="shared" si="17"/>
        <v>2</v>
      </c>
      <c r="J382" s="149">
        <v>2.740249343387692</v>
      </c>
      <c r="K382" s="32" t="str">
        <f t="shared" si="16"/>
        <v>1093Branch D</v>
      </c>
    </row>
    <row r="383" spans="1:11">
      <c r="A383" s="68">
        <v>1094</v>
      </c>
      <c r="B383" s="70" t="s">
        <v>0</v>
      </c>
      <c r="C383" s="71">
        <f t="shared" si="15"/>
        <v>1.1219464614433337</v>
      </c>
      <c r="I383" s="146">
        <f t="shared" si="17"/>
        <v>5</v>
      </c>
      <c r="J383" s="149">
        <v>0.62194646144333376</v>
      </c>
      <c r="K383" s="32" t="str">
        <f t="shared" si="16"/>
        <v>1094Branch A</v>
      </c>
    </row>
    <row r="384" spans="1:11">
      <c r="A384" s="68">
        <v>1094</v>
      </c>
      <c r="B384" s="70" t="s">
        <v>1</v>
      </c>
      <c r="C384" s="71">
        <f t="shared" si="15"/>
        <v>1.9818821590046076</v>
      </c>
      <c r="I384" s="146">
        <f t="shared" si="17"/>
        <v>1</v>
      </c>
      <c r="J384" s="149">
        <v>1.8818821590046075</v>
      </c>
      <c r="K384" s="32" t="str">
        <f t="shared" si="16"/>
        <v>1094Branch B</v>
      </c>
    </row>
    <row r="385" spans="1:11">
      <c r="A385" s="68">
        <v>1094</v>
      </c>
      <c r="B385" s="70" t="s">
        <v>2</v>
      </c>
      <c r="C385" s="71">
        <f t="shared" si="15"/>
        <v>2.1643763596138683</v>
      </c>
      <c r="I385" s="146">
        <f t="shared" si="17"/>
        <v>7</v>
      </c>
      <c r="J385" s="149">
        <v>1.4643763596138681</v>
      </c>
      <c r="K385" s="32" t="str">
        <f t="shared" si="16"/>
        <v>1094Branch C</v>
      </c>
    </row>
    <row r="386" spans="1:11">
      <c r="A386" s="68">
        <v>1094</v>
      </c>
      <c r="B386" s="70" t="s">
        <v>3</v>
      </c>
      <c r="C386" s="71">
        <f t="shared" si="15"/>
        <v>2.3849602262724994</v>
      </c>
      <c r="I386" s="146">
        <f t="shared" si="17"/>
        <v>4</v>
      </c>
      <c r="J386" s="149">
        <v>1.9849602262724995</v>
      </c>
      <c r="K386" s="32" t="str">
        <f t="shared" si="16"/>
        <v>1094Branch D</v>
      </c>
    </row>
    <row r="387" spans="1:11">
      <c r="A387" s="68">
        <v>1095</v>
      </c>
      <c r="B387" s="70" t="s">
        <v>0</v>
      </c>
      <c r="C387" s="71">
        <f t="shared" si="15"/>
        <v>1.4187206061823978</v>
      </c>
      <c r="I387" s="146">
        <f t="shared" si="17"/>
        <v>9</v>
      </c>
      <c r="J387" s="149">
        <v>0.51872060618239779</v>
      </c>
      <c r="K387" s="32" t="str">
        <f t="shared" si="16"/>
        <v>1095Branch A</v>
      </c>
    </row>
    <row r="388" spans="1:11">
      <c r="A388" s="68">
        <v>1095</v>
      </c>
      <c r="B388" s="70" t="s">
        <v>1</v>
      </c>
      <c r="C388" s="71">
        <f t="shared" si="15"/>
        <v>3.8763195944598228</v>
      </c>
      <c r="I388" s="146">
        <f t="shared" si="17"/>
        <v>6</v>
      </c>
      <c r="J388" s="149">
        <v>3.2763195944598227</v>
      </c>
      <c r="K388" s="32" t="str">
        <f t="shared" si="16"/>
        <v>1095Branch B</v>
      </c>
    </row>
    <row r="389" spans="1:11">
      <c r="A389" s="68">
        <v>1095</v>
      </c>
      <c r="B389" s="70" t="s">
        <v>2</v>
      </c>
      <c r="C389" s="71">
        <f t="shared" si="15"/>
        <v>4.0738122888816388</v>
      </c>
      <c r="I389" s="146">
        <f t="shared" si="17"/>
        <v>10</v>
      </c>
      <c r="J389" s="149">
        <v>3.0738122888816393</v>
      </c>
      <c r="K389" s="32" t="str">
        <f t="shared" si="16"/>
        <v>1095Branch C</v>
      </c>
    </row>
    <row r="390" spans="1:11">
      <c r="A390" s="68">
        <v>1095</v>
      </c>
      <c r="B390" s="70" t="s">
        <v>3</v>
      </c>
      <c r="C390" s="71">
        <f t="shared" si="15"/>
        <v>3.2461332807842744</v>
      </c>
      <c r="I390" s="146">
        <f t="shared" si="17"/>
        <v>3</v>
      </c>
      <c r="J390" s="149">
        <v>2.9461332807842746</v>
      </c>
      <c r="K390" s="32" t="str">
        <f t="shared" si="16"/>
        <v>1095Branch D</v>
      </c>
    </row>
    <row r="391" spans="1:11">
      <c r="A391" s="68">
        <v>1096</v>
      </c>
      <c r="B391" s="70" t="s">
        <v>0</v>
      </c>
      <c r="C391" s="71">
        <f t="shared" si="15"/>
        <v>2.7659104346602801</v>
      </c>
      <c r="I391" s="146">
        <f t="shared" si="17"/>
        <v>8</v>
      </c>
      <c r="J391" s="149">
        <v>1.9659104346602803</v>
      </c>
      <c r="K391" s="32" t="str">
        <f t="shared" si="16"/>
        <v>1096Branch A</v>
      </c>
    </row>
    <row r="392" spans="1:11">
      <c r="A392" s="68">
        <v>1096</v>
      </c>
      <c r="B392" s="70" t="s">
        <v>1</v>
      </c>
      <c r="C392" s="71">
        <f t="shared" ref="C392:C455" si="18">J392+I392/10</f>
        <v>4.637370050067279</v>
      </c>
      <c r="I392" s="146">
        <f t="shared" si="17"/>
        <v>2</v>
      </c>
      <c r="J392" s="149">
        <v>4.4373700500672788</v>
      </c>
      <c r="K392" s="32" t="str">
        <f t="shared" ref="K392:K455" si="19">A392&amp;B392</f>
        <v>1096Branch B</v>
      </c>
    </row>
    <row r="393" spans="1:11">
      <c r="A393" s="68">
        <v>1096</v>
      </c>
      <c r="B393" s="70" t="s">
        <v>2</v>
      </c>
      <c r="C393" s="71">
        <f t="shared" si="18"/>
        <v>1.3841761428828425</v>
      </c>
      <c r="I393" s="146">
        <f t="shared" si="17"/>
        <v>5</v>
      </c>
      <c r="J393" s="149">
        <v>0.88417614288284263</v>
      </c>
      <c r="K393" s="32" t="str">
        <f t="shared" si="19"/>
        <v>1096Branch C</v>
      </c>
    </row>
    <row r="394" spans="1:11">
      <c r="A394" s="68">
        <v>1096</v>
      </c>
      <c r="B394" s="70" t="s">
        <v>3</v>
      </c>
      <c r="C394" s="71">
        <f t="shared" si="18"/>
        <v>2.6199256440909942</v>
      </c>
      <c r="I394" s="146">
        <f t="shared" si="17"/>
        <v>1</v>
      </c>
      <c r="J394" s="149">
        <v>2.5199256440909941</v>
      </c>
      <c r="K394" s="32" t="str">
        <f t="shared" si="19"/>
        <v>1096Branch D</v>
      </c>
    </row>
    <row r="395" spans="1:11">
      <c r="A395" s="68">
        <v>1097</v>
      </c>
      <c r="B395" s="70" t="s">
        <v>0</v>
      </c>
      <c r="C395" s="71">
        <f t="shared" si="18"/>
        <v>1.2008346584091112</v>
      </c>
      <c r="I395" s="146">
        <f t="shared" si="17"/>
        <v>7</v>
      </c>
      <c r="J395" s="149">
        <v>0.50083465840911123</v>
      </c>
      <c r="K395" s="32" t="str">
        <f t="shared" si="19"/>
        <v>1097Branch A</v>
      </c>
    </row>
    <row r="396" spans="1:11">
      <c r="A396" s="68">
        <v>1097</v>
      </c>
      <c r="B396" s="70" t="s">
        <v>1</v>
      </c>
      <c r="C396" s="71">
        <f t="shared" si="18"/>
        <v>4.4187446299036717</v>
      </c>
      <c r="I396" s="146">
        <f t="shared" si="17"/>
        <v>4</v>
      </c>
      <c r="J396" s="149">
        <v>4.0187446299036713</v>
      </c>
      <c r="K396" s="32" t="str">
        <f t="shared" si="19"/>
        <v>1097Branch B</v>
      </c>
    </row>
    <row r="397" spans="1:11">
      <c r="A397" s="68">
        <v>1097</v>
      </c>
      <c r="B397" s="70" t="s">
        <v>2</v>
      </c>
      <c r="C397" s="71">
        <f t="shared" si="18"/>
        <v>2.8790755699502495</v>
      </c>
      <c r="I397" s="146">
        <f t="shared" si="17"/>
        <v>9</v>
      </c>
      <c r="J397" s="149">
        <v>1.9790755699502494</v>
      </c>
      <c r="K397" s="32" t="str">
        <f t="shared" si="19"/>
        <v>1097Branch C</v>
      </c>
    </row>
    <row r="398" spans="1:11">
      <c r="A398" s="68">
        <v>1097</v>
      </c>
      <c r="B398" s="70" t="s">
        <v>3</v>
      </c>
      <c r="C398" s="71">
        <f t="shared" si="18"/>
        <v>2.3236336257413583</v>
      </c>
      <c r="I398" s="146">
        <f t="shared" si="17"/>
        <v>6</v>
      </c>
      <c r="J398" s="149">
        <v>1.7236336257413583</v>
      </c>
      <c r="K398" s="32" t="str">
        <f t="shared" si="19"/>
        <v>1097Branch D</v>
      </c>
    </row>
    <row r="399" spans="1:11">
      <c r="A399" s="68">
        <v>1098</v>
      </c>
      <c r="B399" s="70" t="s">
        <v>0</v>
      </c>
      <c r="C399" s="71">
        <f t="shared" si="18"/>
        <v>7.9943505487065067</v>
      </c>
      <c r="I399" s="146">
        <f t="shared" si="17"/>
        <v>10</v>
      </c>
      <c r="J399" s="149">
        <v>6.9943505487065067</v>
      </c>
      <c r="K399" s="32" t="str">
        <f t="shared" si="19"/>
        <v>1098Branch A</v>
      </c>
    </row>
    <row r="400" spans="1:11">
      <c r="A400" s="68">
        <v>1098</v>
      </c>
      <c r="B400" s="70" t="s">
        <v>1</v>
      </c>
      <c r="C400" s="71">
        <f t="shared" si="18"/>
        <v>2.4975484138525932</v>
      </c>
      <c r="I400" s="146">
        <f t="shared" si="17"/>
        <v>3</v>
      </c>
      <c r="J400" s="149">
        <v>2.1975484138525934</v>
      </c>
      <c r="K400" s="32" t="str">
        <f t="shared" si="19"/>
        <v>1098Branch B</v>
      </c>
    </row>
    <row r="401" spans="1:11">
      <c r="A401" s="68">
        <v>1098</v>
      </c>
      <c r="B401" s="70" t="s">
        <v>2</v>
      </c>
      <c r="C401" s="71">
        <f t="shared" si="18"/>
        <v>2.188098624158858</v>
      </c>
      <c r="I401" s="146">
        <f t="shared" si="17"/>
        <v>8</v>
      </c>
      <c r="J401" s="149">
        <v>1.3880986241588582</v>
      </c>
      <c r="K401" s="32" t="str">
        <f t="shared" si="19"/>
        <v>1098Branch C</v>
      </c>
    </row>
    <row r="402" spans="1:11">
      <c r="A402" s="68">
        <v>1098</v>
      </c>
      <c r="B402" s="70" t="s">
        <v>3</v>
      </c>
      <c r="C402" s="71">
        <f t="shared" si="18"/>
        <v>1.3646573770115016</v>
      </c>
      <c r="I402" s="146">
        <f t="shared" ref="I402:I465" si="20">I392</f>
        <v>2</v>
      </c>
      <c r="J402" s="149">
        <v>1.1646573770115016</v>
      </c>
      <c r="K402" s="32" t="str">
        <f t="shared" si="19"/>
        <v>1098Branch D</v>
      </c>
    </row>
    <row r="403" spans="1:11">
      <c r="A403" s="68">
        <v>1099</v>
      </c>
      <c r="B403" s="70" t="s">
        <v>0</v>
      </c>
      <c r="C403" s="71">
        <f t="shared" si="18"/>
        <v>1.86514679615183</v>
      </c>
      <c r="I403" s="146">
        <f t="shared" si="20"/>
        <v>5</v>
      </c>
      <c r="J403" s="149">
        <v>1.36514679615183</v>
      </c>
      <c r="K403" s="32" t="str">
        <f t="shared" si="19"/>
        <v>1099Branch A</v>
      </c>
    </row>
    <row r="404" spans="1:11">
      <c r="A404" s="68">
        <v>1099</v>
      </c>
      <c r="B404" s="70" t="s">
        <v>1</v>
      </c>
      <c r="C404" s="71">
        <f t="shared" si="18"/>
        <v>4.0824171695083855</v>
      </c>
      <c r="I404" s="146">
        <f t="shared" si="20"/>
        <v>1</v>
      </c>
      <c r="J404" s="149">
        <v>3.9824171695083859</v>
      </c>
      <c r="K404" s="32" t="str">
        <f t="shared" si="19"/>
        <v>1099Branch B</v>
      </c>
    </row>
    <row r="405" spans="1:11">
      <c r="A405" s="68">
        <v>1099</v>
      </c>
      <c r="B405" s="70" t="s">
        <v>2</v>
      </c>
      <c r="C405" s="71">
        <f t="shared" si="18"/>
        <v>1.5060928383801124</v>
      </c>
      <c r="I405" s="146">
        <f t="shared" si="20"/>
        <v>7</v>
      </c>
      <c r="J405" s="149">
        <v>0.80609283838011248</v>
      </c>
      <c r="K405" s="32" t="str">
        <f t="shared" si="19"/>
        <v>1099Branch C</v>
      </c>
    </row>
    <row r="406" spans="1:11">
      <c r="A406" s="68">
        <v>1099</v>
      </c>
      <c r="B406" s="70" t="s">
        <v>3</v>
      </c>
      <c r="C406" s="71">
        <f t="shared" si="18"/>
        <v>3.7457417800064614</v>
      </c>
      <c r="I406" s="146">
        <f t="shared" si="20"/>
        <v>4</v>
      </c>
      <c r="J406" s="149">
        <v>3.3457417800064615</v>
      </c>
      <c r="K406" s="32" t="str">
        <f t="shared" si="19"/>
        <v>1099Branch D</v>
      </c>
    </row>
    <row r="407" spans="1:11">
      <c r="A407" s="68">
        <v>1100</v>
      </c>
      <c r="B407" s="70" t="s">
        <v>0</v>
      </c>
      <c r="C407" s="71">
        <f t="shared" si="18"/>
        <v>1.8718494134191985</v>
      </c>
      <c r="I407" s="146">
        <f t="shared" si="20"/>
        <v>9</v>
      </c>
      <c r="J407" s="149">
        <v>0.9718494134191985</v>
      </c>
      <c r="K407" s="32" t="str">
        <f t="shared" si="19"/>
        <v>1100Branch A</v>
      </c>
    </row>
    <row r="408" spans="1:11">
      <c r="A408" s="68">
        <v>1100</v>
      </c>
      <c r="B408" s="70" t="s">
        <v>1</v>
      </c>
      <c r="C408" s="71">
        <f t="shared" si="18"/>
        <v>3.376150344969655</v>
      </c>
      <c r="I408" s="146">
        <f t="shared" si="20"/>
        <v>6</v>
      </c>
      <c r="J408" s="149">
        <v>2.776150344969655</v>
      </c>
      <c r="K408" s="32" t="str">
        <f t="shared" si="19"/>
        <v>1100Branch B</v>
      </c>
    </row>
    <row r="409" spans="1:11">
      <c r="A409" s="68">
        <v>1100</v>
      </c>
      <c r="B409" s="70" t="s">
        <v>2</v>
      </c>
      <c r="C409" s="71">
        <f t="shared" si="18"/>
        <v>1.0548789588709102</v>
      </c>
      <c r="I409" s="146">
        <f t="shared" si="20"/>
        <v>10</v>
      </c>
      <c r="J409" s="149">
        <v>5.4878958870910322E-2</v>
      </c>
      <c r="K409" s="32" t="str">
        <f t="shared" si="19"/>
        <v>1100Branch C</v>
      </c>
    </row>
    <row r="410" spans="1:11">
      <c r="A410" s="68">
        <v>1100</v>
      </c>
      <c r="B410" s="70" t="s">
        <v>3</v>
      </c>
      <c r="C410" s="71">
        <f t="shared" si="18"/>
        <v>3.5020468774506712</v>
      </c>
      <c r="I410" s="146">
        <f t="shared" si="20"/>
        <v>3</v>
      </c>
      <c r="J410" s="149">
        <v>3.2020468774506714</v>
      </c>
      <c r="K410" s="32" t="str">
        <f t="shared" si="19"/>
        <v>1100Branch D</v>
      </c>
    </row>
    <row r="411" spans="1:11">
      <c r="A411" s="68">
        <v>1101</v>
      </c>
      <c r="B411" s="70" t="s">
        <v>0</v>
      </c>
      <c r="C411" s="71">
        <f t="shared" si="18"/>
        <v>6.6462245492144829</v>
      </c>
      <c r="I411" s="146">
        <f t="shared" si="20"/>
        <v>8</v>
      </c>
      <c r="J411" s="149">
        <v>5.8462245492144831</v>
      </c>
      <c r="K411" s="32" t="str">
        <f t="shared" si="19"/>
        <v>1101Branch A</v>
      </c>
    </row>
    <row r="412" spans="1:11">
      <c r="A412" s="68">
        <v>1101</v>
      </c>
      <c r="B412" s="70" t="s">
        <v>1</v>
      </c>
      <c r="C412" s="71">
        <f t="shared" si="18"/>
        <v>0.63646788481823346</v>
      </c>
      <c r="I412" s="146">
        <f t="shared" si="20"/>
        <v>2</v>
      </c>
      <c r="J412" s="149">
        <v>0.43646788481823351</v>
      </c>
      <c r="K412" s="32" t="str">
        <f t="shared" si="19"/>
        <v>1101Branch B</v>
      </c>
    </row>
    <row r="413" spans="1:11">
      <c r="A413" s="68">
        <v>1101</v>
      </c>
      <c r="B413" s="70" t="s">
        <v>2</v>
      </c>
      <c r="C413" s="71">
        <f t="shared" si="18"/>
        <v>1.3301131292452457</v>
      </c>
      <c r="I413" s="146">
        <f t="shared" si="20"/>
        <v>5</v>
      </c>
      <c r="J413" s="149">
        <v>0.83011312924524572</v>
      </c>
      <c r="K413" s="32" t="str">
        <f t="shared" si="19"/>
        <v>1101Branch C</v>
      </c>
    </row>
    <row r="414" spans="1:11">
      <c r="A414" s="68">
        <v>1101</v>
      </c>
      <c r="B414" s="70" t="s">
        <v>3</v>
      </c>
      <c r="C414" s="71">
        <f t="shared" si="18"/>
        <v>2.256150916733763</v>
      </c>
      <c r="I414" s="146">
        <f t="shared" si="20"/>
        <v>1</v>
      </c>
      <c r="J414" s="149">
        <v>2.1561509167337629</v>
      </c>
      <c r="K414" s="32" t="str">
        <f t="shared" si="19"/>
        <v>1101Branch D</v>
      </c>
    </row>
    <row r="415" spans="1:11">
      <c r="A415" s="68">
        <v>1102</v>
      </c>
      <c r="B415" s="70" t="s">
        <v>0</v>
      </c>
      <c r="C415" s="71">
        <f t="shared" si="18"/>
        <v>1.9135004415361196</v>
      </c>
      <c r="I415" s="146">
        <f t="shared" si="20"/>
        <v>7</v>
      </c>
      <c r="J415" s="149">
        <v>1.2135004415361197</v>
      </c>
      <c r="K415" s="32" t="str">
        <f t="shared" si="19"/>
        <v>1102Branch A</v>
      </c>
    </row>
    <row r="416" spans="1:11">
      <c r="A416" s="68">
        <v>1102</v>
      </c>
      <c r="B416" s="70" t="s">
        <v>1</v>
      </c>
      <c r="C416" s="71">
        <f t="shared" si="18"/>
        <v>1.7792292124798279</v>
      </c>
      <c r="I416" s="146">
        <f t="shared" si="20"/>
        <v>4</v>
      </c>
      <c r="J416" s="149">
        <v>1.3792292124798278</v>
      </c>
      <c r="K416" s="32" t="str">
        <f t="shared" si="19"/>
        <v>1102Branch B</v>
      </c>
    </row>
    <row r="417" spans="1:11">
      <c r="A417" s="68">
        <v>1102</v>
      </c>
      <c r="B417" s="70" t="s">
        <v>2</v>
      </c>
      <c r="C417" s="71">
        <f t="shared" si="18"/>
        <v>1.2516081325176711</v>
      </c>
      <c r="I417" s="146">
        <f t="shared" si="20"/>
        <v>9</v>
      </c>
      <c r="J417" s="149">
        <v>0.3516081325176712</v>
      </c>
      <c r="K417" s="32" t="str">
        <f t="shared" si="19"/>
        <v>1102Branch C</v>
      </c>
    </row>
    <row r="418" spans="1:11">
      <c r="A418" s="68">
        <v>1102</v>
      </c>
      <c r="B418" s="70" t="s">
        <v>3</v>
      </c>
      <c r="C418" s="71">
        <f t="shared" si="18"/>
        <v>4.0399789842936871</v>
      </c>
      <c r="I418" s="146">
        <f t="shared" si="20"/>
        <v>6</v>
      </c>
      <c r="J418" s="149">
        <v>3.4399789842936874</v>
      </c>
      <c r="K418" s="32" t="str">
        <f t="shared" si="19"/>
        <v>1102Branch D</v>
      </c>
    </row>
    <row r="419" spans="1:11">
      <c r="A419" s="68">
        <v>1103</v>
      </c>
      <c r="B419" s="70" t="s">
        <v>0</v>
      </c>
      <c r="C419" s="71">
        <f t="shared" si="18"/>
        <v>3.1296904754168029</v>
      </c>
      <c r="I419" s="146">
        <f t="shared" si="20"/>
        <v>10</v>
      </c>
      <c r="J419" s="149">
        <v>2.1296904754168029</v>
      </c>
      <c r="K419" s="32" t="str">
        <f t="shared" si="19"/>
        <v>1103Branch A</v>
      </c>
    </row>
    <row r="420" spans="1:11">
      <c r="A420" s="68">
        <v>1103</v>
      </c>
      <c r="B420" s="70" t="s">
        <v>1</v>
      </c>
      <c r="C420" s="71">
        <f t="shared" si="18"/>
        <v>4.4022189853812357</v>
      </c>
      <c r="I420" s="146">
        <f t="shared" si="20"/>
        <v>3</v>
      </c>
      <c r="J420" s="149">
        <v>4.1022189853812359</v>
      </c>
      <c r="K420" s="32" t="str">
        <f t="shared" si="19"/>
        <v>1103Branch B</v>
      </c>
    </row>
    <row r="421" spans="1:11">
      <c r="A421" s="68">
        <v>1103</v>
      </c>
      <c r="B421" s="70" t="s">
        <v>2</v>
      </c>
      <c r="C421" s="71">
        <f t="shared" si="18"/>
        <v>3.0009551813664581</v>
      </c>
      <c r="I421" s="146">
        <f t="shared" si="20"/>
        <v>8</v>
      </c>
      <c r="J421" s="149">
        <v>2.2009551813664578</v>
      </c>
      <c r="K421" s="32" t="str">
        <f t="shared" si="19"/>
        <v>1103Branch C</v>
      </c>
    </row>
    <row r="422" spans="1:11">
      <c r="A422" s="68">
        <v>1103</v>
      </c>
      <c r="B422" s="70" t="s">
        <v>3</v>
      </c>
      <c r="C422" s="71">
        <f t="shared" si="18"/>
        <v>1.3634972893228434</v>
      </c>
      <c r="I422" s="146">
        <f t="shared" si="20"/>
        <v>2</v>
      </c>
      <c r="J422" s="149">
        <v>1.1634972893228435</v>
      </c>
      <c r="K422" s="32" t="str">
        <f t="shared" si="19"/>
        <v>1103Branch D</v>
      </c>
    </row>
    <row r="423" spans="1:11">
      <c r="A423" s="68">
        <v>1104</v>
      </c>
      <c r="B423" s="70" t="s">
        <v>0</v>
      </c>
      <c r="C423" s="71">
        <f t="shared" si="18"/>
        <v>2.1797257175158977</v>
      </c>
      <c r="I423" s="146">
        <f t="shared" si="20"/>
        <v>5</v>
      </c>
      <c r="J423" s="149">
        <v>1.6797257175158979</v>
      </c>
      <c r="K423" s="32" t="str">
        <f t="shared" si="19"/>
        <v>1104Branch A</v>
      </c>
    </row>
    <row r="424" spans="1:11">
      <c r="A424" s="68">
        <v>1104</v>
      </c>
      <c r="B424" s="70" t="s">
        <v>1</v>
      </c>
      <c r="C424" s="71">
        <f t="shared" si="18"/>
        <v>3.5455888751031996</v>
      </c>
      <c r="I424" s="146">
        <f t="shared" si="20"/>
        <v>1</v>
      </c>
      <c r="J424" s="149">
        <v>3.4455888751031996</v>
      </c>
      <c r="K424" s="32" t="str">
        <f t="shared" si="19"/>
        <v>1104Branch B</v>
      </c>
    </row>
    <row r="425" spans="1:11">
      <c r="A425" s="68">
        <v>1104</v>
      </c>
      <c r="B425" s="70" t="s">
        <v>2</v>
      </c>
      <c r="C425" s="71">
        <f t="shared" si="18"/>
        <v>1.8579837577534619</v>
      </c>
      <c r="I425" s="146">
        <f t="shared" si="20"/>
        <v>7</v>
      </c>
      <c r="J425" s="149">
        <v>1.157983757753462</v>
      </c>
      <c r="K425" s="32" t="str">
        <f t="shared" si="19"/>
        <v>1104Branch C</v>
      </c>
    </row>
    <row r="426" spans="1:11">
      <c r="A426" s="68">
        <v>1104</v>
      </c>
      <c r="B426" s="70" t="s">
        <v>3</v>
      </c>
      <c r="C426" s="71">
        <f t="shared" si="18"/>
        <v>4.1668551636901414</v>
      </c>
      <c r="I426" s="146">
        <f t="shared" si="20"/>
        <v>4</v>
      </c>
      <c r="J426" s="149">
        <v>3.7668551636901411</v>
      </c>
      <c r="K426" s="32" t="str">
        <f t="shared" si="19"/>
        <v>1104Branch D</v>
      </c>
    </row>
    <row r="427" spans="1:11">
      <c r="A427" s="68">
        <v>1105</v>
      </c>
      <c r="B427" s="70" t="s">
        <v>0</v>
      </c>
      <c r="C427" s="71">
        <f t="shared" si="18"/>
        <v>3.2916353493098844</v>
      </c>
      <c r="I427" s="146">
        <f t="shared" si="20"/>
        <v>9</v>
      </c>
      <c r="J427" s="149">
        <v>2.3916353493098845</v>
      </c>
      <c r="K427" s="32" t="str">
        <f t="shared" si="19"/>
        <v>1105Branch A</v>
      </c>
    </row>
    <row r="428" spans="1:11">
      <c r="A428" s="68">
        <v>1105</v>
      </c>
      <c r="B428" s="70" t="s">
        <v>1</v>
      </c>
      <c r="C428" s="71">
        <f t="shared" si="18"/>
        <v>0.61436733973147917</v>
      </c>
      <c r="I428" s="146">
        <f t="shared" si="20"/>
        <v>6</v>
      </c>
      <c r="J428" s="149">
        <v>1.436733973147919E-2</v>
      </c>
      <c r="K428" s="32" t="str">
        <f t="shared" si="19"/>
        <v>1105Branch B</v>
      </c>
    </row>
    <row r="429" spans="1:11">
      <c r="A429" s="68">
        <v>1105</v>
      </c>
      <c r="B429" s="70" t="s">
        <v>2</v>
      </c>
      <c r="C429" s="71">
        <f t="shared" si="18"/>
        <v>5.5269775272353145</v>
      </c>
      <c r="I429" s="146">
        <f t="shared" si="20"/>
        <v>10</v>
      </c>
      <c r="J429" s="149">
        <v>4.5269775272353145</v>
      </c>
      <c r="K429" s="32" t="str">
        <f t="shared" si="19"/>
        <v>1105Branch C</v>
      </c>
    </row>
    <row r="430" spans="1:11">
      <c r="A430" s="68">
        <v>1105</v>
      </c>
      <c r="B430" s="70" t="s">
        <v>3</v>
      </c>
      <c r="C430" s="71">
        <f t="shared" si="18"/>
        <v>0.70572570306813653</v>
      </c>
      <c r="I430" s="146">
        <f t="shared" si="20"/>
        <v>3</v>
      </c>
      <c r="J430" s="149">
        <v>0.40572570306813649</v>
      </c>
      <c r="K430" s="32" t="str">
        <f t="shared" si="19"/>
        <v>1105Branch D</v>
      </c>
    </row>
    <row r="431" spans="1:11">
      <c r="A431" s="68">
        <v>1106</v>
      </c>
      <c r="B431" s="70" t="s">
        <v>0</v>
      </c>
      <c r="C431" s="71">
        <f t="shared" si="18"/>
        <v>7.6256232367344152</v>
      </c>
      <c r="I431" s="146">
        <f t="shared" si="20"/>
        <v>8</v>
      </c>
      <c r="J431" s="149">
        <v>6.8256232367344154</v>
      </c>
      <c r="K431" s="32" t="str">
        <f t="shared" si="19"/>
        <v>1106Branch A</v>
      </c>
    </row>
    <row r="432" spans="1:11">
      <c r="A432" s="68">
        <v>1106</v>
      </c>
      <c r="B432" s="70" t="s">
        <v>1</v>
      </c>
      <c r="C432" s="71">
        <f t="shared" si="18"/>
        <v>1.4104616537859136</v>
      </c>
      <c r="I432" s="146">
        <f t="shared" si="20"/>
        <v>2</v>
      </c>
      <c r="J432" s="149">
        <v>1.2104616537859136</v>
      </c>
      <c r="K432" s="32" t="str">
        <f t="shared" si="19"/>
        <v>1106Branch B</v>
      </c>
    </row>
    <row r="433" spans="1:11">
      <c r="A433" s="68">
        <v>1106</v>
      </c>
      <c r="B433" s="70" t="s">
        <v>2</v>
      </c>
      <c r="C433" s="71">
        <f t="shared" si="18"/>
        <v>2.4535860760514985</v>
      </c>
      <c r="I433" s="146">
        <f t="shared" si="20"/>
        <v>5</v>
      </c>
      <c r="J433" s="149">
        <v>1.9535860760514985</v>
      </c>
      <c r="K433" s="32" t="str">
        <f t="shared" si="19"/>
        <v>1106Branch C</v>
      </c>
    </row>
    <row r="434" spans="1:11">
      <c r="A434" s="68">
        <v>1106</v>
      </c>
      <c r="B434" s="70" t="s">
        <v>3</v>
      </c>
      <c r="C434" s="71">
        <f t="shared" si="18"/>
        <v>3.9936272172257219</v>
      </c>
      <c r="I434" s="146">
        <f t="shared" si="20"/>
        <v>1</v>
      </c>
      <c r="J434" s="149">
        <v>3.8936272172257218</v>
      </c>
      <c r="K434" s="32" t="str">
        <f t="shared" si="19"/>
        <v>1106Branch D</v>
      </c>
    </row>
    <row r="435" spans="1:11">
      <c r="A435" s="68">
        <v>1107</v>
      </c>
      <c r="B435" s="70" t="s">
        <v>0</v>
      </c>
      <c r="C435" s="71">
        <f t="shared" si="18"/>
        <v>4.0432562991235272</v>
      </c>
      <c r="I435" s="146">
        <f t="shared" si="20"/>
        <v>7</v>
      </c>
      <c r="J435" s="149">
        <v>3.3432562991235271</v>
      </c>
      <c r="K435" s="32" t="str">
        <f t="shared" si="19"/>
        <v>1107Branch A</v>
      </c>
    </row>
    <row r="436" spans="1:11">
      <c r="A436" s="68">
        <v>1107</v>
      </c>
      <c r="B436" s="70" t="s">
        <v>1</v>
      </c>
      <c r="C436" s="71">
        <f t="shared" si="18"/>
        <v>3.3004471820964589</v>
      </c>
      <c r="I436" s="146">
        <f t="shared" si="20"/>
        <v>4</v>
      </c>
      <c r="J436" s="149">
        <v>2.900447182096459</v>
      </c>
      <c r="K436" s="32" t="str">
        <f t="shared" si="19"/>
        <v>1107Branch B</v>
      </c>
    </row>
    <row r="437" spans="1:11">
      <c r="A437" s="68">
        <v>1107</v>
      </c>
      <c r="B437" s="70" t="s">
        <v>2</v>
      </c>
      <c r="C437" s="71">
        <f t="shared" si="18"/>
        <v>5.6855554428942199</v>
      </c>
      <c r="I437" s="146">
        <f t="shared" si="20"/>
        <v>9</v>
      </c>
      <c r="J437" s="149">
        <v>4.7855554428942195</v>
      </c>
      <c r="K437" s="32" t="str">
        <f t="shared" si="19"/>
        <v>1107Branch C</v>
      </c>
    </row>
    <row r="438" spans="1:11">
      <c r="A438" s="68">
        <v>1107</v>
      </c>
      <c r="B438" s="70" t="s">
        <v>3</v>
      </c>
      <c r="C438" s="71">
        <f t="shared" si="18"/>
        <v>3.5778431931796266</v>
      </c>
      <c r="I438" s="146">
        <f t="shared" si="20"/>
        <v>6</v>
      </c>
      <c r="J438" s="149">
        <v>2.9778431931796265</v>
      </c>
      <c r="K438" s="32" t="str">
        <f t="shared" si="19"/>
        <v>1107Branch D</v>
      </c>
    </row>
    <row r="439" spans="1:11">
      <c r="A439" s="68">
        <v>1108</v>
      </c>
      <c r="B439" s="70" t="s">
        <v>0</v>
      </c>
      <c r="C439" s="71">
        <f t="shared" si="18"/>
        <v>6.9986588423773046</v>
      </c>
      <c r="I439" s="146">
        <f t="shared" si="20"/>
        <v>10</v>
      </c>
      <c r="J439" s="149">
        <v>5.9986588423773046</v>
      </c>
      <c r="K439" s="32" t="str">
        <f t="shared" si="19"/>
        <v>1108Branch A</v>
      </c>
    </row>
    <row r="440" spans="1:11">
      <c r="A440" s="68">
        <v>1108</v>
      </c>
      <c r="B440" s="70" t="s">
        <v>1</v>
      </c>
      <c r="C440" s="71">
        <f t="shared" si="18"/>
        <v>1.72170320942222</v>
      </c>
      <c r="I440" s="146">
        <f t="shared" si="20"/>
        <v>3</v>
      </c>
      <c r="J440" s="149">
        <v>1.4217032094222199</v>
      </c>
      <c r="K440" s="32" t="str">
        <f t="shared" si="19"/>
        <v>1108Branch B</v>
      </c>
    </row>
    <row r="441" spans="1:11">
      <c r="A441" s="68">
        <v>1108</v>
      </c>
      <c r="B441" s="70" t="s">
        <v>2</v>
      </c>
      <c r="C441" s="71">
        <f t="shared" si="18"/>
        <v>5.2151446969498378</v>
      </c>
      <c r="I441" s="146">
        <f t="shared" si="20"/>
        <v>8</v>
      </c>
      <c r="J441" s="149">
        <v>4.415144696949838</v>
      </c>
      <c r="K441" s="32" t="str">
        <f t="shared" si="19"/>
        <v>1108Branch C</v>
      </c>
    </row>
    <row r="442" spans="1:11">
      <c r="A442" s="68">
        <v>1108</v>
      </c>
      <c r="B442" s="70" t="s">
        <v>3</v>
      </c>
      <c r="C442" s="71">
        <f t="shared" si="18"/>
        <v>1.162299238427096</v>
      </c>
      <c r="I442" s="146">
        <f t="shared" si="20"/>
        <v>2</v>
      </c>
      <c r="J442" s="149">
        <v>0.96229923842709608</v>
      </c>
      <c r="K442" s="32" t="str">
        <f t="shared" si="19"/>
        <v>1108Branch D</v>
      </c>
    </row>
    <row r="443" spans="1:11">
      <c r="A443" s="68">
        <v>1109</v>
      </c>
      <c r="B443" s="70" t="s">
        <v>0</v>
      </c>
      <c r="C443" s="71">
        <f t="shared" si="18"/>
        <v>4.8637484531645958</v>
      </c>
      <c r="I443" s="146">
        <f t="shared" si="20"/>
        <v>5</v>
      </c>
      <c r="J443" s="149">
        <v>4.3637484531645958</v>
      </c>
      <c r="K443" s="32" t="str">
        <f t="shared" si="19"/>
        <v>1109Branch A</v>
      </c>
    </row>
    <row r="444" spans="1:11">
      <c r="A444" s="68">
        <v>1109</v>
      </c>
      <c r="B444" s="70" t="s">
        <v>1</v>
      </c>
      <c r="C444" s="71">
        <f t="shared" si="18"/>
        <v>4.9285141333686164</v>
      </c>
      <c r="I444" s="146">
        <f t="shared" si="20"/>
        <v>1</v>
      </c>
      <c r="J444" s="149">
        <v>4.8285141333686168</v>
      </c>
      <c r="K444" s="32" t="str">
        <f t="shared" si="19"/>
        <v>1109Branch B</v>
      </c>
    </row>
    <row r="445" spans="1:11">
      <c r="A445" s="68">
        <v>1109</v>
      </c>
      <c r="B445" s="70" t="s">
        <v>2</v>
      </c>
      <c r="C445" s="71">
        <f t="shared" si="18"/>
        <v>0.94338138456366116</v>
      </c>
      <c r="I445" s="146">
        <f t="shared" si="20"/>
        <v>7</v>
      </c>
      <c r="J445" s="149">
        <v>0.24338138456366121</v>
      </c>
      <c r="K445" s="32" t="str">
        <f t="shared" si="19"/>
        <v>1109Branch C</v>
      </c>
    </row>
    <row r="446" spans="1:11">
      <c r="A446" s="68">
        <v>1109</v>
      </c>
      <c r="B446" s="70" t="s">
        <v>3</v>
      </c>
      <c r="C446" s="71">
        <f t="shared" si="18"/>
        <v>1.4141906509329156</v>
      </c>
      <c r="I446" s="146">
        <f t="shared" si="20"/>
        <v>4</v>
      </c>
      <c r="J446" s="149">
        <v>1.0141906509329157</v>
      </c>
      <c r="K446" s="32" t="str">
        <f t="shared" si="19"/>
        <v>1109Branch D</v>
      </c>
    </row>
    <row r="447" spans="1:11">
      <c r="A447" s="68">
        <v>1110</v>
      </c>
      <c r="B447" s="70" t="s">
        <v>0</v>
      </c>
      <c r="C447" s="71">
        <f t="shared" si="18"/>
        <v>6.4011417041944769</v>
      </c>
      <c r="I447" s="146">
        <f t="shared" si="20"/>
        <v>9</v>
      </c>
      <c r="J447" s="149">
        <v>5.5011417041944766</v>
      </c>
      <c r="K447" s="32" t="str">
        <f t="shared" si="19"/>
        <v>1110Branch A</v>
      </c>
    </row>
    <row r="448" spans="1:11">
      <c r="A448" s="68">
        <v>1110</v>
      </c>
      <c r="B448" s="70" t="s">
        <v>1</v>
      </c>
      <c r="C448" s="71">
        <f t="shared" si="18"/>
        <v>0.70551165288678386</v>
      </c>
      <c r="I448" s="146">
        <f t="shared" si="20"/>
        <v>6</v>
      </c>
      <c r="J448" s="149">
        <v>0.10551165288678388</v>
      </c>
      <c r="K448" s="32" t="str">
        <f t="shared" si="19"/>
        <v>1110Branch B</v>
      </c>
    </row>
    <row r="449" spans="1:11">
      <c r="A449" s="68">
        <v>1110</v>
      </c>
      <c r="B449" s="70" t="s">
        <v>2</v>
      </c>
      <c r="C449" s="71">
        <f t="shared" si="18"/>
        <v>2.4486818393968273</v>
      </c>
      <c r="I449" s="146">
        <f t="shared" si="20"/>
        <v>10</v>
      </c>
      <c r="J449" s="149">
        <v>1.448681839396827</v>
      </c>
      <c r="K449" s="32" t="str">
        <f t="shared" si="19"/>
        <v>1110Branch C</v>
      </c>
    </row>
    <row r="450" spans="1:11">
      <c r="A450" s="68">
        <v>1110</v>
      </c>
      <c r="B450" s="70" t="s">
        <v>3</v>
      </c>
      <c r="C450" s="71">
        <f t="shared" si="18"/>
        <v>3.3583547418781201</v>
      </c>
      <c r="I450" s="146">
        <f t="shared" si="20"/>
        <v>3</v>
      </c>
      <c r="J450" s="149">
        <v>3.0583547418781203</v>
      </c>
      <c r="K450" s="32" t="str">
        <f t="shared" si="19"/>
        <v>1110Branch D</v>
      </c>
    </row>
    <row r="451" spans="1:11">
      <c r="A451" s="68">
        <v>1111</v>
      </c>
      <c r="B451" s="70" t="s">
        <v>0</v>
      </c>
      <c r="C451" s="71">
        <f t="shared" si="18"/>
        <v>0.97958165267371988</v>
      </c>
      <c r="I451" s="146">
        <f t="shared" si="20"/>
        <v>8</v>
      </c>
      <c r="J451" s="149">
        <v>0.17958165267371984</v>
      </c>
      <c r="K451" s="32" t="str">
        <f t="shared" si="19"/>
        <v>1111Branch A</v>
      </c>
    </row>
    <row r="452" spans="1:11">
      <c r="A452" s="68">
        <v>1111</v>
      </c>
      <c r="B452" s="70" t="s">
        <v>1</v>
      </c>
      <c r="C452" s="71">
        <f t="shared" si="18"/>
        <v>4.7183864935253466</v>
      </c>
      <c r="I452" s="146">
        <f t="shared" si="20"/>
        <v>2</v>
      </c>
      <c r="J452" s="149">
        <v>4.5183864935253464</v>
      </c>
      <c r="K452" s="32" t="str">
        <f t="shared" si="19"/>
        <v>1111Branch B</v>
      </c>
    </row>
    <row r="453" spans="1:11">
      <c r="A453" s="68">
        <v>1111</v>
      </c>
      <c r="B453" s="70" t="s">
        <v>2</v>
      </c>
      <c r="C453" s="71">
        <f t="shared" si="18"/>
        <v>5.4263296438456887</v>
      </c>
      <c r="I453" s="146">
        <f t="shared" si="20"/>
        <v>5</v>
      </c>
      <c r="J453" s="149">
        <v>4.9263296438456887</v>
      </c>
      <c r="K453" s="32" t="str">
        <f t="shared" si="19"/>
        <v>1111Branch C</v>
      </c>
    </row>
    <row r="454" spans="1:11">
      <c r="A454" s="68">
        <v>1111</v>
      </c>
      <c r="B454" s="70" t="s">
        <v>3</v>
      </c>
      <c r="C454" s="71">
        <f t="shared" si="18"/>
        <v>3.3283452218371283</v>
      </c>
      <c r="I454" s="146">
        <f t="shared" si="20"/>
        <v>1</v>
      </c>
      <c r="J454" s="149">
        <v>3.2283452218371282</v>
      </c>
      <c r="K454" s="32" t="str">
        <f t="shared" si="19"/>
        <v>1111Branch D</v>
      </c>
    </row>
    <row r="455" spans="1:11">
      <c r="A455" s="68">
        <v>1112</v>
      </c>
      <c r="B455" s="70" t="s">
        <v>0</v>
      </c>
      <c r="C455" s="71">
        <f t="shared" si="18"/>
        <v>7.1146922225508495</v>
      </c>
      <c r="I455" s="146">
        <f t="shared" si="20"/>
        <v>7</v>
      </c>
      <c r="J455" s="149">
        <v>6.4146922225508494</v>
      </c>
      <c r="K455" s="32" t="str">
        <f t="shared" si="19"/>
        <v>1112Branch A</v>
      </c>
    </row>
    <row r="456" spans="1:11">
      <c r="A456" s="68">
        <v>1112</v>
      </c>
      <c r="B456" s="70" t="s">
        <v>1</v>
      </c>
      <c r="C456" s="71">
        <f t="shared" ref="C456:C519" si="21">J456+I456/10</f>
        <v>2.1792596956107633</v>
      </c>
      <c r="I456" s="146">
        <f t="shared" si="20"/>
        <v>4</v>
      </c>
      <c r="J456" s="149">
        <v>1.7792596956107631</v>
      </c>
      <c r="K456" s="32" t="str">
        <f t="shared" ref="K456:K519" si="22">A456&amp;B456</f>
        <v>1112Branch B</v>
      </c>
    </row>
    <row r="457" spans="1:11">
      <c r="A457" s="68">
        <v>1112</v>
      </c>
      <c r="B457" s="70" t="s">
        <v>2</v>
      </c>
      <c r="C457" s="71">
        <f t="shared" si="21"/>
        <v>1.1835530140121611</v>
      </c>
      <c r="I457" s="146">
        <f t="shared" si="20"/>
        <v>9</v>
      </c>
      <c r="J457" s="149">
        <v>0.28355301401216115</v>
      </c>
      <c r="K457" s="32" t="str">
        <f t="shared" si="22"/>
        <v>1112Branch C</v>
      </c>
    </row>
    <row r="458" spans="1:11">
      <c r="A458" s="68">
        <v>1112</v>
      </c>
      <c r="B458" s="70" t="s">
        <v>3</v>
      </c>
      <c r="C458" s="71">
        <f t="shared" si="21"/>
        <v>2.1619750787890686</v>
      </c>
      <c r="I458" s="146">
        <f t="shared" si="20"/>
        <v>6</v>
      </c>
      <c r="J458" s="149">
        <v>1.5619750787890685</v>
      </c>
      <c r="K458" s="32" t="str">
        <f t="shared" si="22"/>
        <v>1112Branch D</v>
      </c>
    </row>
    <row r="459" spans="1:11">
      <c r="A459" s="68">
        <v>1113</v>
      </c>
      <c r="B459" s="70" t="s">
        <v>0</v>
      </c>
      <c r="C459" s="71">
        <f t="shared" si="21"/>
        <v>4.504629605478665</v>
      </c>
      <c r="I459" s="146">
        <f t="shared" si="20"/>
        <v>10</v>
      </c>
      <c r="J459" s="149">
        <v>3.504629605478665</v>
      </c>
      <c r="K459" s="32" t="str">
        <f t="shared" si="22"/>
        <v>1113Branch A</v>
      </c>
    </row>
    <row r="460" spans="1:11">
      <c r="A460" s="68">
        <v>1113</v>
      </c>
      <c r="B460" s="70" t="s">
        <v>1</v>
      </c>
      <c r="C460" s="71">
        <f t="shared" si="21"/>
        <v>1.316125501768983</v>
      </c>
      <c r="I460" s="146">
        <f t="shared" si="20"/>
        <v>3</v>
      </c>
      <c r="J460" s="149">
        <v>1.016125501768983</v>
      </c>
      <c r="K460" s="32" t="str">
        <f t="shared" si="22"/>
        <v>1113Branch B</v>
      </c>
    </row>
    <row r="461" spans="1:11">
      <c r="A461" s="68">
        <v>1113</v>
      </c>
      <c r="B461" s="70" t="s">
        <v>2</v>
      </c>
      <c r="C461" s="71">
        <f t="shared" si="21"/>
        <v>3.7962737870197945</v>
      </c>
      <c r="I461" s="146">
        <f t="shared" si="20"/>
        <v>8</v>
      </c>
      <c r="J461" s="149">
        <v>2.9962737870197946</v>
      </c>
      <c r="K461" s="32" t="str">
        <f t="shared" si="22"/>
        <v>1113Branch C</v>
      </c>
    </row>
    <row r="462" spans="1:11">
      <c r="A462" s="68">
        <v>1113</v>
      </c>
      <c r="B462" s="70" t="s">
        <v>3</v>
      </c>
      <c r="C462" s="71">
        <f t="shared" si="21"/>
        <v>2.7523265409584732</v>
      </c>
      <c r="I462" s="146">
        <f t="shared" si="20"/>
        <v>2</v>
      </c>
      <c r="J462" s="149">
        <v>2.552326540958473</v>
      </c>
      <c r="K462" s="32" t="str">
        <f t="shared" si="22"/>
        <v>1113Branch D</v>
      </c>
    </row>
    <row r="463" spans="1:11">
      <c r="A463" s="68">
        <v>1114</v>
      </c>
      <c r="B463" s="70" t="s">
        <v>0</v>
      </c>
      <c r="C463" s="71">
        <f t="shared" si="21"/>
        <v>6.711843732183274</v>
      </c>
      <c r="I463" s="146">
        <f t="shared" si="20"/>
        <v>5</v>
      </c>
      <c r="J463" s="149">
        <v>6.211843732183274</v>
      </c>
      <c r="K463" s="32" t="str">
        <f t="shared" si="22"/>
        <v>1114Branch A</v>
      </c>
    </row>
    <row r="464" spans="1:11">
      <c r="A464" s="68">
        <v>1114</v>
      </c>
      <c r="B464" s="70" t="s">
        <v>1</v>
      </c>
      <c r="C464" s="71">
        <f t="shared" si="21"/>
        <v>4.537419575803848</v>
      </c>
      <c r="I464" s="146">
        <f t="shared" si="20"/>
        <v>1</v>
      </c>
      <c r="J464" s="149">
        <v>4.4374195758038484</v>
      </c>
      <c r="K464" s="32" t="str">
        <f t="shared" si="22"/>
        <v>1114Branch B</v>
      </c>
    </row>
    <row r="465" spans="1:11">
      <c r="A465" s="68">
        <v>1114</v>
      </c>
      <c r="B465" s="70" t="s">
        <v>2</v>
      </c>
      <c r="C465" s="71">
        <f t="shared" si="21"/>
        <v>4.9339936440840182</v>
      </c>
      <c r="I465" s="146">
        <f t="shared" si="20"/>
        <v>7</v>
      </c>
      <c r="J465" s="149">
        <v>4.233993644084018</v>
      </c>
      <c r="K465" s="32" t="str">
        <f t="shared" si="22"/>
        <v>1114Branch C</v>
      </c>
    </row>
    <row r="466" spans="1:11">
      <c r="A466" s="68">
        <v>1114</v>
      </c>
      <c r="B466" s="70" t="s">
        <v>3</v>
      </c>
      <c r="C466" s="71">
        <f t="shared" si="21"/>
        <v>2.5203098101371766</v>
      </c>
      <c r="I466" s="146">
        <f t="shared" ref="I466:I529" si="23">I456</f>
        <v>4</v>
      </c>
      <c r="J466" s="149">
        <v>2.1203098101371767</v>
      </c>
      <c r="K466" s="32" t="str">
        <f t="shared" si="22"/>
        <v>1114Branch D</v>
      </c>
    </row>
    <row r="467" spans="1:11">
      <c r="A467" s="68">
        <v>1115</v>
      </c>
      <c r="B467" s="70" t="s">
        <v>0</v>
      </c>
      <c r="C467" s="71">
        <f t="shared" si="21"/>
        <v>7.132586787742671</v>
      </c>
      <c r="I467" s="146">
        <f t="shared" si="23"/>
        <v>9</v>
      </c>
      <c r="J467" s="149">
        <v>6.2325867877426706</v>
      </c>
      <c r="K467" s="32" t="str">
        <f t="shared" si="22"/>
        <v>1115Branch A</v>
      </c>
    </row>
    <row r="468" spans="1:11">
      <c r="A468" s="68">
        <v>1115</v>
      </c>
      <c r="B468" s="70" t="s">
        <v>1</v>
      </c>
      <c r="C468" s="71">
        <f t="shared" si="21"/>
        <v>2.3056733850107074</v>
      </c>
      <c r="I468" s="146">
        <f t="shared" si="23"/>
        <v>6</v>
      </c>
      <c r="J468" s="149">
        <v>1.7056733850107075</v>
      </c>
      <c r="K468" s="32" t="str">
        <f t="shared" si="22"/>
        <v>1115Branch B</v>
      </c>
    </row>
    <row r="469" spans="1:11">
      <c r="A469" s="68">
        <v>1115</v>
      </c>
      <c r="B469" s="70" t="s">
        <v>2</v>
      </c>
      <c r="C469" s="71">
        <f t="shared" si="21"/>
        <v>2.1806980904550834</v>
      </c>
      <c r="I469" s="146">
        <f t="shared" si="23"/>
        <v>10</v>
      </c>
      <c r="J469" s="149">
        <v>1.1806980904550834</v>
      </c>
      <c r="K469" s="32" t="str">
        <f t="shared" si="22"/>
        <v>1115Branch C</v>
      </c>
    </row>
    <row r="470" spans="1:11">
      <c r="A470" s="68">
        <v>1115</v>
      </c>
      <c r="B470" s="70" t="s">
        <v>3</v>
      </c>
      <c r="C470" s="71">
        <f t="shared" si="21"/>
        <v>0.70536554685563568</v>
      </c>
      <c r="I470" s="146">
        <f t="shared" si="23"/>
        <v>3</v>
      </c>
      <c r="J470" s="149">
        <v>0.40536554685563564</v>
      </c>
      <c r="K470" s="32" t="str">
        <f t="shared" si="22"/>
        <v>1115Branch D</v>
      </c>
    </row>
    <row r="471" spans="1:11">
      <c r="A471" s="68">
        <v>1116</v>
      </c>
      <c r="B471" s="70" t="s">
        <v>0</v>
      </c>
      <c r="C471" s="71">
        <f t="shared" si="21"/>
        <v>1.4862259551330044</v>
      </c>
      <c r="I471" s="146">
        <f t="shared" si="23"/>
        <v>8</v>
      </c>
      <c r="J471" s="149">
        <v>0.68622595513300444</v>
      </c>
      <c r="K471" s="32" t="str">
        <f t="shared" si="22"/>
        <v>1116Branch A</v>
      </c>
    </row>
    <row r="472" spans="1:11">
      <c r="A472" s="68">
        <v>1116</v>
      </c>
      <c r="B472" s="70" t="s">
        <v>1</v>
      </c>
      <c r="C472" s="71">
        <f t="shared" si="21"/>
        <v>0.72917382558774269</v>
      </c>
      <c r="I472" s="146">
        <f t="shared" si="23"/>
        <v>2</v>
      </c>
      <c r="J472" s="149">
        <v>0.52917382558774262</v>
      </c>
      <c r="K472" s="32" t="str">
        <f t="shared" si="22"/>
        <v>1116Branch B</v>
      </c>
    </row>
    <row r="473" spans="1:11">
      <c r="A473" s="68">
        <v>1116</v>
      </c>
      <c r="B473" s="70" t="s">
        <v>2</v>
      </c>
      <c r="C473" s="71">
        <f t="shared" si="21"/>
        <v>1.5280625744558547</v>
      </c>
      <c r="I473" s="146">
        <f t="shared" si="23"/>
        <v>5</v>
      </c>
      <c r="J473" s="149">
        <v>1.0280625744558547</v>
      </c>
      <c r="K473" s="32" t="str">
        <f t="shared" si="22"/>
        <v>1116Branch C</v>
      </c>
    </row>
    <row r="474" spans="1:11">
      <c r="A474" s="68">
        <v>1116</v>
      </c>
      <c r="B474" s="70" t="s">
        <v>3</v>
      </c>
      <c r="C474" s="71">
        <f t="shared" si="21"/>
        <v>3.0284183857164324</v>
      </c>
      <c r="I474" s="146">
        <f t="shared" si="23"/>
        <v>1</v>
      </c>
      <c r="J474" s="149">
        <v>2.9284183857164323</v>
      </c>
      <c r="K474" s="32" t="str">
        <f t="shared" si="22"/>
        <v>1116Branch D</v>
      </c>
    </row>
    <row r="475" spans="1:11">
      <c r="A475" s="68">
        <v>1117</v>
      </c>
      <c r="B475" s="70" t="s">
        <v>0</v>
      </c>
      <c r="C475" s="71">
        <f t="shared" si="21"/>
        <v>6.5564227012054319</v>
      </c>
      <c r="I475" s="146">
        <f t="shared" si="23"/>
        <v>7</v>
      </c>
      <c r="J475" s="149">
        <v>5.8564227012054317</v>
      </c>
      <c r="K475" s="32" t="str">
        <f t="shared" si="22"/>
        <v>1117Branch A</v>
      </c>
    </row>
    <row r="476" spans="1:11">
      <c r="A476" s="68">
        <v>1117</v>
      </c>
      <c r="B476" s="70" t="s">
        <v>1</v>
      </c>
      <c r="C476" s="71">
        <f t="shared" si="21"/>
        <v>0.50920734505757204</v>
      </c>
      <c r="I476" s="146">
        <f t="shared" si="23"/>
        <v>4</v>
      </c>
      <c r="J476" s="149">
        <v>0.10920734505757201</v>
      </c>
      <c r="K476" s="32" t="str">
        <f t="shared" si="22"/>
        <v>1117Branch B</v>
      </c>
    </row>
    <row r="477" spans="1:11">
      <c r="A477" s="68">
        <v>1117</v>
      </c>
      <c r="B477" s="70" t="s">
        <v>2</v>
      </c>
      <c r="C477" s="71">
        <f t="shared" si="21"/>
        <v>4.7568669283983862</v>
      </c>
      <c r="I477" s="146">
        <f t="shared" si="23"/>
        <v>9</v>
      </c>
      <c r="J477" s="149">
        <v>3.8568669283983863</v>
      </c>
      <c r="K477" s="32" t="str">
        <f t="shared" si="22"/>
        <v>1117Branch C</v>
      </c>
    </row>
    <row r="478" spans="1:11">
      <c r="A478" s="68">
        <v>1117</v>
      </c>
      <c r="B478" s="70" t="s">
        <v>3</v>
      </c>
      <c r="C478" s="71">
        <f t="shared" si="21"/>
        <v>3.7793260034363652</v>
      </c>
      <c r="I478" s="146">
        <f t="shared" si="23"/>
        <v>6</v>
      </c>
      <c r="J478" s="149">
        <v>3.1793260034363651</v>
      </c>
      <c r="K478" s="32" t="str">
        <f t="shared" si="22"/>
        <v>1117Branch D</v>
      </c>
    </row>
    <row r="479" spans="1:11">
      <c r="A479" s="68">
        <v>1118</v>
      </c>
      <c r="B479" s="70" t="s">
        <v>0</v>
      </c>
      <c r="C479" s="71">
        <f t="shared" si="21"/>
        <v>6.5286173081190624</v>
      </c>
      <c r="I479" s="146">
        <f t="shared" si="23"/>
        <v>10</v>
      </c>
      <c r="J479" s="149">
        <v>5.5286173081190624</v>
      </c>
      <c r="K479" s="32" t="str">
        <f t="shared" si="22"/>
        <v>1118Branch A</v>
      </c>
    </row>
    <row r="480" spans="1:11">
      <c r="A480" s="68">
        <v>1118</v>
      </c>
      <c r="B480" s="70" t="s">
        <v>1</v>
      </c>
      <c r="C480" s="71">
        <f t="shared" si="21"/>
        <v>1.7279640205661082</v>
      </c>
      <c r="I480" s="146">
        <f t="shared" si="23"/>
        <v>3</v>
      </c>
      <c r="J480" s="149">
        <v>1.4279640205661082</v>
      </c>
      <c r="K480" s="32" t="str">
        <f t="shared" si="22"/>
        <v>1118Branch B</v>
      </c>
    </row>
    <row r="481" spans="1:11">
      <c r="A481" s="68">
        <v>1118</v>
      </c>
      <c r="B481" s="70" t="s">
        <v>2</v>
      </c>
      <c r="C481" s="71">
        <f t="shared" si="21"/>
        <v>1.2771009865696286</v>
      </c>
      <c r="I481" s="146">
        <f t="shared" si="23"/>
        <v>8</v>
      </c>
      <c r="J481" s="149">
        <v>0.47710098656962852</v>
      </c>
      <c r="K481" s="32" t="str">
        <f t="shared" si="22"/>
        <v>1118Branch C</v>
      </c>
    </row>
    <row r="482" spans="1:11">
      <c r="A482" s="68">
        <v>1118</v>
      </c>
      <c r="B482" s="70" t="s">
        <v>3</v>
      </c>
      <c r="C482" s="71">
        <f t="shared" si="21"/>
        <v>1.7365991008994104</v>
      </c>
      <c r="I482" s="146">
        <f t="shared" si="23"/>
        <v>2</v>
      </c>
      <c r="J482" s="149">
        <v>1.5365991008994104</v>
      </c>
      <c r="K482" s="32" t="str">
        <f t="shared" si="22"/>
        <v>1118Branch D</v>
      </c>
    </row>
    <row r="483" spans="1:11">
      <c r="A483" s="68">
        <v>1119</v>
      </c>
      <c r="B483" s="70" t="s">
        <v>0</v>
      </c>
      <c r="C483" s="71">
        <f t="shared" si="21"/>
        <v>5.8413605937684974</v>
      </c>
      <c r="I483" s="146">
        <f t="shared" si="23"/>
        <v>5</v>
      </c>
      <c r="J483" s="149">
        <v>5.3413605937684974</v>
      </c>
      <c r="K483" s="32" t="str">
        <f t="shared" si="22"/>
        <v>1119Branch A</v>
      </c>
    </row>
    <row r="484" spans="1:11">
      <c r="A484" s="68">
        <v>1119</v>
      </c>
      <c r="B484" s="70" t="s">
        <v>1</v>
      </c>
      <c r="C484" s="71">
        <f t="shared" si="21"/>
        <v>2.067423399209563</v>
      </c>
      <c r="I484" s="146">
        <f t="shared" si="23"/>
        <v>1</v>
      </c>
      <c r="J484" s="149">
        <v>1.9674233992095629</v>
      </c>
      <c r="K484" s="32" t="str">
        <f t="shared" si="22"/>
        <v>1119Branch B</v>
      </c>
    </row>
    <row r="485" spans="1:11">
      <c r="A485" s="68">
        <v>1119</v>
      </c>
      <c r="B485" s="70" t="s">
        <v>2</v>
      </c>
      <c r="C485" s="71">
        <f t="shared" si="21"/>
        <v>0.79905997705467624</v>
      </c>
      <c r="I485" s="146">
        <f t="shared" si="23"/>
        <v>7</v>
      </c>
      <c r="J485" s="149">
        <v>9.9059977054676285E-2</v>
      </c>
      <c r="K485" s="32" t="str">
        <f t="shared" si="22"/>
        <v>1119Branch C</v>
      </c>
    </row>
    <row r="486" spans="1:11">
      <c r="A486" s="68">
        <v>1119</v>
      </c>
      <c r="B486" s="70" t="s">
        <v>3</v>
      </c>
      <c r="C486" s="71">
        <f t="shared" si="21"/>
        <v>0.63567988619028493</v>
      </c>
      <c r="I486" s="146">
        <f t="shared" si="23"/>
        <v>4</v>
      </c>
      <c r="J486" s="149">
        <v>0.2356798861902849</v>
      </c>
      <c r="K486" s="32" t="str">
        <f t="shared" si="22"/>
        <v>1119Branch D</v>
      </c>
    </row>
    <row r="487" spans="1:11">
      <c r="A487" s="68">
        <v>1120</v>
      </c>
      <c r="B487" s="70" t="s">
        <v>0</v>
      </c>
      <c r="C487" s="71">
        <f t="shared" si="21"/>
        <v>7.2691227881718659</v>
      </c>
      <c r="I487" s="146">
        <f t="shared" si="23"/>
        <v>9</v>
      </c>
      <c r="J487" s="149">
        <v>6.3691227881718655</v>
      </c>
      <c r="K487" s="32" t="str">
        <f t="shared" si="22"/>
        <v>1120Branch A</v>
      </c>
    </row>
    <row r="488" spans="1:11">
      <c r="A488" s="68">
        <v>1120</v>
      </c>
      <c r="B488" s="70" t="s">
        <v>1</v>
      </c>
      <c r="C488" s="71">
        <f t="shared" si="21"/>
        <v>1.8130796706377388</v>
      </c>
      <c r="I488" s="146">
        <f t="shared" si="23"/>
        <v>6</v>
      </c>
      <c r="J488" s="149">
        <v>1.2130796706377389</v>
      </c>
      <c r="K488" s="32" t="str">
        <f t="shared" si="22"/>
        <v>1120Branch B</v>
      </c>
    </row>
    <row r="489" spans="1:11">
      <c r="A489" s="68">
        <v>1120</v>
      </c>
      <c r="B489" s="70" t="s">
        <v>2</v>
      </c>
      <c r="C489" s="71">
        <f t="shared" si="21"/>
        <v>4.2352294515219997</v>
      </c>
      <c r="I489" s="146">
        <f t="shared" si="23"/>
        <v>10</v>
      </c>
      <c r="J489" s="149">
        <v>3.2352294515219997</v>
      </c>
      <c r="K489" s="32" t="str">
        <f t="shared" si="22"/>
        <v>1120Branch C</v>
      </c>
    </row>
    <row r="490" spans="1:11">
      <c r="A490" s="68">
        <v>1120</v>
      </c>
      <c r="B490" s="70" t="s">
        <v>3</v>
      </c>
      <c r="C490" s="71">
        <f t="shared" si="21"/>
        <v>2.8627440856591799</v>
      </c>
      <c r="I490" s="146">
        <f t="shared" si="23"/>
        <v>3</v>
      </c>
      <c r="J490" s="149">
        <v>2.5627440856591801</v>
      </c>
      <c r="K490" s="32" t="str">
        <f t="shared" si="22"/>
        <v>1120Branch D</v>
      </c>
    </row>
    <row r="491" spans="1:11">
      <c r="A491" s="68">
        <v>1121</v>
      </c>
      <c r="B491" s="70" t="s">
        <v>0</v>
      </c>
      <c r="C491" s="71">
        <f t="shared" si="21"/>
        <v>2.2008224407015788</v>
      </c>
      <c r="I491" s="146">
        <f t="shared" si="23"/>
        <v>8</v>
      </c>
      <c r="J491" s="149">
        <v>1.400822440701579</v>
      </c>
      <c r="K491" s="32" t="str">
        <f t="shared" si="22"/>
        <v>1121Branch A</v>
      </c>
    </row>
    <row r="492" spans="1:11">
      <c r="A492" s="68">
        <v>1121</v>
      </c>
      <c r="B492" s="70" t="s">
        <v>1</v>
      </c>
      <c r="C492" s="71">
        <f t="shared" si="21"/>
        <v>2.9933126944563586</v>
      </c>
      <c r="I492" s="146">
        <f t="shared" si="23"/>
        <v>2</v>
      </c>
      <c r="J492" s="149">
        <v>2.7933126944563584</v>
      </c>
      <c r="K492" s="32" t="str">
        <f t="shared" si="22"/>
        <v>1121Branch B</v>
      </c>
    </row>
    <row r="493" spans="1:11">
      <c r="A493" s="68">
        <v>1121</v>
      </c>
      <c r="B493" s="70" t="s">
        <v>2</v>
      </c>
      <c r="C493" s="71">
        <f t="shared" si="21"/>
        <v>2.7206597638190813</v>
      </c>
      <c r="I493" s="146">
        <f t="shared" si="23"/>
        <v>5</v>
      </c>
      <c r="J493" s="149">
        <v>2.2206597638190813</v>
      </c>
      <c r="K493" s="32" t="str">
        <f t="shared" si="22"/>
        <v>1121Branch C</v>
      </c>
    </row>
    <row r="494" spans="1:11">
      <c r="A494" s="68">
        <v>1121</v>
      </c>
      <c r="B494" s="70" t="s">
        <v>3</v>
      </c>
      <c r="C494" s="71">
        <f t="shared" si="21"/>
        <v>2.2145232611926216</v>
      </c>
      <c r="I494" s="146">
        <f t="shared" si="23"/>
        <v>1</v>
      </c>
      <c r="J494" s="149">
        <v>2.1145232611926215</v>
      </c>
      <c r="K494" s="32" t="str">
        <f t="shared" si="22"/>
        <v>1121Branch D</v>
      </c>
    </row>
    <row r="495" spans="1:11">
      <c r="A495" s="68">
        <v>1122</v>
      </c>
      <c r="B495" s="70" t="s">
        <v>0</v>
      </c>
      <c r="C495" s="71">
        <f t="shared" si="21"/>
        <v>5.3428637679702664</v>
      </c>
      <c r="I495" s="146">
        <f t="shared" si="23"/>
        <v>7</v>
      </c>
      <c r="J495" s="149">
        <v>4.6428637679702662</v>
      </c>
      <c r="K495" s="32" t="str">
        <f t="shared" si="22"/>
        <v>1122Branch A</v>
      </c>
    </row>
    <row r="496" spans="1:11">
      <c r="A496" s="68">
        <v>1122</v>
      </c>
      <c r="B496" s="70" t="s">
        <v>1</v>
      </c>
      <c r="C496" s="71">
        <f t="shared" si="21"/>
        <v>1.6172391944130036</v>
      </c>
      <c r="I496" s="146">
        <f t="shared" si="23"/>
        <v>4</v>
      </c>
      <c r="J496" s="149">
        <v>1.2172391944130034</v>
      </c>
      <c r="K496" s="32" t="str">
        <f t="shared" si="22"/>
        <v>1122Branch B</v>
      </c>
    </row>
    <row r="497" spans="1:11">
      <c r="A497" s="68">
        <v>1122</v>
      </c>
      <c r="B497" s="70" t="s">
        <v>2</v>
      </c>
      <c r="C497" s="71">
        <f t="shared" si="21"/>
        <v>3.8492373175421304</v>
      </c>
      <c r="I497" s="146">
        <f t="shared" si="23"/>
        <v>9</v>
      </c>
      <c r="J497" s="149">
        <v>2.9492373175421305</v>
      </c>
      <c r="K497" s="32" t="str">
        <f t="shared" si="22"/>
        <v>1122Branch C</v>
      </c>
    </row>
    <row r="498" spans="1:11">
      <c r="A498" s="68">
        <v>1122</v>
      </c>
      <c r="B498" s="70" t="s">
        <v>3</v>
      </c>
      <c r="C498" s="71">
        <f t="shared" si="21"/>
        <v>3.75980292909074</v>
      </c>
      <c r="I498" s="146">
        <f t="shared" si="23"/>
        <v>6</v>
      </c>
      <c r="J498" s="149">
        <v>3.1598029290907399</v>
      </c>
      <c r="K498" s="32" t="str">
        <f t="shared" si="22"/>
        <v>1122Branch D</v>
      </c>
    </row>
    <row r="499" spans="1:11">
      <c r="A499" s="68">
        <v>1123</v>
      </c>
      <c r="B499" s="70" t="s">
        <v>0</v>
      </c>
      <c r="C499" s="71">
        <f t="shared" si="21"/>
        <v>6.6741540194238356</v>
      </c>
      <c r="I499" s="146">
        <f t="shared" si="23"/>
        <v>10</v>
      </c>
      <c r="J499" s="149">
        <v>5.6741540194238356</v>
      </c>
      <c r="K499" s="32" t="str">
        <f t="shared" si="22"/>
        <v>1123Branch A</v>
      </c>
    </row>
    <row r="500" spans="1:11">
      <c r="A500" s="68">
        <v>1123</v>
      </c>
      <c r="B500" s="70" t="s">
        <v>1</v>
      </c>
      <c r="C500" s="71">
        <f t="shared" si="21"/>
        <v>0.93477983630091721</v>
      </c>
      <c r="I500" s="146">
        <f t="shared" si="23"/>
        <v>3</v>
      </c>
      <c r="J500" s="149">
        <v>0.63477983630091717</v>
      </c>
      <c r="K500" s="32" t="str">
        <f t="shared" si="22"/>
        <v>1123Branch B</v>
      </c>
    </row>
    <row r="501" spans="1:11">
      <c r="A501" s="68">
        <v>1123</v>
      </c>
      <c r="B501" s="70" t="s">
        <v>2</v>
      </c>
      <c r="C501" s="71">
        <f t="shared" si="21"/>
        <v>3.9981766115187858</v>
      </c>
      <c r="I501" s="146">
        <f t="shared" si="23"/>
        <v>8</v>
      </c>
      <c r="J501" s="149">
        <v>3.1981766115187855</v>
      </c>
      <c r="K501" s="32" t="str">
        <f t="shared" si="22"/>
        <v>1123Branch C</v>
      </c>
    </row>
    <row r="502" spans="1:11">
      <c r="A502" s="68">
        <v>1123</v>
      </c>
      <c r="B502" s="70" t="s">
        <v>3</v>
      </c>
      <c r="C502" s="71">
        <f t="shared" si="21"/>
        <v>0.81561379824062619</v>
      </c>
      <c r="I502" s="146">
        <f t="shared" si="23"/>
        <v>2</v>
      </c>
      <c r="J502" s="149">
        <v>0.61561379824062623</v>
      </c>
      <c r="K502" s="32" t="str">
        <f t="shared" si="22"/>
        <v>1123Branch D</v>
      </c>
    </row>
    <row r="503" spans="1:11">
      <c r="A503" s="68">
        <v>1124</v>
      </c>
      <c r="B503" s="70" t="s">
        <v>0</v>
      </c>
      <c r="C503" s="71">
        <f t="shared" si="21"/>
        <v>3.2914845319722907</v>
      </c>
      <c r="I503" s="146">
        <f t="shared" si="23"/>
        <v>5</v>
      </c>
      <c r="J503" s="149">
        <v>2.7914845319722907</v>
      </c>
      <c r="K503" s="32" t="str">
        <f t="shared" si="22"/>
        <v>1124Branch A</v>
      </c>
    </row>
    <row r="504" spans="1:11">
      <c r="A504" s="68">
        <v>1124</v>
      </c>
      <c r="B504" s="70" t="s">
        <v>1</v>
      </c>
      <c r="C504" s="71">
        <f t="shared" si="21"/>
        <v>0.21811736518094696</v>
      </c>
      <c r="I504" s="146">
        <f t="shared" si="23"/>
        <v>1</v>
      </c>
      <c r="J504" s="149">
        <v>0.11811736518094695</v>
      </c>
      <c r="K504" s="32" t="str">
        <f t="shared" si="22"/>
        <v>1124Branch B</v>
      </c>
    </row>
    <row r="505" spans="1:11">
      <c r="A505" s="68">
        <v>1124</v>
      </c>
      <c r="B505" s="70" t="s">
        <v>2</v>
      </c>
      <c r="C505" s="71">
        <f t="shared" si="21"/>
        <v>2.8641975533765969</v>
      </c>
      <c r="I505" s="146">
        <f t="shared" si="23"/>
        <v>7</v>
      </c>
      <c r="J505" s="149">
        <v>2.1641975533765967</v>
      </c>
      <c r="K505" s="32" t="str">
        <f t="shared" si="22"/>
        <v>1124Branch C</v>
      </c>
    </row>
    <row r="506" spans="1:11">
      <c r="A506" s="68">
        <v>1124</v>
      </c>
      <c r="B506" s="70" t="s">
        <v>3</v>
      </c>
      <c r="C506" s="71">
        <f t="shared" si="21"/>
        <v>0.50258728612083392</v>
      </c>
      <c r="I506" s="146">
        <f t="shared" si="23"/>
        <v>4</v>
      </c>
      <c r="J506" s="149">
        <v>0.1025872861208339</v>
      </c>
      <c r="K506" s="32" t="str">
        <f t="shared" si="22"/>
        <v>1124Branch D</v>
      </c>
    </row>
    <row r="507" spans="1:11">
      <c r="A507" s="68">
        <v>1125</v>
      </c>
      <c r="B507" s="70" t="s">
        <v>0</v>
      </c>
      <c r="C507" s="71">
        <f t="shared" si="21"/>
        <v>2.3380387989846692</v>
      </c>
      <c r="I507" s="146">
        <f t="shared" si="23"/>
        <v>9</v>
      </c>
      <c r="J507" s="149">
        <v>1.4380387989846692</v>
      </c>
      <c r="K507" s="32" t="str">
        <f t="shared" si="22"/>
        <v>1125Branch A</v>
      </c>
    </row>
    <row r="508" spans="1:11">
      <c r="A508" s="68">
        <v>1125</v>
      </c>
      <c r="B508" s="70" t="s">
        <v>1</v>
      </c>
      <c r="C508" s="71">
        <f t="shared" si="21"/>
        <v>4.2200205158373949</v>
      </c>
      <c r="I508" s="146">
        <f t="shared" si="23"/>
        <v>6</v>
      </c>
      <c r="J508" s="149">
        <v>3.6200205158373953</v>
      </c>
      <c r="K508" s="32" t="str">
        <f t="shared" si="22"/>
        <v>1125Branch B</v>
      </c>
    </row>
    <row r="509" spans="1:11">
      <c r="A509" s="68">
        <v>1125</v>
      </c>
      <c r="B509" s="70" t="s">
        <v>2</v>
      </c>
      <c r="C509" s="71">
        <f t="shared" si="21"/>
        <v>2.2015844635117907</v>
      </c>
      <c r="I509" s="146">
        <f t="shared" si="23"/>
        <v>10</v>
      </c>
      <c r="J509" s="149">
        <v>1.2015844635117907</v>
      </c>
      <c r="K509" s="32" t="str">
        <f t="shared" si="22"/>
        <v>1125Branch C</v>
      </c>
    </row>
    <row r="510" spans="1:11">
      <c r="A510" s="68">
        <v>1125</v>
      </c>
      <c r="B510" s="70" t="s">
        <v>3</v>
      </c>
      <c r="C510" s="71">
        <f t="shared" si="21"/>
        <v>0.93429780545505836</v>
      </c>
      <c r="I510" s="146">
        <f t="shared" si="23"/>
        <v>3</v>
      </c>
      <c r="J510" s="149">
        <v>0.63429780545505832</v>
      </c>
      <c r="K510" s="32" t="str">
        <f t="shared" si="22"/>
        <v>1125Branch D</v>
      </c>
    </row>
    <row r="511" spans="1:11">
      <c r="A511" s="68">
        <v>1126</v>
      </c>
      <c r="B511" s="70" t="s">
        <v>0</v>
      </c>
      <c r="C511" s="71">
        <f t="shared" si="21"/>
        <v>4.8881078884254148</v>
      </c>
      <c r="I511" s="146">
        <f t="shared" si="23"/>
        <v>8</v>
      </c>
      <c r="J511" s="149">
        <v>4.0881078884254149</v>
      </c>
      <c r="K511" s="32" t="str">
        <f t="shared" si="22"/>
        <v>1126Branch A</v>
      </c>
    </row>
    <row r="512" spans="1:11">
      <c r="A512" s="68">
        <v>1126</v>
      </c>
      <c r="B512" s="70" t="s">
        <v>1</v>
      </c>
      <c r="C512" s="71">
        <f t="shared" si="21"/>
        <v>4.5904075038615542</v>
      </c>
      <c r="I512" s="146">
        <f t="shared" si="23"/>
        <v>2</v>
      </c>
      <c r="J512" s="149">
        <v>4.390407503861554</v>
      </c>
      <c r="K512" s="32" t="str">
        <f t="shared" si="22"/>
        <v>1126Branch B</v>
      </c>
    </row>
    <row r="513" spans="1:11">
      <c r="A513" s="68">
        <v>1126</v>
      </c>
      <c r="B513" s="70" t="s">
        <v>2</v>
      </c>
      <c r="C513" s="71">
        <f t="shared" si="21"/>
        <v>1.3478596507506615</v>
      </c>
      <c r="I513" s="146">
        <f t="shared" si="23"/>
        <v>5</v>
      </c>
      <c r="J513" s="149">
        <v>0.84785965075066139</v>
      </c>
      <c r="K513" s="32" t="str">
        <f t="shared" si="22"/>
        <v>1126Branch C</v>
      </c>
    </row>
    <row r="514" spans="1:11">
      <c r="A514" s="68">
        <v>1126</v>
      </c>
      <c r="B514" s="70" t="s">
        <v>3</v>
      </c>
      <c r="C514" s="71">
        <f t="shared" si="21"/>
        <v>0.93518161835959546</v>
      </c>
      <c r="I514" s="146">
        <f t="shared" si="23"/>
        <v>1</v>
      </c>
      <c r="J514" s="149">
        <v>0.83518161835959548</v>
      </c>
      <c r="K514" s="32" t="str">
        <f t="shared" si="22"/>
        <v>1126Branch D</v>
      </c>
    </row>
    <row r="515" spans="1:11">
      <c r="A515" s="68">
        <v>1127</v>
      </c>
      <c r="B515" s="70" t="s">
        <v>0</v>
      </c>
      <c r="C515" s="71">
        <f t="shared" si="21"/>
        <v>1.5819840533217318</v>
      </c>
      <c r="I515" s="146">
        <f t="shared" si="23"/>
        <v>7</v>
      </c>
      <c r="J515" s="149">
        <v>0.8819840533217318</v>
      </c>
      <c r="K515" s="32" t="str">
        <f t="shared" si="22"/>
        <v>1127Branch A</v>
      </c>
    </row>
    <row r="516" spans="1:11">
      <c r="A516" s="68">
        <v>1127</v>
      </c>
      <c r="B516" s="70" t="s">
        <v>1</v>
      </c>
      <c r="C516" s="71">
        <f t="shared" si="21"/>
        <v>0.50196381324534822</v>
      </c>
      <c r="I516" s="146">
        <f t="shared" si="23"/>
        <v>4</v>
      </c>
      <c r="J516" s="149">
        <v>0.1019638132453482</v>
      </c>
      <c r="K516" s="32" t="str">
        <f t="shared" si="22"/>
        <v>1127Branch B</v>
      </c>
    </row>
    <row r="517" spans="1:11">
      <c r="A517" s="68">
        <v>1127</v>
      </c>
      <c r="B517" s="70" t="s">
        <v>2</v>
      </c>
      <c r="C517" s="71">
        <f t="shared" si="21"/>
        <v>1.5128260235877091</v>
      </c>
      <c r="I517" s="146">
        <f t="shared" si="23"/>
        <v>9</v>
      </c>
      <c r="J517" s="149">
        <v>0.61282602358770921</v>
      </c>
      <c r="K517" s="32" t="str">
        <f t="shared" si="22"/>
        <v>1127Branch C</v>
      </c>
    </row>
    <row r="518" spans="1:11">
      <c r="A518" s="68">
        <v>1127</v>
      </c>
      <c r="B518" s="70" t="s">
        <v>3</v>
      </c>
      <c r="C518" s="71">
        <f t="shared" si="21"/>
        <v>3.1353178436108875</v>
      </c>
      <c r="I518" s="146">
        <f t="shared" si="23"/>
        <v>6</v>
      </c>
      <c r="J518" s="149">
        <v>2.5353178436108874</v>
      </c>
      <c r="K518" s="32" t="str">
        <f t="shared" si="22"/>
        <v>1127Branch D</v>
      </c>
    </row>
    <row r="519" spans="1:11">
      <c r="A519" s="68">
        <v>1128</v>
      </c>
      <c r="B519" s="70" t="s">
        <v>0</v>
      </c>
      <c r="C519" s="71">
        <f t="shared" si="21"/>
        <v>3.6615203711081974</v>
      </c>
      <c r="I519" s="146">
        <f t="shared" si="23"/>
        <v>10</v>
      </c>
      <c r="J519" s="149">
        <v>2.6615203711081974</v>
      </c>
      <c r="K519" s="32" t="str">
        <f t="shared" si="22"/>
        <v>1128Branch A</v>
      </c>
    </row>
    <row r="520" spans="1:11">
      <c r="A520" s="68">
        <v>1128</v>
      </c>
      <c r="B520" s="70" t="s">
        <v>1</v>
      </c>
      <c r="C520" s="71">
        <f t="shared" ref="C520:C583" si="24">J520+I520/10</f>
        <v>1.7664188113069728</v>
      </c>
      <c r="I520" s="146">
        <f t="shared" si="23"/>
        <v>3</v>
      </c>
      <c r="J520" s="149">
        <v>1.4664188113069727</v>
      </c>
      <c r="K520" s="32" t="str">
        <f t="shared" ref="K520:K583" si="25">A520&amp;B520</f>
        <v>1128Branch B</v>
      </c>
    </row>
    <row r="521" spans="1:11">
      <c r="A521" s="68">
        <v>1128</v>
      </c>
      <c r="B521" s="70" t="s">
        <v>2</v>
      </c>
      <c r="C521" s="71">
        <f t="shared" si="24"/>
        <v>4.2797251035307351</v>
      </c>
      <c r="I521" s="146">
        <f t="shared" si="23"/>
        <v>8</v>
      </c>
      <c r="J521" s="149">
        <v>3.4797251035307353</v>
      </c>
      <c r="K521" s="32" t="str">
        <f t="shared" si="25"/>
        <v>1128Branch C</v>
      </c>
    </row>
    <row r="522" spans="1:11">
      <c r="A522" s="68">
        <v>1128</v>
      </c>
      <c r="B522" s="70" t="s">
        <v>3</v>
      </c>
      <c r="C522" s="71">
        <f t="shared" si="24"/>
        <v>4.0914155839699387</v>
      </c>
      <c r="I522" s="146">
        <f t="shared" si="23"/>
        <v>2</v>
      </c>
      <c r="J522" s="149">
        <v>3.8914155839699389</v>
      </c>
      <c r="K522" s="32" t="str">
        <f t="shared" si="25"/>
        <v>1128Branch D</v>
      </c>
    </row>
    <row r="523" spans="1:11">
      <c r="A523" s="68">
        <v>1129</v>
      </c>
      <c r="B523" s="70" t="s">
        <v>0</v>
      </c>
      <c r="C523" s="71">
        <f t="shared" si="24"/>
        <v>4.3713071885253347</v>
      </c>
      <c r="I523" s="146">
        <f t="shared" si="23"/>
        <v>5</v>
      </c>
      <c r="J523" s="149">
        <v>3.8713071885253347</v>
      </c>
      <c r="K523" s="32" t="str">
        <f t="shared" si="25"/>
        <v>1129Branch A</v>
      </c>
    </row>
    <row r="524" spans="1:11">
      <c r="A524" s="68">
        <v>1129</v>
      </c>
      <c r="B524" s="70" t="s">
        <v>1</v>
      </c>
      <c r="C524" s="71">
        <f t="shared" si="24"/>
        <v>4.4954773392812051</v>
      </c>
      <c r="I524" s="146">
        <f t="shared" si="23"/>
        <v>1</v>
      </c>
      <c r="J524" s="149">
        <v>4.3954773392812054</v>
      </c>
      <c r="K524" s="32" t="str">
        <f t="shared" si="25"/>
        <v>1129Branch B</v>
      </c>
    </row>
    <row r="525" spans="1:11">
      <c r="A525" s="68">
        <v>1129</v>
      </c>
      <c r="B525" s="70" t="s">
        <v>2</v>
      </c>
      <c r="C525" s="71">
        <f t="shared" si="24"/>
        <v>2.6425268213457542</v>
      </c>
      <c r="I525" s="146">
        <f t="shared" si="23"/>
        <v>7</v>
      </c>
      <c r="J525" s="149">
        <v>1.9425268213457541</v>
      </c>
      <c r="K525" s="32" t="str">
        <f t="shared" si="25"/>
        <v>1129Branch C</v>
      </c>
    </row>
    <row r="526" spans="1:11">
      <c r="A526" s="68">
        <v>1129</v>
      </c>
      <c r="B526" s="70" t="s">
        <v>3</v>
      </c>
      <c r="C526" s="71">
        <f t="shared" si="24"/>
        <v>0.72100337327581399</v>
      </c>
      <c r="I526" s="146">
        <f t="shared" si="23"/>
        <v>4</v>
      </c>
      <c r="J526" s="149">
        <v>0.32100337327581396</v>
      </c>
      <c r="K526" s="32" t="str">
        <f t="shared" si="25"/>
        <v>1129Branch D</v>
      </c>
    </row>
    <row r="527" spans="1:11">
      <c r="A527" s="68">
        <v>1130</v>
      </c>
      <c r="B527" s="70" t="s">
        <v>0</v>
      </c>
      <c r="C527" s="71">
        <f t="shared" si="24"/>
        <v>4.9955486305163221</v>
      </c>
      <c r="I527" s="146">
        <f t="shared" si="23"/>
        <v>9</v>
      </c>
      <c r="J527" s="149">
        <v>4.0955486305163218</v>
      </c>
      <c r="K527" s="32" t="str">
        <f t="shared" si="25"/>
        <v>1130Branch A</v>
      </c>
    </row>
    <row r="528" spans="1:11">
      <c r="A528" s="68">
        <v>1130</v>
      </c>
      <c r="B528" s="70" t="s">
        <v>1</v>
      </c>
      <c r="C528" s="71">
        <f t="shared" si="24"/>
        <v>4.6801240787460854</v>
      </c>
      <c r="I528" s="146">
        <f t="shared" si="23"/>
        <v>6</v>
      </c>
      <c r="J528" s="149">
        <v>4.0801240787460857</v>
      </c>
      <c r="K528" s="32" t="str">
        <f t="shared" si="25"/>
        <v>1130Branch B</v>
      </c>
    </row>
    <row r="529" spans="1:11">
      <c r="A529" s="68">
        <v>1130</v>
      </c>
      <c r="B529" s="70" t="s">
        <v>2</v>
      </c>
      <c r="C529" s="71">
        <f t="shared" si="24"/>
        <v>2.4722135847247357</v>
      </c>
      <c r="I529" s="146">
        <f t="shared" si="23"/>
        <v>10</v>
      </c>
      <c r="J529" s="149">
        <v>1.4722135847247357</v>
      </c>
      <c r="K529" s="32" t="str">
        <f t="shared" si="25"/>
        <v>1130Branch C</v>
      </c>
    </row>
    <row r="530" spans="1:11">
      <c r="A530" s="68">
        <v>1130</v>
      </c>
      <c r="B530" s="70" t="s">
        <v>3</v>
      </c>
      <c r="C530" s="71">
        <f t="shared" si="24"/>
        <v>4.1193911361258602</v>
      </c>
      <c r="I530" s="146">
        <f t="shared" ref="I530:I593" si="26">I520</f>
        <v>3</v>
      </c>
      <c r="J530" s="149">
        <v>3.8193911361258603</v>
      </c>
      <c r="K530" s="32" t="str">
        <f t="shared" si="25"/>
        <v>1130Branch D</v>
      </c>
    </row>
    <row r="531" spans="1:11">
      <c r="A531" s="68">
        <v>1131</v>
      </c>
      <c r="B531" s="70" t="s">
        <v>0</v>
      </c>
      <c r="C531" s="71">
        <f t="shared" si="24"/>
        <v>2.9584361871795384</v>
      </c>
      <c r="I531" s="146">
        <f t="shared" si="26"/>
        <v>8</v>
      </c>
      <c r="J531" s="149">
        <v>2.1584361871795381</v>
      </c>
      <c r="K531" s="32" t="str">
        <f t="shared" si="25"/>
        <v>1131Branch A</v>
      </c>
    </row>
    <row r="532" spans="1:11">
      <c r="A532" s="68">
        <v>1131</v>
      </c>
      <c r="B532" s="70" t="s">
        <v>1</v>
      </c>
      <c r="C532" s="71">
        <f t="shared" si="24"/>
        <v>4.7781148302071674</v>
      </c>
      <c r="I532" s="146">
        <f t="shared" si="26"/>
        <v>2</v>
      </c>
      <c r="J532" s="149">
        <v>4.5781148302071673</v>
      </c>
      <c r="K532" s="32" t="str">
        <f t="shared" si="25"/>
        <v>1131Branch B</v>
      </c>
    </row>
    <row r="533" spans="1:11">
      <c r="A533" s="68">
        <v>1131</v>
      </c>
      <c r="B533" s="70" t="s">
        <v>2</v>
      </c>
      <c r="C533" s="71">
        <f t="shared" si="24"/>
        <v>4.7698717651131259</v>
      </c>
      <c r="I533" s="146">
        <f t="shared" si="26"/>
        <v>5</v>
      </c>
      <c r="J533" s="149">
        <v>4.2698717651131259</v>
      </c>
      <c r="K533" s="32" t="str">
        <f t="shared" si="25"/>
        <v>1131Branch C</v>
      </c>
    </row>
    <row r="534" spans="1:11">
      <c r="A534" s="68">
        <v>1131</v>
      </c>
      <c r="B534" s="70" t="s">
        <v>3</v>
      </c>
      <c r="C534" s="71">
        <f t="shared" si="24"/>
        <v>3.8747902974281669</v>
      </c>
      <c r="I534" s="146">
        <f t="shared" si="26"/>
        <v>1</v>
      </c>
      <c r="J534" s="149">
        <v>3.7747902974281669</v>
      </c>
      <c r="K534" s="32" t="str">
        <f t="shared" si="25"/>
        <v>1131Branch D</v>
      </c>
    </row>
    <row r="535" spans="1:11">
      <c r="A535" s="68">
        <v>1132</v>
      </c>
      <c r="B535" s="70" t="s">
        <v>0</v>
      </c>
      <c r="C535" s="71">
        <f t="shared" si="24"/>
        <v>1.7359184433315809</v>
      </c>
      <c r="I535" s="146">
        <f t="shared" si="26"/>
        <v>7</v>
      </c>
      <c r="J535" s="149">
        <v>1.0359184433315809</v>
      </c>
      <c r="K535" s="32" t="str">
        <f t="shared" si="25"/>
        <v>1132Branch A</v>
      </c>
    </row>
    <row r="536" spans="1:11">
      <c r="A536" s="68">
        <v>1132</v>
      </c>
      <c r="B536" s="70" t="s">
        <v>1</v>
      </c>
      <c r="C536" s="71">
        <f t="shared" si="24"/>
        <v>5.2736178064538164</v>
      </c>
      <c r="I536" s="146">
        <f t="shared" si="26"/>
        <v>4</v>
      </c>
      <c r="J536" s="149">
        <v>4.873617806453816</v>
      </c>
      <c r="K536" s="32" t="str">
        <f t="shared" si="25"/>
        <v>1132Branch B</v>
      </c>
    </row>
    <row r="537" spans="1:11">
      <c r="A537" s="68">
        <v>1132</v>
      </c>
      <c r="B537" s="70" t="s">
        <v>2</v>
      </c>
      <c r="C537" s="71">
        <f t="shared" si="24"/>
        <v>3.9387956352649804</v>
      </c>
      <c r="I537" s="146">
        <f t="shared" si="26"/>
        <v>9</v>
      </c>
      <c r="J537" s="149">
        <v>3.0387956352649805</v>
      </c>
      <c r="K537" s="32" t="str">
        <f t="shared" si="25"/>
        <v>1132Branch C</v>
      </c>
    </row>
    <row r="538" spans="1:11">
      <c r="A538" s="68">
        <v>1132</v>
      </c>
      <c r="B538" s="70" t="s">
        <v>3</v>
      </c>
      <c r="C538" s="71">
        <f t="shared" si="24"/>
        <v>4.4261749846999638</v>
      </c>
      <c r="I538" s="146">
        <f t="shared" si="26"/>
        <v>6</v>
      </c>
      <c r="J538" s="149">
        <v>3.8261749846999642</v>
      </c>
      <c r="K538" s="32" t="str">
        <f t="shared" si="25"/>
        <v>1132Branch D</v>
      </c>
    </row>
    <row r="539" spans="1:11">
      <c r="A539" s="68">
        <v>1133</v>
      </c>
      <c r="B539" s="70" t="s">
        <v>0</v>
      </c>
      <c r="C539" s="71">
        <f t="shared" si="24"/>
        <v>1.8500205531653124</v>
      </c>
      <c r="I539" s="146">
        <f t="shared" si="26"/>
        <v>10</v>
      </c>
      <c r="J539" s="149">
        <v>0.85002055316531233</v>
      </c>
      <c r="K539" s="32" t="str">
        <f t="shared" si="25"/>
        <v>1133Branch A</v>
      </c>
    </row>
    <row r="540" spans="1:11">
      <c r="A540" s="68">
        <v>1133</v>
      </c>
      <c r="B540" s="70" t="s">
        <v>1</v>
      </c>
      <c r="C540" s="71">
        <f t="shared" si="24"/>
        <v>4.2491258484763081</v>
      </c>
      <c r="I540" s="146">
        <f t="shared" si="26"/>
        <v>3</v>
      </c>
      <c r="J540" s="149">
        <v>3.9491258484763083</v>
      </c>
      <c r="K540" s="32" t="str">
        <f t="shared" si="25"/>
        <v>1133Branch B</v>
      </c>
    </row>
    <row r="541" spans="1:11">
      <c r="A541" s="68">
        <v>1133</v>
      </c>
      <c r="B541" s="70" t="s">
        <v>2</v>
      </c>
      <c r="C541" s="71">
        <f t="shared" si="24"/>
        <v>4.2178963587156018</v>
      </c>
      <c r="I541" s="146">
        <f t="shared" si="26"/>
        <v>8</v>
      </c>
      <c r="J541" s="149">
        <v>3.4178963587156015</v>
      </c>
      <c r="K541" s="32" t="str">
        <f t="shared" si="25"/>
        <v>1133Branch C</v>
      </c>
    </row>
    <row r="542" spans="1:11">
      <c r="A542" s="68">
        <v>1133</v>
      </c>
      <c r="B542" s="70" t="s">
        <v>3</v>
      </c>
      <c r="C542" s="71">
        <f t="shared" si="24"/>
        <v>0.88266091125564405</v>
      </c>
      <c r="I542" s="146">
        <f t="shared" si="26"/>
        <v>2</v>
      </c>
      <c r="J542" s="149">
        <v>0.6826609112556441</v>
      </c>
      <c r="K542" s="32" t="str">
        <f t="shared" si="25"/>
        <v>1133Branch D</v>
      </c>
    </row>
    <row r="543" spans="1:11">
      <c r="A543" s="68">
        <v>1134</v>
      </c>
      <c r="B543" s="70" t="s">
        <v>0</v>
      </c>
      <c r="C543" s="71">
        <f t="shared" si="24"/>
        <v>4.3326272145158544</v>
      </c>
      <c r="I543" s="146">
        <f t="shared" si="26"/>
        <v>5</v>
      </c>
      <c r="J543" s="149">
        <v>3.832627214515854</v>
      </c>
      <c r="K543" s="32" t="str">
        <f t="shared" si="25"/>
        <v>1134Branch A</v>
      </c>
    </row>
    <row r="544" spans="1:11">
      <c r="A544" s="68">
        <v>1134</v>
      </c>
      <c r="B544" s="70" t="s">
        <v>1</v>
      </c>
      <c r="C544" s="71">
        <f t="shared" si="24"/>
        <v>4.4976039718595802</v>
      </c>
      <c r="I544" s="146">
        <f t="shared" si="26"/>
        <v>1</v>
      </c>
      <c r="J544" s="149">
        <v>4.3976039718595805</v>
      </c>
      <c r="K544" s="32" t="str">
        <f t="shared" si="25"/>
        <v>1134Branch B</v>
      </c>
    </row>
    <row r="545" spans="1:11">
      <c r="A545" s="68">
        <v>1134</v>
      </c>
      <c r="B545" s="70" t="s">
        <v>2</v>
      </c>
      <c r="C545" s="71">
        <f t="shared" si="24"/>
        <v>4.2736085079436448</v>
      </c>
      <c r="I545" s="146">
        <f t="shared" si="26"/>
        <v>7</v>
      </c>
      <c r="J545" s="149">
        <v>3.5736085079436446</v>
      </c>
      <c r="K545" s="32" t="str">
        <f t="shared" si="25"/>
        <v>1134Branch C</v>
      </c>
    </row>
    <row r="546" spans="1:11">
      <c r="A546" s="68">
        <v>1134</v>
      </c>
      <c r="B546" s="70" t="s">
        <v>3</v>
      </c>
      <c r="C546" s="71">
        <f t="shared" si="24"/>
        <v>0.82505828744511256</v>
      </c>
      <c r="I546" s="146">
        <f t="shared" si="26"/>
        <v>4</v>
      </c>
      <c r="J546" s="149">
        <v>0.42505828744511254</v>
      </c>
      <c r="K546" s="32" t="str">
        <f t="shared" si="25"/>
        <v>1134Branch D</v>
      </c>
    </row>
    <row r="547" spans="1:11">
      <c r="A547" s="68">
        <v>1135</v>
      </c>
      <c r="B547" s="70" t="s">
        <v>0</v>
      </c>
      <c r="C547" s="71">
        <f t="shared" si="24"/>
        <v>1.1990730959879605</v>
      </c>
      <c r="I547" s="146">
        <f t="shared" si="26"/>
        <v>9</v>
      </c>
      <c r="J547" s="149">
        <v>0.29907309598796061</v>
      </c>
      <c r="K547" s="32" t="str">
        <f t="shared" si="25"/>
        <v>1135Branch A</v>
      </c>
    </row>
    <row r="548" spans="1:11">
      <c r="A548" s="68">
        <v>1135</v>
      </c>
      <c r="B548" s="70" t="s">
        <v>1</v>
      </c>
      <c r="C548" s="71">
        <f t="shared" si="24"/>
        <v>2.1711490296957043</v>
      </c>
      <c r="I548" s="146">
        <f t="shared" si="26"/>
        <v>6</v>
      </c>
      <c r="J548" s="149">
        <v>1.5711490296957042</v>
      </c>
      <c r="K548" s="32" t="str">
        <f t="shared" si="25"/>
        <v>1135Branch B</v>
      </c>
    </row>
    <row r="549" spans="1:11">
      <c r="A549" s="68">
        <v>1135</v>
      </c>
      <c r="B549" s="70" t="s">
        <v>2</v>
      </c>
      <c r="C549" s="71">
        <f t="shared" si="24"/>
        <v>1.9905098632062597</v>
      </c>
      <c r="I549" s="146">
        <f t="shared" si="26"/>
        <v>10</v>
      </c>
      <c r="J549" s="149">
        <v>0.99050986320625978</v>
      </c>
      <c r="K549" s="32" t="str">
        <f t="shared" si="25"/>
        <v>1135Branch C</v>
      </c>
    </row>
    <row r="550" spans="1:11">
      <c r="A550" s="68">
        <v>1135</v>
      </c>
      <c r="B550" s="70" t="s">
        <v>3</v>
      </c>
      <c r="C550" s="71">
        <f t="shared" si="24"/>
        <v>0.66401928719783121</v>
      </c>
      <c r="I550" s="146">
        <f t="shared" si="26"/>
        <v>3</v>
      </c>
      <c r="J550" s="149">
        <v>0.36401928719783117</v>
      </c>
      <c r="K550" s="32" t="str">
        <f t="shared" si="25"/>
        <v>1135Branch D</v>
      </c>
    </row>
    <row r="551" spans="1:11">
      <c r="A551" s="68">
        <v>1136</v>
      </c>
      <c r="B551" s="70" t="s">
        <v>0</v>
      </c>
      <c r="C551" s="71">
        <f t="shared" si="24"/>
        <v>5.6193733454972445</v>
      </c>
      <c r="I551" s="146">
        <f t="shared" si="26"/>
        <v>8</v>
      </c>
      <c r="J551" s="149">
        <v>4.8193733454972447</v>
      </c>
      <c r="K551" s="32" t="str">
        <f t="shared" si="25"/>
        <v>1136Branch A</v>
      </c>
    </row>
    <row r="552" spans="1:11">
      <c r="A552" s="68">
        <v>1136</v>
      </c>
      <c r="B552" s="70" t="s">
        <v>1</v>
      </c>
      <c r="C552" s="71">
        <f t="shared" si="24"/>
        <v>1.0395790538580556</v>
      </c>
      <c r="I552" s="146">
        <f t="shared" si="26"/>
        <v>2</v>
      </c>
      <c r="J552" s="149">
        <v>0.83957905385805554</v>
      </c>
      <c r="K552" s="32" t="str">
        <f t="shared" si="25"/>
        <v>1136Branch B</v>
      </c>
    </row>
    <row r="553" spans="1:11">
      <c r="A553" s="68">
        <v>1136</v>
      </c>
      <c r="B553" s="70" t="s">
        <v>2</v>
      </c>
      <c r="C553" s="71">
        <f t="shared" si="24"/>
        <v>0.93684505488644942</v>
      </c>
      <c r="I553" s="146">
        <f t="shared" si="26"/>
        <v>5</v>
      </c>
      <c r="J553" s="149">
        <v>0.43684505488644942</v>
      </c>
      <c r="K553" s="32" t="str">
        <f t="shared" si="25"/>
        <v>1136Branch C</v>
      </c>
    </row>
    <row r="554" spans="1:11">
      <c r="A554" s="68">
        <v>1136</v>
      </c>
      <c r="B554" s="70" t="s">
        <v>3</v>
      </c>
      <c r="C554" s="71">
        <f t="shared" si="24"/>
        <v>2.1589031834724062</v>
      </c>
      <c r="I554" s="146">
        <f t="shared" si="26"/>
        <v>1</v>
      </c>
      <c r="J554" s="149">
        <v>2.0589031834724061</v>
      </c>
      <c r="K554" s="32" t="str">
        <f t="shared" si="25"/>
        <v>1136Branch D</v>
      </c>
    </row>
    <row r="555" spans="1:11">
      <c r="A555" s="68">
        <v>1137</v>
      </c>
      <c r="B555" s="70" t="s">
        <v>0</v>
      </c>
      <c r="C555" s="71">
        <f t="shared" si="24"/>
        <v>2.7040093508908338</v>
      </c>
      <c r="I555" s="146">
        <f t="shared" si="26"/>
        <v>7</v>
      </c>
      <c r="J555" s="149">
        <v>2.0040093508908337</v>
      </c>
      <c r="K555" s="32" t="str">
        <f t="shared" si="25"/>
        <v>1137Branch A</v>
      </c>
    </row>
    <row r="556" spans="1:11">
      <c r="A556" s="68">
        <v>1137</v>
      </c>
      <c r="B556" s="70" t="s">
        <v>1</v>
      </c>
      <c r="C556" s="71">
        <f t="shared" si="24"/>
        <v>4.634425679308575</v>
      </c>
      <c r="I556" s="146">
        <f t="shared" si="26"/>
        <v>4</v>
      </c>
      <c r="J556" s="149">
        <v>4.2344256793085746</v>
      </c>
      <c r="K556" s="32" t="str">
        <f t="shared" si="25"/>
        <v>1137Branch B</v>
      </c>
    </row>
    <row r="557" spans="1:11">
      <c r="A557" s="68">
        <v>1137</v>
      </c>
      <c r="B557" s="70" t="s">
        <v>2</v>
      </c>
      <c r="C557" s="71">
        <f t="shared" si="24"/>
        <v>5.7836205618190917</v>
      </c>
      <c r="I557" s="146">
        <f t="shared" si="26"/>
        <v>9</v>
      </c>
      <c r="J557" s="149">
        <v>4.8836205618190913</v>
      </c>
      <c r="K557" s="32" t="str">
        <f t="shared" si="25"/>
        <v>1137Branch C</v>
      </c>
    </row>
    <row r="558" spans="1:11">
      <c r="A558" s="68">
        <v>1137</v>
      </c>
      <c r="B558" s="70" t="s">
        <v>3</v>
      </c>
      <c r="C558" s="71">
        <f t="shared" si="24"/>
        <v>1.6105100055898629</v>
      </c>
      <c r="I558" s="146">
        <f t="shared" si="26"/>
        <v>6</v>
      </c>
      <c r="J558" s="149">
        <v>1.0105100055898628</v>
      </c>
      <c r="K558" s="32" t="str">
        <f t="shared" si="25"/>
        <v>1137Branch D</v>
      </c>
    </row>
    <row r="559" spans="1:11">
      <c r="A559" s="68">
        <v>1138</v>
      </c>
      <c r="B559" s="70" t="s">
        <v>0</v>
      </c>
      <c r="C559" s="71">
        <f t="shared" si="24"/>
        <v>4.640732382228884</v>
      </c>
      <c r="I559" s="146">
        <f t="shared" si="26"/>
        <v>10</v>
      </c>
      <c r="J559" s="149">
        <v>3.640732382228884</v>
      </c>
      <c r="K559" s="32" t="str">
        <f t="shared" si="25"/>
        <v>1138Branch A</v>
      </c>
    </row>
    <row r="560" spans="1:11">
      <c r="A560" s="68">
        <v>1138</v>
      </c>
      <c r="B560" s="70" t="s">
        <v>1</v>
      </c>
      <c r="C560" s="71">
        <f t="shared" si="24"/>
        <v>0.67602664133282619</v>
      </c>
      <c r="I560" s="146">
        <f t="shared" si="26"/>
        <v>3</v>
      </c>
      <c r="J560" s="149">
        <v>0.37602664133282615</v>
      </c>
      <c r="K560" s="32" t="str">
        <f t="shared" si="25"/>
        <v>1138Branch B</v>
      </c>
    </row>
    <row r="561" spans="1:11">
      <c r="A561" s="68">
        <v>1138</v>
      </c>
      <c r="B561" s="70" t="s">
        <v>2</v>
      </c>
      <c r="C561" s="71">
        <f t="shared" si="24"/>
        <v>3.0879525312113101</v>
      </c>
      <c r="I561" s="146">
        <f t="shared" si="26"/>
        <v>8</v>
      </c>
      <c r="J561" s="149">
        <v>2.2879525312113098</v>
      </c>
      <c r="K561" s="32" t="str">
        <f t="shared" si="25"/>
        <v>1138Branch C</v>
      </c>
    </row>
    <row r="562" spans="1:11">
      <c r="A562" s="68">
        <v>1138</v>
      </c>
      <c r="B562" s="70" t="s">
        <v>3</v>
      </c>
      <c r="C562" s="71">
        <f t="shared" si="24"/>
        <v>2.038785860699587</v>
      </c>
      <c r="I562" s="146">
        <f t="shared" si="26"/>
        <v>2</v>
      </c>
      <c r="J562" s="149">
        <v>1.8387858606995868</v>
      </c>
      <c r="K562" s="32" t="str">
        <f t="shared" si="25"/>
        <v>1138Branch D</v>
      </c>
    </row>
    <row r="563" spans="1:11">
      <c r="A563" s="68">
        <v>1139</v>
      </c>
      <c r="B563" s="70" t="s">
        <v>0</v>
      </c>
      <c r="C563" s="71">
        <f t="shared" si="24"/>
        <v>3.3699129773331222</v>
      </c>
      <c r="I563" s="146">
        <f t="shared" si="26"/>
        <v>5</v>
      </c>
      <c r="J563" s="149">
        <v>2.8699129773331222</v>
      </c>
      <c r="K563" s="32" t="str">
        <f t="shared" si="25"/>
        <v>1139Branch A</v>
      </c>
    </row>
    <row r="564" spans="1:11">
      <c r="A564" s="68">
        <v>1139</v>
      </c>
      <c r="B564" s="70" t="s">
        <v>1</v>
      </c>
      <c r="C564" s="71">
        <f t="shared" si="24"/>
        <v>3.45227211879708</v>
      </c>
      <c r="I564" s="146">
        <f t="shared" si="26"/>
        <v>1</v>
      </c>
      <c r="J564" s="149">
        <v>3.3522721187970799</v>
      </c>
      <c r="K564" s="32" t="str">
        <f t="shared" si="25"/>
        <v>1139Branch B</v>
      </c>
    </row>
    <row r="565" spans="1:11">
      <c r="A565" s="68">
        <v>1139</v>
      </c>
      <c r="B565" s="70" t="s">
        <v>2</v>
      </c>
      <c r="C565" s="71">
        <f t="shared" si="24"/>
        <v>2.7232319812558767</v>
      </c>
      <c r="I565" s="146">
        <f t="shared" si="26"/>
        <v>7</v>
      </c>
      <c r="J565" s="149">
        <v>2.023231981255877</v>
      </c>
      <c r="K565" s="32" t="str">
        <f t="shared" si="25"/>
        <v>1139Branch C</v>
      </c>
    </row>
    <row r="566" spans="1:11">
      <c r="A566" s="68">
        <v>1139</v>
      </c>
      <c r="B566" s="70" t="s">
        <v>3</v>
      </c>
      <c r="C566" s="71">
        <f t="shared" si="24"/>
        <v>1.281847252296918</v>
      </c>
      <c r="I566" s="146">
        <f t="shared" si="26"/>
        <v>4</v>
      </c>
      <c r="J566" s="149">
        <v>0.88184725229691807</v>
      </c>
      <c r="K566" s="32" t="str">
        <f t="shared" si="25"/>
        <v>1139Branch D</v>
      </c>
    </row>
    <row r="567" spans="1:11">
      <c r="A567" s="68">
        <v>1140</v>
      </c>
      <c r="B567" s="70" t="s">
        <v>0</v>
      </c>
      <c r="C567" s="71">
        <f t="shared" si="24"/>
        <v>7.033075022268485</v>
      </c>
      <c r="I567" s="146">
        <f t="shared" si="26"/>
        <v>9</v>
      </c>
      <c r="J567" s="149">
        <v>6.1330750222684847</v>
      </c>
      <c r="K567" s="32" t="str">
        <f t="shared" si="25"/>
        <v>1140Branch A</v>
      </c>
    </row>
    <row r="568" spans="1:11">
      <c r="A568" s="68">
        <v>1140</v>
      </c>
      <c r="B568" s="70" t="s">
        <v>1</v>
      </c>
      <c r="C568" s="71">
        <f t="shared" si="24"/>
        <v>5.331964789629251</v>
      </c>
      <c r="I568" s="146">
        <f t="shared" si="26"/>
        <v>6</v>
      </c>
      <c r="J568" s="149">
        <v>4.7319647896292514</v>
      </c>
      <c r="K568" s="32" t="str">
        <f t="shared" si="25"/>
        <v>1140Branch B</v>
      </c>
    </row>
    <row r="569" spans="1:11">
      <c r="A569" s="68">
        <v>1140</v>
      </c>
      <c r="B569" s="70" t="s">
        <v>2</v>
      </c>
      <c r="C569" s="71">
        <f t="shared" si="24"/>
        <v>4.6229961172892677</v>
      </c>
      <c r="I569" s="146">
        <f t="shared" si="26"/>
        <v>10</v>
      </c>
      <c r="J569" s="149">
        <v>3.6229961172892677</v>
      </c>
      <c r="K569" s="32" t="str">
        <f t="shared" si="25"/>
        <v>1140Branch C</v>
      </c>
    </row>
    <row r="570" spans="1:11">
      <c r="A570" s="68">
        <v>1140</v>
      </c>
      <c r="B570" s="70" t="s">
        <v>3</v>
      </c>
      <c r="C570" s="71">
        <f t="shared" si="24"/>
        <v>1.3670599313199145</v>
      </c>
      <c r="I570" s="146">
        <f t="shared" si="26"/>
        <v>3</v>
      </c>
      <c r="J570" s="149">
        <v>1.0670599313199145</v>
      </c>
      <c r="K570" s="32" t="str">
        <f t="shared" si="25"/>
        <v>1140Branch D</v>
      </c>
    </row>
    <row r="571" spans="1:11">
      <c r="A571" s="68">
        <v>1141</v>
      </c>
      <c r="B571" s="70" t="s">
        <v>0</v>
      </c>
      <c r="C571" s="71">
        <f t="shared" si="24"/>
        <v>4.8145863121985979</v>
      </c>
      <c r="I571" s="146">
        <f t="shared" si="26"/>
        <v>8</v>
      </c>
      <c r="J571" s="149">
        <v>4.0145863121985981</v>
      </c>
      <c r="K571" s="32" t="str">
        <f t="shared" si="25"/>
        <v>1141Branch A</v>
      </c>
    </row>
    <row r="572" spans="1:11">
      <c r="A572" s="68">
        <v>1141</v>
      </c>
      <c r="B572" s="70" t="s">
        <v>1</v>
      </c>
      <c r="C572" s="71">
        <f t="shared" si="24"/>
        <v>5.1897573742936451</v>
      </c>
      <c r="I572" s="146">
        <f t="shared" si="26"/>
        <v>2</v>
      </c>
      <c r="J572" s="149">
        <v>4.989757374293645</v>
      </c>
      <c r="K572" s="32" t="str">
        <f t="shared" si="25"/>
        <v>1141Branch B</v>
      </c>
    </row>
    <row r="573" spans="1:11">
      <c r="A573" s="68">
        <v>1141</v>
      </c>
      <c r="B573" s="70" t="s">
        <v>2</v>
      </c>
      <c r="C573" s="71">
        <f t="shared" si="24"/>
        <v>3.1360121049934424</v>
      </c>
      <c r="I573" s="146">
        <f t="shared" si="26"/>
        <v>5</v>
      </c>
      <c r="J573" s="149">
        <v>2.6360121049934424</v>
      </c>
      <c r="K573" s="32" t="str">
        <f t="shared" si="25"/>
        <v>1141Branch C</v>
      </c>
    </row>
    <row r="574" spans="1:11">
      <c r="A574" s="68">
        <v>1141</v>
      </c>
      <c r="B574" s="70" t="s">
        <v>3</v>
      </c>
      <c r="C574" s="71">
        <f t="shared" si="24"/>
        <v>2.9221632237314901</v>
      </c>
      <c r="I574" s="146">
        <f t="shared" si="26"/>
        <v>1</v>
      </c>
      <c r="J574" s="149">
        <v>2.82216322373149</v>
      </c>
      <c r="K574" s="32" t="str">
        <f t="shared" si="25"/>
        <v>1141Branch D</v>
      </c>
    </row>
    <row r="575" spans="1:11">
      <c r="A575" s="68">
        <v>1142</v>
      </c>
      <c r="B575" s="70" t="s">
        <v>0</v>
      </c>
      <c r="C575" s="71">
        <f t="shared" si="24"/>
        <v>3.6204659771232501</v>
      </c>
      <c r="I575" s="146">
        <f t="shared" si="26"/>
        <v>7</v>
      </c>
      <c r="J575" s="149">
        <v>2.9204659771232504</v>
      </c>
      <c r="K575" s="32" t="str">
        <f t="shared" si="25"/>
        <v>1142Branch A</v>
      </c>
    </row>
    <row r="576" spans="1:11">
      <c r="A576" s="68">
        <v>1142</v>
      </c>
      <c r="B576" s="70" t="s">
        <v>1</v>
      </c>
      <c r="C576" s="71">
        <f t="shared" si="24"/>
        <v>3.7665053031953462</v>
      </c>
      <c r="I576" s="146">
        <f t="shared" si="26"/>
        <v>4</v>
      </c>
      <c r="J576" s="149">
        <v>3.3665053031953462</v>
      </c>
      <c r="K576" s="32" t="str">
        <f t="shared" si="25"/>
        <v>1142Branch B</v>
      </c>
    </row>
    <row r="577" spans="1:11">
      <c r="A577" s="68">
        <v>1142</v>
      </c>
      <c r="B577" s="70" t="s">
        <v>2</v>
      </c>
      <c r="C577" s="71">
        <f t="shared" si="24"/>
        <v>1.2302003344376682</v>
      </c>
      <c r="I577" s="146">
        <f t="shared" si="26"/>
        <v>9</v>
      </c>
      <c r="J577" s="149">
        <v>0.33020033443766805</v>
      </c>
      <c r="K577" s="32" t="str">
        <f t="shared" si="25"/>
        <v>1142Branch C</v>
      </c>
    </row>
    <row r="578" spans="1:11">
      <c r="A578" s="68">
        <v>1142</v>
      </c>
      <c r="B578" s="70" t="s">
        <v>3</v>
      </c>
      <c r="C578" s="71">
        <f t="shared" si="24"/>
        <v>1.7997360042230839</v>
      </c>
      <c r="I578" s="146">
        <f t="shared" si="26"/>
        <v>6</v>
      </c>
      <c r="J578" s="149">
        <v>1.1997360042230838</v>
      </c>
      <c r="K578" s="32" t="str">
        <f t="shared" si="25"/>
        <v>1142Branch D</v>
      </c>
    </row>
    <row r="579" spans="1:11">
      <c r="A579" s="68">
        <v>1143</v>
      </c>
      <c r="B579" s="70" t="s">
        <v>0</v>
      </c>
      <c r="C579" s="71">
        <f t="shared" si="24"/>
        <v>6.419316603138852</v>
      </c>
      <c r="I579" s="146">
        <f t="shared" si="26"/>
        <v>10</v>
      </c>
      <c r="J579" s="149">
        <v>5.419316603138852</v>
      </c>
      <c r="K579" s="32" t="str">
        <f t="shared" si="25"/>
        <v>1143Branch A</v>
      </c>
    </row>
    <row r="580" spans="1:11">
      <c r="A580" s="68">
        <v>1143</v>
      </c>
      <c r="B580" s="70" t="s">
        <v>1</v>
      </c>
      <c r="C580" s="71">
        <f t="shared" si="24"/>
        <v>4.0123301220632346</v>
      </c>
      <c r="I580" s="146">
        <f t="shared" si="26"/>
        <v>3</v>
      </c>
      <c r="J580" s="149">
        <v>3.7123301220632343</v>
      </c>
      <c r="K580" s="32" t="str">
        <f t="shared" si="25"/>
        <v>1143Branch B</v>
      </c>
    </row>
    <row r="581" spans="1:11">
      <c r="A581" s="68">
        <v>1143</v>
      </c>
      <c r="B581" s="70" t="s">
        <v>2</v>
      </c>
      <c r="C581" s="71">
        <f t="shared" si="24"/>
        <v>3.0083724948205015</v>
      </c>
      <c r="I581" s="146">
        <f t="shared" si="26"/>
        <v>8</v>
      </c>
      <c r="J581" s="149">
        <v>2.2083724948205012</v>
      </c>
      <c r="K581" s="32" t="str">
        <f t="shared" si="25"/>
        <v>1143Branch C</v>
      </c>
    </row>
    <row r="582" spans="1:11">
      <c r="A582" s="68">
        <v>1143</v>
      </c>
      <c r="B582" s="70" t="s">
        <v>3</v>
      </c>
      <c r="C582" s="71">
        <f t="shared" si="24"/>
        <v>2.7079396364545603</v>
      </c>
      <c r="I582" s="146">
        <f t="shared" si="26"/>
        <v>2</v>
      </c>
      <c r="J582" s="149">
        <v>2.5079396364545601</v>
      </c>
      <c r="K582" s="32" t="str">
        <f t="shared" si="25"/>
        <v>1143Branch D</v>
      </c>
    </row>
    <row r="583" spans="1:11">
      <c r="A583" s="68">
        <v>1144</v>
      </c>
      <c r="B583" s="70" t="s">
        <v>0</v>
      </c>
      <c r="C583" s="71">
        <f t="shared" si="24"/>
        <v>1.2961939082492286</v>
      </c>
      <c r="I583" s="146">
        <f t="shared" si="26"/>
        <v>5</v>
      </c>
      <c r="J583" s="149">
        <v>0.79619390824922864</v>
      </c>
      <c r="K583" s="32" t="str">
        <f t="shared" si="25"/>
        <v>1144Branch A</v>
      </c>
    </row>
    <row r="584" spans="1:11">
      <c r="A584" s="68">
        <v>1144</v>
      </c>
      <c r="B584" s="70" t="s">
        <v>1</v>
      </c>
      <c r="C584" s="71">
        <f t="shared" ref="C584:C647" si="27">J584+I584/10</f>
        <v>4.6171896535308843</v>
      </c>
      <c r="I584" s="146">
        <f t="shared" si="26"/>
        <v>1</v>
      </c>
      <c r="J584" s="149">
        <v>4.5171896535308846</v>
      </c>
      <c r="K584" s="32" t="str">
        <f t="shared" ref="K584:K647" si="28">A584&amp;B584</f>
        <v>1144Branch B</v>
      </c>
    </row>
    <row r="585" spans="1:11">
      <c r="A585" s="68">
        <v>1144</v>
      </c>
      <c r="B585" s="70" t="s">
        <v>2</v>
      </c>
      <c r="C585" s="71">
        <f t="shared" si="27"/>
        <v>5.059719341836094</v>
      </c>
      <c r="I585" s="146">
        <f t="shared" si="26"/>
        <v>7</v>
      </c>
      <c r="J585" s="149">
        <v>4.3597193418360938</v>
      </c>
      <c r="K585" s="32" t="str">
        <f t="shared" si="28"/>
        <v>1144Branch C</v>
      </c>
    </row>
    <row r="586" spans="1:11">
      <c r="A586" s="68">
        <v>1144</v>
      </c>
      <c r="B586" s="70" t="s">
        <v>3</v>
      </c>
      <c r="C586" s="71">
        <f t="shared" si="27"/>
        <v>3.3474389043136266</v>
      </c>
      <c r="I586" s="146">
        <f t="shared" si="26"/>
        <v>4</v>
      </c>
      <c r="J586" s="149">
        <v>2.9474389043136267</v>
      </c>
      <c r="K586" s="32" t="str">
        <f t="shared" si="28"/>
        <v>1144Branch D</v>
      </c>
    </row>
    <row r="587" spans="1:11">
      <c r="A587" s="68">
        <v>1145</v>
      </c>
      <c r="B587" s="70" t="s">
        <v>0</v>
      </c>
      <c r="C587" s="71">
        <f t="shared" si="27"/>
        <v>6.4754582374358041</v>
      </c>
      <c r="I587" s="146">
        <f t="shared" si="26"/>
        <v>9</v>
      </c>
      <c r="J587" s="149">
        <v>5.5754582374358037</v>
      </c>
      <c r="K587" s="32" t="str">
        <f t="shared" si="28"/>
        <v>1145Branch A</v>
      </c>
    </row>
    <row r="588" spans="1:11">
      <c r="A588" s="68">
        <v>1145</v>
      </c>
      <c r="B588" s="70" t="s">
        <v>1</v>
      </c>
      <c r="C588" s="71">
        <f t="shared" si="27"/>
        <v>3.392188585804282</v>
      </c>
      <c r="I588" s="146">
        <f t="shared" si="26"/>
        <v>6</v>
      </c>
      <c r="J588" s="149">
        <v>2.7921885858042819</v>
      </c>
      <c r="K588" s="32" t="str">
        <f t="shared" si="28"/>
        <v>1145Branch B</v>
      </c>
    </row>
    <row r="589" spans="1:11">
      <c r="A589" s="68">
        <v>1145</v>
      </c>
      <c r="B589" s="70" t="s">
        <v>2</v>
      </c>
      <c r="C589" s="71">
        <f t="shared" si="27"/>
        <v>1.1392388371258342</v>
      </c>
      <c r="I589" s="146">
        <f t="shared" si="26"/>
        <v>10</v>
      </c>
      <c r="J589" s="149">
        <v>0.13923883712583407</v>
      </c>
      <c r="K589" s="32" t="str">
        <f t="shared" si="28"/>
        <v>1145Branch C</v>
      </c>
    </row>
    <row r="590" spans="1:11">
      <c r="A590" s="68">
        <v>1145</v>
      </c>
      <c r="B590" s="70" t="s">
        <v>3</v>
      </c>
      <c r="C590" s="71">
        <f t="shared" si="27"/>
        <v>2.8358931113118575</v>
      </c>
      <c r="I590" s="146">
        <f t="shared" si="26"/>
        <v>3</v>
      </c>
      <c r="J590" s="149">
        <v>2.5358931113118577</v>
      </c>
      <c r="K590" s="32" t="str">
        <f t="shared" si="28"/>
        <v>1145Branch D</v>
      </c>
    </row>
    <row r="591" spans="1:11">
      <c r="A591" s="68">
        <v>1146</v>
      </c>
      <c r="B591" s="70" t="s">
        <v>0</v>
      </c>
      <c r="C591" s="71">
        <f t="shared" si="27"/>
        <v>3.2549543533408452</v>
      </c>
      <c r="I591" s="146">
        <f t="shared" si="26"/>
        <v>8</v>
      </c>
      <c r="J591" s="149">
        <v>2.4549543533408453</v>
      </c>
      <c r="K591" s="32" t="str">
        <f t="shared" si="28"/>
        <v>1146Branch A</v>
      </c>
    </row>
    <row r="592" spans="1:11">
      <c r="A592" s="68">
        <v>1146</v>
      </c>
      <c r="B592" s="70" t="s">
        <v>1</v>
      </c>
      <c r="C592" s="71">
        <f t="shared" si="27"/>
        <v>3.8813162276940054</v>
      </c>
      <c r="I592" s="146">
        <f t="shared" si="26"/>
        <v>2</v>
      </c>
      <c r="J592" s="149">
        <v>3.6813162276940052</v>
      </c>
      <c r="K592" s="32" t="str">
        <f t="shared" si="28"/>
        <v>1146Branch B</v>
      </c>
    </row>
    <row r="593" spans="1:11">
      <c r="A593" s="68">
        <v>1146</v>
      </c>
      <c r="B593" s="70" t="s">
        <v>2</v>
      </c>
      <c r="C593" s="71">
        <f t="shared" si="27"/>
        <v>5.4881505278386946</v>
      </c>
      <c r="I593" s="146">
        <f t="shared" si="26"/>
        <v>5</v>
      </c>
      <c r="J593" s="149">
        <v>4.9881505278386946</v>
      </c>
      <c r="K593" s="32" t="str">
        <f t="shared" si="28"/>
        <v>1146Branch C</v>
      </c>
    </row>
    <row r="594" spans="1:11">
      <c r="A594" s="68">
        <v>1146</v>
      </c>
      <c r="B594" s="70" t="s">
        <v>3</v>
      </c>
      <c r="C594" s="71">
        <f t="shared" si="27"/>
        <v>2.4804874746417789</v>
      </c>
      <c r="I594" s="146">
        <f t="shared" ref="I594:I657" si="29">I584</f>
        <v>1</v>
      </c>
      <c r="J594" s="149">
        <v>2.3804874746417788</v>
      </c>
      <c r="K594" s="32" t="str">
        <f t="shared" si="28"/>
        <v>1146Branch D</v>
      </c>
    </row>
    <row r="595" spans="1:11">
      <c r="A595" s="68">
        <v>1147</v>
      </c>
      <c r="B595" s="70" t="s">
        <v>0</v>
      </c>
      <c r="C595" s="71">
        <f t="shared" si="27"/>
        <v>1.152406261575615</v>
      </c>
      <c r="I595" s="146">
        <f t="shared" si="29"/>
        <v>7</v>
      </c>
      <c r="J595" s="149">
        <v>0.45240626157561503</v>
      </c>
      <c r="K595" s="32" t="str">
        <f t="shared" si="28"/>
        <v>1147Branch A</v>
      </c>
    </row>
    <row r="596" spans="1:11">
      <c r="A596" s="68">
        <v>1147</v>
      </c>
      <c r="B596" s="70" t="s">
        <v>1</v>
      </c>
      <c r="C596" s="71">
        <f t="shared" si="27"/>
        <v>3.5770006558114487</v>
      </c>
      <c r="I596" s="146">
        <f t="shared" si="29"/>
        <v>4</v>
      </c>
      <c r="J596" s="149">
        <v>3.1770006558114487</v>
      </c>
      <c r="K596" s="32" t="str">
        <f t="shared" si="28"/>
        <v>1147Branch B</v>
      </c>
    </row>
    <row r="597" spans="1:11">
      <c r="A597" s="68">
        <v>1147</v>
      </c>
      <c r="B597" s="70" t="s">
        <v>2</v>
      </c>
      <c r="C597" s="71">
        <f t="shared" si="27"/>
        <v>3.27271597695476</v>
      </c>
      <c r="I597" s="146">
        <f t="shared" si="29"/>
        <v>9</v>
      </c>
      <c r="J597" s="149">
        <v>2.3727159769547601</v>
      </c>
      <c r="K597" s="32" t="str">
        <f t="shared" si="28"/>
        <v>1147Branch C</v>
      </c>
    </row>
    <row r="598" spans="1:11">
      <c r="A598" s="68">
        <v>1147</v>
      </c>
      <c r="B598" s="70" t="s">
        <v>3</v>
      </c>
      <c r="C598" s="71">
        <f t="shared" si="27"/>
        <v>4.544992492580314</v>
      </c>
      <c r="I598" s="146">
        <f t="shared" si="29"/>
        <v>6</v>
      </c>
      <c r="J598" s="149">
        <v>3.9449924925803139</v>
      </c>
      <c r="K598" s="32" t="str">
        <f t="shared" si="28"/>
        <v>1147Branch D</v>
      </c>
    </row>
    <row r="599" spans="1:11">
      <c r="A599" s="68">
        <v>1148</v>
      </c>
      <c r="B599" s="70" t="s">
        <v>0</v>
      </c>
      <c r="C599" s="71">
        <f t="shared" si="27"/>
        <v>6.9139008158612416</v>
      </c>
      <c r="I599" s="146">
        <f t="shared" si="29"/>
        <v>10</v>
      </c>
      <c r="J599" s="149">
        <v>5.9139008158612416</v>
      </c>
      <c r="K599" s="32" t="str">
        <f t="shared" si="28"/>
        <v>1148Branch A</v>
      </c>
    </row>
    <row r="600" spans="1:11">
      <c r="A600" s="68">
        <v>1148</v>
      </c>
      <c r="B600" s="70" t="s">
        <v>1</v>
      </c>
      <c r="C600" s="71">
        <f t="shared" si="27"/>
        <v>4.7196338421389292</v>
      </c>
      <c r="I600" s="146">
        <f t="shared" si="29"/>
        <v>3</v>
      </c>
      <c r="J600" s="149">
        <v>4.4196338421389294</v>
      </c>
      <c r="K600" s="32" t="str">
        <f t="shared" si="28"/>
        <v>1148Branch B</v>
      </c>
    </row>
    <row r="601" spans="1:11">
      <c r="A601" s="68">
        <v>1148</v>
      </c>
      <c r="B601" s="70" t="s">
        <v>2</v>
      </c>
      <c r="C601" s="71">
        <f t="shared" si="27"/>
        <v>3.5702029821683272</v>
      </c>
      <c r="I601" s="146">
        <f t="shared" si="29"/>
        <v>8</v>
      </c>
      <c r="J601" s="149">
        <v>2.7702029821683274</v>
      </c>
      <c r="K601" s="32" t="str">
        <f t="shared" si="28"/>
        <v>1148Branch C</v>
      </c>
    </row>
    <row r="602" spans="1:11">
      <c r="A602" s="68">
        <v>1148</v>
      </c>
      <c r="B602" s="70" t="s">
        <v>3</v>
      </c>
      <c r="C602" s="71">
        <f t="shared" si="27"/>
        <v>2.7360839205843419</v>
      </c>
      <c r="I602" s="146">
        <f t="shared" si="29"/>
        <v>2</v>
      </c>
      <c r="J602" s="149">
        <v>2.5360839205843417</v>
      </c>
      <c r="K602" s="32" t="str">
        <f t="shared" si="28"/>
        <v>1148Branch D</v>
      </c>
    </row>
    <row r="603" spans="1:11">
      <c r="A603" s="68">
        <v>1149</v>
      </c>
      <c r="B603" s="70" t="s">
        <v>0</v>
      </c>
      <c r="C603" s="71">
        <f t="shared" si="27"/>
        <v>6.649905986932529</v>
      </c>
      <c r="I603" s="146">
        <f t="shared" si="29"/>
        <v>5</v>
      </c>
      <c r="J603" s="149">
        <v>6.149905986932529</v>
      </c>
      <c r="K603" s="32" t="str">
        <f t="shared" si="28"/>
        <v>1149Branch A</v>
      </c>
    </row>
    <row r="604" spans="1:11">
      <c r="A604" s="68">
        <v>1149</v>
      </c>
      <c r="B604" s="70" t="s">
        <v>1</v>
      </c>
      <c r="C604" s="71">
        <f t="shared" si="27"/>
        <v>1.7947185300626183</v>
      </c>
      <c r="I604" s="146">
        <f t="shared" si="29"/>
        <v>1</v>
      </c>
      <c r="J604" s="149">
        <v>1.6947185300626182</v>
      </c>
      <c r="K604" s="32" t="str">
        <f t="shared" si="28"/>
        <v>1149Branch B</v>
      </c>
    </row>
    <row r="605" spans="1:11">
      <c r="A605" s="68">
        <v>1149</v>
      </c>
      <c r="B605" s="70" t="s">
        <v>2</v>
      </c>
      <c r="C605" s="71">
        <f t="shared" si="27"/>
        <v>2.0827463306104894</v>
      </c>
      <c r="I605" s="146">
        <f t="shared" si="29"/>
        <v>7</v>
      </c>
      <c r="J605" s="149">
        <v>1.3827463306104892</v>
      </c>
      <c r="K605" s="32" t="str">
        <f t="shared" si="28"/>
        <v>1149Branch C</v>
      </c>
    </row>
    <row r="606" spans="1:11">
      <c r="A606" s="68">
        <v>1149</v>
      </c>
      <c r="B606" s="70" t="s">
        <v>3</v>
      </c>
      <c r="C606" s="71">
        <f t="shared" si="27"/>
        <v>2.6791733756122404</v>
      </c>
      <c r="I606" s="146">
        <f t="shared" si="29"/>
        <v>4</v>
      </c>
      <c r="J606" s="149">
        <v>2.2791733756122405</v>
      </c>
      <c r="K606" s="32" t="str">
        <f t="shared" si="28"/>
        <v>1149Branch D</v>
      </c>
    </row>
    <row r="607" spans="1:11">
      <c r="A607" s="68">
        <v>1150</v>
      </c>
      <c r="B607" s="70" t="s">
        <v>0</v>
      </c>
      <c r="C607" s="71">
        <f t="shared" si="27"/>
        <v>4.2532778045520585</v>
      </c>
      <c r="I607" s="146">
        <f t="shared" si="29"/>
        <v>9</v>
      </c>
      <c r="J607" s="149">
        <v>3.3532778045520582</v>
      </c>
      <c r="K607" s="32" t="str">
        <f t="shared" si="28"/>
        <v>1150Branch A</v>
      </c>
    </row>
    <row r="608" spans="1:11">
      <c r="A608" s="68">
        <v>1150</v>
      </c>
      <c r="B608" s="70" t="s">
        <v>1</v>
      </c>
      <c r="C608" s="71">
        <f t="shared" si="27"/>
        <v>2.3267320428797524</v>
      </c>
      <c r="I608" s="146">
        <f t="shared" si="29"/>
        <v>6</v>
      </c>
      <c r="J608" s="149">
        <v>1.7267320428797523</v>
      </c>
      <c r="K608" s="32" t="str">
        <f t="shared" si="28"/>
        <v>1150Branch B</v>
      </c>
    </row>
    <row r="609" spans="1:11">
      <c r="A609" s="68">
        <v>1150</v>
      </c>
      <c r="B609" s="70" t="s">
        <v>2</v>
      </c>
      <c r="C609" s="71">
        <f t="shared" si="27"/>
        <v>1.9885552056356888</v>
      </c>
      <c r="I609" s="146">
        <f t="shared" si="29"/>
        <v>10</v>
      </c>
      <c r="J609" s="149">
        <v>0.98855520563568888</v>
      </c>
      <c r="K609" s="32" t="str">
        <f t="shared" si="28"/>
        <v>1150Branch C</v>
      </c>
    </row>
    <row r="610" spans="1:11">
      <c r="A610" s="68">
        <v>1150</v>
      </c>
      <c r="B610" s="70" t="s">
        <v>3</v>
      </c>
      <c r="C610" s="71">
        <f t="shared" si="27"/>
        <v>3.7917069686070062</v>
      </c>
      <c r="I610" s="146">
        <f t="shared" si="29"/>
        <v>3</v>
      </c>
      <c r="J610" s="149">
        <v>3.4917069686070064</v>
      </c>
      <c r="K610" s="32" t="str">
        <f t="shared" si="28"/>
        <v>1150Branch D</v>
      </c>
    </row>
    <row r="611" spans="1:11">
      <c r="A611" s="68">
        <v>1151</v>
      </c>
      <c r="B611" s="70" t="s">
        <v>0</v>
      </c>
      <c r="C611" s="71">
        <f t="shared" si="27"/>
        <v>2.9992962851753546</v>
      </c>
      <c r="I611" s="146">
        <f t="shared" si="29"/>
        <v>8</v>
      </c>
      <c r="J611" s="149">
        <v>2.1992962851753544</v>
      </c>
      <c r="K611" s="32" t="str">
        <f t="shared" si="28"/>
        <v>1151Branch A</v>
      </c>
    </row>
    <row r="612" spans="1:11">
      <c r="A612" s="68">
        <v>1151</v>
      </c>
      <c r="B612" s="70" t="s">
        <v>1</v>
      </c>
      <c r="C612" s="71">
        <f t="shared" si="27"/>
        <v>4.6849471336935915</v>
      </c>
      <c r="I612" s="146">
        <f t="shared" si="29"/>
        <v>2</v>
      </c>
      <c r="J612" s="149">
        <v>4.4849471336935913</v>
      </c>
      <c r="K612" s="32" t="str">
        <f t="shared" si="28"/>
        <v>1151Branch B</v>
      </c>
    </row>
    <row r="613" spans="1:11">
      <c r="A613" s="68">
        <v>1151</v>
      </c>
      <c r="B613" s="70" t="s">
        <v>2</v>
      </c>
      <c r="C613" s="71">
        <f t="shared" si="27"/>
        <v>5.1520737719463217</v>
      </c>
      <c r="I613" s="146">
        <f t="shared" si="29"/>
        <v>5</v>
      </c>
      <c r="J613" s="149">
        <v>4.6520737719463217</v>
      </c>
      <c r="K613" s="32" t="str">
        <f t="shared" si="28"/>
        <v>1151Branch C</v>
      </c>
    </row>
    <row r="614" spans="1:11">
      <c r="A614" s="68">
        <v>1151</v>
      </c>
      <c r="B614" s="70" t="s">
        <v>3</v>
      </c>
      <c r="C614" s="71">
        <f t="shared" si="27"/>
        <v>3.4697913699429641</v>
      </c>
      <c r="I614" s="146">
        <f t="shared" si="29"/>
        <v>1</v>
      </c>
      <c r="J614" s="149">
        <v>3.369791369942964</v>
      </c>
      <c r="K614" s="32" t="str">
        <f t="shared" si="28"/>
        <v>1151Branch D</v>
      </c>
    </row>
    <row r="615" spans="1:11">
      <c r="A615" s="68">
        <v>1152</v>
      </c>
      <c r="B615" s="70" t="s">
        <v>0</v>
      </c>
      <c r="C615" s="71">
        <f t="shared" si="27"/>
        <v>5.1775012133004568</v>
      </c>
      <c r="I615" s="146">
        <f t="shared" si="29"/>
        <v>7</v>
      </c>
      <c r="J615" s="149">
        <v>4.4775012133004566</v>
      </c>
      <c r="K615" s="32" t="str">
        <f t="shared" si="28"/>
        <v>1152Branch A</v>
      </c>
    </row>
    <row r="616" spans="1:11">
      <c r="A616" s="68">
        <v>1152</v>
      </c>
      <c r="B616" s="70" t="s">
        <v>1</v>
      </c>
      <c r="C616" s="71">
        <f t="shared" si="27"/>
        <v>3.2266601122843448</v>
      </c>
      <c r="I616" s="146">
        <f t="shared" si="29"/>
        <v>4</v>
      </c>
      <c r="J616" s="149">
        <v>2.8266601122843449</v>
      </c>
      <c r="K616" s="32" t="str">
        <f t="shared" si="28"/>
        <v>1152Branch B</v>
      </c>
    </row>
    <row r="617" spans="1:11">
      <c r="A617" s="68">
        <v>1152</v>
      </c>
      <c r="B617" s="70" t="s">
        <v>2</v>
      </c>
      <c r="C617" s="71">
        <f t="shared" si="27"/>
        <v>5.3927567576466906</v>
      </c>
      <c r="I617" s="146">
        <f t="shared" si="29"/>
        <v>9</v>
      </c>
      <c r="J617" s="149">
        <v>4.4927567576466902</v>
      </c>
      <c r="K617" s="32" t="str">
        <f t="shared" si="28"/>
        <v>1152Branch C</v>
      </c>
    </row>
    <row r="618" spans="1:11">
      <c r="A618" s="68">
        <v>1152</v>
      </c>
      <c r="B618" s="70" t="s">
        <v>3</v>
      </c>
      <c r="C618" s="71">
        <f t="shared" si="27"/>
        <v>1.0423650595933944</v>
      </c>
      <c r="I618" s="146">
        <f t="shared" si="29"/>
        <v>6</v>
      </c>
      <c r="J618" s="149">
        <v>0.44236505959339434</v>
      </c>
      <c r="K618" s="32" t="str">
        <f t="shared" si="28"/>
        <v>1152Branch D</v>
      </c>
    </row>
    <row r="619" spans="1:11">
      <c r="A619" s="68">
        <v>1153</v>
      </c>
      <c r="B619" s="70" t="s">
        <v>0</v>
      </c>
      <c r="C619" s="71">
        <f t="shared" si="27"/>
        <v>6.1333570195931735</v>
      </c>
      <c r="I619" s="146">
        <f t="shared" si="29"/>
        <v>10</v>
      </c>
      <c r="J619" s="149">
        <v>5.1333570195931735</v>
      </c>
      <c r="K619" s="32" t="str">
        <f t="shared" si="28"/>
        <v>1153Branch A</v>
      </c>
    </row>
    <row r="620" spans="1:11">
      <c r="A620" s="68">
        <v>1153</v>
      </c>
      <c r="B620" s="70" t="s">
        <v>1</v>
      </c>
      <c r="C620" s="71">
        <f t="shared" si="27"/>
        <v>2.5825165318753225</v>
      </c>
      <c r="I620" s="146">
        <f t="shared" si="29"/>
        <v>3</v>
      </c>
      <c r="J620" s="149">
        <v>2.2825165318753227</v>
      </c>
      <c r="K620" s="32" t="str">
        <f t="shared" si="28"/>
        <v>1153Branch B</v>
      </c>
    </row>
    <row r="621" spans="1:11">
      <c r="A621" s="68">
        <v>1153</v>
      </c>
      <c r="B621" s="70" t="s">
        <v>2</v>
      </c>
      <c r="C621" s="71">
        <f t="shared" si="27"/>
        <v>1.7100224815372886</v>
      </c>
      <c r="I621" s="146">
        <f t="shared" si="29"/>
        <v>8</v>
      </c>
      <c r="J621" s="149">
        <v>0.91002248153728871</v>
      </c>
      <c r="K621" s="32" t="str">
        <f t="shared" si="28"/>
        <v>1153Branch C</v>
      </c>
    </row>
    <row r="622" spans="1:11">
      <c r="A622" s="68">
        <v>1153</v>
      </c>
      <c r="B622" s="70" t="s">
        <v>3</v>
      </c>
      <c r="C622" s="71">
        <f t="shared" si="27"/>
        <v>4.1272977839270659</v>
      </c>
      <c r="I622" s="146">
        <f t="shared" si="29"/>
        <v>2</v>
      </c>
      <c r="J622" s="149">
        <v>3.9272977839270657</v>
      </c>
      <c r="K622" s="32" t="str">
        <f t="shared" si="28"/>
        <v>1153Branch D</v>
      </c>
    </row>
    <row r="623" spans="1:11">
      <c r="A623" s="68">
        <v>1154</v>
      </c>
      <c r="B623" s="70" t="s">
        <v>0</v>
      </c>
      <c r="C623" s="71">
        <f t="shared" si="27"/>
        <v>3.628070901637463</v>
      </c>
      <c r="I623" s="146">
        <f t="shared" si="29"/>
        <v>5</v>
      </c>
      <c r="J623" s="149">
        <v>3.128070901637463</v>
      </c>
      <c r="K623" s="32" t="str">
        <f t="shared" si="28"/>
        <v>1154Branch A</v>
      </c>
    </row>
    <row r="624" spans="1:11">
      <c r="A624" s="68">
        <v>1154</v>
      </c>
      <c r="B624" s="70" t="s">
        <v>1</v>
      </c>
      <c r="C624" s="71">
        <f t="shared" si="27"/>
        <v>4.7006654761266384</v>
      </c>
      <c r="I624" s="146">
        <f t="shared" si="29"/>
        <v>1</v>
      </c>
      <c r="J624" s="149">
        <v>4.6006654761266388</v>
      </c>
      <c r="K624" s="32" t="str">
        <f t="shared" si="28"/>
        <v>1154Branch B</v>
      </c>
    </row>
    <row r="625" spans="1:11">
      <c r="A625" s="68">
        <v>1154</v>
      </c>
      <c r="B625" s="70" t="s">
        <v>2</v>
      </c>
      <c r="C625" s="71">
        <f t="shared" si="27"/>
        <v>2.6851832969434364</v>
      </c>
      <c r="I625" s="146">
        <f t="shared" si="29"/>
        <v>7</v>
      </c>
      <c r="J625" s="149">
        <v>1.9851832969434362</v>
      </c>
      <c r="K625" s="32" t="str">
        <f t="shared" si="28"/>
        <v>1154Branch C</v>
      </c>
    </row>
    <row r="626" spans="1:11">
      <c r="A626" s="68">
        <v>1154</v>
      </c>
      <c r="B626" s="70" t="s">
        <v>3</v>
      </c>
      <c r="C626" s="71">
        <f t="shared" si="27"/>
        <v>3.551508513661874</v>
      </c>
      <c r="I626" s="146">
        <f t="shared" si="29"/>
        <v>4</v>
      </c>
      <c r="J626" s="149">
        <v>3.1515085136618741</v>
      </c>
      <c r="K626" s="32" t="str">
        <f t="shared" si="28"/>
        <v>1154Branch D</v>
      </c>
    </row>
    <row r="627" spans="1:11">
      <c r="A627" s="68">
        <v>1155</v>
      </c>
      <c r="B627" s="70" t="s">
        <v>0</v>
      </c>
      <c r="C627" s="71">
        <f t="shared" si="27"/>
        <v>1.8422343103337309</v>
      </c>
      <c r="I627" s="146">
        <f t="shared" si="29"/>
        <v>9</v>
      </c>
      <c r="J627" s="149">
        <v>0.94223431033373084</v>
      </c>
      <c r="K627" s="32" t="str">
        <f t="shared" si="28"/>
        <v>1155Branch A</v>
      </c>
    </row>
    <row r="628" spans="1:11">
      <c r="A628" s="68">
        <v>1155</v>
      </c>
      <c r="B628" s="70" t="s">
        <v>1</v>
      </c>
      <c r="C628" s="71">
        <f t="shared" si="27"/>
        <v>5.3595978881698265</v>
      </c>
      <c r="I628" s="146">
        <f t="shared" si="29"/>
        <v>6</v>
      </c>
      <c r="J628" s="149">
        <v>4.7595978881698269</v>
      </c>
      <c r="K628" s="32" t="str">
        <f t="shared" si="28"/>
        <v>1155Branch B</v>
      </c>
    </row>
    <row r="629" spans="1:11">
      <c r="A629" s="68">
        <v>1155</v>
      </c>
      <c r="B629" s="70" t="s">
        <v>2</v>
      </c>
      <c r="C629" s="71">
        <f t="shared" si="27"/>
        <v>5.3763855086933559</v>
      </c>
      <c r="I629" s="146">
        <f t="shared" si="29"/>
        <v>10</v>
      </c>
      <c r="J629" s="149">
        <v>4.3763855086933559</v>
      </c>
      <c r="K629" s="32" t="str">
        <f t="shared" si="28"/>
        <v>1155Branch C</v>
      </c>
    </row>
    <row r="630" spans="1:11">
      <c r="A630" s="68">
        <v>1155</v>
      </c>
      <c r="B630" s="70" t="s">
        <v>3</v>
      </c>
      <c r="C630" s="71">
        <f t="shared" si="27"/>
        <v>2.1674689346796692</v>
      </c>
      <c r="I630" s="146">
        <f t="shared" si="29"/>
        <v>3</v>
      </c>
      <c r="J630" s="149">
        <v>1.8674689346796693</v>
      </c>
      <c r="K630" s="32" t="str">
        <f t="shared" si="28"/>
        <v>1155Branch D</v>
      </c>
    </row>
    <row r="631" spans="1:11">
      <c r="A631" s="68">
        <v>1156</v>
      </c>
      <c r="B631" s="70" t="s">
        <v>0</v>
      </c>
      <c r="C631" s="71">
        <f t="shared" si="27"/>
        <v>1.1991880203768657</v>
      </c>
      <c r="I631" s="146">
        <f t="shared" si="29"/>
        <v>8</v>
      </c>
      <c r="J631" s="149">
        <v>0.39918802037686563</v>
      </c>
      <c r="K631" s="32" t="str">
        <f t="shared" si="28"/>
        <v>1156Branch A</v>
      </c>
    </row>
    <row r="632" spans="1:11">
      <c r="A632" s="68">
        <v>1156</v>
      </c>
      <c r="B632" s="70" t="s">
        <v>1</v>
      </c>
      <c r="C632" s="71">
        <f t="shared" si="27"/>
        <v>2.6570469108087513</v>
      </c>
      <c r="I632" s="146">
        <f t="shared" si="29"/>
        <v>2</v>
      </c>
      <c r="J632" s="149">
        <v>2.4570469108087512</v>
      </c>
      <c r="K632" s="32" t="str">
        <f t="shared" si="28"/>
        <v>1156Branch B</v>
      </c>
    </row>
    <row r="633" spans="1:11">
      <c r="A633" s="68">
        <v>1156</v>
      </c>
      <c r="B633" s="70" t="s">
        <v>2</v>
      </c>
      <c r="C633" s="71">
        <f t="shared" si="27"/>
        <v>3.9057329027576628</v>
      </c>
      <c r="I633" s="146">
        <f t="shared" si="29"/>
        <v>5</v>
      </c>
      <c r="J633" s="149">
        <v>3.4057329027576628</v>
      </c>
      <c r="K633" s="32" t="str">
        <f t="shared" si="28"/>
        <v>1156Branch C</v>
      </c>
    </row>
    <row r="634" spans="1:11">
      <c r="A634" s="68">
        <v>1156</v>
      </c>
      <c r="B634" s="70" t="s">
        <v>3</v>
      </c>
      <c r="C634" s="71">
        <f t="shared" si="27"/>
        <v>2.2589003665115759</v>
      </c>
      <c r="I634" s="146">
        <f t="shared" si="29"/>
        <v>1</v>
      </c>
      <c r="J634" s="149">
        <v>2.1589003665115758</v>
      </c>
      <c r="K634" s="32" t="str">
        <f t="shared" si="28"/>
        <v>1156Branch D</v>
      </c>
    </row>
    <row r="635" spans="1:11">
      <c r="A635" s="68">
        <v>1157</v>
      </c>
      <c r="B635" s="70" t="s">
        <v>0</v>
      </c>
      <c r="C635" s="71">
        <f t="shared" si="27"/>
        <v>4.2785418008964653</v>
      </c>
      <c r="I635" s="146">
        <f t="shared" si="29"/>
        <v>7</v>
      </c>
      <c r="J635" s="149">
        <v>3.5785418008964651</v>
      </c>
      <c r="K635" s="32" t="str">
        <f t="shared" si="28"/>
        <v>1157Branch A</v>
      </c>
    </row>
    <row r="636" spans="1:11">
      <c r="A636" s="68">
        <v>1157</v>
      </c>
      <c r="B636" s="70" t="s">
        <v>1</v>
      </c>
      <c r="C636" s="71">
        <f t="shared" si="27"/>
        <v>0.58739822990544555</v>
      </c>
      <c r="I636" s="146">
        <f t="shared" si="29"/>
        <v>4</v>
      </c>
      <c r="J636" s="149">
        <v>0.18739822990544552</v>
      </c>
      <c r="K636" s="32" t="str">
        <f t="shared" si="28"/>
        <v>1157Branch B</v>
      </c>
    </row>
    <row r="637" spans="1:11">
      <c r="A637" s="68">
        <v>1157</v>
      </c>
      <c r="B637" s="70" t="s">
        <v>2</v>
      </c>
      <c r="C637" s="71">
        <f t="shared" si="27"/>
        <v>2.8126495898246557</v>
      </c>
      <c r="I637" s="146">
        <f t="shared" si="29"/>
        <v>9</v>
      </c>
      <c r="J637" s="149">
        <v>1.9126495898246558</v>
      </c>
      <c r="K637" s="32" t="str">
        <f t="shared" si="28"/>
        <v>1157Branch C</v>
      </c>
    </row>
    <row r="638" spans="1:11">
      <c r="A638" s="68">
        <v>1157</v>
      </c>
      <c r="B638" s="70" t="s">
        <v>3</v>
      </c>
      <c r="C638" s="71">
        <f t="shared" si="27"/>
        <v>3.0354462618474423</v>
      </c>
      <c r="I638" s="146">
        <f t="shared" si="29"/>
        <v>6</v>
      </c>
      <c r="J638" s="149">
        <v>2.4354462618474422</v>
      </c>
      <c r="K638" s="32" t="str">
        <f t="shared" si="28"/>
        <v>1157Branch D</v>
      </c>
    </row>
    <row r="639" spans="1:11">
      <c r="A639" s="68">
        <v>1158</v>
      </c>
      <c r="B639" s="70" t="s">
        <v>0</v>
      </c>
      <c r="C639" s="71">
        <f t="shared" si="27"/>
        <v>5.7583599318831951</v>
      </c>
      <c r="I639" s="146">
        <f t="shared" si="29"/>
        <v>10</v>
      </c>
      <c r="J639" s="149">
        <v>4.7583599318831951</v>
      </c>
      <c r="K639" s="32" t="str">
        <f t="shared" si="28"/>
        <v>1158Branch A</v>
      </c>
    </row>
    <row r="640" spans="1:11">
      <c r="A640" s="68">
        <v>1158</v>
      </c>
      <c r="B640" s="70" t="s">
        <v>1</v>
      </c>
      <c r="C640" s="71">
        <f t="shared" si="27"/>
        <v>0.87593128717004998</v>
      </c>
      <c r="I640" s="146">
        <f t="shared" si="29"/>
        <v>3</v>
      </c>
      <c r="J640" s="149">
        <v>0.57593128717005004</v>
      </c>
      <c r="K640" s="32" t="str">
        <f t="shared" si="28"/>
        <v>1158Branch B</v>
      </c>
    </row>
    <row r="641" spans="1:11">
      <c r="A641" s="68">
        <v>1158</v>
      </c>
      <c r="B641" s="70" t="s">
        <v>2</v>
      </c>
      <c r="C641" s="71">
        <f t="shared" si="27"/>
        <v>5.5040126464812857</v>
      </c>
      <c r="I641" s="146">
        <f t="shared" si="29"/>
        <v>8</v>
      </c>
      <c r="J641" s="149">
        <v>4.7040126464812859</v>
      </c>
      <c r="K641" s="32" t="str">
        <f t="shared" si="28"/>
        <v>1158Branch C</v>
      </c>
    </row>
    <row r="642" spans="1:11">
      <c r="A642" s="68">
        <v>1158</v>
      </c>
      <c r="B642" s="70" t="s">
        <v>3</v>
      </c>
      <c r="C642" s="71">
        <f t="shared" si="27"/>
        <v>0.70342187759938368</v>
      </c>
      <c r="I642" s="146">
        <f t="shared" si="29"/>
        <v>2</v>
      </c>
      <c r="J642" s="149">
        <v>0.50342187759938373</v>
      </c>
      <c r="K642" s="32" t="str">
        <f t="shared" si="28"/>
        <v>1158Branch D</v>
      </c>
    </row>
    <row r="643" spans="1:11">
      <c r="A643" s="68">
        <v>1159</v>
      </c>
      <c r="B643" s="70" t="s">
        <v>0</v>
      </c>
      <c r="C643" s="71">
        <f t="shared" si="27"/>
        <v>3.3491117602904037</v>
      </c>
      <c r="I643" s="146">
        <f t="shared" si="29"/>
        <v>5</v>
      </c>
      <c r="J643" s="149">
        <v>2.8491117602904037</v>
      </c>
      <c r="K643" s="32" t="str">
        <f t="shared" si="28"/>
        <v>1159Branch A</v>
      </c>
    </row>
    <row r="644" spans="1:11">
      <c r="A644" s="68">
        <v>1159</v>
      </c>
      <c r="B644" s="70" t="s">
        <v>1</v>
      </c>
      <c r="C644" s="71">
        <f t="shared" si="27"/>
        <v>3.4828947540748452</v>
      </c>
      <c r="I644" s="146">
        <f t="shared" si="29"/>
        <v>1</v>
      </c>
      <c r="J644" s="149">
        <v>3.3828947540748451</v>
      </c>
      <c r="K644" s="32" t="str">
        <f t="shared" si="28"/>
        <v>1159Branch B</v>
      </c>
    </row>
    <row r="645" spans="1:11">
      <c r="A645" s="68">
        <v>1159</v>
      </c>
      <c r="B645" s="70" t="s">
        <v>2</v>
      </c>
      <c r="C645" s="71">
        <f t="shared" si="27"/>
        <v>3.2197618386258871</v>
      </c>
      <c r="I645" s="146">
        <f t="shared" si="29"/>
        <v>7</v>
      </c>
      <c r="J645" s="149">
        <v>2.5197618386258873</v>
      </c>
      <c r="K645" s="32" t="str">
        <f t="shared" si="28"/>
        <v>1159Branch C</v>
      </c>
    </row>
    <row r="646" spans="1:11">
      <c r="A646" s="68">
        <v>1159</v>
      </c>
      <c r="B646" s="70" t="s">
        <v>3</v>
      </c>
      <c r="C646" s="71">
        <f t="shared" si="27"/>
        <v>2.3810225897521464</v>
      </c>
      <c r="I646" s="146">
        <f t="shared" si="29"/>
        <v>4</v>
      </c>
      <c r="J646" s="149">
        <v>1.9810225897521465</v>
      </c>
      <c r="K646" s="32" t="str">
        <f t="shared" si="28"/>
        <v>1159Branch D</v>
      </c>
    </row>
    <row r="647" spans="1:11">
      <c r="A647" s="68">
        <v>1160</v>
      </c>
      <c r="B647" s="70" t="s">
        <v>0</v>
      </c>
      <c r="C647" s="71">
        <f t="shared" si="27"/>
        <v>6.5872921263142246</v>
      </c>
      <c r="I647" s="146">
        <f t="shared" si="29"/>
        <v>9</v>
      </c>
      <c r="J647" s="149">
        <v>5.6872921263142242</v>
      </c>
      <c r="K647" s="32" t="str">
        <f t="shared" si="28"/>
        <v>1160Branch A</v>
      </c>
    </row>
    <row r="648" spans="1:11">
      <c r="A648" s="68">
        <v>1160</v>
      </c>
      <c r="B648" s="70" t="s">
        <v>1</v>
      </c>
      <c r="C648" s="71">
        <f t="shared" ref="C648:C711" si="30">J648+I648/10</f>
        <v>0.85505184003377199</v>
      </c>
      <c r="I648" s="146">
        <f t="shared" si="29"/>
        <v>6</v>
      </c>
      <c r="J648" s="149">
        <v>0.25505184003377201</v>
      </c>
      <c r="K648" s="32" t="str">
        <f t="shared" ref="K648:K711" si="31">A648&amp;B648</f>
        <v>1160Branch B</v>
      </c>
    </row>
    <row r="649" spans="1:11">
      <c r="A649" s="68">
        <v>1160</v>
      </c>
      <c r="B649" s="70" t="s">
        <v>2</v>
      </c>
      <c r="C649" s="71">
        <f t="shared" si="30"/>
        <v>5.1759786224424733</v>
      </c>
      <c r="I649" s="146">
        <f t="shared" si="29"/>
        <v>10</v>
      </c>
      <c r="J649" s="149">
        <v>4.1759786224424733</v>
      </c>
      <c r="K649" s="32" t="str">
        <f t="shared" si="31"/>
        <v>1160Branch C</v>
      </c>
    </row>
    <row r="650" spans="1:11">
      <c r="A650" s="68">
        <v>1160</v>
      </c>
      <c r="B650" s="70" t="s">
        <v>3</v>
      </c>
      <c r="C650" s="71">
        <f t="shared" si="30"/>
        <v>2.1724729597839443</v>
      </c>
      <c r="I650" s="146">
        <f t="shared" si="29"/>
        <v>3</v>
      </c>
      <c r="J650" s="149">
        <v>1.8724729597839445</v>
      </c>
      <c r="K650" s="32" t="str">
        <f t="shared" si="31"/>
        <v>1160Branch D</v>
      </c>
    </row>
    <row r="651" spans="1:11">
      <c r="A651" s="68">
        <v>1161</v>
      </c>
      <c r="B651" s="70" t="s">
        <v>0</v>
      </c>
      <c r="C651" s="71">
        <f t="shared" si="30"/>
        <v>1.0393983324188609</v>
      </c>
      <c r="I651" s="146">
        <f t="shared" si="29"/>
        <v>8</v>
      </c>
      <c r="J651" s="149">
        <v>0.23939833241886088</v>
      </c>
      <c r="K651" s="32" t="str">
        <f t="shared" si="31"/>
        <v>1161Branch A</v>
      </c>
    </row>
    <row r="652" spans="1:11">
      <c r="A652" s="68">
        <v>1161</v>
      </c>
      <c r="B652" s="70" t="s">
        <v>1</v>
      </c>
      <c r="C652" s="71">
        <f t="shared" si="30"/>
        <v>1.2687539691960135</v>
      </c>
      <c r="I652" s="146">
        <f t="shared" si="29"/>
        <v>2</v>
      </c>
      <c r="J652" s="149">
        <v>1.0687539691960135</v>
      </c>
      <c r="K652" s="32" t="str">
        <f t="shared" si="31"/>
        <v>1161Branch B</v>
      </c>
    </row>
    <row r="653" spans="1:11">
      <c r="A653" s="68">
        <v>1161</v>
      </c>
      <c r="B653" s="70" t="s">
        <v>2</v>
      </c>
      <c r="C653" s="71">
        <f t="shared" si="30"/>
        <v>2.7475433805001903</v>
      </c>
      <c r="I653" s="146">
        <f t="shared" si="29"/>
        <v>5</v>
      </c>
      <c r="J653" s="149">
        <v>2.2475433805001903</v>
      </c>
      <c r="K653" s="32" t="str">
        <f t="shared" si="31"/>
        <v>1161Branch C</v>
      </c>
    </row>
    <row r="654" spans="1:11">
      <c r="A654" s="68">
        <v>1161</v>
      </c>
      <c r="B654" s="70" t="s">
        <v>3</v>
      </c>
      <c r="C654" s="71">
        <f t="shared" si="30"/>
        <v>3.6924698640778879</v>
      </c>
      <c r="I654" s="146">
        <f t="shared" si="29"/>
        <v>1</v>
      </c>
      <c r="J654" s="149">
        <v>3.5924698640778878</v>
      </c>
      <c r="K654" s="32" t="str">
        <f t="shared" si="31"/>
        <v>1161Branch D</v>
      </c>
    </row>
    <row r="655" spans="1:11">
      <c r="A655" s="68">
        <v>1162</v>
      </c>
      <c r="B655" s="70" t="s">
        <v>0</v>
      </c>
      <c r="C655" s="71">
        <f t="shared" si="30"/>
        <v>4.3275722336516971</v>
      </c>
      <c r="I655" s="146">
        <f t="shared" si="29"/>
        <v>7</v>
      </c>
      <c r="J655" s="149">
        <v>3.6275722336516969</v>
      </c>
      <c r="K655" s="32" t="str">
        <f t="shared" si="31"/>
        <v>1162Branch A</v>
      </c>
    </row>
    <row r="656" spans="1:11">
      <c r="A656" s="68">
        <v>1162</v>
      </c>
      <c r="B656" s="70" t="s">
        <v>1</v>
      </c>
      <c r="C656" s="71">
        <f t="shared" si="30"/>
        <v>4.9659106733348821</v>
      </c>
      <c r="I656" s="146">
        <f t="shared" si="29"/>
        <v>4</v>
      </c>
      <c r="J656" s="149">
        <v>4.5659106733348818</v>
      </c>
      <c r="K656" s="32" t="str">
        <f t="shared" si="31"/>
        <v>1162Branch B</v>
      </c>
    </row>
    <row r="657" spans="1:11">
      <c r="A657" s="68">
        <v>1162</v>
      </c>
      <c r="B657" s="70" t="s">
        <v>2</v>
      </c>
      <c r="C657" s="71">
        <f t="shared" si="30"/>
        <v>4.4719672292946386</v>
      </c>
      <c r="I657" s="146">
        <f t="shared" si="29"/>
        <v>9</v>
      </c>
      <c r="J657" s="149">
        <v>3.5719672292946383</v>
      </c>
      <c r="K657" s="32" t="str">
        <f t="shared" si="31"/>
        <v>1162Branch C</v>
      </c>
    </row>
    <row r="658" spans="1:11">
      <c r="A658" s="68">
        <v>1162</v>
      </c>
      <c r="B658" s="70" t="s">
        <v>3</v>
      </c>
      <c r="C658" s="71">
        <f t="shared" si="30"/>
        <v>0.90527896600428892</v>
      </c>
      <c r="I658" s="146">
        <f t="shared" ref="I658:I721" si="32">I648</f>
        <v>6</v>
      </c>
      <c r="J658" s="149">
        <v>0.30527896600428894</v>
      </c>
      <c r="K658" s="32" t="str">
        <f t="shared" si="31"/>
        <v>1162Branch D</v>
      </c>
    </row>
    <row r="659" spans="1:11">
      <c r="A659" s="68">
        <v>1163</v>
      </c>
      <c r="B659" s="70" t="s">
        <v>0</v>
      </c>
      <c r="C659" s="71">
        <f t="shared" si="30"/>
        <v>5.8276319067308808</v>
      </c>
      <c r="I659" s="146">
        <f t="shared" si="32"/>
        <v>10</v>
      </c>
      <c r="J659" s="149">
        <v>4.8276319067308808</v>
      </c>
      <c r="K659" s="32" t="str">
        <f t="shared" si="31"/>
        <v>1163Branch A</v>
      </c>
    </row>
    <row r="660" spans="1:11">
      <c r="A660" s="68">
        <v>1163</v>
      </c>
      <c r="B660" s="70" t="s">
        <v>1</v>
      </c>
      <c r="C660" s="71">
        <f t="shared" si="30"/>
        <v>2.0486506353689085</v>
      </c>
      <c r="I660" s="146">
        <f t="shared" si="32"/>
        <v>3</v>
      </c>
      <c r="J660" s="149">
        <v>1.7486506353689086</v>
      </c>
      <c r="K660" s="32" t="str">
        <f t="shared" si="31"/>
        <v>1163Branch B</v>
      </c>
    </row>
    <row r="661" spans="1:11">
      <c r="A661" s="68">
        <v>1163</v>
      </c>
      <c r="B661" s="70" t="s">
        <v>2</v>
      </c>
      <c r="C661" s="71">
        <f t="shared" si="30"/>
        <v>5.4206006587592208</v>
      </c>
      <c r="I661" s="146">
        <f t="shared" si="32"/>
        <v>8</v>
      </c>
      <c r="J661" s="149">
        <v>4.620600658759221</v>
      </c>
      <c r="K661" s="32" t="str">
        <f t="shared" si="31"/>
        <v>1163Branch C</v>
      </c>
    </row>
    <row r="662" spans="1:11">
      <c r="A662" s="68">
        <v>1163</v>
      </c>
      <c r="B662" s="70" t="s">
        <v>3</v>
      </c>
      <c r="C662" s="71">
        <f t="shared" si="30"/>
        <v>1.7887917690285102</v>
      </c>
      <c r="I662" s="146">
        <f t="shared" si="32"/>
        <v>2</v>
      </c>
      <c r="J662" s="149">
        <v>1.5887917690285103</v>
      </c>
      <c r="K662" s="32" t="str">
        <f t="shared" si="31"/>
        <v>1163Branch D</v>
      </c>
    </row>
    <row r="663" spans="1:11">
      <c r="A663" s="68">
        <v>1164</v>
      </c>
      <c r="B663" s="70" t="s">
        <v>0</v>
      </c>
      <c r="C663" s="71">
        <f t="shared" si="30"/>
        <v>3.7533249035905585</v>
      </c>
      <c r="I663" s="146">
        <f t="shared" si="32"/>
        <v>5</v>
      </c>
      <c r="J663" s="149">
        <v>3.2533249035905585</v>
      </c>
      <c r="K663" s="32" t="str">
        <f t="shared" si="31"/>
        <v>1164Branch A</v>
      </c>
    </row>
    <row r="664" spans="1:11">
      <c r="A664" s="68">
        <v>1164</v>
      </c>
      <c r="B664" s="70" t="s">
        <v>1</v>
      </c>
      <c r="C664" s="71">
        <f t="shared" si="30"/>
        <v>1.4583993937841373</v>
      </c>
      <c r="I664" s="146">
        <f t="shared" si="32"/>
        <v>1</v>
      </c>
      <c r="J664" s="149">
        <v>1.3583993937841372</v>
      </c>
      <c r="K664" s="32" t="str">
        <f t="shared" si="31"/>
        <v>1164Branch B</v>
      </c>
    </row>
    <row r="665" spans="1:11">
      <c r="A665" s="68">
        <v>1164</v>
      </c>
      <c r="B665" s="70" t="s">
        <v>2</v>
      </c>
      <c r="C665" s="71">
        <f t="shared" si="30"/>
        <v>2.6214957783323678</v>
      </c>
      <c r="I665" s="146">
        <f t="shared" si="32"/>
        <v>7</v>
      </c>
      <c r="J665" s="149">
        <v>1.9214957783323676</v>
      </c>
      <c r="K665" s="32" t="str">
        <f t="shared" si="31"/>
        <v>1164Branch C</v>
      </c>
    </row>
    <row r="666" spans="1:11">
      <c r="A666" s="68">
        <v>1164</v>
      </c>
      <c r="B666" s="70" t="s">
        <v>3</v>
      </c>
      <c r="C666" s="71">
        <f t="shared" si="30"/>
        <v>1.3030185696033394</v>
      </c>
      <c r="I666" s="146">
        <f t="shared" si="32"/>
        <v>4</v>
      </c>
      <c r="J666" s="149">
        <v>0.90301856960333948</v>
      </c>
      <c r="K666" s="32" t="str">
        <f t="shared" si="31"/>
        <v>1164Branch D</v>
      </c>
    </row>
    <row r="667" spans="1:11">
      <c r="A667" s="68">
        <v>1165</v>
      </c>
      <c r="B667" s="70" t="s">
        <v>0</v>
      </c>
      <c r="C667" s="71">
        <f t="shared" si="30"/>
        <v>1.5229751112423138</v>
      </c>
      <c r="I667" s="146">
        <f t="shared" si="32"/>
        <v>9</v>
      </c>
      <c r="J667" s="149">
        <v>0.62297511124231364</v>
      </c>
      <c r="K667" s="32" t="str">
        <f t="shared" si="31"/>
        <v>1165Branch A</v>
      </c>
    </row>
    <row r="668" spans="1:11">
      <c r="A668" s="68">
        <v>1165</v>
      </c>
      <c r="B668" s="70" t="s">
        <v>1</v>
      </c>
      <c r="C668" s="71">
        <f t="shared" si="30"/>
        <v>3.3171886636725567</v>
      </c>
      <c r="I668" s="146">
        <f t="shared" si="32"/>
        <v>6</v>
      </c>
      <c r="J668" s="149">
        <v>2.7171886636725566</v>
      </c>
      <c r="K668" s="32" t="str">
        <f t="shared" si="31"/>
        <v>1165Branch B</v>
      </c>
    </row>
    <row r="669" spans="1:11">
      <c r="A669" s="68">
        <v>1165</v>
      </c>
      <c r="B669" s="70" t="s">
        <v>2</v>
      </c>
      <c r="C669" s="71">
        <f t="shared" si="30"/>
        <v>5.0553445475582501</v>
      </c>
      <c r="I669" s="146">
        <f t="shared" si="32"/>
        <v>10</v>
      </c>
      <c r="J669" s="149">
        <v>4.0553445475582501</v>
      </c>
      <c r="K669" s="32" t="str">
        <f t="shared" si="31"/>
        <v>1165Branch C</v>
      </c>
    </row>
    <row r="670" spans="1:11">
      <c r="A670" s="68">
        <v>1165</v>
      </c>
      <c r="B670" s="70" t="s">
        <v>3</v>
      </c>
      <c r="C670" s="71">
        <f t="shared" si="30"/>
        <v>3.1663063178509039</v>
      </c>
      <c r="I670" s="146">
        <f t="shared" si="32"/>
        <v>3</v>
      </c>
      <c r="J670" s="149">
        <v>2.8663063178509041</v>
      </c>
      <c r="K670" s="32" t="str">
        <f t="shared" si="31"/>
        <v>1165Branch D</v>
      </c>
    </row>
    <row r="671" spans="1:11">
      <c r="A671" s="68">
        <v>1166</v>
      </c>
      <c r="B671" s="70" t="s">
        <v>0</v>
      </c>
      <c r="C671" s="71">
        <f t="shared" si="30"/>
        <v>7.771138374338622</v>
      </c>
      <c r="I671" s="146">
        <f t="shared" si="32"/>
        <v>8</v>
      </c>
      <c r="J671" s="149">
        <v>6.9711383743386222</v>
      </c>
      <c r="K671" s="32" t="str">
        <f t="shared" si="31"/>
        <v>1166Branch A</v>
      </c>
    </row>
    <row r="672" spans="1:11">
      <c r="A672" s="68">
        <v>1166</v>
      </c>
      <c r="B672" s="70" t="s">
        <v>1</v>
      </c>
      <c r="C672" s="71">
        <f t="shared" si="30"/>
        <v>2.4646602183153532</v>
      </c>
      <c r="I672" s="146">
        <f t="shared" si="32"/>
        <v>2</v>
      </c>
      <c r="J672" s="149">
        <v>2.264660218315353</v>
      </c>
      <c r="K672" s="32" t="str">
        <f t="shared" si="31"/>
        <v>1166Branch B</v>
      </c>
    </row>
    <row r="673" spans="1:11">
      <c r="A673" s="68">
        <v>1166</v>
      </c>
      <c r="B673" s="70" t="s">
        <v>2</v>
      </c>
      <c r="C673" s="71">
        <f t="shared" si="30"/>
        <v>4.3809104908929317</v>
      </c>
      <c r="I673" s="146">
        <f t="shared" si="32"/>
        <v>5</v>
      </c>
      <c r="J673" s="149">
        <v>3.8809104908929317</v>
      </c>
      <c r="K673" s="32" t="str">
        <f t="shared" si="31"/>
        <v>1166Branch C</v>
      </c>
    </row>
    <row r="674" spans="1:11">
      <c r="A674" s="68">
        <v>1166</v>
      </c>
      <c r="B674" s="70" t="s">
        <v>3</v>
      </c>
      <c r="C674" s="71">
        <f t="shared" si="30"/>
        <v>3.8360209551323723</v>
      </c>
      <c r="I674" s="146">
        <f t="shared" si="32"/>
        <v>1</v>
      </c>
      <c r="J674" s="149">
        <v>3.7360209551323722</v>
      </c>
      <c r="K674" s="32" t="str">
        <f t="shared" si="31"/>
        <v>1166Branch D</v>
      </c>
    </row>
    <row r="675" spans="1:11">
      <c r="A675" s="68">
        <v>1167</v>
      </c>
      <c r="B675" s="70" t="s">
        <v>0</v>
      </c>
      <c r="C675" s="71">
        <f t="shared" si="30"/>
        <v>2.265806897429048</v>
      </c>
      <c r="I675" s="146">
        <f t="shared" si="32"/>
        <v>7</v>
      </c>
      <c r="J675" s="149">
        <v>1.565806897429048</v>
      </c>
      <c r="K675" s="32" t="str">
        <f t="shared" si="31"/>
        <v>1167Branch A</v>
      </c>
    </row>
    <row r="676" spans="1:11">
      <c r="A676" s="68">
        <v>1167</v>
      </c>
      <c r="B676" s="70" t="s">
        <v>1</v>
      </c>
      <c r="C676" s="71">
        <f t="shared" si="30"/>
        <v>5.127687218839359</v>
      </c>
      <c r="I676" s="146">
        <f t="shared" si="32"/>
        <v>4</v>
      </c>
      <c r="J676" s="149">
        <v>4.7276872188393586</v>
      </c>
      <c r="K676" s="32" t="str">
        <f t="shared" si="31"/>
        <v>1167Branch B</v>
      </c>
    </row>
    <row r="677" spans="1:11">
      <c r="A677" s="68">
        <v>1167</v>
      </c>
      <c r="B677" s="70" t="s">
        <v>2</v>
      </c>
      <c r="C677" s="71">
        <f t="shared" si="30"/>
        <v>1.5125287792614621</v>
      </c>
      <c r="I677" s="146">
        <f t="shared" si="32"/>
        <v>9</v>
      </c>
      <c r="J677" s="149">
        <v>0.61252877926146199</v>
      </c>
      <c r="K677" s="32" t="str">
        <f t="shared" si="31"/>
        <v>1167Branch C</v>
      </c>
    </row>
    <row r="678" spans="1:11">
      <c r="A678" s="68">
        <v>1167</v>
      </c>
      <c r="B678" s="70" t="s">
        <v>3</v>
      </c>
      <c r="C678" s="71">
        <f t="shared" si="30"/>
        <v>4.538547933881242</v>
      </c>
      <c r="I678" s="146">
        <f t="shared" si="32"/>
        <v>6</v>
      </c>
      <c r="J678" s="149">
        <v>3.9385479338812419</v>
      </c>
      <c r="K678" s="32" t="str">
        <f t="shared" si="31"/>
        <v>1167Branch D</v>
      </c>
    </row>
    <row r="679" spans="1:11">
      <c r="A679" s="68">
        <v>1168</v>
      </c>
      <c r="B679" s="70" t="s">
        <v>0</v>
      </c>
      <c r="C679" s="71">
        <f t="shared" si="30"/>
        <v>6.1489047178428597</v>
      </c>
      <c r="I679" s="146">
        <f t="shared" si="32"/>
        <v>10</v>
      </c>
      <c r="J679" s="149">
        <v>5.1489047178428597</v>
      </c>
      <c r="K679" s="32" t="str">
        <f t="shared" si="31"/>
        <v>1168Branch A</v>
      </c>
    </row>
    <row r="680" spans="1:11">
      <c r="A680" s="68">
        <v>1168</v>
      </c>
      <c r="B680" s="70" t="s">
        <v>1</v>
      </c>
      <c r="C680" s="71">
        <f t="shared" si="30"/>
        <v>3.9605755523300923</v>
      </c>
      <c r="I680" s="146">
        <f t="shared" si="32"/>
        <v>3</v>
      </c>
      <c r="J680" s="149">
        <v>3.6605755523300925</v>
      </c>
      <c r="K680" s="32" t="str">
        <f t="shared" si="31"/>
        <v>1168Branch B</v>
      </c>
    </row>
    <row r="681" spans="1:11">
      <c r="A681" s="68">
        <v>1168</v>
      </c>
      <c r="B681" s="70" t="s">
        <v>2</v>
      </c>
      <c r="C681" s="71">
        <f t="shared" si="30"/>
        <v>2.5704141841913586</v>
      </c>
      <c r="I681" s="146">
        <f t="shared" si="32"/>
        <v>8</v>
      </c>
      <c r="J681" s="149">
        <v>1.7704141841913583</v>
      </c>
      <c r="K681" s="32" t="str">
        <f t="shared" si="31"/>
        <v>1168Branch C</v>
      </c>
    </row>
    <row r="682" spans="1:11">
      <c r="A682" s="68">
        <v>1168</v>
      </c>
      <c r="B682" s="70" t="s">
        <v>3</v>
      </c>
      <c r="C682" s="71">
        <f t="shared" si="30"/>
        <v>2.379276123944015</v>
      </c>
      <c r="I682" s="146">
        <f t="shared" si="32"/>
        <v>2</v>
      </c>
      <c r="J682" s="149">
        <v>2.1792761239440148</v>
      </c>
      <c r="K682" s="32" t="str">
        <f t="shared" si="31"/>
        <v>1168Branch D</v>
      </c>
    </row>
    <row r="683" spans="1:11">
      <c r="A683" s="68">
        <v>1169</v>
      </c>
      <c r="B683" s="70" t="s">
        <v>0</v>
      </c>
      <c r="C683" s="71">
        <f t="shared" si="30"/>
        <v>2.0338225397058407</v>
      </c>
      <c r="I683" s="146">
        <f t="shared" si="32"/>
        <v>5</v>
      </c>
      <c r="J683" s="149">
        <v>1.5338225397058407</v>
      </c>
      <c r="K683" s="32" t="str">
        <f t="shared" si="31"/>
        <v>1169Branch A</v>
      </c>
    </row>
    <row r="684" spans="1:11">
      <c r="A684" s="68">
        <v>1169</v>
      </c>
      <c r="B684" s="70" t="s">
        <v>1</v>
      </c>
      <c r="C684" s="71">
        <f t="shared" si="30"/>
        <v>0.20879077402848825</v>
      </c>
      <c r="I684" s="146">
        <f t="shared" si="32"/>
        <v>1</v>
      </c>
      <c r="J684" s="149">
        <v>0.10879077402848825</v>
      </c>
      <c r="K684" s="32" t="str">
        <f t="shared" si="31"/>
        <v>1169Branch B</v>
      </c>
    </row>
    <row r="685" spans="1:11">
      <c r="A685" s="68">
        <v>1169</v>
      </c>
      <c r="B685" s="70" t="s">
        <v>2</v>
      </c>
      <c r="C685" s="71">
        <f t="shared" si="30"/>
        <v>3.5340654860894158</v>
      </c>
      <c r="I685" s="146">
        <f t="shared" si="32"/>
        <v>7</v>
      </c>
      <c r="J685" s="149">
        <v>2.8340654860894161</v>
      </c>
      <c r="K685" s="32" t="str">
        <f t="shared" si="31"/>
        <v>1169Branch C</v>
      </c>
    </row>
    <row r="686" spans="1:11">
      <c r="A686" s="68">
        <v>1169</v>
      </c>
      <c r="B686" s="70" t="s">
        <v>3</v>
      </c>
      <c r="C686" s="71">
        <f t="shared" si="30"/>
        <v>2.8888977350008656</v>
      </c>
      <c r="I686" s="146">
        <f t="shared" si="32"/>
        <v>4</v>
      </c>
      <c r="J686" s="149">
        <v>2.4888977350008656</v>
      </c>
      <c r="K686" s="32" t="str">
        <f t="shared" si="31"/>
        <v>1169Branch D</v>
      </c>
    </row>
    <row r="687" spans="1:11">
      <c r="A687" s="68">
        <v>1170</v>
      </c>
      <c r="B687" s="70" t="s">
        <v>0</v>
      </c>
      <c r="C687" s="71">
        <f t="shared" si="30"/>
        <v>2.7780732648156445</v>
      </c>
      <c r="I687" s="146">
        <f t="shared" si="32"/>
        <v>9</v>
      </c>
      <c r="J687" s="149">
        <v>1.8780732648156446</v>
      </c>
      <c r="K687" s="32" t="str">
        <f t="shared" si="31"/>
        <v>1170Branch A</v>
      </c>
    </row>
    <row r="688" spans="1:11">
      <c r="A688" s="68">
        <v>1170</v>
      </c>
      <c r="B688" s="70" t="s">
        <v>1</v>
      </c>
      <c r="C688" s="71">
        <f t="shared" si="30"/>
        <v>2.0935108992108971</v>
      </c>
      <c r="I688" s="146">
        <f t="shared" si="32"/>
        <v>6</v>
      </c>
      <c r="J688" s="149">
        <v>1.493510899210897</v>
      </c>
      <c r="K688" s="32" t="str">
        <f t="shared" si="31"/>
        <v>1170Branch B</v>
      </c>
    </row>
    <row r="689" spans="1:11">
      <c r="A689" s="68">
        <v>1170</v>
      </c>
      <c r="B689" s="70" t="s">
        <v>2</v>
      </c>
      <c r="C689" s="71">
        <f t="shared" si="30"/>
        <v>2.891706736142754</v>
      </c>
      <c r="I689" s="146">
        <f t="shared" si="32"/>
        <v>10</v>
      </c>
      <c r="J689" s="149">
        <v>1.8917067361427542</v>
      </c>
      <c r="K689" s="32" t="str">
        <f t="shared" si="31"/>
        <v>1170Branch C</v>
      </c>
    </row>
    <row r="690" spans="1:11">
      <c r="A690" s="68">
        <v>1170</v>
      </c>
      <c r="B690" s="70" t="s">
        <v>3</v>
      </c>
      <c r="C690" s="71">
        <f t="shared" si="30"/>
        <v>3.9453938223359373</v>
      </c>
      <c r="I690" s="146">
        <f t="shared" si="32"/>
        <v>3</v>
      </c>
      <c r="J690" s="149">
        <v>3.6453938223359375</v>
      </c>
      <c r="K690" s="32" t="str">
        <f t="shared" si="31"/>
        <v>1170Branch D</v>
      </c>
    </row>
    <row r="691" spans="1:11">
      <c r="A691" s="68">
        <v>1171</v>
      </c>
      <c r="B691" s="70" t="s">
        <v>0</v>
      </c>
      <c r="C691" s="71">
        <f t="shared" si="30"/>
        <v>1.2248365188323009</v>
      </c>
      <c r="I691" s="146">
        <f t="shared" si="32"/>
        <v>8</v>
      </c>
      <c r="J691" s="149">
        <v>0.424836518832301</v>
      </c>
      <c r="K691" s="32" t="str">
        <f t="shared" si="31"/>
        <v>1171Branch A</v>
      </c>
    </row>
    <row r="692" spans="1:11">
      <c r="A692" s="68">
        <v>1171</v>
      </c>
      <c r="B692" s="70" t="s">
        <v>1</v>
      </c>
      <c r="C692" s="71">
        <f t="shared" si="30"/>
        <v>1.8678176975861673</v>
      </c>
      <c r="I692" s="146">
        <f t="shared" si="32"/>
        <v>2</v>
      </c>
      <c r="J692" s="149">
        <v>1.6678176975861674</v>
      </c>
      <c r="K692" s="32" t="str">
        <f t="shared" si="31"/>
        <v>1171Branch B</v>
      </c>
    </row>
    <row r="693" spans="1:11">
      <c r="A693" s="68">
        <v>1171</v>
      </c>
      <c r="B693" s="70" t="s">
        <v>2</v>
      </c>
      <c r="C693" s="71">
        <f t="shared" si="30"/>
        <v>1.838832762096257</v>
      </c>
      <c r="I693" s="146">
        <f t="shared" si="32"/>
        <v>5</v>
      </c>
      <c r="J693" s="149">
        <v>1.338832762096257</v>
      </c>
      <c r="K693" s="32" t="str">
        <f t="shared" si="31"/>
        <v>1171Branch C</v>
      </c>
    </row>
    <row r="694" spans="1:11">
      <c r="A694" s="68">
        <v>1171</v>
      </c>
      <c r="B694" s="70" t="s">
        <v>3</v>
      </c>
      <c r="C694" s="71">
        <f t="shared" si="30"/>
        <v>2.064401829604027</v>
      </c>
      <c r="I694" s="146">
        <f t="shared" si="32"/>
        <v>1</v>
      </c>
      <c r="J694" s="149">
        <v>1.9644018296040269</v>
      </c>
      <c r="K694" s="32" t="str">
        <f t="shared" si="31"/>
        <v>1171Branch D</v>
      </c>
    </row>
    <row r="695" spans="1:11">
      <c r="A695" s="68">
        <v>1172</v>
      </c>
      <c r="B695" s="70" t="s">
        <v>0</v>
      </c>
      <c r="C695" s="71">
        <f t="shared" si="30"/>
        <v>2.899028548855183</v>
      </c>
      <c r="I695" s="146">
        <f t="shared" si="32"/>
        <v>7</v>
      </c>
      <c r="J695" s="149">
        <v>2.1990285488551833</v>
      </c>
      <c r="K695" s="32" t="str">
        <f t="shared" si="31"/>
        <v>1172Branch A</v>
      </c>
    </row>
    <row r="696" spans="1:11">
      <c r="A696" s="68">
        <v>1172</v>
      </c>
      <c r="B696" s="70" t="s">
        <v>1</v>
      </c>
      <c r="C696" s="71">
        <f t="shared" si="30"/>
        <v>5.043841374499797</v>
      </c>
      <c r="I696" s="146">
        <f t="shared" si="32"/>
        <v>4</v>
      </c>
      <c r="J696" s="149">
        <v>4.6438413744997966</v>
      </c>
      <c r="K696" s="32" t="str">
        <f t="shared" si="31"/>
        <v>1172Branch B</v>
      </c>
    </row>
    <row r="697" spans="1:11">
      <c r="A697" s="68">
        <v>1172</v>
      </c>
      <c r="B697" s="70" t="s">
        <v>2</v>
      </c>
      <c r="C697" s="71">
        <f t="shared" si="30"/>
        <v>4.3880807285561731</v>
      </c>
      <c r="I697" s="146">
        <f t="shared" si="32"/>
        <v>9</v>
      </c>
      <c r="J697" s="149">
        <v>3.4880807285561732</v>
      </c>
      <c r="K697" s="32" t="str">
        <f t="shared" si="31"/>
        <v>1172Branch C</v>
      </c>
    </row>
    <row r="698" spans="1:11">
      <c r="A698" s="68">
        <v>1172</v>
      </c>
      <c r="B698" s="70" t="s">
        <v>3</v>
      </c>
      <c r="C698" s="71">
        <f t="shared" si="30"/>
        <v>3.6515550733490301</v>
      </c>
      <c r="I698" s="146">
        <f t="shared" si="32"/>
        <v>6</v>
      </c>
      <c r="J698" s="149">
        <v>3.05155507334903</v>
      </c>
      <c r="K698" s="32" t="str">
        <f t="shared" si="31"/>
        <v>1172Branch D</v>
      </c>
    </row>
    <row r="699" spans="1:11">
      <c r="A699" s="68">
        <v>1173</v>
      </c>
      <c r="B699" s="70" t="s">
        <v>0</v>
      </c>
      <c r="C699" s="71">
        <f t="shared" si="30"/>
        <v>6.1099229178058527</v>
      </c>
      <c r="I699" s="146">
        <f t="shared" si="32"/>
        <v>10</v>
      </c>
      <c r="J699" s="149">
        <v>5.1099229178058527</v>
      </c>
      <c r="K699" s="32" t="str">
        <f t="shared" si="31"/>
        <v>1173Branch A</v>
      </c>
    </row>
    <row r="700" spans="1:11">
      <c r="A700" s="68">
        <v>1173</v>
      </c>
      <c r="B700" s="70" t="s">
        <v>1</v>
      </c>
      <c r="C700" s="71">
        <f t="shared" si="30"/>
        <v>4.4486222033286991</v>
      </c>
      <c r="I700" s="146">
        <f t="shared" si="32"/>
        <v>3</v>
      </c>
      <c r="J700" s="149">
        <v>4.1486222033286992</v>
      </c>
      <c r="K700" s="32" t="str">
        <f t="shared" si="31"/>
        <v>1173Branch B</v>
      </c>
    </row>
    <row r="701" spans="1:11">
      <c r="A701" s="68">
        <v>1173</v>
      </c>
      <c r="B701" s="70" t="s">
        <v>2</v>
      </c>
      <c r="C701" s="71">
        <f t="shared" si="30"/>
        <v>5.2890762282985211</v>
      </c>
      <c r="I701" s="146">
        <f t="shared" si="32"/>
        <v>8</v>
      </c>
      <c r="J701" s="149">
        <v>4.4890762282985213</v>
      </c>
      <c r="K701" s="32" t="str">
        <f t="shared" si="31"/>
        <v>1173Branch C</v>
      </c>
    </row>
    <row r="702" spans="1:11">
      <c r="A702" s="68">
        <v>1173</v>
      </c>
      <c r="B702" s="70" t="s">
        <v>3</v>
      </c>
      <c r="C702" s="71">
        <f t="shared" si="30"/>
        <v>3.3060205437051771</v>
      </c>
      <c r="I702" s="146">
        <f t="shared" si="32"/>
        <v>2</v>
      </c>
      <c r="J702" s="149">
        <v>3.1060205437051769</v>
      </c>
      <c r="K702" s="32" t="str">
        <f t="shared" si="31"/>
        <v>1173Branch D</v>
      </c>
    </row>
    <row r="703" spans="1:11">
      <c r="A703" s="68">
        <v>1174</v>
      </c>
      <c r="B703" s="70" t="s">
        <v>0</v>
      </c>
      <c r="C703" s="71">
        <f t="shared" si="30"/>
        <v>7.2017343149981139</v>
      </c>
      <c r="I703" s="146">
        <f t="shared" si="32"/>
        <v>5</v>
      </c>
      <c r="J703" s="149">
        <v>6.7017343149981139</v>
      </c>
      <c r="K703" s="32" t="str">
        <f t="shared" si="31"/>
        <v>1174Branch A</v>
      </c>
    </row>
    <row r="704" spans="1:11">
      <c r="A704" s="68">
        <v>1174</v>
      </c>
      <c r="B704" s="70" t="s">
        <v>1</v>
      </c>
      <c r="C704" s="71">
        <f t="shared" si="30"/>
        <v>1.4935899759186695</v>
      </c>
      <c r="I704" s="146">
        <f t="shared" si="32"/>
        <v>1</v>
      </c>
      <c r="J704" s="149">
        <v>1.3935899759186694</v>
      </c>
      <c r="K704" s="32" t="str">
        <f t="shared" si="31"/>
        <v>1174Branch B</v>
      </c>
    </row>
    <row r="705" spans="1:11">
      <c r="A705" s="68">
        <v>1174</v>
      </c>
      <c r="B705" s="70" t="s">
        <v>2</v>
      </c>
      <c r="C705" s="71">
        <f t="shared" si="30"/>
        <v>0.84252793012195726</v>
      </c>
      <c r="I705" s="146">
        <f t="shared" si="32"/>
        <v>7</v>
      </c>
      <c r="J705" s="149">
        <v>0.1425279301219573</v>
      </c>
      <c r="K705" s="32" t="str">
        <f t="shared" si="31"/>
        <v>1174Branch C</v>
      </c>
    </row>
    <row r="706" spans="1:11">
      <c r="A706" s="68">
        <v>1174</v>
      </c>
      <c r="B706" s="70" t="s">
        <v>3</v>
      </c>
      <c r="C706" s="71">
        <f t="shared" si="30"/>
        <v>0.79671768207035865</v>
      </c>
      <c r="I706" s="146">
        <f t="shared" si="32"/>
        <v>4</v>
      </c>
      <c r="J706" s="149">
        <v>0.39671768207035862</v>
      </c>
      <c r="K706" s="32" t="str">
        <f t="shared" si="31"/>
        <v>1174Branch D</v>
      </c>
    </row>
    <row r="707" spans="1:11">
      <c r="A707" s="68">
        <v>1175</v>
      </c>
      <c r="B707" s="70" t="s">
        <v>0</v>
      </c>
      <c r="C707" s="71">
        <f t="shared" si="30"/>
        <v>6.8396330310164108</v>
      </c>
      <c r="I707" s="146">
        <f t="shared" si="32"/>
        <v>9</v>
      </c>
      <c r="J707" s="149">
        <v>5.9396330310164105</v>
      </c>
      <c r="K707" s="32" t="str">
        <f t="shared" si="31"/>
        <v>1175Branch A</v>
      </c>
    </row>
    <row r="708" spans="1:11">
      <c r="A708" s="68">
        <v>1175</v>
      </c>
      <c r="B708" s="70" t="s">
        <v>1</v>
      </c>
      <c r="C708" s="71">
        <f t="shared" si="30"/>
        <v>2.9977407379917307</v>
      </c>
      <c r="I708" s="146">
        <f t="shared" si="32"/>
        <v>6</v>
      </c>
      <c r="J708" s="149">
        <v>2.3977407379917306</v>
      </c>
      <c r="K708" s="32" t="str">
        <f t="shared" si="31"/>
        <v>1175Branch B</v>
      </c>
    </row>
    <row r="709" spans="1:11">
      <c r="A709" s="68">
        <v>1175</v>
      </c>
      <c r="B709" s="70" t="s">
        <v>2</v>
      </c>
      <c r="C709" s="71">
        <f t="shared" si="30"/>
        <v>4.2687187318906901</v>
      </c>
      <c r="I709" s="146">
        <f t="shared" si="32"/>
        <v>10</v>
      </c>
      <c r="J709" s="149">
        <v>3.2687187318906901</v>
      </c>
      <c r="K709" s="32" t="str">
        <f t="shared" si="31"/>
        <v>1175Branch C</v>
      </c>
    </row>
    <row r="710" spans="1:11">
      <c r="A710" s="68">
        <v>1175</v>
      </c>
      <c r="B710" s="70" t="s">
        <v>3</v>
      </c>
      <c r="C710" s="71">
        <f t="shared" si="30"/>
        <v>0.46079645430432964</v>
      </c>
      <c r="I710" s="146">
        <f t="shared" si="32"/>
        <v>3</v>
      </c>
      <c r="J710" s="149">
        <v>0.16079645430432965</v>
      </c>
      <c r="K710" s="32" t="str">
        <f t="shared" si="31"/>
        <v>1175Branch D</v>
      </c>
    </row>
    <row r="711" spans="1:11">
      <c r="A711" s="68">
        <v>1176</v>
      </c>
      <c r="B711" s="70" t="s">
        <v>0</v>
      </c>
      <c r="C711" s="71">
        <f t="shared" si="30"/>
        <v>7.6396265903687235</v>
      </c>
      <c r="I711" s="146">
        <f t="shared" si="32"/>
        <v>8</v>
      </c>
      <c r="J711" s="149">
        <v>6.8396265903687237</v>
      </c>
      <c r="K711" s="32" t="str">
        <f t="shared" si="31"/>
        <v>1176Branch A</v>
      </c>
    </row>
    <row r="712" spans="1:11">
      <c r="A712" s="68">
        <v>1176</v>
      </c>
      <c r="B712" s="70" t="s">
        <v>1</v>
      </c>
      <c r="C712" s="71">
        <f t="shared" ref="C712:C775" si="33">J712+I712/10</f>
        <v>2.6522987675549188</v>
      </c>
      <c r="I712" s="146">
        <f t="shared" si="32"/>
        <v>2</v>
      </c>
      <c r="J712" s="149">
        <v>2.4522987675549186</v>
      </c>
      <c r="K712" s="32" t="str">
        <f t="shared" ref="K712:K775" si="34">A712&amp;B712</f>
        <v>1176Branch B</v>
      </c>
    </row>
    <row r="713" spans="1:11">
      <c r="A713" s="68">
        <v>1176</v>
      </c>
      <c r="B713" s="70" t="s">
        <v>2</v>
      </c>
      <c r="C713" s="71">
        <f t="shared" si="33"/>
        <v>4.777377529921</v>
      </c>
      <c r="I713" s="146">
        <f t="shared" si="32"/>
        <v>5</v>
      </c>
      <c r="J713" s="149">
        <v>4.277377529921</v>
      </c>
      <c r="K713" s="32" t="str">
        <f t="shared" si="34"/>
        <v>1176Branch C</v>
      </c>
    </row>
    <row r="714" spans="1:11">
      <c r="A714" s="68">
        <v>1176</v>
      </c>
      <c r="B714" s="70" t="s">
        <v>3</v>
      </c>
      <c r="C714" s="71">
        <f t="shared" si="33"/>
        <v>2.7204924365138727</v>
      </c>
      <c r="I714" s="146">
        <f t="shared" si="32"/>
        <v>1</v>
      </c>
      <c r="J714" s="149">
        <v>2.6204924365138726</v>
      </c>
      <c r="K714" s="32" t="str">
        <f t="shared" si="34"/>
        <v>1176Branch D</v>
      </c>
    </row>
    <row r="715" spans="1:11">
      <c r="A715" s="68">
        <v>1177</v>
      </c>
      <c r="B715" s="70" t="s">
        <v>0</v>
      </c>
      <c r="C715" s="71">
        <f t="shared" si="33"/>
        <v>2.3552343390935357</v>
      </c>
      <c r="I715" s="146">
        <f t="shared" si="32"/>
        <v>7</v>
      </c>
      <c r="J715" s="149">
        <v>1.6552343390935356</v>
      </c>
      <c r="K715" s="32" t="str">
        <f t="shared" si="34"/>
        <v>1177Branch A</v>
      </c>
    </row>
    <row r="716" spans="1:11">
      <c r="A716" s="68">
        <v>1177</v>
      </c>
      <c r="B716" s="70" t="s">
        <v>1</v>
      </c>
      <c r="C716" s="71">
        <f t="shared" si="33"/>
        <v>3.0100016474795415</v>
      </c>
      <c r="I716" s="146">
        <f t="shared" si="32"/>
        <v>4</v>
      </c>
      <c r="J716" s="149">
        <v>2.6100016474795416</v>
      </c>
      <c r="K716" s="32" t="str">
        <f t="shared" si="34"/>
        <v>1177Branch B</v>
      </c>
    </row>
    <row r="717" spans="1:11">
      <c r="A717" s="68">
        <v>1177</v>
      </c>
      <c r="B717" s="70" t="s">
        <v>2</v>
      </c>
      <c r="C717" s="71">
        <f t="shared" si="33"/>
        <v>5.0538687954665953</v>
      </c>
      <c r="I717" s="146">
        <f t="shared" si="32"/>
        <v>9</v>
      </c>
      <c r="J717" s="149">
        <v>4.1538687954665949</v>
      </c>
      <c r="K717" s="32" t="str">
        <f t="shared" si="34"/>
        <v>1177Branch C</v>
      </c>
    </row>
    <row r="718" spans="1:11">
      <c r="A718" s="68">
        <v>1177</v>
      </c>
      <c r="B718" s="70" t="s">
        <v>3</v>
      </c>
      <c r="C718" s="71">
        <f t="shared" si="33"/>
        <v>1.0373237515800224</v>
      </c>
      <c r="I718" s="146">
        <f t="shared" si="32"/>
        <v>6</v>
      </c>
      <c r="J718" s="149">
        <v>0.43732375158002235</v>
      </c>
      <c r="K718" s="32" t="str">
        <f t="shared" si="34"/>
        <v>1177Branch D</v>
      </c>
    </row>
    <row r="719" spans="1:11">
      <c r="A719" s="68">
        <v>1178</v>
      </c>
      <c r="B719" s="70" t="s">
        <v>0</v>
      </c>
      <c r="C719" s="71">
        <f t="shared" si="33"/>
        <v>2.3124876221852966</v>
      </c>
      <c r="I719" s="146">
        <f t="shared" si="32"/>
        <v>10</v>
      </c>
      <c r="J719" s="149">
        <v>1.3124876221852966</v>
      </c>
      <c r="K719" s="32" t="str">
        <f t="shared" si="34"/>
        <v>1178Branch A</v>
      </c>
    </row>
    <row r="720" spans="1:11">
      <c r="A720" s="68">
        <v>1178</v>
      </c>
      <c r="B720" s="70" t="s">
        <v>1</v>
      </c>
      <c r="C720" s="71">
        <f t="shared" si="33"/>
        <v>3.3860442648551961</v>
      </c>
      <c r="I720" s="146">
        <f t="shared" si="32"/>
        <v>3</v>
      </c>
      <c r="J720" s="149">
        <v>3.0860442648551962</v>
      </c>
      <c r="K720" s="32" t="str">
        <f t="shared" si="34"/>
        <v>1178Branch B</v>
      </c>
    </row>
    <row r="721" spans="1:11">
      <c r="A721" s="68">
        <v>1178</v>
      </c>
      <c r="B721" s="70" t="s">
        <v>2</v>
      </c>
      <c r="C721" s="71">
        <f t="shared" si="33"/>
        <v>1.1269723596374397</v>
      </c>
      <c r="I721" s="146">
        <f t="shared" si="32"/>
        <v>8</v>
      </c>
      <c r="J721" s="149">
        <v>0.32697235963743965</v>
      </c>
      <c r="K721" s="32" t="str">
        <f t="shared" si="34"/>
        <v>1178Branch C</v>
      </c>
    </row>
    <row r="722" spans="1:11">
      <c r="A722" s="68">
        <v>1178</v>
      </c>
      <c r="B722" s="70" t="s">
        <v>3</v>
      </c>
      <c r="C722" s="71">
        <f t="shared" si="33"/>
        <v>3.8113560342221002</v>
      </c>
      <c r="I722" s="146">
        <f t="shared" ref="I722:I785" si="35">I712</f>
        <v>2</v>
      </c>
      <c r="J722" s="149">
        <v>3.6113560342221001</v>
      </c>
      <c r="K722" s="32" t="str">
        <f t="shared" si="34"/>
        <v>1178Branch D</v>
      </c>
    </row>
    <row r="723" spans="1:11">
      <c r="A723" s="68">
        <v>1179</v>
      </c>
      <c r="B723" s="70" t="s">
        <v>0</v>
      </c>
      <c r="C723" s="71">
        <f t="shared" si="33"/>
        <v>0.87299852823693302</v>
      </c>
      <c r="I723" s="146">
        <f t="shared" si="35"/>
        <v>5</v>
      </c>
      <c r="J723" s="149">
        <v>0.37299852823693302</v>
      </c>
      <c r="K723" s="32" t="str">
        <f t="shared" si="34"/>
        <v>1179Branch A</v>
      </c>
    </row>
    <row r="724" spans="1:11">
      <c r="A724" s="68">
        <v>1179</v>
      </c>
      <c r="B724" s="70" t="s">
        <v>1</v>
      </c>
      <c r="C724" s="71">
        <f t="shared" si="33"/>
        <v>1.4574992504385598</v>
      </c>
      <c r="I724" s="146">
        <f t="shared" si="35"/>
        <v>1</v>
      </c>
      <c r="J724" s="149">
        <v>1.3574992504385597</v>
      </c>
      <c r="K724" s="32" t="str">
        <f t="shared" si="34"/>
        <v>1179Branch B</v>
      </c>
    </row>
    <row r="725" spans="1:11">
      <c r="A725" s="68">
        <v>1179</v>
      </c>
      <c r="B725" s="70" t="s">
        <v>2</v>
      </c>
      <c r="C725" s="71">
        <f t="shared" si="33"/>
        <v>3.8126248788278803</v>
      </c>
      <c r="I725" s="146">
        <f t="shared" si="35"/>
        <v>7</v>
      </c>
      <c r="J725" s="149">
        <v>3.1126248788278801</v>
      </c>
      <c r="K725" s="32" t="str">
        <f t="shared" si="34"/>
        <v>1179Branch C</v>
      </c>
    </row>
    <row r="726" spans="1:11">
      <c r="A726" s="68">
        <v>1179</v>
      </c>
      <c r="B726" s="70" t="s">
        <v>3</v>
      </c>
      <c r="C726" s="71">
        <f t="shared" si="33"/>
        <v>4.0703412953394258</v>
      </c>
      <c r="I726" s="146">
        <f t="shared" si="35"/>
        <v>4</v>
      </c>
      <c r="J726" s="149">
        <v>3.6703412953394259</v>
      </c>
      <c r="K726" s="32" t="str">
        <f t="shared" si="34"/>
        <v>1179Branch D</v>
      </c>
    </row>
    <row r="727" spans="1:11">
      <c r="A727" s="68">
        <v>1180</v>
      </c>
      <c r="B727" s="70" t="s">
        <v>0</v>
      </c>
      <c r="C727" s="71">
        <f t="shared" si="33"/>
        <v>6.6999099764787085</v>
      </c>
      <c r="I727" s="146">
        <f t="shared" si="35"/>
        <v>9</v>
      </c>
      <c r="J727" s="149">
        <v>5.7999099764787081</v>
      </c>
      <c r="K727" s="32" t="str">
        <f t="shared" si="34"/>
        <v>1180Branch A</v>
      </c>
    </row>
    <row r="728" spans="1:11">
      <c r="A728" s="68">
        <v>1180</v>
      </c>
      <c r="B728" s="70" t="s">
        <v>1</v>
      </c>
      <c r="C728" s="71">
        <f t="shared" si="33"/>
        <v>3.6265927086247451</v>
      </c>
      <c r="I728" s="146">
        <f t="shared" si="35"/>
        <v>6</v>
      </c>
      <c r="J728" s="149">
        <v>3.0265927086247451</v>
      </c>
      <c r="K728" s="32" t="str">
        <f t="shared" si="34"/>
        <v>1180Branch B</v>
      </c>
    </row>
    <row r="729" spans="1:11">
      <c r="A729" s="68">
        <v>1180</v>
      </c>
      <c r="B729" s="70" t="s">
        <v>2</v>
      </c>
      <c r="C729" s="71">
        <f t="shared" si="33"/>
        <v>1.0598127812512406</v>
      </c>
      <c r="I729" s="146">
        <f t="shared" si="35"/>
        <v>10</v>
      </c>
      <c r="J729" s="149">
        <v>5.9812781251240565E-2</v>
      </c>
      <c r="K729" s="32" t="str">
        <f t="shared" si="34"/>
        <v>1180Branch C</v>
      </c>
    </row>
    <row r="730" spans="1:11">
      <c r="A730" s="68">
        <v>1180</v>
      </c>
      <c r="B730" s="70" t="s">
        <v>3</v>
      </c>
      <c r="C730" s="71">
        <f t="shared" si="33"/>
        <v>3.6188454586849641</v>
      </c>
      <c r="I730" s="146">
        <f t="shared" si="35"/>
        <v>3</v>
      </c>
      <c r="J730" s="149">
        <v>3.3188454586849643</v>
      </c>
      <c r="K730" s="32" t="str">
        <f t="shared" si="34"/>
        <v>1180Branch D</v>
      </c>
    </row>
    <row r="731" spans="1:11">
      <c r="A731" s="68">
        <v>1181</v>
      </c>
      <c r="B731" s="70" t="s">
        <v>0</v>
      </c>
      <c r="C731" s="71">
        <f t="shared" si="33"/>
        <v>5.9224530881366828</v>
      </c>
      <c r="I731" s="146">
        <f t="shared" si="35"/>
        <v>8</v>
      </c>
      <c r="J731" s="149">
        <v>5.122453088136683</v>
      </c>
      <c r="K731" s="32" t="str">
        <f t="shared" si="34"/>
        <v>1181Branch A</v>
      </c>
    </row>
    <row r="732" spans="1:11">
      <c r="A732" s="68">
        <v>1181</v>
      </c>
      <c r="B732" s="70" t="s">
        <v>1</v>
      </c>
      <c r="C732" s="71">
        <f t="shared" si="33"/>
        <v>4.1503047325070801</v>
      </c>
      <c r="I732" s="146">
        <f t="shared" si="35"/>
        <v>2</v>
      </c>
      <c r="J732" s="149">
        <v>3.9503047325070799</v>
      </c>
      <c r="K732" s="32" t="str">
        <f t="shared" si="34"/>
        <v>1181Branch B</v>
      </c>
    </row>
    <row r="733" spans="1:11">
      <c r="A733" s="68">
        <v>1181</v>
      </c>
      <c r="B733" s="70" t="s">
        <v>2</v>
      </c>
      <c r="C733" s="71">
        <f t="shared" si="33"/>
        <v>1.1577441164433029</v>
      </c>
      <c r="I733" s="146">
        <f t="shared" si="35"/>
        <v>5</v>
      </c>
      <c r="J733" s="149">
        <v>0.65774411644330288</v>
      </c>
      <c r="K733" s="32" t="str">
        <f t="shared" si="34"/>
        <v>1181Branch C</v>
      </c>
    </row>
    <row r="734" spans="1:11">
      <c r="A734" s="68">
        <v>1181</v>
      </c>
      <c r="B734" s="70" t="s">
        <v>3</v>
      </c>
      <c r="C734" s="71">
        <f t="shared" si="33"/>
        <v>3.4826726559963834</v>
      </c>
      <c r="I734" s="146">
        <f t="shared" si="35"/>
        <v>1</v>
      </c>
      <c r="J734" s="149">
        <v>3.3826726559963833</v>
      </c>
      <c r="K734" s="32" t="str">
        <f t="shared" si="34"/>
        <v>1181Branch D</v>
      </c>
    </row>
    <row r="735" spans="1:11">
      <c r="A735" s="68">
        <v>1182</v>
      </c>
      <c r="B735" s="70" t="s">
        <v>0</v>
      </c>
      <c r="C735" s="71">
        <f t="shared" si="33"/>
        <v>7.2105672047500189</v>
      </c>
      <c r="I735" s="146">
        <f t="shared" si="35"/>
        <v>7</v>
      </c>
      <c r="J735" s="149">
        <v>6.5105672047500187</v>
      </c>
      <c r="K735" s="32" t="str">
        <f t="shared" si="34"/>
        <v>1182Branch A</v>
      </c>
    </row>
    <row r="736" spans="1:11">
      <c r="A736" s="68">
        <v>1182</v>
      </c>
      <c r="B736" s="70" t="s">
        <v>1</v>
      </c>
      <c r="C736" s="71">
        <f t="shared" si="33"/>
        <v>3.7073664900068892</v>
      </c>
      <c r="I736" s="146">
        <f t="shared" si="35"/>
        <v>4</v>
      </c>
      <c r="J736" s="149">
        <v>3.3073664900068893</v>
      </c>
      <c r="K736" s="32" t="str">
        <f t="shared" si="34"/>
        <v>1182Branch B</v>
      </c>
    </row>
    <row r="737" spans="1:11">
      <c r="A737" s="68">
        <v>1182</v>
      </c>
      <c r="B737" s="70" t="s">
        <v>2</v>
      </c>
      <c r="C737" s="71">
        <f t="shared" si="33"/>
        <v>3.0423603510412107</v>
      </c>
      <c r="I737" s="146">
        <f t="shared" si="35"/>
        <v>9</v>
      </c>
      <c r="J737" s="149">
        <v>2.1423603510412108</v>
      </c>
      <c r="K737" s="32" t="str">
        <f t="shared" si="34"/>
        <v>1182Branch C</v>
      </c>
    </row>
    <row r="738" spans="1:11">
      <c r="A738" s="68">
        <v>1182</v>
      </c>
      <c r="B738" s="70" t="s">
        <v>3</v>
      </c>
      <c r="C738" s="71">
        <f t="shared" si="33"/>
        <v>2.1014343831397944</v>
      </c>
      <c r="I738" s="146">
        <f t="shared" si="35"/>
        <v>6</v>
      </c>
      <c r="J738" s="149">
        <v>1.5014343831397943</v>
      </c>
      <c r="K738" s="32" t="str">
        <f t="shared" si="34"/>
        <v>1182Branch D</v>
      </c>
    </row>
    <row r="739" spans="1:11">
      <c r="A739" s="68">
        <v>1183</v>
      </c>
      <c r="B739" s="70" t="s">
        <v>0</v>
      </c>
      <c r="C739" s="71">
        <f t="shared" si="33"/>
        <v>2.6316180497530381</v>
      </c>
      <c r="I739" s="146">
        <f t="shared" si="35"/>
        <v>10</v>
      </c>
      <c r="J739" s="149">
        <v>1.6316180497530381</v>
      </c>
      <c r="K739" s="32" t="str">
        <f t="shared" si="34"/>
        <v>1183Branch A</v>
      </c>
    </row>
    <row r="740" spans="1:11">
      <c r="A740" s="68">
        <v>1183</v>
      </c>
      <c r="B740" s="70" t="s">
        <v>1</v>
      </c>
      <c r="C740" s="71">
        <f t="shared" si="33"/>
        <v>3.0395958290575091</v>
      </c>
      <c r="I740" s="146">
        <f t="shared" si="35"/>
        <v>3</v>
      </c>
      <c r="J740" s="149">
        <v>2.7395958290575093</v>
      </c>
      <c r="K740" s="32" t="str">
        <f t="shared" si="34"/>
        <v>1183Branch B</v>
      </c>
    </row>
    <row r="741" spans="1:11">
      <c r="A741" s="68">
        <v>1183</v>
      </c>
      <c r="B741" s="70" t="s">
        <v>2</v>
      </c>
      <c r="C741" s="71">
        <f t="shared" si="33"/>
        <v>1.6797281582378092</v>
      </c>
      <c r="I741" s="146">
        <f t="shared" si="35"/>
        <v>8</v>
      </c>
      <c r="J741" s="149">
        <v>0.87972815823780914</v>
      </c>
      <c r="K741" s="32" t="str">
        <f t="shared" si="34"/>
        <v>1183Branch C</v>
      </c>
    </row>
    <row r="742" spans="1:11">
      <c r="A742" s="68">
        <v>1183</v>
      </c>
      <c r="B742" s="70" t="s">
        <v>3</v>
      </c>
      <c r="C742" s="71">
        <f t="shared" si="33"/>
        <v>0.80424173978592406</v>
      </c>
      <c r="I742" s="146">
        <f t="shared" si="35"/>
        <v>2</v>
      </c>
      <c r="J742" s="149">
        <v>0.6042417397859241</v>
      </c>
      <c r="K742" s="32" t="str">
        <f t="shared" si="34"/>
        <v>1183Branch D</v>
      </c>
    </row>
    <row r="743" spans="1:11">
      <c r="A743" s="68">
        <v>1184</v>
      </c>
      <c r="B743" s="70" t="s">
        <v>0</v>
      </c>
      <c r="C743" s="71">
        <f t="shared" si="33"/>
        <v>4.3461208842204977</v>
      </c>
      <c r="I743" s="146">
        <f t="shared" si="35"/>
        <v>5</v>
      </c>
      <c r="J743" s="149">
        <v>3.8461208842204977</v>
      </c>
      <c r="K743" s="32" t="str">
        <f t="shared" si="34"/>
        <v>1184Branch A</v>
      </c>
    </row>
    <row r="744" spans="1:11">
      <c r="A744" s="68">
        <v>1184</v>
      </c>
      <c r="B744" s="70" t="s">
        <v>1</v>
      </c>
      <c r="C744" s="71">
        <f t="shared" si="33"/>
        <v>2.4883925899983188</v>
      </c>
      <c r="I744" s="146">
        <f t="shared" si="35"/>
        <v>1</v>
      </c>
      <c r="J744" s="149">
        <v>2.3883925899983187</v>
      </c>
      <c r="K744" s="32" t="str">
        <f t="shared" si="34"/>
        <v>1184Branch B</v>
      </c>
    </row>
    <row r="745" spans="1:11">
      <c r="A745" s="68">
        <v>1184</v>
      </c>
      <c r="B745" s="70" t="s">
        <v>2</v>
      </c>
      <c r="C745" s="71">
        <f t="shared" si="33"/>
        <v>5.5499552014019047</v>
      </c>
      <c r="I745" s="146">
        <f t="shared" si="35"/>
        <v>7</v>
      </c>
      <c r="J745" s="149">
        <v>4.8499552014019045</v>
      </c>
      <c r="K745" s="32" t="str">
        <f t="shared" si="34"/>
        <v>1184Branch C</v>
      </c>
    </row>
    <row r="746" spans="1:11">
      <c r="A746" s="68">
        <v>1184</v>
      </c>
      <c r="B746" s="70" t="s">
        <v>3</v>
      </c>
      <c r="C746" s="71">
        <f t="shared" si="33"/>
        <v>1.0627590421103434</v>
      </c>
      <c r="I746" s="146">
        <f t="shared" si="35"/>
        <v>4</v>
      </c>
      <c r="J746" s="149">
        <v>0.66275904211034353</v>
      </c>
      <c r="K746" s="32" t="str">
        <f t="shared" si="34"/>
        <v>1184Branch D</v>
      </c>
    </row>
    <row r="747" spans="1:11">
      <c r="A747" s="68">
        <v>1185</v>
      </c>
      <c r="B747" s="70" t="s">
        <v>0</v>
      </c>
      <c r="C747" s="71">
        <f t="shared" si="33"/>
        <v>5.4124997416450693</v>
      </c>
      <c r="I747" s="146">
        <f t="shared" si="35"/>
        <v>9</v>
      </c>
      <c r="J747" s="149">
        <v>4.512499741645069</v>
      </c>
      <c r="K747" s="32" t="str">
        <f t="shared" si="34"/>
        <v>1185Branch A</v>
      </c>
    </row>
    <row r="748" spans="1:11">
      <c r="A748" s="68">
        <v>1185</v>
      </c>
      <c r="B748" s="70" t="s">
        <v>1</v>
      </c>
      <c r="C748" s="71">
        <f t="shared" si="33"/>
        <v>0.90683049116073333</v>
      </c>
      <c r="I748" s="146">
        <f t="shared" si="35"/>
        <v>6</v>
      </c>
      <c r="J748" s="149">
        <v>0.30683049116073335</v>
      </c>
      <c r="K748" s="32" t="str">
        <f t="shared" si="34"/>
        <v>1185Branch B</v>
      </c>
    </row>
    <row r="749" spans="1:11">
      <c r="A749" s="68">
        <v>1185</v>
      </c>
      <c r="B749" s="70" t="s">
        <v>2</v>
      </c>
      <c r="C749" s="71">
        <f t="shared" si="33"/>
        <v>1.9471034322895155</v>
      </c>
      <c r="I749" s="146">
        <f t="shared" si="35"/>
        <v>10</v>
      </c>
      <c r="J749" s="149">
        <v>0.94710343228951555</v>
      </c>
      <c r="K749" s="32" t="str">
        <f t="shared" si="34"/>
        <v>1185Branch C</v>
      </c>
    </row>
    <row r="750" spans="1:11">
      <c r="A750" s="68">
        <v>1185</v>
      </c>
      <c r="B750" s="70" t="s">
        <v>3</v>
      </c>
      <c r="C750" s="71">
        <f t="shared" si="33"/>
        <v>0.32880962339175052</v>
      </c>
      <c r="I750" s="146">
        <f t="shared" si="35"/>
        <v>3</v>
      </c>
      <c r="J750" s="149">
        <v>2.8809623391750527E-2</v>
      </c>
      <c r="K750" s="32" t="str">
        <f t="shared" si="34"/>
        <v>1185Branch D</v>
      </c>
    </row>
    <row r="751" spans="1:11">
      <c r="A751" s="68">
        <v>1186</v>
      </c>
      <c r="B751" s="70" t="s">
        <v>0</v>
      </c>
      <c r="C751" s="71">
        <f t="shared" si="33"/>
        <v>6.5156917885061931</v>
      </c>
      <c r="I751" s="146">
        <f t="shared" si="35"/>
        <v>8</v>
      </c>
      <c r="J751" s="149">
        <v>5.7156917885061933</v>
      </c>
      <c r="K751" s="32" t="str">
        <f t="shared" si="34"/>
        <v>1186Branch A</v>
      </c>
    </row>
    <row r="752" spans="1:11">
      <c r="A752" s="68">
        <v>1186</v>
      </c>
      <c r="B752" s="70" t="s">
        <v>1</v>
      </c>
      <c r="C752" s="71">
        <f t="shared" si="33"/>
        <v>3.0044446844119759</v>
      </c>
      <c r="I752" s="146">
        <f t="shared" si="35"/>
        <v>2</v>
      </c>
      <c r="J752" s="149">
        <v>2.8044446844119757</v>
      </c>
      <c r="K752" s="32" t="str">
        <f t="shared" si="34"/>
        <v>1186Branch B</v>
      </c>
    </row>
    <row r="753" spans="1:11">
      <c r="A753" s="68">
        <v>1186</v>
      </c>
      <c r="B753" s="70" t="s">
        <v>2</v>
      </c>
      <c r="C753" s="71">
        <f t="shared" si="33"/>
        <v>4.7586478409444668</v>
      </c>
      <c r="I753" s="146">
        <f t="shared" si="35"/>
        <v>5</v>
      </c>
      <c r="J753" s="149">
        <v>4.2586478409444668</v>
      </c>
      <c r="K753" s="32" t="str">
        <f t="shared" si="34"/>
        <v>1186Branch C</v>
      </c>
    </row>
    <row r="754" spans="1:11">
      <c r="A754" s="68">
        <v>1186</v>
      </c>
      <c r="B754" s="70" t="s">
        <v>3</v>
      </c>
      <c r="C754" s="71">
        <f t="shared" si="33"/>
        <v>3.2834375626333538</v>
      </c>
      <c r="I754" s="146">
        <f t="shared" si="35"/>
        <v>1</v>
      </c>
      <c r="J754" s="149">
        <v>3.1834375626333538</v>
      </c>
      <c r="K754" s="32" t="str">
        <f t="shared" si="34"/>
        <v>1186Branch D</v>
      </c>
    </row>
    <row r="755" spans="1:11">
      <c r="A755" s="68">
        <v>1187</v>
      </c>
      <c r="B755" s="70" t="s">
        <v>0</v>
      </c>
      <c r="C755" s="71">
        <f t="shared" si="33"/>
        <v>6.1085135426410915</v>
      </c>
      <c r="I755" s="146">
        <f t="shared" si="35"/>
        <v>7</v>
      </c>
      <c r="J755" s="149">
        <v>5.4085135426410913</v>
      </c>
      <c r="K755" s="32" t="str">
        <f t="shared" si="34"/>
        <v>1187Branch A</v>
      </c>
    </row>
    <row r="756" spans="1:11">
      <c r="A756" s="68">
        <v>1187</v>
      </c>
      <c r="B756" s="70" t="s">
        <v>1</v>
      </c>
      <c r="C756" s="71">
        <f t="shared" si="33"/>
        <v>4.1238172135423596</v>
      </c>
      <c r="I756" s="146">
        <f t="shared" si="35"/>
        <v>4</v>
      </c>
      <c r="J756" s="149">
        <v>3.7238172135423597</v>
      </c>
      <c r="K756" s="32" t="str">
        <f t="shared" si="34"/>
        <v>1187Branch B</v>
      </c>
    </row>
    <row r="757" spans="1:11">
      <c r="A757" s="68">
        <v>1187</v>
      </c>
      <c r="B757" s="70" t="s">
        <v>2</v>
      </c>
      <c r="C757" s="71">
        <f t="shared" si="33"/>
        <v>4.1905100055974218</v>
      </c>
      <c r="I757" s="146">
        <f t="shared" si="35"/>
        <v>9</v>
      </c>
      <c r="J757" s="149">
        <v>3.2905100055974219</v>
      </c>
      <c r="K757" s="32" t="str">
        <f t="shared" si="34"/>
        <v>1187Branch C</v>
      </c>
    </row>
    <row r="758" spans="1:11">
      <c r="A758" s="68">
        <v>1187</v>
      </c>
      <c r="B758" s="70" t="s">
        <v>3</v>
      </c>
      <c r="C758" s="71">
        <f t="shared" si="33"/>
        <v>1.4588333178743054</v>
      </c>
      <c r="I758" s="146">
        <f t="shared" si="35"/>
        <v>6</v>
      </c>
      <c r="J758" s="149">
        <v>0.85883331787430528</v>
      </c>
      <c r="K758" s="32" t="str">
        <f t="shared" si="34"/>
        <v>1187Branch D</v>
      </c>
    </row>
    <row r="759" spans="1:11">
      <c r="A759" s="68">
        <v>1188</v>
      </c>
      <c r="B759" s="70" t="s">
        <v>0</v>
      </c>
      <c r="C759" s="71">
        <f t="shared" si="33"/>
        <v>5.1755831728017103</v>
      </c>
      <c r="I759" s="146">
        <f t="shared" si="35"/>
        <v>10</v>
      </c>
      <c r="J759" s="149">
        <v>4.1755831728017103</v>
      </c>
      <c r="K759" s="32" t="str">
        <f t="shared" si="34"/>
        <v>1188Branch A</v>
      </c>
    </row>
    <row r="760" spans="1:11">
      <c r="A760" s="68">
        <v>1188</v>
      </c>
      <c r="B760" s="70" t="s">
        <v>1</v>
      </c>
      <c r="C760" s="71">
        <f t="shared" si="33"/>
        <v>3.1646575393113143</v>
      </c>
      <c r="I760" s="146">
        <f t="shared" si="35"/>
        <v>3</v>
      </c>
      <c r="J760" s="149">
        <v>2.8646575393113145</v>
      </c>
      <c r="K760" s="32" t="str">
        <f t="shared" si="34"/>
        <v>1188Branch B</v>
      </c>
    </row>
    <row r="761" spans="1:11">
      <c r="A761" s="68">
        <v>1188</v>
      </c>
      <c r="B761" s="70" t="s">
        <v>2</v>
      </c>
      <c r="C761" s="71">
        <f t="shared" si="33"/>
        <v>1.0907772942751075</v>
      </c>
      <c r="I761" s="146">
        <f t="shared" si="35"/>
        <v>8</v>
      </c>
      <c r="J761" s="149">
        <v>0.29077729427510746</v>
      </c>
      <c r="K761" s="32" t="str">
        <f t="shared" si="34"/>
        <v>1188Branch C</v>
      </c>
    </row>
    <row r="762" spans="1:11">
      <c r="A762" s="68">
        <v>1188</v>
      </c>
      <c r="B762" s="70" t="s">
        <v>3</v>
      </c>
      <c r="C762" s="71">
        <f t="shared" si="33"/>
        <v>3.3168876661712341</v>
      </c>
      <c r="I762" s="146">
        <f t="shared" si="35"/>
        <v>2</v>
      </c>
      <c r="J762" s="149">
        <v>3.1168876661712339</v>
      </c>
      <c r="K762" s="32" t="str">
        <f t="shared" si="34"/>
        <v>1188Branch D</v>
      </c>
    </row>
    <row r="763" spans="1:11">
      <c r="A763" s="68">
        <v>1189</v>
      </c>
      <c r="B763" s="70" t="s">
        <v>0</v>
      </c>
      <c r="C763" s="71">
        <f t="shared" si="33"/>
        <v>3.1630553731206761</v>
      </c>
      <c r="I763" s="146">
        <f t="shared" si="35"/>
        <v>5</v>
      </c>
      <c r="J763" s="149">
        <v>2.6630553731206761</v>
      </c>
      <c r="K763" s="32" t="str">
        <f t="shared" si="34"/>
        <v>1189Branch A</v>
      </c>
    </row>
    <row r="764" spans="1:11">
      <c r="A764" s="68">
        <v>1189</v>
      </c>
      <c r="B764" s="70" t="s">
        <v>1</v>
      </c>
      <c r="C764" s="71">
        <f t="shared" si="33"/>
        <v>2.2438734767184405</v>
      </c>
      <c r="I764" s="146">
        <f t="shared" si="35"/>
        <v>1</v>
      </c>
      <c r="J764" s="149">
        <v>2.1438734767184404</v>
      </c>
      <c r="K764" s="32" t="str">
        <f t="shared" si="34"/>
        <v>1189Branch B</v>
      </c>
    </row>
    <row r="765" spans="1:11">
      <c r="A765" s="68">
        <v>1189</v>
      </c>
      <c r="B765" s="70" t="s">
        <v>2</v>
      </c>
      <c r="C765" s="71">
        <f t="shared" si="33"/>
        <v>1.3367602699040197</v>
      </c>
      <c r="I765" s="146">
        <f t="shared" si="35"/>
        <v>7</v>
      </c>
      <c r="J765" s="149">
        <v>0.63676026990401979</v>
      </c>
      <c r="K765" s="32" t="str">
        <f t="shared" si="34"/>
        <v>1189Branch C</v>
      </c>
    </row>
    <row r="766" spans="1:11">
      <c r="A766" s="68">
        <v>1189</v>
      </c>
      <c r="B766" s="70" t="s">
        <v>3</v>
      </c>
      <c r="C766" s="71">
        <f t="shared" si="33"/>
        <v>2.3720504791028278</v>
      </c>
      <c r="I766" s="146">
        <f t="shared" si="35"/>
        <v>4</v>
      </c>
      <c r="J766" s="149">
        <v>1.9720504791028279</v>
      </c>
      <c r="K766" s="32" t="str">
        <f t="shared" si="34"/>
        <v>1189Branch D</v>
      </c>
    </row>
    <row r="767" spans="1:11">
      <c r="A767" s="68">
        <v>1190</v>
      </c>
      <c r="B767" s="70" t="s">
        <v>0</v>
      </c>
      <c r="C767" s="71">
        <f t="shared" si="33"/>
        <v>4.3066738901170138</v>
      </c>
      <c r="I767" s="146">
        <f t="shared" si="35"/>
        <v>9</v>
      </c>
      <c r="J767" s="149">
        <v>3.4066738901170139</v>
      </c>
      <c r="K767" s="32" t="str">
        <f t="shared" si="34"/>
        <v>1190Branch A</v>
      </c>
    </row>
    <row r="768" spans="1:11">
      <c r="A768" s="68">
        <v>1190</v>
      </c>
      <c r="B768" s="70" t="s">
        <v>1</v>
      </c>
      <c r="C768" s="71">
        <f t="shared" si="33"/>
        <v>2.7104280584699398</v>
      </c>
      <c r="I768" s="146">
        <f t="shared" si="35"/>
        <v>6</v>
      </c>
      <c r="J768" s="149">
        <v>2.1104280584699397</v>
      </c>
      <c r="K768" s="32" t="str">
        <f t="shared" si="34"/>
        <v>1190Branch B</v>
      </c>
    </row>
    <row r="769" spans="1:11">
      <c r="A769" s="68">
        <v>1190</v>
      </c>
      <c r="B769" s="70" t="s">
        <v>2</v>
      </c>
      <c r="C769" s="71">
        <f t="shared" si="33"/>
        <v>3.2400094131609309</v>
      </c>
      <c r="I769" s="146">
        <f t="shared" si="35"/>
        <v>10</v>
      </c>
      <c r="J769" s="149">
        <v>2.2400094131609309</v>
      </c>
      <c r="K769" s="32" t="str">
        <f t="shared" si="34"/>
        <v>1190Branch C</v>
      </c>
    </row>
    <row r="770" spans="1:11">
      <c r="A770" s="68">
        <v>1190</v>
      </c>
      <c r="B770" s="70" t="s">
        <v>3</v>
      </c>
      <c r="C770" s="71">
        <f t="shared" si="33"/>
        <v>1.3248285208171768</v>
      </c>
      <c r="I770" s="146">
        <f t="shared" si="35"/>
        <v>3</v>
      </c>
      <c r="J770" s="149">
        <v>1.0248285208171768</v>
      </c>
      <c r="K770" s="32" t="str">
        <f t="shared" si="34"/>
        <v>1190Branch D</v>
      </c>
    </row>
    <row r="771" spans="1:11">
      <c r="A771" s="68">
        <v>1191</v>
      </c>
      <c r="B771" s="70" t="s">
        <v>0</v>
      </c>
      <c r="C771" s="71">
        <f t="shared" si="33"/>
        <v>1.0732761483928892</v>
      </c>
      <c r="I771" s="146">
        <f t="shared" si="35"/>
        <v>8</v>
      </c>
      <c r="J771" s="149">
        <v>0.27327614839288916</v>
      </c>
      <c r="K771" s="32" t="str">
        <f t="shared" si="34"/>
        <v>1191Branch A</v>
      </c>
    </row>
    <row r="772" spans="1:11">
      <c r="A772" s="68">
        <v>1191</v>
      </c>
      <c r="B772" s="70" t="s">
        <v>1</v>
      </c>
      <c r="C772" s="71">
        <f t="shared" si="33"/>
        <v>4.1780270203740013</v>
      </c>
      <c r="I772" s="146">
        <f t="shared" si="35"/>
        <v>2</v>
      </c>
      <c r="J772" s="149">
        <v>3.9780270203740011</v>
      </c>
      <c r="K772" s="32" t="str">
        <f t="shared" si="34"/>
        <v>1191Branch B</v>
      </c>
    </row>
    <row r="773" spans="1:11">
      <c r="A773" s="68">
        <v>1191</v>
      </c>
      <c r="B773" s="70" t="s">
        <v>2</v>
      </c>
      <c r="C773" s="71">
        <f t="shared" si="33"/>
        <v>1.3032208809003132</v>
      </c>
      <c r="I773" s="146">
        <f t="shared" si="35"/>
        <v>5</v>
      </c>
      <c r="J773" s="149">
        <v>0.80322088090031329</v>
      </c>
      <c r="K773" s="32" t="str">
        <f t="shared" si="34"/>
        <v>1191Branch C</v>
      </c>
    </row>
    <row r="774" spans="1:11">
      <c r="A774" s="68">
        <v>1191</v>
      </c>
      <c r="B774" s="70" t="s">
        <v>3</v>
      </c>
      <c r="C774" s="71">
        <f t="shared" si="33"/>
        <v>3.3057305777003418</v>
      </c>
      <c r="I774" s="146">
        <f t="shared" si="35"/>
        <v>1</v>
      </c>
      <c r="J774" s="149">
        <v>3.2057305777003418</v>
      </c>
      <c r="K774" s="32" t="str">
        <f t="shared" si="34"/>
        <v>1191Branch D</v>
      </c>
    </row>
    <row r="775" spans="1:11">
      <c r="A775" s="68">
        <v>1192</v>
      </c>
      <c r="B775" s="70" t="s">
        <v>0</v>
      </c>
      <c r="C775" s="71">
        <f t="shared" si="33"/>
        <v>7.6542758566568425</v>
      </c>
      <c r="I775" s="146">
        <f t="shared" si="35"/>
        <v>7</v>
      </c>
      <c r="J775" s="149">
        <v>6.9542758566568423</v>
      </c>
      <c r="K775" s="32" t="str">
        <f t="shared" si="34"/>
        <v>1192Branch A</v>
      </c>
    </row>
    <row r="776" spans="1:11">
      <c r="A776" s="68">
        <v>1192</v>
      </c>
      <c r="B776" s="70" t="s">
        <v>1</v>
      </c>
      <c r="C776" s="71">
        <f t="shared" ref="C776:C806" si="36">J776+I776/10</f>
        <v>1.4294174129903094</v>
      </c>
      <c r="I776" s="146">
        <f t="shared" si="35"/>
        <v>4</v>
      </c>
      <c r="J776" s="149">
        <v>1.0294174129903095</v>
      </c>
      <c r="K776" s="32" t="str">
        <f t="shared" ref="K776:K806" si="37">A776&amp;B776</f>
        <v>1192Branch B</v>
      </c>
    </row>
    <row r="777" spans="1:11">
      <c r="A777" s="68">
        <v>1192</v>
      </c>
      <c r="B777" s="70" t="s">
        <v>2</v>
      </c>
      <c r="C777" s="71">
        <f t="shared" si="36"/>
        <v>1.5511184788870578</v>
      </c>
      <c r="I777" s="146">
        <f t="shared" si="35"/>
        <v>9</v>
      </c>
      <c r="J777" s="149">
        <v>0.65111847888705776</v>
      </c>
      <c r="K777" s="32" t="str">
        <f t="shared" si="37"/>
        <v>1192Branch C</v>
      </c>
    </row>
    <row r="778" spans="1:11">
      <c r="A778" s="68">
        <v>1192</v>
      </c>
      <c r="B778" s="70" t="s">
        <v>3</v>
      </c>
      <c r="C778" s="71">
        <f t="shared" si="36"/>
        <v>2.0708281459953417</v>
      </c>
      <c r="I778" s="146">
        <f t="shared" si="35"/>
        <v>6</v>
      </c>
      <c r="J778" s="149">
        <v>1.4708281459953416</v>
      </c>
      <c r="K778" s="32" t="str">
        <f t="shared" si="37"/>
        <v>1192Branch D</v>
      </c>
    </row>
    <row r="779" spans="1:11">
      <c r="A779" s="68">
        <v>1193</v>
      </c>
      <c r="B779" s="70" t="s">
        <v>0</v>
      </c>
      <c r="C779" s="71">
        <f t="shared" si="36"/>
        <v>5.5532342736724951</v>
      </c>
      <c r="I779" s="146">
        <f t="shared" si="35"/>
        <v>10</v>
      </c>
      <c r="J779" s="149">
        <v>4.5532342736724951</v>
      </c>
      <c r="K779" s="32" t="str">
        <f t="shared" si="37"/>
        <v>1193Branch A</v>
      </c>
    </row>
    <row r="780" spans="1:11">
      <c r="A780" s="68">
        <v>1193</v>
      </c>
      <c r="B780" s="70" t="s">
        <v>1</v>
      </c>
      <c r="C780" s="71">
        <f t="shared" si="36"/>
        <v>4.1765029144793742</v>
      </c>
      <c r="I780" s="146">
        <f t="shared" si="35"/>
        <v>3</v>
      </c>
      <c r="J780" s="149">
        <v>3.8765029144793743</v>
      </c>
      <c r="K780" s="32" t="str">
        <f t="shared" si="37"/>
        <v>1193Branch B</v>
      </c>
    </row>
    <row r="781" spans="1:11">
      <c r="A781" s="68">
        <v>1193</v>
      </c>
      <c r="B781" s="70" t="s">
        <v>2</v>
      </c>
      <c r="C781" s="71">
        <f t="shared" si="36"/>
        <v>4.7797204915235136</v>
      </c>
      <c r="I781" s="146">
        <f t="shared" si="35"/>
        <v>8</v>
      </c>
      <c r="J781" s="149">
        <v>3.9797204915235134</v>
      </c>
      <c r="K781" s="32" t="str">
        <f t="shared" si="37"/>
        <v>1193Branch C</v>
      </c>
    </row>
    <row r="782" spans="1:11">
      <c r="A782" s="68">
        <v>1193</v>
      </c>
      <c r="B782" s="70" t="s">
        <v>3</v>
      </c>
      <c r="C782" s="71">
        <f t="shared" si="36"/>
        <v>1.130292220186315</v>
      </c>
      <c r="I782" s="146">
        <f t="shared" si="35"/>
        <v>2</v>
      </c>
      <c r="J782" s="149">
        <v>0.93029222018631508</v>
      </c>
      <c r="K782" s="32" t="str">
        <f t="shared" si="37"/>
        <v>1193Branch D</v>
      </c>
    </row>
    <row r="783" spans="1:11">
      <c r="A783" s="68">
        <v>1194</v>
      </c>
      <c r="B783" s="70" t="s">
        <v>0</v>
      </c>
      <c r="C783" s="71">
        <f t="shared" si="36"/>
        <v>1.0840990638202639</v>
      </c>
      <c r="I783" s="146">
        <f t="shared" si="35"/>
        <v>5</v>
      </c>
      <c r="J783" s="149">
        <v>0.58409906382026378</v>
      </c>
      <c r="K783" s="32" t="str">
        <f t="shared" si="37"/>
        <v>1194Branch A</v>
      </c>
    </row>
    <row r="784" spans="1:11">
      <c r="A784" s="68">
        <v>1194</v>
      </c>
      <c r="B784" s="70" t="s">
        <v>1</v>
      </c>
      <c r="C784" s="71">
        <f t="shared" si="36"/>
        <v>2.0063445493737229</v>
      </c>
      <c r="I784" s="146">
        <f t="shared" si="35"/>
        <v>1</v>
      </c>
      <c r="J784" s="149">
        <v>1.906344549373723</v>
      </c>
      <c r="K784" s="32" t="str">
        <f t="shared" si="37"/>
        <v>1194Branch B</v>
      </c>
    </row>
    <row r="785" spans="1:11">
      <c r="A785" s="68">
        <v>1194</v>
      </c>
      <c r="B785" s="70" t="s">
        <v>2</v>
      </c>
      <c r="C785" s="71">
        <f t="shared" si="36"/>
        <v>2.9988872024293087</v>
      </c>
      <c r="I785" s="146">
        <f t="shared" si="35"/>
        <v>7</v>
      </c>
      <c r="J785" s="149">
        <v>2.298887202429309</v>
      </c>
      <c r="K785" s="32" t="str">
        <f t="shared" si="37"/>
        <v>1194Branch C</v>
      </c>
    </row>
    <row r="786" spans="1:11">
      <c r="A786" s="68">
        <v>1194</v>
      </c>
      <c r="B786" s="70" t="s">
        <v>3</v>
      </c>
      <c r="C786" s="71">
        <f t="shared" si="36"/>
        <v>2.1765236783865451</v>
      </c>
      <c r="I786" s="146">
        <f t="shared" ref="I786:I806" si="38">I776</f>
        <v>4</v>
      </c>
      <c r="J786" s="149">
        <v>1.7765236783865452</v>
      </c>
      <c r="K786" s="32" t="str">
        <f t="shared" si="37"/>
        <v>1194Branch D</v>
      </c>
    </row>
    <row r="787" spans="1:11">
      <c r="A787" s="68">
        <v>1195</v>
      </c>
      <c r="B787" s="70" t="s">
        <v>0</v>
      </c>
      <c r="C787" s="71">
        <f t="shared" si="36"/>
        <v>4.6844362848747911</v>
      </c>
      <c r="I787" s="146">
        <f t="shared" si="38"/>
        <v>9</v>
      </c>
      <c r="J787" s="149">
        <v>3.7844362848747908</v>
      </c>
      <c r="K787" s="32" t="str">
        <f t="shared" si="37"/>
        <v>1195Branch A</v>
      </c>
    </row>
    <row r="788" spans="1:11">
      <c r="A788" s="68">
        <v>1195</v>
      </c>
      <c r="B788" s="70" t="s">
        <v>1</v>
      </c>
      <c r="C788" s="71">
        <f t="shared" si="36"/>
        <v>2.9142721141597723</v>
      </c>
      <c r="I788" s="146">
        <f t="shared" si="38"/>
        <v>6</v>
      </c>
      <c r="J788" s="149">
        <v>2.3142721141597722</v>
      </c>
      <c r="K788" s="32" t="str">
        <f t="shared" si="37"/>
        <v>1195Branch B</v>
      </c>
    </row>
    <row r="789" spans="1:11">
      <c r="A789" s="68">
        <v>1195</v>
      </c>
      <c r="B789" s="70" t="s">
        <v>2</v>
      </c>
      <c r="C789" s="71">
        <f t="shared" si="36"/>
        <v>4.0831564742253956</v>
      </c>
      <c r="I789" s="146">
        <f t="shared" si="38"/>
        <v>10</v>
      </c>
      <c r="J789" s="149">
        <v>3.0831564742253952</v>
      </c>
      <c r="K789" s="32" t="str">
        <f t="shared" si="37"/>
        <v>1195Branch C</v>
      </c>
    </row>
    <row r="790" spans="1:11">
      <c r="A790" s="68">
        <v>1195</v>
      </c>
      <c r="B790" s="70" t="s">
        <v>3</v>
      </c>
      <c r="C790" s="71">
        <f t="shared" si="36"/>
        <v>4.0368063213072745</v>
      </c>
      <c r="I790" s="146">
        <f t="shared" si="38"/>
        <v>3</v>
      </c>
      <c r="J790" s="149">
        <v>3.7368063213072746</v>
      </c>
      <c r="K790" s="32" t="str">
        <f t="shared" si="37"/>
        <v>1195Branch D</v>
      </c>
    </row>
    <row r="791" spans="1:11">
      <c r="A791" s="68">
        <v>1196</v>
      </c>
      <c r="B791" s="70" t="s">
        <v>0</v>
      </c>
      <c r="C791" s="71">
        <f t="shared" si="36"/>
        <v>7.4194991407087114</v>
      </c>
      <c r="I791" s="146">
        <f t="shared" si="38"/>
        <v>8</v>
      </c>
      <c r="J791" s="149">
        <v>6.6194991407087116</v>
      </c>
      <c r="K791" s="32" t="str">
        <f t="shared" si="37"/>
        <v>1196Branch A</v>
      </c>
    </row>
    <row r="792" spans="1:11">
      <c r="A792" s="68">
        <v>1196</v>
      </c>
      <c r="B792" s="70" t="s">
        <v>1</v>
      </c>
      <c r="C792" s="71">
        <f t="shared" si="36"/>
        <v>1.6333885774343713</v>
      </c>
      <c r="I792" s="146">
        <f t="shared" si="38"/>
        <v>2</v>
      </c>
      <c r="J792" s="149">
        <v>1.4333885774343713</v>
      </c>
      <c r="K792" s="32" t="str">
        <f t="shared" si="37"/>
        <v>1196Branch B</v>
      </c>
    </row>
    <row r="793" spans="1:11">
      <c r="A793" s="68">
        <v>1196</v>
      </c>
      <c r="B793" s="70" t="s">
        <v>2</v>
      </c>
      <c r="C793" s="71">
        <f t="shared" si="36"/>
        <v>2.0280067248521507</v>
      </c>
      <c r="I793" s="146">
        <f t="shared" si="38"/>
        <v>5</v>
      </c>
      <c r="J793" s="149">
        <v>1.5280067248521507</v>
      </c>
      <c r="K793" s="32" t="str">
        <f t="shared" si="37"/>
        <v>1196Branch C</v>
      </c>
    </row>
    <row r="794" spans="1:11">
      <c r="A794" s="68">
        <v>1196</v>
      </c>
      <c r="B794" s="70" t="s">
        <v>3</v>
      </c>
      <c r="C794" s="71">
        <f t="shared" si="36"/>
        <v>2.0607727386876715</v>
      </c>
      <c r="I794" s="146">
        <f t="shared" si="38"/>
        <v>1</v>
      </c>
      <c r="J794" s="149">
        <v>1.9607727386876714</v>
      </c>
      <c r="K794" s="32" t="str">
        <f t="shared" si="37"/>
        <v>1196Branch D</v>
      </c>
    </row>
    <row r="795" spans="1:11">
      <c r="A795" s="68">
        <v>1197</v>
      </c>
      <c r="B795" s="70" t="s">
        <v>0</v>
      </c>
      <c r="C795" s="71">
        <f t="shared" si="36"/>
        <v>1.5559468141768449</v>
      </c>
      <c r="I795" s="146">
        <f t="shared" si="38"/>
        <v>7</v>
      </c>
      <c r="J795" s="149">
        <v>0.85594681417684493</v>
      </c>
      <c r="K795" s="32" t="str">
        <f t="shared" si="37"/>
        <v>1197Branch A</v>
      </c>
    </row>
    <row r="796" spans="1:11">
      <c r="A796" s="68">
        <v>1197</v>
      </c>
      <c r="B796" s="70" t="s">
        <v>1</v>
      </c>
      <c r="C796" s="71">
        <f t="shared" si="36"/>
        <v>2.9021195711519443</v>
      </c>
      <c r="I796" s="146">
        <f t="shared" si="38"/>
        <v>4</v>
      </c>
      <c r="J796" s="149">
        <v>2.5021195711519444</v>
      </c>
      <c r="K796" s="32" t="str">
        <f t="shared" si="37"/>
        <v>1197Branch B</v>
      </c>
    </row>
    <row r="797" spans="1:11">
      <c r="A797" s="68">
        <v>1197</v>
      </c>
      <c r="B797" s="70" t="s">
        <v>2</v>
      </c>
      <c r="C797" s="71">
        <f t="shared" si="36"/>
        <v>5.7963662091939581</v>
      </c>
      <c r="I797" s="146">
        <f t="shared" si="38"/>
        <v>9</v>
      </c>
      <c r="J797" s="149">
        <v>4.8963662091939577</v>
      </c>
      <c r="K797" s="32" t="str">
        <f t="shared" si="37"/>
        <v>1197Branch C</v>
      </c>
    </row>
    <row r="798" spans="1:11">
      <c r="A798" s="68">
        <v>1197</v>
      </c>
      <c r="B798" s="70" t="s">
        <v>3</v>
      </c>
      <c r="C798" s="71">
        <f t="shared" si="36"/>
        <v>0.91295816577850386</v>
      </c>
      <c r="I798" s="146">
        <f t="shared" si="38"/>
        <v>6</v>
      </c>
      <c r="J798" s="149">
        <v>0.31295816577850388</v>
      </c>
      <c r="K798" s="32" t="str">
        <f t="shared" si="37"/>
        <v>1197Branch D</v>
      </c>
    </row>
    <row r="799" spans="1:11">
      <c r="A799" s="68">
        <v>1198</v>
      </c>
      <c r="B799" s="70" t="s">
        <v>0</v>
      </c>
      <c r="C799" s="71">
        <f t="shared" si="36"/>
        <v>7.659756048584784</v>
      </c>
      <c r="I799" s="146">
        <f t="shared" si="38"/>
        <v>10</v>
      </c>
      <c r="J799" s="149">
        <v>6.659756048584784</v>
      </c>
      <c r="K799" s="32" t="str">
        <f t="shared" si="37"/>
        <v>1198Branch A</v>
      </c>
    </row>
    <row r="800" spans="1:11">
      <c r="A800" s="68">
        <v>1198</v>
      </c>
      <c r="B800" s="70" t="s">
        <v>1</v>
      </c>
      <c r="C800" s="71">
        <f t="shared" si="36"/>
        <v>2.0792837986031096</v>
      </c>
      <c r="I800" s="146">
        <f t="shared" si="38"/>
        <v>3</v>
      </c>
      <c r="J800" s="149">
        <v>1.7792837986031096</v>
      </c>
      <c r="K800" s="32" t="str">
        <f t="shared" si="37"/>
        <v>1198Branch B</v>
      </c>
    </row>
    <row r="801" spans="1:11">
      <c r="A801" s="68">
        <v>1198</v>
      </c>
      <c r="B801" s="70" t="s">
        <v>2</v>
      </c>
      <c r="C801" s="71">
        <f t="shared" si="36"/>
        <v>4.4665685908397803</v>
      </c>
      <c r="I801" s="146">
        <f t="shared" si="38"/>
        <v>8</v>
      </c>
      <c r="J801" s="149">
        <v>3.6665685908397805</v>
      </c>
      <c r="K801" s="32" t="str">
        <f t="shared" si="37"/>
        <v>1198Branch C</v>
      </c>
    </row>
    <row r="802" spans="1:11">
      <c r="A802" s="68">
        <v>1198</v>
      </c>
      <c r="B802" s="70" t="s">
        <v>3</v>
      </c>
      <c r="C802" s="71">
        <f t="shared" si="36"/>
        <v>1.5708313109973695</v>
      </c>
      <c r="I802" s="146">
        <f t="shared" si="38"/>
        <v>2</v>
      </c>
      <c r="J802" s="149">
        <v>1.3708313109973695</v>
      </c>
      <c r="K802" s="32" t="str">
        <f t="shared" si="37"/>
        <v>1198Branch D</v>
      </c>
    </row>
    <row r="803" spans="1:11">
      <c r="A803" s="68">
        <v>1199</v>
      </c>
      <c r="B803" s="70" t="s">
        <v>0</v>
      </c>
      <c r="C803" s="71">
        <f t="shared" si="36"/>
        <v>5.1716480012723807</v>
      </c>
      <c r="I803" s="146">
        <f t="shared" si="38"/>
        <v>5</v>
      </c>
      <c r="J803" s="149">
        <v>4.6716480012723807</v>
      </c>
      <c r="K803" s="32" t="str">
        <f t="shared" si="37"/>
        <v>1199Branch A</v>
      </c>
    </row>
    <row r="804" spans="1:11">
      <c r="A804" s="68">
        <v>1199</v>
      </c>
      <c r="B804" s="70" t="s">
        <v>1</v>
      </c>
      <c r="C804" s="71">
        <f t="shared" si="36"/>
        <v>0.3144019847512951</v>
      </c>
      <c r="I804" s="146">
        <f t="shared" si="38"/>
        <v>1</v>
      </c>
      <c r="J804" s="149">
        <v>0.21440198475129513</v>
      </c>
      <c r="K804" s="32" t="str">
        <f t="shared" si="37"/>
        <v>1199Branch B</v>
      </c>
    </row>
    <row r="805" spans="1:11">
      <c r="A805" s="68">
        <v>1199</v>
      </c>
      <c r="B805" s="70" t="s">
        <v>2</v>
      </c>
      <c r="C805" s="71">
        <f t="shared" si="36"/>
        <v>3.2735814268449976</v>
      </c>
      <c r="I805" s="146">
        <f t="shared" si="38"/>
        <v>7</v>
      </c>
      <c r="J805" s="149">
        <v>2.5735814268449979</v>
      </c>
      <c r="K805" s="32" t="str">
        <f t="shared" si="37"/>
        <v>1199Branch C</v>
      </c>
    </row>
    <row r="806" spans="1:11">
      <c r="A806" s="68">
        <v>1199</v>
      </c>
      <c r="B806" s="70" t="s">
        <v>3</v>
      </c>
      <c r="C806" s="71">
        <f t="shared" si="36"/>
        <v>0.67095163502519217</v>
      </c>
      <c r="I806" s="146">
        <f t="shared" si="38"/>
        <v>4</v>
      </c>
      <c r="J806" s="149">
        <v>0.27095163502519215</v>
      </c>
      <c r="K806" s="32" t="str">
        <f t="shared" si="37"/>
        <v>1199Branch D</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AE9E-4D22-784C-A678-25B352B6D105}">
  <sheetPr codeName="Sheet7"/>
  <dimension ref="A1:BA453"/>
  <sheetViews>
    <sheetView workbookViewId="0">
      <selection activeCell="N17" sqref="N16:N17"/>
    </sheetView>
  </sheetViews>
  <sheetFormatPr defaultColWidth="11.42578125" defaultRowHeight="12.75"/>
  <cols>
    <col min="1" max="1" width="14.140625" customWidth="1"/>
    <col min="8" max="8" width="12" bestFit="1" customWidth="1"/>
    <col min="9" max="9" width="14.5703125" bestFit="1" customWidth="1"/>
    <col min="10" max="10" width="16" bestFit="1" customWidth="1"/>
    <col min="11" max="11" width="11.5703125" bestFit="1" customWidth="1"/>
    <col min="12" max="12" width="13.85546875" bestFit="1" customWidth="1"/>
    <col min="13" max="13" width="16" bestFit="1" customWidth="1"/>
    <col min="14" max="14" width="11.5703125" bestFit="1" customWidth="1"/>
    <col min="15" max="15" width="18.5703125" bestFit="1" customWidth="1"/>
    <col min="16" max="16" width="20.85546875" bestFit="1" customWidth="1"/>
    <col min="17" max="17" width="16.85546875" bestFit="1" customWidth="1"/>
  </cols>
  <sheetData>
    <row r="1" spans="1:53" s="75" customFormat="1" ht="18.75">
      <c r="A1" s="138" t="s">
        <v>632</v>
      </c>
      <c r="H1" s="139" t="s">
        <v>709</v>
      </c>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s="75" customFormat="1">
      <c r="A2" s="142" t="s">
        <v>680</v>
      </c>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s="75" customFormat="1">
      <c r="A3" s="122" t="str">
        <f ca="1">"Sheet: "&amp;MID(CELL("filename",A1),FIND("]",CELL("filename",A1))+1,255)</f>
        <v>Sheet: Fee Driven Attrition</v>
      </c>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5" spans="1:53" s="2" customFormat="1">
      <c r="A5" s="2" t="s">
        <v>17</v>
      </c>
      <c r="B5" s="2" t="s">
        <v>24</v>
      </c>
      <c r="C5" s="2" t="s">
        <v>25</v>
      </c>
      <c r="D5" s="2" t="s">
        <v>10</v>
      </c>
      <c r="E5" s="2" t="s">
        <v>26</v>
      </c>
      <c r="H5" s="22" t="s">
        <v>454</v>
      </c>
      <c r="I5"/>
      <c r="J5"/>
      <c r="K5"/>
      <c r="L5"/>
    </row>
    <row r="6" spans="1:53">
      <c r="A6" t="s">
        <v>27</v>
      </c>
      <c r="B6" s="3">
        <v>12000</v>
      </c>
      <c r="C6" s="8">
        <v>40</v>
      </c>
      <c r="D6">
        <v>1</v>
      </c>
      <c r="E6" t="s">
        <v>28</v>
      </c>
      <c r="J6" s="176" t="s">
        <v>12</v>
      </c>
      <c r="K6" s="176"/>
    </row>
    <row r="7" spans="1:53" ht="13.5" thickBot="1">
      <c r="A7" t="s">
        <v>29</v>
      </c>
      <c r="B7" s="3">
        <v>12000</v>
      </c>
      <c r="C7" s="8">
        <v>60</v>
      </c>
      <c r="D7">
        <v>1</v>
      </c>
      <c r="E7" t="s">
        <v>28</v>
      </c>
      <c r="H7" s="17"/>
      <c r="I7" s="17"/>
      <c r="J7" s="24">
        <v>40</v>
      </c>
      <c r="K7" s="24">
        <v>60</v>
      </c>
    </row>
    <row r="8" spans="1:53" ht="15.95" customHeight="1">
      <c r="A8" t="s">
        <v>30</v>
      </c>
      <c r="B8" s="3">
        <v>15000</v>
      </c>
      <c r="C8" s="8">
        <v>40</v>
      </c>
      <c r="D8">
        <v>1</v>
      </c>
      <c r="E8" t="s">
        <v>28</v>
      </c>
      <c r="H8" s="22" t="s">
        <v>24</v>
      </c>
      <c r="I8" s="3">
        <v>12000</v>
      </c>
      <c r="J8" s="55">
        <f>GETPIVOTDATA("Sum of Attrition",$H$13,"Minimum",12000,"Fee",40)/GETPIVOTDATA("Count of Customer",$H$13,"Minimum",12000,"Fee",40)</f>
        <v>0.1</v>
      </c>
      <c r="K8" s="56">
        <f>GETPIVOTDATA("Sum of Attrition",$H$13,"Minimum",12000,"Fee",60)/GETPIVOTDATA("Count of Customer",$H$13,"Minimum",12000,"Fee",60)</f>
        <v>0.2</v>
      </c>
    </row>
    <row r="9" spans="1:53" ht="13.5" thickBot="1">
      <c r="A9" t="s">
        <v>31</v>
      </c>
      <c r="B9" s="3">
        <v>15000</v>
      </c>
      <c r="C9" s="8">
        <v>60</v>
      </c>
      <c r="D9">
        <v>1</v>
      </c>
      <c r="E9" t="s">
        <v>28</v>
      </c>
      <c r="H9" s="26" t="s">
        <v>5</v>
      </c>
      <c r="I9" s="3">
        <v>15000</v>
      </c>
      <c r="J9" s="57">
        <f>GETPIVOTDATA("Sum of Attrition",$H$13,"Minimum",15000,"Fee",40)/GETPIVOTDATA("Count of Customer",$H$13,"Minimum",15000,"Fee",40)</f>
        <v>0.05</v>
      </c>
      <c r="K9" s="58">
        <f>GETPIVOTDATA("Sum of Attrition",$H$13,"Minimum",15000,"Fee",60)/GETPIVOTDATA("Count of Customer",$H$13,"Minimum",15000,"Fee",60)</f>
        <v>0.15</v>
      </c>
    </row>
    <row r="10" spans="1:53">
      <c r="A10" t="s">
        <v>32</v>
      </c>
      <c r="B10" s="3">
        <v>12000</v>
      </c>
      <c r="C10" s="8">
        <v>40</v>
      </c>
      <c r="D10">
        <v>1</v>
      </c>
      <c r="E10" t="s">
        <v>28</v>
      </c>
    </row>
    <row r="11" spans="1:53">
      <c r="A11" t="s">
        <v>33</v>
      </c>
      <c r="B11" s="3">
        <v>12000</v>
      </c>
      <c r="C11" s="8">
        <v>60</v>
      </c>
      <c r="E11">
        <v>1</v>
      </c>
    </row>
    <row r="12" spans="1:53">
      <c r="A12" t="s">
        <v>34</v>
      </c>
      <c r="B12" s="3">
        <v>15000</v>
      </c>
      <c r="C12" s="8">
        <v>40</v>
      </c>
      <c r="D12">
        <v>1</v>
      </c>
      <c r="E12" t="s">
        <v>28</v>
      </c>
    </row>
    <row r="13" spans="1:53">
      <c r="A13" t="s">
        <v>35</v>
      </c>
      <c r="B13" s="3">
        <v>15000</v>
      </c>
      <c r="C13" s="8">
        <v>60</v>
      </c>
      <c r="D13">
        <v>1</v>
      </c>
      <c r="E13" t="s">
        <v>28</v>
      </c>
      <c r="G13" s="165"/>
      <c r="I13" s="163" t="s">
        <v>711</v>
      </c>
    </row>
    <row r="14" spans="1:53">
      <c r="A14" t="s">
        <v>36</v>
      </c>
      <c r="B14" s="3">
        <v>12000</v>
      </c>
      <c r="C14" s="8">
        <v>40</v>
      </c>
      <c r="D14">
        <v>1</v>
      </c>
      <c r="E14" t="s">
        <v>28</v>
      </c>
      <c r="G14" s="165"/>
      <c r="I14" s="3">
        <v>40</v>
      </c>
      <c r="L14" s="3">
        <v>60</v>
      </c>
    </row>
    <row r="15" spans="1:53">
      <c r="A15" t="s">
        <v>37</v>
      </c>
      <c r="B15" s="3">
        <v>12000</v>
      </c>
      <c r="C15" s="8">
        <v>60</v>
      </c>
      <c r="E15">
        <v>1</v>
      </c>
      <c r="G15" s="165"/>
      <c r="H15" s="163" t="s">
        <v>710</v>
      </c>
      <c r="I15" t="s">
        <v>712</v>
      </c>
      <c r="J15" t="s">
        <v>713</v>
      </c>
      <c r="K15" t="s">
        <v>715</v>
      </c>
      <c r="L15" t="s">
        <v>712</v>
      </c>
      <c r="M15" t="s">
        <v>713</v>
      </c>
      <c r="N15" t="s">
        <v>715</v>
      </c>
    </row>
    <row r="16" spans="1:53">
      <c r="A16" t="s">
        <v>38</v>
      </c>
      <c r="B16" s="3">
        <v>15000</v>
      </c>
      <c r="C16" s="8">
        <v>40</v>
      </c>
      <c r="D16">
        <v>1</v>
      </c>
      <c r="E16" t="s">
        <v>28</v>
      </c>
      <c r="G16" s="165"/>
      <c r="H16" s="164">
        <v>12000</v>
      </c>
      <c r="I16" s="177">
        <v>10</v>
      </c>
      <c r="J16" s="177">
        <v>100</v>
      </c>
      <c r="K16" s="178">
        <v>0.1</v>
      </c>
      <c r="L16" s="177">
        <v>20</v>
      </c>
      <c r="M16" s="177">
        <v>100</v>
      </c>
      <c r="N16" s="178">
        <v>0.2</v>
      </c>
    </row>
    <row r="17" spans="1:14">
      <c r="A17" t="s">
        <v>39</v>
      </c>
      <c r="B17" s="3">
        <v>15000</v>
      </c>
      <c r="C17" s="8">
        <v>60</v>
      </c>
      <c r="D17">
        <v>1</v>
      </c>
      <c r="E17" t="s">
        <v>28</v>
      </c>
      <c r="G17" s="165"/>
      <c r="H17" s="164">
        <v>15000</v>
      </c>
      <c r="I17" s="177">
        <v>5</v>
      </c>
      <c r="J17" s="177">
        <v>100</v>
      </c>
      <c r="K17" s="178">
        <v>0.05</v>
      </c>
      <c r="L17" s="177">
        <v>15</v>
      </c>
      <c r="M17" s="177">
        <v>100</v>
      </c>
      <c r="N17" s="178">
        <v>0.15</v>
      </c>
    </row>
    <row r="18" spans="1:14">
      <c r="A18" t="s">
        <v>40</v>
      </c>
      <c r="B18" s="3">
        <v>12000</v>
      </c>
      <c r="C18" s="8">
        <v>40</v>
      </c>
      <c r="D18">
        <v>1</v>
      </c>
      <c r="E18" t="s">
        <v>28</v>
      </c>
      <c r="G18" s="165"/>
    </row>
    <row r="19" spans="1:14" ht="15.75">
      <c r="A19" t="s">
        <v>41</v>
      </c>
      <c r="B19" s="3">
        <v>12000</v>
      </c>
      <c r="C19" s="8">
        <v>60</v>
      </c>
      <c r="E19">
        <v>1</v>
      </c>
      <c r="G19" s="165"/>
      <c r="H19" s="166" t="s">
        <v>714</v>
      </c>
      <c r="I19" s="165"/>
      <c r="J19" s="165"/>
      <c r="K19" s="165"/>
    </row>
    <row r="20" spans="1:14">
      <c r="A20" t="s">
        <v>42</v>
      </c>
      <c r="B20" s="3">
        <v>15000</v>
      </c>
      <c r="C20" s="8">
        <v>40</v>
      </c>
      <c r="D20">
        <v>1</v>
      </c>
      <c r="E20" t="s">
        <v>28</v>
      </c>
    </row>
    <row r="21" spans="1:14">
      <c r="A21" t="s">
        <v>43</v>
      </c>
      <c r="B21" s="3">
        <v>15000</v>
      </c>
      <c r="C21" s="8">
        <v>60</v>
      </c>
      <c r="D21">
        <v>1</v>
      </c>
      <c r="E21" t="s">
        <v>28</v>
      </c>
    </row>
    <row r="22" spans="1:14">
      <c r="A22" t="s">
        <v>44</v>
      </c>
      <c r="B22" s="3">
        <v>12000</v>
      </c>
      <c r="C22" s="8">
        <v>40</v>
      </c>
      <c r="D22">
        <v>1</v>
      </c>
      <c r="E22" t="s">
        <v>28</v>
      </c>
    </row>
    <row r="23" spans="1:14">
      <c r="A23" t="s">
        <v>45</v>
      </c>
      <c r="B23" s="3">
        <v>12000</v>
      </c>
      <c r="C23" s="8">
        <v>60</v>
      </c>
      <c r="E23">
        <v>1</v>
      </c>
    </row>
    <row r="24" spans="1:14">
      <c r="A24" t="s">
        <v>46</v>
      </c>
      <c r="B24" s="3">
        <v>15000</v>
      </c>
      <c r="C24" s="8">
        <v>40</v>
      </c>
      <c r="E24">
        <v>1</v>
      </c>
    </row>
    <row r="25" spans="1:14">
      <c r="A25" t="s">
        <v>47</v>
      </c>
      <c r="B25" s="3">
        <v>15000</v>
      </c>
      <c r="C25" s="8">
        <v>60</v>
      </c>
      <c r="D25">
        <v>1</v>
      </c>
      <c r="E25" t="s">
        <v>28</v>
      </c>
    </row>
    <row r="26" spans="1:14">
      <c r="A26" t="s">
        <v>48</v>
      </c>
      <c r="B26" s="3">
        <v>12000</v>
      </c>
      <c r="C26" s="8">
        <v>40</v>
      </c>
      <c r="D26">
        <v>1</v>
      </c>
      <c r="E26" t="s">
        <v>28</v>
      </c>
    </row>
    <row r="27" spans="1:14">
      <c r="A27" t="s">
        <v>49</v>
      </c>
      <c r="B27" s="3">
        <v>12000</v>
      </c>
      <c r="C27" s="8">
        <v>60</v>
      </c>
      <c r="D27">
        <v>1</v>
      </c>
      <c r="E27" t="s">
        <v>28</v>
      </c>
    </row>
    <row r="28" spans="1:14">
      <c r="A28" t="s">
        <v>50</v>
      </c>
      <c r="B28" s="3">
        <v>15000</v>
      </c>
      <c r="C28" s="8">
        <v>40</v>
      </c>
      <c r="D28">
        <v>1</v>
      </c>
      <c r="E28" t="s">
        <v>28</v>
      </c>
    </row>
    <row r="29" spans="1:14">
      <c r="A29" t="s">
        <v>51</v>
      </c>
      <c r="B29" s="3">
        <v>15000</v>
      </c>
      <c r="C29" s="8">
        <v>60</v>
      </c>
      <c r="D29">
        <v>1</v>
      </c>
      <c r="E29" t="s">
        <v>28</v>
      </c>
    </row>
    <row r="30" spans="1:14">
      <c r="A30" t="s">
        <v>52</v>
      </c>
      <c r="B30" s="3">
        <v>12000</v>
      </c>
      <c r="C30" s="8">
        <v>40</v>
      </c>
      <c r="D30">
        <v>1</v>
      </c>
      <c r="E30" t="s">
        <v>28</v>
      </c>
    </row>
    <row r="31" spans="1:14">
      <c r="A31" t="s">
        <v>53</v>
      </c>
      <c r="B31" s="3">
        <v>12000</v>
      </c>
      <c r="C31" s="8">
        <v>60</v>
      </c>
      <c r="D31">
        <v>1</v>
      </c>
      <c r="E31" t="s">
        <v>28</v>
      </c>
    </row>
    <row r="32" spans="1:14">
      <c r="A32" t="s">
        <v>54</v>
      </c>
      <c r="B32" s="3">
        <v>15000</v>
      </c>
      <c r="C32" s="8">
        <v>40</v>
      </c>
      <c r="D32">
        <v>1</v>
      </c>
      <c r="E32" t="s">
        <v>28</v>
      </c>
    </row>
    <row r="33" spans="1:5">
      <c r="A33" t="s">
        <v>55</v>
      </c>
      <c r="B33" s="3">
        <v>15000</v>
      </c>
      <c r="C33" s="8">
        <v>60</v>
      </c>
      <c r="D33">
        <v>1</v>
      </c>
      <c r="E33" t="s">
        <v>28</v>
      </c>
    </row>
    <row r="34" spans="1:5">
      <c r="A34" t="s">
        <v>56</v>
      </c>
      <c r="B34" s="3">
        <v>12000</v>
      </c>
      <c r="C34" s="8">
        <v>40</v>
      </c>
      <c r="D34">
        <v>1</v>
      </c>
      <c r="E34" t="s">
        <v>28</v>
      </c>
    </row>
    <row r="35" spans="1:5">
      <c r="A35" t="s">
        <v>57</v>
      </c>
      <c r="B35" s="3">
        <v>12000</v>
      </c>
      <c r="C35" s="8">
        <v>60</v>
      </c>
      <c r="D35">
        <v>1</v>
      </c>
      <c r="E35" t="s">
        <v>28</v>
      </c>
    </row>
    <row r="36" spans="1:5">
      <c r="A36" t="s">
        <v>58</v>
      </c>
      <c r="B36" s="3">
        <v>15000</v>
      </c>
      <c r="C36" s="8">
        <v>40</v>
      </c>
      <c r="D36">
        <v>1</v>
      </c>
      <c r="E36" t="s">
        <v>28</v>
      </c>
    </row>
    <row r="37" spans="1:5">
      <c r="A37" t="s">
        <v>59</v>
      </c>
      <c r="B37" s="3">
        <v>15000</v>
      </c>
      <c r="C37" s="8">
        <v>60</v>
      </c>
      <c r="E37">
        <v>1</v>
      </c>
    </row>
    <row r="38" spans="1:5">
      <c r="A38" t="s">
        <v>60</v>
      </c>
      <c r="B38" s="3">
        <v>12000</v>
      </c>
      <c r="C38" s="8">
        <v>40</v>
      </c>
      <c r="D38">
        <v>1</v>
      </c>
      <c r="E38" t="s">
        <v>28</v>
      </c>
    </row>
    <row r="39" spans="1:5">
      <c r="A39" t="s">
        <v>61</v>
      </c>
      <c r="B39" s="3">
        <v>12000</v>
      </c>
      <c r="C39" s="8">
        <v>60</v>
      </c>
      <c r="D39">
        <v>1</v>
      </c>
      <c r="E39" t="s">
        <v>28</v>
      </c>
    </row>
    <row r="40" spans="1:5">
      <c r="A40" t="s">
        <v>62</v>
      </c>
      <c r="B40" s="3">
        <v>15000</v>
      </c>
      <c r="C40" s="8">
        <v>40</v>
      </c>
      <c r="D40">
        <v>1</v>
      </c>
      <c r="E40" t="s">
        <v>28</v>
      </c>
    </row>
    <row r="41" spans="1:5">
      <c r="A41" t="s">
        <v>63</v>
      </c>
      <c r="B41" s="3">
        <v>15000</v>
      </c>
      <c r="C41" s="8">
        <v>60</v>
      </c>
      <c r="E41">
        <v>1</v>
      </c>
    </row>
    <row r="42" spans="1:5">
      <c r="A42" t="s">
        <v>64</v>
      </c>
      <c r="B42" s="3">
        <v>12000</v>
      </c>
      <c r="C42" s="8">
        <v>40</v>
      </c>
      <c r="D42">
        <v>1</v>
      </c>
      <c r="E42" t="s">
        <v>28</v>
      </c>
    </row>
    <row r="43" spans="1:5">
      <c r="A43" t="s">
        <v>65</v>
      </c>
      <c r="B43" s="3">
        <v>12000</v>
      </c>
      <c r="C43" s="8">
        <v>60</v>
      </c>
      <c r="D43">
        <v>1</v>
      </c>
      <c r="E43" t="s">
        <v>28</v>
      </c>
    </row>
    <row r="44" spans="1:5">
      <c r="A44" t="s">
        <v>66</v>
      </c>
      <c r="B44" s="3">
        <v>15000</v>
      </c>
      <c r="C44" s="8">
        <v>40</v>
      </c>
      <c r="D44">
        <v>1</v>
      </c>
      <c r="E44" t="s">
        <v>28</v>
      </c>
    </row>
    <row r="45" spans="1:5">
      <c r="A45" t="s">
        <v>67</v>
      </c>
      <c r="B45" s="3">
        <v>15000</v>
      </c>
      <c r="C45" s="8">
        <v>60</v>
      </c>
      <c r="D45">
        <v>1</v>
      </c>
      <c r="E45" t="s">
        <v>28</v>
      </c>
    </row>
    <row r="46" spans="1:5">
      <c r="A46" t="s">
        <v>68</v>
      </c>
      <c r="B46" s="3">
        <v>12000</v>
      </c>
      <c r="C46" s="8">
        <v>40</v>
      </c>
      <c r="D46">
        <v>1</v>
      </c>
      <c r="E46" t="s">
        <v>28</v>
      </c>
    </row>
    <row r="47" spans="1:5">
      <c r="A47" t="s">
        <v>69</v>
      </c>
      <c r="B47" s="3">
        <v>12000</v>
      </c>
      <c r="C47" s="8">
        <v>60</v>
      </c>
      <c r="D47">
        <v>1</v>
      </c>
      <c r="E47" t="s">
        <v>28</v>
      </c>
    </row>
    <row r="48" spans="1:5">
      <c r="A48" t="s">
        <v>70</v>
      </c>
      <c r="B48" s="3">
        <v>15000</v>
      </c>
      <c r="C48" s="8">
        <v>40</v>
      </c>
      <c r="E48">
        <v>1</v>
      </c>
    </row>
    <row r="49" spans="1:5">
      <c r="A49" t="s">
        <v>71</v>
      </c>
      <c r="B49" s="3">
        <v>15000</v>
      </c>
      <c r="C49" s="8">
        <v>60</v>
      </c>
      <c r="D49">
        <v>1</v>
      </c>
      <c r="E49" t="s">
        <v>28</v>
      </c>
    </row>
    <row r="50" spans="1:5">
      <c r="A50" t="s">
        <v>72</v>
      </c>
      <c r="B50" s="3">
        <v>12000</v>
      </c>
      <c r="C50" s="8">
        <v>40</v>
      </c>
      <c r="D50">
        <v>1</v>
      </c>
      <c r="E50" t="s">
        <v>28</v>
      </c>
    </row>
    <row r="51" spans="1:5">
      <c r="A51" t="s">
        <v>73</v>
      </c>
      <c r="B51" s="3">
        <v>12000</v>
      </c>
      <c r="C51" s="8">
        <v>60</v>
      </c>
      <c r="D51">
        <v>1</v>
      </c>
      <c r="E51" t="s">
        <v>28</v>
      </c>
    </row>
    <row r="52" spans="1:5">
      <c r="A52" t="s">
        <v>74</v>
      </c>
      <c r="B52" s="3">
        <v>15000</v>
      </c>
      <c r="C52" s="8">
        <v>40</v>
      </c>
      <c r="D52">
        <v>1</v>
      </c>
      <c r="E52" t="s">
        <v>28</v>
      </c>
    </row>
    <row r="53" spans="1:5">
      <c r="A53" t="s">
        <v>75</v>
      </c>
      <c r="B53" s="3">
        <v>15000</v>
      </c>
      <c r="C53" s="8">
        <v>60</v>
      </c>
      <c r="D53">
        <v>1</v>
      </c>
      <c r="E53" t="s">
        <v>28</v>
      </c>
    </row>
    <row r="54" spans="1:5">
      <c r="A54" t="s">
        <v>76</v>
      </c>
      <c r="B54" s="3">
        <v>12000</v>
      </c>
      <c r="C54" s="8">
        <v>40</v>
      </c>
      <c r="D54">
        <v>1</v>
      </c>
      <c r="E54" t="s">
        <v>28</v>
      </c>
    </row>
    <row r="55" spans="1:5">
      <c r="A55" t="s">
        <v>77</v>
      </c>
      <c r="B55" s="3">
        <v>12000</v>
      </c>
      <c r="C55" s="8">
        <v>60</v>
      </c>
      <c r="D55">
        <v>1</v>
      </c>
      <c r="E55" t="s">
        <v>28</v>
      </c>
    </row>
    <row r="56" spans="1:5">
      <c r="A56" t="s">
        <v>78</v>
      </c>
      <c r="B56" s="3">
        <v>15000</v>
      </c>
      <c r="C56" s="8">
        <v>40</v>
      </c>
      <c r="D56">
        <v>1</v>
      </c>
      <c r="E56" t="s">
        <v>28</v>
      </c>
    </row>
    <row r="57" spans="1:5">
      <c r="A57" t="s">
        <v>79</v>
      </c>
      <c r="B57" s="3">
        <v>15000</v>
      </c>
      <c r="C57" s="8">
        <v>60</v>
      </c>
      <c r="D57">
        <v>1</v>
      </c>
      <c r="E57" t="s">
        <v>28</v>
      </c>
    </row>
    <row r="58" spans="1:5">
      <c r="A58" t="s">
        <v>80</v>
      </c>
      <c r="B58" s="3">
        <v>12000</v>
      </c>
      <c r="C58" s="8">
        <v>40</v>
      </c>
      <c r="D58">
        <v>1</v>
      </c>
      <c r="E58" t="s">
        <v>28</v>
      </c>
    </row>
    <row r="59" spans="1:5">
      <c r="A59" t="s">
        <v>81</v>
      </c>
      <c r="B59" s="3">
        <v>12000</v>
      </c>
      <c r="C59" s="8">
        <v>60</v>
      </c>
      <c r="D59">
        <v>1</v>
      </c>
      <c r="E59" t="s">
        <v>28</v>
      </c>
    </row>
    <row r="60" spans="1:5">
      <c r="A60" t="s">
        <v>82</v>
      </c>
      <c r="B60" s="3">
        <v>15000</v>
      </c>
      <c r="C60" s="8">
        <v>40</v>
      </c>
      <c r="D60">
        <v>1</v>
      </c>
      <c r="E60" t="s">
        <v>28</v>
      </c>
    </row>
    <row r="61" spans="1:5">
      <c r="A61" t="s">
        <v>83</v>
      </c>
      <c r="B61" s="3">
        <v>15000</v>
      </c>
      <c r="C61" s="8">
        <v>60</v>
      </c>
      <c r="D61">
        <v>1</v>
      </c>
      <c r="E61" t="s">
        <v>28</v>
      </c>
    </row>
    <row r="62" spans="1:5">
      <c r="A62" t="s">
        <v>84</v>
      </c>
      <c r="B62" s="3">
        <v>12000</v>
      </c>
      <c r="C62" s="8">
        <v>40</v>
      </c>
      <c r="D62">
        <v>1</v>
      </c>
      <c r="E62" t="s">
        <v>28</v>
      </c>
    </row>
    <row r="63" spans="1:5">
      <c r="A63" t="s">
        <v>85</v>
      </c>
      <c r="B63" s="3">
        <v>12000</v>
      </c>
      <c r="C63" s="8">
        <v>60</v>
      </c>
      <c r="D63">
        <v>1</v>
      </c>
      <c r="E63" t="s">
        <v>28</v>
      </c>
    </row>
    <row r="64" spans="1:5">
      <c r="A64" t="s">
        <v>86</v>
      </c>
      <c r="B64" s="3">
        <v>15000</v>
      </c>
      <c r="C64" s="8">
        <v>40</v>
      </c>
      <c r="D64">
        <v>1</v>
      </c>
      <c r="E64" t="s">
        <v>28</v>
      </c>
    </row>
    <row r="65" spans="1:5">
      <c r="A65" t="s">
        <v>87</v>
      </c>
      <c r="B65" s="3">
        <v>15000</v>
      </c>
      <c r="C65" s="8">
        <v>60</v>
      </c>
      <c r="D65">
        <v>1</v>
      </c>
      <c r="E65" t="s">
        <v>28</v>
      </c>
    </row>
    <row r="66" spans="1:5">
      <c r="A66" t="s">
        <v>88</v>
      </c>
      <c r="B66" s="3">
        <v>12000</v>
      </c>
      <c r="C66" s="8">
        <v>40</v>
      </c>
      <c r="D66">
        <v>1</v>
      </c>
      <c r="E66" t="s">
        <v>28</v>
      </c>
    </row>
    <row r="67" spans="1:5">
      <c r="A67" t="s">
        <v>89</v>
      </c>
      <c r="B67" s="3">
        <v>12000</v>
      </c>
      <c r="C67" s="8">
        <v>60</v>
      </c>
      <c r="D67">
        <v>1</v>
      </c>
      <c r="E67" t="s">
        <v>28</v>
      </c>
    </row>
    <row r="68" spans="1:5">
      <c r="A68" t="s">
        <v>90</v>
      </c>
      <c r="B68" s="3">
        <v>15000</v>
      </c>
      <c r="C68" s="8">
        <v>40</v>
      </c>
      <c r="D68">
        <v>1</v>
      </c>
      <c r="E68" t="s">
        <v>28</v>
      </c>
    </row>
    <row r="69" spans="1:5">
      <c r="A69" t="s">
        <v>91</v>
      </c>
      <c r="B69" s="3">
        <v>15000</v>
      </c>
      <c r="C69" s="8">
        <v>60</v>
      </c>
      <c r="D69">
        <v>1</v>
      </c>
      <c r="E69" t="s">
        <v>28</v>
      </c>
    </row>
    <row r="70" spans="1:5">
      <c r="A70" t="s">
        <v>92</v>
      </c>
      <c r="B70" s="3">
        <v>12000</v>
      </c>
      <c r="C70" s="8">
        <v>40</v>
      </c>
      <c r="D70">
        <v>1</v>
      </c>
      <c r="E70" t="s">
        <v>28</v>
      </c>
    </row>
    <row r="71" spans="1:5">
      <c r="A71" t="s">
        <v>93</v>
      </c>
      <c r="B71" s="3">
        <v>12000</v>
      </c>
      <c r="C71" s="8">
        <v>60</v>
      </c>
      <c r="D71">
        <v>1</v>
      </c>
      <c r="E71" t="s">
        <v>28</v>
      </c>
    </row>
    <row r="72" spans="1:5">
      <c r="A72" t="s">
        <v>94</v>
      </c>
      <c r="B72" s="3">
        <v>15000</v>
      </c>
      <c r="C72" s="8">
        <v>40</v>
      </c>
      <c r="D72">
        <v>1</v>
      </c>
      <c r="E72" t="s">
        <v>28</v>
      </c>
    </row>
    <row r="73" spans="1:5">
      <c r="A73" t="s">
        <v>95</v>
      </c>
      <c r="B73" s="3">
        <v>15000</v>
      </c>
      <c r="C73" s="8">
        <v>60</v>
      </c>
      <c r="D73">
        <v>1</v>
      </c>
      <c r="E73" t="s">
        <v>28</v>
      </c>
    </row>
    <row r="74" spans="1:5">
      <c r="A74" t="s">
        <v>96</v>
      </c>
      <c r="B74" s="3">
        <v>12000</v>
      </c>
      <c r="C74" s="8">
        <v>40</v>
      </c>
      <c r="E74">
        <v>1</v>
      </c>
    </row>
    <row r="75" spans="1:5">
      <c r="A75" t="s">
        <v>97</v>
      </c>
      <c r="B75" s="3">
        <v>12000</v>
      </c>
      <c r="C75" s="8">
        <v>60</v>
      </c>
      <c r="D75">
        <v>1</v>
      </c>
      <c r="E75" t="s">
        <v>28</v>
      </c>
    </row>
    <row r="76" spans="1:5">
      <c r="A76" t="s">
        <v>98</v>
      </c>
      <c r="B76" s="3">
        <v>15000</v>
      </c>
      <c r="C76" s="8">
        <v>40</v>
      </c>
      <c r="D76">
        <v>1</v>
      </c>
      <c r="E76" t="s">
        <v>28</v>
      </c>
    </row>
    <row r="77" spans="1:5">
      <c r="A77" t="s">
        <v>99</v>
      </c>
      <c r="B77" s="3">
        <v>15000</v>
      </c>
      <c r="C77" s="8">
        <v>60</v>
      </c>
      <c r="D77">
        <v>1</v>
      </c>
      <c r="E77" t="s">
        <v>28</v>
      </c>
    </row>
    <row r="78" spans="1:5">
      <c r="A78" t="s">
        <v>100</v>
      </c>
      <c r="B78" s="3">
        <v>12000</v>
      </c>
      <c r="C78" s="8">
        <v>40</v>
      </c>
      <c r="D78">
        <v>1</v>
      </c>
      <c r="E78" t="s">
        <v>28</v>
      </c>
    </row>
    <row r="79" spans="1:5">
      <c r="A79" t="s">
        <v>101</v>
      </c>
      <c r="B79" s="3">
        <v>12000</v>
      </c>
      <c r="C79" s="8">
        <v>60</v>
      </c>
      <c r="D79">
        <v>1</v>
      </c>
      <c r="E79" t="s">
        <v>28</v>
      </c>
    </row>
    <row r="80" spans="1:5">
      <c r="A80" t="s">
        <v>102</v>
      </c>
      <c r="B80" s="3">
        <v>15000</v>
      </c>
      <c r="C80" s="8">
        <v>40</v>
      </c>
      <c r="D80">
        <v>1</v>
      </c>
      <c r="E80" t="s">
        <v>28</v>
      </c>
    </row>
    <row r="81" spans="1:5">
      <c r="A81" t="s">
        <v>103</v>
      </c>
      <c r="B81" s="3">
        <v>15000</v>
      </c>
      <c r="C81" s="8">
        <v>60</v>
      </c>
      <c r="E81">
        <v>1</v>
      </c>
    </row>
    <row r="82" spans="1:5">
      <c r="A82" t="s">
        <v>104</v>
      </c>
      <c r="B82" s="3">
        <v>12000</v>
      </c>
      <c r="C82" s="8">
        <v>40</v>
      </c>
      <c r="D82">
        <v>1</v>
      </c>
      <c r="E82" t="s">
        <v>28</v>
      </c>
    </row>
    <row r="83" spans="1:5">
      <c r="A83" t="s">
        <v>105</v>
      </c>
      <c r="B83" s="3">
        <v>12000</v>
      </c>
      <c r="C83" s="8">
        <v>60</v>
      </c>
      <c r="D83">
        <v>1</v>
      </c>
      <c r="E83" t="s">
        <v>28</v>
      </c>
    </row>
    <row r="84" spans="1:5">
      <c r="A84" t="s">
        <v>106</v>
      </c>
      <c r="B84" s="3">
        <v>15000</v>
      </c>
      <c r="C84" s="8">
        <v>40</v>
      </c>
      <c r="D84">
        <v>1</v>
      </c>
      <c r="E84" t="s">
        <v>28</v>
      </c>
    </row>
    <row r="85" spans="1:5">
      <c r="A85" t="s">
        <v>107</v>
      </c>
      <c r="B85" s="3">
        <v>15000</v>
      </c>
      <c r="C85" s="8">
        <v>60</v>
      </c>
      <c r="D85">
        <v>1</v>
      </c>
      <c r="E85" t="s">
        <v>28</v>
      </c>
    </row>
    <row r="86" spans="1:5">
      <c r="A86" t="s">
        <v>108</v>
      </c>
      <c r="B86" s="3">
        <v>12000</v>
      </c>
      <c r="C86" s="8">
        <v>40</v>
      </c>
      <c r="D86">
        <v>1</v>
      </c>
      <c r="E86" t="s">
        <v>28</v>
      </c>
    </row>
    <row r="87" spans="1:5">
      <c r="A87" t="s">
        <v>109</v>
      </c>
      <c r="B87" s="3">
        <v>12000</v>
      </c>
      <c r="C87" s="8">
        <v>60</v>
      </c>
      <c r="E87">
        <v>1</v>
      </c>
    </row>
    <row r="88" spans="1:5">
      <c r="A88" t="s">
        <v>110</v>
      </c>
      <c r="B88" s="3">
        <v>15000</v>
      </c>
      <c r="C88" s="8">
        <v>40</v>
      </c>
      <c r="D88">
        <v>1</v>
      </c>
      <c r="E88" t="s">
        <v>28</v>
      </c>
    </row>
    <row r="89" spans="1:5">
      <c r="A89" t="s">
        <v>111</v>
      </c>
      <c r="B89" s="3">
        <v>15000</v>
      </c>
      <c r="C89" s="8">
        <v>60</v>
      </c>
      <c r="D89">
        <v>1</v>
      </c>
      <c r="E89" t="s">
        <v>28</v>
      </c>
    </row>
    <row r="90" spans="1:5">
      <c r="A90" t="s">
        <v>112</v>
      </c>
      <c r="B90" s="3">
        <v>12000</v>
      </c>
      <c r="C90" s="8">
        <v>40</v>
      </c>
      <c r="D90">
        <v>1</v>
      </c>
      <c r="E90" t="s">
        <v>28</v>
      </c>
    </row>
    <row r="91" spans="1:5">
      <c r="A91" t="s">
        <v>113</v>
      </c>
      <c r="B91" s="3">
        <v>12000</v>
      </c>
      <c r="C91" s="8">
        <v>60</v>
      </c>
      <c r="D91">
        <v>1</v>
      </c>
      <c r="E91" t="s">
        <v>28</v>
      </c>
    </row>
    <row r="92" spans="1:5">
      <c r="A92" t="s">
        <v>114</v>
      </c>
      <c r="B92" s="3">
        <v>15000</v>
      </c>
      <c r="C92" s="8">
        <v>40</v>
      </c>
      <c r="D92">
        <v>1</v>
      </c>
      <c r="E92" t="s">
        <v>28</v>
      </c>
    </row>
    <row r="93" spans="1:5">
      <c r="A93" t="s">
        <v>115</v>
      </c>
      <c r="B93" s="3">
        <v>15000</v>
      </c>
      <c r="C93" s="8">
        <v>60</v>
      </c>
      <c r="D93">
        <v>1</v>
      </c>
      <c r="E93" t="s">
        <v>28</v>
      </c>
    </row>
    <row r="94" spans="1:5">
      <c r="A94" t="s">
        <v>116</v>
      </c>
      <c r="B94" s="3">
        <v>12000</v>
      </c>
      <c r="C94" s="8">
        <v>40</v>
      </c>
      <c r="D94">
        <v>1</v>
      </c>
      <c r="E94" t="s">
        <v>28</v>
      </c>
    </row>
    <row r="95" spans="1:5">
      <c r="A95" t="s">
        <v>117</v>
      </c>
      <c r="B95" s="3">
        <v>12000</v>
      </c>
      <c r="C95" s="8">
        <v>60</v>
      </c>
      <c r="D95">
        <v>1</v>
      </c>
      <c r="E95" t="s">
        <v>28</v>
      </c>
    </row>
    <row r="96" spans="1:5">
      <c r="A96" t="s">
        <v>118</v>
      </c>
      <c r="B96" s="3">
        <v>15000</v>
      </c>
      <c r="C96" s="8">
        <v>40</v>
      </c>
      <c r="D96">
        <v>1</v>
      </c>
      <c r="E96" t="s">
        <v>28</v>
      </c>
    </row>
    <row r="97" spans="1:5">
      <c r="A97" t="s">
        <v>119</v>
      </c>
      <c r="B97" s="3">
        <v>15000</v>
      </c>
      <c r="C97" s="8">
        <v>60</v>
      </c>
      <c r="D97">
        <v>1</v>
      </c>
      <c r="E97" t="s">
        <v>28</v>
      </c>
    </row>
    <row r="98" spans="1:5">
      <c r="A98" t="s">
        <v>120</v>
      </c>
      <c r="B98" s="3">
        <v>12000</v>
      </c>
      <c r="C98" s="8">
        <v>40</v>
      </c>
      <c r="D98">
        <v>1</v>
      </c>
      <c r="E98" t="s">
        <v>28</v>
      </c>
    </row>
    <row r="99" spans="1:5">
      <c r="A99" t="s">
        <v>121</v>
      </c>
      <c r="B99" s="3">
        <v>12000</v>
      </c>
      <c r="C99" s="8">
        <v>60</v>
      </c>
      <c r="D99">
        <v>1</v>
      </c>
      <c r="E99" t="s">
        <v>28</v>
      </c>
    </row>
    <row r="100" spans="1:5">
      <c r="A100" t="s">
        <v>122</v>
      </c>
      <c r="B100" s="3">
        <v>15000</v>
      </c>
      <c r="C100" s="8">
        <v>40</v>
      </c>
      <c r="D100">
        <v>1</v>
      </c>
      <c r="E100" t="s">
        <v>28</v>
      </c>
    </row>
    <row r="101" spans="1:5">
      <c r="A101" t="s">
        <v>123</v>
      </c>
      <c r="B101" s="3">
        <v>15000</v>
      </c>
      <c r="C101" s="8">
        <v>60</v>
      </c>
      <c r="D101">
        <v>1</v>
      </c>
      <c r="E101" t="s">
        <v>28</v>
      </c>
    </row>
    <row r="102" spans="1:5">
      <c r="A102" t="s">
        <v>124</v>
      </c>
      <c r="B102" s="3">
        <v>12000</v>
      </c>
      <c r="C102" s="8">
        <v>40</v>
      </c>
      <c r="D102">
        <v>1</v>
      </c>
      <c r="E102" t="s">
        <v>28</v>
      </c>
    </row>
    <row r="103" spans="1:5">
      <c r="A103" t="s">
        <v>125</v>
      </c>
      <c r="B103" s="3">
        <v>12000</v>
      </c>
      <c r="C103" s="8">
        <v>60</v>
      </c>
      <c r="E103">
        <v>1</v>
      </c>
    </row>
    <row r="104" spans="1:5">
      <c r="A104" t="s">
        <v>126</v>
      </c>
      <c r="B104" s="3">
        <v>15000</v>
      </c>
      <c r="C104" s="8">
        <v>40</v>
      </c>
      <c r="E104">
        <v>1</v>
      </c>
    </row>
    <row r="105" spans="1:5">
      <c r="A105" t="s">
        <v>127</v>
      </c>
      <c r="B105" s="3">
        <v>15000</v>
      </c>
      <c r="C105" s="8">
        <v>60</v>
      </c>
      <c r="E105">
        <v>1</v>
      </c>
    </row>
    <row r="106" spans="1:5">
      <c r="A106" t="s">
        <v>128</v>
      </c>
      <c r="B106" s="3">
        <v>12000</v>
      </c>
      <c r="C106" s="8">
        <v>40</v>
      </c>
      <c r="D106">
        <v>1</v>
      </c>
      <c r="E106" t="s">
        <v>28</v>
      </c>
    </row>
    <row r="107" spans="1:5">
      <c r="A107" t="s">
        <v>129</v>
      </c>
      <c r="B107" s="3">
        <v>12000</v>
      </c>
      <c r="C107" s="8">
        <v>60</v>
      </c>
      <c r="D107">
        <v>1</v>
      </c>
      <c r="E107" t="s">
        <v>28</v>
      </c>
    </row>
    <row r="108" spans="1:5">
      <c r="A108" t="s">
        <v>130</v>
      </c>
      <c r="B108" s="3">
        <v>15000</v>
      </c>
      <c r="C108" s="8">
        <v>40</v>
      </c>
      <c r="D108">
        <v>1</v>
      </c>
      <c r="E108" t="s">
        <v>28</v>
      </c>
    </row>
    <row r="109" spans="1:5">
      <c r="A109" t="s">
        <v>131</v>
      </c>
      <c r="B109" s="3">
        <v>15000</v>
      </c>
      <c r="C109" s="8">
        <v>60</v>
      </c>
      <c r="E109">
        <v>1</v>
      </c>
    </row>
    <row r="110" spans="1:5">
      <c r="A110" t="s">
        <v>132</v>
      </c>
      <c r="B110" s="3">
        <v>12000</v>
      </c>
      <c r="C110" s="8">
        <v>40</v>
      </c>
      <c r="D110">
        <v>1</v>
      </c>
      <c r="E110" t="s">
        <v>28</v>
      </c>
    </row>
    <row r="111" spans="1:5">
      <c r="A111" t="s">
        <v>133</v>
      </c>
      <c r="B111" s="3">
        <v>12000</v>
      </c>
      <c r="C111" s="8">
        <v>60</v>
      </c>
      <c r="D111">
        <v>1</v>
      </c>
      <c r="E111" t="s">
        <v>28</v>
      </c>
    </row>
    <row r="112" spans="1:5">
      <c r="A112" t="s">
        <v>134</v>
      </c>
      <c r="B112" s="3">
        <v>15000</v>
      </c>
      <c r="C112" s="8">
        <v>40</v>
      </c>
      <c r="D112">
        <v>1</v>
      </c>
      <c r="E112" t="s">
        <v>28</v>
      </c>
    </row>
    <row r="113" spans="1:5">
      <c r="A113" t="s">
        <v>135</v>
      </c>
      <c r="B113" s="3">
        <v>15000</v>
      </c>
      <c r="C113" s="8">
        <v>60</v>
      </c>
      <c r="D113">
        <v>1</v>
      </c>
      <c r="E113" t="s">
        <v>28</v>
      </c>
    </row>
    <row r="114" spans="1:5">
      <c r="A114" t="s">
        <v>136</v>
      </c>
      <c r="B114" s="3">
        <v>12000</v>
      </c>
      <c r="C114" s="8">
        <v>40</v>
      </c>
      <c r="D114">
        <v>1</v>
      </c>
      <c r="E114" t="s">
        <v>28</v>
      </c>
    </row>
    <row r="115" spans="1:5">
      <c r="A115" t="s">
        <v>137</v>
      </c>
      <c r="B115" s="3">
        <v>12000</v>
      </c>
      <c r="C115" s="8">
        <v>60</v>
      </c>
      <c r="D115">
        <v>1</v>
      </c>
      <c r="E115" t="s">
        <v>28</v>
      </c>
    </row>
    <row r="116" spans="1:5">
      <c r="A116" t="s">
        <v>138</v>
      </c>
      <c r="B116" s="3">
        <v>15000</v>
      </c>
      <c r="C116" s="8">
        <v>40</v>
      </c>
      <c r="E116">
        <v>1</v>
      </c>
    </row>
    <row r="117" spans="1:5">
      <c r="A117" t="s">
        <v>139</v>
      </c>
      <c r="B117" s="3">
        <v>15000</v>
      </c>
      <c r="C117" s="8">
        <v>60</v>
      </c>
      <c r="D117">
        <v>1</v>
      </c>
      <c r="E117" t="s">
        <v>28</v>
      </c>
    </row>
    <row r="118" spans="1:5">
      <c r="A118" t="s">
        <v>140</v>
      </c>
      <c r="B118" s="3">
        <v>12000</v>
      </c>
      <c r="C118" s="8">
        <v>40</v>
      </c>
      <c r="D118">
        <v>1</v>
      </c>
      <c r="E118" t="s">
        <v>28</v>
      </c>
    </row>
    <row r="119" spans="1:5">
      <c r="A119" t="s">
        <v>141</v>
      </c>
      <c r="B119" s="3">
        <v>12000</v>
      </c>
      <c r="C119" s="8">
        <v>60</v>
      </c>
      <c r="D119">
        <v>1</v>
      </c>
      <c r="E119" t="s">
        <v>28</v>
      </c>
    </row>
    <row r="120" spans="1:5">
      <c r="A120" t="s">
        <v>142</v>
      </c>
      <c r="B120" s="3">
        <v>15000</v>
      </c>
      <c r="C120" s="8">
        <v>40</v>
      </c>
      <c r="D120">
        <v>1</v>
      </c>
      <c r="E120" t="s">
        <v>28</v>
      </c>
    </row>
    <row r="121" spans="1:5">
      <c r="A121" t="s">
        <v>143</v>
      </c>
      <c r="B121" s="3">
        <v>15000</v>
      </c>
      <c r="C121" s="8">
        <v>60</v>
      </c>
      <c r="D121">
        <v>1</v>
      </c>
      <c r="E121" t="s">
        <v>28</v>
      </c>
    </row>
    <row r="122" spans="1:5">
      <c r="A122" t="s">
        <v>144</v>
      </c>
      <c r="B122" s="3">
        <v>12000</v>
      </c>
      <c r="C122" s="8">
        <v>40</v>
      </c>
      <c r="D122">
        <v>1</v>
      </c>
      <c r="E122" t="s">
        <v>28</v>
      </c>
    </row>
    <row r="123" spans="1:5">
      <c r="A123" t="s">
        <v>145</v>
      </c>
      <c r="B123" s="3">
        <v>12000</v>
      </c>
      <c r="C123" s="8">
        <v>60</v>
      </c>
      <c r="D123">
        <v>1</v>
      </c>
      <c r="E123" t="s">
        <v>28</v>
      </c>
    </row>
    <row r="124" spans="1:5">
      <c r="A124" t="s">
        <v>146</v>
      </c>
      <c r="B124" s="3">
        <v>15000</v>
      </c>
      <c r="C124" s="8">
        <v>40</v>
      </c>
      <c r="D124">
        <v>1</v>
      </c>
      <c r="E124" t="s">
        <v>28</v>
      </c>
    </row>
    <row r="125" spans="1:5">
      <c r="A125" t="s">
        <v>147</v>
      </c>
      <c r="B125" s="3">
        <v>15000</v>
      </c>
      <c r="C125" s="8">
        <v>60</v>
      </c>
      <c r="E125">
        <v>1</v>
      </c>
    </row>
    <row r="126" spans="1:5">
      <c r="A126" t="s">
        <v>148</v>
      </c>
      <c r="B126" s="3">
        <v>12000</v>
      </c>
      <c r="C126" s="8">
        <v>40</v>
      </c>
      <c r="D126">
        <v>1</v>
      </c>
      <c r="E126" t="s">
        <v>28</v>
      </c>
    </row>
    <row r="127" spans="1:5">
      <c r="A127" t="s">
        <v>149</v>
      </c>
      <c r="B127" s="3">
        <v>12000</v>
      </c>
      <c r="C127" s="8">
        <v>60</v>
      </c>
      <c r="D127">
        <v>1</v>
      </c>
      <c r="E127" t="s">
        <v>28</v>
      </c>
    </row>
    <row r="128" spans="1:5">
      <c r="A128" t="s">
        <v>150</v>
      </c>
      <c r="B128" s="3">
        <v>15000</v>
      </c>
      <c r="C128" s="8">
        <v>40</v>
      </c>
      <c r="D128">
        <v>1</v>
      </c>
      <c r="E128" t="s">
        <v>28</v>
      </c>
    </row>
    <row r="129" spans="1:5">
      <c r="A129" t="s">
        <v>151</v>
      </c>
      <c r="B129" s="3">
        <v>15000</v>
      </c>
      <c r="C129" s="8">
        <v>60</v>
      </c>
      <c r="D129">
        <v>1</v>
      </c>
      <c r="E129" t="s">
        <v>28</v>
      </c>
    </row>
    <row r="130" spans="1:5">
      <c r="A130" t="s">
        <v>152</v>
      </c>
      <c r="B130" s="3">
        <v>12000</v>
      </c>
      <c r="C130" s="8">
        <v>40</v>
      </c>
      <c r="D130">
        <v>1</v>
      </c>
      <c r="E130" t="s">
        <v>28</v>
      </c>
    </row>
    <row r="131" spans="1:5">
      <c r="A131" t="s">
        <v>153</v>
      </c>
      <c r="B131" s="3">
        <v>12000</v>
      </c>
      <c r="C131" s="8">
        <v>60</v>
      </c>
      <c r="D131">
        <v>1</v>
      </c>
      <c r="E131" t="s">
        <v>28</v>
      </c>
    </row>
    <row r="132" spans="1:5">
      <c r="A132" t="s">
        <v>154</v>
      </c>
      <c r="B132" s="3">
        <v>15000</v>
      </c>
      <c r="C132" s="8">
        <v>40</v>
      </c>
      <c r="D132">
        <v>1</v>
      </c>
      <c r="E132" t="s">
        <v>28</v>
      </c>
    </row>
    <row r="133" spans="1:5">
      <c r="A133" t="s">
        <v>155</v>
      </c>
      <c r="B133" s="3">
        <v>15000</v>
      </c>
      <c r="C133" s="8">
        <v>60</v>
      </c>
      <c r="D133">
        <v>1</v>
      </c>
      <c r="E133" t="s">
        <v>28</v>
      </c>
    </row>
    <row r="134" spans="1:5">
      <c r="A134" t="s">
        <v>156</v>
      </c>
      <c r="B134" s="3">
        <v>12000</v>
      </c>
      <c r="C134" s="8">
        <v>40</v>
      </c>
      <c r="E134">
        <v>1</v>
      </c>
    </row>
    <row r="135" spans="1:5">
      <c r="A135" t="s">
        <v>157</v>
      </c>
      <c r="B135" s="3">
        <v>12000</v>
      </c>
      <c r="C135" s="8">
        <v>60</v>
      </c>
      <c r="D135">
        <v>1</v>
      </c>
      <c r="E135" t="s">
        <v>28</v>
      </c>
    </row>
    <row r="136" spans="1:5">
      <c r="A136" t="s">
        <v>158</v>
      </c>
      <c r="B136" s="3">
        <v>15000</v>
      </c>
      <c r="C136" s="8">
        <v>40</v>
      </c>
      <c r="D136">
        <v>1</v>
      </c>
      <c r="E136" t="s">
        <v>28</v>
      </c>
    </row>
    <row r="137" spans="1:5">
      <c r="A137" t="s">
        <v>159</v>
      </c>
      <c r="B137" s="3">
        <v>15000</v>
      </c>
      <c r="C137" s="8">
        <v>60</v>
      </c>
      <c r="E137">
        <v>1</v>
      </c>
    </row>
    <row r="138" spans="1:5">
      <c r="A138" t="s">
        <v>160</v>
      </c>
      <c r="B138" s="3">
        <v>12000</v>
      </c>
      <c r="C138" s="8">
        <v>40</v>
      </c>
      <c r="D138">
        <v>1</v>
      </c>
      <c r="E138" t="s">
        <v>28</v>
      </c>
    </row>
    <row r="139" spans="1:5">
      <c r="A139" t="s">
        <v>161</v>
      </c>
      <c r="B139" s="3">
        <v>12000</v>
      </c>
      <c r="C139" s="8">
        <v>60</v>
      </c>
      <c r="E139">
        <v>1</v>
      </c>
    </row>
    <row r="140" spans="1:5">
      <c r="A140" t="s">
        <v>162</v>
      </c>
      <c r="B140" s="3">
        <v>15000</v>
      </c>
      <c r="C140" s="8">
        <v>40</v>
      </c>
      <c r="D140">
        <v>1</v>
      </c>
      <c r="E140" t="s">
        <v>28</v>
      </c>
    </row>
    <row r="141" spans="1:5">
      <c r="A141" t="s">
        <v>163</v>
      </c>
      <c r="B141" s="3">
        <v>15000</v>
      </c>
      <c r="C141" s="8">
        <v>60</v>
      </c>
      <c r="D141">
        <v>1</v>
      </c>
      <c r="E141" t="s">
        <v>28</v>
      </c>
    </row>
    <row r="142" spans="1:5">
      <c r="A142" t="s">
        <v>164</v>
      </c>
      <c r="B142" s="3">
        <v>12000</v>
      </c>
      <c r="C142" s="8">
        <v>40</v>
      </c>
      <c r="D142">
        <v>1</v>
      </c>
      <c r="E142" t="s">
        <v>28</v>
      </c>
    </row>
    <row r="143" spans="1:5">
      <c r="A143" t="s">
        <v>165</v>
      </c>
      <c r="B143" s="3">
        <v>12000</v>
      </c>
      <c r="C143" s="8">
        <v>60</v>
      </c>
      <c r="D143">
        <v>1</v>
      </c>
      <c r="E143" t="s">
        <v>28</v>
      </c>
    </row>
    <row r="144" spans="1:5">
      <c r="A144" t="s">
        <v>166</v>
      </c>
      <c r="B144" s="3">
        <v>15000</v>
      </c>
      <c r="C144" s="8">
        <v>40</v>
      </c>
      <c r="D144">
        <v>1</v>
      </c>
      <c r="E144" t="s">
        <v>28</v>
      </c>
    </row>
    <row r="145" spans="1:5">
      <c r="A145" t="s">
        <v>167</v>
      </c>
      <c r="B145" s="3">
        <v>15000</v>
      </c>
      <c r="C145" s="8">
        <v>60</v>
      </c>
      <c r="D145">
        <v>1</v>
      </c>
      <c r="E145" t="s">
        <v>28</v>
      </c>
    </row>
    <row r="146" spans="1:5">
      <c r="A146" t="s">
        <v>168</v>
      </c>
      <c r="B146" s="3">
        <v>12000</v>
      </c>
      <c r="C146" s="8">
        <v>40</v>
      </c>
      <c r="D146">
        <v>1</v>
      </c>
      <c r="E146" t="s">
        <v>28</v>
      </c>
    </row>
    <row r="147" spans="1:5">
      <c r="A147" t="s">
        <v>169</v>
      </c>
      <c r="B147" s="3">
        <v>12000</v>
      </c>
      <c r="C147" s="8">
        <v>60</v>
      </c>
      <c r="E147">
        <v>1</v>
      </c>
    </row>
    <row r="148" spans="1:5">
      <c r="A148" t="s">
        <v>170</v>
      </c>
      <c r="B148" s="3">
        <v>15000</v>
      </c>
      <c r="C148" s="8">
        <v>40</v>
      </c>
      <c r="D148">
        <v>1</v>
      </c>
      <c r="E148" t="s">
        <v>28</v>
      </c>
    </row>
    <row r="149" spans="1:5">
      <c r="A149" t="s">
        <v>171</v>
      </c>
      <c r="B149" s="3">
        <v>15000</v>
      </c>
      <c r="C149" s="8">
        <v>60</v>
      </c>
      <c r="D149">
        <v>1</v>
      </c>
      <c r="E149" t="s">
        <v>28</v>
      </c>
    </row>
    <row r="150" spans="1:5">
      <c r="A150" t="s">
        <v>172</v>
      </c>
      <c r="B150" s="3">
        <v>12000</v>
      </c>
      <c r="C150" s="8">
        <v>40</v>
      </c>
      <c r="D150">
        <v>1</v>
      </c>
      <c r="E150" t="s">
        <v>28</v>
      </c>
    </row>
    <row r="151" spans="1:5">
      <c r="A151" t="s">
        <v>173</v>
      </c>
      <c r="B151" s="3">
        <v>12000</v>
      </c>
      <c r="C151" s="8">
        <v>60</v>
      </c>
      <c r="D151">
        <v>1</v>
      </c>
      <c r="E151" t="s">
        <v>28</v>
      </c>
    </row>
    <row r="152" spans="1:5">
      <c r="A152" t="s">
        <v>174</v>
      </c>
      <c r="B152" s="3">
        <v>15000</v>
      </c>
      <c r="C152" s="8">
        <v>40</v>
      </c>
      <c r="D152">
        <v>1</v>
      </c>
      <c r="E152" t="s">
        <v>28</v>
      </c>
    </row>
    <row r="153" spans="1:5">
      <c r="A153" t="s">
        <v>175</v>
      </c>
      <c r="B153" s="3">
        <v>15000</v>
      </c>
      <c r="C153" s="8">
        <v>60</v>
      </c>
      <c r="D153">
        <v>1</v>
      </c>
      <c r="E153" t="s">
        <v>28</v>
      </c>
    </row>
    <row r="154" spans="1:5">
      <c r="A154" t="s">
        <v>176</v>
      </c>
      <c r="B154" s="3">
        <v>12000</v>
      </c>
      <c r="C154" s="8">
        <v>40</v>
      </c>
      <c r="E154">
        <v>1</v>
      </c>
    </row>
    <row r="155" spans="1:5">
      <c r="A155" t="s">
        <v>177</v>
      </c>
      <c r="B155" s="3">
        <v>12000</v>
      </c>
      <c r="C155" s="8">
        <v>60</v>
      </c>
      <c r="D155">
        <v>1</v>
      </c>
      <c r="E155" t="s">
        <v>28</v>
      </c>
    </row>
    <row r="156" spans="1:5">
      <c r="A156" t="s">
        <v>178</v>
      </c>
      <c r="B156" s="3">
        <v>15000</v>
      </c>
      <c r="C156" s="8">
        <v>40</v>
      </c>
      <c r="D156">
        <v>1</v>
      </c>
      <c r="E156" t="s">
        <v>28</v>
      </c>
    </row>
    <row r="157" spans="1:5">
      <c r="A157" t="s">
        <v>179</v>
      </c>
      <c r="B157" s="3">
        <v>15000</v>
      </c>
      <c r="C157" s="8">
        <v>60</v>
      </c>
      <c r="D157">
        <v>1</v>
      </c>
      <c r="E157" t="s">
        <v>28</v>
      </c>
    </row>
    <row r="158" spans="1:5">
      <c r="A158" t="s">
        <v>180</v>
      </c>
      <c r="B158" s="3">
        <v>12000</v>
      </c>
      <c r="C158" s="8">
        <v>40</v>
      </c>
      <c r="D158">
        <v>1</v>
      </c>
      <c r="E158" t="s">
        <v>28</v>
      </c>
    </row>
    <row r="159" spans="1:5">
      <c r="A159" t="s">
        <v>181</v>
      </c>
      <c r="B159" s="3">
        <v>12000</v>
      </c>
      <c r="C159" s="8">
        <v>60</v>
      </c>
      <c r="D159">
        <v>1</v>
      </c>
      <c r="E159" t="s">
        <v>28</v>
      </c>
    </row>
    <row r="160" spans="1:5">
      <c r="A160" t="s">
        <v>182</v>
      </c>
      <c r="B160" s="3">
        <v>15000</v>
      </c>
      <c r="C160" s="8">
        <v>40</v>
      </c>
      <c r="D160">
        <v>1</v>
      </c>
      <c r="E160" t="s">
        <v>28</v>
      </c>
    </row>
    <row r="161" spans="1:5">
      <c r="A161" t="s">
        <v>183</v>
      </c>
      <c r="B161" s="3">
        <v>15000</v>
      </c>
      <c r="C161" s="8">
        <v>60</v>
      </c>
      <c r="D161">
        <v>1</v>
      </c>
      <c r="E161" t="s">
        <v>28</v>
      </c>
    </row>
    <row r="162" spans="1:5">
      <c r="A162" t="s">
        <v>184</v>
      </c>
      <c r="B162" s="3">
        <v>12000</v>
      </c>
      <c r="C162" s="8">
        <v>40</v>
      </c>
      <c r="D162">
        <v>1</v>
      </c>
      <c r="E162" t="s">
        <v>28</v>
      </c>
    </row>
    <row r="163" spans="1:5">
      <c r="A163" t="s">
        <v>185</v>
      </c>
      <c r="B163" s="3">
        <v>12000</v>
      </c>
      <c r="C163" s="8">
        <v>60</v>
      </c>
      <c r="D163">
        <v>1</v>
      </c>
      <c r="E163" t="s">
        <v>28</v>
      </c>
    </row>
    <row r="164" spans="1:5">
      <c r="A164" t="s">
        <v>186</v>
      </c>
      <c r="B164" s="3">
        <v>15000</v>
      </c>
      <c r="C164" s="8">
        <v>40</v>
      </c>
      <c r="D164">
        <v>1</v>
      </c>
      <c r="E164" t="s">
        <v>28</v>
      </c>
    </row>
    <row r="165" spans="1:5">
      <c r="A165" t="s">
        <v>187</v>
      </c>
      <c r="B165" s="3">
        <v>15000</v>
      </c>
      <c r="C165" s="8">
        <v>60</v>
      </c>
      <c r="D165">
        <v>1</v>
      </c>
      <c r="E165" t="s">
        <v>28</v>
      </c>
    </row>
    <row r="166" spans="1:5">
      <c r="A166" t="s">
        <v>188</v>
      </c>
      <c r="B166" s="3">
        <v>12000</v>
      </c>
      <c r="C166" s="8">
        <v>40</v>
      </c>
      <c r="D166">
        <v>1</v>
      </c>
      <c r="E166" t="s">
        <v>28</v>
      </c>
    </row>
    <row r="167" spans="1:5">
      <c r="A167" t="s">
        <v>189</v>
      </c>
      <c r="B167" s="3">
        <v>12000</v>
      </c>
      <c r="C167" s="8">
        <v>60</v>
      </c>
      <c r="D167">
        <v>1</v>
      </c>
      <c r="E167" t="s">
        <v>28</v>
      </c>
    </row>
    <row r="168" spans="1:5">
      <c r="A168" t="s">
        <v>190</v>
      </c>
      <c r="B168" s="3">
        <v>15000</v>
      </c>
      <c r="C168" s="8">
        <v>40</v>
      </c>
      <c r="E168">
        <v>1</v>
      </c>
    </row>
    <row r="169" spans="1:5">
      <c r="A169" t="s">
        <v>191</v>
      </c>
      <c r="B169" s="3">
        <v>15000</v>
      </c>
      <c r="C169" s="8">
        <v>60</v>
      </c>
      <c r="D169">
        <v>1</v>
      </c>
      <c r="E169" t="s">
        <v>28</v>
      </c>
    </row>
    <row r="170" spans="1:5">
      <c r="A170" t="s">
        <v>192</v>
      </c>
      <c r="B170" s="3">
        <v>12000</v>
      </c>
      <c r="C170" s="8">
        <v>40</v>
      </c>
      <c r="D170">
        <v>1</v>
      </c>
      <c r="E170" t="s">
        <v>28</v>
      </c>
    </row>
    <row r="171" spans="1:5">
      <c r="A171" t="s">
        <v>193</v>
      </c>
      <c r="B171" s="3">
        <v>12000</v>
      </c>
      <c r="C171" s="8">
        <v>60</v>
      </c>
      <c r="D171">
        <v>1</v>
      </c>
      <c r="E171" t="s">
        <v>28</v>
      </c>
    </row>
    <row r="172" spans="1:5">
      <c r="A172" t="s">
        <v>194</v>
      </c>
      <c r="B172" s="3">
        <v>15000</v>
      </c>
      <c r="C172" s="8">
        <v>40</v>
      </c>
      <c r="D172">
        <v>1</v>
      </c>
      <c r="E172" t="s">
        <v>28</v>
      </c>
    </row>
    <row r="173" spans="1:5">
      <c r="A173" t="s">
        <v>195</v>
      </c>
      <c r="B173" s="3">
        <v>15000</v>
      </c>
      <c r="C173" s="8">
        <v>60</v>
      </c>
      <c r="D173">
        <v>1</v>
      </c>
      <c r="E173" t="s">
        <v>28</v>
      </c>
    </row>
    <row r="174" spans="1:5">
      <c r="A174" t="s">
        <v>196</v>
      </c>
      <c r="B174" s="3">
        <v>12000</v>
      </c>
      <c r="C174" s="8">
        <v>40</v>
      </c>
      <c r="E174">
        <v>1</v>
      </c>
    </row>
    <row r="175" spans="1:5">
      <c r="A175" t="s">
        <v>197</v>
      </c>
      <c r="B175" s="3">
        <v>12000</v>
      </c>
      <c r="C175" s="8">
        <v>60</v>
      </c>
      <c r="D175">
        <v>1</v>
      </c>
      <c r="E175" t="s">
        <v>28</v>
      </c>
    </row>
    <row r="176" spans="1:5">
      <c r="A176" t="s">
        <v>198</v>
      </c>
      <c r="B176" s="3">
        <v>15000</v>
      </c>
      <c r="C176" s="8">
        <v>40</v>
      </c>
      <c r="D176">
        <v>1</v>
      </c>
      <c r="E176" t="s">
        <v>28</v>
      </c>
    </row>
    <row r="177" spans="1:5">
      <c r="A177" t="s">
        <v>199</v>
      </c>
      <c r="B177" s="3">
        <v>15000</v>
      </c>
      <c r="C177" s="8">
        <v>60</v>
      </c>
      <c r="D177">
        <v>1</v>
      </c>
      <c r="E177" t="s">
        <v>28</v>
      </c>
    </row>
    <row r="178" spans="1:5">
      <c r="A178" t="s">
        <v>200</v>
      </c>
      <c r="B178" s="3">
        <v>12000</v>
      </c>
      <c r="C178" s="8">
        <v>40</v>
      </c>
      <c r="D178">
        <v>1</v>
      </c>
      <c r="E178" t="s">
        <v>28</v>
      </c>
    </row>
    <row r="179" spans="1:5">
      <c r="A179" t="s">
        <v>201</v>
      </c>
      <c r="B179" s="3">
        <v>12000</v>
      </c>
      <c r="C179" s="8">
        <v>60</v>
      </c>
      <c r="D179">
        <v>1</v>
      </c>
      <c r="E179" t="s">
        <v>28</v>
      </c>
    </row>
    <row r="180" spans="1:5">
      <c r="A180" t="s">
        <v>202</v>
      </c>
      <c r="B180" s="3">
        <v>15000</v>
      </c>
      <c r="C180" s="8">
        <v>40</v>
      </c>
      <c r="D180">
        <v>1</v>
      </c>
      <c r="E180" t="s">
        <v>28</v>
      </c>
    </row>
    <row r="181" spans="1:5">
      <c r="A181" t="s">
        <v>203</v>
      </c>
      <c r="B181" s="3">
        <v>15000</v>
      </c>
      <c r="C181" s="8">
        <v>60</v>
      </c>
      <c r="D181">
        <v>1</v>
      </c>
      <c r="E181" t="s">
        <v>28</v>
      </c>
    </row>
    <row r="182" spans="1:5">
      <c r="A182" t="s">
        <v>204</v>
      </c>
      <c r="B182" s="3">
        <v>12000</v>
      </c>
      <c r="C182" s="8">
        <v>40</v>
      </c>
      <c r="D182">
        <v>1</v>
      </c>
      <c r="E182" t="s">
        <v>28</v>
      </c>
    </row>
    <row r="183" spans="1:5">
      <c r="A183" t="s">
        <v>205</v>
      </c>
      <c r="B183" s="3">
        <v>12000</v>
      </c>
      <c r="C183" s="8">
        <v>60</v>
      </c>
      <c r="D183">
        <v>1</v>
      </c>
      <c r="E183" t="s">
        <v>28</v>
      </c>
    </row>
    <row r="184" spans="1:5">
      <c r="A184" t="s">
        <v>206</v>
      </c>
      <c r="B184" s="3">
        <v>15000</v>
      </c>
      <c r="C184" s="8">
        <v>40</v>
      </c>
      <c r="D184">
        <v>1</v>
      </c>
      <c r="E184" t="s">
        <v>28</v>
      </c>
    </row>
    <row r="185" spans="1:5">
      <c r="A185" t="s">
        <v>207</v>
      </c>
      <c r="B185" s="3">
        <v>15000</v>
      </c>
      <c r="C185" s="8">
        <v>60</v>
      </c>
      <c r="D185">
        <v>1</v>
      </c>
      <c r="E185" t="s">
        <v>28</v>
      </c>
    </row>
    <row r="186" spans="1:5">
      <c r="A186" t="s">
        <v>208</v>
      </c>
      <c r="B186" s="3">
        <v>12000</v>
      </c>
      <c r="C186" s="8">
        <v>40</v>
      </c>
      <c r="D186">
        <v>1</v>
      </c>
      <c r="E186" t="s">
        <v>28</v>
      </c>
    </row>
    <row r="187" spans="1:5">
      <c r="A187" t="s">
        <v>209</v>
      </c>
      <c r="B187" s="3">
        <v>12000</v>
      </c>
      <c r="C187" s="8">
        <v>60</v>
      </c>
      <c r="E187">
        <v>1</v>
      </c>
    </row>
    <row r="188" spans="1:5">
      <c r="A188" t="s">
        <v>210</v>
      </c>
      <c r="B188" s="3">
        <v>15000</v>
      </c>
      <c r="C188" s="8">
        <v>40</v>
      </c>
      <c r="D188">
        <v>1</v>
      </c>
      <c r="E188" t="s">
        <v>28</v>
      </c>
    </row>
    <row r="189" spans="1:5">
      <c r="A189" t="s">
        <v>211</v>
      </c>
      <c r="B189" s="3">
        <v>15000</v>
      </c>
      <c r="C189" s="8">
        <v>60</v>
      </c>
      <c r="D189">
        <v>1</v>
      </c>
      <c r="E189" t="s">
        <v>28</v>
      </c>
    </row>
    <row r="190" spans="1:5">
      <c r="A190" t="s">
        <v>212</v>
      </c>
      <c r="B190" s="3">
        <v>12000</v>
      </c>
      <c r="C190" s="8">
        <v>40</v>
      </c>
      <c r="D190">
        <v>1</v>
      </c>
      <c r="E190" t="s">
        <v>28</v>
      </c>
    </row>
    <row r="191" spans="1:5">
      <c r="A191" t="s">
        <v>213</v>
      </c>
      <c r="B191" s="3">
        <v>12000</v>
      </c>
      <c r="C191" s="8">
        <v>60</v>
      </c>
      <c r="D191">
        <v>1</v>
      </c>
      <c r="E191" t="s">
        <v>28</v>
      </c>
    </row>
    <row r="192" spans="1:5">
      <c r="A192" t="s">
        <v>214</v>
      </c>
      <c r="B192" s="3">
        <v>15000</v>
      </c>
      <c r="C192" s="8">
        <v>40</v>
      </c>
      <c r="D192">
        <v>1</v>
      </c>
      <c r="E192" t="s">
        <v>28</v>
      </c>
    </row>
    <row r="193" spans="1:5">
      <c r="A193" t="s">
        <v>215</v>
      </c>
      <c r="B193" s="3">
        <v>15000</v>
      </c>
      <c r="C193" s="8">
        <v>60</v>
      </c>
      <c r="E193">
        <v>1</v>
      </c>
    </row>
    <row r="194" spans="1:5">
      <c r="A194" t="s">
        <v>216</v>
      </c>
      <c r="B194" s="3">
        <v>12000</v>
      </c>
      <c r="C194" s="8">
        <v>40</v>
      </c>
      <c r="E194">
        <v>1</v>
      </c>
    </row>
    <row r="195" spans="1:5">
      <c r="A195" t="s">
        <v>217</v>
      </c>
      <c r="B195" s="3">
        <v>12000</v>
      </c>
      <c r="C195" s="8">
        <v>60</v>
      </c>
      <c r="D195">
        <v>1</v>
      </c>
      <c r="E195" t="s">
        <v>28</v>
      </c>
    </row>
    <row r="196" spans="1:5">
      <c r="A196" t="s">
        <v>218</v>
      </c>
      <c r="B196" s="3">
        <v>15000</v>
      </c>
      <c r="C196" s="8">
        <v>40</v>
      </c>
      <c r="D196">
        <v>1</v>
      </c>
      <c r="E196" t="s">
        <v>28</v>
      </c>
    </row>
    <row r="197" spans="1:5">
      <c r="A197" t="s">
        <v>219</v>
      </c>
      <c r="B197" s="3">
        <v>15000</v>
      </c>
      <c r="C197" s="8">
        <v>60</v>
      </c>
      <c r="D197">
        <v>1</v>
      </c>
      <c r="E197" t="s">
        <v>28</v>
      </c>
    </row>
    <row r="198" spans="1:5">
      <c r="A198" t="s">
        <v>220</v>
      </c>
      <c r="B198" s="3">
        <v>12000</v>
      </c>
      <c r="C198" s="8">
        <v>40</v>
      </c>
      <c r="D198">
        <v>1</v>
      </c>
      <c r="E198" t="s">
        <v>28</v>
      </c>
    </row>
    <row r="199" spans="1:5">
      <c r="A199" t="s">
        <v>221</v>
      </c>
      <c r="B199" s="3">
        <v>12000</v>
      </c>
      <c r="C199" s="8">
        <v>60</v>
      </c>
      <c r="D199">
        <v>1</v>
      </c>
      <c r="E199" t="s">
        <v>28</v>
      </c>
    </row>
    <row r="200" spans="1:5">
      <c r="A200" t="s">
        <v>222</v>
      </c>
      <c r="B200" s="3">
        <v>15000</v>
      </c>
      <c r="C200" s="8">
        <v>40</v>
      </c>
      <c r="D200">
        <v>1</v>
      </c>
      <c r="E200" t="s">
        <v>28</v>
      </c>
    </row>
    <row r="201" spans="1:5">
      <c r="A201" t="s">
        <v>223</v>
      </c>
      <c r="B201" s="3">
        <v>15000</v>
      </c>
      <c r="C201" s="8">
        <v>60</v>
      </c>
      <c r="D201">
        <v>1</v>
      </c>
      <c r="E201" t="s">
        <v>28</v>
      </c>
    </row>
    <row r="202" spans="1:5">
      <c r="A202" t="s">
        <v>224</v>
      </c>
      <c r="B202" s="3">
        <v>12000</v>
      </c>
      <c r="C202" s="8">
        <v>40</v>
      </c>
      <c r="D202">
        <v>1</v>
      </c>
      <c r="E202" t="s">
        <v>28</v>
      </c>
    </row>
    <row r="203" spans="1:5">
      <c r="A203" t="s">
        <v>225</v>
      </c>
      <c r="B203" s="3">
        <v>12000</v>
      </c>
      <c r="C203" s="8">
        <v>60</v>
      </c>
      <c r="D203">
        <v>1</v>
      </c>
      <c r="E203" t="s">
        <v>28</v>
      </c>
    </row>
    <row r="204" spans="1:5">
      <c r="A204" t="s">
        <v>226</v>
      </c>
      <c r="B204" s="3">
        <v>15000</v>
      </c>
      <c r="C204" s="8">
        <v>40</v>
      </c>
      <c r="D204">
        <v>1</v>
      </c>
      <c r="E204" t="s">
        <v>28</v>
      </c>
    </row>
    <row r="205" spans="1:5">
      <c r="A205" t="s">
        <v>227</v>
      </c>
      <c r="B205" s="3">
        <v>15000</v>
      </c>
      <c r="C205" s="8">
        <v>60</v>
      </c>
      <c r="D205">
        <v>1</v>
      </c>
      <c r="E205" t="s">
        <v>28</v>
      </c>
    </row>
    <row r="206" spans="1:5">
      <c r="A206" t="s">
        <v>228</v>
      </c>
      <c r="B206" s="3">
        <v>12000</v>
      </c>
      <c r="C206" s="8">
        <v>40</v>
      </c>
      <c r="E206">
        <v>1</v>
      </c>
    </row>
    <row r="207" spans="1:5">
      <c r="A207" t="s">
        <v>229</v>
      </c>
      <c r="B207" s="3">
        <v>12000</v>
      </c>
      <c r="C207" s="8">
        <v>60</v>
      </c>
      <c r="E207">
        <v>1</v>
      </c>
    </row>
    <row r="208" spans="1:5">
      <c r="A208" t="s">
        <v>230</v>
      </c>
      <c r="B208" s="3">
        <v>15000</v>
      </c>
      <c r="C208" s="8">
        <v>40</v>
      </c>
      <c r="D208">
        <v>1</v>
      </c>
      <c r="E208" t="s">
        <v>28</v>
      </c>
    </row>
    <row r="209" spans="1:5">
      <c r="A209" t="s">
        <v>231</v>
      </c>
      <c r="B209" s="3">
        <v>15000</v>
      </c>
      <c r="C209" s="8">
        <v>60</v>
      </c>
      <c r="D209">
        <v>1</v>
      </c>
      <c r="E209" t="s">
        <v>28</v>
      </c>
    </row>
    <row r="210" spans="1:5">
      <c r="A210" t="s">
        <v>232</v>
      </c>
      <c r="B210" s="3">
        <v>12000</v>
      </c>
      <c r="C210" s="8">
        <v>40</v>
      </c>
      <c r="D210">
        <v>1</v>
      </c>
      <c r="E210" t="s">
        <v>28</v>
      </c>
    </row>
    <row r="211" spans="1:5">
      <c r="A211" t="s">
        <v>233</v>
      </c>
      <c r="B211" s="3">
        <v>12000</v>
      </c>
      <c r="C211" s="8">
        <v>60</v>
      </c>
      <c r="D211">
        <v>1</v>
      </c>
      <c r="E211" t="s">
        <v>28</v>
      </c>
    </row>
    <row r="212" spans="1:5">
      <c r="A212" t="s">
        <v>234</v>
      </c>
      <c r="B212" s="3">
        <v>15000</v>
      </c>
      <c r="C212" s="8">
        <v>40</v>
      </c>
      <c r="D212">
        <v>1</v>
      </c>
      <c r="E212" t="s">
        <v>28</v>
      </c>
    </row>
    <row r="213" spans="1:5">
      <c r="A213" t="s">
        <v>235</v>
      </c>
      <c r="B213" s="3">
        <v>15000</v>
      </c>
      <c r="C213" s="8">
        <v>60</v>
      </c>
      <c r="D213">
        <v>1</v>
      </c>
      <c r="E213" t="s">
        <v>28</v>
      </c>
    </row>
    <row r="214" spans="1:5">
      <c r="A214" t="s">
        <v>236</v>
      </c>
      <c r="B214" s="3">
        <v>12000</v>
      </c>
      <c r="C214" s="8">
        <v>40</v>
      </c>
      <c r="D214">
        <v>1</v>
      </c>
      <c r="E214" t="s">
        <v>28</v>
      </c>
    </row>
    <row r="215" spans="1:5">
      <c r="A215" t="s">
        <v>237</v>
      </c>
      <c r="B215" s="3">
        <v>12000</v>
      </c>
      <c r="C215" s="8">
        <v>60</v>
      </c>
      <c r="D215">
        <v>1</v>
      </c>
      <c r="E215" t="s">
        <v>28</v>
      </c>
    </row>
    <row r="216" spans="1:5">
      <c r="A216" t="s">
        <v>238</v>
      </c>
      <c r="B216" s="3">
        <v>15000</v>
      </c>
      <c r="C216" s="8">
        <v>40</v>
      </c>
      <c r="D216">
        <v>1</v>
      </c>
      <c r="E216" t="s">
        <v>28</v>
      </c>
    </row>
    <row r="217" spans="1:5">
      <c r="A217" t="s">
        <v>239</v>
      </c>
      <c r="B217" s="3">
        <v>15000</v>
      </c>
      <c r="C217" s="8">
        <v>60</v>
      </c>
      <c r="D217">
        <v>1</v>
      </c>
      <c r="E217" t="s">
        <v>28</v>
      </c>
    </row>
    <row r="218" spans="1:5">
      <c r="A218" t="s">
        <v>240</v>
      </c>
      <c r="B218" s="3">
        <v>12000</v>
      </c>
      <c r="C218" s="8">
        <v>40</v>
      </c>
      <c r="D218">
        <v>1</v>
      </c>
      <c r="E218" t="s">
        <v>28</v>
      </c>
    </row>
    <row r="219" spans="1:5">
      <c r="A219" t="s">
        <v>241</v>
      </c>
      <c r="B219" s="3">
        <v>12000</v>
      </c>
      <c r="C219" s="8">
        <v>60</v>
      </c>
      <c r="E219">
        <v>1</v>
      </c>
    </row>
    <row r="220" spans="1:5">
      <c r="A220" t="s">
        <v>242</v>
      </c>
      <c r="B220" s="3">
        <v>15000</v>
      </c>
      <c r="C220" s="8">
        <v>40</v>
      </c>
      <c r="D220">
        <v>1</v>
      </c>
      <c r="E220" t="s">
        <v>28</v>
      </c>
    </row>
    <row r="221" spans="1:5">
      <c r="A221" t="s">
        <v>243</v>
      </c>
      <c r="B221" s="3">
        <v>15000</v>
      </c>
      <c r="C221" s="8">
        <v>60</v>
      </c>
      <c r="D221">
        <v>1</v>
      </c>
      <c r="E221" t="s">
        <v>28</v>
      </c>
    </row>
    <row r="222" spans="1:5">
      <c r="A222" t="s">
        <v>244</v>
      </c>
      <c r="B222" s="3">
        <v>12000</v>
      </c>
      <c r="C222" s="8">
        <v>40</v>
      </c>
      <c r="D222">
        <v>1</v>
      </c>
      <c r="E222" t="s">
        <v>28</v>
      </c>
    </row>
    <row r="223" spans="1:5">
      <c r="A223" t="s">
        <v>245</v>
      </c>
      <c r="B223" s="3">
        <v>12000</v>
      </c>
      <c r="C223" s="8">
        <v>60</v>
      </c>
      <c r="D223">
        <v>1</v>
      </c>
      <c r="E223" t="s">
        <v>28</v>
      </c>
    </row>
    <row r="224" spans="1:5">
      <c r="A224" t="s">
        <v>246</v>
      </c>
      <c r="B224" s="3">
        <v>15000</v>
      </c>
      <c r="C224" s="8">
        <v>40</v>
      </c>
      <c r="D224">
        <v>1</v>
      </c>
      <c r="E224" t="s">
        <v>28</v>
      </c>
    </row>
    <row r="225" spans="1:5">
      <c r="A225" t="s">
        <v>247</v>
      </c>
      <c r="B225" s="3">
        <v>15000</v>
      </c>
      <c r="C225" s="8">
        <v>60</v>
      </c>
      <c r="D225">
        <v>1</v>
      </c>
      <c r="E225" t="s">
        <v>28</v>
      </c>
    </row>
    <row r="226" spans="1:5">
      <c r="A226" t="s">
        <v>248</v>
      </c>
      <c r="B226" s="3">
        <v>12000</v>
      </c>
      <c r="C226" s="8">
        <v>40</v>
      </c>
      <c r="D226">
        <v>1</v>
      </c>
      <c r="E226" t="s">
        <v>28</v>
      </c>
    </row>
    <row r="227" spans="1:5">
      <c r="A227" t="s">
        <v>249</v>
      </c>
      <c r="B227" s="3">
        <v>12000</v>
      </c>
      <c r="C227" s="8">
        <v>60</v>
      </c>
      <c r="D227">
        <v>1</v>
      </c>
      <c r="E227" t="s">
        <v>28</v>
      </c>
    </row>
    <row r="228" spans="1:5">
      <c r="A228" t="s">
        <v>250</v>
      </c>
      <c r="B228" s="3">
        <v>15000</v>
      </c>
      <c r="C228" s="8">
        <v>40</v>
      </c>
      <c r="D228">
        <v>1</v>
      </c>
      <c r="E228" t="s">
        <v>28</v>
      </c>
    </row>
    <row r="229" spans="1:5">
      <c r="A229" t="s">
        <v>251</v>
      </c>
      <c r="B229" s="3">
        <v>15000</v>
      </c>
      <c r="C229" s="8">
        <v>60</v>
      </c>
      <c r="D229">
        <v>1</v>
      </c>
      <c r="E229" t="s">
        <v>28</v>
      </c>
    </row>
    <row r="230" spans="1:5">
      <c r="A230" t="s">
        <v>252</v>
      </c>
      <c r="B230" s="3">
        <v>12000</v>
      </c>
      <c r="C230" s="8">
        <v>40</v>
      </c>
      <c r="D230">
        <v>1</v>
      </c>
      <c r="E230" t="s">
        <v>28</v>
      </c>
    </row>
    <row r="231" spans="1:5">
      <c r="A231" t="s">
        <v>253</v>
      </c>
      <c r="B231" s="3">
        <v>12000</v>
      </c>
      <c r="C231" s="8">
        <v>60</v>
      </c>
      <c r="E231">
        <v>1</v>
      </c>
    </row>
    <row r="232" spans="1:5">
      <c r="A232" t="s">
        <v>254</v>
      </c>
      <c r="B232" s="3">
        <v>15000</v>
      </c>
      <c r="C232" s="8">
        <v>40</v>
      </c>
      <c r="D232">
        <v>1</v>
      </c>
      <c r="E232" t="s">
        <v>28</v>
      </c>
    </row>
    <row r="233" spans="1:5">
      <c r="A233" t="s">
        <v>255</v>
      </c>
      <c r="B233" s="3">
        <v>15000</v>
      </c>
      <c r="C233" s="8">
        <v>60</v>
      </c>
      <c r="D233">
        <v>1</v>
      </c>
      <c r="E233" t="s">
        <v>28</v>
      </c>
    </row>
    <row r="234" spans="1:5">
      <c r="A234" t="s">
        <v>256</v>
      </c>
      <c r="B234" s="3">
        <v>12000</v>
      </c>
      <c r="C234" s="8">
        <v>40</v>
      </c>
      <c r="D234">
        <v>1</v>
      </c>
      <c r="E234" t="s">
        <v>28</v>
      </c>
    </row>
    <row r="235" spans="1:5">
      <c r="A235" t="s">
        <v>257</v>
      </c>
      <c r="B235" s="3">
        <v>12000</v>
      </c>
      <c r="C235" s="8">
        <v>60</v>
      </c>
      <c r="D235">
        <v>1</v>
      </c>
      <c r="E235" t="s">
        <v>28</v>
      </c>
    </row>
    <row r="236" spans="1:5">
      <c r="A236" t="s">
        <v>258</v>
      </c>
      <c r="B236" s="3">
        <v>15000</v>
      </c>
      <c r="C236" s="8">
        <v>40</v>
      </c>
      <c r="D236">
        <v>1</v>
      </c>
      <c r="E236" t="s">
        <v>28</v>
      </c>
    </row>
    <row r="237" spans="1:5">
      <c r="A237" t="s">
        <v>259</v>
      </c>
      <c r="B237" s="3">
        <v>15000</v>
      </c>
      <c r="C237" s="8">
        <v>60</v>
      </c>
      <c r="D237">
        <v>1</v>
      </c>
      <c r="E237" t="s">
        <v>28</v>
      </c>
    </row>
    <row r="238" spans="1:5">
      <c r="A238" t="s">
        <v>260</v>
      </c>
      <c r="B238" s="3">
        <v>12000</v>
      </c>
      <c r="C238" s="8">
        <v>40</v>
      </c>
      <c r="D238">
        <v>1</v>
      </c>
      <c r="E238" t="s">
        <v>28</v>
      </c>
    </row>
    <row r="239" spans="1:5">
      <c r="A239" t="s">
        <v>261</v>
      </c>
      <c r="B239" s="3">
        <v>12000</v>
      </c>
      <c r="C239" s="8">
        <v>60</v>
      </c>
      <c r="D239">
        <v>1</v>
      </c>
      <c r="E239" t="s">
        <v>28</v>
      </c>
    </row>
    <row r="240" spans="1:5">
      <c r="A240" t="s">
        <v>262</v>
      </c>
      <c r="B240" s="3">
        <v>15000</v>
      </c>
      <c r="C240" s="8">
        <v>40</v>
      </c>
      <c r="D240">
        <v>1</v>
      </c>
      <c r="E240" t="s">
        <v>28</v>
      </c>
    </row>
    <row r="241" spans="1:5">
      <c r="A241" t="s">
        <v>263</v>
      </c>
      <c r="B241" s="3">
        <v>15000</v>
      </c>
      <c r="C241" s="8">
        <v>60</v>
      </c>
      <c r="E241">
        <v>1</v>
      </c>
    </row>
    <row r="242" spans="1:5">
      <c r="A242" t="s">
        <v>264</v>
      </c>
      <c r="B242" s="3">
        <v>12000</v>
      </c>
      <c r="C242" s="8">
        <v>40</v>
      </c>
      <c r="D242">
        <v>1</v>
      </c>
      <c r="E242" t="s">
        <v>28</v>
      </c>
    </row>
    <row r="243" spans="1:5">
      <c r="A243" t="s">
        <v>265</v>
      </c>
      <c r="B243" s="3">
        <v>12000</v>
      </c>
      <c r="C243" s="8">
        <v>60</v>
      </c>
      <c r="D243">
        <v>1</v>
      </c>
      <c r="E243" t="s">
        <v>28</v>
      </c>
    </row>
    <row r="244" spans="1:5">
      <c r="A244" t="s">
        <v>266</v>
      </c>
      <c r="B244" s="3">
        <v>15000</v>
      </c>
      <c r="C244" s="8">
        <v>40</v>
      </c>
      <c r="D244">
        <v>1</v>
      </c>
      <c r="E244" t="s">
        <v>28</v>
      </c>
    </row>
    <row r="245" spans="1:5">
      <c r="A245" t="s">
        <v>267</v>
      </c>
      <c r="B245" s="3">
        <v>15000</v>
      </c>
      <c r="C245" s="8">
        <v>60</v>
      </c>
      <c r="E245">
        <v>1</v>
      </c>
    </row>
    <row r="246" spans="1:5">
      <c r="A246" t="s">
        <v>268</v>
      </c>
      <c r="B246" s="3">
        <v>12000</v>
      </c>
      <c r="C246" s="8">
        <v>40</v>
      </c>
      <c r="D246">
        <v>1</v>
      </c>
      <c r="E246" t="s">
        <v>28</v>
      </c>
    </row>
    <row r="247" spans="1:5">
      <c r="A247" t="s">
        <v>269</v>
      </c>
      <c r="B247" s="3">
        <v>12000</v>
      </c>
      <c r="C247" s="8">
        <v>60</v>
      </c>
      <c r="D247">
        <v>1</v>
      </c>
      <c r="E247" t="s">
        <v>28</v>
      </c>
    </row>
    <row r="248" spans="1:5">
      <c r="A248" t="s">
        <v>270</v>
      </c>
      <c r="B248" s="3">
        <v>15000</v>
      </c>
      <c r="C248" s="8">
        <v>40</v>
      </c>
      <c r="D248">
        <v>1</v>
      </c>
      <c r="E248" t="s">
        <v>28</v>
      </c>
    </row>
    <row r="249" spans="1:5">
      <c r="A249" t="s">
        <v>271</v>
      </c>
      <c r="B249" s="3">
        <v>15000</v>
      </c>
      <c r="C249" s="8">
        <v>60</v>
      </c>
      <c r="D249">
        <v>1</v>
      </c>
      <c r="E249" t="s">
        <v>28</v>
      </c>
    </row>
    <row r="250" spans="1:5">
      <c r="A250" t="s">
        <v>272</v>
      </c>
      <c r="B250" s="3">
        <v>12000</v>
      </c>
      <c r="C250" s="8">
        <v>40</v>
      </c>
      <c r="E250">
        <v>1</v>
      </c>
    </row>
    <row r="251" spans="1:5">
      <c r="A251" t="s">
        <v>273</v>
      </c>
      <c r="B251" s="3">
        <v>12000</v>
      </c>
      <c r="C251" s="8">
        <v>60</v>
      </c>
      <c r="D251">
        <v>1</v>
      </c>
      <c r="E251" t="s">
        <v>28</v>
      </c>
    </row>
    <row r="252" spans="1:5">
      <c r="A252" t="s">
        <v>274</v>
      </c>
      <c r="B252" s="3">
        <v>15000</v>
      </c>
      <c r="C252" s="8">
        <v>40</v>
      </c>
      <c r="D252">
        <v>1</v>
      </c>
      <c r="E252" t="s">
        <v>28</v>
      </c>
    </row>
    <row r="253" spans="1:5">
      <c r="A253" t="s">
        <v>275</v>
      </c>
      <c r="B253" s="3">
        <v>15000</v>
      </c>
      <c r="C253" s="8">
        <v>60</v>
      </c>
      <c r="D253">
        <v>1</v>
      </c>
      <c r="E253" t="s">
        <v>28</v>
      </c>
    </row>
    <row r="254" spans="1:5">
      <c r="A254" t="s">
        <v>276</v>
      </c>
      <c r="B254" s="3">
        <v>12000</v>
      </c>
      <c r="C254" s="8">
        <v>40</v>
      </c>
      <c r="D254">
        <v>1</v>
      </c>
      <c r="E254" t="s">
        <v>28</v>
      </c>
    </row>
    <row r="255" spans="1:5">
      <c r="A255" t="s">
        <v>277</v>
      </c>
      <c r="B255" s="3">
        <v>12000</v>
      </c>
      <c r="C255" s="8">
        <v>60</v>
      </c>
      <c r="D255">
        <v>1</v>
      </c>
      <c r="E255" t="s">
        <v>28</v>
      </c>
    </row>
    <row r="256" spans="1:5">
      <c r="A256" t="s">
        <v>278</v>
      </c>
      <c r="B256" s="3">
        <v>15000</v>
      </c>
      <c r="C256" s="8">
        <v>40</v>
      </c>
      <c r="D256">
        <v>1</v>
      </c>
      <c r="E256" t="s">
        <v>28</v>
      </c>
    </row>
    <row r="257" spans="1:5">
      <c r="A257" t="s">
        <v>279</v>
      </c>
      <c r="B257" s="3">
        <v>15000</v>
      </c>
      <c r="C257" s="8">
        <v>60</v>
      </c>
      <c r="E257">
        <v>1</v>
      </c>
    </row>
    <row r="258" spans="1:5">
      <c r="A258" t="s">
        <v>280</v>
      </c>
      <c r="B258" s="3">
        <v>12000</v>
      </c>
      <c r="C258" s="8">
        <v>40</v>
      </c>
      <c r="D258">
        <v>1</v>
      </c>
      <c r="E258" t="s">
        <v>28</v>
      </c>
    </row>
    <row r="259" spans="1:5">
      <c r="A259" t="s">
        <v>281</v>
      </c>
      <c r="B259" s="3">
        <v>12000</v>
      </c>
      <c r="C259" s="8">
        <v>60</v>
      </c>
      <c r="E259">
        <v>1</v>
      </c>
    </row>
    <row r="260" spans="1:5">
      <c r="A260" t="s">
        <v>282</v>
      </c>
      <c r="B260" s="3">
        <v>15000</v>
      </c>
      <c r="C260" s="8">
        <v>40</v>
      </c>
      <c r="D260">
        <v>1</v>
      </c>
      <c r="E260" t="s">
        <v>28</v>
      </c>
    </row>
    <row r="261" spans="1:5">
      <c r="A261" t="s">
        <v>283</v>
      </c>
      <c r="B261" s="3">
        <v>15000</v>
      </c>
      <c r="C261" s="8">
        <v>60</v>
      </c>
      <c r="D261">
        <v>1</v>
      </c>
      <c r="E261" t="s">
        <v>28</v>
      </c>
    </row>
    <row r="262" spans="1:5">
      <c r="A262" t="s">
        <v>284</v>
      </c>
      <c r="B262" s="3">
        <v>12000</v>
      </c>
      <c r="C262" s="8">
        <v>40</v>
      </c>
      <c r="D262">
        <v>1</v>
      </c>
      <c r="E262" t="s">
        <v>28</v>
      </c>
    </row>
    <row r="263" spans="1:5">
      <c r="A263" t="s">
        <v>285</v>
      </c>
      <c r="B263" s="3">
        <v>12000</v>
      </c>
      <c r="C263" s="8">
        <v>60</v>
      </c>
      <c r="D263">
        <v>1</v>
      </c>
      <c r="E263" t="s">
        <v>28</v>
      </c>
    </row>
    <row r="264" spans="1:5">
      <c r="A264" t="s">
        <v>286</v>
      </c>
      <c r="B264" s="3">
        <v>15000</v>
      </c>
      <c r="C264" s="8">
        <v>40</v>
      </c>
      <c r="D264">
        <v>1</v>
      </c>
      <c r="E264" t="s">
        <v>28</v>
      </c>
    </row>
    <row r="265" spans="1:5">
      <c r="A265" t="s">
        <v>287</v>
      </c>
      <c r="B265" s="3">
        <v>15000</v>
      </c>
      <c r="C265" s="8">
        <v>60</v>
      </c>
      <c r="D265">
        <v>1</v>
      </c>
      <c r="E265" t="s">
        <v>28</v>
      </c>
    </row>
    <row r="266" spans="1:5">
      <c r="A266" t="s">
        <v>288</v>
      </c>
      <c r="B266" s="3">
        <v>12000</v>
      </c>
      <c r="C266" s="8">
        <v>40</v>
      </c>
      <c r="D266">
        <v>1</v>
      </c>
      <c r="E266" t="s">
        <v>28</v>
      </c>
    </row>
    <row r="267" spans="1:5">
      <c r="A267" t="s">
        <v>289</v>
      </c>
      <c r="B267" s="3">
        <v>12000</v>
      </c>
      <c r="C267" s="8">
        <v>60</v>
      </c>
      <c r="E267">
        <v>1</v>
      </c>
    </row>
    <row r="268" spans="1:5">
      <c r="A268" t="s">
        <v>290</v>
      </c>
      <c r="B268" s="3">
        <v>15000</v>
      </c>
      <c r="C268" s="8">
        <v>40</v>
      </c>
      <c r="D268">
        <v>1</v>
      </c>
      <c r="E268" t="s">
        <v>28</v>
      </c>
    </row>
    <row r="269" spans="1:5">
      <c r="A269" t="s">
        <v>291</v>
      </c>
      <c r="B269" s="3">
        <v>15000</v>
      </c>
      <c r="C269" s="8">
        <v>60</v>
      </c>
      <c r="D269">
        <v>1</v>
      </c>
      <c r="E269" t="s">
        <v>28</v>
      </c>
    </row>
    <row r="270" spans="1:5">
      <c r="A270" t="s">
        <v>292</v>
      </c>
      <c r="B270" s="3">
        <v>12000</v>
      </c>
      <c r="C270" s="8">
        <v>40</v>
      </c>
      <c r="D270">
        <v>1</v>
      </c>
      <c r="E270" t="s">
        <v>28</v>
      </c>
    </row>
    <row r="271" spans="1:5">
      <c r="A271" t="s">
        <v>293</v>
      </c>
      <c r="B271" s="3">
        <v>12000</v>
      </c>
      <c r="C271" s="8">
        <v>60</v>
      </c>
      <c r="D271">
        <v>1</v>
      </c>
      <c r="E271" t="s">
        <v>28</v>
      </c>
    </row>
    <row r="272" spans="1:5">
      <c r="A272" t="s">
        <v>294</v>
      </c>
      <c r="B272" s="3">
        <v>15000</v>
      </c>
      <c r="C272" s="8">
        <v>40</v>
      </c>
      <c r="D272">
        <v>1</v>
      </c>
      <c r="E272" t="s">
        <v>28</v>
      </c>
    </row>
    <row r="273" spans="1:5">
      <c r="A273" t="s">
        <v>295</v>
      </c>
      <c r="B273" s="3">
        <v>15000</v>
      </c>
      <c r="C273" s="8">
        <v>60</v>
      </c>
      <c r="D273">
        <v>1</v>
      </c>
      <c r="E273" t="s">
        <v>28</v>
      </c>
    </row>
    <row r="274" spans="1:5">
      <c r="A274" t="s">
        <v>296</v>
      </c>
      <c r="B274" s="3">
        <v>12000</v>
      </c>
      <c r="C274" s="8">
        <v>40</v>
      </c>
      <c r="D274">
        <v>1</v>
      </c>
      <c r="E274" t="s">
        <v>28</v>
      </c>
    </row>
    <row r="275" spans="1:5">
      <c r="A275" t="s">
        <v>297</v>
      </c>
      <c r="B275" s="3">
        <v>12000</v>
      </c>
      <c r="C275" s="8">
        <v>60</v>
      </c>
      <c r="D275">
        <v>1</v>
      </c>
      <c r="E275" t="s">
        <v>28</v>
      </c>
    </row>
    <row r="276" spans="1:5">
      <c r="A276" t="s">
        <v>298</v>
      </c>
      <c r="B276" s="3">
        <v>15000</v>
      </c>
      <c r="C276" s="8">
        <v>40</v>
      </c>
      <c r="D276">
        <v>1</v>
      </c>
      <c r="E276" t="s">
        <v>28</v>
      </c>
    </row>
    <row r="277" spans="1:5">
      <c r="A277" t="s">
        <v>299</v>
      </c>
      <c r="B277" s="3">
        <v>15000</v>
      </c>
      <c r="C277" s="8">
        <v>60</v>
      </c>
      <c r="D277">
        <v>1</v>
      </c>
      <c r="E277" t="s">
        <v>28</v>
      </c>
    </row>
    <row r="278" spans="1:5">
      <c r="A278" t="s">
        <v>300</v>
      </c>
      <c r="B278" s="3">
        <v>12000</v>
      </c>
      <c r="C278" s="8">
        <v>40</v>
      </c>
      <c r="D278">
        <v>1</v>
      </c>
      <c r="E278" t="s">
        <v>28</v>
      </c>
    </row>
    <row r="279" spans="1:5">
      <c r="A279" t="s">
        <v>301</v>
      </c>
      <c r="B279" s="3">
        <v>12000</v>
      </c>
      <c r="C279" s="8">
        <v>60</v>
      </c>
      <c r="D279">
        <v>1</v>
      </c>
      <c r="E279" t="s">
        <v>28</v>
      </c>
    </row>
    <row r="280" spans="1:5">
      <c r="A280" t="s">
        <v>302</v>
      </c>
      <c r="B280" s="3">
        <v>15000</v>
      </c>
      <c r="C280" s="8">
        <v>40</v>
      </c>
      <c r="D280">
        <v>1</v>
      </c>
      <c r="E280" t="s">
        <v>28</v>
      </c>
    </row>
    <row r="281" spans="1:5">
      <c r="A281" t="s">
        <v>303</v>
      </c>
      <c r="B281" s="3">
        <v>15000</v>
      </c>
      <c r="C281" s="8">
        <v>60</v>
      </c>
      <c r="D281">
        <v>1</v>
      </c>
      <c r="E281" t="s">
        <v>28</v>
      </c>
    </row>
    <row r="282" spans="1:5">
      <c r="A282" t="s">
        <v>304</v>
      </c>
      <c r="B282" s="3">
        <v>12000</v>
      </c>
      <c r="C282" s="8">
        <v>40</v>
      </c>
      <c r="D282">
        <v>1</v>
      </c>
      <c r="E282" t="s">
        <v>28</v>
      </c>
    </row>
    <row r="283" spans="1:5">
      <c r="A283" t="s">
        <v>305</v>
      </c>
      <c r="B283" s="3">
        <v>12000</v>
      </c>
      <c r="C283" s="8">
        <v>60</v>
      </c>
      <c r="E283">
        <v>1</v>
      </c>
    </row>
    <row r="284" spans="1:5">
      <c r="A284" t="s">
        <v>306</v>
      </c>
      <c r="B284" s="3">
        <v>15000</v>
      </c>
      <c r="C284" s="8">
        <v>40</v>
      </c>
      <c r="D284">
        <v>1</v>
      </c>
      <c r="E284" t="s">
        <v>28</v>
      </c>
    </row>
    <row r="285" spans="1:5">
      <c r="A285" t="s">
        <v>307</v>
      </c>
      <c r="B285" s="3">
        <v>15000</v>
      </c>
      <c r="C285" s="8">
        <v>60</v>
      </c>
      <c r="D285">
        <v>1</v>
      </c>
      <c r="E285" t="s">
        <v>28</v>
      </c>
    </row>
    <row r="286" spans="1:5">
      <c r="A286" t="s">
        <v>308</v>
      </c>
      <c r="B286" s="3">
        <v>12000</v>
      </c>
      <c r="C286" s="8">
        <v>40</v>
      </c>
      <c r="D286">
        <v>1</v>
      </c>
      <c r="E286" t="s">
        <v>28</v>
      </c>
    </row>
    <row r="287" spans="1:5">
      <c r="A287" t="s">
        <v>309</v>
      </c>
      <c r="B287" s="3">
        <v>12000</v>
      </c>
      <c r="C287" s="8">
        <v>60</v>
      </c>
      <c r="D287">
        <v>1</v>
      </c>
      <c r="E287" t="s">
        <v>28</v>
      </c>
    </row>
    <row r="288" spans="1:5">
      <c r="A288" t="s">
        <v>310</v>
      </c>
      <c r="B288" s="3">
        <v>15000</v>
      </c>
      <c r="C288" s="8">
        <v>40</v>
      </c>
      <c r="D288">
        <v>1</v>
      </c>
      <c r="E288" t="s">
        <v>28</v>
      </c>
    </row>
    <row r="289" spans="1:5">
      <c r="A289" t="s">
        <v>311</v>
      </c>
      <c r="B289" s="3">
        <v>15000</v>
      </c>
      <c r="C289" s="8">
        <v>60</v>
      </c>
      <c r="D289">
        <v>1</v>
      </c>
      <c r="E289" t="s">
        <v>28</v>
      </c>
    </row>
    <row r="290" spans="1:5">
      <c r="A290" t="s">
        <v>312</v>
      </c>
      <c r="B290" s="3">
        <v>12000</v>
      </c>
      <c r="C290" s="8">
        <v>40</v>
      </c>
      <c r="D290">
        <v>1</v>
      </c>
      <c r="E290" t="s">
        <v>28</v>
      </c>
    </row>
    <row r="291" spans="1:5">
      <c r="A291" t="s">
        <v>313</v>
      </c>
      <c r="B291" s="3">
        <v>12000</v>
      </c>
      <c r="C291" s="8">
        <v>60</v>
      </c>
      <c r="D291">
        <v>1</v>
      </c>
      <c r="E291" t="s">
        <v>28</v>
      </c>
    </row>
    <row r="292" spans="1:5">
      <c r="A292" t="s">
        <v>314</v>
      </c>
      <c r="B292" s="3">
        <v>15000</v>
      </c>
      <c r="C292" s="8">
        <v>40</v>
      </c>
      <c r="D292">
        <v>1</v>
      </c>
      <c r="E292" t="s">
        <v>28</v>
      </c>
    </row>
    <row r="293" spans="1:5">
      <c r="A293" t="s">
        <v>315</v>
      </c>
      <c r="B293" s="3">
        <v>15000</v>
      </c>
      <c r="C293" s="8">
        <v>60</v>
      </c>
      <c r="E293">
        <v>1</v>
      </c>
    </row>
    <row r="294" spans="1:5">
      <c r="A294" t="s">
        <v>316</v>
      </c>
      <c r="B294" s="3">
        <v>12000</v>
      </c>
      <c r="C294" s="8">
        <v>40</v>
      </c>
      <c r="D294">
        <v>1</v>
      </c>
      <c r="E294" t="s">
        <v>28</v>
      </c>
    </row>
    <row r="295" spans="1:5">
      <c r="A295" t="s">
        <v>317</v>
      </c>
      <c r="B295" s="3">
        <v>12000</v>
      </c>
      <c r="C295" s="8">
        <v>60</v>
      </c>
      <c r="D295">
        <v>1</v>
      </c>
      <c r="E295" t="s">
        <v>28</v>
      </c>
    </row>
    <row r="296" spans="1:5">
      <c r="A296" t="s">
        <v>318</v>
      </c>
      <c r="B296" s="3">
        <v>15000</v>
      </c>
      <c r="C296" s="8">
        <v>40</v>
      </c>
      <c r="D296">
        <v>1</v>
      </c>
      <c r="E296" t="s">
        <v>28</v>
      </c>
    </row>
    <row r="297" spans="1:5">
      <c r="A297" t="s">
        <v>319</v>
      </c>
      <c r="B297" s="3">
        <v>15000</v>
      </c>
      <c r="C297" s="8">
        <v>60</v>
      </c>
      <c r="D297">
        <v>1</v>
      </c>
      <c r="E297" t="s">
        <v>28</v>
      </c>
    </row>
    <row r="298" spans="1:5">
      <c r="A298" t="s">
        <v>320</v>
      </c>
      <c r="B298" s="3">
        <v>12000</v>
      </c>
      <c r="C298" s="8">
        <v>40</v>
      </c>
      <c r="D298">
        <v>1</v>
      </c>
      <c r="E298" t="s">
        <v>28</v>
      </c>
    </row>
    <row r="299" spans="1:5">
      <c r="A299" t="s">
        <v>321</v>
      </c>
      <c r="B299" s="3">
        <v>12000</v>
      </c>
      <c r="C299" s="8">
        <v>60</v>
      </c>
      <c r="E299">
        <v>1</v>
      </c>
    </row>
    <row r="300" spans="1:5">
      <c r="A300" t="s">
        <v>322</v>
      </c>
      <c r="B300" s="3">
        <v>15000</v>
      </c>
      <c r="C300" s="8">
        <v>40</v>
      </c>
      <c r="D300">
        <v>1</v>
      </c>
      <c r="E300" t="s">
        <v>28</v>
      </c>
    </row>
    <row r="301" spans="1:5">
      <c r="A301" t="s">
        <v>323</v>
      </c>
      <c r="B301" s="3">
        <v>15000</v>
      </c>
      <c r="C301" s="8">
        <v>60</v>
      </c>
      <c r="D301">
        <v>1</v>
      </c>
      <c r="E301" t="s">
        <v>28</v>
      </c>
    </row>
    <row r="302" spans="1:5">
      <c r="A302" t="s">
        <v>324</v>
      </c>
      <c r="B302" s="3">
        <v>12000</v>
      </c>
      <c r="C302" s="8">
        <v>40</v>
      </c>
      <c r="D302">
        <v>1</v>
      </c>
      <c r="E302" t="s">
        <v>28</v>
      </c>
    </row>
    <row r="303" spans="1:5">
      <c r="A303" t="s">
        <v>325</v>
      </c>
      <c r="B303" s="3">
        <v>12000</v>
      </c>
      <c r="C303" s="8">
        <v>60</v>
      </c>
      <c r="D303">
        <v>1</v>
      </c>
      <c r="E303" t="s">
        <v>28</v>
      </c>
    </row>
    <row r="304" spans="1:5">
      <c r="A304" t="s">
        <v>326</v>
      </c>
      <c r="B304" s="3">
        <v>15000</v>
      </c>
      <c r="C304" s="8">
        <v>40</v>
      </c>
      <c r="D304">
        <v>1</v>
      </c>
      <c r="E304" t="s">
        <v>28</v>
      </c>
    </row>
    <row r="305" spans="1:5">
      <c r="A305" t="s">
        <v>327</v>
      </c>
      <c r="B305" s="3">
        <v>15000</v>
      </c>
      <c r="C305" s="8">
        <v>60</v>
      </c>
      <c r="D305">
        <v>1</v>
      </c>
      <c r="E305" t="s">
        <v>28</v>
      </c>
    </row>
    <row r="306" spans="1:5">
      <c r="A306" t="s">
        <v>328</v>
      </c>
      <c r="B306" s="3">
        <v>12000</v>
      </c>
      <c r="C306" s="8">
        <v>40</v>
      </c>
      <c r="D306">
        <v>1</v>
      </c>
      <c r="E306" t="s">
        <v>28</v>
      </c>
    </row>
    <row r="307" spans="1:5">
      <c r="A307" t="s">
        <v>329</v>
      </c>
      <c r="B307" s="3">
        <v>12000</v>
      </c>
      <c r="C307" s="8">
        <v>60</v>
      </c>
      <c r="D307">
        <v>1</v>
      </c>
      <c r="E307" t="s">
        <v>28</v>
      </c>
    </row>
    <row r="308" spans="1:5">
      <c r="A308" t="s">
        <v>330</v>
      </c>
      <c r="B308" s="3">
        <v>15000</v>
      </c>
      <c r="C308" s="8">
        <v>40</v>
      </c>
      <c r="D308">
        <v>1</v>
      </c>
      <c r="E308" t="s">
        <v>28</v>
      </c>
    </row>
    <row r="309" spans="1:5">
      <c r="A309" t="s">
        <v>331</v>
      </c>
      <c r="B309" s="3">
        <v>15000</v>
      </c>
      <c r="C309" s="8">
        <v>60</v>
      </c>
      <c r="D309">
        <v>1</v>
      </c>
      <c r="E309" t="s">
        <v>28</v>
      </c>
    </row>
    <row r="310" spans="1:5">
      <c r="A310" t="s">
        <v>332</v>
      </c>
      <c r="B310" s="3">
        <v>12000</v>
      </c>
      <c r="C310" s="8">
        <v>40</v>
      </c>
      <c r="D310">
        <v>1</v>
      </c>
      <c r="E310" t="s">
        <v>28</v>
      </c>
    </row>
    <row r="311" spans="1:5">
      <c r="A311" t="s">
        <v>333</v>
      </c>
      <c r="B311" s="3">
        <v>12000</v>
      </c>
      <c r="C311" s="8">
        <v>60</v>
      </c>
      <c r="D311">
        <v>1</v>
      </c>
      <c r="E311" t="s">
        <v>28</v>
      </c>
    </row>
    <row r="312" spans="1:5">
      <c r="A312" t="s">
        <v>334</v>
      </c>
      <c r="B312" s="3">
        <v>15000</v>
      </c>
      <c r="C312" s="8">
        <v>40</v>
      </c>
      <c r="D312">
        <v>1</v>
      </c>
      <c r="E312" t="s">
        <v>28</v>
      </c>
    </row>
    <row r="313" spans="1:5">
      <c r="A313" t="s">
        <v>335</v>
      </c>
      <c r="B313" s="3">
        <v>15000</v>
      </c>
      <c r="C313" s="8">
        <v>60</v>
      </c>
      <c r="D313">
        <v>1</v>
      </c>
      <c r="E313" t="s">
        <v>28</v>
      </c>
    </row>
    <row r="314" spans="1:5">
      <c r="A314" t="s">
        <v>336</v>
      </c>
      <c r="B314" s="3">
        <v>12000</v>
      </c>
      <c r="C314" s="8">
        <v>40</v>
      </c>
      <c r="D314">
        <v>1</v>
      </c>
      <c r="E314" t="s">
        <v>28</v>
      </c>
    </row>
    <row r="315" spans="1:5">
      <c r="A315" t="s">
        <v>337</v>
      </c>
      <c r="B315" s="3">
        <v>12000</v>
      </c>
      <c r="C315" s="8">
        <v>60</v>
      </c>
      <c r="E315">
        <v>1</v>
      </c>
    </row>
    <row r="316" spans="1:5">
      <c r="A316" t="s">
        <v>338</v>
      </c>
      <c r="B316" s="3">
        <v>15000</v>
      </c>
      <c r="C316" s="8">
        <v>40</v>
      </c>
      <c r="D316">
        <v>1</v>
      </c>
      <c r="E316" t="s">
        <v>28</v>
      </c>
    </row>
    <row r="317" spans="1:5">
      <c r="A317" t="s">
        <v>339</v>
      </c>
      <c r="B317" s="3">
        <v>15000</v>
      </c>
      <c r="C317" s="8">
        <v>60</v>
      </c>
      <c r="D317">
        <v>1</v>
      </c>
      <c r="E317" t="s">
        <v>28</v>
      </c>
    </row>
    <row r="318" spans="1:5">
      <c r="A318" t="s">
        <v>340</v>
      </c>
      <c r="B318" s="3">
        <v>12000</v>
      </c>
      <c r="C318" s="8">
        <v>40</v>
      </c>
      <c r="E318">
        <v>1</v>
      </c>
    </row>
    <row r="319" spans="1:5">
      <c r="A319" t="s">
        <v>341</v>
      </c>
      <c r="B319" s="3">
        <v>12000</v>
      </c>
      <c r="C319" s="8">
        <v>60</v>
      </c>
      <c r="D319">
        <v>1</v>
      </c>
      <c r="E319" t="s">
        <v>28</v>
      </c>
    </row>
    <row r="320" spans="1:5">
      <c r="A320" t="s">
        <v>342</v>
      </c>
      <c r="B320" s="3">
        <v>15000</v>
      </c>
      <c r="C320" s="8">
        <v>40</v>
      </c>
      <c r="D320">
        <v>1</v>
      </c>
      <c r="E320" t="s">
        <v>28</v>
      </c>
    </row>
    <row r="321" spans="1:5">
      <c r="A321" t="s">
        <v>343</v>
      </c>
      <c r="B321" s="3">
        <v>15000</v>
      </c>
      <c r="C321" s="8">
        <v>60</v>
      </c>
      <c r="D321">
        <v>1</v>
      </c>
      <c r="E321" t="s">
        <v>28</v>
      </c>
    </row>
    <row r="322" spans="1:5">
      <c r="A322" t="s">
        <v>344</v>
      </c>
      <c r="B322" s="3">
        <v>12000</v>
      </c>
      <c r="C322" s="8">
        <v>40</v>
      </c>
      <c r="D322">
        <v>1</v>
      </c>
      <c r="E322" t="s">
        <v>28</v>
      </c>
    </row>
    <row r="323" spans="1:5">
      <c r="A323" t="s">
        <v>345</v>
      </c>
      <c r="B323" s="3">
        <v>12000</v>
      </c>
      <c r="C323" s="8">
        <v>60</v>
      </c>
      <c r="D323">
        <v>1</v>
      </c>
      <c r="E323" t="s">
        <v>28</v>
      </c>
    </row>
    <row r="324" spans="1:5">
      <c r="A324" t="s">
        <v>346</v>
      </c>
      <c r="B324" s="3">
        <v>15000</v>
      </c>
      <c r="C324" s="8">
        <v>40</v>
      </c>
      <c r="D324">
        <v>1</v>
      </c>
      <c r="E324" t="s">
        <v>28</v>
      </c>
    </row>
    <row r="325" spans="1:5">
      <c r="A325" t="s">
        <v>347</v>
      </c>
      <c r="B325" s="3">
        <v>15000</v>
      </c>
      <c r="C325" s="8">
        <v>60</v>
      </c>
      <c r="D325">
        <v>1</v>
      </c>
      <c r="E325" t="s">
        <v>28</v>
      </c>
    </row>
    <row r="326" spans="1:5">
      <c r="A326" t="s">
        <v>348</v>
      </c>
      <c r="B326" s="3">
        <v>12000</v>
      </c>
      <c r="C326" s="8">
        <v>40</v>
      </c>
      <c r="D326">
        <v>1</v>
      </c>
      <c r="E326" t="s">
        <v>28</v>
      </c>
    </row>
    <row r="327" spans="1:5">
      <c r="A327" t="s">
        <v>349</v>
      </c>
      <c r="B327" s="3">
        <v>12000</v>
      </c>
      <c r="C327" s="8">
        <v>60</v>
      </c>
      <c r="D327">
        <v>1</v>
      </c>
      <c r="E327" t="s">
        <v>28</v>
      </c>
    </row>
    <row r="328" spans="1:5">
      <c r="A328" t="s">
        <v>350</v>
      </c>
      <c r="B328" s="3">
        <v>15000</v>
      </c>
      <c r="C328" s="8">
        <v>40</v>
      </c>
      <c r="D328">
        <v>1</v>
      </c>
      <c r="E328" t="s">
        <v>28</v>
      </c>
    </row>
    <row r="329" spans="1:5">
      <c r="A329" t="s">
        <v>351</v>
      </c>
      <c r="B329" s="3">
        <v>15000</v>
      </c>
      <c r="C329" s="8">
        <v>60</v>
      </c>
      <c r="D329">
        <v>1</v>
      </c>
      <c r="E329" t="s">
        <v>28</v>
      </c>
    </row>
    <row r="330" spans="1:5">
      <c r="A330" t="s">
        <v>352</v>
      </c>
      <c r="B330" s="3">
        <v>12000</v>
      </c>
      <c r="C330" s="8">
        <v>40</v>
      </c>
      <c r="D330">
        <v>1</v>
      </c>
      <c r="E330" t="s">
        <v>28</v>
      </c>
    </row>
    <row r="331" spans="1:5">
      <c r="A331" t="s">
        <v>353</v>
      </c>
      <c r="B331" s="3">
        <v>12000</v>
      </c>
      <c r="C331" s="8">
        <v>60</v>
      </c>
      <c r="E331">
        <v>1</v>
      </c>
    </row>
    <row r="332" spans="1:5">
      <c r="A332" t="s">
        <v>354</v>
      </c>
      <c r="B332" s="3">
        <v>15000</v>
      </c>
      <c r="C332" s="8">
        <v>40</v>
      </c>
      <c r="D332">
        <v>1</v>
      </c>
      <c r="E332" t="s">
        <v>28</v>
      </c>
    </row>
    <row r="333" spans="1:5">
      <c r="A333" t="s">
        <v>355</v>
      </c>
      <c r="B333" s="3">
        <v>15000</v>
      </c>
      <c r="C333" s="8">
        <v>60</v>
      </c>
      <c r="D333">
        <v>1</v>
      </c>
      <c r="E333" t="s">
        <v>28</v>
      </c>
    </row>
    <row r="334" spans="1:5">
      <c r="A334" t="s">
        <v>356</v>
      </c>
      <c r="B334" s="3">
        <v>12000</v>
      </c>
      <c r="C334" s="8">
        <v>40</v>
      </c>
      <c r="D334">
        <v>1</v>
      </c>
      <c r="E334" t="s">
        <v>28</v>
      </c>
    </row>
    <row r="335" spans="1:5">
      <c r="A335" t="s">
        <v>357</v>
      </c>
      <c r="B335" s="3">
        <v>12000</v>
      </c>
      <c r="C335" s="8">
        <v>60</v>
      </c>
      <c r="E335">
        <v>1</v>
      </c>
    </row>
    <row r="336" spans="1:5">
      <c r="A336" t="s">
        <v>358</v>
      </c>
      <c r="B336" s="3">
        <v>15000</v>
      </c>
      <c r="C336" s="8">
        <v>40</v>
      </c>
      <c r="D336">
        <v>1</v>
      </c>
      <c r="E336" t="s">
        <v>28</v>
      </c>
    </row>
    <row r="337" spans="1:5">
      <c r="A337" t="s">
        <v>359</v>
      </c>
      <c r="B337" s="3">
        <v>15000</v>
      </c>
      <c r="C337" s="8">
        <v>60</v>
      </c>
      <c r="D337">
        <v>1</v>
      </c>
      <c r="E337" t="s">
        <v>28</v>
      </c>
    </row>
    <row r="338" spans="1:5">
      <c r="A338" t="s">
        <v>360</v>
      </c>
      <c r="B338" s="3">
        <v>12000</v>
      </c>
      <c r="C338" s="8">
        <v>40</v>
      </c>
      <c r="D338">
        <v>1</v>
      </c>
      <c r="E338" t="s">
        <v>28</v>
      </c>
    </row>
    <row r="339" spans="1:5">
      <c r="A339" t="s">
        <v>361</v>
      </c>
      <c r="B339" s="3">
        <v>12000</v>
      </c>
      <c r="C339" s="8">
        <v>60</v>
      </c>
      <c r="E339">
        <v>1</v>
      </c>
    </row>
    <row r="340" spans="1:5">
      <c r="A340" t="s">
        <v>362</v>
      </c>
      <c r="B340" s="3">
        <v>15000</v>
      </c>
      <c r="C340" s="8">
        <v>40</v>
      </c>
      <c r="D340">
        <v>1</v>
      </c>
      <c r="E340" t="s">
        <v>28</v>
      </c>
    </row>
    <row r="341" spans="1:5">
      <c r="A341" t="s">
        <v>363</v>
      </c>
      <c r="B341" s="3">
        <v>15000</v>
      </c>
      <c r="C341" s="8">
        <v>60</v>
      </c>
      <c r="D341">
        <v>1</v>
      </c>
      <c r="E341" t="s">
        <v>28</v>
      </c>
    </row>
    <row r="342" spans="1:5">
      <c r="A342" t="s">
        <v>364</v>
      </c>
      <c r="B342" s="3">
        <v>12000</v>
      </c>
      <c r="C342" s="8">
        <v>40</v>
      </c>
      <c r="D342">
        <v>1</v>
      </c>
      <c r="E342" t="s">
        <v>28</v>
      </c>
    </row>
    <row r="343" spans="1:5">
      <c r="A343" t="s">
        <v>365</v>
      </c>
      <c r="B343" s="3">
        <v>12000</v>
      </c>
      <c r="C343" s="8">
        <v>60</v>
      </c>
      <c r="D343">
        <v>1</v>
      </c>
      <c r="E343" t="s">
        <v>28</v>
      </c>
    </row>
    <row r="344" spans="1:5">
      <c r="A344" t="s">
        <v>366</v>
      </c>
      <c r="B344" s="3">
        <v>15000</v>
      </c>
      <c r="C344" s="8">
        <v>40</v>
      </c>
      <c r="D344">
        <v>1</v>
      </c>
      <c r="E344" t="s">
        <v>28</v>
      </c>
    </row>
    <row r="345" spans="1:5">
      <c r="A345" t="s">
        <v>367</v>
      </c>
      <c r="B345" s="3">
        <v>15000</v>
      </c>
      <c r="C345" s="8">
        <v>60</v>
      </c>
      <c r="D345">
        <v>1</v>
      </c>
      <c r="E345" t="s">
        <v>28</v>
      </c>
    </row>
    <row r="346" spans="1:5">
      <c r="A346" t="s">
        <v>368</v>
      </c>
      <c r="B346" s="3">
        <v>12000</v>
      </c>
      <c r="C346" s="8">
        <v>40</v>
      </c>
      <c r="D346">
        <v>1</v>
      </c>
      <c r="E346" t="s">
        <v>28</v>
      </c>
    </row>
    <row r="347" spans="1:5">
      <c r="A347" t="s">
        <v>369</v>
      </c>
      <c r="B347" s="3">
        <v>12000</v>
      </c>
      <c r="C347" s="8">
        <v>60</v>
      </c>
      <c r="D347">
        <v>1</v>
      </c>
      <c r="E347" t="s">
        <v>28</v>
      </c>
    </row>
    <row r="348" spans="1:5">
      <c r="A348" t="s">
        <v>370</v>
      </c>
      <c r="B348" s="3">
        <v>15000</v>
      </c>
      <c r="C348" s="8">
        <v>40</v>
      </c>
      <c r="D348">
        <v>1</v>
      </c>
      <c r="E348" t="s">
        <v>28</v>
      </c>
    </row>
    <row r="349" spans="1:5">
      <c r="A349" t="s">
        <v>371</v>
      </c>
      <c r="B349" s="3">
        <v>15000</v>
      </c>
      <c r="C349" s="8">
        <v>60</v>
      </c>
      <c r="D349">
        <v>1</v>
      </c>
      <c r="E349" t="s">
        <v>28</v>
      </c>
    </row>
    <row r="350" spans="1:5">
      <c r="A350" t="s">
        <v>372</v>
      </c>
      <c r="B350" s="3">
        <v>12000</v>
      </c>
      <c r="C350" s="8">
        <v>40</v>
      </c>
      <c r="D350">
        <v>1</v>
      </c>
      <c r="E350" t="s">
        <v>28</v>
      </c>
    </row>
    <row r="351" spans="1:5">
      <c r="A351" t="s">
        <v>373</v>
      </c>
      <c r="B351" s="3">
        <v>12000</v>
      </c>
      <c r="C351" s="8">
        <v>60</v>
      </c>
      <c r="D351">
        <v>1</v>
      </c>
      <c r="E351" t="s">
        <v>28</v>
      </c>
    </row>
    <row r="352" spans="1:5">
      <c r="A352" t="s">
        <v>374</v>
      </c>
      <c r="B352" s="3">
        <v>15000</v>
      </c>
      <c r="C352" s="8">
        <v>40</v>
      </c>
      <c r="D352">
        <v>1</v>
      </c>
      <c r="E352" t="s">
        <v>28</v>
      </c>
    </row>
    <row r="353" spans="1:5">
      <c r="A353" t="s">
        <v>375</v>
      </c>
      <c r="B353" s="3">
        <v>15000</v>
      </c>
      <c r="C353" s="8">
        <v>60</v>
      </c>
      <c r="D353">
        <v>1</v>
      </c>
      <c r="E353" t="s">
        <v>28</v>
      </c>
    </row>
    <row r="354" spans="1:5">
      <c r="A354" t="s">
        <v>376</v>
      </c>
      <c r="B354" s="3">
        <v>12000</v>
      </c>
      <c r="C354" s="8">
        <v>40</v>
      </c>
      <c r="D354">
        <v>1</v>
      </c>
      <c r="E354" t="s">
        <v>28</v>
      </c>
    </row>
    <row r="355" spans="1:5">
      <c r="A355" t="s">
        <v>377</v>
      </c>
      <c r="B355" s="3">
        <v>12000</v>
      </c>
      <c r="C355" s="8">
        <v>60</v>
      </c>
      <c r="D355">
        <v>1</v>
      </c>
      <c r="E355" t="s">
        <v>28</v>
      </c>
    </row>
    <row r="356" spans="1:5">
      <c r="A356" t="s">
        <v>378</v>
      </c>
      <c r="B356" s="3">
        <v>15000</v>
      </c>
      <c r="C356" s="8">
        <v>40</v>
      </c>
      <c r="D356">
        <v>1</v>
      </c>
      <c r="E356" t="s">
        <v>28</v>
      </c>
    </row>
    <row r="357" spans="1:5">
      <c r="A357" t="s">
        <v>379</v>
      </c>
      <c r="B357" s="3">
        <v>15000</v>
      </c>
      <c r="C357" s="8">
        <v>60</v>
      </c>
      <c r="D357">
        <v>1</v>
      </c>
      <c r="E357" t="s">
        <v>28</v>
      </c>
    </row>
    <row r="358" spans="1:5">
      <c r="A358" t="s">
        <v>380</v>
      </c>
      <c r="B358" s="3">
        <v>12000</v>
      </c>
      <c r="C358" s="8">
        <v>40</v>
      </c>
      <c r="D358">
        <v>1</v>
      </c>
      <c r="E358" t="s">
        <v>28</v>
      </c>
    </row>
    <row r="359" spans="1:5">
      <c r="A359" t="s">
        <v>381</v>
      </c>
      <c r="B359" s="3">
        <v>12000</v>
      </c>
      <c r="C359" s="8">
        <v>60</v>
      </c>
      <c r="D359">
        <v>1</v>
      </c>
      <c r="E359" t="s">
        <v>28</v>
      </c>
    </row>
    <row r="360" spans="1:5">
      <c r="A360" t="s">
        <v>382</v>
      </c>
      <c r="B360" s="3">
        <v>15000</v>
      </c>
      <c r="C360" s="8">
        <v>40</v>
      </c>
      <c r="D360">
        <v>1</v>
      </c>
      <c r="E360" t="s">
        <v>28</v>
      </c>
    </row>
    <row r="361" spans="1:5">
      <c r="A361" t="s">
        <v>383</v>
      </c>
      <c r="B361" s="3">
        <v>15000</v>
      </c>
      <c r="C361" s="8">
        <v>60</v>
      </c>
      <c r="D361">
        <v>1</v>
      </c>
      <c r="E361" t="s">
        <v>28</v>
      </c>
    </row>
    <row r="362" spans="1:5">
      <c r="A362" t="s">
        <v>384</v>
      </c>
      <c r="B362" s="3">
        <v>12000</v>
      </c>
      <c r="C362" s="8">
        <v>40</v>
      </c>
      <c r="D362">
        <v>1</v>
      </c>
      <c r="E362" t="s">
        <v>28</v>
      </c>
    </row>
    <row r="363" spans="1:5">
      <c r="A363" t="s">
        <v>385</v>
      </c>
      <c r="B363" s="3">
        <v>12000</v>
      </c>
      <c r="C363" s="8">
        <v>60</v>
      </c>
      <c r="D363">
        <v>1</v>
      </c>
      <c r="E363" t="s">
        <v>28</v>
      </c>
    </row>
    <row r="364" spans="1:5">
      <c r="A364" t="s">
        <v>386</v>
      </c>
      <c r="B364" s="3">
        <v>15000</v>
      </c>
      <c r="C364" s="8">
        <v>40</v>
      </c>
      <c r="D364">
        <v>1</v>
      </c>
      <c r="E364" t="s">
        <v>28</v>
      </c>
    </row>
    <row r="365" spans="1:5">
      <c r="A365" t="s">
        <v>387</v>
      </c>
      <c r="B365" s="3">
        <v>15000</v>
      </c>
      <c r="C365" s="8">
        <v>60</v>
      </c>
      <c r="D365">
        <v>1</v>
      </c>
      <c r="E365" t="s">
        <v>28</v>
      </c>
    </row>
    <row r="366" spans="1:5">
      <c r="A366" t="s">
        <v>388</v>
      </c>
      <c r="B366" s="3">
        <v>12000</v>
      </c>
      <c r="C366" s="8">
        <v>40</v>
      </c>
      <c r="D366">
        <v>1</v>
      </c>
      <c r="E366" t="s">
        <v>28</v>
      </c>
    </row>
    <row r="367" spans="1:5">
      <c r="A367" t="s">
        <v>389</v>
      </c>
      <c r="B367" s="3">
        <v>12000</v>
      </c>
      <c r="C367" s="8">
        <v>60</v>
      </c>
      <c r="D367">
        <v>1</v>
      </c>
      <c r="E367" t="s">
        <v>28</v>
      </c>
    </row>
    <row r="368" spans="1:5">
      <c r="A368" t="s">
        <v>390</v>
      </c>
      <c r="B368" s="3">
        <v>15000</v>
      </c>
      <c r="C368" s="8">
        <v>40</v>
      </c>
      <c r="D368">
        <v>1</v>
      </c>
      <c r="E368" t="s">
        <v>28</v>
      </c>
    </row>
    <row r="369" spans="1:5">
      <c r="A369" t="s">
        <v>391</v>
      </c>
      <c r="B369" s="3">
        <v>15000</v>
      </c>
      <c r="C369" s="8">
        <v>60</v>
      </c>
      <c r="D369">
        <v>1</v>
      </c>
      <c r="E369" t="s">
        <v>28</v>
      </c>
    </row>
    <row r="370" spans="1:5">
      <c r="A370" t="s">
        <v>392</v>
      </c>
      <c r="B370" s="3">
        <v>12000</v>
      </c>
      <c r="C370" s="8">
        <v>40</v>
      </c>
      <c r="D370">
        <v>1</v>
      </c>
      <c r="E370" t="s">
        <v>28</v>
      </c>
    </row>
    <row r="371" spans="1:5">
      <c r="A371" t="s">
        <v>393</v>
      </c>
      <c r="B371" s="3">
        <v>12000</v>
      </c>
      <c r="C371" s="8">
        <v>60</v>
      </c>
      <c r="D371">
        <v>1</v>
      </c>
      <c r="E371" t="s">
        <v>28</v>
      </c>
    </row>
    <row r="372" spans="1:5">
      <c r="A372" t="s">
        <v>394</v>
      </c>
      <c r="B372" s="3">
        <v>15000</v>
      </c>
      <c r="C372" s="8">
        <v>40</v>
      </c>
      <c r="D372">
        <v>1</v>
      </c>
      <c r="E372" t="s">
        <v>28</v>
      </c>
    </row>
    <row r="373" spans="1:5">
      <c r="A373" t="s">
        <v>395</v>
      </c>
      <c r="B373" s="3">
        <v>15000</v>
      </c>
      <c r="C373" s="8">
        <v>60</v>
      </c>
      <c r="D373">
        <v>1</v>
      </c>
      <c r="E373" t="s">
        <v>28</v>
      </c>
    </row>
    <row r="374" spans="1:5">
      <c r="A374" t="s">
        <v>396</v>
      </c>
      <c r="B374" s="3">
        <v>12000</v>
      </c>
      <c r="C374" s="8">
        <v>40</v>
      </c>
      <c r="D374">
        <v>1</v>
      </c>
      <c r="E374" t="s">
        <v>28</v>
      </c>
    </row>
    <row r="375" spans="1:5">
      <c r="A375" t="s">
        <v>397</v>
      </c>
      <c r="B375" s="3">
        <v>12000</v>
      </c>
      <c r="C375" s="8">
        <v>60</v>
      </c>
      <c r="D375">
        <v>1</v>
      </c>
      <c r="E375" t="s">
        <v>28</v>
      </c>
    </row>
    <row r="376" spans="1:5">
      <c r="A376" t="s">
        <v>398</v>
      </c>
      <c r="B376" s="3">
        <v>15000</v>
      </c>
      <c r="C376" s="8">
        <v>40</v>
      </c>
      <c r="D376">
        <v>1</v>
      </c>
      <c r="E376" t="s">
        <v>28</v>
      </c>
    </row>
    <row r="377" spans="1:5">
      <c r="A377" t="s">
        <v>399</v>
      </c>
      <c r="B377" s="3">
        <v>15000</v>
      </c>
      <c r="C377" s="8">
        <v>60</v>
      </c>
      <c r="E377">
        <v>1</v>
      </c>
    </row>
    <row r="378" spans="1:5">
      <c r="A378" t="s">
        <v>400</v>
      </c>
      <c r="B378" s="3">
        <v>12000</v>
      </c>
      <c r="C378" s="8">
        <v>40</v>
      </c>
      <c r="D378">
        <v>1</v>
      </c>
      <c r="E378" t="s">
        <v>28</v>
      </c>
    </row>
    <row r="379" spans="1:5">
      <c r="A379" t="s">
        <v>401</v>
      </c>
      <c r="B379" s="3">
        <v>12000</v>
      </c>
      <c r="C379" s="8">
        <v>60</v>
      </c>
      <c r="D379">
        <v>1</v>
      </c>
      <c r="E379" t="s">
        <v>28</v>
      </c>
    </row>
    <row r="380" spans="1:5">
      <c r="A380" t="s">
        <v>402</v>
      </c>
      <c r="B380" s="3">
        <v>15000</v>
      </c>
      <c r="C380" s="8">
        <v>40</v>
      </c>
      <c r="D380">
        <v>1</v>
      </c>
      <c r="E380" t="s">
        <v>28</v>
      </c>
    </row>
    <row r="381" spans="1:5">
      <c r="A381" t="s">
        <v>403</v>
      </c>
      <c r="B381" s="3">
        <v>15000</v>
      </c>
      <c r="C381" s="8">
        <v>60</v>
      </c>
      <c r="E381">
        <v>1</v>
      </c>
    </row>
    <row r="382" spans="1:5">
      <c r="A382" t="s">
        <v>404</v>
      </c>
      <c r="B382" s="3">
        <v>12000</v>
      </c>
      <c r="C382" s="8">
        <v>40</v>
      </c>
      <c r="D382">
        <v>1</v>
      </c>
      <c r="E382" t="s">
        <v>28</v>
      </c>
    </row>
    <row r="383" spans="1:5">
      <c r="A383" t="s">
        <v>405</v>
      </c>
      <c r="B383" s="3">
        <v>12000</v>
      </c>
      <c r="C383" s="8">
        <v>60</v>
      </c>
      <c r="D383">
        <v>1</v>
      </c>
      <c r="E383" t="s">
        <v>28</v>
      </c>
    </row>
    <row r="384" spans="1:5">
      <c r="A384" t="s">
        <v>406</v>
      </c>
      <c r="B384" s="3">
        <v>15000</v>
      </c>
      <c r="C384" s="8">
        <v>40</v>
      </c>
      <c r="D384">
        <v>1</v>
      </c>
      <c r="E384" t="s">
        <v>28</v>
      </c>
    </row>
    <row r="385" spans="1:5">
      <c r="A385" t="s">
        <v>407</v>
      </c>
      <c r="B385" s="3">
        <v>15000</v>
      </c>
      <c r="C385" s="8">
        <v>60</v>
      </c>
      <c r="D385">
        <v>1</v>
      </c>
      <c r="E385" t="s">
        <v>28</v>
      </c>
    </row>
    <row r="386" spans="1:5">
      <c r="A386" t="s">
        <v>408</v>
      </c>
      <c r="B386" s="3">
        <v>12000</v>
      </c>
      <c r="C386" s="8">
        <v>40</v>
      </c>
      <c r="E386">
        <v>1</v>
      </c>
    </row>
    <row r="387" spans="1:5">
      <c r="A387" t="s">
        <v>409</v>
      </c>
      <c r="B387" s="3">
        <v>12000</v>
      </c>
      <c r="C387" s="8">
        <v>60</v>
      </c>
      <c r="D387">
        <v>1</v>
      </c>
      <c r="E387" t="s">
        <v>28</v>
      </c>
    </row>
    <row r="388" spans="1:5">
      <c r="A388" t="s">
        <v>410</v>
      </c>
      <c r="B388" s="3">
        <v>15000</v>
      </c>
      <c r="C388" s="8">
        <v>40</v>
      </c>
      <c r="D388">
        <v>1</v>
      </c>
      <c r="E388" t="s">
        <v>28</v>
      </c>
    </row>
    <row r="389" spans="1:5">
      <c r="A389" t="s">
        <v>411</v>
      </c>
      <c r="B389" s="3">
        <v>15000</v>
      </c>
      <c r="C389" s="8">
        <v>60</v>
      </c>
      <c r="E389">
        <v>1</v>
      </c>
    </row>
    <row r="390" spans="1:5">
      <c r="A390" t="s">
        <v>412</v>
      </c>
      <c r="B390" s="3">
        <v>12000</v>
      </c>
      <c r="C390" s="8">
        <v>40</v>
      </c>
      <c r="D390">
        <v>1</v>
      </c>
      <c r="E390" t="s">
        <v>28</v>
      </c>
    </row>
    <row r="391" spans="1:5">
      <c r="A391" t="s">
        <v>413</v>
      </c>
      <c r="B391" s="3">
        <v>12000</v>
      </c>
      <c r="C391" s="8">
        <v>60</v>
      </c>
      <c r="D391">
        <v>1</v>
      </c>
      <c r="E391" t="s">
        <v>28</v>
      </c>
    </row>
    <row r="392" spans="1:5">
      <c r="A392" t="s">
        <v>414</v>
      </c>
      <c r="B392" s="3">
        <v>15000</v>
      </c>
      <c r="C392" s="8">
        <v>40</v>
      </c>
      <c r="D392">
        <v>1</v>
      </c>
      <c r="E392" t="s">
        <v>28</v>
      </c>
    </row>
    <row r="393" spans="1:5">
      <c r="A393" t="s">
        <v>415</v>
      </c>
      <c r="B393" s="3">
        <v>15000</v>
      </c>
      <c r="C393" s="8">
        <v>60</v>
      </c>
      <c r="D393">
        <v>1</v>
      </c>
      <c r="E393" t="s">
        <v>28</v>
      </c>
    </row>
    <row r="394" spans="1:5">
      <c r="A394" t="s">
        <v>416</v>
      </c>
      <c r="B394" s="3">
        <v>12000</v>
      </c>
      <c r="C394" s="8">
        <v>40</v>
      </c>
      <c r="E394">
        <v>1</v>
      </c>
    </row>
    <row r="395" spans="1:5">
      <c r="A395" t="s">
        <v>417</v>
      </c>
      <c r="B395" s="3">
        <v>12000</v>
      </c>
      <c r="C395" s="8">
        <v>60</v>
      </c>
      <c r="D395">
        <v>1</v>
      </c>
      <c r="E395" t="s">
        <v>28</v>
      </c>
    </row>
    <row r="396" spans="1:5">
      <c r="A396" t="s">
        <v>418</v>
      </c>
      <c r="B396" s="3">
        <v>15000</v>
      </c>
      <c r="C396" s="8">
        <v>40</v>
      </c>
      <c r="D396">
        <v>1</v>
      </c>
      <c r="E396" t="s">
        <v>28</v>
      </c>
    </row>
    <row r="397" spans="1:5">
      <c r="A397" t="s">
        <v>419</v>
      </c>
      <c r="B397" s="3">
        <v>15000</v>
      </c>
      <c r="C397" s="8">
        <v>60</v>
      </c>
      <c r="D397">
        <v>1</v>
      </c>
      <c r="E397" t="s">
        <v>28</v>
      </c>
    </row>
    <row r="398" spans="1:5">
      <c r="A398" t="s">
        <v>420</v>
      </c>
      <c r="B398" s="3">
        <v>12000</v>
      </c>
      <c r="C398" s="8">
        <v>40</v>
      </c>
      <c r="D398">
        <v>1</v>
      </c>
      <c r="E398" t="s">
        <v>28</v>
      </c>
    </row>
    <row r="399" spans="1:5">
      <c r="A399" t="s">
        <v>421</v>
      </c>
      <c r="B399" s="3">
        <v>12000</v>
      </c>
      <c r="C399" s="8">
        <v>60</v>
      </c>
      <c r="D399">
        <v>1</v>
      </c>
      <c r="E399" t="s">
        <v>28</v>
      </c>
    </row>
    <row r="400" spans="1:5">
      <c r="A400" t="s">
        <v>422</v>
      </c>
      <c r="B400" s="3">
        <v>15000</v>
      </c>
      <c r="C400" s="8">
        <v>40</v>
      </c>
      <c r="D400">
        <v>1</v>
      </c>
      <c r="E400" t="s">
        <v>28</v>
      </c>
    </row>
    <row r="401" spans="1:5">
      <c r="A401" t="s">
        <v>423</v>
      </c>
      <c r="B401" s="3">
        <v>15000</v>
      </c>
      <c r="C401" s="8">
        <v>60</v>
      </c>
      <c r="D401">
        <v>1</v>
      </c>
      <c r="E401" t="s">
        <v>28</v>
      </c>
    </row>
    <row r="402" spans="1:5">
      <c r="A402" t="s">
        <v>424</v>
      </c>
      <c r="B402" s="3">
        <v>12000</v>
      </c>
      <c r="C402" s="8">
        <v>40</v>
      </c>
      <c r="D402">
        <v>1</v>
      </c>
      <c r="E402" t="s">
        <v>28</v>
      </c>
    </row>
    <row r="403" spans="1:5">
      <c r="A403" t="s">
        <v>425</v>
      </c>
      <c r="B403" s="3">
        <v>12000</v>
      </c>
      <c r="C403" s="8">
        <v>60</v>
      </c>
      <c r="D403">
        <v>1</v>
      </c>
      <c r="E403" t="s">
        <v>28</v>
      </c>
    </row>
    <row r="404" spans="1:5">
      <c r="A404" t="s">
        <v>426</v>
      </c>
      <c r="B404" s="3">
        <v>15000</v>
      </c>
      <c r="C404" s="8">
        <v>40</v>
      </c>
      <c r="D404">
        <v>1</v>
      </c>
      <c r="E404" t="s">
        <v>28</v>
      </c>
    </row>
    <row r="405" spans="1:5">
      <c r="A405" t="s">
        <v>427</v>
      </c>
      <c r="B405" s="3">
        <v>15000</v>
      </c>
      <c r="C405" s="8">
        <v>60</v>
      </c>
      <c r="D405">
        <v>1</v>
      </c>
      <c r="E405" t="s">
        <v>28</v>
      </c>
    </row>
    <row r="406" spans="1:5">
      <c r="B406" s="3"/>
      <c r="C406" s="8"/>
    </row>
    <row r="407" spans="1:5">
      <c r="B407" s="3"/>
      <c r="C407" s="8"/>
    </row>
    <row r="408" spans="1:5">
      <c r="B408" s="3"/>
      <c r="C408" s="8"/>
    </row>
    <row r="409" spans="1:5">
      <c r="B409" s="3"/>
      <c r="C409" s="8"/>
    </row>
    <row r="410" spans="1:5">
      <c r="B410" s="3"/>
      <c r="C410" s="8"/>
    </row>
    <row r="411" spans="1:5">
      <c r="B411" s="3"/>
      <c r="C411" s="8"/>
    </row>
    <row r="412" spans="1:5">
      <c r="B412" s="3"/>
      <c r="C412" s="8"/>
    </row>
    <row r="413" spans="1:5">
      <c r="B413" s="3"/>
      <c r="C413" s="8"/>
    </row>
    <row r="414" spans="1:5">
      <c r="B414" s="3"/>
      <c r="C414" s="8"/>
    </row>
    <row r="415" spans="1:5">
      <c r="B415" s="3"/>
      <c r="C415" s="8"/>
    </row>
    <row r="416" spans="1:5">
      <c r="B416" s="3"/>
      <c r="C416" s="8"/>
    </row>
    <row r="417" spans="2:3">
      <c r="B417" s="3"/>
      <c r="C417" s="8"/>
    </row>
    <row r="418" spans="2:3">
      <c r="B418" s="3"/>
      <c r="C418" s="8"/>
    </row>
    <row r="419" spans="2:3">
      <c r="B419" s="3"/>
      <c r="C419" s="8"/>
    </row>
    <row r="420" spans="2:3">
      <c r="B420" s="3"/>
      <c r="C420" s="8"/>
    </row>
    <row r="421" spans="2:3">
      <c r="B421" s="3"/>
      <c r="C421" s="8"/>
    </row>
    <row r="422" spans="2:3">
      <c r="B422" s="3"/>
      <c r="C422" s="8"/>
    </row>
    <row r="423" spans="2:3">
      <c r="B423" s="3"/>
      <c r="C423" s="8"/>
    </row>
    <row r="424" spans="2:3">
      <c r="B424" s="3"/>
      <c r="C424" s="8"/>
    </row>
    <row r="425" spans="2:3">
      <c r="B425" s="3"/>
      <c r="C425" s="8"/>
    </row>
    <row r="426" spans="2:3">
      <c r="B426" s="3"/>
      <c r="C426" s="8"/>
    </row>
    <row r="427" spans="2:3">
      <c r="B427" s="3"/>
      <c r="C427" s="8"/>
    </row>
    <row r="428" spans="2:3">
      <c r="B428" s="3"/>
      <c r="C428" s="8"/>
    </row>
    <row r="429" spans="2:3">
      <c r="B429" s="3"/>
      <c r="C429" s="8"/>
    </row>
    <row r="430" spans="2:3">
      <c r="B430" s="3"/>
      <c r="C430" s="8"/>
    </row>
    <row r="431" spans="2:3">
      <c r="B431" s="3"/>
      <c r="C431" s="8"/>
    </row>
    <row r="432" spans="2:3">
      <c r="B432" s="3"/>
      <c r="C432" s="8"/>
    </row>
    <row r="433" spans="2:3">
      <c r="B433" s="3"/>
      <c r="C433" s="8"/>
    </row>
    <row r="434" spans="2:3">
      <c r="B434" s="3"/>
      <c r="C434" s="8"/>
    </row>
    <row r="435" spans="2:3">
      <c r="B435" s="3"/>
      <c r="C435" s="8"/>
    </row>
    <row r="436" spans="2:3">
      <c r="B436" s="3"/>
      <c r="C436" s="8"/>
    </row>
    <row r="437" spans="2:3">
      <c r="B437" s="3"/>
      <c r="C437" s="8"/>
    </row>
    <row r="438" spans="2:3">
      <c r="B438" s="3"/>
      <c r="C438" s="8"/>
    </row>
    <row r="439" spans="2:3">
      <c r="B439" s="3"/>
      <c r="C439" s="8"/>
    </row>
    <row r="440" spans="2:3">
      <c r="B440" s="3"/>
      <c r="C440" s="8"/>
    </row>
    <row r="441" spans="2:3">
      <c r="B441" s="3"/>
      <c r="C441" s="8"/>
    </row>
    <row r="442" spans="2:3">
      <c r="B442" s="3"/>
      <c r="C442" s="8"/>
    </row>
    <row r="443" spans="2:3">
      <c r="B443" s="3"/>
      <c r="C443" s="8"/>
    </row>
    <row r="444" spans="2:3">
      <c r="B444" s="3"/>
      <c r="C444" s="8"/>
    </row>
    <row r="445" spans="2:3">
      <c r="B445" s="3"/>
      <c r="C445" s="8"/>
    </row>
    <row r="446" spans="2:3">
      <c r="B446" s="3"/>
      <c r="C446" s="8"/>
    </row>
    <row r="447" spans="2:3">
      <c r="B447" s="3"/>
      <c r="C447" s="8"/>
    </row>
    <row r="448" spans="2:3">
      <c r="B448" s="3"/>
      <c r="C448" s="8"/>
    </row>
    <row r="449" spans="2:3">
      <c r="B449" s="3"/>
      <c r="C449" s="8"/>
    </row>
    <row r="450" spans="2:3">
      <c r="B450" s="3"/>
      <c r="C450" s="8"/>
    </row>
    <row r="451" spans="2:3">
      <c r="B451" s="3"/>
      <c r="C451" s="8"/>
    </row>
    <row r="452" spans="2:3">
      <c r="B452" s="3"/>
      <c r="C452" s="8"/>
    </row>
    <row r="453" spans="2:3">
      <c r="B453" s="3"/>
      <c r="C453" s="8"/>
    </row>
  </sheetData>
  <mergeCells count="1">
    <mergeCell ref="J6:K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C77F8-FC14-D04A-AFC2-C254EE035BD2}">
  <sheetPr codeName="Sheet8"/>
  <dimension ref="A1:BA12"/>
  <sheetViews>
    <sheetView workbookViewId="0">
      <selection activeCell="G11" sqref="G11"/>
    </sheetView>
  </sheetViews>
  <sheetFormatPr defaultColWidth="11.42578125" defaultRowHeight="12.75"/>
  <sheetData>
    <row r="1" spans="1:53" s="75" customFormat="1" ht="18.75">
      <c r="A1" s="138" t="s">
        <v>632</v>
      </c>
      <c r="H1" s="139" t="s">
        <v>709</v>
      </c>
      <c r="Z1" s="140"/>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0"/>
    </row>
    <row r="2" spans="1:53" s="75" customFormat="1">
      <c r="A2" s="142" t="s">
        <v>680</v>
      </c>
      <c r="Z2" s="140"/>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0"/>
    </row>
    <row r="3" spans="1:53" s="75" customFormat="1">
      <c r="A3" s="122" t="str">
        <f ca="1">"Sheet: "&amp;MID(CELL("filename",A1),FIND("]",CELL("filename",A1))+1,255)</f>
        <v>Sheet: Branch Closure Driven Attrition</v>
      </c>
      <c r="Z3" s="140"/>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0"/>
    </row>
    <row r="5" spans="1:53">
      <c r="A5" s="22" t="s">
        <v>438</v>
      </c>
      <c r="B5" s="22"/>
    </row>
    <row r="6" spans="1:53">
      <c r="D6" s="176" t="s">
        <v>22</v>
      </c>
      <c r="E6" s="176"/>
      <c r="F6" s="176"/>
      <c r="G6" s="176"/>
    </row>
    <row r="7" spans="1:53">
      <c r="D7" s="28" t="s">
        <v>459</v>
      </c>
      <c r="E7" s="28" t="s">
        <v>460</v>
      </c>
      <c r="F7" s="28" t="s">
        <v>461</v>
      </c>
      <c r="G7" s="28" t="s">
        <v>462</v>
      </c>
    </row>
    <row r="8" spans="1:53" ht="13.5" thickBot="1">
      <c r="A8" s="17"/>
      <c r="B8" s="17"/>
      <c r="C8" s="17"/>
      <c r="D8" s="65">
        <v>0</v>
      </c>
      <c r="E8" s="65">
        <v>0.25</v>
      </c>
      <c r="F8" s="65">
        <v>0.5</v>
      </c>
      <c r="G8" s="65">
        <v>1</v>
      </c>
    </row>
    <row r="9" spans="1:53">
      <c r="B9" s="28" t="s">
        <v>463</v>
      </c>
      <c r="C9" s="10">
        <v>0</v>
      </c>
      <c r="D9" s="11">
        <v>0.35</v>
      </c>
      <c r="E9" s="12">
        <v>0.4</v>
      </c>
      <c r="F9" s="12">
        <v>0.45</v>
      </c>
      <c r="G9" s="13">
        <v>0.5</v>
      </c>
    </row>
    <row r="10" spans="1:53">
      <c r="A10" s="30" t="s">
        <v>4</v>
      </c>
      <c r="B10" s="66" t="s">
        <v>464</v>
      </c>
      <c r="C10" s="10">
        <v>1</v>
      </c>
      <c r="D10" s="14">
        <v>0.3</v>
      </c>
      <c r="E10" s="15">
        <v>0.35</v>
      </c>
      <c r="F10" s="15">
        <v>0.4</v>
      </c>
      <c r="G10" s="16">
        <v>0.45</v>
      </c>
    </row>
    <row r="11" spans="1:53">
      <c r="A11" s="19" t="s">
        <v>23</v>
      </c>
      <c r="B11" s="28" t="s">
        <v>465</v>
      </c>
      <c r="C11" s="10">
        <v>3</v>
      </c>
      <c r="D11" s="14">
        <v>0.25</v>
      </c>
      <c r="E11" s="15">
        <v>0.3</v>
      </c>
      <c r="F11" s="15">
        <v>0.35</v>
      </c>
      <c r="G11" s="16">
        <v>0.4</v>
      </c>
    </row>
    <row r="12" spans="1:53" ht="13.5" thickBot="1">
      <c r="A12" s="19" t="s">
        <v>17</v>
      </c>
      <c r="B12" s="28" t="s">
        <v>466</v>
      </c>
      <c r="C12" s="10">
        <v>5</v>
      </c>
      <c r="D12" s="5">
        <v>0.2</v>
      </c>
      <c r="E12" s="6">
        <v>0.25</v>
      </c>
      <c r="F12" s="6">
        <v>0.3</v>
      </c>
      <c r="G12" s="7">
        <v>0.35</v>
      </c>
    </row>
  </sheetData>
  <mergeCells count="1">
    <mergeCell ref="D6:G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E25B-5DEB-A542-97C6-0339FA0D8042}">
  <sheetPr codeName="Sheet2">
    <tabColor rgb="FFFF0000"/>
  </sheetPr>
  <dimension ref="A5:FI250"/>
  <sheetViews>
    <sheetView zoomScale="150" zoomScaleNormal="165" workbookViewId="0">
      <pane xSplit="1" ySplit="14" topLeftCell="B140" activePane="bottomRight" state="frozen"/>
      <selection activeCell="F18" sqref="F18"/>
      <selection pane="topRight" activeCell="F18" sqref="F18"/>
      <selection pane="bottomLeft" activeCell="F18" sqref="F18"/>
      <selection pane="bottomRight" activeCell="F18" sqref="F18"/>
    </sheetView>
  </sheetViews>
  <sheetFormatPr defaultColWidth="11.42578125" defaultRowHeight="12.75"/>
  <cols>
    <col min="2" max="2" width="10.42578125" customWidth="1"/>
    <col min="4" max="4" width="5.42578125" customWidth="1"/>
    <col min="10" max="10" width="9.5703125" style="54" customWidth="1"/>
    <col min="13" max="13" width="11.5703125" bestFit="1" customWidth="1"/>
    <col min="20" max="20" width="9.140625" customWidth="1"/>
    <col min="23" max="23" width="6.140625" customWidth="1"/>
    <col min="29" max="29" width="7.85546875" customWidth="1"/>
    <col min="56" max="56" width="5.5703125" style="54" customWidth="1"/>
    <col min="58" max="58" width="6.140625" customWidth="1"/>
    <col min="85" max="85" width="6.42578125" customWidth="1"/>
    <col min="87" max="91" width="11.85546875" bestFit="1" customWidth="1"/>
    <col min="92" max="104" width="12" bestFit="1" customWidth="1"/>
    <col min="105" max="105" width="13.140625" customWidth="1"/>
    <col min="106" max="111" width="12" bestFit="1" customWidth="1"/>
    <col min="114" max="118" width="11.85546875" bestFit="1" customWidth="1"/>
    <col min="119" max="138" width="12" bestFit="1" customWidth="1"/>
    <col min="139" max="139" width="6" customWidth="1"/>
    <col min="142" max="142" width="11.85546875" bestFit="1" customWidth="1"/>
    <col min="143" max="143" width="12.42578125" bestFit="1" customWidth="1"/>
    <col min="144" max="144" width="11.140625" bestFit="1" customWidth="1"/>
    <col min="145" max="145" width="11.85546875" bestFit="1" customWidth="1"/>
    <col min="146" max="146" width="12.42578125" bestFit="1" customWidth="1"/>
    <col min="147" max="147" width="11.85546875" bestFit="1" customWidth="1"/>
    <col min="148" max="148" width="11.42578125" bestFit="1" customWidth="1"/>
  </cols>
  <sheetData>
    <row r="5" spans="1:165" s="59" customFormat="1" ht="21">
      <c r="A5" s="59" t="s">
        <v>448</v>
      </c>
      <c r="K5" s="59" t="s">
        <v>444</v>
      </c>
      <c r="BE5" s="59" t="s">
        <v>441</v>
      </c>
    </row>
    <row r="6" spans="1:165">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row>
    <row r="7" spans="1:165">
      <c r="A7" s="22" t="s">
        <v>439</v>
      </c>
      <c r="B7" s="31"/>
      <c r="C7" s="32"/>
      <c r="D7" s="32"/>
      <c r="E7" s="22" t="s">
        <v>15</v>
      </c>
      <c r="F7" s="31"/>
      <c r="G7" s="31"/>
      <c r="H7" s="31">
        <f ca="1">RAND()*4</f>
        <v>3.4808963761531535</v>
      </c>
      <c r="L7" s="22" t="s">
        <v>22</v>
      </c>
      <c r="R7" s="18" t="s">
        <v>436</v>
      </c>
      <c r="Y7" s="22" t="s">
        <v>435</v>
      </c>
      <c r="AE7" s="22" t="s">
        <v>447</v>
      </c>
      <c r="BG7" s="22" t="s">
        <v>450</v>
      </c>
      <c r="CI7" s="22" t="s">
        <v>437</v>
      </c>
      <c r="DA7" s="10"/>
      <c r="DC7" s="3"/>
      <c r="DD7" s="3"/>
      <c r="DE7" s="3"/>
      <c r="DF7" s="3"/>
      <c r="DJ7" s="22" t="s">
        <v>458</v>
      </c>
      <c r="EK7" s="22" t="s">
        <v>449</v>
      </c>
    </row>
    <row r="8" spans="1:165">
      <c r="E8" s="53"/>
      <c r="F8" s="2"/>
      <c r="G8" s="2"/>
      <c r="M8" s="8"/>
      <c r="N8" s="8"/>
      <c r="CH8" s="22"/>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36"/>
      <c r="DI8" s="22"/>
      <c r="DJ8" s="40"/>
      <c r="DK8" s="40"/>
      <c r="DL8" s="40"/>
      <c r="DM8" s="40"/>
      <c r="DN8" s="40"/>
      <c r="DO8" s="40"/>
      <c r="DP8" s="40"/>
      <c r="DQ8" s="40"/>
      <c r="DR8" s="40"/>
      <c r="DS8" s="40"/>
      <c r="DT8" s="40"/>
      <c r="DU8" s="40"/>
      <c r="DV8" s="40"/>
      <c r="DW8" s="40"/>
      <c r="DX8" s="40"/>
      <c r="DY8" s="40"/>
      <c r="DZ8" s="40"/>
      <c r="EA8" s="40"/>
      <c r="EB8" s="40"/>
      <c r="EC8" s="40"/>
      <c r="ED8" s="44"/>
      <c r="EE8" s="40"/>
      <c r="EF8" s="40"/>
      <c r="EG8" s="44"/>
      <c r="EH8" s="40"/>
      <c r="EJ8" s="22" t="s">
        <v>432</v>
      </c>
      <c r="EK8" s="40">
        <f>Model!EK9-Model!EK10</f>
        <v>8394.806253520579</v>
      </c>
      <c r="EL8" s="40">
        <f>Model!EL9-Model!EL10</f>
        <v>9749.9316529640673</v>
      </c>
      <c r="EM8" s="40">
        <f>Model!EM9-Model!EM10</f>
        <v>9289.0900736988588</v>
      </c>
      <c r="EN8" s="40">
        <f>Model!EN9-Model!EN10</f>
        <v>10553.923899497462</v>
      </c>
      <c r="EO8" s="40">
        <f>Model!EO9-Model!EO10</f>
        <v>9370.5808909148327</v>
      </c>
      <c r="EP8" s="40">
        <f>Model!EP9-Model!EP10</f>
        <v>11103.489214524168</v>
      </c>
      <c r="EQ8" s="40">
        <f>Model!EQ9-Model!EQ10</f>
        <v>12458.614613967649</v>
      </c>
      <c r="ER8" s="40">
        <f>Model!ER9-Model!ER10</f>
        <v>11851.576651396688</v>
      </c>
      <c r="ES8" s="40">
        <f>Model!ES9-Model!ES10</f>
        <v>13063.376985049246</v>
      </c>
      <c r="ET8" s="40">
        <f>Model!ET9-Model!ET10</f>
        <v>11527.464195587523</v>
      </c>
      <c r="EU8" s="40">
        <f>Model!EU9-Model!EU10</f>
        <v>12654.175262275752</v>
      </c>
      <c r="EV8" s="40">
        <f>Model!EV9-Model!EV10</f>
        <v>13965.213880735668</v>
      </c>
      <c r="EW8" s="40">
        <f>Model!EW9-Model!EW10</f>
        <v>13216.304458407551</v>
      </c>
      <c r="EX8" s="40">
        <f>Model!EX9-Model!EX10</f>
        <v>14532.178302439021</v>
      </c>
      <c r="EY8" s="40">
        <f>Model!EY9-Model!EY10</f>
        <v>12907.314886679265</v>
      </c>
      <c r="EZ8" s="40">
        <f>Model!EZ9-Model!EZ10</f>
        <v>11748.172175527739</v>
      </c>
      <c r="FA8" s="40">
        <f>Model!FA9-Model!FA10</f>
        <v>13103.29757497122</v>
      </c>
      <c r="FB8" s="40">
        <f>Model!FB9-Model!FB10</f>
        <v>12467.663229094534</v>
      </c>
      <c r="FC8" s="40">
        <f>Model!FC9-Model!FC10</f>
        <v>13663.630070601033</v>
      </c>
      <c r="FD8" s="40">
        <f>Model!FD9-Model!FD10</f>
        <v>12030.747500260208</v>
      </c>
      <c r="FE8" s="40">
        <f>Model!FE9-Model!FE10</f>
        <v>13549.913279786066</v>
      </c>
      <c r="FF8" s="40">
        <f>Model!FF9-Model!FF10</f>
        <v>14854.678336278826</v>
      </c>
      <c r="FG8" s="40">
        <f>Model!FG9-Model!FG10</f>
        <v>14055.683227824895</v>
      </c>
      <c r="FH8" s="40">
        <f>Model!FH9-Model!FH10</f>
        <v>15369.687108322112</v>
      </c>
      <c r="FI8" s="40">
        <f>Model!FI9-Model!FI10</f>
        <v>13630.382878208053</v>
      </c>
    </row>
    <row r="9" spans="1:165">
      <c r="B9" s="3"/>
      <c r="C9" s="3"/>
      <c r="D9" s="3"/>
      <c r="E9" s="2"/>
      <c r="F9" s="2"/>
      <c r="G9" s="2"/>
      <c r="H9" s="2"/>
      <c r="AF9" s="35"/>
      <c r="AG9" s="35"/>
      <c r="AH9" s="35"/>
      <c r="AI9" s="35"/>
      <c r="AJ9" s="35"/>
      <c r="AK9" s="35"/>
      <c r="AL9" s="35"/>
      <c r="AM9" s="35"/>
      <c r="AN9" s="35"/>
      <c r="AO9" s="35"/>
      <c r="AP9" s="35"/>
      <c r="AQ9" s="35"/>
      <c r="AR9" s="35"/>
      <c r="AS9" s="35"/>
      <c r="AT9" s="35"/>
      <c r="AU9" s="35"/>
      <c r="AV9" s="35"/>
      <c r="AW9" s="35"/>
      <c r="AX9" s="35"/>
      <c r="AY9" s="46"/>
      <c r="AZ9" s="35"/>
      <c r="BA9" s="35"/>
      <c r="BB9" s="35"/>
      <c r="BC9" s="62"/>
      <c r="CH9" s="28" t="s">
        <v>437</v>
      </c>
      <c r="CI9" s="40">
        <f t="shared" ref="CI9:DG9" si="0">SUM(CI15:CI214)</f>
        <v>20394.806253520579</v>
      </c>
      <c r="CJ9" s="40">
        <f t="shared" si="0"/>
        <v>20394.806253520579</v>
      </c>
      <c r="CK9" s="40">
        <f t="shared" si="0"/>
        <v>20394.806253520579</v>
      </c>
      <c r="CL9" s="40">
        <f t="shared" si="0"/>
        <v>20394.806253520579</v>
      </c>
      <c r="CM9" s="40">
        <f t="shared" si="0"/>
        <v>20394.806253520579</v>
      </c>
      <c r="CN9" s="40">
        <f t="shared" si="0"/>
        <v>23834.806253520586</v>
      </c>
      <c r="CO9" s="40">
        <f t="shared" si="0"/>
        <v>23834.806253520586</v>
      </c>
      <c r="CP9" s="40">
        <f t="shared" si="0"/>
        <v>23834.806253520586</v>
      </c>
      <c r="CQ9" s="40">
        <f t="shared" si="0"/>
        <v>23834.806253520586</v>
      </c>
      <c r="CR9" s="40">
        <f t="shared" si="0"/>
        <v>23834.806253520586</v>
      </c>
      <c r="CS9" s="40">
        <f t="shared" si="0"/>
        <v>25234.806253520594</v>
      </c>
      <c r="CT9" s="40">
        <f t="shared" si="0"/>
        <v>25234.806253520594</v>
      </c>
      <c r="CU9" s="40">
        <f t="shared" si="0"/>
        <v>25234.806253520594</v>
      </c>
      <c r="CV9" s="40">
        <f t="shared" si="0"/>
        <v>25234.806253520594</v>
      </c>
      <c r="CW9" s="40">
        <f t="shared" si="0"/>
        <v>25234.806253520594</v>
      </c>
      <c r="CX9" s="40">
        <f t="shared" si="0"/>
        <v>25554.806253520594</v>
      </c>
      <c r="CY9" s="40">
        <f t="shared" si="0"/>
        <v>25554.806253520594</v>
      </c>
      <c r="CZ9" s="40">
        <f t="shared" si="0"/>
        <v>25554.806253520594</v>
      </c>
      <c r="DA9" s="40">
        <f t="shared" si="0"/>
        <v>25554.806253520594</v>
      </c>
      <c r="DB9" s="40">
        <f t="shared" si="0"/>
        <v>25554.806253520594</v>
      </c>
      <c r="DC9" s="40">
        <f t="shared" si="0"/>
        <v>27654.806253520601</v>
      </c>
      <c r="DD9" s="40">
        <f t="shared" si="0"/>
        <v>27654.806253520601</v>
      </c>
      <c r="DE9" s="40">
        <f t="shared" si="0"/>
        <v>27654.806253520601</v>
      </c>
      <c r="DF9" s="40">
        <f t="shared" si="0"/>
        <v>27654.806253520601</v>
      </c>
      <c r="DG9" s="40">
        <f t="shared" si="0"/>
        <v>27654.806253520601</v>
      </c>
      <c r="DH9" s="36"/>
      <c r="DI9" s="28" t="s">
        <v>437</v>
      </c>
      <c r="DJ9" s="40">
        <f>SUM(DJ15:DJ214)</f>
        <v>20394.806253520579</v>
      </c>
      <c r="DK9" s="40">
        <f t="shared" ref="DK9:EH9" si="1">SUM(DK15:DK214)</f>
        <v>18749.931652964067</v>
      </c>
      <c r="DL9" s="40">
        <f t="shared" si="1"/>
        <v>18289.090073698859</v>
      </c>
      <c r="DM9" s="40">
        <f t="shared" si="1"/>
        <v>19553.923899497462</v>
      </c>
      <c r="DN9" s="40">
        <f t="shared" si="1"/>
        <v>18370.580890914833</v>
      </c>
      <c r="DO9" s="40">
        <f t="shared" si="1"/>
        <v>23103.489214524168</v>
      </c>
      <c r="DP9" s="40">
        <f t="shared" si="1"/>
        <v>21458.614613967649</v>
      </c>
      <c r="DQ9" s="40">
        <f t="shared" si="1"/>
        <v>20851.576651396688</v>
      </c>
      <c r="DR9" s="40">
        <f t="shared" si="1"/>
        <v>22063.376985049246</v>
      </c>
      <c r="DS9" s="40">
        <f t="shared" si="1"/>
        <v>20527.464195587523</v>
      </c>
      <c r="DT9" s="40">
        <f t="shared" si="1"/>
        <v>24654.175262275752</v>
      </c>
      <c r="DU9" s="40">
        <f t="shared" si="1"/>
        <v>22965.213880735668</v>
      </c>
      <c r="DV9" s="40">
        <f t="shared" si="1"/>
        <v>22216.304458407551</v>
      </c>
      <c r="DW9" s="40">
        <f t="shared" si="1"/>
        <v>23532.178302439021</v>
      </c>
      <c r="DX9" s="40">
        <f t="shared" si="1"/>
        <v>21907.314886679265</v>
      </c>
      <c r="DY9" s="40">
        <f t="shared" si="1"/>
        <v>23748.172175527739</v>
      </c>
      <c r="DZ9" s="40">
        <f t="shared" si="1"/>
        <v>22103.29757497122</v>
      </c>
      <c r="EA9" s="40">
        <f t="shared" si="1"/>
        <v>21467.663229094534</v>
      </c>
      <c r="EB9" s="40">
        <f t="shared" si="1"/>
        <v>22663.630070601033</v>
      </c>
      <c r="EC9" s="40">
        <f t="shared" si="1"/>
        <v>21030.747500260208</v>
      </c>
      <c r="ED9" s="44">
        <f t="shared" si="1"/>
        <v>25549.913279786066</v>
      </c>
      <c r="EE9" s="40">
        <f t="shared" si="1"/>
        <v>23854.678336278826</v>
      </c>
      <c r="EF9" s="40">
        <f t="shared" si="1"/>
        <v>23055.683227824895</v>
      </c>
      <c r="EG9" s="40">
        <f t="shared" si="1"/>
        <v>24369.687108322112</v>
      </c>
      <c r="EH9" s="40">
        <f t="shared" si="1"/>
        <v>22630.382878208053</v>
      </c>
      <c r="EJ9" s="28" t="s">
        <v>437</v>
      </c>
      <c r="EK9" s="40">
        <f>Model!DJ9</f>
        <v>20394.806253520579</v>
      </c>
      <c r="EL9" s="40">
        <f>Model!DK9</f>
        <v>18749.931652964067</v>
      </c>
      <c r="EM9" s="40">
        <f>Model!DL9</f>
        <v>18289.090073698859</v>
      </c>
      <c r="EN9" s="40">
        <f>Model!DM9</f>
        <v>19553.923899497462</v>
      </c>
      <c r="EO9" s="40">
        <f>Model!DN9</f>
        <v>18370.580890914833</v>
      </c>
      <c r="EP9" s="40">
        <f>Model!DO9</f>
        <v>23103.489214524168</v>
      </c>
      <c r="EQ9" s="40">
        <f>Model!DP9</f>
        <v>21458.614613967649</v>
      </c>
      <c r="ER9" s="40">
        <f>Model!DQ9</f>
        <v>20851.576651396688</v>
      </c>
      <c r="ES9" s="40">
        <f>Model!DR9</f>
        <v>22063.376985049246</v>
      </c>
      <c r="ET9" s="40">
        <f>Model!DS9</f>
        <v>20527.464195587523</v>
      </c>
      <c r="EU9" s="40">
        <f>Model!DT9</f>
        <v>24654.175262275752</v>
      </c>
      <c r="EV9" s="40">
        <f>Model!DU9</f>
        <v>22965.213880735668</v>
      </c>
      <c r="EW9" s="40">
        <f>Model!DV9</f>
        <v>22216.304458407551</v>
      </c>
      <c r="EX9" s="40">
        <f>Model!DW9</f>
        <v>23532.178302439021</v>
      </c>
      <c r="EY9" s="40">
        <f>Model!DX9</f>
        <v>21907.314886679265</v>
      </c>
      <c r="EZ9" s="40">
        <f>Model!DY9</f>
        <v>23748.172175527739</v>
      </c>
      <c r="FA9" s="40">
        <f>Model!DZ9</f>
        <v>22103.29757497122</v>
      </c>
      <c r="FB9" s="40">
        <f>Model!EA9</f>
        <v>21467.663229094534</v>
      </c>
      <c r="FC9" s="40">
        <f>Model!EB9</f>
        <v>22663.630070601033</v>
      </c>
      <c r="FD9" s="40">
        <f>Model!EC9</f>
        <v>21030.747500260208</v>
      </c>
      <c r="FE9" s="40">
        <f>Model!ED9</f>
        <v>25549.913279786066</v>
      </c>
      <c r="FF9" s="40">
        <f>Model!EE9</f>
        <v>23854.678336278826</v>
      </c>
      <c r="FG9" s="40">
        <f>Model!EF9</f>
        <v>23055.683227824895</v>
      </c>
      <c r="FH9" s="40">
        <f>Model!EG9</f>
        <v>24369.687108322112</v>
      </c>
      <c r="FI9" s="40">
        <f>Model!EH9</f>
        <v>22630.382878208053</v>
      </c>
    </row>
    <row r="10" spans="1:165">
      <c r="K10" s="34">
        <f>Model!E15</f>
        <v>1.6339993753527682</v>
      </c>
      <c r="X10" s="39">
        <v>0</v>
      </c>
      <c r="Y10" s="39">
        <f>Y12+Y13</f>
        <v>12040</v>
      </c>
      <c r="Z10" s="39">
        <f>Z12+Z13</f>
        <v>15040</v>
      </c>
      <c r="AA10" s="39">
        <f>AA12+AA13</f>
        <v>12060</v>
      </c>
      <c r="AB10" s="39">
        <f>AB12+AB13</f>
        <v>15060</v>
      </c>
      <c r="AD10" s="28" t="s">
        <v>6</v>
      </c>
      <c r="AE10" s="9">
        <f>1-AVERAGE(AE15:AE214)</f>
        <v>0</v>
      </c>
      <c r="AF10" s="35">
        <f>AVERAGE(AF15:AF214)</f>
        <v>0.95600000000000007</v>
      </c>
      <c r="AG10" s="35">
        <f t="shared" ref="AG10:BC10" si="2">AVERAGE(AG15:AG214)</f>
        <v>0.9145000000000002</v>
      </c>
      <c r="AH10" s="35">
        <f t="shared" si="2"/>
        <v>0.94625000000000004</v>
      </c>
      <c r="AI10" s="35">
        <f t="shared" si="2"/>
        <v>0.85850000000000082</v>
      </c>
      <c r="AJ10" s="35">
        <f t="shared" si="2"/>
        <v>0.95700000000000141</v>
      </c>
      <c r="AK10" s="35">
        <f t="shared" si="2"/>
        <v>0.9130000000000017</v>
      </c>
      <c r="AL10" s="35">
        <f t="shared" si="2"/>
        <v>0.87395000000000123</v>
      </c>
      <c r="AM10" s="35">
        <f t="shared" si="2"/>
        <v>0.90647500000000136</v>
      </c>
      <c r="AN10" s="35">
        <f t="shared" si="2"/>
        <v>0.82405000000000084</v>
      </c>
      <c r="AO10" s="35">
        <f t="shared" si="2"/>
        <v>0.96974999999999834</v>
      </c>
      <c r="AP10" s="35">
        <f t="shared" si="2"/>
        <v>0.92607499999999887</v>
      </c>
      <c r="AQ10" s="35">
        <f t="shared" si="2"/>
        <v>0.88666249999999958</v>
      </c>
      <c r="AR10" s="35">
        <f t="shared" si="2"/>
        <v>0.91799999999999893</v>
      </c>
      <c r="AS10" s="35">
        <f t="shared" si="2"/>
        <v>0.83330000000000037</v>
      </c>
      <c r="AT10" s="35">
        <f t="shared" si="2"/>
        <v>0.91400000000000092</v>
      </c>
      <c r="AU10" s="35">
        <f t="shared" si="2"/>
        <v>0.87000000000000088</v>
      </c>
      <c r="AV10" s="35">
        <f t="shared" si="2"/>
        <v>0.83340000000000047</v>
      </c>
      <c r="AW10" s="35">
        <f t="shared" si="2"/>
        <v>0.86670000000000069</v>
      </c>
      <c r="AX10" s="35">
        <f t="shared" si="2"/>
        <v>0.78960000000000019</v>
      </c>
      <c r="AY10" s="35">
        <f t="shared" si="2"/>
        <v>0.909249999999998</v>
      </c>
      <c r="AZ10" s="35">
        <f t="shared" si="2"/>
        <v>0.86622499999999814</v>
      </c>
      <c r="BA10" s="35">
        <f t="shared" si="2"/>
        <v>0.83098749999999877</v>
      </c>
      <c r="BB10" s="35">
        <f t="shared" si="2"/>
        <v>0.8614999999999986</v>
      </c>
      <c r="BC10" s="35">
        <f t="shared" si="2"/>
        <v>0.78289999999999904</v>
      </c>
      <c r="BE10" s="36">
        <f>SUM(BE15:BE214)</f>
        <v>30394.806253520594</v>
      </c>
      <c r="BG10" s="28" t="s">
        <v>440</v>
      </c>
      <c r="BH10" s="36">
        <f t="shared" ref="BH10:CF10" si="3">SUM(BH15:BH214)</f>
        <v>0</v>
      </c>
      <c r="BI10" s="36">
        <f t="shared" si="3"/>
        <v>0</v>
      </c>
      <c r="BJ10" s="36">
        <f t="shared" si="3"/>
        <v>0</v>
      </c>
      <c r="BK10" s="36">
        <f t="shared" si="3"/>
        <v>0</v>
      </c>
      <c r="BL10" s="36">
        <f t="shared" si="3"/>
        <v>0</v>
      </c>
      <c r="BM10" s="36">
        <f t="shared" si="3"/>
        <v>3440</v>
      </c>
      <c r="BN10" s="36">
        <f t="shared" si="3"/>
        <v>3440</v>
      </c>
      <c r="BO10" s="36">
        <f t="shared" si="3"/>
        <v>3440</v>
      </c>
      <c r="BP10" s="36">
        <f t="shared" si="3"/>
        <v>3440</v>
      </c>
      <c r="BQ10" s="36">
        <f t="shared" si="3"/>
        <v>3440</v>
      </c>
      <c r="BR10" s="36">
        <f t="shared" si="3"/>
        <v>4840</v>
      </c>
      <c r="BS10" s="36">
        <f t="shared" si="3"/>
        <v>4840</v>
      </c>
      <c r="BT10" s="36">
        <f t="shared" si="3"/>
        <v>4840</v>
      </c>
      <c r="BU10" s="36">
        <f t="shared" si="3"/>
        <v>4840</v>
      </c>
      <c r="BV10" s="36">
        <f t="shared" si="3"/>
        <v>4840</v>
      </c>
      <c r="BW10" s="36">
        <f t="shared" si="3"/>
        <v>5160</v>
      </c>
      <c r="BX10" s="36">
        <f t="shared" si="3"/>
        <v>5160</v>
      </c>
      <c r="BY10" s="36">
        <f t="shared" si="3"/>
        <v>5160</v>
      </c>
      <c r="BZ10" s="36">
        <f t="shared" si="3"/>
        <v>5160</v>
      </c>
      <c r="CA10" s="36">
        <f t="shared" si="3"/>
        <v>5160</v>
      </c>
      <c r="CB10" s="36">
        <f t="shared" si="3"/>
        <v>7260</v>
      </c>
      <c r="CC10" s="36">
        <f t="shared" si="3"/>
        <v>7260</v>
      </c>
      <c r="CD10" s="36">
        <f t="shared" si="3"/>
        <v>7260</v>
      </c>
      <c r="CE10" s="36">
        <f t="shared" si="3"/>
        <v>7260</v>
      </c>
      <c r="CF10" s="36">
        <f t="shared" si="3"/>
        <v>7260</v>
      </c>
      <c r="CH10" s="28"/>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36"/>
      <c r="DI10" s="28"/>
      <c r="DJ10" s="40"/>
      <c r="DK10" s="40"/>
      <c r="DL10" s="40"/>
      <c r="DM10" s="40"/>
      <c r="DN10" s="40"/>
      <c r="DO10" s="40"/>
      <c r="DP10" s="40"/>
      <c r="DQ10" s="40"/>
      <c r="DR10" s="40"/>
      <c r="DS10" s="40"/>
      <c r="DT10" s="40"/>
      <c r="DU10" s="40"/>
      <c r="DV10" s="40"/>
      <c r="DW10" s="40"/>
      <c r="DX10" s="40"/>
      <c r="DY10" s="40"/>
      <c r="DZ10" s="40"/>
      <c r="EA10" s="40"/>
      <c r="EB10" s="40"/>
      <c r="EC10" s="40"/>
      <c r="ED10" s="44"/>
      <c r="EE10" s="40"/>
      <c r="EF10" s="40"/>
      <c r="EG10" s="40"/>
      <c r="EH10" s="40"/>
      <c r="EJ10" s="28" t="s">
        <v>431</v>
      </c>
      <c r="EK10" s="40">
        <v>12000</v>
      </c>
      <c r="EL10" s="40">
        <v>9000</v>
      </c>
      <c r="EM10" s="40">
        <v>9000</v>
      </c>
      <c r="EN10" s="40">
        <v>9000</v>
      </c>
      <c r="EO10" s="40">
        <v>9000</v>
      </c>
      <c r="EP10" s="40">
        <f>EK10</f>
        <v>12000</v>
      </c>
      <c r="EQ10" s="40">
        <f t="shared" ref="EQ10" si="4">EL10</f>
        <v>9000</v>
      </c>
      <c r="ER10" s="40">
        <f t="shared" ref="ER10" si="5">EM10</f>
        <v>9000</v>
      </c>
      <c r="ES10" s="40">
        <f t="shared" ref="ES10" si="6">EN10</f>
        <v>9000</v>
      </c>
      <c r="ET10" s="40">
        <f t="shared" ref="ET10" si="7">EO10</f>
        <v>9000</v>
      </c>
      <c r="EU10" s="40">
        <f t="shared" ref="EU10" si="8">EP10</f>
        <v>12000</v>
      </c>
      <c r="EV10" s="40">
        <f t="shared" ref="EV10" si="9">EQ10</f>
        <v>9000</v>
      </c>
      <c r="EW10" s="40">
        <f t="shared" ref="EW10" si="10">ER10</f>
        <v>9000</v>
      </c>
      <c r="EX10" s="40">
        <f t="shared" ref="EX10" si="11">ES10</f>
        <v>9000</v>
      </c>
      <c r="EY10" s="40">
        <f t="shared" ref="EY10" si="12">ET10</f>
        <v>9000</v>
      </c>
      <c r="EZ10" s="40">
        <f t="shared" ref="EZ10" si="13">EU10</f>
        <v>12000</v>
      </c>
      <c r="FA10" s="40">
        <f t="shared" ref="FA10" si="14">EV10</f>
        <v>9000</v>
      </c>
      <c r="FB10" s="40">
        <f t="shared" ref="FB10" si="15">EW10</f>
        <v>9000</v>
      </c>
      <c r="FC10" s="40">
        <f t="shared" ref="FC10" si="16">EX10</f>
        <v>9000</v>
      </c>
      <c r="FD10" s="40">
        <f t="shared" ref="FD10" si="17">EY10</f>
        <v>9000</v>
      </c>
      <c r="FE10" s="44">
        <f t="shared" ref="FE10" si="18">EZ10</f>
        <v>12000</v>
      </c>
      <c r="FF10" s="40">
        <f t="shared" ref="FF10" si="19">FA10</f>
        <v>9000</v>
      </c>
      <c r="FG10" s="40">
        <f t="shared" ref="FG10" si="20">FB10</f>
        <v>9000</v>
      </c>
      <c r="FH10" s="40">
        <f t="shared" ref="FH10" si="21">FC10</f>
        <v>9000</v>
      </c>
      <c r="FI10" s="40">
        <f t="shared" ref="FI10" si="22">FD10</f>
        <v>9000</v>
      </c>
    </row>
    <row r="11" spans="1:165">
      <c r="E11" s="22" t="s">
        <v>456</v>
      </c>
      <c r="F11" s="3"/>
      <c r="G11" s="3"/>
      <c r="H11" s="8"/>
      <c r="M11" s="8"/>
      <c r="N11" s="8"/>
      <c r="O11" s="8"/>
      <c r="P11" s="8"/>
      <c r="S11" s="8"/>
      <c r="T11" s="8"/>
      <c r="U11" s="8"/>
      <c r="V11" s="8"/>
      <c r="W11" s="8"/>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I11" s="40"/>
      <c r="CJ11" s="40"/>
      <c r="CK11" s="40"/>
      <c r="CL11" s="40"/>
      <c r="CM11" s="40"/>
      <c r="CN11" s="40"/>
      <c r="CO11" s="40"/>
      <c r="CP11" s="40"/>
      <c r="CQ11" s="40"/>
      <c r="CR11" s="40"/>
      <c r="CS11" s="40"/>
      <c r="CT11" s="40"/>
      <c r="CU11" s="40"/>
      <c r="CV11" s="41"/>
      <c r="CW11" s="41"/>
      <c r="CX11" s="41"/>
      <c r="CY11" s="41"/>
      <c r="CZ11" s="41"/>
      <c r="DA11" s="41"/>
      <c r="DB11" s="40"/>
      <c r="DC11" s="40"/>
      <c r="DD11" s="40"/>
      <c r="DE11" s="40"/>
      <c r="DF11" s="40"/>
      <c r="DG11" s="40"/>
      <c r="DH11" s="36"/>
      <c r="DI11" s="36"/>
      <c r="DJ11" s="40"/>
      <c r="DK11" s="40"/>
      <c r="DL11" s="40"/>
      <c r="DM11" s="40"/>
      <c r="DN11" s="40"/>
      <c r="DO11" s="40"/>
      <c r="DP11" s="40"/>
      <c r="DQ11" s="40"/>
      <c r="DR11" s="40"/>
      <c r="DS11" s="40"/>
      <c r="DT11" s="40"/>
      <c r="DU11" s="40"/>
      <c r="DV11" s="40"/>
      <c r="DW11" s="40"/>
      <c r="DX11" s="40"/>
      <c r="DY11" s="40"/>
      <c r="DZ11" s="40"/>
      <c r="EA11" s="40"/>
      <c r="EB11" s="40"/>
      <c r="EC11" s="40"/>
      <c r="ED11" s="44"/>
      <c r="EE11" s="40"/>
      <c r="EF11" s="40"/>
      <c r="EG11" s="40"/>
      <c r="EH11" s="40"/>
      <c r="ES11" s="36"/>
      <c r="ET11" s="36"/>
      <c r="EU11" s="36"/>
    </row>
    <row r="12" spans="1:165">
      <c r="C12" s="19" t="s">
        <v>6</v>
      </c>
      <c r="D12" s="22"/>
      <c r="E12" s="3">
        <f ca="1">AVERAGEIF($I$15:$I$214,E14,$C$15:$C$214)</f>
        <v>23604.182833977458</v>
      </c>
      <c r="F12" s="3">
        <f ca="1">AVERAGEIF($I$15:$I$214,F14,$C$15:$C$214)</f>
        <v>17212.022487654336</v>
      </c>
      <c r="G12" s="3">
        <f ca="1">AVERAGEIF($I$15:$I$214,G14,$C$15:$C$214)</f>
        <v>12890.130737868436</v>
      </c>
      <c r="H12" s="3">
        <f ca="1">AVERAGEIF($I$15:$I$214,H14,$C$15:$C$214)</f>
        <v>12278.929577340068</v>
      </c>
      <c r="I12" s="22" t="s">
        <v>18</v>
      </c>
      <c r="K12" s="22"/>
      <c r="N12" s="22"/>
      <c r="O12" s="22"/>
      <c r="P12" s="22"/>
      <c r="S12" s="27"/>
      <c r="T12" s="27"/>
      <c r="U12" s="27"/>
      <c r="V12" s="27"/>
      <c r="X12" s="28" t="s">
        <v>14</v>
      </c>
      <c r="Y12" s="25">
        <f>'Fee Driven Attrition'!I8</f>
        <v>12000</v>
      </c>
      <c r="Z12" s="25">
        <v>15000</v>
      </c>
      <c r="AA12" s="20">
        <f>Y12</f>
        <v>12000</v>
      </c>
      <c r="AB12" s="20">
        <f>Z12</f>
        <v>15000</v>
      </c>
      <c r="AD12" s="28" t="s">
        <v>14</v>
      </c>
      <c r="AE12" s="21">
        <v>0</v>
      </c>
      <c r="AF12" s="21">
        <v>0</v>
      </c>
      <c r="AG12" s="21">
        <v>0</v>
      </c>
      <c r="AH12" s="21">
        <v>0</v>
      </c>
      <c r="AI12" s="21">
        <v>0</v>
      </c>
      <c r="AJ12" s="21">
        <v>12000</v>
      </c>
      <c r="AK12" s="21">
        <v>12000</v>
      </c>
      <c r="AL12" s="21">
        <v>12000</v>
      </c>
      <c r="AM12" s="21">
        <v>12000</v>
      </c>
      <c r="AN12" s="21">
        <v>12000</v>
      </c>
      <c r="AO12" s="21">
        <v>15000</v>
      </c>
      <c r="AP12" s="21">
        <v>15000</v>
      </c>
      <c r="AQ12" s="21">
        <v>15000</v>
      </c>
      <c r="AR12" s="21">
        <v>15000</v>
      </c>
      <c r="AS12" s="21">
        <v>15000</v>
      </c>
      <c r="AT12" s="21">
        <v>12000</v>
      </c>
      <c r="AU12" s="21">
        <v>12000</v>
      </c>
      <c r="AV12" s="21">
        <v>12000</v>
      </c>
      <c r="AW12" s="21">
        <v>12000</v>
      </c>
      <c r="AX12" s="21">
        <v>12000</v>
      </c>
      <c r="AY12" s="21">
        <v>15000</v>
      </c>
      <c r="AZ12" s="21">
        <v>15000</v>
      </c>
      <c r="BA12" s="21">
        <v>15000</v>
      </c>
      <c r="BB12" s="21">
        <v>15000</v>
      </c>
      <c r="BC12" s="21">
        <v>15000</v>
      </c>
      <c r="BE12" s="19" t="s">
        <v>428</v>
      </c>
      <c r="BG12" s="28" t="s">
        <v>14</v>
      </c>
      <c r="BH12" s="37">
        <v>0</v>
      </c>
      <c r="BI12" s="37">
        <v>0</v>
      </c>
      <c r="BJ12" s="37">
        <v>0</v>
      </c>
      <c r="BK12" s="37">
        <v>0</v>
      </c>
      <c r="BL12" s="37">
        <v>0</v>
      </c>
      <c r="BM12" s="37">
        <v>12000</v>
      </c>
      <c r="BN12" s="37">
        <v>12000</v>
      </c>
      <c r="BO12" s="37">
        <v>12000</v>
      </c>
      <c r="BP12" s="37">
        <v>12000</v>
      </c>
      <c r="BQ12" s="37">
        <v>12000</v>
      </c>
      <c r="BR12" s="37">
        <v>15000</v>
      </c>
      <c r="BS12" s="37">
        <v>15000</v>
      </c>
      <c r="BT12" s="37">
        <v>15000</v>
      </c>
      <c r="BU12" s="37">
        <v>15000</v>
      </c>
      <c r="BV12" s="37">
        <v>15000</v>
      </c>
      <c r="BW12" s="37">
        <v>12000</v>
      </c>
      <c r="BX12" s="37">
        <v>12000</v>
      </c>
      <c r="BY12" s="37">
        <v>12000</v>
      </c>
      <c r="BZ12" s="37">
        <v>12000</v>
      </c>
      <c r="CA12" s="37">
        <v>12000</v>
      </c>
      <c r="CB12" s="37">
        <v>15000</v>
      </c>
      <c r="CC12" s="37">
        <v>15000</v>
      </c>
      <c r="CD12" s="37">
        <v>15000</v>
      </c>
      <c r="CE12" s="37">
        <v>15000</v>
      </c>
      <c r="CF12" s="37">
        <v>15000</v>
      </c>
      <c r="CH12" s="28" t="s">
        <v>14</v>
      </c>
      <c r="CI12" s="42">
        <v>0</v>
      </c>
      <c r="CJ12" s="42">
        <v>0</v>
      </c>
      <c r="CK12" s="42">
        <v>0</v>
      </c>
      <c r="CL12" s="42">
        <v>0</v>
      </c>
      <c r="CM12" s="42">
        <v>0</v>
      </c>
      <c r="CN12" s="42">
        <v>12000</v>
      </c>
      <c r="CO12" s="42">
        <v>12000</v>
      </c>
      <c r="CP12" s="42">
        <v>12000</v>
      </c>
      <c r="CQ12" s="42">
        <v>12000</v>
      </c>
      <c r="CR12" s="42">
        <v>12000</v>
      </c>
      <c r="CS12" s="42">
        <v>15000</v>
      </c>
      <c r="CT12" s="42">
        <v>15000</v>
      </c>
      <c r="CU12" s="42">
        <v>15000</v>
      </c>
      <c r="CV12" s="42">
        <v>15000</v>
      </c>
      <c r="CW12" s="42">
        <v>15000</v>
      </c>
      <c r="CX12" s="42">
        <v>12000</v>
      </c>
      <c r="CY12" s="42">
        <v>12000</v>
      </c>
      <c r="CZ12" s="42">
        <v>12000</v>
      </c>
      <c r="DA12" s="42">
        <v>12000</v>
      </c>
      <c r="DB12" s="42">
        <v>12000</v>
      </c>
      <c r="DC12" s="42">
        <v>15000</v>
      </c>
      <c r="DD12" s="42">
        <v>15000</v>
      </c>
      <c r="DE12" s="42">
        <v>15000</v>
      </c>
      <c r="DF12" s="42">
        <v>15000</v>
      </c>
      <c r="DG12" s="42">
        <v>15000</v>
      </c>
      <c r="DH12" s="36"/>
      <c r="DI12" s="43" t="s">
        <v>14</v>
      </c>
      <c r="DJ12" s="42">
        <v>0</v>
      </c>
      <c r="DK12" s="42">
        <v>0</v>
      </c>
      <c r="DL12" s="42">
        <v>0</v>
      </c>
      <c r="DM12" s="42">
        <v>0</v>
      </c>
      <c r="DN12" s="42">
        <v>0</v>
      </c>
      <c r="DO12" s="42">
        <v>12000</v>
      </c>
      <c r="DP12" s="42">
        <v>12000</v>
      </c>
      <c r="DQ12" s="42">
        <v>12000</v>
      </c>
      <c r="DR12" s="42">
        <v>12000</v>
      </c>
      <c r="DS12" s="42">
        <v>12000</v>
      </c>
      <c r="DT12" s="42">
        <v>15000</v>
      </c>
      <c r="DU12" s="42">
        <v>15000</v>
      </c>
      <c r="DV12" s="42">
        <v>15000</v>
      </c>
      <c r="DW12" s="42">
        <v>15000</v>
      </c>
      <c r="DX12" s="42">
        <v>15000</v>
      </c>
      <c r="DY12" s="42">
        <v>12000</v>
      </c>
      <c r="DZ12" s="42">
        <v>12000</v>
      </c>
      <c r="EA12" s="42">
        <v>12000</v>
      </c>
      <c r="EB12" s="42">
        <v>12000</v>
      </c>
      <c r="EC12" s="42">
        <v>12000</v>
      </c>
      <c r="ED12" s="45">
        <v>15000</v>
      </c>
      <c r="EE12" s="42">
        <v>15000</v>
      </c>
      <c r="EF12" s="42">
        <v>15000</v>
      </c>
      <c r="EG12" s="42">
        <v>15000</v>
      </c>
      <c r="EH12" s="42">
        <v>15000</v>
      </c>
      <c r="EJ12" s="43" t="s">
        <v>14</v>
      </c>
      <c r="EK12" s="42">
        <v>0</v>
      </c>
      <c r="EL12" s="42">
        <v>0</v>
      </c>
      <c r="EM12" s="42">
        <v>0</v>
      </c>
      <c r="EN12" s="42">
        <v>0</v>
      </c>
      <c r="EO12" s="42">
        <v>0</v>
      </c>
      <c r="EP12" s="42">
        <v>12000</v>
      </c>
      <c r="EQ12" s="42">
        <v>12000</v>
      </c>
      <c r="ER12" s="42">
        <v>12000</v>
      </c>
      <c r="ES12" s="42">
        <v>12000</v>
      </c>
      <c r="ET12" s="42">
        <v>12000</v>
      </c>
      <c r="EU12" s="42">
        <v>15000</v>
      </c>
      <c r="EV12" s="42">
        <v>15000</v>
      </c>
      <c r="EW12" s="42">
        <v>15000</v>
      </c>
      <c r="EX12" s="42">
        <v>15000</v>
      </c>
      <c r="EY12" s="42">
        <v>15000</v>
      </c>
      <c r="EZ12" s="42">
        <v>12000</v>
      </c>
      <c r="FA12" s="42">
        <v>12000</v>
      </c>
      <c r="FB12" s="42">
        <v>12000</v>
      </c>
      <c r="FC12" s="42">
        <v>12000</v>
      </c>
      <c r="FD12" s="42">
        <v>12000</v>
      </c>
      <c r="FE12" s="45">
        <v>15000</v>
      </c>
      <c r="FF12" s="42">
        <v>15000</v>
      </c>
      <c r="FG12" s="42">
        <v>15000</v>
      </c>
      <c r="FH12" s="42">
        <v>15000</v>
      </c>
      <c r="FI12" s="42">
        <v>15000</v>
      </c>
    </row>
    <row r="13" spans="1:165">
      <c r="A13" s="2"/>
      <c r="B13" s="19" t="s">
        <v>16</v>
      </c>
      <c r="C13" s="19" t="s">
        <v>7</v>
      </c>
      <c r="D13" s="22"/>
      <c r="I13" s="22" t="s">
        <v>457</v>
      </c>
      <c r="K13" s="22" t="s">
        <v>18</v>
      </c>
      <c r="N13" s="18"/>
      <c r="O13" s="18"/>
      <c r="P13" s="18"/>
      <c r="W13" s="1"/>
      <c r="X13" s="28" t="s">
        <v>12</v>
      </c>
      <c r="Y13" s="21">
        <f>'Fee Driven Attrition'!J7</f>
        <v>40</v>
      </c>
      <c r="Z13" s="21">
        <f>'Fee Driven Attrition'!J7</f>
        <v>40</v>
      </c>
      <c r="AA13" s="21">
        <f>'Fee Driven Attrition'!K7</f>
        <v>60</v>
      </c>
      <c r="AB13" s="21">
        <f>'Fee Driven Attrition'!K7</f>
        <v>60</v>
      </c>
      <c r="AC13" s="1"/>
      <c r="AD13" s="28" t="s">
        <v>12</v>
      </c>
      <c r="AE13" s="21">
        <v>0</v>
      </c>
      <c r="AF13" s="21">
        <v>0</v>
      </c>
      <c r="AG13" s="21">
        <v>0</v>
      </c>
      <c r="AH13" s="21">
        <v>0</v>
      </c>
      <c r="AI13" s="21">
        <v>0</v>
      </c>
      <c r="AJ13" s="21">
        <v>40</v>
      </c>
      <c r="AK13" s="21">
        <v>40</v>
      </c>
      <c r="AL13" s="21">
        <v>40</v>
      </c>
      <c r="AM13" s="21">
        <v>40</v>
      </c>
      <c r="AN13" s="21">
        <v>40</v>
      </c>
      <c r="AO13" s="21">
        <v>40</v>
      </c>
      <c r="AP13" s="21">
        <v>40</v>
      </c>
      <c r="AQ13" s="21">
        <v>40</v>
      </c>
      <c r="AR13" s="21">
        <v>40</v>
      </c>
      <c r="AS13" s="21">
        <v>40</v>
      </c>
      <c r="AT13" s="21">
        <v>60</v>
      </c>
      <c r="AU13" s="21">
        <v>60</v>
      </c>
      <c r="AV13" s="21">
        <v>60</v>
      </c>
      <c r="AW13" s="21">
        <v>60</v>
      </c>
      <c r="AX13" s="21">
        <v>60</v>
      </c>
      <c r="AY13" s="21">
        <v>60</v>
      </c>
      <c r="AZ13" s="21">
        <v>60</v>
      </c>
      <c r="BA13" s="21">
        <v>60</v>
      </c>
      <c r="BB13" s="21">
        <v>60</v>
      </c>
      <c r="BC13" s="21">
        <v>60</v>
      </c>
      <c r="BD13" s="60"/>
      <c r="BE13" s="52" t="s">
        <v>429</v>
      </c>
      <c r="BF13" s="1"/>
      <c r="BG13" s="28" t="s">
        <v>12</v>
      </c>
      <c r="BH13" s="37">
        <v>0</v>
      </c>
      <c r="BI13" s="37">
        <v>0</v>
      </c>
      <c r="BJ13" s="37">
        <v>0</v>
      </c>
      <c r="BK13" s="37">
        <v>0</v>
      </c>
      <c r="BL13" s="37">
        <v>0</v>
      </c>
      <c r="BM13" s="37">
        <v>40</v>
      </c>
      <c r="BN13" s="37">
        <v>40</v>
      </c>
      <c r="BO13" s="37">
        <v>40</v>
      </c>
      <c r="BP13" s="37">
        <v>40</v>
      </c>
      <c r="BQ13" s="37">
        <v>40</v>
      </c>
      <c r="BR13" s="37">
        <v>40</v>
      </c>
      <c r="BS13" s="37">
        <v>40</v>
      </c>
      <c r="BT13" s="37">
        <v>40</v>
      </c>
      <c r="BU13" s="37">
        <v>40</v>
      </c>
      <c r="BV13" s="37">
        <v>40</v>
      </c>
      <c r="BW13" s="37">
        <v>60</v>
      </c>
      <c r="BX13" s="37">
        <v>60</v>
      </c>
      <c r="BY13" s="37">
        <v>60</v>
      </c>
      <c r="BZ13" s="37">
        <v>60</v>
      </c>
      <c r="CA13" s="37">
        <v>60</v>
      </c>
      <c r="CB13" s="37">
        <v>60</v>
      </c>
      <c r="CC13" s="37">
        <v>60</v>
      </c>
      <c r="CD13" s="37">
        <v>60</v>
      </c>
      <c r="CE13" s="37">
        <v>60</v>
      </c>
      <c r="CF13" s="37">
        <v>60</v>
      </c>
      <c r="CG13" s="1"/>
      <c r="CH13" s="28" t="s">
        <v>12</v>
      </c>
      <c r="CI13" s="42">
        <v>0</v>
      </c>
      <c r="CJ13" s="42">
        <v>0</v>
      </c>
      <c r="CK13" s="42">
        <v>0</v>
      </c>
      <c r="CL13" s="42">
        <v>0</v>
      </c>
      <c r="CM13" s="42">
        <v>0</v>
      </c>
      <c r="CN13" s="42">
        <v>40</v>
      </c>
      <c r="CO13" s="42">
        <v>40</v>
      </c>
      <c r="CP13" s="42">
        <v>40</v>
      </c>
      <c r="CQ13" s="42">
        <v>40</v>
      </c>
      <c r="CR13" s="42">
        <v>40</v>
      </c>
      <c r="CS13" s="42">
        <v>40</v>
      </c>
      <c r="CT13" s="42">
        <v>40</v>
      </c>
      <c r="CU13" s="42">
        <v>40</v>
      </c>
      <c r="CV13" s="42">
        <v>40</v>
      </c>
      <c r="CW13" s="42">
        <v>40</v>
      </c>
      <c r="CX13" s="42">
        <v>60</v>
      </c>
      <c r="CY13" s="42">
        <v>60</v>
      </c>
      <c r="CZ13" s="42">
        <v>60</v>
      </c>
      <c r="DA13" s="42">
        <v>60</v>
      </c>
      <c r="DB13" s="42">
        <v>60</v>
      </c>
      <c r="DC13" s="42">
        <v>60</v>
      </c>
      <c r="DD13" s="42">
        <v>60</v>
      </c>
      <c r="DE13" s="42">
        <v>60</v>
      </c>
      <c r="DF13" s="42">
        <v>60</v>
      </c>
      <c r="DG13" s="42">
        <v>60</v>
      </c>
      <c r="DH13" s="36"/>
      <c r="DI13" s="43" t="s">
        <v>12</v>
      </c>
      <c r="DJ13" s="42">
        <v>0</v>
      </c>
      <c r="DK13" s="42">
        <v>0</v>
      </c>
      <c r="DL13" s="42">
        <v>0</v>
      </c>
      <c r="DM13" s="42">
        <v>0</v>
      </c>
      <c r="DN13" s="42">
        <v>0</v>
      </c>
      <c r="DO13" s="42">
        <v>40</v>
      </c>
      <c r="DP13" s="42">
        <v>40</v>
      </c>
      <c r="DQ13" s="42">
        <v>40</v>
      </c>
      <c r="DR13" s="42">
        <v>40</v>
      </c>
      <c r="DS13" s="42">
        <v>40</v>
      </c>
      <c r="DT13" s="42">
        <v>40</v>
      </c>
      <c r="DU13" s="42">
        <v>40</v>
      </c>
      <c r="DV13" s="42">
        <v>40</v>
      </c>
      <c r="DW13" s="42">
        <v>40</v>
      </c>
      <c r="DX13" s="42">
        <v>40</v>
      </c>
      <c r="DY13" s="42">
        <v>60</v>
      </c>
      <c r="DZ13" s="42">
        <v>60</v>
      </c>
      <c r="EA13" s="42">
        <v>60</v>
      </c>
      <c r="EB13" s="42">
        <v>60</v>
      </c>
      <c r="EC13" s="42">
        <v>60</v>
      </c>
      <c r="ED13" s="45">
        <v>60</v>
      </c>
      <c r="EE13" s="42">
        <v>60</v>
      </c>
      <c r="EF13" s="42">
        <v>60</v>
      </c>
      <c r="EG13" s="42">
        <v>60</v>
      </c>
      <c r="EH13" s="42">
        <v>60</v>
      </c>
      <c r="EJ13" s="43" t="s">
        <v>12</v>
      </c>
      <c r="EK13" s="42">
        <v>0</v>
      </c>
      <c r="EL13" s="42">
        <v>0</v>
      </c>
      <c r="EM13" s="42">
        <v>0</v>
      </c>
      <c r="EN13" s="42">
        <v>0</v>
      </c>
      <c r="EO13" s="42">
        <v>0</v>
      </c>
      <c r="EP13" s="42">
        <v>40</v>
      </c>
      <c r="EQ13" s="42">
        <v>40</v>
      </c>
      <c r="ER13" s="42">
        <v>40</v>
      </c>
      <c r="ES13" s="42">
        <v>40</v>
      </c>
      <c r="ET13" s="42">
        <v>40</v>
      </c>
      <c r="EU13" s="42">
        <v>40</v>
      </c>
      <c r="EV13" s="42">
        <v>40</v>
      </c>
      <c r="EW13" s="42">
        <v>40</v>
      </c>
      <c r="EX13" s="42">
        <v>40</v>
      </c>
      <c r="EY13" s="42">
        <v>40</v>
      </c>
      <c r="EZ13" s="42">
        <v>60</v>
      </c>
      <c r="FA13" s="42">
        <v>60</v>
      </c>
      <c r="FB13" s="42">
        <v>60</v>
      </c>
      <c r="FC13" s="42">
        <v>60</v>
      </c>
      <c r="FD13" s="42">
        <v>60</v>
      </c>
      <c r="FE13" s="45">
        <v>60</v>
      </c>
      <c r="FF13" s="42">
        <v>60</v>
      </c>
      <c r="FG13" s="42">
        <v>60</v>
      </c>
      <c r="FH13" s="42">
        <v>60</v>
      </c>
      <c r="FI13" s="42">
        <v>60</v>
      </c>
    </row>
    <row r="14" spans="1:165">
      <c r="A14" s="19" t="s">
        <v>7</v>
      </c>
      <c r="B14" s="19" t="s">
        <v>17</v>
      </c>
      <c r="C14" s="19" t="s">
        <v>5</v>
      </c>
      <c r="D14" s="22"/>
      <c r="E14" s="19" t="s">
        <v>0</v>
      </c>
      <c r="F14" s="19" t="s">
        <v>1</v>
      </c>
      <c r="G14" s="19" t="s">
        <v>2</v>
      </c>
      <c r="H14" s="19" t="s">
        <v>3</v>
      </c>
      <c r="I14" s="22" t="s">
        <v>8</v>
      </c>
      <c r="K14" s="22" t="s">
        <v>19</v>
      </c>
      <c r="L14" s="19" t="s">
        <v>9</v>
      </c>
      <c r="M14" s="19" t="s">
        <v>0</v>
      </c>
      <c r="N14" s="19" t="s">
        <v>1</v>
      </c>
      <c r="O14" s="19" t="s">
        <v>2</v>
      </c>
      <c r="P14" s="19" t="s">
        <v>3</v>
      </c>
      <c r="R14" s="19" t="s">
        <v>9</v>
      </c>
      <c r="S14" s="19" t="s">
        <v>0</v>
      </c>
      <c r="T14" s="19" t="s">
        <v>1</v>
      </c>
      <c r="U14" s="19" t="s">
        <v>2</v>
      </c>
      <c r="V14" s="19" t="s">
        <v>3</v>
      </c>
      <c r="W14" s="2"/>
      <c r="X14" s="19"/>
      <c r="AC14" s="2"/>
      <c r="AD14" s="28" t="s">
        <v>13</v>
      </c>
      <c r="AE14" s="19" t="s">
        <v>9</v>
      </c>
      <c r="AF14" s="19" t="s">
        <v>0</v>
      </c>
      <c r="AG14" s="19" t="s">
        <v>1</v>
      </c>
      <c r="AH14" s="19" t="s">
        <v>2</v>
      </c>
      <c r="AI14" s="19" t="s">
        <v>3</v>
      </c>
      <c r="AJ14" s="19" t="s">
        <v>9</v>
      </c>
      <c r="AK14" s="19" t="s">
        <v>0</v>
      </c>
      <c r="AL14" s="19" t="s">
        <v>1</v>
      </c>
      <c r="AM14" s="19" t="s">
        <v>2</v>
      </c>
      <c r="AN14" s="19" t="s">
        <v>3</v>
      </c>
      <c r="AO14" s="19" t="s">
        <v>9</v>
      </c>
      <c r="AP14" s="19" t="s">
        <v>0</v>
      </c>
      <c r="AQ14" s="19" t="s">
        <v>1</v>
      </c>
      <c r="AR14" s="19" t="s">
        <v>2</v>
      </c>
      <c r="AS14" s="19" t="s">
        <v>3</v>
      </c>
      <c r="AT14" s="19" t="s">
        <v>9</v>
      </c>
      <c r="AU14" s="19" t="s">
        <v>0</v>
      </c>
      <c r="AV14" s="19" t="s">
        <v>1</v>
      </c>
      <c r="AW14" s="19" t="s">
        <v>2</v>
      </c>
      <c r="AX14" s="19" t="s">
        <v>3</v>
      </c>
      <c r="AY14" s="19" t="s">
        <v>9</v>
      </c>
      <c r="AZ14" s="19" t="s">
        <v>0</v>
      </c>
      <c r="BA14" s="19" t="s">
        <v>1</v>
      </c>
      <c r="BB14" s="19" t="s">
        <v>2</v>
      </c>
      <c r="BC14" s="19" t="s">
        <v>3</v>
      </c>
      <c r="BD14" s="61"/>
      <c r="BE14" s="19" t="s">
        <v>430</v>
      </c>
      <c r="BF14" s="2"/>
      <c r="BG14" s="28" t="s">
        <v>13</v>
      </c>
      <c r="BH14" s="37" t="s">
        <v>9</v>
      </c>
      <c r="BI14" s="37" t="s">
        <v>0</v>
      </c>
      <c r="BJ14" s="37" t="s">
        <v>1</v>
      </c>
      <c r="BK14" s="37" t="s">
        <v>2</v>
      </c>
      <c r="BL14" s="37" t="s">
        <v>3</v>
      </c>
      <c r="BM14" s="37" t="s">
        <v>9</v>
      </c>
      <c r="BN14" s="37" t="s">
        <v>0</v>
      </c>
      <c r="BO14" s="37" t="s">
        <v>1</v>
      </c>
      <c r="BP14" s="37" t="s">
        <v>2</v>
      </c>
      <c r="BQ14" s="37" t="s">
        <v>3</v>
      </c>
      <c r="BR14" s="37" t="s">
        <v>9</v>
      </c>
      <c r="BS14" s="37" t="s">
        <v>0</v>
      </c>
      <c r="BT14" s="37" t="s">
        <v>1</v>
      </c>
      <c r="BU14" s="37" t="s">
        <v>2</v>
      </c>
      <c r="BV14" s="37" t="s">
        <v>3</v>
      </c>
      <c r="BW14" s="37" t="s">
        <v>9</v>
      </c>
      <c r="BX14" s="37" t="s">
        <v>0</v>
      </c>
      <c r="BY14" s="37" t="s">
        <v>1</v>
      </c>
      <c r="BZ14" s="37" t="s">
        <v>2</v>
      </c>
      <c r="CA14" s="37" t="s">
        <v>3</v>
      </c>
      <c r="CB14" s="37" t="s">
        <v>9</v>
      </c>
      <c r="CC14" s="37" t="s">
        <v>0</v>
      </c>
      <c r="CD14" s="37" t="s">
        <v>1</v>
      </c>
      <c r="CE14" s="37" t="s">
        <v>2</v>
      </c>
      <c r="CF14" s="37" t="s">
        <v>3</v>
      </c>
      <c r="CG14" s="2"/>
      <c r="CH14" s="28" t="s">
        <v>13</v>
      </c>
      <c r="CI14" s="42" t="s">
        <v>9</v>
      </c>
      <c r="CJ14" s="42" t="s">
        <v>0</v>
      </c>
      <c r="CK14" s="42" t="s">
        <v>1</v>
      </c>
      <c r="CL14" s="42" t="s">
        <v>2</v>
      </c>
      <c r="CM14" s="42" t="s">
        <v>3</v>
      </c>
      <c r="CN14" s="42" t="s">
        <v>9</v>
      </c>
      <c r="CO14" s="42" t="s">
        <v>0</v>
      </c>
      <c r="CP14" s="42" t="s">
        <v>1</v>
      </c>
      <c r="CQ14" s="42" t="s">
        <v>2</v>
      </c>
      <c r="CR14" s="42" t="s">
        <v>3</v>
      </c>
      <c r="CS14" s="42" t="s">
        <v>9</v>
      </c>
      <c r="CT14" s="42" t="s">
        <v>0</v>
      </c>
      <c r="CU14" s="42" t="s">
        <v>1</v>
      </c>
      <c r="CV14" s="42" t="s">
        <v>2</v>
      </c>
      <c r="CW14" s="42" t="s">
        <v>3</v>
      </c>
      <c r="CX14" s="42" t="s">
        <v>9</v>
      </c>
      <c r="CY14" s="42" t="s">
        <v>0</v>
      </c>
      <c r="CZ14" s="42" t="s">
        <v>1</v>
      </c>
      <c r="DA14" s="42" t="s">
        <v>2</v>
      </c>
      <c r="DB14" s="42" t="s">
        <v>3</v>
      </c>
      <c r="DC14" s="42" t="s">
        <v>9</v>
      </c>
      <c r="DD14" s="42" t="s">
        <v>0</v>
      </c>
      <c r="DE14" s="42" t="s">
        <v>1</v>
      </c>
      <c r="DF14" s="42" t="s">
        <v>2</v>
      </c>
      <c r="DG14" s="42" t="s">
        <v>3</v>
      </c>
      <c r="DH14" s="36"/>
      <c r="DI14" s="43" t="s">
        <v>13</v>
      </c>
      <c r="DJ14" s="42" t="s">
        <v>9</v>
      </c>
      <c r="DK14" s="42" t="s">
        <v>0</v>
      </c>
      <c r="DL14" s="42" t="s">
        <v>1</v>
      </c>
      <c r="DM14" s="42" t="s">
        <v>2</v>
      </c>
      <c r="DN14" s="42" t="s">
        <v>3</v>
      </c>
      <c r="DO14" s="42" t="s">
        <v>9</v>
      </c>
      <c r="DP14" s="42" t="s">
        <v>0</v>
      </c>
      <c r="DQ14" s="42" t="s">
        <v>1</v>
      </c>
      <c r="DR14" s="42" t="s">
        <v>2</v>
      </c>
      <c r="DS14" s="42" t="s">
        <v>3</v>
      </c>
      <c r="DT14" s="42" t="s">
        <v>9</v>
      </c>
      <c r="DU14" s="42" t="s">
        <v>0</v>
      </c>
      <c r="DV14" s="42" t="s">
        <v>1</v>
      </c>
      <c r="DW14" s="42" t="s">
        <v>2</v>
      </c>
      <c r="DX14" s="42" t="s">
        <v>3</v>
      </c>
      <c r="DY14" s="42" t="s">
        <v>9</v>
      </c>
      <c r="DZ14" s="42" t="s">
        <v>0</v>
      </c>
      <c r="EA14" s="42" t="s">
        <v>1</v>
      </c>
      <c r="EB14" s="42" t="s">
        <v>2</v>
      </c>
      <c r="EC14" s="42" t="s">
        <v>3</v>
      </c>
      <c r="ED14" s="45" t="s">
        <v>9</v>
      </c>
      <c r="EE14" s="42" t="s">
        <v>0</v>
      </c>
      <c r="EF14" s="42" t="s">
        <v>1</v>
      </c>
      <c r="EG14" s="42" t="s">
        <v>2</v>
      </c>
      <c r="EH14" s="42" t="s">
        <v>3</v>
      </c>
      <c r="EJ14" s="43" t="s">
        <v>13</v>
      </c>
      <c r="EK14" s="42" t="s">
        <v>9</v>
      </c>
      <c r="EL14" s="42" t="s">
        <v>0</v>
      </c>
      <c r="EM14" s="42" t="s">
        <v>1</v>
      </c>
      <c r="EN14" s="42" t="s">
        <v>2</v>
      </c>
      <c r="EO14" s="42" t="s">
        <v>3</v>
      </c>
      <c r="EP14" s="42" t="s">
        <v>9</v>
      </c>
      <c r="EQ14" s="42" t="s">
        <v>0</v>
      </c>
      <c r="ER14" s="42" t="s">
        <v>1</v>
      </c>
      <c r="ES14" s="42" t="s">
        <v>2</v>
      </c>
      <c r="ET14" s="42" t="s">
        <v>3</v>
      </c>
      <c r="EU14" s="42" t="s">
        <v>9</v>
      </c>
      <c r="EV14" s="42" t="s">
        <v>0</v>
      </c>
      <c r="EW14" s="42" t="s">
        <v>1</v>
      </c>
      <c r="EX14" s="42" t="s">
        <v>2</v>
      </c>
      <c r="EY14" s="42" t="s">
        <v>3</v>
      </c>
      <c r="EZ14" s="42" t="s">
        <v>9</v>
      </c>
      <c r="FA14" s="42" t="s">
        <v>0</v>
      </c>
      <c r="FB14" s="42" t="s">
        <v>1</v>
      </c>
      <c r="FC14" s="42" t="s">
        <v>2</v>
      </c>
      <c r="FD14" s="42" t="s">
        <v>3</v>
      </c>
      <c r="FE14" s="45" t="s">
        <v>9</v>
      </c>
      <c r="FF14" s="42" t="s">
        <v>0</v>
      </c>
      <c r="FG14" s="42" t="s">
        <v>1</v>
      </c>
      <c r="FH14" s="42" t="s">
        <v>2</v>
      </c>
      <c r="FI14" s="42" t="s">
        <v>3</v>
      </c>
    </row>
    <row r="15" spans="1:165">
      <c r="A15">
        <v>1083</v>
      </c>
      <c r="B15" s="29">
        <f>INDEX('Customer Longevity'!$A$7:$A$206,MATCH(Scratch!A15,'Customer Longevity'!$B$7:$B$206,0))</f>
        <v>10.4260718003676</v>
      </c>
      <c r="C15" s="3">
        <f ca="1">VLOOKUP(A15,'Average Balance'!A:B,2,FALSE)</f>
        <v>7113.3367169119456</v>
      </c>
      <c r="D15" s="3"/>
      <c r="E15" s="29">
        <f>INDEX('Distance to Each Branch'!$C$7:$C$806,MATCH(Scratch!$A15&amp;Scratch!E$14,'Distance to Each Branch'!$K$7:$K$806,0))</f>
        <v>1.6339993753527682</v>
      </c>
      <c r="F15" s="29">
        <f>INDEX('Distance to Each Branch'!$C$7:$C$806,MATCH(Scratch!$A15&amp;Scratch!F$14,'Distance to Each Branch'!$K$7:$K$806,0))</f>
        <v>3.667696745600479</v>
      </c>
      <c r="G15" s="29">
        <f>INDEX('Distance to Each Branch'!$C$7:$C$806,MATCH(Scratch!$A15&amp;Scratch!G$14,'Distance to Each Branch'!$K$7:$K$806,0))</f>
        <v>5.1092525421587602</v>
      </c>
      <c r="H15" s="29">
        <f>INDEX('Distance to Each Branch'!$C$7:$C$806,MATCH(Scratch!$A15&amp;Scratch!H$14,'Distance to Each Branch'!$K$7:$K$806,0))</f>
        <v>0.69100929728208693</v>
      </c>
      <c r="I15" s="29" t="str">
        <f t="shared" ref="I15:I46" si="23">IF(E15=K15,"Branch A",IF(F15=K15,"Branch B",IF(G15=K15,"Branch C","Branch D")))</f>
        <v>Branch D</v>
      </c>
      <c r="K15" s="34">
        <f>MIN(Model!E15:'Model'!H15)</f>
        <v>0.69100929728208693</v>
      </c>
      <c r="L15" s="34">
        <v>0</v>
      </c>
      <c r="M15" s="29">
        <f>IF(Model!E15=Model!$K15,SMALL(Model!$E15:'Model'!$H15,2)-Model!$K15,0)</f>
        <v>0</v>
      </c>
      <c r="N15" s="29">
        <f>IF(Model!F15=Model!$K15,SMALL(Model!$E15:'Model'!$H15,2)-Model!$K15,0)</f>
        <v>0</v>
      </c>
      <c r="O15" s="29">
        <f>IF(Model!G15=Model!$K15,SMALL(Model!$E15:'Model'!$H15,2)-Model!$K15,0)</f>
        <v>0</v>
      </c>
      <c r="P15" s="29">
        <f>IF(Model!H15=Model!$K15,SMALL(Model!$E15:'Model'!$H15,2)-Model!$K15,0)</f>
        <v>0.94299007807068125</v>
      </c>
      <c r="R15" s="23">
        <v>1</v>
      </c>
      <c r="S15" s="23">
        <f>(1-IF(Model!M15=0,0,INDEX('Branch Closure Driven Attrition'!$D$9:$G$12,MATCH(Model!$B15,'Branch Closure Driven Attrition'!$C$9:$C$12,TRUE),MATCH(Model!M15,'Branch Closure Driven Attrition'!$D$8:$G$8,TRUE))))</f>
        <v>1</v>
      </c>
      <c r="T15" s="23">
        <f>(1-IF(Model!N15=0,0,INDEX('Branch Closure Driven Attrition'!$D$9:$G$12,MATCH(Model!$B15,'Branch Closure Driven Attrition'!$C$9:$C$12,TRUE),MATCH(Model!N15,'Branch Closure Driven Attrition'!$D$8:$G$8,TRUE))))</f>
        <v>1</v>
      </c>
      <c r="U15" s="23">
        <f>(1-IF(Model!O15=0,0,INDEX('Branch Closure Driven Attrition'!$D$9:$G$12,MATCH(Model!$B15,'Branch Closure Driven Attrition'!$C$9:$C$12,TRUE),MATCH(Model!O15,'Branch Closure Driven Attrition'!$D$8:$G$8,TRUE))))</f>
        <v>1</v>
      </c>
      <c r="V15" s="23">
        <f>(1-IF(Model!P15=0,0,INDEX('Branch Closure Driven Attrition'!$D$9:$G$12,MATCH(Model!$B15,'Branch Closure Driven Attrition'!$C$9:$C$12,TRUE),MATCH(Model!P15,'Branch Closure Driven Attrition'!$D$8:$G$8,TRUE))))</f>
        <v>0.7</v>
      </c>
      <c r="W15" s="29"/>
      <c r="X15" s="23">
        <f>Model!R15</f>
        <v>1</v>
      </c>
      <c r="Y15" s="23">
        <f>IF(Model!$C15&lt;'Fee Driven Attrition'!$I$8,1-IF(Model!Y$13='Fee Driven Attrition'!$J$7,'Fee Driven Attrition'!$J$8,'Fee Driven Attrition'!$K$8),1)</f>
        <v>0.9</v>
      </c>
      <c r="Z15" s="23">
        <f>IF(Model!$C15&lt;'Fee Driven Attrition'!$I$9,1-IF(Model!Z$13='Fee Driven Attrition'!$J$7,'Fee Driven Attrition'!$J$9,'Fee Driven Attrition'!$K$9),1)</f>
        <v>0.95</v>
      </c>
      <c r="AA15" s="23">
        <f>IF(Model!$C15&lt;'Fee Driven Attrition'!$I$8,1-IF(Model!AA$13='Fee Driven Attrition'!$J$7,'Fee Driven Attrition'!$J$8,'Fee Driven Attrition'!$K$8),1)</f>
        <v>0.8</v>
      </c>
      <c r="AB15" s="23">
        <f>IF(Model!$C15&lt;'Fee Driven Attrition'!$I$9,1-IF(Model!AB$13='Fee Driven Attrition'!$J$7,'Fee Driven Attrition'!$J$9,'Fee Driven Attrition'!$K$9),1)</f>
        <v>0.85</v>
      </c>
      <c r="AC15" s="29"/>
      <c r="AD15" s="23"/>
      <c r="AE15" s="23">
        <f>INDEX(Model!$R15:$V15,,MATCH(Model!AE$14,Model!$R$14:'Model'!$V$14,FALSE))*INDEX(Model!$X15:$AB15,MATCH(Model!AE$12+Model!AE$13,Model!$X$14:$AB$14,FALSE))</f>
        <v>1</v>
      </c>
      <c r="AF15" s="23">
        <f>INDEX(Model!$R15:$V15,,MATCH(Model!AF$14,Model!$R$14:'Model'!$V$14,FALSE))*INDEX(Model!$X15:$AB15,MATCH(Model!AF$12+Model!AF$13,Model!$X$14:$AB$14,FALSE))</f>
        <v>1</v>
      </c>
      <c r="AG15" s="23">
        <f>INDEX(Model!$R15:$V15,,MATCH(Model!AG$14,Model!$R$14:'Model'!$V$14,FALSE))*INDEX(Model!$X15:$AB15,MATCH(Model!AG$12+Model!AG$13,Model!$X$14:$AB$14,FALSE))</f>
        <v>1</v>
      </c>
      <c r="AH15" s="23">
        <f>INDEX(Model!$R15:$V15,,MATCH(Model!AH$14,Model!$R$14:'Model'!$V$14,FALSE))*INDEX(Model!$X15:$AB15,MATCH(Model!AH$12+Model!AH$13,Model!$X$14:$AB$14,FALSE))</f>
        <v>1</v>
      </c>
      <c r="AI15" s="23">
        <f>INDEX(Model!$R15:$V15,,MATCH(Model!AI$14,Model!$R$14:'Model'!$V$14,FALSE))*INDEX(Model!$X15:$AB15,MATCH(Model!AI$12+Model!AI$13,Model!$X$14:$AB$14,FALSE))</f>
        <v>0.7</v>
      </c>
      <c r="AJ15" s="23">
        <f>INDEX(Model!$R15:$V15,,MATCH(Model!AJ$14,Model!$R$14:'Model'!$V$14,FALSE))*INDEX(Model!$X15:$AB15,MATCH(Model!AJ$12+Model!AJ$13,Model!$X$14:$AB$14,FALSE))</f>
        <v>0.9</v>
      </c>
      <c r="AK15" s="23">
        <f>INDEX(Model!$R15:$V15,,MATCH(Model!AK$14,Model!$R$14:'Model'!$V$14,FALSE))*INDEX(Model!$X15:$AB15,MATCH(Model!AK$12+Model!AK$13,Model!$X$14:$AB$14,FALSE))</f>
        <v>0.9</v>
      </c>
      <c r="AL15" s="23">
        <f>INDEX(Model!$R15:$V15,,MATCH(Model!AL$14,Model!$R$14:'Model'!$V$14,FALSE))*INDEX(Model!$X15:$AB15,MATCH(Model!AL$12+Model!AL$13,Model!$X$14:$AB$14,FALSE))</f>
        <v>0.9</v>
      </c>
      <c r="AM15" s="23">
        <f>INDEX(Model!$R15:$V15,,MATCH(Model!AM$14,Model!$R$14:'Model'!$V$14,FALSE))*INDEX(Model!$X15:$AB15,MATCH(Model!AM$12+Model!AM$13,Model!$X$14:$AB$14,FALSE))</f>
        <v>0.9</v>
      </c>
      <c r="AN15" s="23">
        <f>INDEX(Model!$R15:$V15,,MATCH(Model!AN$14,Model!$R$14:'Model'!$V$14,FALSE))*INDEX(Model!$X15:$AB15,MATCH(Model!AN$12+Model!AN$13,Model!$X$14:$AB$14,FALSE))</f>
        <v>0.63</v>
      </c>
      <c r="AO15" s="23">
        <f>INDEX(Model!$R15:$V15,,MATCH(Model!AO$14,Model!$R$14:'Model'!$V$14,FALSE))*INDEX(Model!$X15:$AB15,MATCH(Model!AO$12+Model!AO$13,Model!$X$14:$AB$14,FALSE))</f>
        <v>0.95</v>
      </c>
      <c r="AP15" s="23">
        <f>INDEX(Model!$R15:$V15,,MATCH(Model!AP$14,Model!$R$14:'Model'!$V$14,FALSE))*INDEX(Model!$X15:$AB15,MATCH(Model!AP$12+Model!AP$13,Model!$X$14:$AB$14,FALSE))</f>
        <v>0.95</v>
      </c>
      <c r="AQ15" s="23">
        <f>INDEX(Model!$R15:$V15,,MATCH(Model!AQ$14,Model!$R$14:'Model'!$V$14,FALSE))*INDEX(Model!$X15:$AB15,MATCH(Model!AQ$12+Model!AQ$13,Model!$X$14:$AB$14,FALSE))</f>
        <v>0.95</v>
      </c>
      <c r="AR15" s="23">
        <f>INDEX(Model!$R15:$V15,,MATCH(Model!AR$14,Model!$R$14:'Model'!$V$14,FALSE))*INDEX(Model!$X15:$AB15,MATCH(Model!AR$12+Model!AR$13,Model!$X$14:$AB$14,FALSE))</f>
        <v>0.95</v>
      </c>
      <c r="AS15" s="23">
        <f>INDEX(Model!$R15:$V15,,MATCH(Model!AS$14,Model!$R$14:'Model'!$V$14,FALSE))*INDEX(Model!$X15:$AB15,MATCH(Model!AS$12+Model!AS$13,Model!$X$14:$AB$14,FALSE))</f>
        <v>0.66499999999999992</v>
      </c>
      <c r="AT15" s="23">
        <f>INDEX(Model!$R15:$V15,,MATCH(Model!AT$14,Model!$R$14:'Model'!$V$14,FALSE))*INDEX(Model!$X15:$AB15,MATCH(Model!AT$12+Model!AT$13,Model!$X$14:$AB$14,FALSE))</f>
        <v>0.8</v>
      </c>
      <c r="AU15" s="23">
        <f>INDEX(Model!$R15:$V15,,MATCH(Model!AU$14,Model!$R$14:'Model'!$V$14,FALSE))*INDEX(Model!$X15:$AB15,MATCH(Model!AU$12+Model!AU$13,Model!$X$14:$AB$14,FALSE))</f>
        <v>0.8</v>
      </c>
      <c r="AV15" s="23">
        <f>INDEX(Model!$R15:$V15,,MATCH(Model!AV$14,Model!$R$14:'Model'!$V$14,FALSE))*INDEX(Model!$X15:$AB15,MATCH(Model!AV$12+Model!AV$13,Model!$X$14:$AB$14,FALSE))</f>
        <v>0.8</v>
      </c>
      <c r="AW15" s="23">
        <f>INDEX(Model!$R15:$V15,,MATCH(Model!AW$14,Model!$R$14:'Model'!$V$14,FALSE))*INDEX(Model!$X15:$AB15,MATCH(Model!AW$12+Model!AW$13,Model!$X$14:$AB$14,FALSE))</f>
        <v>0.8</v>
      </c>
      <c r="AX15" s="23">
        <f>INDEX(Model!$R15:$V15,,MATCH(Model!AX$14,Model!$R$14:'Model'!$V$14,FALSE))*INDEX(Model!$X15:$AB15,MATCH(Model!AX$12+Model!AX$13,Model!$X$14:$AB$14,FALSE))</f>
        <v>0.55999999999999994</v>
      </c>
      <c r="AY15" s="23">
        <f>INDEX(Model!$R15:$V15,,MATCH(Model!AY$14,Model!$R$14:'Model'!$V$14,FALSE))*INDEX(Model!$X15:$AB15,MATCH(Model!AY$12+Model!AY$13,Model!$X$14:$AB$14,FALSE))</f>
        <v>0.85</v>
      </c>
      <c r="AZ15" s="23">
        <f>INDEX(Model!$R15:$V15,,MATCH(Model!AZ$14,Model!$R$14:'Model'!$V$14,FALSE))*INDEX(Model!$X15:$AB15,MATCH(Model!AZ$12+Model!AZ$13,Model!$X$14:$AB$14,FALSE))</f>
        <v>0.85</v>
      </c>
      <c r="BA15" s="23">
        <f>INDEX(Model!$R15:$V15,,MATCH(Model!BA$14,Model!$R$14:'Model'!$V$14,FALSE))*INDEX(Model!$X15:$AB15,MATCH(Model!BA$12+Model!BA$13,Model!$X$14:$AB$14,FALSE))</f>
        <v>0.85</v>
      </c>
      <c r="BB15" s="23">
        <f>INDEX(Model!$R15:$V15,,MATCH(Model!BB$14,Model!$R$14:'Model'!$V$14,FALSE))*INDEX(Model!$X15:$AB15,MATCH(Model!BB$12+Model!BB$13,Model!$X$14:$AB$14,FALSE))</f>
        <v>0.85</v>
      </c>
      <c r="BC15" s="23">
        <f>INDEX(Model!$R15:$V15,,MATCH(Model!BC$14,Model!$R$14:'Model'!$V$14,FALSE))*INDEX(Model!$X15:$AB15,MATCH(Model!BC$12+Model!BC$13,Model!$X$14:$AB$14,FALSE))</f>
        <v>0.59499999999999997</v>
      </c>
      <c r="BD15" s="60"/>
      <c r="BE15" s="33">
        <f>Model!C15*1%</f>
        <v>71.133367169119452</v>
      </c>
      <c r="BF15" s="1"/>
      <c r="BG15" s="1"/>
      <c r="BH15" s="38">
        <f>IF(Model!$C15&lt;Model!CI$12,Model!CI$13,0)</f>
        <v>0</v>
      </c>
      <c r="BI15" s="38">
        <f>IF(Model!$C15&lt;Model!CJ$12,Model!CJ$13,0)</f>
        <v>0</v>
      </c>
      <c r="BJ15" s="38">
        <f>IF(Model!$C15&lt;Model!CK$12,Model!CK$13,0)</f>
        <v>0</v>
      </c>
      <c r="BK15" s="38">
        <f>IF(Model!$C15&lt;Model!CL$12,Model!CL$13,0)</f>
        <v>0</v>
      </c>
      <c r="BL15" s="38">
        <f>IF(Model!$C15&lt;Model!CM$12,Model!CM$13,0)</f>
        <v>0</v>
      </c>
      <c r="BM15" s="38">
        <f>IF(Model!$C15&lt;Model!CN$12,Model!CN$13,0)</f>
        <v>40</v>
      </c>
      <c r="BN15" s="38">
        <f>IF(Model!$C15&lt;Model!CO$12,Model!CO$13,0)</f>
        <v>40</v>
      </c>
      <c r="BO15" s="38">
        <f>IF(Model!$C15&lt;Model!CP$12,Model!CP$13,0)</f>
        <v>40</v>
      </c>
      <c r="BP15" s="38">
        <f>IF(Model!$C15&lt;Model!CQ$12,Model!CQ$13,0)</f>
        <v>40</v>
      </c>
      <c r="BQ15" s="38">
        <f>IF(Model!$C15&lt;Model!CR$12,Model!CR$13,0)</f>
        <v>40</v>
      </c>
      <c r="BR15" s="38">
        <f>IF(Model!$C15&lt;Model!CS$12,Model!CS$13,0)</f>
        <v>40</v>
      </c>
      <c r="BS15" s="38">
        <f>IF(Model!$C15&lt;Model!CT$12,Model!CT$13,0)</f>
        <v>40</v>
      </c>
      <c r="BT15" s="38">
        <f>IF(Model!$C15&lt;Model!CU$12,Model!CU$13,0)</f>
        <v>40</v>
      </c>
      <c r="BU15" s="38">
        <f>IF(Model!$C15&lt;Model!CV$12,Model!CV$13,0)</f>
        <v>40</v>
      </c>
      <c r="BV15" s="38">
        <f>IF(Model!$C15&lt;Model!CW$12,Model!CW$13,0)</f>
        <v>40</v>
      </c>
      <c r="BW15" s="38">
        <f>IF(Model!$C15&lt;Model!CX$12,Model!CX$13,0)</f>
        <v>60</v>
      </c>
      <c r="BX15" s="38">
        <f>IF(Model!$C15&lt;Model!CY$12,Model!CY$13,0)</f>
        <v>60</v>
      </c>
      <c r="BY15" s="38">
        <f>IF(Model!$C15&lt;Model!CZ$12,Model!CZ$13,0)</f>
        <v>60</v>
      </c>
      <c r="BZ15" s="38">
        <f>IF(Model!$C15&lt;Model!DA$12,Model!DA$13,0)</f>
        <v>60</v>
      </c>
      <c r="CA15" s="38">
        <f>IF(Model!$C15&lt;Model!DB$12,Model!DB$13,0)</f>
        <v>60</v>
      </c>
      <c r="CB15" s="38">
        <f>IF(Model!$C15&lt;Model!DC$12,Model!DC$13,0)</f>
        <v>60</v>
      </c>
      <c r="CC15" s="38">
        <f>IF(Model!$C15&lt;Model!DD$12,Model!DD$13,0)</f>
        <v>60</v>
      </c>
      <c r="CD15" s="38">
        <f>IF(Model!$C15&lt;Model!DE$12,Model!DE$13,0)</f>
        <v>60</v>
      </c>
      <c r="CE15" s="38">
        <f>IF(Model!$C15&lt;Model!DF$12,Model!DF$13,0)</f>
        <v>60</v>
      </c>
      <c r="CF15" s="38">
        <f>IF(Model!$C15&lt;Model!DG$12,Model!DG$13,0)</f>
        <v>60</v>
      </c>
      <c r="CG15" s="1"/>
      <c r="CH15" s="1"/>
      <c r="CI15" s="40">
        <f>Model!$BE15+Model!BH15-50</f>
        <v>21.133367169119452</v>
      </c>
      <c r="CJ15" s="40">
        <f>Model!$BE15+Model!BI15-50</f>
        <v>21.133367169119452</v>
      </c>
      <c r="CK15" s="40">
        <f>Model!$BE15+Model!BJ15-50</f>
        <v>21.133367169119452</v>
      </c>
      <c r="CL15" s="40">
        <f>Model!$BE15+Model!BK15-50</f>
        <v>21.133367169119452</v>
      </c>
      <c r="CM15" s="40">
        <f>Model!$BE15+Model!BL15-50</f>
        <v>21.133367169119452</v>
      </c>
      <c r="CN15" s="40">
        <f>Model!$BE15+Model!BM15-50</f>
        <v>61.133367169119452</v>
      </c>
      <c r="CO15" s="40">
        <f>Model!$BE15+Model!BN15-50</f>
        <v>61.133367169119452</v>
      </c>
      <c r="CP15" s="40">
        <f>Model!$BE15+Model!BO15-50</f>
        <v>61.133367169119452</v>
      </c>
      <c r="CQ15" s="40">
        <f>Model!$BE15+Model!BP15-50</f>
        <v>61.133367169119452</v>
      </c>
      <c r="CR15" s="40">
        <f>Model!$BE15+Model!BQ15-50</f>
        <v>61.133367169119452</v>
      </c>
      <c r="CS15" s="40">
        <f>Model!$BE15+Model!BR15-50</f>
        <v>61.133367169119452</v>
      </c>
      <c r="CT15" s="40">
        <f>Model!$BE15+Model!BS15-50</f>
        <v>61.133367169119452</v>
      </c>
      <c r="CU15" s="40">
        <f>Model!$BE15+Model!BT15-50</f>
        <v>61.133367169119452</v>
      </c>
      <c r="CV15" s="40">
        <f>Model!$BE15+Model!BU15-50</f>
        <v>61.133367169119452</v>
      </c>
      <c r="CW15" s="40">
        <f>Model!$BE15+Model!BV15-50</f>
        <v>61.133367169119452</v>
      </c>
      <c r="CX15" s="40">
        <f>Model!$BE15+Model!BW15-50</f>
        <v>81.133367169119452</v>
      </c>
      <c r="CY15" s="40">
        <f>Model!$BE15+Model!BX15-50</f>
        <v>81.133367169119452</v>
      </c>
      <c r="CZ15" s="40">
        <f>Model!$BE15+Model!BY15-50</f>
        <v>81.133367169119452</v>
      </c>
      <c r="DA15" s="40">
        <f>Model!$BE15+Model!BZ15-50</f>
        <v>81.133367169119452</v>
      </c>
      <c r="DB15" s="40">
        <f>Model!$BE15+Model!CA15-50</f>
        <v>81.133367169119452</v>
      </c>
      <c r="DC15" s="40">
        <f>Model!$BE15+Model!CB15-50</f>
        <v>81.133367169119452</v>
      </c>
      <c r="DD15" s="40">
        <f>Model!$BE15+Model!CC15-50</f>
        <v>81.133367169119452</v>
      </c>
      <c r="DE15" s="40">
        <f>Model!$BE15+Model!CD15-50</f>
        <v>81.133367169119452</v>
      </c>
      <c r="DF15" s="40">
        <f>Model!$BE15+Model!CE15-50</f>
        <v>81.133367169119452</v>
      </c>
      <c r="DG15" s="40">
        <f>Model!$BE15+Model!CF15-50</f>
        <v>81.133367169119452</v>
      </c>
      <c r="DH15" s="36"/>
      <c r="DI15" s="36"/>
      <c r="DJ15" s="40">
        <f>Model!AE15*Model!CI15</f>
        <v>21.133367169119452</v>
      </c>
      <c r="DK15" s="40">
        <f>Model!AF15*Model!CJ15</f>
        <v>21.133367169119452</v>
      </c>
      <c r="DL15" s="40">
        <f>Model!AG15*Model!CK15</f>
        <v>21.133367169119452</v>
      </c>
      <c r="DM15" s="40">
        <f>Model!AH15*Model!CL15</f>
        <v>21.133367169119452</v>
      </c>
      <c r="DN15" s="40">
        <f>Model!AI15*Model!CM15</f>
        <v>14.793357018383615</v>
      </c>
      <c r="DO15" s="40">
        <f>Model!AJ15*Model!CN15</f>
        <v>55.020030452207507</v>
      </c>
      <c r="DP15" s="40">
        <f>Model!AK15*Model!CO15</f>
        <v>55.020030452207507</v>
      </c>
      <c r="DQ15" s="40">
        <f>Model!AL15*Model!CP15</f>
        <v>55.020030452207507</v>
      </c>
      <c r="DR15" s="40">
        <f>Model!AM15*Model!CQ15</f>
        <v>55.020030452207507</v>
      </c>
      <c r="DS15" s="40">
        <f>Model!AN15*Model!CR15</f>
        <v>38.514021316545254</v>
      </c>
      <c r="DT15" s="40">
        <f>Model!AO15*Model!CS15</f>
        <v>58.07669881066348</v>
      </c>
      <c r="DU15" s="40">
        <f>Model!AP15*Model!CT15</f>
        <v>58.07669881066348</v>
      </c>
      <c r="DV15" s="40">
        <f>Model!AQ15*Model!CU15</f>
        <v>58.07669881066348</v>
      </c>
      <c r="DW15" s="40">
        <f>Model!AR15*Model!CV15</f>
        <v>58.07669881066348</v>
      </c>
      <c r="DX15" s="40">
        <f>Model!AS15*Model!CW15</f>
        <v>40.653689167464428</v>
      </c>
      <c r="DY15" s="40">
        <f>Model!AT15*Model!CX15</f>
        <v>64.906693735295562</v>
      </c>
      <c r="DZ15" s="40">
        <f>Model!AU15*Model!CY15</f>
        <v>64.906693735295562</v>
      </c>
      <c r="EA15" s="40">
        <f>Model!AV15*Model!CZ15</f>
        <v>64.906693735295562</v>
      </c>
      <c r="EB15" s="40">
        <f>Model!AW15*Model!DA15</f>
        <v>64.906693735295562</v>
      </c>
      <c r="EC15" s="40">
        <f>Model!AX15*Model!DB15</f>
        <v>45.434685614706886</v>
      </c>
      <c r="ED15" s="40">
        <f>Model!AY15*Model!DC15</f>
        <v>68.963362093751527</v>
      </c>
      <c r="EE15" s="40">
        <f>Model!AZ15*Model!DD15</f>
        <v>68.963362093751527</v>
      </c>
      <c r="EF15" s="40">
        <f>Model!BA15*Model!DE15</f>
        <v>68.963362093751527</v>
      </c>
      <c r="EG15" s="40">
        <f>Model!BB15*Model!DF15</f>
        <v>68.963362093751527</v>
      </c>
      <c r="EH15" s="40">
        <f>Model!BC15*Model!DG15</f>
        <v>48.274353465626071</v>
      </c>
      <c r="ES15" s="36"/>
      <c r="ET15" s="36"/>
      <c r="EU15" s="36"/>
    </row>
    <row r="16" spans="1:165">
      <c r="A16">
        <v>1128</v>
      </c>
      <c r="B16" s="29">
        <f>INDEX('Customer Longevity'!$A$7:$A$206,MATCH(Scratch!A16,'Customer Longevity'!$B$7:$B$206,0))</f>
        <v>4.7001248193934231</v>
      </c>
      <c r="C16" s="3">
        <f ca="1">VLOOKUP(A16,'Average Balance'!A:B,2,FALSE)</f>
        <v>25979.539408984081</v>
      </c>
      <c r="D16" s="3"/>
      <c r="E16" s="29">
        <f>INDEX('Distance to Each Branch'!$C$7:$C$806,MATCH(Scratch!$A16&amp;Scratch!E$14,'Distance to Each Branch'!$K$7:$K$806,0))</f>
        <v>3.6615203711081974</v>
      </c>
      <c r="F16" s="29">
        <f>INDEX('Distance to Each Branch'!$C$7:$C$806,MATCH(Scratch!$A16&amp;Scratch!F$14,'Distance to Each Branch'!$K$7:$K$806,0))</f>
        <v>1.7664188113069728</v>
      </c>
      <c r="G16" s="29">
        <f>INDEX('Distance to Each Branch'!$C$7:$C$806,MATCH(Scratch!$A16&amp;Scratch!G$14,'Distance to Each Branch'!$K$7:$K$806,0))</f>
        <v>4.2797251035307351</v>
      </c>
      <c r="H16" s="29">
        <f>INDEX('Distance to Each Branch'!$C$7:$C$806,MATCH(Scratch!$A16&amp;Scratch!H$14,'Distance to Each Branch'!$K$7:$K$806,0))</f>
        <v>4.0914155839699387</v>
      </c>
      <c r="I16" s="29" t="str">
        <f t="shared" si="23"/>
        <v>Branch B</v>
      </c>
      <c r="K16" s="34">
        <f>MIN(Model!E16:'Model'!H16)</f>
        <v>1.7664188113069728</v>
      </c>
      <c r="L16" s="34">
        <v>0</v>
      </c>
      <c r="M16" s="29">
        <f>IF(Model!E16=Model!$K16,SMALL(Model!$E16:'Model'!$H16,2)-Model!$K16,0)</f>
        <v>0</v>
      </c>
      <c r="N16" s="29">
        <f>IF(Model!F16=Model!$K16,SMALL(Model!$E16:'Model'!$H16,2)-Model!$K16,0)</f>
        <v>1.8951015598012246</v>
      </c>
      <c r="O16" s="29">
        <f>IF(Model!G16=Model!$K16,SMALL(Model!$E16:'Model'!$H16,2)-Model!$K16,0)</f>
        <v>0</v>
      </c>
      <c r="P16" s="29">
        <f>IF(Model!H16=Model!$K16,SMALL(Model!$E16:'Model'!$H16,2)-Model!$K16,0)</f>
        <v>0</v>
      </c>
      <c r="R16" s="23">
        <v>1</v>
      </c>
      <c r="S16" s="23">
        <f>(1-IF(Model!M16=0,0,INDEX('Branch Closure Driven Attrition'!$D$9:$G$12,MATCH(Model!$B16,'Branch Closure Driven Attrition'!$C$9:$C$12,TRUE),MATCH(Model!M16,'Branch Closure Driven Attrition'!$D$8:$G$8,TRUE))))</f>
        <v>1</v>
      </c>
      <c r="T16" s="23">
        <f>(1-IF(Model!N16=0,0,INDEX('Branch Closure Driven Attrition'!$D$9:$G$12,MATCH(Model!$B16,'Branch Closure Driven Attrition'!$C$9:$C$12,TRUE),MATCH(Model!N16,'Branch Closure Driven Attrition'!$D$8:$G$8,TRUE))))</f>
        <v>0.6</v>
      </c>
      <c r="U16" s="23">
        <f>(1-IF(Model!O16=0,0,INDEX('Branch Closure Driven Attrition'!$D$9:$G$12,MATCH(Model!$B16,'Branch Closure Driven Attrition'!$C$9:$C$12,TRUE),MATCH(Model!O16,'Branch Closure Driven Attrition'!$D$8:$G$8,TRUE))))</f>
        <v>1</v>
      </c>
      <c r="V16" s="23">
        <f>(1-IF(Model!P16=0,0,INDEX('Branch Closure Driven Attrition'!$D$9:$G$12,MATCH(Model!$B16,'Branch Closure Driven Attrition'!$C$9:$C$12,TRUE),MATCH(Model!P16,'Branch Closure Driven Attrition'!$D$8:$G$8,TRUE))))</f>
        <v>1</v>
      </c>
      <c r="W16" s="29"/>
      <c r="X16" s="23">
        <f>Model!R16</f>
        <v>1</v>
      </c>
      <c r="Y16" s="23">
        <f>IF(Model!$C16&lt;'Fee Driven Attrition'!$I$8,1-IF(Model!Y$13='Fee Driven Attrition'!$J$7,'Fee Driven Attrition'!$J$8,'Fee Driven Attrition'!$K$8),1)</f>
        <v>1</v>
      </c>
      <c r="Z16" s="23">
        <f>IF(Model!$C16&lt;'Fee Driven Attrition'!$I$9,1-IF(Model!Z$13='Fee Driven Attrition'!$J$7,'Fee Driven Attrition'!$J$9,'Fee Driven Attrition'!$K$9),1)</f>
        <v>1</v>
      </c>
      <c r="AA16" s="23">
        <f>IF(Model!$C16&lt;'Fee Driven Attrition'!$I$8,1-IF(Model!AA$13='Fee Driven Attrition'!$J$7,'Fee Driven Attrition'!$J$8,'Fee Driven Attrition'!$K$8),1)</f>
        <v>1</v>
      </c>
      <c r="AB16" s="23">
        <f>IF(Model!$C16&lt;'Fee Driven Attrition'!$I$9,1-IF(Model!AB$13='Fee Driven Attrition'!$J$7,'Fee Driven Attrition'!$J$9,'Fee Driven Attrition'!$K$9),1)</f>
        <v>1</v>
      </c>
      <c r="AC16" s="29"/>
      <c r="AD16" s="23"/>
      <c r="AE16" s="23">
        <f>INDEX(Model!$R16:$V16,,MATCH(Model!AE$14,Model!$R$14:'Model'!$V$14,FALSE))*INDEX(Model!$X16:$AB16,MATCH(Model!AE$12+Model!AE$13,Model!$X$14:$AB$14,FALSE))</f>
        <v>1</v>
      </c>
      <c r="AF16" s="23">
        <f>INDEX(Model!$R16:$V16,,MATCH(Model!AF$14,Model!$R$14:'Model'!$V$14,FALSE))*INDEX(Model!$X16:$AB16,MATCH(Model!AF$12+Model!AF$13,Model!$X$14:$AB$14,FALSE))</f>
        <v>1</v>
      </c>
      <c r="AG16" s="23">
        <f>INDEX(Model!$R16:$V16,,MATCH(Model!AG$14,Model!$R$14:'Model'!$V$14,FALSE))*INDEX(Model!$X16:$AB16,MATCH(Model!AG$12+Model!AG$13,Model!$X$14:$AB$14,FALSE))</f>
        <v>0.6</v>
      </c>
      <c r="AH16" s="23">
        <f>INDEX(Model!$R16:$V16,,MATCH(Model!AH$14,Model!$R$14:'Model'!$V$14,FALSE))*INDEX(Model!$X16:$AB16,MATCH(Model!AH$12+Model!AH$13,Model!$X$14:$AB$14,FALSE))</f>
        <v>1</v>
      </c>
      <c r="AI16" s="23">
        <f>INDEX(Model!$R16:$V16,,MATCH(Model!AI$14,Model!$R$14:'Model'!$V$14,FALSE))*INDEX(Model!$X16:$AB16,MATCH(Model!AI$12+Model!AI$13,Model!$X$14:$AB$14,FALSE))</f>
        <v>1</v>
      </c>
      <c r="AJ16" s="23">
        <f>INDEX(Model!$R16:$V16,,MATCH(Model!AJ$14,Model!$R$14:'Model'!$V$14,FALSE))*INDEX(Model!$X16:$AB16,MATCH(Model!AJ$12+Model!AJ$13,Model!$X$14:$AB$14,FALSE))</f>
        <v>1</v>
      </c>
      <c r="AK16" s="23">
        <f>INDEX(Model!$R16:$V16,,MATCH(Model!AK$14,Model!$R$14:'Model'!$V$14,FALSE))*INDEX(Model!$X16:$AB16,MATCH(Model!AK$12+Model!AK$13,Model!$X$14:$AB$14,FALSE))</f>
        <v>1</v>
      </c>
      <c r="AL16" s="23">
        <f>INDEX(Model!$R16:$V16,,MATCH(Model!AL$14,Model!$R$14:'Model'!$V$14,FALSE))*INDEX(Model!$X16:$AB16,MATCH(Model!AL$12+Model!AL$13,Model!$X$14:$AB$14,FALSE))</f>
        <v>0.6</v>
      </c>
      <c r="AM16" s="23">
        <f>INDEX(Model!$R16:$V16,,MATCH(Model!AM$14,Model!$R$14:'Model'!$V$14,FALSE))*INDEX(Model!$X16:$AB16,MATCH(Model!AM$12+Model!AM$13,Model!$X$14:$AB$14,FALSE))</f>
        <v>1</v>
      </c>
      <c r="AN16" s="23">
        <f>INDEX(Model!$R16:$V16,,MATCH(Model!AN$14,Model!$R$14:'Model'!$V$14,FALSE))*INDEX(Model!$X16:$AB16,MATCH(Model!AN$12+Model!AN$13,Model!$X$14:$AB$14,FALSE))</f>
        <v>1</v>
      </c>
      <c r="AO16" s="23">
        <f>INDEX(Model!$R16:$V16,,MATCH(Model!AO$14,Model!$R$14:'Model'!$V$14,FALSE))*INDEX(Model!$X16:$AB16,MATCH(Model!AO$12+Model!AO$13,Model!$X$14:$AB$14,FALSE))</f>
        <v>1</v>
      </c>
      <c r="AP16" s="23">
        <f>INDEX(Model!$R16:$V16,,MATCH(Model!AP$14,Model!$R$14:'Model'!$V$14,FALSE))*INDEX(Model!$X16:$AB16,MATCH(Model!AP$12+Model!AP$13,Model!$X$14:$AB$14,FALSE))</f>
        <v>1</v>
      </c>
      <c r="AQ16" s="23">
        <f>INDEX(Model!$R16:$V16,,MATCH(Model!AQ$14,Model!$R$14:'Model'!$V$14,FALSE))*INDEX(Model!$X16:$AB16,MATCH(Model!AQ$12+Model!AQ$13,Model!$X$14:$AB$14,FALSE))</f>
        <v>0.6</v>
      </c>
      <c r="AR16" s="23">
        <f>INDEX(Model!$R16:$V16,,MATCH(Model!AR$14,Model!$R$14:'Model'!$V$14,FALSE))*INDEX(Model!$X16:$AB16,MATCH(Model!AR$12+Model!AR$13,Model!$X$14:$AB$14,FALSE))</f>
        <v>1</v>
      </c>
      <c r="AS16" s="23">
        <f>INDEX(Model!$R16:$V16,,MATCH(Model!AS$14,Model!$R$14:'Model'!$V$14,FALSE))*INDEX(Model!$X16:$AB16,MATCH(Model!AS$12+Model!AS$13,Model!$X$14:$AB$14,FALSE))</f>
        <v>1</v>
      </c>
      <c r="AT16" s="23">
        <f>INDEX(Model!$R16:$V16,,MATCH(Model!AT$14,Model!$R$14:'Model'!$V$14,FALSE))*INDEX(Model!$X16:$AB16,MATCH(Model!AT$12+Model!AT$13,Model!$X$14:$AB$14,FALSE))</f>
        <v>1</v>
      </c>
      <c r="AU16" s="23">
        <f>INDEX(Model!$R16:$V16,,MATCH(Model!AU$14,Model!$R$14:'Model'!$V$14,FALSE))*INDEX(Model!$X16:$AB16,MATCH(Model!AU$12+Model!AU$13,Model!$X$14:$AB$14,FALSE))</f>
        <v>1</v>
      </c>
      <c r="AV16" s="23">
        <f>INDEX(Model!$R16:$V16,,MATCH(Model!AV$14,Model!$R$14:'Model'!$V$14,FALSE))*INDEX(Model!$X16:$AB16,MATCH(Model!AV$12+Model!AV$13,Model!$X$14:$AB$14,FALSE))</f>
        <v>0.6</v>
      </c>
      <c r="AW16" s="23">
        <f>INDEX(Model!$R16:$V16,,MATCH(Model!AW$14,Model!$R$14:'Model'!$V$14,FALSE))*INDEX(Model!$X16:$AB16,MATCH(Model!AW$12+Model!AW$13,Model!$X$14:$AB$14,FALSE))</f>
        <v>1</v>
      </c>
      <c r="AX16" s="23">
        <f>INDEX(Model!$R16:$V16,,MATCH(Model!AX$14,Model!$R$14:'Model'!$V$14,FALSE))*INDEX(Model!$X16:$AB16,MATCH(Model!AX$12+Model!AX$13,Model!$X$14:$AB$14,FALSE))</f>
        <v>1</v>
      </c>
      <c r="AY16" s="23">
        <f>INDEX(Model!$R16:$V16,,MATCH(Model!AY$14,Model!$R$14:'Model'!$V$14,FALSE))*INDEX(Model!$X16:$AB16,MATCH(Model!AY$12+Model!AY$13,Model!$X$14:$AB$14,FALSE))</f>
        <v>1</v>
      </c>
      <c r="AZ16" s="23">
        <f>INDEX(Model!$R16:$V16,,MATCH(Model!AZ$14,Model!$R$14:'Model'!$V$14,FALSE))*INDEX(Model!$X16:$AB16,MATCH(Model!AZ$12+Model!AZ$13,Model!$X$14:$AB$14,FALSE))</f>
        <v>1</v>
      </c>
      <c r="BA16" s="23">
        <f>INDEX(Model!$R16:$V16,,MATCH(Model!BA$14,Model!$R$14:'Model'!$V$14,FALSE))*INDEX(Model!$X16:$AB16,MATCH(Model!BA$12+Model!BA$13,Model!$X$14:$AB$14,FALSE))</f>
        <v>0.6</v>
      </c>
      <c r="BB16" s="23">
        <f>INDEX(Model!$R16:$V16,,MATCH(Model!BB$14,Model!$R$14:'Model'!$V$14,FALSE))*INDEX(Model!$X16:$AB16,MATCH(Model!BB$12+Model!BB$13,Model!$X$14:$AB$14,FALSE))</f>
        <v>1</v>
      </c>
      <c r="BC16" s="23">
        <f>INDEX(Model!$R16:$V16,,MATCH(Model!BC$14,Model!$R$14:'Model'!$V$14,FALSE))*INDEX(Model!$X16:$AB16,MATCH(Model!BC$12+Model!BC$13,Model!$X$14:$AB$14,FALSE))</f>
        <v>1</v>
      </c>
      <c r="BD16" s="60"/>
      <c r="BE16" s="33">
        <f>Model!C16*1%</f>
        <v>259.79539408984084</v>
      </c>
      <c r="BF16" s="1"/>
      <c r="BG16" s="1"/>
      <c r="BH16" s="38">
        <f>IF(Model!$C16&lt;Model!CI$12,Model!CI$13,0)</f>
        <v>0</v>
      </c>
      <c r="BI16" s="38">
        <f>IF(Model!$C16&lt;Model!CJ$12,Model!CJ$13,0)</f>
        <v>0</v>
      </c>
      <c r="BJ16" s="38">
        <f>IF(Model!$C16&lt;Model!CK$12,Model!CK$13,0)</f>
        <v>0</v>
      </c>
      <c r="BK16" s="38">
        <f>IF(Model!$C16&lt;Model!CL$12,Model!CL$13,0)</f>
        <v>0</v>
      </c>
      <c r="BL16" s="38">
        <f>IF(Model!$C16&lt;Model!CM$12,Model!CM$13,0)</f>
        <v>0</v>
      </c>
      <c r="BM16" s="38">
        <f>IF(Model!$C16&lt;Model!CN$12,Model!CN$13,0)</f>
        <v>0</v>
      </c>
      <c r="BN16" s="38">
        <f>IF(Model!$C16&lt;Model!CO$12,Model!CO$13,0)</f>
        <v>0</v>
      </c>
      <c r="BO16" s="38">
        <f>IF(Model!$C16&lt;Model!CP$12,Model!CP$13,0)</f>
        <v>0</v>
      </c>
      <c r="BP16" s="38">
        <f>IF(Model!$C16&lt;Model!CQ$12,Model!CQ$13,0)</f>
        <v>0</v>
      </c>
      <c r="BQ16" s="38">
        <f>IF(Model!$C16&lt;Model!CR$12,Model!CR$13,0)</f>
        <v>0</v>
      </c>
      <c r="BR16" s="38">
        <f>IF(Model!$C16&lt;Model!CS$12,Model!CS$13,0)</f>
        <v>0</v>
      </c>
      <c r="BS16" s="38">
        <f>IF(Model!$C16&lt;Model!CT$12,Model!CT$13,0)</f>
        <v>0</v>
      </c>
      <c r="BT16" s="38">
        <f>IF(Model!$C16&lt;Model!CU$12,Model!CU$13,0)</f>
        <v>0</v>
      </c>
      <c r="BU16" s="38">
        <f>IF(Model!$C16&lt;Model!CV$12,Model!CV$13,0)</f>
        <v>0</v>
      </c>
      <c r="BV16" s="38">
        <f>IF(Model!$C16&lt;Model!CW$12,Model!CW$13,0)</f>
        <v>0</v>
      </c>
      <c r="BW16" s="38">
        <f>IF(Model!$C16&lt;Model!CX$12,Model!CX$13,0)</f>
        <v>0</v>
      </c>
      <c r="BX16" s="38">
        <f>IF(Model!$C16&lt;Model!CY$12,Model!CY$13,0)</f>
        <v>0</v>
      </c>
      <c r="BY16" s="38">
        <f>IF(Model!$C16&lt;Model!CZ$12,Model!CZ$13,0)</f>
        <v>0</v>
      </c>
      <c r="BZ16" s="38">
        <f>IF(Model!$C16&lt;Model!DA$12,Model!DA$13,0)</f>
        <v>0</v>
      </c>
      <c r="CA16" s="38">
        <f>IF(Model!$C16&lt;Model!DB$12,Model!DB$13,0)</f>
        <v>0</v>
      </c>
      <c r="CB16" s="38">
        <f>IF(Model!$C16&lt;Model!DC$12,Model!DC$13,0)</f>
        <v>0</v>
      </c>
      <c r="CC16" s="38">
        <f>IF(Model!$C16&lt;Model!DD$12,Model!DD$13,0)</f>
        <v>0</v>
      </c>
      <c r="CD16" s="38">
        <f>IF(Model!$C16&lt;Model!DE$12,Model!DE$13,0)</f>
        <v>0</v>
      </c>
      <c r="CE16" s="38">
        <f>IF(Model!$C16&lt;Model!DF$12,Model!DF$13,0)</f>
        <v>0</v>
      </c>
      <c r="CF16" s="38">
        <f>IF(Model!$C16&lt;Model!DG$12,Model!DG$13,0)</f>
        <v>0</v>
      </c>
      <c r="CG16" s="1"/>
      <c r="CH16" s="1"/>
      <c r="CI16" s="40">
        <f>Model!$BE16+Model!BH16-50</f>
        <v>209.79539408984084</v>
      </c>
      <c r="CJ16" s="40">
        <f>Model!$BE16+Model!BI16-50</f>
        <v>209.79539408984084</v>
      </c>
      <c r="CK16" s="40">
        <f>Model!$BE16+Model!BJ16-50</f>
        <v>209.79539408984084</v>
      </c>
      <c r="CL16" s="40">
        <f>Model!$BE16+Model!BK16-50</f>
        <v>209.79539408984084</v>
      </c>
      <c r="CM16" s="40">
        <f>Model!$BE16+Model!BL16-50</f>
        <v>209.79539408984084</v>
      </c>
      <c r="CN16" s="40">
        <f>Model!$BE16+Model!BM16-50</f>
        <v>209.79539408984084</v>
      </c>
      <c r="CO16" s="40">
        <f>Model!$BE16+Model!BN16-50</f>
        <v>209.79539408984084</v>
      </c>
      <c r="CP16" s="40">
        <f>Model!$BE16+Model!BO16-50</f>
        <v>209.79539408984084</v>
      </c>
      <c r="CQ16" s="40">
        <f>Model!$BE16+Model!BP16-50</f>
        <v>209.79539408984084</v>
      </c>
      <c r="CR16" s="40">
        <f>Model!$BE16+Model!BQ16-50</f>
        <v>209.79539408984084</v>
      </c>
      <c r="CS16" s="40">
        <f>Model!$BE16+Model!BR16-50</f>
        <v>209.79539408984084</v>
      </c>
      <c r="CT16" s="40">
        <f>Model!$BE16+Model!BS16-50</f>
        <v>209.79539408984084</v>
      </c>
      <c r="CU16" s="40">
        <f>Model!$BE16+Model!BT16-50</f>
        <v>209.79539408984084</v>
      </c>
      <c r="CV16" s="40">
        <f>Model!$BE16+Model!BU16-50</f>
        <v>209.79539408984084</v>
      </c>
      <c r="CW16" s="40">
        <f>Model!$BE16+Model!BV16-50</f>
        <v>209.79539408984084</v>
      </c>
      <c r="CX16" s="40">
        <f>Model!$BE16+Model!BW16-50</f>
        <v>209.79539408984084</v>
      </c>
      <c r="CY16" s="40">
        <f>Model!$BE16+Model!BX16-50</f>
        <v>209.79539408984084</v>
      </c>
      <c r="CZ16" s="40">
        <f>Model!$BE16+Model!BY16-50</f>
        <v>209.79539408984084</v>
      </c>
      <c r="DA16" s="40">
        <f>Model!$BE16+Model!BZ16-50</f>
        <v>209.79539408984084</v>
      </c>
      <c r="DB16" s="40">
        <f>Model!$BE16+Model!CA16-50</f>
        <v>209.79539408984084</v>
      </c>
      <c r="DC16" s="40">
        <f>Model!$BE16+Model!CB16-50</f>
        <v>209.79539408984084</v>
      </c>
      <c r="DD16" s="40">
        <f>Model!$BE16+Model!CC16-50</f>
        <v>209.79539408984084</v>
      </c>
      <c r="DE16" s="40">
        <f>Model!$BE16+Model!CD16-50</f>
        <v>209.79539408984084</v>
      </c>
      <c r="DF16" s="40">
        <f>Model!$BE16+Model!CE16-50</f>
        <v>209.79539408984084</v>
      </c>
      <c r="DG16" s="40">
        <f>Model!$BE16+Model!CF16-50</f>
        <v>209.79539408984084</v>
      </c>
      <c r="DH16" s="36"/>
      <c r="DI16" s="36"/>
      <c r="DJ16" s="40">
        <f>Model!AE16*Model!CI16</f>
        <v>209.79539408984084</v>
      </c>
      <c r="DK16" s="40">
        <f>Model!AF16*Model!CJ16</f>
        <v>209.79539408984084</v>
      </c>
      <c r="DL16" s="40">
        <f>Model!AG16*Model!CK16</f>
        <v>125.8772364539045</v>
      </c>
      <c r="DM16" s="40">
        <f>Model!AH16*Model!CL16</f>
        <v>209.79539408984084</v>
      </c>
      <c r="DN16" s="40">
        <f>Model!AI16*Model!CM16</f>
        <v>209.79539408984084</v>
      </c>
      <c r="DO16" s="40">
        <f>Model!AJ16*Model!CN16</f>
        <v>209.79539408984084</v>
      </c>
      <c r="DP16" s="40">
        <f>Model!AK16*Model!CO16</f>
        <v>209.79539408984084</v>
      </c>
      <c r="DQ16" s="40">
        <f>Model!AL16*Model!CP16</f>
        <v>125.8772364539045</v>
      </c>
      <c r="DR16" s="40">
        <f>Model!AM16*Model!CQ16</f>
        <v>209.79539408984084</v>
      </c>
      <c r="DS16" s="40">
        <f>Model!AN16*Model!CR16</f>
        <v>209.79539408984084</v>
      </c>
      <c r="DT16" s="40">
        <f>Model!AO16*Model!CS16</f>
        <v>209.79539408984084</v>
      </c>
      <c r="DU16" s="40">
        <f>Model!AP16*Model!CT16</f>
        <v>209.79539408984084</v>
      </c>
      <c r="DV16" s="40">
        <f>Model!AQ16*Model!CU16</f>
        <v>125.8772364539045</v>
      </c>
      <c r="DW16" s="40">
        <f>Model!AR16*Model!CV16</f>
        <v>209.79539408984084</v>
      </c>
      <c r="DX16" s="40">
        <f>Model!AS16*Model!CW16</f>
        <v>209.79539408984084</v>
      </c>
      <c r="DY16" s="40">
        <f>Model!AT16*Model!CX16</f>
        <v>209.79539408984084</v>
      </c>
      <c r="DZ16" s="40">
        <f>Model!AU16*Model!CY16</f>
        <v>209.79539408984084</v>
      </c>
      <c r="EA16" s="40">
        <f>Model!AV16*Model!CZ16</f>
        <v>125.8772364539045</v>
      </c>
      <c r="EB16" s="40">
        <f>Model!AW16*Model!DA16</f>
        <v>209.79539408984084</v>
      </c>
      <c r="EC16" s="40">
        <f>Model!AX16*Model!DB16</f>
        <v>209.79539408984084</v>
      </c>
      <c r="ED16" s="40">
        <f>Model!AY16*Model!DC16</f>
        <v>209.79539408984084</v>
      </c>
      <c r="EE16" s="40">
        <f>Model!AZ16*Model!DD16</f>
        <v>209.79539408984084</v>
      </c>
      <c r="EF16" s="40">
        <f>Model!BA16*Model!DE16</f>
        <v>125.8772364539045</v>
      </c>
      <c r="EG16" s="40">
        <f>Model!BB16*Model!DF16</f>
        <v>209.79539408984084</v>
      </c>
      <c r="EH16" s="40">
        <f>Model!BC16*Model!DG16</f>
        <v>209.79539408984084</v>
      </c>
      <c r="ES16" s="36"/>
      <c r="ET16" s="36"/>
      <c r="EU16" s="36"/>
    </row>
    <row r="17" spans="1:151">
      <c r="A17">
        <v>1191</v>
      </c>
      <c r="B17" s="29">
        <f>INDEX('Customer Longevity'!$A$7:$A$206,MATCH(Scratch!A17,'Customer Longevity'!$B$7:$B$206,0))</f>
        <v>6.9839157337480327</v>
      </c>
      <c r="C17" s="3">
        <f ca="1">VLOOKUP(A17,'Average Balance'!A:B,2,FALSE)</f>
        <v>17680.131285423045</v>
      </c>
      <c r="D17" s="3"/>
      <c r="E17" s="29">
        <f>INDEX('Distance to Each Branch'!$C$7:$C$806,MATCH(Scratch!$A17&amp;Scratch!E$14,'Distance to Each Branch'!$K$7:$K$806,0))</f>
        <v>1.0732761483928892</v>
      </c>
      <c r="F17" s="29">
        <f>INDEX('Distance to Each Branch'!$C$7:$C$806,MATCH(Scratch!$A17&amp;Scratch!F$14,'Distance to Each Branch'!$K$7:$K$806,0))</f>
        <v>4.1780270203740013</v>
      </c>
      <c r="G17" s="29">
        <f>INDEX('Distance to Each Branch'!$C$7:$C$806,MATCH(Scratch!$A17&amp;Scratch!G$14,'Distance to Each Branch'!$K$7:$K$806,0))</f>
        <v>1.3032208809003132</v>
      </c>
      <c r="H17" s="29">
        <f>INDEX('Distance to Each Branch'!$C$7:$C$806,MATCH(Scratch!$A17&amp;Scratch!H$14,'Distance to Each Branch'!$K$7:$K$806,0))</f>
        <v>3.3057305777003418</v>
      </c>
      <c r="I17" s="29" t="str">
        <f t="shared" si="23"/>
        <v>Branch A</v>
      </c>
      <c r="K17" s="34">
        <f>MIN(Model!E17:'Model'!H17)</f>
        <v>1.0732761483928892</v>
      </c>
      <c r="L17" s="34">
        <v>0</v>
      </c>
      <c r="M17" s="29">
        <f>IF(Model!E17=Model!$K17,SMALL(Model!$E17:'Model'!$H17,2)-Model!$K17,0)</f>
        <v>0.22994473250742398</v>
      </c>
      <c r="N17" s="29">
        <f>IF(Model!F17=Model!$K17,SMALL(Model!$E17:'Model'!$H17,2)-Model!$K17,0)</f>
        <v>0</v>
      </c>
      <c r="O17" s="29">
        <f>IF(Model!G17=Model!$K17,SMALL(Model!$E17:'Model'!$H17,2)-Model!$K17,0)</f>
        <v>0</v>
      </c>
      <c r="P17" s="29">
        <f>IF(Model!H17=Model!$K17,SMALL(Model!$E17:'Model'!$H17,2)-Model!$K17,0)</f>
        <v>0</v>
      </c>
      <c r="R17" s="23">
        <v>1</v>
      </c>
      <c r="S17" s="23">
        <f>(1-IF(Model!M17=0,0,INDEX('Branch Closure Driven Attrition'!$D$9:$G$12,MATCH(Model!$B17,'Branch Closure Driven Attrition'!$C$9:$C$12,TRUE),MATCH(Model!M17,'Branch Closure Driven Attrition'!$D$8:$G$8,TRUE))))</f>
        <v>0.8</v>
      </c>
      <c r="T17" s="23">
        <f>(1-IF(Model!N17=0,0,INDEX('Branch Closure Driven Attrition'!$D$9:$G$12,MATCH(Model!$B17,'Branch Closure Driven Attrition'!$C$9:$C$12,TRUE),MATCH(Model!N17,'Branch Closure Driven Attrition'!$D$8:$G$8,TRUE))))</f>
        <v>1</v>
      </c>
      <c r="U17" s="23">
        <f>(1-IF(Model!O17=0,0,INDEX('Branch Closure Driven Attrition'!$D$9:$G$12,MATCH(Model!$B17,'Branch Closure Driven Attrition'!$C$9:$C$12,TRUE),MATCH(Model!O17,'Branch Closure Driven Attrition'!$D$8:$G$8,TRUE))))</f>
        <v>1</v>
      </c>
      <c r="V17" s="23">
        <f>(1-IF(Model!P17=0,0,INDEX('Branch Closure Driven Attrition'!$D$9:$G$12,MATCH(Model!$B17,'Branch Closure Driven Attrition'!$C$9:$C$12,TRUE),MATCH(Model!P17,'Branch Closure Driven Attrition'!$D$8:$G$8,TRUE))))</f>
        <v>1</v>
      </c>
      <c r="W17" s="29"/>
      <c r="X17" s="23">
        <f>Model!R17</f>
        <v>1</v>
      </c>
      <c r="Y17" s="23">
        <f>IF(Model!$C17&lt;'Fee Driven Attrition'!$I$8,1-IF(Model!Y$13='Fee Driven Attrition'!$J$7,'Fee Driven Attrition'!$J$8,'Fee Driven Attrition'!$K$8),1)</f>
        <v>1</v>
      </c>
      <c r="Z17" s="23">
        <f>IF(Model!$C17&lt;'Fee Driven Attrition'!$I$9,1-IF(Model!Z$13='Fee Driven Attrition'!$J$7,'Fee Driven Attrition'!$J$9,'Fee Driven Attrition'!$K$9),1)</f>
        <v>1</v>
      </c>
      <c r="AA17" s="23">
        <f>IF(Model!$C17&lt;'Fee Driven Attrition'!$I$8,1-IF(Model!AA$13='Fee Driven Attrition'!$J$7,'Fee Driven Attrition'!$J$8,'Fee Driven Attrition'!$K$8),1)</f>
        <v>1</v>
      </c>
      <c r="AB17" s="23">
        <f>IF(Model!$C17&lt;'Fee Driven Attrition'!$I$9,1-IF(Model!AB$13='Fee Driven Attrition'!$J$7,'Fee Driven Attrition'!$J$9,'Fee Driven Attrition'!$K$9),1)</f>
        <v>1</v>
      </c>
      <c r="AC17" s="29"/>
      <c r="AD17" s="23"/>
      <c r="AE17" s="23">
        <f>INDEX(Model!$R17:$V17,,MATCH(Model!AE$14,Model!$R$14:'Model'!$V$14,FALSE))*INDEX(Model!$X17:$AB17,MATCH(Model!AE$12+Model!AE$13,Model!$X$14:$AB$14,FALSE))</f>
        <v>1</v>
      </c>
      <c r="AF17" s="23">
        <f>INDEX(Model!$R17:$V17,,MATCH(Model!AF$14,Model!$R$14:'Model'!$V$14,FALSE))*INDEX(Model!$X17:$AB17,MATCH(Model!AF$12+Model!AF$13,Model!$X$14:$AB$14,FALSE))</f>
        <v>0.8</v>
      </c>
      <c r="AG17" s="23">
        <f>INDEX(Model!$R17:$V17,,MATCH(Model!AG$14,Model!$R$14:'Model'!$V$14,FALSE))*INDEX(Model!$X17:$AB17,MATCH(Model!AG$12+Model!AG$13,Model!$X$14:$AB$14,FALSE))</f>
        <v>1</v>
      </c>
      <c r="AH17" s="23">
        <f>INDEX(Model!$R17:$V17,,MATCH(Model!AH$14,Model!$R$14:'Model'!$V$14,FALSE))*INDEX(Model!$X17:$AB17,MATCH(Model!AH$12+Model!AH$13,Model!$X$14:$AB$14,FALSE))</f>
        <v>1</v>
      </c>
      <c r="AI17" s="23">
        <f>INDEX(Model!$R17:$V17,,MATCH(Model!AI$14,Model!$R$14:'Model'!$V$14,FALSE))*INDEX(Model!$X17:$AB17,MATCH(Model!AI$12+Model!AI$13,Model!$X$14:$AB$14,FALSE))</f>
        <v>1</v>
      </c>
      <c r="AJ17" s="23">
        <f>INDEX(Model!$R17:$V17,,MATCH(Model!AJ$14,Model!$R$14:'Model'!$V$14,FALSE))*INDEX(Model!$X17:$AB17,MATCH(Model!AJ$12+Model!AJ$13,Model!$X$14:$AB$14,FALSE))</f>
        <v>1</v>
      </c>
      <c r="AK17" s="23">
        <f>INDEX(Model!$R17:$V17,,MATCH(Model!AK$14,Model!$R$14:'Model'!$V$14,FALSE))*INDEX(Model!$X17:$AB17,MATCH(Model!AK$12+Model!AK$13,Model!$X$14:$AB$14,FALSE))</f>
        <v>0.8</v>
      </c>
      <c r="AL17" s="23">
        <f>INDEX(Model!$R17:$V17,,MATCH(Model!AL$14,Model!$R$14:'Model'!$V$14,FALSE))*INDEX(Model!$X17:$AB17,MATCH(Model!AL$12+Model!AL$13,Model!$X$14:$AB$14,FALSE))</f>
        <v>1</v>
      </c>
      <c r="AM17" s="23">
        <f>INDEX(Model!$R17:$V17,,MATCH(Model!AM$14,Model!$R$14:'Model'!$V$14,FALSE))*INDEX(Model!$X17:$AB17,MATCH(Model!AM$12+Model!AM$13,Model!$X$14:$AB$14,FALSE))</f>
        <v>1</v>
      </c>
      <c r="AN17" s="23">
        <f>INDEX(Model!$R17:$V17,,MATCH(Model!AN$14,Model!$R$14:'Model'!$V$14,FALSE))*INDEX(Model!$X17:$AB17,MATCH(Model!AN$12+Model!AN$13,Model!$X$14:$AB$14,FALSE))</f>
        <v>1</v>
      </c>
      <c r="AO17" s="23">
        <f>INDEX(Model!$R17:$V17,,MATCH(Model!AO$14,Model!$R$14:'Model'!$V$14,FALSE))*INDEX(Model!$X17:$AB17,MATCH(Model!AO$12+Model!AO$13,Model!$X$14:$AB$14,FALSE))</f>
        <v>1</v>
      </c>
      <c r="AP17" s="23">
        <f>INDEX(Model!$R17:$V17,,MATCH(Model!AP$14,Model!$R$14:'Model'!$V$14,FALSE))*INDEX(Model!$X17:$AB17,MATCH(Model!AP$12+Model!AP$13,Model!$X$14:$AB$14,FALSE))</f>
        <v>0.8</v>
      </c>
      <c r="AQ17" s="23">
        <f>INDEX(Model!$R17:$V17,,MATCH(Model!AQ$14,Model!$R$14:'Model'!$V$14,FALSE))*INDEX(Model!$X17:$AB17,MATCH(Model!AQ$12+Model!AQ$13,Model!$X$14:$AB$14,FALSE))</f>
        <v>1</v>
      </c>
      <c r="AR17" s="23">
        <f>INDEX(Model!$R17:$V17,,MATCH(Model!AR$14,Model!$R$14:'Model'!$V$14,FALSE))*INDEX(Model!$X17:$AB17,MATCH(Model!AR$12+Model!AR$13,Model!$X$14:$AB$14,FALSE))</f>
        <v>1</v>
      </c>
      <c r="AS17" s="23">
        <f>INDEX(Model!$R17:$V17,,MATCH(Model!AS$14,Model!$R$14:'Model'!$V$14,FALSE))*INDEX(Model!$X17:$AB17,MATCH(Model!AS$12+Model!AS$13,Model!$X$14:$AB$14,FALSE))</f>
        <v>1</v>
      </c>
      <c r="AT17" s="23">
        <f>INDEX(Model!$R17:$V17,,MATCH(Model!AT$14,Model!$R$14:'Model'!$V$14,FALSE))*INDEX(Model!$X17:$AB17,MATCH(Model!AT$12+Model!AT$13,Model!$X$14:$AB$14,FALSE))</f>
        <v>1</v>
      </c>
      <c r="AU17" s="23">
        <f>INDEX(Model!$R17:$V17,,MATCH(Model!AU$14,Model!$R$14:'Model'!$V$14,FALSE))*INDEX(Model!$X17:$AB17,MATCH(Model!AU$12+Model!AU$13,Model!$X$14:$AB$14,FALSE))</f>
        <v>0.8</v>
      </c>
      <c r="AV17" s="23">
        <f>INDEX(Model!$R17:$V17,,MATCH(Model!AV$14,Model!$R$14:'Model'!$V$14,FALSE))*INDEX(Model!$X17:$AB17,MATCH(Model!AV$12+Model!AV$13,Model!$X$14:$AB$14,FALSE))</f>
        <v>1</v>
      </c>
      <c r="AW17" s="23">
        <f>INDEX(Model!$R17:$V17,,MATCH(Model!AW$14,Model!$R$14:'Model'!$V$14,FALSE))*INDEX(Model!$X17:$AB17,MATCH(Model!AW$12+Model!AW$13,Model!$X$14:$AB$14,FALSE))</f>
        <v>1</v>
      </c>
      <c r="AX17" s="23">
        <f>INDEX(Model!$R17:$V17,,MATCH(Model!AX$14,Model!$R$14:'Model'!$V$14,FALSE))*INDEX(Model!$X17:$AB17,MATCH(Model!AX$12+Model!AX$13,Model!$X$14:$AB$14,FALSE))</f>
        <v>1</v>
      </c>
      <c r="AY17" s="23">
        <f>INDEX(Model!$R17:$V17,,MATCH(Model!AY$14,Model!$R$14:'Model'!$V$14,FALSE))*INDEX(Model!$X17:$AB17,MATCH(Model!AY$12+Model!AY$13,Model!$X$14:$AB$14,FALSE))</f>
        <v>1</v>
      </c>
      <c r="AZ17" s="23">
        <f>INDEX(Model!$R17:$V17,,MATCH(Model!AZ$14,Model!$R$14:'Model'!$V$14,FALSE))*INDEX(Model!$X17:$AB17,MATCH(Model!AZ$12+Model!AZ$13,Model!$X$14:$AB$14,FALSE))</f>
        <v>0.8</v>
      </c>
      <c r="BA17" s="23">
        <f>INDEX(Model!$R17:$V17,,MATCH(Model!BA$14,Model!$R$14:'Model'!$V$14,FALSE))*INDEX(Model!$X17:$AB17,MATCH(Model!BA$12+Model!BA$13,Model!$X$14:$AB$14,FALSE))</f>
        <v>1</v>
      </c>
      <c r="BB17" s="23">
        <f>INDEX(Model!$R17:$V17,,MATCH(Model!BB$14,Model!$R$14:'Model'!$V$14,FALSE))*INDEX(Model!$X17:$AB17,MATCH(Model!BB$12+Model!BB$13,Model!$X$14:$AB$14,FALSE))</f>
        <v>1</v>
      </c>
      <c r="BC17" s="23">
        <f>INDEX(Model!$R17:$V17,,MATCH(Model!BC$14,Model!$R$14:'Model'!$V$14,FALSE))*INDEX(Model!$X17:$AB17,MATCH(Model!BC$12+Model!BC$13,Model!$X$14:$AB$14,FALSE))</f>
        <v>1</v>
      </c>
      <c r="BD17" s="60"/>
      <c r="BE17" s="33">
        <f>Model!C17*1%</f>
        <v>176.80131285423045</v>
      </c>
      <c r="BF17" s="1"/>
      <c r="BG17" s="1"/>
      <c r="BH17" s="38">
        <f>IF(Model!$C17&lt;Model!CI$12,Model!CI$13,0)</f>
        <v>0</v>
      </c>
      <c r="BI17" s="38">
        <f>IF(Model!$C17&lt;Model!CJ$12,Model!CJ$13,0)</f>
        <v>0</v>
      </c>
      <c r="BJ17" s="38">
        <f>IF(Model!$C17&lt;Model!CK$12,Model!CK$13,0)</f>
        <v>0</v>
      </c>
      <c r="BK17" s="38">
        <f>IF(Model!$C17&lt;Model!CL$12,Model!CL$13,0)</f>
        <v>0</v>
      </c>
      <c r="BL17" s="38">
        <f>IF(Model!$C17&lt;Model!CM$12,Model!CM$13,0)</f>
        <v>0</v>
      </c>
      <c r="BM17" s="38">
        <f>IF(Model!$C17&lt;Model!CN$12,Model!CN$13,0)</f>
        <v>0</v>
      </c>
      <c r="BN17" s="38">
        <f>IF(Model!$C17&lt;Model!CO$12,Model!CO$13,0)</f>
        <v>0</v>
      </c>
      <c r="BO17" s="38">
        <f>IF(Model!$C17&lt;Model!CP$12,Model!CP$13,0)</f>
        <v>0</v>
      </c>
      <c r="BP17" s="38">
        <f>IF(Model!$C17&lt;Model!CQ$12,Model!CQ$13,0)</f>
        <v>0</v>
      </c>
      <c r="BQ17" s="38">
        <f>IF(Model!$C17&lt;Model!CR$12,Model!CR$13,0)</f>
        <v>0</v>
      </c>
      <c r="BR17" s="38">
        <f>IF(Model!$C17&lt;Model!CS$12,Model!CS$13,0)</f>
        <v>0</v>
      </c>
      <c r="BS17" s="38">
        <f>IF(Model!$C17&lt;Model!CT$12,Model!CT$13,0)</f>
        <v>0</v>
      </c>
      <c r="BT17" s="38">
        <f>IF(Model!$C17&lt;Model!CU$12,Model!CU$13,0)</f>
        <v>0</v>
      </c>
      <c r="BU17" s="38">
        <f>IF(Model!$C17&lt;Model!CV$12,Model!CV$13,0)</f>
        <v>0</v>
      </c>
      <c r="BV17" s="38">
        <f>IF(Model!$C17&lt;Model!CW$12,Model!CW$13,0)</f>
        <v>0</v>
      </c>
      <c r="BW17" s="38">
        <f>IF(Model!$C17&lt;Model!CX$12,Model!CX$13,0)</f>
        <v>0</v>
      </c>
      <c r="BX17" s="38">
        <f>IF(Model!$C17&lt;Model!CY$12,Model!CY$13,0)</f>
        <v>0</v>
      </c>
      <c r="BY17" s="38">
        <f>IF(Model!$C17&lt;Model!CZ$12,Model!CZ$13,0)</f>
        <v>0</v>
      </c>
      <c r="BZ17" s="38">
        <f>IF(Model!$C17&lt;Model!DA$12,Model!DA$13,0)</f>
        <v>0</v>
      </c>
      <c r="CA17" s="38">
        <f>IF(Model!$C17&lt;Model!DB$12,Model!DB$13,0)</f>
        <v>0</v>
      </c>
      <c r="CB17" s="38">
        <f>IF(Model!$C17&lt;Model!DC$12,Model!DC$13,0)</f>
        <v>0</v>
      </c>
      <c r="CC17" s="38">
        <f>IF(Model!$C17&lt;Model!DD$12,Model!DD$13,0)</f>
        <v>0</v>
      </c>
      <c r="CD17" s="38">
        <f>IF(Model!$C17&lt;Model!DE$12,Model!DE$13,0)</f>
        <v>0</v>
      </c>
      <c r="CE17" s="38">
        <f>IF(Model!$C17&lt;Model!DF$12,Model!DF$13,0)</f>
        <v>0</v>
      </c>
      <c r="CF17" s="38">
        <f>IF(Model!$C17&lt;Model!DG$12,Model!DG$13,0)</f>
        <v>0</v>
      </c>
      <c r="CG17" s="1"/>
      <c r="CH17" s="1"/>
      <c r="CI17" s="40">
        <f>Model!$BE17+Model!BH17-50</f>
        <v>126.80131285423045</v>
      </c>
      <c r="CJ17" s="40">
        <f>Model!$BE17+Model!BI17-50</f>
        <v>126.80131285423045</v>
      </c>
      <c r="CK17" s="40">
        <f>Model!$BE17+Model!BJ17-50</f>
        <v>126.80131285423045</v>
      </c>
      <c r="CL17" s="40">
        <f>Model!$BE17+Model!BK17-50</f>
        <v>126.80131285423045</v>
      </c>
      <c r="CM17" s="40">
        <f>Model!$BE17+Model!BL17-50</f>
        <v>126.80131285423045</v>
      </c>
      <c r="CN17" s="40">
        <f>Model!$BE17+Model!BM17-50</f>
        <v>126.80131285423045</v>
      </c>
      <c r="CO17" s="40">
        <f>Model!$BE17+Model!BN17-50</f>
        <v>126.80131285423045</v>
      </c>
      <c r="CP17" s="40">
        <f>Model!$BE17+Model!BO17-50</f>
        <v>126.80131285423045</v>
      </c>
      <c r="CQ17" s="40">
        <f>Model!$BE17+Model!BP17-50</f>
        <v>126.80131285423045</v>
      </c>
      <c r="CR17" s="40">
        <f>Model!$BE17+Model!BQ17-50</f>
        <v>126.80131285423045</v>
      </c>
      <c r="CS17" s="40">
        <f>Model!$BE17+Model!BR17-50</f>
        <v>126.80131285423045</v>
      </c>
      <c r="CT17" s="40">
        <f>Model!$BE17+Model!BS17-50</f>
        <v>126.80131285423045</v>
      </c>
      <c r="CU17" s="40">
        <f>Model!$BE17+Model!BT17-50</f>
        <v>126.80131285423045</v>
      </c>
      <c r="CV17" s="40">
        <f>Model!$BE17+Model!BU17-50</f>
        <v>126.80131285423045</v>
      </c>
      <c r="CW17" s="40">
        <f>Model!$BE17+Model!BV17-50</f>
        <v>126.80131285423045</v>
      </c>
      <c r="CX17" s="40">
        <f>Model!$BE17+Model!BW17-50</f>
        <v>126.80131285423045</v>
      </c>
      <c r="CY17" s="40">
        <f>Model!$BE17+Model!BX17-50</f>
        <v>126.80131285423045</v>
      </c>
      <c r="CZ17" s="40">
        <f>Model!$BE17+Model!BY17-50</f>
        <v>126.80131285423045</v>
      </c>
      <c r="DA17" s="40">
        <f>Model!$BE17+Model!BZ17-50</f>
        <v>126.80131285423045</v>
      </c>
      <c r="DB17" s="40">
        <f>Model!$BE17+Model!CA17-50</f>
        <v>126.80131285423045</v>
      </c>
      <c r="DC17" s="40">
        <f>Model!$BE17+Model!CB17-50</f>
        <v>126.80131285423045</v>
      </c>
      <c r="DD17" s="40">
        <f>Model!$BE17+Model!CC17-50</f>
        <v>126.80131285423045</v>
      </c>
      <c r="DE17" s="40">
        <f>Model!$BE17+Model!CD17-50</f>
        <v>126.80131285423045</v>
      </c>
      <c r="DF17" s="40">
        <f>Model!$BE17+Model!CE17-50</f>
        <v>126.80131285423045</v>
      </c>
      <c r="DG17" s="40">
        <f>Model!$BE17+Model!CF17-50</f>
        <v>126.80131285423045</v>
      </c>
      <c r="DH17" s="36"/>
      <c r="DI17" s="36"/>
      <c r="DJ17" s="40">
        <f>Model!AE17*Model!CI17</f>
        <v>126.80131285423045</v>
      </c>
      <c r="DK17" s="40">
        <f>Model!AF17*Model!CJ17</f>
        <v>101.44105028338436</v>
      </c>
      <c r="DL17" s="40">
        <f>Model!AG17*Model!CK17</f>
        <v>126.80131285423045</v>
      </c>
      <c r="DM17" s="40">
        <f>Model!AH17*Model!CL17</f>
        <v>126.80131285423045</v>
      </c>
      <c r="DN17" s="40">
        <f>Model!AI17*Model!CM17</f>
        <v>126.80131285423045</v>
      </c>
      <c r="DO17" s="40">
        <f>Model!AJ17*Model!CN17</f>
        <v>126.80131285423045</v>
      </c>
      <c r="DP17" s="40">
        <f>Model!AK17*Model!CO17</f>
        <v>101.44105028338436</v>
      </c>
      <c r="DQ17" s="40">
        <f>Model!AL17*Model!CP17</f>
        <v>126.80131285423045</v>
      </c>
      <c r="DR17" s="40">
        <f>Model!AM17*Model!CQ17</f>
        <v>126.80131285423045</v>
      </c>
      <c r="DS17" s="40">
        <f>Model!AN17*Model!CR17</f>
        <v>126.80131285423045</v>
      </c>
      <c r="DT17" s="40">
        <f>Model!AO17*Model!CS17</f>
        <v>126.80131285423045</v>
      </c>
      <c r="DU17" s="40">
        <f>Model!AP17*Model!CT17</f>
        <v>101.44105028338436</v>
      </c>
      <c r="DV17" s="40">
        <f>Model!AQ17*Model!CU17</f>
        <v>126.80131285423045</v>
      </c>
      <c r="DW17" s="40">
        <f>Model!AR17*Model!CV17</f>
        <v>126.80131285423045</v>
      </c>
      <c r="DX17" s="40">
        <f>Model!AS17*Model!CW17</f>
        <v>126.80131285423045</v>
      </c>
      <c r="DY17" s="40">
        <f>Model!AT17*Model!CX17</f>
        <v>126.80131285423045</v>
      </c>
      <c r="DZ17" s="40">
        <f>Model!AU17*Model!CY17</f>
        <v>101.44105028338436</v>
      </c>
      <c r="EA17" s="40">
        <f>Model!AV17*Model!CZ17</f>
        <v>126.80131285423045</v>
      </c>
      <c r="EB17" s="40">
        <f>Model!AW17*Model!DA17</f>
        <v>126.80131285423045</v>
      </c>
      <c r="EC17" s="40">
        <f>Model!AX17*Model!DB17</f>
        <v>126.80131285423045</v>
      </c>
      <c r="ED17" s="40">
        <f>Model!AY17*Model!DC17</f>
        <v>126.80131285423045</v>
      </c>
      <c r="EE17" s="40">
        <f>Model!AZ17*Model!DD17</f>
        <v>101.44105028338436</v>
      </c>
      <c r="EF17" s="40">
        <f>Model!BA17*Model!DE17</f>
        <v>126.80131285423045</v>
      </c>
      <c r="EG17" s="40">
        <f>Model!BB17*Model!DF17</f>
        <v>126.80131285423045</v>
      </c>
      <c r="EH17" s="40">
        <f>Model!BC17*Model!DG17</f>
        <v>126.80131285423045</v>
      </c>
      <c r="ES17" s="36"/>
      <c r="ET17" s="36"/>
      <c r="EU17" s="36"/>
    </row>
    <row r="18" spans="1:151">
      <c r="A18">
        <v>1098</v>
      </c>
      <c r="B18" s="29">
        <f>INDEX('Customer Longevity'!$A$7:$A$206,MATCH(Scratch!A18,'Customer Longevity'!$B$7:$B$206,0))</f>
        <v>9.3273906278737666</v>
      </c>
      <c r="C18" s="3">
        <f ca="1">VLOOKUP(A18,'Average Balance'!A:B,2,FALSE)</f>
        <v>11484.403243169761</v>
      </c>
      <c r="D18" s="3"/>
      <c r="E18" s="29">
        <f>INDEX('Distance to Each Branch'!$C$7:$C$806,MATCH(Scratch!$A18&amp;Scratch!E$14,'Distance to Each Branch'!$K$7:$K$806,0))</f>
        <v>7.9943505487065067</v>
      </c>
      <c r="F18" s="29">
        <f>INDEX('Distance to Each Branch'!$C$7:$C$806,MATCH(Scratch!$A18&amp;Scratch!F$14,'Distance to Each Branch'!$K$7:$K$806,0))</f>
        <v>2.4975484138525932</v>
      </c>
      <c r="G18" s="29">
        <f>INDEX('Distance to Each Branch'!$C$7:$C$806,MATCH(Scratch!$A18&amp;Scratch!G$14,'Distance to Each Branch'!$K$7:$K$806,0))</f>
        <v>2.188098624158858</v>
      </c>
      <c r="H18" s="29">
        <f>INDEX('Distance to Each Branch'!$C$7:$C$806,MATCH(Scratch!$A18&amp;Scratch!H$14,'Distance to Each Branch'!$K$7:$K$806,0))</f>
        <v>1.3646573770115016</v>
      </c>
      <c r="I18" s="29" t="str">
        <f t="shared" si="23"/>
        <v>Branch D</v>
      </c>
      <c r="K18" s="34">
        <f>MIN(Model!E18:'Model'!H18)</f>
        <v>1.3646573770115016</v>
      </c>
      <c r="L18" s="34">
        <v>0</v>
      </c>
      <c r="M18" s="29">
        <f>IF(Model!E18=Model!$K18,SMALL(Model!$E18:'Model'!$H18,2)-Model!$K18,0)</f>
        <v>0</v>
      </c>
      <c r="N18" s="29">
        <f>IF(Model!F18=Model!$K18,SMALL(Model!$E18:'Model'!$H18,2)-Model!$K18,0)</f>
        <v>0</v>
      </c>
      <c r="O18" s="29">
        <f>IF(Model!G18=Model!$K18,SMALL(Model!$E18:'Model'!$H18,2)-Model!$K18,0)</f>
        <v>0</v>
      </c>
      <c r="P18" s="29">
        <f>IF(Model!H18=Model!$K18,SMALL(Model!$E18:'Model'!$H18,2)-Model!$K18,0)</f>
        <v>0.82344124714735645</v>
      </c>
      <c r="R18" s="23">
        <v>1</v>
      </c>
      <c r="S18" s="23">
        <f>(1-IF(Model!M18=0,0,INDEX('Branch Closure Driven Attrition'!$D$9:$G$12,MATCH(Model!$B18,'Branch Closure Driven Attrition'!$C$9:$C$12,TRUE),MATCH(Model!M18,'Branch Closure Driven Attrition'!$D$8:$G$8,TRUE))))</f>
        <v>1</v>
      </c>
      <c r="T18" s="23">
        <f>(1-IF(Model!N18=0,0,INDEX('Branch Closure Driven Attrition'!$D$9:$G$12,MATCH(Model!$B18,'Branch Closure Driven Attrition'!$C$9:$C$12,TRUE),MATCH(Model!N18,'Branch Closure Driven Attrition'!$D$8:$G$8,TRUE))))</f>
        <v>1</v>
      </c>
      <c r="U18" s="23">
        <f>(1-IF(Model!O18=0,0,INDEX('Branch Closure Driven Attrition'!$D$9:$G$12,MATCH(Model!$B18,'Branch Closure Driven Attrition'!$C$9:$C$12,TRUE),MATCH(Model!O18,'Branch Closure Driven Attrition'!$D$8:$G$8,TRUE))))</f>
        <v>1</v>
      </c>
      <c r="V18" s="23">
        <f>(1-IF(Model!P18=0,0,INDEX('Branch Closure Driven Attrition'!$D$9:$G$12,MATCH(Model!$B18,'Branch Closure Driven Attrition'!$C$9:$C$12,TRUE),MATCH(Model!P18,'Branch Closure Driven Attrition'!$D$8:$G$8,TRUE))))</f>
        <v>0.7</v>
      </c>
      <c r="W18" s="29"/>
      <c r="X18" s="23">
        <f>Model!R18</f>
        <v>1</v>
      </c>
      <c r="Y18" s="23">
        <f>IF(Model!$C18&lt;'Fee Driven Attrition'!$I$8,1-IF(Model!Y$13='Fee Driven Attrition'!$J$7,'Fee Driven Attrition'!$J$8,'Fee Driven Attrition'!$K$8),1)</f>
        <v>0.9</v>
      </c>
      <c r="Z18" s="23">
        <f>IF(Model!$C18&lt;'Fee Driven Attrition'!$I$9,1-IF(Model!Z$13='Fee Driven Attrition'!$J$7,'Fee Driven Attrition'!$J$9,'Fee Driven Attrition'!$K$9),1)</f>
        <v>0.95</v>
      </c>
      <c r="AA18" s="23">
        <f>IF(Model!$C18&lt;'Fee Driven Attrition'!$I$8,1-IF(Model!AA$13='Fee Driven Attrition'!$J$7,'Fee Driven Attrition'!$J$8,'Fee Driven Attrition'!$K$8),1)</f>
        <v>0.8</v>
      </c>
      <c r="AB18" s="23">
        <f>IF(Model!$C18&lt;'Fee Driven Attrition'!$I$9,1-IF(Model!AB$13='Fee Driven Attrition'!$J$7,'Fee Driven Attrition'!$J$9,'Fee Driven Attrition'!$K$9),1)</f>
        <v>0.85</v>
      </c>
      <c r="AC18" s="29"/>
      <c r="AD18" s="23"/>
      <c r="AE18" s="23">
        <f>INDEX(Model!$R18:$V18,,MATCH(Model!AE$14,Model!$R$14:'Model'!$V$14,FALSE))*INDEX(Model!$X18:$AB18,MATCH(Model!AE$12+Model!AE$13,Model!$X$14:$AB$14,FALSE))</f>
        <v>1</v>
      </c>
      <c r="AF18" s="23">
        <f>INDEX(Model!$R18:$V18,,MATCH(Model!AF$14,Model!$R$14:'Model'!$V$14,FALSE))*INDEX(Model!$X18:$AB18,MATCH(Model!AF$12+Model!AF$13,Model!$X$14:$AB$14,FALSE))</f>
        <v>1</v>
      </c>
      <c r="AG18" s="23">
        <f>INDEX(Model!$R18:$V18,,MATCH(Model!AG$14,Model!$R$14:'Model'!$V$14,FALSE))*INDEX(Model!$X18:$AB18,MATCH(Model!AG$12+Model!AG$13,Model!$X$14:$AB$14,FALSE))</f>
        <v>1</v>
      </c>
      <c r="AH18" s="23">
        <f>INDEX(Model!$R18:$V18,,MATCH(Model!AH$14,Model!$R$14:'Model'!$V$14,FALSE))*INDEX(Model!$X18:$AB18,MATCH(Model!AH$12+Model!AH$13,Model!$X$14:$AB$14,FALSE))</f>
        <v>1</v>
      </c>
      <c r="AI18" s="23">
        <f>INDEX(Model!$R18:$V18,,MATCH(Model!AI$14,Model!$R$14:'Model'!$V$14,FALSE))*INDEX(Model!$X18:$AB18,MATCH(Model!AI$12+Model!AI$13,Model!$X$14:$AB$14,FALSE))</f>
        <v>0.7</v>
      </c>
      <c r="AJ18" s="23">
        <f>INDEX(Model!$R18:$V18,,MATCH(Model!AJ$14,Model!$R$14:'Model'!$V$14,FALSE))*INDEX(Model!$X18:$AB18,MATCH(Model!AJ$12+Model!AJ$13,Model!$X$14:$AB$14,FALSE))</f>
        <v>0.9</v>
      </c>
      <c r="AK18" s="23">
        <f>INDEX(Model!$R18:$V18,,MATCH(Model!AK$14,Model!$R$14:'Model'!$V$14,FALSE))*INDEX(Model!$X18:$AB18,MATCH(Model!AK$12+Model!AK$13,Model!$X$14:$AB$14,FALSE))</f>
        <v>0.9</v>
      </c>
      <c r="AL18" s="23">
        <f>INDEX(Model!$R18:$V18,,MATCH(Model!AL$14,Model!$R$14:'Model'!$V$14,FALSE))*INDEX(Model!$X18:$AB18,MATCH(Model!AL$12+Model!AL$13,Model!$X$14:$AB$14,FALSE))</f>
        <v>0.9</v>
      </c>
      <c r="AM18" s="23">
        <f>INDEX(Model!$R18:$V18,,MATCH(Model!AM$14,Model!$R$14:'Model'!$V$14,FALSE))*INDEX(Model!$X18:$AB18,MATCH(Model!AM$12+Model!AM$13,Model!$X$14:$AB$14,FALSE))</f>
        <v>0.9</v>
      </c>
      <c r="AN18" s="23">
        <f>INDEX(Model!$R18:$V18,,MATCH(Model!AN$14,Model!$R$14:'Model'!$V$14,FALSE))*INDEX(Model!$X18:$AB18,MATCH(Model!AN$12+Model!AN$13,Model!$X$14:$AB$14,FALSE))</f>
        <v>0.63</v>
      </c>
      <c r="AO18" s="23">
        <f>INDEX(Model!$R18:$V18,,MATCH(Model!AO$14,Model!$R$14:'Model'!$V$14,FALSE))*INDEX(Model!$X18:$AB18,MATCH(Model!AO$12+Model!AO$13,Model!$X$14:$AB$14,FALSE))</f>
        <v>0.95</v>
      </c>
      <c r="AP18" s="23">
        <f>INDEX(Model!$R18:$V18,,MATCH(Model!AP$14,Model!$R$14:'Model'!$V$14,FALSE))*INDEX(Model!$X18:$AB18,MATCH(Model!AP$12+Model!AP$13,Model!$X$14:$AB$14,FALSE))</f>
        <v>0.95</v>
      </c>
      <c r="AQ18" s="23">
        <f>INDEX(Model!$R18:$V18,,MATCH(Model!AQ$14,Model!$R$14:'Model'!$V$14,FALSE))*INDEX(Model!$X18:$AB18,MATCH(Model!AQ$12+Model!AQ$13,Model!$X$14:$AB$14,FALSE))</f>
        <v>0.95</v>
      </c>
      <c r="AR18" s="23">
        <f>INDEX(Model!$R18:$V18,,MATCH(Model!AR$14,Model!$R$14:'Model'!$V$14,FALSE))*INDEX(Model!$X18:$AB18,MATCH(Model!AR$12+Model!AR$13,Model!$X$14:$AB$14,FALSE))</f>
        <v>0.95</v>
      </c>
      <c r="AS18" s="23">
        <f>INDEX(Model!$R18:$V18,,MATCH(Model!AS$14,Model!$R$14:'Model'!$V$14,FALSE))*INDEX(Model!$X18:$AB18,MATCH(Model!AS$12+Model!AS$13,Model!$X$14:$AB$14,FALSE))</f>
        <v>0.66499999999999992</v>
      </c>
      <c r="AT18" s="23">
        <f>INDEX(Model!$R18:$V18,,MATCH(Model!AT$14,Model!$R$14:'Model'!$V$14,FALSE))*INDEX(Model!$X18:$AB18,MATCH(Model!AT$12+Model!AT$13,Model!$X$14:$AB$14,FALSE))</f>
        <v>0.8</v>
      </c>
      <c r="AU18" s="23">
        <f>INDEX(Model!$R18:$V18,,MATCH(Model!AU$14,Model!$R$14:'Model'!$V$14,FALSE))*INDEX(Model!$X18:$AB18,MATCH(Model!AU$12+Model!AU$13,Model!$X$14:$AB$14,FALSE))</f>
        <v>0.8</v>
      </c>
      <c r="AV18" s="23">
        <f>INDEX(Model!$R18:$V18,,MATCH(Model!AV$14,Model!$R$14:'Model'!$V$14,FALSE))*INDEX(Model!$X18:$AB18,MATCH(Model!AV$12+Model!AV$13,Model!$X$14:$AB$14,FALSE))</f>
        <v>0.8</v>
      </c>
      <c r="AW18" s="23">
        <f>INDEX(Model!$R18:$V18,,MATCH(Model!AW$14,Model!$R$14:'Model'!$V$14,FALSE))*INDEX(Model!$X18:$AB18,MATCH(Model!AW$12+Model!AW$13,Model!$X$14:$AB$14,FALSE))</f>
        <v>0.8</v>
      </c>
      <c r="AX18" s="23">
        <f>INDEX(Model!$R18:$V18,,MATCH(Model!AX$14,Model!$R$14:'Model'!$V$14,FALSE))*INDEX(Model!$X18:$AB18,MATCH(Model!AX$12+Model!AX$13,Model!$X$14:$AB$14,FALSE))</f>
        <v>0.55999999999999994</v>
      </c>
      <c r="AY18" s="23">
        <f>INDEX(Model!$R18:$V18,,MATCH(Model!AY$14,Model!$R$14:'Model'!$V$14,FALSE))*INDEX(Model!$X18:$AB18,MATCH(Model!AY$12+Model!AY$13,Model!$X$14:$AB$14,FALSE))</f>
        <v>0.85</v>
      </c>
      <c r="AZ18" s="23">
        <f>INDEX(Model!$R18:$V18,,MATCH(Model!AZ$14,Model!$R$14:'Model'!$V$14,FALSE))*INDEX(Model!$X18:$AB18,MATCH(Model!AZ$12+Model!AZ$13,Model!$X$14:$AB$14,FALSE))</f>
        <v>0.85</v>
      </c>
      <c r="BA18" s="23">
        <f>INDEX(Model!$R18:$V18,,MATCH(Model!BA$14,Model!$R$14:'Model'!$V$14,FALSE))*INDEX(Model!$X18:$AB18,MATCH(Model!BA$12+Model!BA$13,Model!$X$14:$AB$14,FALSE))</f>
        <v>0.85</v>
      </c>
      <c r="BB18" s="23">
        <f>INDEX(Model!$R18:$V18,,MATCH(Model!BB$14,Model!$R$14:'Model'!$V$14,FALSE))*INDEX(Model!$X18:$AB18,MATCH(Model!BB$12+Model!BB$13,Model!$X$14:$AB$14,FALSE))</f>
        <v>0.85</v>
      </c>
      <c r="BC18" s="23">
        <f>INDEX(Model!$R18:$V18,,MATCH(Model!BC$14,Model!$R$14:'Model'!$V$14,FALSE))*INDEX(Model!$X18:$AB18,MATCH(Model!BC$12+Model!BC$13,Model!$X$14:$AB$14,FALSE))</f>
        <v>0.59499999999999997</v>
      </c>
      <c r="BD18" s="60"/>
      <c r="BE18" s="33">
        <f>Model!C18*1%</f>
        <v>114.84403243169761</v>
      </c>
      <c r="BF18" s="1"/>
      <c r="BG18" s="1"/>
      <c r="BH18" s="38">
        <f>IF(Model!$C18&lt;Model!CI$12,Model!CI$13,0)</f>
        <v>0</v>
      </c>
      <c r="BI18" s="38">
        <f>IF(Model!$C18&lt;Model!CJ$12,Model!CJ$13,0)</f>
        <v>0</v>
      </c>
      <c r="BJ18" s="38">
        <f>IF(Model!$C18&lt;Model!CK$12,Model!CK$13,0)</f>
        <v>0</v>
      </c>
      <c r="BK18" s="38">
        <f>IF(Model!$C18&lt;Model!CL$12,Model!CL$13,0)</f>
        <v>0</v>
      </c>
      <c r="BL18" s="38">
        <f>IF(Model!$C18&lt;Model!CM$12,Model!CM$13,0)</f>
        <v>0</v>
      </c>
      <c r="BM18" s="38">
        <f>IF(Model!$C18&lt;Model!CN$12,Model!CN$13,0)</f>
        <v>40</v>
      </c>
      <c r="BN18" s="38">
        <f>IF(Model!$C18&lt;Model!CO$12,Model!CO$13,0)</f>
        <v>40</v>
      </c>
      <c r="BO18" s="38">
        <f>IF(Model!$C18&lt;Model!CP$12,Model!CP$13,0)</f>
        <v>40</v>
      </c>
      <c r="BP18" s="38">
        <f>IF(Model!$C18&lt;Model!CQ$12,Model!CQ$13,0)</f>
        <v>40</v>
      </c>
      <c r="BQ18" s="38">
        <f>IF(Model!$C18&lt;Model!CR$12,Model!CR$13,0)</f>
        <v>40</v>
      </c>
      <c r="BR18" s="38">
        <f>IF(Model!$C18&lt;Model!CS$12,Model!CS$13,0)</f>
        <v>40</v>
      </c>
      <c r="BS18" s="38">
        <f>IF(Model!$C18&lt;Model!CT$12,Model!CT$13,0)</f>
        <v>40</v>
      </c>
      <c r="BT18" s="38">
        <f>IF(Model!$C18&lt;Model!CU$12,Model!CU$13,0)</f>
        <v>40</v>
      </c>
      <c r="BU18" s="38">
        <f>IF(Model!$C18&lt;Model!CV$12,Model!CV$13,0)</f>
        <v>40</v>
      </c>
      <c r="BV18" s="38">
        <f>IF(Model!$C18&lt;Model!CW$12,Model!CW$13,0)</f>
        <v>40</v>
      </c>
      <c r="BW18" s="38">
        <f>IF(Model!$C18&lt;Model!CX$12,Model!CX$13,0)</f>
        <v>60</v>
      </c>
      <c r="BX18" s="38">
        <f>IF(Model!$C18&lt;Model!CY$12,Model!CY$13,0)</f>
        <v>60</v>
      </c>
      <c r="BY18" s="38">
        <f>IF(Model!$C18&lt;Model!CZ$12,Model!CZ$13,0)</f>
        <v>60</v>
      </c>
      <c r="BZ18" s="38">
        <f>IF(Model!$C18&lt;Model!DA$12,Model!DA$13,0)</f>
        <v>60</v>
      </c>
      <c r="CA18" s="38">
        <f>IF(Model!$C18&lt;Model!DB$12,Model!DB$13,0)</f>
        <v>60</v>
      </c>
      <c r="CB18" s="38">
        <f>IF(Model!$C18&lt;Model!DC$12,Model!DC$13,0)</f>
        <v>60</v>
      </c>
      <c r="CC18" s="38">
        <f>IF(Model!$C18&lt;Model!DD$12,Model!DD$13,0)</f>
        <v>60</v>
      </c>
      <c r="CD18" s="38">
        <f>IF(Model!$C18&lt;Model!DE$12,Model!DE$13,0)</f>
        <v>60</v>
      </c>
      <c r="CE18" s="38">
        <f>IF(Model!$C18&lt;Model!DF$12,Model!DF$13,0)</f>
        <v>60</v>
      </c>
      <c r="CF18" s="38">
        <f>IF(Model!$C18&lt;Model!DG$12,Model!DG$13,0)</f>
        <v>60</v>
      </c>
      <c r="CG18" s="1"/>
      <c r="CH18" s="1"/>
      <c r="CI18" s="40">
        <f>Model!$BE18+Model!BH18-50</f>
        <v>64.844032431697613</v>
      </c>
      <c r="CJ18" s="40">
        <f>Model!$BE18+Model!BI18-50</f>
        <v>64.844032431697613</v>
      </c>
      <c r="CK18" s="40">
        <f>Model!$BE18+Model!BJ18-50</f>
        <v>64.844032431697613</v>
      </c>
      <c r="CL18" s="40">
        <f>Model!$BE18+Model!BK18-50</f>
        <v>64.844032431697613</v>
      </c>
      <c r="CM18" s="40">
        <f>Model!$BE18+Model!BL18-50</f>
        <v>64.844032431697613</v>
      </c>
      <c r="CN18" s="40">
        <f>Model!$BE18+Model!BM18-50</f>
        <v>104.8440324316976</v>
      </c>
      <c r="CO18" s="40">
        <f>Model!$BE18+Model!BN18-50</f>
        <v>104.8440324316976</v>
      </c>
      <c r="CP18" s="40">
        <f>Model!$BE18+Model!BO18-50</f>
        <v>104.8440324316976</v>
      </c>
      <c r="CQ18" s="40">
        <f>Model!$BE18+Model!BP18-50</f>
        <v>104.8440324316976</v>
      </c>
      <c r="CR18" s="40">
        <f>Model!$BE18+Model!BQ18-50</f>
        <v>104.8440324316976</v>
      </c>
      <c r="CS18" s="40">
        <f>Model!$BE18+Model!BR18-50</f>
        <v>104.8440324316976</v>
      </c>
      <c r="CT18" s="40">
        <f>Model!$BE18+Model!BS18-50</f>
        <v>104.8440324316976</v>
      </c>
      <c r="CU18" s="40">
        <f>Model!$BE18+Model!BT18-50</f>
        <v>104.8440324316976</v>
      </c>
      <c r="CV18" s="40">
        <f>Model!$BE18+Model!BU18-50</f>
        <v>104.8440324316976</v>
      </c>
      <c r="CW18" s="40">
        <f>Model!$BE18+Model!BV18-50</f>
        <v>104.8440324316976</v>
      </c>
      <c r="CX18" s="40">
        <f>Model!$BE18+Model!BW18-50</f>
        <v>124.8440324316976</v>
      </c>
      <c r="CY18" s="40">
        <f>Model!$BE18+Model!BX18-50</f>
        <v>124.8440324316976</v>
      </c>
      <c r="CZ18" s="40">
        <f>Model!$BE18+Model!BY18-50</f>
        <v>124.8440324316976</v>
      </c>
      <c r="DA18" s="40">
        <f>Model!$BE18+Model!BZ18-50</f>
        <v>124.8440324316976</v>
      </c>
      <c r="DB18" s="40">
        <f>Model!$BE18+Model!CA18-50</f>
        <v>124.8440324316976</v>
      </c>
      <c r="DC18" s="40">
        <f>Model!$BE18+Model!CB18-50</f>
        <v>124.8440324316976</v>
      </c>
      <c r="DD18" s="40">
        <f>Model!$BE18+Model!CC18-50</f>
        <v>124.8440324316976</v>
      </c>
      <c r="DE18" s="40">
        <f>Model!$BE18+Model!CD18-50</f>
        <v>124.8440324316976</v>
      </c>
      <c r="DF18" s="40">
        <f>Model!$BE18+Model!CE18-50</f>
        <v>124.8440324316976</v>
      </c>
      <c r="DG18" s="40">
        <f>Model!$BE18+Model!CF18-50</f>
        <v>124.8440324316976</v>
      </c>
      <c r="DH18" s="36"/>
      <c r="DI18" s="36"/>
      <c r="DJ18" s="40">
        <f>Model!AE18*Model!CI18</f>
        <v>64.844032431697613</v>
      </c>
      <c r="DK18" s="40">
        <f>Model!AF18*Model!CJ18</f>
        <v>64.844032431697613</v>
      </c>
      <c r="DL18" s="40">
        <f>Model!AG18*Model!CK18</f>
        <v>64.844032431697613</v>
      </c>
      <c r="DM18" s="40">
        <f>Model!AH18*Model!CL18</f>
        <v>64.844032431697613</v>
      </c>
      <c r="DN18" s="40">
        <f>Model!AI18*Model!CM18</f>
        <v>45.390822702188323</v>
      </c>
      <c r="DO18" s="40">
        <f>Model!AJ18*Model!CN18</f>
        <v>94.359629188527848</v>
      </c>
      <c r="DP18" s="40">
        <f>Model!AK18*Model!CO18</f>
        <v>94.359629188527848</v>
      </c>
      <c r="DQ18" s="40">
        <f>Model!AL18*Model!CP18</f>
        <v>94.359629188527848</v>
      </c>
      <c r="DR18" s="40">
        <f>Model!AM18*Model!CQ18</f>
        <v>94.359629188527848</v>
      </c>
      <c r="DS18" s="40">
        <f>Model!AN18*Model!CR18</f>
        <v>66.051740431969492</v>
      </c>
      <c r="DT18" s="40">
        <f>Model!AO18*Model!CS18</f>
        <v>99.601830810112716</v>
      </c>
      <c r="DU18" s="40">
        <f>Model!AP18*Model!CT18</f>
        <v>99.601830810112716</v>
      </c>
      <c r="DV18" s="40">
        <f>Model!AQ18*Model!CU18</f>
        <v>99.601830810112716</v>
      </c>
      <c r="DW18" s="40">
        <f>Model!AR18*Model!CV18</f>
        <v>99.601830810112716</v>
      </c>
      <c r="DX18" s="40">
        <f>Model!AS18*Model!CW18</f>
        <v>69.72128156707889</v>
      </c>
      <c r="DY18" s="40">
        <f>Model!AT18*Model!CX18</f>
        <v>99.875225945358082</v>
      </c>
      <c r="DZ18" s="40">
        <f>Model!AU18*Model!CY18</f>
        <v>99.875225945358082</v>
      </c>
      <c r="EA18" s="40">
        <f>Model!AV18*Model!CZ18</f>
        <v>99.875225945358082</v>
      </c>
      <c r="EB18" s="40">
        <f>Model!AW18*Model!DA18</f>
        <v>99.875225945358082</v>
      </c>
      <c r="EC18" s="40">
        <f>Model!AX18*Model!DB18</f>
        <v>69.912658161750642</v>
      </c>
      <c r="ED18" s="40">
        <f>Model!AY18*Model!DC18</f>
        <v>106.11742756694295</v>
      </c>
      <c r="EE18" s="40">
        <f>Model!AZ18*Model!DD18</f>
        <v>106.11742756694295</v>
      </c>
      <c r="EF18" s="40">
        <f>Model!BA18*Model!DE18</f>
        <v>106.11742756694295</v>
      </c>
      <c r="EG18" s="40">
        <f>Model!BB18*Model!DF18</f>
        <v>106.11742756694295</v>
      </c>
      <c r="EH18" s="40">
        <f>Model!BC18*Model!DG18</f>
        <v>74.282199296860071</v>
      </c>
      <c r="ES18" s="36"/>
      <c r="ET18" s="36"/>
      <c r="EU18" s="36"/>
    </row>
    <row r="19" spans="1:151">
      <c r="A19">
        <v>1104</v>
      </c>
      <c r="B19" s="29">
        <f>INDEX('Customer Longevity'!$A$7:$A$206,MATCH(Scratch!A19,'Customer Longevity'!$B$7:$B$206,0))</f>
        <v>8.0909007615483919</v>
      </c>
      <c r="C19" s="3">
        <f ca="1">VLOOKUP(A19,'Average Balance'!A:B,2,FALSE)</f>
        <v>10080.018062043451</v>
      </c>
      <c r="D19" s="3"/>
      <c r="E19" s="29">
        <f>INDEX('Distance to Each Branch'!$C$7:$C$806,MATCH(Scratch!$A19&amp;Scratch!E$14,'Distance to Each Branch'!$K$7:$K$806,0))</f>
        <v>2.1797257175158977</v>
      </c>
      <c r="F19" s="29">
        <f>INDEX('Distance to Each Branch'!$C$7:$C$806,MATCH(Scratch!$A19&amp;Scratch!F$14,'Distance to Each Branch'!$K$7:$K$806,0))</f>
        <v>3.5455888751031996</v>
      </c>
      <c r="G19" s="29">
        <f>INDEX('Distance to Each Branch'!$C$7:$C$806,MATCH(Scratch!$A19&amp;Scratch!G$14,'Distance to Each Branch'!$K$7:$K$806,0))</f>
        <v>1.8579837577534619</v>
      </c>
      <c r="H19" s="29">
        <f>INDEX('Distance to Each Branch'!$C$7:$C$806,MATCH(Scratch!$A19&amp;Scratch!H$14,'Distance to Each Branch'!$K$7:$K$806,0))</f>
        <v>4.1668551636901414</v>
      </c>
      <c r="I19" s="29" t="str">
        <f t="shared" si="23"/>
        <v>Branch C</v>
      </c>
      <c r="K19" s="34">
        <f>MIN(Model!E19:'Model'!H19)</f>
        <v>1.8579837577534619</v>
      </c>
      <c r="L19" s="34">
        <v>0</v>
      </c>
      <c r="M19" s="29">
        <f>IF(Model!E19=Model!$K19,SMALL(Model!$E19:'Model'!$H19,2)-Model!$K19,0)</f>
        <v>0</v>
      </c>
      <c r="N19" s="29">
        <f>IF(Model!F19=Model!$K19,SMALL(Model!$E19:'Model'!$H19,2)-Model!$K19,0)</f>
        <v>0</v>
      </c>
      <c r="O19" s="29">
        <f>IF(Model!G19=Model!$K19,SMALL(Model!$E19:'Model'!$H19,2)-Model!$K19,0)</f>
        <v>0.3217419597624358</v>
      </c>
      <c r="P19" s="29">
        <f>IF(Model!H19=Model!$K19,SMALL(Model!$E19:'Model'!$H19,2)-Model!$K19,0)</f>
        <v>0</v>
      </c>
      <c r="R19" s="23">
        <v>1</v>
      </c>
      <c r="S19" s="23">
        <f>(1-IF(Model!M19=0,0,INDEX('Branch Closure Driven Attrition'!$D$9:$G$12,MATCH(Model!$B19,'Branch Closure Driven Attrition'!$C$9:$C$12,TRUE),MATCH(Model!M19,'Branch Closure Driven Attrition'!$D$8:$G$8,TRUE))))</f>
        <v>1</v>
      </c>
      <c r="T19" s="23">
        <f>(1-IF(Model!N19=0,0,INDEX('Branch Closure Driven Attrition'!$D$9:$G$12,MATCH(Model!$B19,'Branch Closure Driven Attrition'!$C$9:$C$12,TRUE),MATCH(Model!N19,'Branch Closure Driven Attrition'!$D$8:$G$8,TRUE))))</f>
        <v>1</v>
      </c>
      <c r="U19" s="23">
        <f>(1-IF(Model!O19=0,0,INDEX('Branch Closure Driven Attrition'!$D$9:$G$12,MATCH(Model!$B19,'Branch Closure Driven Attrition'!$C$9:$C$12,TRUE),MATCH(Model!O19,'Branch Closure Driven Attrition'!$D$8:$G$8,TRUE))))</f>
        <v>0.75</v>
      </c>
      <c r="V19" s="23">
        <f>(1-IF(Model!P19=0,0,INDEX('Branch Closure Driven Attrition'!$D$9:$G$12,MATCH(Model!$B19,'Branch Closure Driven Attrition'!$C$9:$C$12,TRUE),MATCH(Model!P19,'Branch Closure Driven Attrition'!$D$8:$G$8,TRUE))))</f>
        <v>1</v>
      </c>
      <c r="W19" s="29"/>
      <c r="X19" s="23">
        <f>Model!R19</f>
        <v>1</v>
      </c>
      <c r="Y19" s="23">
        <f>IF(Model!$C19&lt;'Fee Driven Attrition'!$I$8,1-IF(Model!Y$13='Fee Driven Attrition'!$J$7,'Fee Driven Attrition'!$J$8,'Fee Driven Attrition'!$K$8),1)</f>
        <v>0.9</v>
      </c>
      <c r="Z19" s="23">
        <f>IF(Model!$C19&lt;'Fee Driven Attrition'!$I$9,1-IF(Model!Z$13='Fee Driven Attrition'!$J$7,'Fee Driven Attrition'!$J$9,'Fee Driven Attrition'!$K$9),1)</f>
        <v>0.95</v>
      </c>
      <c r="AA19" s="23">
        <f>IF(Model!$C19&lt;'Fee Driven Attrition'!$I$8,1-IF(Model!AA$13='Fee Driven Attrition'!$J$7,'Fee Driven Attrition'!$J$8,'Fee Driven Attrition'!$K$8),1)</f>
        <v>0.8</v>
      </c>
      <c r="AB19" s="23">
        <f>IF(Model!$C19&lt;'Fee Driven Attrition'!$I$9,1-IF(Model!AB$13='Fee Driven Attrition'!$J$7,'Fee Driven Attrition'!$J$9,'Fee Driven Attrition'!$K$9),1)</f>
        <v>0.85</v>
      </c>
      <c r="AC19" s="29"/>
      <c r="AD19" s="23"/>
      <c r="AE19" s="23">
        <f>INDEX(Model!$R19:$V19,,MATCH(Model!AE$14,Model!$R$14:'Model'!$V$14,FALSE))*INDEX(Model!$X19:$AB19,MATCH(Model!AE$12+Model!AE$13,Model!$X$14:$AB$14,FALSE))</f>
        <v>1</v>
      </c>
      <c r="AF19" s="23">
        <f>INDEX(Model!$R19:$V19,,MATCH(Model!AF$14,Model!$R$14:'Model'!$V$14,FALSE))*INDEX(Model!$X19:$AB19,MATCH(Model!AF$12+Model!AF$13,Model!$X$14:$AB$14,FALSE))</f>
        <v>1</v>
      </c>
      <c r="AG19" s="23">
        <f>INDEX(Model!$R19:$V19,,MATCH(Model!AG$14,Model!$R$14:'Model'!$V$14,FALSE))*INDEX(Model!$X19:$AB19,MATCH(Model!AG$12+Model!AG$13,Model!$X$14:$AB$14,FALSE))</f>
        <v>1</v>
      </c>
      <c r="AH19" s="23">
        <f>INDEX(Model!$R19:$V19,,MATCH(Model!AH$14,Model!$R$14:'Model'!$V$14,FALSE))*INDEX(Model!$X19:$AB19,MATCH(Model!AH$12+Model!AH$13,Model!$X$14:$AB$14,FALSE))</f>
        <v>0.75</v>
      </c>
      <c r="AI19" s="23">
        <f>INDEX(Model!$R19:$V19,,MATCH(Model!AI$14,Model!$R$14:'Model'!$V$14,FALSE))*INDEX(Model!$X19:$AB19,MATCH(Model!AI$12+Model!AI$13,Model!$X$14:$AB$14,FALSE))</f>
        <v>1</v>
      </c>
      <c r="AJ19" s="23">
        <f>INDEX(Model!$R19:$V19,,MATCH(Model!AJ$14,Model!$R$14:'Model'!$V$14,FALSE))*INDEX(Model!$X19:$AB19,MATCH(Model!AJ$12+Model!AJ$13,Model!$X$14:$AB$14,FALSE))</f>
        <v>0.9</v>
      </c>
      <c r="AK19" s="23">
        <f>INDEX(Model!$R19:$V19,,MATCH(Model!AK$14,Model!$R$14:'Model'!$V$14,FALSE))*INDEX(Model!$X19:$AB19,MATCH(Model!AK$12+Model!AK$13,Model!$X$14:$AB$14,FALSE))</f>
        <v>0.9</v>
      </c>
      <c r="AL19" s="23">
        <f>INDEX(Model!$R19:$V19,,MATCH(Model!AL$14,Model!$R$14:'Model'!$V$14,FALSE))*INDEX(Model!$X19:$AB19,MATCH(Model!AL$12+Model!AL$13,Model!$X$14:$AB$14,FALSE))</f>
        <v>0.9</v>
      </c>
      <c r="AM19" s="23">
        <f>INDEX(Model!$R19:$V19,,MATCH(Model!AM$14,Model!$R$14:'Model'!$V$14,FALSE))*INDEX(Model!$X19:$AB19,MATCH(Model!AM$12+Model!AM$13,Model!$X$14:$AB$14,FALSE))</f>
        <v>0.67500000000000004</v>
      </c>
      <c r="AN19" s="23">
        <f>INDEX(Model!$R19:$V19,,MATCH(Model!AN$14,Model!$R$14:'Model'!$V$14,FALSE))*INDEX(Model!$X19:$AB19,MATCH(Model!AN$12+Model!AN$13,Model!$X$14:$AB$14,FALSE))</f>
        <v>0.9</v>
      </c>
      <c r="AO19" s="23">
        <f>INDEX(Model!$R19:$V19,,MATCH(Model!AO$14,Model!$R$14:'Model'!$V$14,FALSE))*INDEX(Model!$X19:$AB19,MATCH(Model!AO$12+Model!AO$13,Model!$X$14:$AB$14,FALSE))</f>
        <v>0.95</v>
      </c>
      <c r="AP19" s="23">
        <f>INDEX(Model!$R19:$V19,,MATCH(Model!AP$14,Model!$R$14:'Model'!$V$14,FALSE))*INDEX(Model!$X19:$AB19,MATCH(Model!AP$12+Model!AP$13,Model!$X$14:$AB$14,FALSE))</f>
        <v>0.95</v>
      </c>
      <c r="AQ19" s="23">
        <f>INDEX(Model!$R19:$V19,,MATCH(Model!AQ$14,Model!$R$14:'Model'!$V$14,FALSE))*INDEX(Model!$X19:$AB19,MATCH(Model!AQ$12+Model!AQ$13,Model!$X$14:$AB$14,FALSE))</f>
        <v>0.95</v>
      </c>
      <c r="AR19" s="23">
        <f>INDEX(Model!$R19:$V19,,MATCH(Model!AR$14,Model!$R$14:'Model'!$V$14,FALSE))*INDEX(Model!$X19:$AB19,MATCH(Model!AR$12+Model!AR$13,Model!$X$14:$AB$14,FALSE))</f>
        <v>0.71249999999999991</v>
      </c>
      <c r="AS19" s="23">
        <f>INDEX(Model!$R19:$V19,,MATCH(Model!AS$14,Model!$R$14:'Model'!$V$14,FALSE))*INDEX(Model!$X19:$AB19,MATCH(Model!AS$12+Model!AS$13,Model!$X$14:$AB$14,FALSE))</f>
        <v>0.95</v>
      </c>
      <c r="AT19" s="23">
        <f>INDEX(Model!$R19:$V19,,MATCH(Model!AT$14,Model!$R$14:'Model'!$V$14,FALSE))*INDEX(Model!$X19:$AB19,MATCH(Model!AT$12+Model!AT$13,Model!$X$14:$AB$14,FALSE))</f>
        <v>0.8</v>
      </c>
      <c r="AU19" s="23">
        <f>INDEX(Model!$R19:$V19,,MATCH(Model!AU$14,Model!$R$14:'Model'!$V$14,FALSE))*INDEX(Model!$X19:$AB19,MATCH(Model!AU$12+Model!AU$13,Model!$X$14:$AB$14,FALSE))</f>
        <v>0.8</v>
      </c>
      <c r="AV19" s="23">
        <f>INDEX(Model!$R19:$V19,,MATCH(Model!AV$14,Model!$R$14:'Model'!$V$14,FALSE))*INDEX(Model!$X19:$AB19,MATCH(Model!AV$12+Model!AV$13,Model!$X$14:$AB$14,FALSE))</f>
        <v>0.8</v>
      </c>
      <c r="AW19" s="23">
        <f>INDEX(Model!$R19:$V19,,MATCH(Model!AW$14,Model!$R$14:'Model'!$V$14,FALSE))*INDEX(Model!$X19:$AB19,MATCH(Model!AW$12+Model!AW$13,Model!$X$14:$AB$14,FALSE))</f>
        <v>0.60000000000000009</v>
      </c>
      <c r="AX19" s="23">
        <f>INDEX(Model!$R19:$V19,,MATCH(Model!AX$14,Model!$R$14:'Model'!$V$14,FALSE))*INDEX(Model!$X19:$AB19,MATCH(Model!AX$12+Model!AX$13,Model!$X$14:$AB$14,FALSE))</f>
        <v>0.8</v>
      </c>
      <c r="AY19" s="23">
        <f>INDEX(Model!$R19:$V19,,MATCH(Model!AY$14,Model!$R$14:'Model'!$V$14,FALSE))*INDEX(Model!$X19:$AB19,MATCH(Model!AY$12+Model!AY$13,Model!$X$14:$AB$14,FALSE))</f>
        <v>0.85</v>
      </c>
      <c r="AZ19" s="23">
        <f>INDEX(Model!$R19:$V19,,MATCH(Model!AZ$14,Model!$R$14:'Model'!$V$14,FALSE))*INDEX(Model!$X19:$AB19,MATCH(Model!AZ$12+Model!AZ$13,Model!$X$14:$AB$14,FALSE))</f>
        <v>0.85</v>
      </c>
      <c r="BA19" s="23">
        <f>INDEX(Model!$R19:$V19,,MATCH(Model!BA$14,Model!$R$14:'Model'!$V$14,FALSE))*INDEX(Model!$X19:$AB19,MATCH(Model!BA$12+Model!BA$13,Model!$X$14:$AB$14,FALSE))</f>
        <v>0.85</v>
      </c>
      <c r="BB19" s="23">
        <f>INDEX(Model!$R19:$V19,,MATCH(Model!BB$14,Model!$R$14:'Model'!$V$14,FALSE))*INDEX(Model!$X19:$AB19,MATCH(Model!BB$12+Model!BB$13,Model!$X$14:$AB$14,FALSE))</f>
        <v>0.63749999999999996</v>
      </c>
      <c r="BC19" s="23">
        <f>INDEX(Model!$R19:$V19,,MATCH(Model!BC$14,Model!$R$14:'Model'!$V$14,FALSE))*INDEX(Model!$X19:$AB19,MATCH(Model!BC$12+Model!BC$13,Model!$X$14:$AB$14,FALSE))</f>
        <v>0.85</v>
      </c>
      <c r="BD19" s="60"/>
      <c r="BE19" s="33">
        <f>Model!C19*1%</f>
        <v>100.80018062043452</v>
      </c>
      <c r="BF19" s="1"/>
      <c r="BG19" s="1"/>
      <c r="BH19" s="38">
        <f>IF(Model!$C19&lt;Model!CI$12,Model!CI$13,0)</f>
        <v>0</v>
      </c>
      <c r="BI19" s="38">
        <f>IF(Model!$C19&lt;Model!CJ$12,Model!CJ$13,0)</f>
        <v>0</v>
      </c>
      <c r="BJ19" s="38">
        <f>IF(Model!$C19&lt;Model!CK$12,Model!CK$13,0)</f>
        <v>0</v>
      </c>
      <c r="BK19" s="38">
        <f>IF(Model!$C19&lt;Model!CL$12,Model!CL$13,0)</f>
        <v>0</v>
      </c>
      <c r="BL19" s="38">
        <f>IF(Model!$C19&lt;Model!CM$12,Model!CM$13,0)</f>
        <v>0</v>
      </c>
      <c r="BM19" s="38">
        <f>IF(Model!$C19&lt;Model!CN$12,Model!CN$13,0)</f>
        <v>40</v>
      </c>
      <c r="BN19" s="38">
        <f>IF(Model!$C19&lt;Model!CO$12,Model!CO$13,0)</f>
        <v>40</v>
      </c>
      <c r="BO19" s="38">
        <f>IF(Model!$C19&lt;Model!CP$12,Model!CP$13,0)</f>
        <v>40</v>
      </c>
      <c r="BP19" s="38">
        <f>IF(Model!$C19&lt;Model!CQ$12,Model!CQ$13,0)</f>
        <v>40</v>
      </c>
      <c r="BQ19" s="38">
        <f>IF(Model!$C19&lt;Model!CR$12,Model!CR$13,0)</f>
        <v>40</v>
      </c>
      <c r="BR19" s="38">
        <f>IF(Model!$C19&lt;Model!CS$12,Model!CS$13,0)</f>
        <v>40</v>
      </c>
      <c r="BS19" s="38">
        <f>IF(Model!$C19&lt;Model!CT$12,Model!CT$13,0)</f>
        <v>40</v>
      </c>
      <c r="BT19" s="38">
        <f>IF(Model!$C19&lt;Model!CU$12,Model!CU$13,0)</f>
        <v>40</v>
      </c>
      <c r="BU19" s="38">
        <f>IF(Model!$C19&lt;Model!CV$12,Model!CV$13,0)</f>
        <v>40</v>
      </c>
      <c r="BV19" s="38">
        <f>IF(Model!$C19&lt;Model!CW$12,Model!CW$13,0)</f>
        <v>40</v>
      </c>
      <c r="BW19" s="38">
        <f>IF(Model!$C19&lt;Model!CX$12,Model!CX$13,0)</f>
        <v>60</v>
      </c>
      <c r="BX19" s="38">
        <f>IF(Model!$C19&lt;Model!CY$12,Model!CY$13,0)</f>
        <v>60</v>
      </c>
      <c r="BY19" s="38">
        <f>IF(Model!$C19&lt;Model!CZ$12,Model!CZ$13,0)</f>
        <v>60</v>
      </c>
      <c r="BZ19" s="38">
        <f>IF(Model!$C19&lt;Model!DA$12,Model!DA$13,0)</f>
        <v>60</v>
      </c>
      <c r="CA19" s="38">
        <f>IF(Model!$C19&lt;Model!DB$12,Model!DB$13,0)</f>
        <v>60</v>
      </c>
      <c r="CB19" s="38">
        <f>IF(Model!$C19&lt;Model!DC$12,Model!DC$13,0)</f>
        <v>60</v>
      </c>
      <c r="CC19" s="38">
        <f>IF(Model!$C19&lt;Model!DD$12,Model!DD$13,0)</f>
        <v>60</v>
      </c>
      <c r="CD19" s="38">
        <f>IF(Model!$C19&lt;Model!DE$12,Model!DE$13,0)</f>
        <v>60</v>
      </c>
      <c r="CE19" s="38">
        <f>IF(Model!$C19&lt;Model!DF$12,Model!DF$13,0)</f>
        <v>60</v>
      </c>
      <c r="CF19" s="38">
        <f>IF(Model!$C19&lt;Model!DG$12,Model!DG$13,0)</f>
        <v>60</v>
      </c>
      <c r="CG19" s="1"/>
      <c r="CH19" s="1"/>
      <c r="CI19" s="40">
        <f>Model!$BE19+Model!BH19-50</f>
        <v>50.800180620434517</v>
      </c>
      <c r="CJ19" s="40">
        <f>Model!$BE19+Model!BI19-50</f>
        <v>50.800180620434517</v>
      </c>
      <c r="CK19" s="40">
        <f>Model!$BE19+Model!BJ19-50</f>
        <v>50.800180620434517</v>
      </c>
      <c r="CL19" s="40">
        <f>Model!$BE19+Model!BK19-50</f>
        <v>50.800180620434517</v>
      </c>
      <c r="CM19" s="40">
        <f>Model!$BE19+Model!BL19-50</f>
        <v>50.800180620434517</v>
      </c>
      <c r="CN19" s="40">
        <f>Model!$BE19+Model!BM19-50</f>
        <v>90.800180620434503</v>
      </c>
      <c r="CO19" s="40">
        <f>Model!$BE19+Model!BN19-50</f>
        <v>90.800180620434503</v>
      </c>
      <c r="CP19" s="40">
        <f>Model!$BE19+Model!BO19-50</f>
        <v>90.800180620434503</v>
      </c>
      <c r="CQ19" s="40">
        <f>Model!$BE19+Model!BP19-50</f>
        <v>90.800180620434503</v>
      </c>
      <c r="CR19" s="40">
        <f>Model!$BE19+Model!BQ19-50</f>
        <v>90.800180620434503</v>
      </c>
      <c r="CS19" s="40">
        <f>Model!$BE19+Model!BR19-50</f>
        <v>90.800180620434503</v>
      </c>
      <c r="CT19" s="40">
        <f>Model!$BE19+Model!BS19-50</f>
        <v>90.800180620434503</v>
      </c>
      <c r="CU19" s="40">
        <f>Model!$BE19+Model!BT19-50</f>
        <v>90.800180620434503</v>
      </c>
      <c r="CV19" s="40">
        <f>Model!$BE19+Model!BU19-50</f>
        <v>90.800180620434503</v>
      </c>
      <c r="CW19" s="40">
        <f>Model!$BE19+Model!BV19-50</f>
        <v>90.800180620434503</v>
      </c>
      <c r="CX19" s="40">
        <f>Model!$BE19+Model!BW19-50</f>
        <v>110.8001806204345</v>
      </c>
      <c r="CY19" s="40">
        <f>Model!$BE19+Model!BX19-50</f>
        <v>110.8001806204345</v>
      </c>
      <c r="CZ19" s="40">
        <f>Model!$BE19+Model!BY19-50</f>
        <v>110.8001806204345</v>
      </c>
      <c r="DA19" s="40">
        <f>Model!$BE19+Model!BZ19-50</f>
        <v>110.8001806204345</v>
      </c>
      <c r="DB19" s="40">
        <f>Model!$BE19+Model!CA19-50</f>
        <v>110.8001806204345</v>
      </c>
      <c r="DC19" s="40">
        <f>Model!$BE19+Model!CB19-50</f>
        <v>110.8001806204345</v>
      </c>
      <c r="DD19" s="40">
        <f>Model!$BE19+Model!CC19-50</f>
        <v>110.8001806204345</v>
      </c>
      <c r="DE19" s="40">
        <f>Model!$BE19+Model!CD19-50</f>
        <v>110.8001806204345</v>
      </c>
      <c r="DF19" s="40">
        <f>Model!$BE19+Model!CE19-50</f>
        <v>110.8001806204345</v>
      </c>
      <c r="DG19" s="40">
        <f>Model!$BE19+Model!CF19-50</f>
        <v>110.8001806204345</v>
      </c>
      <c r="DH19" s="36"/>
      <c r="DI19" s="36"/>
      <c r="DJ19" s="40">
        <f>Model!AE19*Model!CI19</f>
        <v>50.800180620434517</v>
      </c>
      <c r="DK19" s="40">
        <f>Model!AF19*Model!CJ19</f>
        <v>50.800180620434517</v>
      </c>
      <c r="DL19" s="40">
        <f>Model!AG19*Model!CK19</f>
        <v>50.800180620434517</v>
      </c>
      <c r="DM19" s="40">
        <f>Model!AH19*Model!CL19</f>
        <v>38.100135465325891</v>
      </c>
      <c r="DN19" s="40">
        <f>Model!AI19*Model!CM19</f>
        <v>50.800180620434517</v>
      </c>
      <c r="DO19" s="40">
        <f>Model!AJ19*Model!CN19</f>
        <v>81.720162558391053</v>
      </c>
      <c r="DP19" s="40">
        <f>Model!AK19*Model!CO19</f>
        <v>81.720162558391053</v>
      </c>
      <c r="DQ19" s="40">
        <f>Model!AL19*Model!CP19</f>
        <v>81.720162558391053</v>
      </c>
      <c r="DR19" s="40">
        <f>Model!AM19*Model!CQ19</f>
        <v>61.290121918793297</v>
      </c>
      <c r="DS19" s="40">
        <f>Model!AN19*Model!CR19</f>
        <v>81.720162558391053</v>
      </c>
      <c r="DT19" s="40">
        <f>Model!AO19*Model!CS19</f>
        <v>86.260171589412778</v>
      </c>
      <c r="DU19" s="40">
        <f>Model!AP19*Model!CT19</f>
        <v>86.260171589412778</v>
      </c>
      <c r="DV19" s="40">
        <f>Model!AQ19*Model!CU19</f>
        <v>86.260171589412778</v>
      </c>
      <c r="DW19" s="40">
        <f>Model!AR19*Model!CV19</f>
        <v>64.695128692059569</v>
      </c>
      <c r="DX19" s="40">
        <f>Model!AS19*Model!CW19</f>
        <v>86.260171589412778</v>
      </c>
      <c r="DY19" s="40">
        <f>Model!AT19*Model!CX19</f>
        <v>88.640144496347602</v>
      </c>
      <c r="DZ19" s="40">
        <f>Model!AU19*Model!CY19</f>
        <v>88.640144496347602</v>
      </c>
      <c r="EA19" s="40">
        <f>Model!AV19*Model!CZ19</f>
        <v>88.640144496347602</v>
      </c>
      <c r="EB19" s="40">
        <f>Model!AW19*Model!DA19</f>
        <v>66.480108372260716</v>
      </c>
      <c r="EC19" s="40">
        <f>Model!AX19*Model!DB19</f>
        <v>88.640144496347602</v>
      </c>
      <c r="ED19" s="40">
        <f>Model!AY19*Model!DC19</f>
        <v>94.180153527369328</v>
      </c>
      <c r="EE19" s="40">
        <f>Model!AZ19*Model!DD19</f>
        <v>94.180153527369328</v>
      </c>
      <c r="EF19" s="40">
        <f>Model!BA19*Model!DE19</f>
        <v>94.180153527369328</v>
      </c>
      <c r="EG19" s="40">
        <f>Model!BB19*Model!DF19</f>
        <v>70.635115145526996</v>
      </c>
      <c r="EH19" s="40">
        <f>Model!BC19*Model!DG19</f>
        <v>94.180153527369328</v>
      </c>
      <c r="ES19" s="36"/>
      <c r="ET19" s="36"/>
      <c r="EU19" s="36"/>
    </row>
    <row r="20" spans="1:151">
      <c r="A20">
        <v>1086</v>
      </c>
      <c r="B20" s="29">
        <f>INDEX('Customer Longevity'!$A$7:$A$206,MATCH(Scratch!A20,'Customer Longevity'!$B$7:$B$206,0))</f>
        <v>11.389138007250249</v>
      </c>
      <c r="C20" s="3">
        <f ca="1">VLOOKUP(A20,'Average Balance'!A:B,2,FALSE)</f>
        <v>14002.753486882046</v>
      </c>
      <c r="D20" s="3"/>
      <c r="E20" s="29">
        <f>INDEX('Distance to Each Branch'!$C$7:$C$806,MATCH(Scratch!$A20&amp;Scratch!E$14,'Distance to Each Branch'!$K$7:$K$806,0))</f>
        <v>4.1637795053259259</v>
      </c>
      <c r="F20" s="29">
        <f>INDEX('Distance to Each Branch'!$C$7:$C$806,MATCH(Scratch!$A20&amp;Scratch!F$14,'Distance to Each Branch'!$K$7:$K$806,0))</f>
        <v>4.2687048363753002</v>
      </c>
      <c r="G20" s="29">
        <f>INDEX('Distance to Each Branch'!$C$7:$C$806,MATCH(Scratch!$A20&amp;Scratch!G$14,'Distance to Each Branch'!$K$7:$K$806,0))</f>
        <v>0.56459480849526855</v>
      </c>
      <c r="H20" s="29">
        <f>INDEX('Distance to Each Branch'!$C$7:$C$806,MATCH(Scratch!$A20&amp;Scratch!H$14,'Distance to Each Branch'!$K$7:$K$806,0))</f>
        <v>0.65344789214334875</v>
      </c>
      <c r="I20" s="29" t="str">
        <f t="shared" si="23"/>
        <v>Branch C</v>
      </c>
      <c r="K20" s="34">
        <f>MIN(Model!E20:'Model'!H20)</f>
        <v>0.56459480849526855</v>
      </c>
      <c r="L20" s="34">
        <v>0</v>
      </c>
      <c r="M20" s="29">
        <f>IF(Model!E20=Model!$K20,SMALL(Model!$E20:'Model'!$H20,2)-Model!$K20,0)</f>
        <v>0</v>
      </c>
      <c r="N20" s="29">
        <f>IF(Model!F20=Model!$K20,SMALL(Model!$E20:'Model'!$H20,2)-Model!$K20,0)</f>
        <v>0</v>
      </c>
      <c r="O20" s="29">
        <f>IF(Model!G20=Model!$K20,SMALL(Model!$E20:'Model'!$H20,2)-Model!$K20,0)</f>
        <v>8.88530836480802E-2</v>
      </c>
      <c r="P20" s="29">
        <f>IF(Model!H20=Model!$K20,SMALL(Model!$E20:'Model'!$H20,2)-Model!$K20,0)</f>
        <v>0</v>
      </c>
      <c r="R20" s="23">
        <v>1</v>
      </c>
      <c r="S20" s="23">
        <f>(1-IF(Model!M20=0,0,INDEX('Branch Closure Driven Attrition'!$D$9:$G$12,MATCH(Model!$B20,'Branch Closure Driven Attrition'!$C$9:$C$12,TRUE),MATCH(Model!M20,'Branch Closure Driven Attrition'!$D$8:$G$8,TRUE))))</f>
        <v>1</v>
      </c>
      <c r="T20" s="23">
        <f>(1-IF(Model!N20=0,0,INDEX('Branch Closure Driven Attrition'!$D$9:$G$12,MATCH(Model!$B20,'Branch Closure Driven Attrition'!$C$9:$C$12,TRUE),MATCH(Model!N20,'Branch Closure Driven Attrition'!$D$8:$G$8,TRUE))))</f>
        <v>1</v>
      </c>
      <c r="U20" s="23">
        <f>(1-IF(Model!O20=0,0,INDEX('Branch Closure Driven Attrition'!$D$9:$G$12,MATCH(Model!$B20,'Branch Closure Driven Attrition'!$C$9:$C$12,TRUE),MATCH(Model!O20,'Branch Closure Driven Attrition'!$D$8:$G$8,TRUE))))</f>
        <v>0.8</v>
      </c>
      <c r="V20" s="23">
        <f>(1-IF(Model!P20=0,0,INDEX('Branch Closure Driven Attrition'!$D$9:$G$12,MATCH(Model!$B20,'Branch Closure Driven Attrition'!$C$9:$C$12,TRUE),MATCH(Model!P20,'Branch Closure Driven Attrition'!$D$8:$G$8,TRUE))))</f>
        <v>1</v>
      </c>
      <c r="W20" s="29"/>
      <c r="X20" s="23">
        <f>Model!R20</f>
        <v>1</v>
      </c>
      <c r="Y20" s="23">
        <f>IF(Model!$C20&lt;'Fee Driven Attrition'!$I$8,1-IF(Model!Y$13='Fee Driven Attrition'!$J$7,'Fee Driven Attrition'!$J$8,'Fee Driven Attrition'!$K$8),1)</f>
        <v>1</v>
      </c>
      <c r="Z20" s="23">
        <f>IF(Model!$C20&lt;'Fee Driven Attrition'!$I$9,1-IF(Model!Z$13='Fee Driven Attrition'!$J$7,'Fee Driven Attrition'!$J$9,'Fee Driven Attrition'!$K$9),1)</f>
        <v>0.95</v>
      </c>
      <c r="AA20" s="23">
        <f>IF(Model!$C20&lt;'Fee Driven Attrition'!$I$8,1-IF(Model!AA$13='Fee Driven Attrition'!$J$7,'Fee Driven Attrition'!$J$8,'Fee Driven Attrition'!$K$8),1)</f>
        <v>1</v>
      </c>
      <c r="AB20" s="23">
        <f>IF(Model!$C20&lt;'Fee Driven Attrition'!$I$9,1-IF(Model!AB$13='Fee Driven Attrition'!$J$7,'Fee Driven Attrition'!$J$9,'Fee Driven Attrition'!$K$9),1)</f>
        <v>0.85</v>
      </c>
      <c r="AC20" s="29"/>
      <c r="AD20" s="23"/>
      <c r="AE20" s="23">
        <f>INDEX(Model!$R20:$V20,,MATCH(Model!AE$14,Model!$R$14:'Model'!$V$14,FALSE))*INDEX(Model!$X20:$AB20,MATCH(Model!AE$12+Model!AE$13,Model!$X$14:$AB$14,FALSE))</f>
        <v>1</v>
      </c>
      <c r="AF20" s="23">
        <f>INDEX(Model!$R20:$V20,,MATCH(Model!AF$14,Model!$R$14:'Model'!$V$14,FALSE))*INDEX(Model!$X20:$AB20,MATCH(Model!AF$12+Model!AF$13,Model!$X$14:$AB$14,FALSE))</f>
        <v>1</v>
      </c>
      <c r="AG20" s="23">
        <f>INDEX(Model!$R20:$V20,,MATCH(Model!AG$14,Model!$R$14:'Model'!$V$14,FALSE))*INDEX(Model!$X20:$AB20,MATCH(Model!AG$12+Model!AG$13,Model!$X$14:$AB$14,FALSE))</f>
        <v>1</v>
      </c>
      <c r="AH20" s="23">
        <f>INDEX(Model!$R20:$V20,,MATCH(Model!AH$14,Model!$R$14:'Model'!$V$14,FALSE))*INDEX(Model!$X20:$AB20,MATCH(Model!AH$12+Model!AH$13,Model!$X$14:$AB$14,FALSE))</f>
        <v>0.8</v>
      </c>
      <c r="AI20" s="23">
        <f>INDEX(Model!$R20:$V20,,MATCH(Model!AI$14,Model!$R$14:'Model'!$V$14,FALSE))*INDEX(Model!$X20:$AB20,MATCH(Model!AI$12+Model!AI$13,Model!$X$14:$AB$14,FALSE))</f>
        <v>1</v>
      </c>
      <c r="AJ20" s="23">
        <f>INDEX(Model!$R20:$V20,,MATCH(Model!AJ$14,Model!$R$14:'Model'!$V$14,FALSE))*INDEX(Model!$X20:$AB20,MATCH(Model!AJ$12+Model!AJ$13,Model!$X$14:$AB$14,FALSE))</f>
        <v>1</v>
      </c>
      <c r="AK20" s="23">
        <f>INDEX(Model!$R20:$V20,,MATCH(Model!AK$14,Model!$R$14:'Model'!$V$14,FALSE))*INDEX(Model!$X20:$AB20,MATCH(Model!AK$12+Model!AK$13,Model!$X$14:$AB$14,FALSE))</f>
        <v>1</v>
      </c>
      <c r="AL20" s="23">
        <f>INDEX(Model!$R20:$V20,,MATCH(Model!AL$14,Model!$R$14:'Model'!$V$14,FALSE))*INDEX(Model!$X20:$AB20,MATCH(Model!AL$12+Model!AL$13,Model!$X$14:$AB$14,FALSE))</f>
        <v>1</v>
      </c>
      <c r="AM20" s="23">
        <f>INDEX(Model!$R20:$V20,,MATCH(Model!AM$14,Model!$R$14:'Model'!$V$14,FALSE))*INDEX(Model!$X20:$AB20,MATCH(Model!AM$12+Model!AM$13,Model!$X$14:$AB$14,FALSE))</f>
        <v>0.8</v>
      </c>
      <c r="AN20" s="23">
        <f>INDEX(Model!$R20:$V20,,MATCH(Model!AN$14,Model!$R$14:'Model'!$V$14,FALSE))*INDEX(Model!$X20:$AB20,MATCH(Model!AN$12+Model!AN$13,Model!$X$14:$AB$14,FALSE))</f>
        <v>1</v>
      </c>
      <c r="AO20" s="23">
        <f>INDEX(Model!$R20:$V20,,MATCH(Model!AO$14,Model!$R$14:'Model'!$V$14,FALSE))*INDEX(Model!$X20:$AB20,MATCH(Model!AO$12+Model!AO$13,Model!$X$14:$AB$14,FALSE))</f>
        <v>0.95</v>
      </c>
      <c r="AP20" s="23">
        <f>INDEX(Model!$R20:$V20,,MATCH(Model!AP$14,Model!$R$14:'Model'!$V$14,FALSE))*INDEX(Model!$X20:$AB20,MATCH(Model!AP$12+Model!AP$13,Model!$X$14:$AB$14,FALSE))</f>
        <v>0.95</v>
      </c>
      <c r="AQ20" s="23">
        <f>INDEX(Model!$R20:$V20,,MATCH(Model!AQ$14,Model!$R$14:'Model'!$V$14,FALSE))*INDEX(Model!$X20:$AB20,MATCH(Model!AQ$12+Model!AQ$13,Model!$X$14:$AB$14,FALSE))</f>
        <v>0.95</v>
      </c>
      <c r="AR20" s="23">
        <f>INDEX(Model!$R20:$V20,,MATCH(Model!AR$14,Model!$R$14:'Model'!$V$14,FALSE))*INDEX(Model!$X20:$AB20,MATCH(Model!AR$12+Model!AR$13,Model!$X$14:$AB$14,FALSE))</f>
        <v>0.76</v>
      </c>
      <c r="AS20" s="23">
        <f>INDEX(Model!$R20:$V20,,MATCH(Model!AS$14,Model!$R$14:'Model'!$V$14,FALSE))*INDEX(Model!$X20:$AB20,MATCH(Model!AS$12+Model!AS$13,Model!$X$14:$AB$14,FALSE))</f>
        <v>0.95</v>
      </c>
      <c r="AT20" s="23">
        <f>INDEX(Model!$R20:$V20,,MATCH(Model!AT$14,Model!$R$14:'Model'!$V$14,FALSE))*INDEX(Model!$X20:$AB20,MATCH(Model!AT$12+Model!AT$13,Model!$X$14:$AB$14,FALSE))</f>
        <v>1</v>
      </c>
      <c r="AU20" s="23">
        <f>INDEX(Model!$R20:$V20,,MATCH(Model!AU$14,Model!$R$14:'Model'!$V$14,FALSE))*INDEX(Model!$X20:$AB20,MATCH(Model!AU$12+Model!AU$13,Model!$X$14:$AB$14,FALSE))</f>
        <v>1</v>
      </c>
      <c r="AV20" s="23">
        <f>INDEX(Model!$R20:$V20,,MATCH(Model!AV$14,Model!$R$14:'Model'!$V$14,FALSE))*INDEX(Model!$X20:$AB20,MATCH(Model!AV$12+Model!AV$13,Model!$X$14:$AB$14,FALSE))</f>
        <v>1</v>
      </c>
      <c r="AW20" s="23">
        <f>INDEX(Model!$R20:$V20,,MATCH(Model!AW$14,Model!$R$14:'Model'!$V$14,FALSE))*INDEX(Model!$X20:$AB20,MATCH(Model!AW$12+Model!AW$13,Model!$X$14:$AB$14,FALSE))</f>
        <v>0.8</v>
      </c>
      <c r="AX20" s="23">
        <f>INDEX(Model!$R20:$V20,,MATCH(Model!AX$14,Model!$R$14:'Model'!$V$14,FALSE))*INDEX(Model!$X20:$AB20,MATCH(Model!AX$12+Model!AX$13,Model!$X$14:$AB$14,FALSE))</f>
        <v>1</v>
      </c>
      <c r="AY20" s="23">
        <f>INDEX(Model!$R20:$V20,,MATCH(Model!AY$14,Model!$R$14:'Model'!$V$14,FALSE))*INDEX(Model!$X20:$AB20,MATCH(Model!AY$12+Model!AY$13,Model!$X$14:$AB$14,FALSE))</f>
        <v>0.85</v>
      </c>
      <c r="AZ20" s="23">
        <f>INDEX(Model!$R20:$V20,,MATCH(Model!AZ$14,Model!$R$14:'Model'!$V$14,FALSE))*INDEX(Model!$X20:$AB20,MATCH(Model!AZ$12+Model!AZ$13,Model!$X$14:$AB$14,FALSE))</f>
        <v>0.85</v>
      </c>
      <c r="BA20" s="23">
        <f>INDEX(Model!$R20:$V20,,MATCH(Model!BA$14,Model!$R$14:'Model'!$V$14,FALSE))*INDEX(Model!$X20:$AB20,MATCH(Model!BA$12+Model!BA$13,Model!$X$14:$AB$14,FALSE))</f>
        <v>0.85</v>
      </c>
      <c r="BB20" s="23">
        <f>INDEX(Model!$R20:$V20,,MATCH(Model!BB$14,Model!$R$14:'Model'!$V$14,FALSE))*INDEX(Model!$X20:$AB20,MATCH(Model!BB$12+Model!BB$13,Model!$X$14:$AB$14,FALSE))</f>
        <v>0.68</v>
      </c>
      <c r="BC20" s="23">
        <f>INDEX(Model!$R20:$V20,,MATCH(Model!BC$14,Model!$R$14:'Model'!$V$14,FALSE))*INDEX(Model!$X20:$AB20,MATCH(Model!BC$12+Model!BC$13,Model!$X$14:$AB$14,FALSE))</f>
        <v>0.85</v>
      </c>
      <c r="BD20" s="60"/>
      <c r="BE20" s="33">
        <f>Model!C20*1%</f>
        <v>140.02753486882045</v>
      </c>
      <c r="BF20" s="1"/>
      <c r="BG20" s="1"/>
      <c r="BH20" s="38">
        <f>IF(Model!$C20&lt;Model!CI$12,Model!CI$13,0)</f>
        <v>0</v>
      </c>
      <c r="BI20" s="38">
        <f>IF(Model!$C20&lt;Model!CJ$12,Model!CJ$13,0)</f>
        <v>0</v>
      </c>
      <c r="BJ20" s="38">
        <f>IF(Model!$C20&lt;Model!CK$12,Model!CK$13,0)</f>
        <v>0</v>
      </c>
      <c r="BK20" s="38">
        <f>IF(Model!$C20&lt;Model!CL$12,Model!CL$13,0)</f>
        <v>0</v>
      </c>
      <c r="BL20" s="38">
        <f>IF(Model!$C20&lt;Model!CM$12,Model!CM$13,0)</f>
        <v>0</v>
      </c>
      <c r="BM20" s="38">
        <f>IF(Model!$C20&lt;Model!CN$12,Model!CN$13,0)</f>
        <v>0</v>
      </c>
      <c r="BN20" s="38">
        <f>IF(Model!$C20&lt;Model!CO$12,Model!CO$13,0)</f>
        <v>0</v>
      </c>
      <c r="BO20" s="38">
        <f>IF(Model!$C20&lt;Model!CP$12,Model!CP$13,0)</f>
        <v>0</v>
      </c>
      <c r="BP20" s="38">
        <f>IF(Model!$C20&lt;Model!CQ$12,Model!CQ$13,0)</f>
        <v>0</v>
      </c>
      <c r="BQ20" s="38">
        <f>IF(Model!$C20&lt;Model!CR$12,Model!CR$13,0)</f>
        <v>0</v>
      </c>
      <c r="BR20" s="38">
        <f>IF(Model!$C20&lt;Model!CS$12,Model!CS$13,0)</f>
        <v>40</v>
      </c>
      <c r="BS20" s="38">
        <f>IF(Model!$C20&lt;Model!CT$12,Model!CT$13,0)</f>
        <v>40</v>
      </c>
      <c r="BT20" s="38">
        <f>IF(Model!$C20&lt;Model!CU$12,Model!CU$13,0)</f>
        <v>40</v>
      </c>
      <c r="BU20" s="38">
        <f>IF(Model!$C20&lt;Model!CV$12,Model!CV$13,0)</f>
        <v>40</v>
      </c>
      <c r="BV20" s="38">
        <f>IF(Model!$C20&lt;Model!CW$12,Model!CW$13,0)</f>
        <v>40</v>
      </c>
      <c r="BW20" s="38">
        <f>IF(Model!$C20&lt;Model!CX$12,Model!CX$13,0)</f>
        <v>0</v>
      </c>
      <c r="BX20" s="38">
        <f>IF(Model!$C20&lt;Model!CY$12,Model!CY$13,0)</f>
        <v>0</v>
      </c>
      <c r="BY20" s="38">
        <f>IF(Model!$C20&lt;Model!CZ$12,Model!CZ$13,0)</f>
        <v>0</v>
      </c>
      <c r="BZ20" s="38">
        <f>IF(Model!$C20&lt;Model!DA$12,Model!DA$13,0)</f>
        <v>0</v>
      </c>
      <c r="CA20" s="38">
        <f>IF(Model!$C20&lt;Model!DB$12,Model!DB$13,0)</f>
        <v>0</v>
      </c>
      <c r="CB20" s="38">
        <f>IF(Model!$C20&lt;Model!DC$12,Model!DC$13,0)</f>
        <v>60</v>
      </c>
      <c r="CC20" s="38">
        <f>IF(Model!$C20&lt;Model!DD$12,Model!DD$13,0)</f>
        <v>60</v>
      </c>
      <c r="CD20" s="38">
        <f>IF(Model!$C20&lt;Model!DE$12,Model!DE$13,0)</f>
        <v>60</v>
      </c>
      <c r="CE20" s="38">
        <f>IF(Model!$C20&lt;Model!DF$12,Model!DF$13,0)</f>
        <v>60</v>
      </c>
      <c r="CF20" s="38">
        <f>IF(Model!$C20&lt;Model!DG$12,Model!DG$13,0)</f>
        <v>60</v>
      </c>
      <c r="CG20" s="1"/>
      <c r="CH20" s="1"/>
      <c r="CI20" s="40">
        <f>Model!$BE20+Model!BH20-50</f>
        <v>90.027534868820453</v>
      </c>
      <c r="CJ20" s="40">
        <f>Model!$BE20+Model!BI20-50</f>
        <v>90.027534868820453</v>
      </c>
      <c r="CK20" s="40">
        <f>Model!$BE20+Model!BJ20-50</f>
        <v>90.027534868820453</v>
      </c>
      <c r="CL20" s="40">
        <f>Model!$BE20+Model!BK20-50</f>
        <v>90.027534868820453</v>
      </c>
      <c r="CM20" s="40">
        <f>Model!$BE20+Model!BL20-50</f>
        <v>90.027534868820453</v>
      </c>
      <c r="CN20" s="40">
        <f>Model!$BE20+Model!BM20-50</f>
        <v>90.027534868820453</v>
      </c>
      <c r="CO20" s="40">
        <f>Model!$BE20+Model!BN20-50</f>
        <v>90.027534868820453</v>
      </c>
      <c r="CP20" s="40">
        <f>Model!$BE20+Model!BO20-50</f>
        <v>90.027534868820453</v>
      </c>
      <c r="CQ20" s="40">
        <f>Model!$BE20+Model!BP20-50</f>
        <v>90.027534868820453</v>
      </c>
      <c r="CR20" s="40">
        <f>Model!$BE20+Model!BQ20-50</f>
        <v>90.027534868820453</v>
      </c>
      <c r="CS20" s="40">
        <f>Model!$BE20+Model!BR20-50</f>
        <v>130.02753486882045</v>
      </c>
      <c r="CT20" s="40">
        <f>Model!$BE20+Model!BS20-50</f>
        <v>130.02753486882045</v>
      </c>
      <c r="CU20" s="40">
        <f>Model!$BE20+Model!BT20-50</f>
        <v>130.02753486882045</v>
      </c>
      <c r="CV20" s="40">
        <f>Model!$BE20+Model!BU20-50</f>
        <v>130.02753486882045</v>
      </c>
      <c r="CW20" s="40">
        <f>Model!$BE20+Model!BV20-50</f>
        <v>130.02753486882045</v>
      </c>
      <c r="CX20" s="40">
        <f>Model!$BE20+Model!BW20-50</f>
        <v>90.027534868820453</v>
      </c>
      <c r="CY20" s="40">
        <f>Model!$BE20+Model!BX20-50</f>
        <v>90.027534868820453</v>
      </c>
      <c r="CZ20" s="40">
        <f>Model!$BE20+Model!BY20-50</f>
        <v>90.027534868820453</v>
      </c>
      <c r="DA20" s="40">
        <f>Model!$BE20+Model!BZ20-50</f>
        <v>90.027534868820453</v>
      </c>
      <c r="DB20" s="40">
        <f>Model!$BE20+Model!CA20-50</f>
        <v>90.027534868820453</v>
      </c>
      <c r="DC20" s="40">
        <f>Model!$BE20+Model!CB20-50</f>
        <v>150.02753486882045</v>
      </c>
      <c r="DD20" s="40">
        <f>Model!$BE20+Model!CC20-50</f>
        <v>150.02753486882045</v>
      </c>
      <c r="DE20" s="40">
        <f>Model!$BE20+Model!CD20-50</f>
        <v>150.02753486882045</v>
      </c>
      <c r="DF20" s="40">
        <f>Model!$BE20+Model!CE20-50</f>
        <v>150.02753486882045</v>
      </c>
      <c r="DG20" s="40">
        <f>Model!$BE20+Model!CF20-50</f>
        <v>150.02753486882045</v>
      </c>
      <c r="DH20" s="36"/>
      <c r="DI20" s="36"/>
      <c r="DJ20" s="40">
        <f>Model!AE20*Model!CI20</f>
        <v>90.027534868820453</v>
      </c>
      <c r="DK20" s="40">
        <f>Model!AF20*Model!CJ20</f>
        <v>90.027534868820453</v>
      </c>
      <c r="DL20" s="40">
        <f>Model!AG20*Model!CK20</f>
        <v>90.027534868820453</v>
      </c>
      <c r="DM20" s="40">
        <f>Model!AH20*Model!CL20</f>
        <v>72.022027895056368</v>
      </c>
      <c r="DN20" s="40">
        <f>Model!AI20*Model!CM20</f>
        <v>90.027534868820453</v>
      </c>
      <c r="DO20" s="40">
        <f>Model!AJ20*Model!CN20</f>
        <v>90.027534868820453</v>
      </c>
      <c r="DP20" s="40">
        <f>Model!AK20*Model!CO20</f>
        <v>90.027534868820453</v>
      </c>
      <c r="DQ20" s="40">
        <f>Model!AL20*Model!CP20</f>
        <v>90.027534868820453</v>
      </c>
      <c r="DR20" s="40">
        <f>Model!AM20*Model!CQ20</f>
        <v>72.022027895056368</v>
      </c>
      <c r="DS20" s="40">
        <f>Model!AN20*Model!CR20</f>
        <v>90.027534868820453</v>
      </c>
      <c r="DT20" s="40">
        <f>Model!AO20*Model!CS20</f>
        <v>123.52615812537942</v>
      </c>
      <c r="DU20" s="40">
        <f>Model!AP20*Model!CT20</f>
        <v>123.52615812537942</v>
      </c>
      <c r="DV20" s="40">
        <f>Model!AQ20*Model!CU20</f>
        <v>123.52615812537942</v>
      </c>
      <c r="DW20" s="40">
        <f>Model!AR20*Model!CV20</f>
        <v>98.820926500303543</v>
      </c>
      <c r="DX20" s="40">
        <f>Model!AS20*Model!CW20</f>
        <v>123.52615812537942</v>
      </c>
      <c r="DY20" s="40">
        <f>Model!AT20*Model!CX20</f>
        <v>90.027534868820453</v>
      </c>
      <c r="DZ20" s="40">
        <f>Model!AU20*Model!CY20</f>
        <v>90.027534868820453</v>
      </c>
      <c r="EA20" s="40">
        <f>Model!AV20*Model!CZ20</f>
        <v>90.027534868820453</v>
      </c>
      <c r="EB20" s="40">
        <f>Model!AW20*Model!DA20</f>
        <v>72.022027895056368</v>
      </c>
      <c r="EC20" s="40">
        <f>Model!AX20*Model!DB20</f>
        <v>90.027534868820453</v>
      </c>
      <c r="ED20" s="40">
        <f>Model!AY20*Model!DC20</f>
        <v>127.52340463849738</v>
      </c>
      <c r="EE20" s="40">
        <f>Model!AZ20*Model!DD20</f>
        <v>127.52340463849738</v>
      </c>
      <c r="EF20" s="40">
        <f>Model!BA20*Model!DE20</f>
        <v>127.52340463849738</v>
      </c>
      <c r="EG20" s="40">
        <f>Model!BB20*Model!DF20</f>
        <v>102.01872371079791</v>
      </c>
      <c r="EH20" s="40">
        <f>Model!BC20*Model!DG20</f>
        <v>127.52340463849738</v>
      </c>
      <c r="ES20" s="36"/>
      <c r="ET20" s="36"/>
      <c r="EU20" s="36"/>
    </row>
    <row r="21" spans="1:151">
      <c r="A21">
        <v>1198</v>
      </c>
      <c r="B21" s="29">
        <f>INDEX('Customer Longevity'!$A$7:$A$206,MATCH(Scratch!A21,'Customer Longevity'!$B$7:$B$206,0))</f>
        <v>6.6087896528857799</v>
      </c>
      <c r="C21" s="3">
        <f ca="1">VLOOKUP(A21,'Average Balance'!A:B,2,FALSE)</f>
        <v>7162.2156331548777</v>
      </c>
      <c r="D21" s="3"/>
      <c r="E21" s="29">
        <f>INDEX('Distance to Each Branch'!$C$7:$C$806,MATCH(Scratch!$A21&amp;Scratch!E$14,'Distance to Each Branch'!$K$7:$K$806,0))</f>
        <v>7.659756048584784</v>
      </c>
      <c r="F21" s="29">
        <f>INDEX('Distance to Each Branch'!$C$7:$C$806,MATCH(Scratch!$A21&amp;Scratch!F$14,'Distance to Each Branch'!$K$7:$K$806,0))</f>
        <v>2.0792837986031096</v>
      </c>
      <c r="G21" s="29">
        <f>INDEX('Distance to Each Branch'!$C$7:$C$806,MATCH(Scratch!$A21&amp;Scratch!G$14,'Distance to Each Branch'!$K$7:$K$806,0))</f>
        <v>4.4665685908397803</v>
      </c>
      <c r="H21" s="29">
        <f>INDEX('Distance to Each Branch'!$C$7:$C$806,MATCH(Scratch!$A21&amp;Scratch!H$14,'Distance to Each Branch'!$K$7:$K$806,0))</f>
        <v>1.5708313109973695</v>
      </c>
      <c r="I21" s="29" t="str">
        <f t="shared" si="23"/>
        <v>Branch D</v>
      </c>
      <c r="K21" s="34">
        <f>MIN(Model!E21:'Model'!H21)</f>
        <v>1.5708313109973695</v>
      </c>
      <c r="L21" s="34">
        <v>0</v>
      </c>
      <c r="M21" s="29">
        <f>IF(Model!E21=Model!$K21,SMALL(Model!$E21:'Model'!$H21,2)-Model!$K21,0)</f>
        <v>0</v>
      </c>
      <c r="N21" s="29">
        <f>IF(Model!F21=Model!$K21,SMALL(Model!$E21:'Model'!$H21,2)-Model!$K21,0)</f>
        <v>0</v>
      </c>
      <c r="O21" s="29">
        <f>IF(Model!G21=Model!$K21,SMALL(Model!$E21:'Model'!$H21,2)-Model!$K21,0)</f>
        <v>0</v>
      </c>
      <c r="P21" s="29">
        <f>IF(Model!H21=Model!$K21,SMALL(Model!$E21:'Model'!$H21,2)-Model!$K21,0)</f>
        <v>0.50845248760574013</v>
      </c>
      <c r="R21" s="23">
        <v>1</v>
      </c>
      <c r="S21" s="23">
        <f>(1-IF(Model!M21=0,0,INDEX('Branch Closure Driven Attrition'!$D$9:$G$12,MATCH(Model!$B21,'Branch Closure Driven Attrition'!$C$9:$C$12,TRUE),MATCH(Model!M21,'Branch Closure Driven Attrition'!$D$8:$G$8,TRUE))))</f>
        <v>1</v>
      </c>
      <c r="T21" s="23">
        <f>(1-IF(Model!N21=0,0,INDEX('Branch Closure Driven Attrition'!$D$9:$G$12,MATCH(Model!$B21,'Branch Closure Driven Attrition'!$C$9:$C$12,TRUE),MATCH(Model!N21,'Branch Closure Driven Attrition'!$D$8:$G$8,TRUE))))</f>
        <v>1</v>
      </c>
      <c r="U21" s="23">
        <f>(1-IF(Model!O21=0,0,INDEX('Branch Closure Driven Attrition'!$D$9:$G$12,MATCH(Model!$B21,'Branch Closure Driven Attrition'!$C$9:$C$12,TRUE),MATCH(Model!O21,'Branch Closure Driven Attrition'!$D$8:$G$8,TRUE))))</f>
        <v>1</v>
      </c>
      <c r="V21" s="23">
        <f>(1-IF(Model!P21=0,0,INDEX('Branch Closure Driven Attrition'!$D$9:$G$12,MATCH(Model!$B21,'Branch Closure Driven Attrition'!$C$9:$C$12,TRUE),MATCH(Model!P21,'Branch Closure Driven Attrition'!$D$8:$G$8,TRUE))))</f>
        <v>0.7</v>
      </c>
      <c r="W21" s="29"/>
      <c r="X21" s="23">
        <f>Model!R21</f>
        <v>1</v>
      </c>
      <c r="Y21" s="23">
        <f>IF(Model!$C21&lt;'Fee Driven Attrition'!$I$8,1-IF(Model!Y$13='Fee Driven Attrition'!$J$7,'Fee Driven Attrition'!$J$8,'Fee Driven Attrition'!$K$8),1)</f>
        <v>0.9</v>
      </c>
      <c r="Z21" s="23">
        <f>IF(Model!$C21&lt;'Fee Driven Attrition'!$I$9,1-IF(Model!Z$13='Fee Driven Attrition'!$J$7,'Fee Driven Attrition'!$J$9,'Fee Driven Attrition'!$K$9),1)</f>
        <v>0.95</v>
      </c>
      <c r="AA21" s="23">
        <f>IF(Model!$C21&lt;'Fee Driven Attrition'!$I$8,1-IF(Model!AA$13='Fee Driven Attrition'!$J$7,'Fee Driven Attrition'!$J$8,'Fee Driven Attrition'!$K$8),1)</f>
        <v>0.8</v>
      </c>
      <c r="AB21" s="23">
        <f>IF(Model!$C21&lt;'Fee Driven Attrition'!$I$9,1-IF(Model!AB$13='Fee Driven Attrition'!$J$7,'Fee Driven Attrition'!$J$9,'Fee Driven Attrition'!$K$9),1)</f>
        <v>0.85</v>
      </c>
      <c r="AC21" s="29"/>
      <c r="AD21" s="23"/>
      <c r="AE21" s="23">
        <f>INDEX(Model!$R21:$V21,,MATCH(Model!AE$14,Model!$R$14:'Model'!$V$14,FALSE))*INDEX(Model!$X21:$AB21,MATCH(Model!AE$12+Model!AE$13,Model!$X$14:$AB$14,FALSE))</f>
        <v>1</v>
      </c>
      <c r="AF21" s="23">
        <f>INDEX(Model!$R21:$V21,,MATCH(Model!AF$14,Model!$R$14:'Model'!$V$14,FALSE))*INDEX(Model!$X21:$AB21,MATCH(Model!AF$12+Model!AF$13,Model!$X$14:$AB$14,FALSE))</f>
        <v>1</v>
      </c>
      <c r="AG21" s="23">
        <f>INDEX(Model!$R21:$V21,,MATCH(Model!AG$14,Model!$R$14:'Model'!$V$14,FALSE))*INDEX(Model!$X21:$AB21,MATCH(Model!AG$12+Model!AG$13,Model!$X$14:$AB$14,FALSE))</f>
        <v>1</v>
      </c>
      <c r="AH21" s="23">
        <f>INDEX(Model!$R21:$V21,,MATCH(Model!AH$14,Model!$R$14:'Model'!$V$14,FALSE))*INDEX(Model!$X21:$AB21,MATCH(Model!AH$12+Model!AH$13,Model!$X$14:$AB$14,FALSE))</f>
        <v>1</v>
      </c>
      <c r="AI21" s="23">
        <f>INDEX(Model!$R21:$V21,,MATCH(Model!AI$14,Model!$R$14:'Model'!$V$14,FALSE))*INDEX(Model!$X21:$AB21,MATCH(Model!AI$12+Model!AI$13,Model!$X$14:$AB$14,FALSE))</f>
        <v>0.7</v>
      </c>
      <c r="AJ21" s="23">
        <f>INDEX(Model!$R21:$V21,,MATCH(Model!AJ$14,Model!$R$14:'Model'!$V$14,FALSE))*INDEX(Model!$X21:$AB21,MATCH(Model!AJ$12+Model!AJ$13,Model!$X$14:$AB$14,FALSE))</f>
        <v>0.9</v>
      </c>
      <c r="AK21" s="23">
        <f>INDEX(Model!$R21:$V21,,MATCH(Model!AK$14,Model!$R$14:'Model'!$V$14,FALSE))*INDEX(Model!$X21:$AB21,MATCH(Model!AK$12+Model!AK$13,Model!$X$14:$AB$14,FALSE))</f>
        <v>0.9</v>
      </c>
      <c r="AL21" s="23">
        <f>INDEX(Model!$R21:$V21,,MATCH(Model!AL$14,Model!$R$14:'Model'!$V$14,FALSE))*INDEX(Model!$X21:$AB21,MATCH(Model!AL$12+Model!AL$13,Model!$X$14:$AB$14,FALSE))</f>
        <v>0.9</v>
      </c>
      <c r="AM21" s="23">
        <f>INDEX(Model!$R21:$V21,,MATCH(Model!AM$14,Model!$R$14:'Model'!$V$14,FALSE))*INDEX(Model!$X21:$AB21,MATCH(Model!AM$12+Model!AM$13,Model!$X$14:$AB$14,FALSE))</f>
        <v>0.9</v>
      </c>
      <c r="AN21" s="23">
        <f>INDEX(Model!$R21:$V21,,MATCH(Model!AN$14,Model!$R$14:'Model'!$V$14,FALSE))*INDEX(Model!$X21:$AB21,MATCH(Model!AN$12+Model!AN$13,Model!$X$14:$AB$14,FALSE))</f>
        <v>0.63</v>
      </c>
      <c r="AO21" s="23">
        <f>INDEX(Model!$R21:$V21,,MATCH(Model!AO$14,Model!$R$14:'Model'!$V$14,FALSE))*INDEX(Model!$X21:$AB21,MATCH(Model!AO$12+Model!AO$13,Model!$X$14:$AB$14,FALSE))</f>
        <v>0.95</v>
      </c>
      <c r="AP21" s="23">
        <f>INDEX(Model!$R21:$V21,,MATCH(Model!AP$14,Model!$R$14:'Model'!$V$14,FALSE))*INDEX(Model!$X21:$AB21,MATCH(Model!AP$12+Model!AP$13,Model!$X$14:$AB$14,FALSE))</f>
        <v>0.95</v>
      </c>
      <c r="AQ21" s="23">
        <f>INDEX(Model!$R21:$V21,,MATCH(Model!AQ$14,Model!$R$14:'Model'!$V$14,FALSE))*INDEX(Model!$X21:$AB21,MATCH(Model!AQ$12+Model!AQ$13,Model!$X$14:$AB$14,FALSE))</f>
        <v>0.95</v>
      </c>
      <c r="AR21" s="23">
        <f>INDEX(Model!$R21:$V21,,MATCH(Model!AR$14,Model!$R$14:'Model'!$V$14,FALSE))*INDEX(Model!$X21:$AB21,MATCH(Model!AR$12+Model!AR$13,Model!$X$14:$AB$14,FALSE))</f>
        <v>0.95</v>
      </c>
      <c r="AS21" s="23">
        <f>INDEX(Model!$R21:$V21,,MATCH(Model!AS$14,Model!$R$14:'Model'!$V$14,FALSE))*INDEX(Model!$X21:$AB21,MATCH(Model!AS$12+Model!AS$13,Model!$X$14:$AB$14,FALSE))</f>
        <v>0.66499999999999992</v>
      </c>
      <c r="AT21" s="23">
        <f>INDEX(Model!$R21:$V21,,MATCH(Model!AT$14,Model!$R$14:'Model'!$V$14,FALSE))*INDEX(Model!$X21:$AB21,MATCH(Model!AT$12+Model!AT$13,Model!$X$14:$AB$14,FALSE))</f>
        <v>0.8</v>
      </c>
      <c r="AU21" s="23">
        <f>INDEX(Model!$R21:$V21,,MATCH(Model!AU$14,Model!$R$14:'Model'!$V$14,FALSE))*INDEX(Model!$X21:$AB21,MATCH(Model!AU$12+Model!AU$13,Model!$X$14:$AB$14,FALSE))</f>
        <v>0.8</v>
      </c>
      <c r="AV21" s="23">
        <f>INDEX(Model!$R21:$V21,,MATCH(Model!AV$14,Model!$R$14:'Model'!$V$14,FALSE))*INDEX(Model!$X21:$AB21,MATCH(Model!AV$12+Model!AV$13,Model!$X$14:$AB$14,FALSE))</f>
        <v>0.8</v>
      </c>
      <c r="AW21" s="23">
        <f>INDEX(Model!$R21:$V21,,MATCH(Model!AW$14,Model!$R$14:'Model'!$V$14,FALSE))*INDEX(Model!$X21:$AB21,MATCH(Model!AW$12+Model!AW$13,Model!$X$14:$AB$14,FALSE))</f>
        <v>0.8</v>
      </c>
      <c r="AX21" s="23">
        <f>INDEX(Model!$R21:$V21,,MATCH(Model!AX$14,Model!$R$14:'Model'!$V$14,FALSE))*INDEX(Model!$X21:$AB21,MATCH(Model!AX$12+Model!AX$13,Model!$X$14:$AB$14,FALSE))</f>
        <v>0.55999999999999994</v>
      </c>
      <c r="AY21" s="23">
        <f>INDEX(Model!$R21:$V21,,MATCH(Model!AY$14,Model!$R$14:'Model'!$V$14,FALSE))*INDEX(Model!$X21:$AB21,MATCH(Model!AY$12+Model!AY$13,Model!$X$14:$AB$14,FALSE))</f>
        <v>0.85</v>
      </c>
      <c r="AZ21" s="23">
        <f>INDEX(Model!$R21:$V21,,MATCH(Model!AZ$14,Model!$R$14:'Model'!$V$14,FALSE))*INDEX(Model!$X21:$AB21,MATCH(Model!AZ$12+Model!AZ$13,Model!$X$14:$AB$14,FALSE))</f>
        <v>0.85</v>
      </c>
      <c r="BA21" s="23">
        <f>INDEX(Model!$R21:$V21,,MATCH(Model!BA$14,Model!$R$14:'Model'!$V$14,FALSE))*INDEX(Model!$X21:$AB21,MATCH(Model!BA$12+Model!BA$13,Model!$X$14:$AB$14,FALSE))</f>
        <v>0.85</v>
      </c>
      <c r="BB21" s="23">
        <f>INDEX(Model!$R21:$V21,,MATCH(Model!BB$14,Model!$R$14:'Model'!$V$14,FALSE))*INDEX(Model!$X21:$AB21,MATCH(Model!BB$12+Model!BB$13,Model!$X$14:$AB$14,FALSE))</f>
        <v>0.85</v>
      </c>
      <c r="BC21" s="23">
        <f>INDEX(Model!$R21:$V21,,MATCH(Model!BC$14,Model!$R$14:'Model'!$V$14,FALSE))*INDEX(Model!$X21:$AB21,MATCH(Model!BC$12+Model!BC$13,Model!$X$14:$AB$14,FALSE))</f>
        <v>0.59499999999999997</v>
      </c>
      <c r="BD21" s="60"/>
      <c r="BE21" s="33">
        <f>Model!C21*1%</f>
        <v>71.62215633154878</v>
      </c>
      <c r="BF21" s="1"/>
      <c r="BG21" s="1"/>
      <c r="BH21" s="38">
        <f>IF(Model!$C21&lt;Model!CI$12,Model!CI$13,0)</f>
        <v>0</v>
      </c>
      <c r="BI21" s="38">
        <f>IF(Model!$C21&lt;Model!CJ$12,Model!CJ$13,0)</f>
        <v>0</v>
      </c>
      <c r="BJ21" s="38">
        <f>IF(Model!$C21&lt;Model!CK$12,Model!CK$13,0)</f>
        <v>0</v>
      </c>
      <c r="BK21" s="38">
        <f>IF(Model!$C21&lt;Model!CL$12,Model!CL$13,0)</f>
        <v>0</v>
      </c>
      <c r="BL21" s="38">
        <f>IF(Model!$C21&lt;Model!CM$12,Model!CM$13,0)</f>
        <v>0</v>
      </c>
      <c r="BM21" s="38">
        <f>IF(Model!$C21&lt;Model!CN$12,Model!CN$13,0)</f>
        <v>40</v>
      </c>
      <c r="BN21" s="38">
        <f>IF(Model!$C21&lt;Model!CO$12,Model!CO$13,0)</f>
        <v>40</v>
      </c>
      <c r="BO21" s="38">
        <f>IF(Model!$C21&lt;Model!CP$12,Model!CP$13,0)</f>
        <v>40</v>
      </c>
      <c r="BP21" s="38">
        <f>IF(Model!$C21&lt;Model!CQ$12,Model!CQ$13,0)</f>
        <v>40</v>
      </c>
      <c r="BQ21" s="38">
        <f>IF(Model!$C21&lt;Model!CR$12,Model!CR$13,0)</f>
        <v>40</v>
      </c>
      <c r="BR21" s="38">
        <f>IF(Model!$C21&lt;Model!CS$12,Model!CS$13,0)</f>
        <v>40</v>
      </c>
      <c r="BS21" s="38">
        <f>IF(Model!$C21&lt;Model!CT$12,Model!CT$13,0)</f>
        <v>40</v>
      </c>
      <c r="BT21" s="38">
        <f>IF(Model!$C21&lt;Model!CU$12,Model!CU$13,0)</f>
        <v>40</v>
      </c>
      <c r="BU21" s="38">
        <f>IF(Model!$C21&lt;Model!CV$12,Model!CV$13,0)</f>
        <v>40</v>
      </c>
      <c r="BV21" s="38">
        <f>IF(Model!$C21&lt;Model!CW$12,Model!CW$13,0)</f>
        <v>40</v>
      </c>
      <c r="BW21" s="38">
        <f>IF(Model!$C21&lt;Model!CX$12,Model!CX$13,0)</f>
        <v>60</v>
      </c>
      <c r="BX21" s="38">
        <f>IF(Model!$C21&lt;Model!CY$12,Model!CY$13,0)</f>
        <v>60</v>
      </c>
      <c r="BY21" s="38">
        <f>IF(Model!$C21&lt;Model!CZ$12,Model!CZ$13,0)</f>
        <v>60</v>
      </c>
      <c r="BZ21" s="38">
        <f>IF(Model!$C21&lt;Model!DA$12,Model!DA$13,0)</f>
        <v>60</v>
      </c>
      <c r="CA21" s="38">
        <f>IF(Model!$C21&lt;Model!DB$12,Model!DB$13,0)</f>
        <v>60</v>
      </c>
      <c r="CB21" s="38">
        <f>IF(Model!$C21&lt;Model!DC$12,Model!DC$13,0)</f>
        <v>60</v>
      </c>
      <c r="CC21" s="38">
        <f>IF(Model!$C21&lt;Model!DD$12,Model!DD$13,0)</f>
        <v>60</v>
      </c>
      <c r="CD21" s="38">
        <f>IF(Model!$C21&lt;Model!DE$12,Model!DE$13,0)</f>
        <v>60</v>
      </c>
      <c r="CE21" s="38">
        <f>IF(Model!$C21&lt;Model!DF$12,Model!DF$13,0)</f>
        <v>60</v>
      </c>
      <c r="CF21" s="38">
        <f>IF(Model!$C21&lt;Model!DG$12,Model!DG$13,0)</f>
        <v>60</v>
      </c>
      <c r="CG21" s="1"/>
      <c r="CH21" s="1"/>
      <c r="CI21" s="40">
        <f>Model!$BE21+Model!BH21-50</f>
        <v>21.62215633154878</v>
      </c>
      <c r="CJ21" s="40">
        <f>Model!$BE21+Model!BI21-50</f>
        <v>21.62215633154878</v>
      </c>
      <c r="CK21" s="40">
        <f>Model!$BE21+Model!BJ21-50</f>
        <v>21.62215633154878</v>
      </c>
      <c r="CL21" s="40">
        <f>Model!$BE21+Model!BK21-50</f>
        <v>21.62215633154878</v>
      </c>
      <c r="CM21" s="40">
        <f>Model!$BE21+Model!BL21-50</f>
        <v>21.62215633154878</v>
      </c>
      <c r="CN21" s="40">
        <f>Model!$BE21+Model!BM21-50</f>
        <v>61.62215633154878</v>
      </c>
      <c r="CO21" s="40">
        <f>Model!$BE21+Model!BN21-50</f>
        <v>61.62215633154878</v>
      </c>
      <c r="CP21" s="40">
        <f>Model!$BE21+Model!BO21-50</f>
        <v>61.62215633154878</v>
      </c>
      <c r="CQ21" s="40">
        <f>Model!$BE21+Model!BP21-50</f>
        <v>61.62215633154878</v>
      </c>
      <c r="CR21" s="40">
        <f>Model!$BE21+Model!BQ21-50</f>
        <v>61.62215633154878</v>
      </c>
      <c r="CS21" s="40">
        <f>Model!$BE21+Model!BR21-50</f>
        <v>61.62215633154878</v>
      </c>
      <c r="CT21" s="40">
        <f>Model!$BE21+Model!BS21-50</f>
        <v>61.62215633154878</v>
      </c>
      <c r="CU21" s="40">
        <f>Model!$BE21+Model!BT21-50</f>
        <v>61.62215633154878</v>
      </c>
      <c r="CV21" s="40">
        <f>Model!$BE21+Model!BU21-50</f>
        <v>61.62215633154878</v>
      </c>
      <c r="CW21" s="40">
        <f>Model!$BE21+Model!BV21-50</f>
        <v>61.62215633154878</v>
      </c>
      <c r="CX21" s="40">
        <f>Model!$BE21+Model!BW21-50</f>
        <v>81.62215633154878</v>
      </c>
      <c r="CY21" s="40">
        <f>Model!$BE21+Model!BX21-50</f>
        <v>81.62215633154878</v>
      </c>
      <c r="CZ21" s="40">
        <f>Model!$BE21+Model!BY21-50</f>
        <v>81.62215633154878</v>
      </c>
      <c r="DA21" s="40">
        <f>Model!$BE21+Model!BZ21-50</f>
        <v>81.62215633154878</v>
      </c>
      <c r="DB21" s="40">
        <f>Model!$BE21+Model!CA21-50</f>
        <v>81.62215633154878</v>
      </c>
      <c r="DC21" s="40">
        <f>Model!$BE21+Model!CB21-50</f>
        <v>81.62215633154878</v>
      </c>
      <c r="DD21" s="40">
        <f>Model!$BE21+Model!CC21-50</f>
        <v>81.62215633154878</v>
      </c>
      <c r="DE21" s="40">
        <f>Model!$BE21+Model!CD21-50</f>
        <v>81.62215633154878</v>
      </c>
      <c r="DF21" s="40">
        <f>Model!$BE21+Model!CE21-50</f>
        <v>81.62215633154878</v>
      </c>
      <c r="DG21" s="40">
        <f>Model!$BE21+Model!CF21-50</f>
        <v>81.62215633154878</v>
      </c>
      <c r="DH21" s="36"/>
      <c r="DI21" s="36"/>
      <c r="DJ21" s="40">
        <f>Model!AE21*Model!CI21</f>
        <v>21.62215633154878</v>
      </c>
      <c r="DK21" s="40">
        <f>Model!AF21*Model!CJ21</f>
        <v>21.62215633154878</v>
      </c>
      <c r="DL21" s="40">
        <f>Model!AG21*Model!CK21</f>
        <v>21.62215633154878</v>
      </c>
      <c r="DM21" s="40">
        <f>Model!AH21*Model!CL21</f>
        <v>21.62215633154878</v>
      </c>
      <c r="DN21" s="40">
        <f>Model!AI21*Model!CM21</f>
        <v>15.135509432084145</v>
      </c>
      <c r="DO21" s="40">
        <f>Model!AJ21*Model!CN21</f>
        <v>55.459940698393901</v>
      </c>
      <c r="DP21" s="40">
        <f>Model!AK21*Model!CO21</f>
        <v>55.459940698393901</v>
      </c>
      <c r="DQ21" s="40">
        <f>Model!AL21*Model!CP21</f>
        <v>55.459940698393901</v>
      </c>
      <c r="DR21" s="40">
        <f>Model!AM21*Model!CQ21</f>
        <v>55.459940698393901</v>
      </c>
      <c r="DS21" s="40">
        <f>Model!AN21*Model!CR21</f>
        <v>38.82195848887573</v>
      </c>
      <c r="DT21" s="40">
        <f>Model!AO21*Model!CS21</f>
        <v>58.541048514971337</v>
      </c>
      <c r="DU21" s="40">
        <f>Model!AP21*Model!CT21</f>
        <v>58.541048514971337</v>
      </c>
      <c r="DV21" s="40">
        <f>Model!AQ21*Model!CU21</f>
        <v>58.541048514971337</v>
      </c>
      <c r="DW21" s="40">
        <f>Model!AR21*Model!CV21</f>
        <v>58.541048514971337</v>
      </c>
      <c r="DX21" s="40">
        <f>Model!AS21*Model!CW21</f>
        <v>40.978733960479936</v>
      </c>
      <c r="DY21" s="40">
        <f>Model!AT21*Model!CX21</f>
        <v>65.297725065239021</v>
      </c>
      <c r="DZ21" s="40">
        <f>Model!AU21*Model!CY21</f>
        <v>65.297725065239021</v>
      </c>
      <c r="EA21" s="40">
        <f>Model!AV21*Model!CZ21</f>
        <v>65.297725065239021</v>
      </c>
      <c r="EB21" s="40">
        <f>Model!AW21*Model!DA21</f>
        <v>65.297725065239021</v>
      </c>
      <c r="EC21" s="40">
        <f>Model!AX21*Model!DB21</f>
        <v>45.708407545667313</v>
      </c>
      <c r="ED21" s="40">
        <f>Model!AY21*Model!DC21</f>
        <v>69.378832881816464</v>
      </c>
      <c r="EE21" s="40">
        <f>Model!AZ21*Model!DD21</f>
        <v>69.378832881816464</v>
      </c>
      <c r="EF21" s="40">
        <f>Model!BA21*Model!DE21</f>
        <v>69.378832881816464</v>
      </c>
      <c r="EG21" s="40">
        <f>Model!BB21*Model!DF21</f>
        <v>69.378832881816464</v>
      </c>
      <c r="EH21" s="40">
        <f>Model!BC21*Model!DG21</f>
        <v>48.565183017271522</v>
      </c>
      <c r="ES21" s="36"/>
      <c r="ET21" s="36"/>
      <c r="EU21" s="36"/>
    </row>
    <row r="22" spans="1:151">
      <c r="A22">
        <v>1091</v>
      </c>
      <c r="B22" s="29">
        <f>INDEX('Customer Longevity'!$A$7:$A$206,MATCH(Scratch!A22,'Customer Longevity'!$B$7:$B$206,0))</f>
        <v>6.0944549893945501</v>
      </c>
      <c r="C22" s="3">
        <f ca="1">VLOOKUP(A22,'Average Balance'!A:B,2,FALSE)</f>
        <v>9067.5145865304567</v>
      </c>
      <c r="D22" s="3"/>
      <c r="E22" s="29">
        <f>INDEX('Distance to Each Branch'!$C$7:$C$806,MATCH(Scratch!$A22&amp;Scratch!E$14,'Distance to Each Branch'!$K$7:$K$806,0))</f>
        <v>2.6732308796469457</v>
      </c>
      <c r="F22" s="29">
        <f>INDEX('Distance to Each Branch'!$C$7:$C$806,MATCH(Scratch!$A22&amp;Scratch!F$14,'Distance to Each Branch'!$K$7:$K$806,0))</f>
        <v>4.6676245805524399</v>
      </c>
      <c r="G22" s="29">
        <f>INDEX('Distance to Each Branch'!$C$7:$C$806,MATCH(Scratch!$A22&amp;Scratch!G$14,'Distance to Each Branch'!$K$7:$K$806,0))</f>
        <v>4.5250378901114852</v>
      </c>
      <c r="H22" s="29">
        <f>INDEX('Distance to Each Branch'!$C$7:$C$806,MATCH(Scratch!$A22&amp;Scratch!H$14,'Distance to Each Branch'!$K$7:$K$806,0))</f>
        <v>0.70653128173135327</v>
      </c>
      <c r="I22" s="29" t="str">
        <f t="shared" si="23"/>
        <v>Branch D</v>
      </c>
      <c r="K22" s="34">
        <f>MIN(Model!E22:'Model'!H22)</f>
        <v>0.70653128173135327</v>
      </c>
      <c r="L22" s="34">
        <v>0</v>
      </c>
      <c r="M22" s="29">
        <f>IF(Model!E22=Model!$K22,SMALL(Model!$E22:'Model'!$H22,2)-Model!$K22,0)</f>
        <v>0</v>
      </c>
      <c r="N22" s="29">
        <f>IF(Model!F22=Model!$K22,SMALL(Model!$E22:'Model'!$H22,2)-Model!$K22,0)</f>
        <v>0</v>
      </c>
      <c r="O22" s="29">
        <f>IF(Model!G22=Model!$K22,SMALL(Model!$E22:'Model'!$H22,2)-Model!$K22,0)</f>
        <v>0</v>
      </c>
      <c r="P22" s="29">
        <f>IF(Model!H22=Model!$K22,SMALL(Model!$E22:'Model'!$H22,2)-Model!$K22,0)</f>
        <v>1.9666995979155923</v>
      </c>
      <c r="R22" s="23">
        <v>1</v>
      </c>
      <c r="S22" s="23">
        <f>(1-IF(Model!M22=0,0,INDEX('Branch Closure Driven Attrition'!$D$9:$G$12,MATCH(Model!$B22,'Branch Closure Driven Attrition'!$C$9:$C$12,TRUE),MATCH(Model!M22,'Branch Closure Driven Attrition'!$D$8:$G$8,TRUE))))</f>
        <v>1</v>
      </c>
      <c r="T22" s="23">
        <f>(1-IF(Model!N22=0,0,INDEX('Branch Closure Driven Attrition'!$D$9:$G$12,MATCH(Model!$B22,'Branch Closure Driven Attrition'!$C$9:$C$12,TRUE),MATCH(Model!N22,'Branch Closure Driven Attrition'!$D$8:$G$8,TRUE))))</f>
        <v>1</v>
      </c>
      <c r="U22" s="23">
        <f>(1-IF(Model!O22=0,0,INDEX('Branch Closure Driven Attrition'!$D$9:$G$12,MATCH(Model!$B22,'Branch Closure Driven Attrition'!$C$9:$C$12,TRUE),MATCH(Model!O22,'Branch Closure Driven Attrition'!$D$8:$G$8,TRUE))))</f>
        <v>1</v>
      </c>
      <c r="V22" s="23">
        <f>(1-IF(Model!P22=0,0,INDEX('Branch Closure Driven Attrition'!$D$9:$G$12,MATCH(Model!$B22,'Branch Closure Driven Attrition'!$C$9:$C$12,TRUE),MATCH(Model!P22,'Branch Closure Driven Attrition'!$D$8:$G$8,TRUE))))</f>
        <v>0.65</v>
      </c>
      <c r="W22" s="29"/>
      <c r="X22" s="23">
        <f>Model!R22</f>
        <v>1</v>
      </c>
      <c r="Y22" s="23">
        <f>IF(Model!$C22&lt;'Fee Driven Attrition'!$I$8,1-IF(Model!Y$13='Fee Driven Attrition'!$J$7,'Fee Driven Attrition'!$J$8,'Fee Driven Attrition'!$K$8),1)</f>
        <v>0.9</v>
      </c>
      <c r="Z22" s="23">
        <f>IF(Model!$C22&lt;'Fee Driven Attrition'!$I$9,1-IF(Model!Z$13='Fee Driven Attrition'!$J$7,'Fee Driven Attrition'!$J$9,'Fee Driven Attrition'!$K$9),1)</f>
        <v>0.95</v>
      </c>
      <c r="AA22" s="23">
        <f>IF(Model!$C22&lt;'Fee Driven Attrition'!$I$8,1-IF(Model!AA$13='Fee Driven Attrition'!$J$7,'Fee Driven Attrition'!$J$8,'Fee Driven Attrition'!$K$8),1)</f>
        <v>0.8</v>
      </c>
      <c r="AB22" s="23">
        <f>IF(Model!$C22&lt;'Fee Driven Attrition'!$I$9,1-IF(Model!AB$13='Fee Driven Attrition'!$J$7,'Fee Driven Attrition'!$J$9,'Fee Driven Attrition'!$K$9),1)</f>
        <v>0.85</v>
      </c>
      <c r="AC22" s="29"/>
      <c r="AD22" s="23"/>
      <c r="AE22" s="23">
        <f>INDEX(Model!$R22:$V22,,MATCH(Model!AE$14,Model!$R$14:'Model'!$V$14,FALSE))*INDEX(Model!$X22:$AB22,MATCH(Model!AE$12+Model!AE$13,Model!$X$14:$AB$14,FALSE))</f>
        <v>1</v>
      </c>
      <c r="AF22" s="23">
        <f>INDEX(Model!$R22:$V22,,MATCH(Model!AF$14,Model!$R$14:'Model'!$V$14,FALSE))*INDEX(Model!$X22:$AB22,MATCH(Model!AF$12+Model!AF$13,Model!$X$14:$AB$14,FALSE))</f>
        <v>1</v>
      </c>
      <c r="AG22" s="23">
        <f>INDEX(Model!$R22:$V22,,MATCH(Model!AG$14,Model!$R$14:'Model'!$V$14,FALSE))*INDEX(Model!$X22:$AB22,MATCH(Model!AG$12+Model!AG$13,Model!$X$14:$AB$14,FALSE))</f>
        <v>1</v>
      </c>
      <c r="AH22" s="23">
        <f>INDEX(Model!$R22:$V22,,MATCH(Model!AH$14,Model!$R$14:'Model'!$V$14,FALSE))*INDEX(Model!$X22:$AB22,MATCH(Model!AH$12+Model!AH$13,Model!$X$14:$AB$14,FALSE))</f>
        <v>1</v>
      </c>
      <c r="AI22" s="23">
        <f>INDEX(Model!$R22:$V22,,MATCH(Model!AI$14,Model!$R$14:'Model'!$V$14,FALSE))*INDEX(Model!$X22:$AB22,MATCH(Model!AI$12+Model!AI$13,Model!$X$14:$AB$14,FALSE))</f>
        <v>0.65</v>
      </c>
      <c r="AJ22" s="23">
        <f>INDEX(Model!$R22:$V22,,MATCH(Model!AJ$14,Model!$R$14:'Model'!$V$14,FALSE))*INDEX(Model!$X22:$AB22,MATCH(Model!AJ$12+Model!AJ$13,Model!$X$14:$AB$14,FALSE))</f>
        <v>0.9</v>
      </c>
      <c r="AK22" s="23">
        <f>INDEX(Model!$R22:$V22,,MATCH(Model!AK$14,Model!$R$14:'Model'!$V$14,FALSE))*INDEX(Model!$X22:$AB22,MATCH(Model!AK$12+Model!AK$13,Model!$X$14:$AB$14,FALSE))</f>
        <v>0.9</v>
      </c>
      <c r="AL22" s="23">
        <f>INDEX(Model!$R22:$V22,,MATCH(Model!AL$14,Model!$R$14:'Model'!$V$14,FALSE))*INDEX(Model!$X22:$AB22,MATCH(Model!AL$12+Model!AL$13,Model!$X$14:$AB$14,FALSE))</f>
        <v>0.9</v>
      </c>
      <c r="AM22" s="23">
        <f>INDEX(Model!$R22:$V22,,MATCH(Model!AM$14,Model!$R$14:'Model'!$V$14,FALSE))*INDEX(Model!$X22:$AB22,MATCH(Model!AM$12+Model!AM$13,Model!$X$14:$AB$14,FALSE))</f>
        <v>0.9</v>
      </c>
      <c r="AN22" s="23">
        <f>INDEX(Model!$R22:$V22,,MATCH(Model!AN$14,Model!$R$14:'Model'!$V$14,FALSE))*INDEX(Model!$X22:$AB22,MATCH(Model!AN$12+Model!AN$13,Model!$X$14:$AB$14,FALSE))</f>
        <v>0.58500000000000008</v>
      </c>
      <c r="AO22" s="23">
        <f>INDEX(Model!$R22:$V22,,MATCH(Model!AO$14,Model!$R$14:'Model'!$V$14,FALSE))*INDEX(Model!$X22:$AB22,MATCH(Model!AO$12+Model!AO$13,Model!$X$14:$AB$14,FALSE))</f>
        <v>0.95</v>
      </c>
      <c r="AP22" s="23">
        <f>INDEX(Model!$R22:$V22,,MATCH(Model!AP$14,Model!$R$14:'Model'!$V$14,FALSE))*INDEX(Model!$X22:$AB22,MATCH(Model!AP$12+Model!AP$13,Model!$X$14:$AB$14,FALSE))</f>
        <v>0.95</v>
      </c>
      <c r="AQ22" s="23">
        <f>INDEX(Model!$R22:$V22,,MATCH(Model!AQ$14,Model!$R$14:'Model'!$V$14,FALSE))*INDEX(Model!$X22:$AB22,MATCH(Model!AQ$12+Model!AQ$13,Model!$X$14:$AB$14,FALSE))</f>
        <v>0.95</v>
      </c>
      <c r="AR22" s="23">
        <f>INDEX(Model!$R22:$V22,,MATCH(Model!AR$14,Model!$R$14:'Model'!$V$14,FALSE))*INDEX(Model!$X22:$AB22,MATCH(Model!AR$12+Model!AR$13,Model!$X$14:$AB$14,FALSE))</f>
        <v>0.95</v>
      </c>
      <c r="AS22" s="23">
        <f>INDEX(Model!$R22:$V22,,MATCH(Model!AS$14,Model!$R$14:'Model'!$V$14,FALSE))*INDEX(Model!$X22:$AB22,MATCH(Model!AS$12+Model!AS$13,Model!$X$14:$AB$14,FALSE))</f>
        <v>0.61749999999999994</v>
      </c>
      <c r="AT22" s="23">
        <f>INDEX(Model!$R22:$V22,,MATCH(Model!AT$14,Model!$R$14:'Model'!$V$14,FALSE))*INDEX(Model!$X22:$AB22,MATCH(Model!AT$12+Model!AT$13,Model!$X$14:$AB$14,FALSE))</f>
        <v>0.8</v>
      </c>
      <c r="AU22" s="23">
        <f>INDEX(Model!$R22:$V22,,MATCH(Model!AU$14,Model!$R$14:'Model'!$V$14,FALSE))*INDEX(Model!$X22:$AB22,MATCH(Model!AU$12+Model!AU$13,Model!$X$14:$AB$14,FALSE))</f>
        <v>0.8</v>
      </c>
      <c r="AV22" s="23">
        <f>INDEX(Model!$R22:$V22,,MATCH(Model!AV$14,Model!$R$14:'Model'!$V$14,FALSE))*INDEX(Model!$X22:$AB22,MATCH(Model!AV$12+Model!AV$13,Model!$X$14:$AB$14,FALSE))</f>
        <v>0.8</v>
      </c>
      <c r="AW22" s="23">
        <f>INDEX(Model!$R22:$V22,,MATCH(Model!AW$14,Model!$R$14:'Model'!$V$14,FALSE))*INDEX(Model!$X22:$AB22,MATCH(Model!AW$12+Model!AW$13,Model!$X$14:$AB$14,FALSE))</f>
        <v>0.8</v>
      </c>
      <c r="AX22" s="23">
        <f>INDEX(Model!$R22:$V22,,MATCH(Model!AX$14,Model!$R$14:'Model'!$V$14,FALSE))*INDEX(Model!$X22:$AB22,MATCH(Model!AX$12+Model!AX$13,Model!$X$14:$AB$14,FALSE))</f>
        <v>0.52</v>
      </c>
      <c r="AY22" s="23">
        <f>INDEX(Model!$R22:$V22,,MATCH(Model!AY$14,Model!$R$14:'Model'!$V$14,FALSE))*INDEX(Model!$X22:$AB22,MATCH(Model!AY$12+Model!AY$13,Model!$X$14:$AB$14,FALSE))</f>
        <v>0.85</v>
      </c>
      <c r="AZ22" s="23">
        <f>INDEX(Model!$R22:$V22,,MATCH(Model!AZ$14,Model!$R$14:'Model'!$V$14,FALSE))*INDEX(Model!$X22:$AB22,MATCH(Model!AZ$12+Model!AZ$13,Model!$X$14:$AB$14,FALSE))</f>
        <v>0.85</v>
      </c>
      <c r="BA22" s="23">
        <f>INDEX(Model!$R22:$V22,,MATCH(Model!BA$14,Model!$R$14:'Model'!$V$14,FALSE))*INDEX(Model!$X22:$AB22,MATCH(Model!BA$12+Model!BA$13,Model!$X$14:$AB$14,FALSE))</f>
        <v>0.85</v>
      </c>
      <c r="BB22" s="23">
        <f>INDEX(Model!$R22:$V22,,MATCH(Model!BB$14,Model!$R$14:'Model'!$V$14,FALSE))*INDEX(Model!$X22:$AB22,MATCH(Model!BB$12+Model!BB$13,Model!$X$14:$AB$14,FALSE))</f>
        <v>0.85</v>
      </c>
      <c r="BC22" s="23">
        <f>INDEX(Model!$R22:$V22,,MATCH(Model!BC$14,Model!$R$14:'Model'!$V$14,FALSE))*INDEX(Model!$X22:$AB22,MATCH(Model!BC$12+Model!BC$13,Model!$X$14:$AB$14,FALSE))</f>
        <v>0.55249999999999999</v>
      </c>
      <c r="BD22" s="60"/>
      <c r="BE22" s="33">
        <f>Model!C22*1%</f>
        <v>90.675145865304572</v>
      </c>
      <c r="BF22" s="1"/>
      <c r="BG22" s="1"/>
      <c r="BH22" s="38">
        <f>IF(Model!$C22&lt;Model!CI$12,Model!CI$13,0)</f>
        <v>0</v>
      </c>
      <c r="BI22" s="38">
        <f>IF(Model!$C22&lt;Model!CJ$12,Model!CJ$13,0)</f>
        <v>0</v>
      </c>
      <c r="BJ22" s="38">
        <f>IF(Model!$C22&lt;Model!CK$12,Model!CK$13,0)</f>
        <v>0</v>
      </c>
      <c r="BK22" s="38">
        <f>IF(Model!$C22&lt;Model!CL$12,Model!CL$13,0)</f>
        <v>0</v>
      </c>
      <c r="BL22" s="38">
        <f>IF(Model!$C22&lt;Model!CM$12,Model!CM$13,0)</f>
        <v>0</v>
      </c>
      <c r="BM22" s="38">
        <f>IF(Model!$C22&lt;Model!CN$12,Model!CN$13,0)</f>
        <v>40</v>
      </c>
      <c r="BN22" s="38">
        <f>IF(Model!$C22&lt;Model!CO$12,Model!CO$13,0)</f>
        <v>40</v>
      </c>
      <c r="BO22" s="38">
        <f>IF(Model!$C22&lt;Model!CP$12,Model!CP$13,0)</f>
        <v>40</v>
      </c>
      <c r="BP22" s="38">
        <f>IF(Model!$C22&lt;Model!CQ$12,Model!CQ$13,0)</f>
        <v>40</v>
      </c>
      <c r="BQ22" s="38">
        <f>IF(Model!$C22&lt;Model!CR$12,Model!CR$13,0)</f>
        <v>40</v>
      </c>
      <c r="BR22" s="38">
        <f>IF(Model!$C22&lt;Model!CS$12,Model!CS$13,0)</f>
        <v>40</v>
      </c>
      <c r="BS22" s="38">
        <f>IF(Model!$C22&lt;Model!CT$12,Model!CT$13,0)</f>
        <v>40</v>
      </c>
      <c r="BT22" s="38">
        <f>IF(Model!$C22&lt;Model!CU$12,Model!CU$13,0)</f>
        <v>40</v>
      </c>
      <c r="BU22" s="38">
        <f>IF(Model!$C22&lt;Model!CV$12,Model!CV$13,0)</f>
        <v>40</v>
      </c>
      <c r="BV22" s="38">
        <f>IF(Model!$C22&lt;Model!CW$12,Model!CW$13,0)</f>
        <v>40</v>
      </c>
      <c r="BW22" s="38">
        <f>IF(Model!$C22&lt;Model!CX$12,Model!CX$13,0)</f>
        <v>60</v>
      </c>
      <c r="BX22" s="38">
        <f>IF(Model!$C22&lt;Model!CY$12,Model!CY$13,0)</f>
        <v>60</v>
      </c>
      <c r="BY22" s="38">
        <f>IF(Model!$C22&lt;Model!CZ$12,Model!CZ$13,0)</f>
        <v>60</v>
      </c>
      <c r="BZ22" s="38">
        <f>IF(Model!$C22&lt;Model!DA$12,Model!DA$13,0)</f>
        <v>60</v>
      </c>
      <c r="CA22" s="38">
        <f>IF(Model!$C22&lt;Model!DB$12,Model!DB$13,0)</f>
        <v>60</v>
      </c>
      <c r="CB22" s="38">
        <f>IF(Model!$C22&lt;Model!DC$12,Model!DC$13,0)</f>
        <v>60</v>
      </c>
      <c r="CC22" s="38">
        <f>IF(Model!$C22&lt;Model!DD$12,Model!DD$13,0)</f>
        <v>60</v>
      </c>
      <c r="CD22" s="38">
        <f>IF(Model!$C22&lt;Model!DE$12,Model!DE$13,0)</f>
        <v>60</v>
      </c>
      <c r="CE22" s="38">
        <f>IF(Model!$C22&lt;Model!DF$12,Model!DF$13,0)</f>
        <v>60</v>
      </c>
      <c r="CF22" s="38">
        <f>IF(Model!$C22&lt;Model!DG$12,Model!DG$13,0)</f>
        <v>60</v>
      </c>
      <c r="CG22" s="1"/>
      <c r="CH22" s="1"/>
      <c r="CI22" s="40">
        <f>Model!$BE22+Model!BH22-50</f>
        <v>40.675145865304572</v>
      </c>
      <c r="CJ22" s="40">
        <f>Model!$BE22+Model!BI22-50</f>
        <v>40.675145865304572</v>
      </c>
      <c r="CK22" s="40">
        <f>Model!$BE22+Model!BJ22-50</f>
        <v>40.675145865304572</v>
      </c>
      <c r="CL22" s="40">
        <f>Model!$BE22+Model!BK22-50</f>
        <v>40.675145865304572</v>
      </c>
      <c r="CM22" s="40">
        <f>Model!$BE22+Model!BL22-50</f>
        <v>40.675145865304572</v>
      </c>
      <c r="CN22" s="40">
        <f>Model!$BE22+Model!BM22-50</f>
        <v>80.675145865304557</v>
      </c>
      <c r="CO22" s="40">
        <f>Model!$BE22+Model!BN22-50</f>
        <v>80.675145865304557</v>
      </c>
      <c r="CP22" s="40">
        <f>Model!$BE22+Model!BO22-50</f>
        <v>80.675145865304557</v>
      </c>
      <c r="CQ22" s="40">
        <f>Model!$BE22+Model!BP22-50</f>
        <v>80.675145865304557</v>
      </c>
      <c r="CR22" s="40">
        <f>Model!$BE22+Model!BQ22-50</f>
        <v>80.675145865304557</v>
      </c>
      <c r="CS22" s="40">
        <f>Model!$BE22+Model!BR22-50</f>
        <v>80.675145865304557</v>
      </c>
      <c r="CT22" s="40">
        <f>Model!$BE22+Model!BS22-50</f>
        <v>80.675145865304557</v>
      </c>
      <c r="CU22" s="40">
        <f>Model!$BE22+Model!BT22-50</f>
        <v>80.675145865304557</v>
      </c>
      <c r="CV22" s="40">
        <f>Model!$BE22+Model!BU22-50</f>
        <v>80.675145865304557</v>
      </c>
      <c r="CW22" s="40">
        <f>Model!$BE22+Model!BV22-50</f>
        <v>80.675145865304557</v>
      </c>
      <c r="CX22" s="40">
        <f>Model!$BE22+Model!BW22-50</f>
        <v>100.67514586530456</v>
      </c>
      <c r="CY22" s="40">
        <f>Model!$BE22+Model!BX22-50</f>
        <v>100.67514586530456</v>
      </c>
      <c r="CZ22" s="40">
        <f>Model!$BE22+Model!BY22-50</f>
        <v>100.67514586530456</v>
      </c>
      <c r="DA22" s="40">
        <f>Model!$BE22+Model!BZ22-50</f>
        <v>100.67514586530456</v>
      </c>
      <c r="DB22" s="40">
        <f>Model!$BE22+Model!CA22-50</f>
        <v>100.67514586530456</v>
      </c>
      <c r="DC22" s="40">
        <f>Model!$BE22+Model!CB22-50</f>
        <v>100.67514586530456</v>
      </c>
      <c r="DD22" s="40">
        <f>Model!$BE22+Model!CC22-50</f>
        <v>100.67514586530456</v>
      </c>
      <c r="DE22" s="40">
        <f>Model!$BE22+Model!CD22-50</f>
        <v>100.67514586530456</v>
      </c>
      <c r="DF22" s="40">
        <f>Model!$BE22+Model!CE22-50</f>
        <v>100.67514586530456</v>
      </c>
      <c r="DG22" s="40">
        <f>Model!$BE22+Model!CF22-50</f>
        <v>100.67514586530456</v>
      </c>
      <c r="DH22" s="36"/>
      <c r="DI22" s="36"/>
      <c r="DJ22" s="40">
        <f>Model!AE22*Model!CI22</f>
        <v>40.675145865304572</v>
      </c>
      <c r="DK22" s="40">
        <f>Model!AF22*Model!CJ22</f>
        <v>40.675145865304572</v>
      </c>
      <c r="DL22" s="40">
        <f>Model!AG22*Model!CK22</f>
        <v>40.675145865304572</v>
      </c>
      <c r="DM22" s="40">
        <f>Model!AH22*Model!CL22</f>
        <v>40.675145865304572</v>
      </c>
      <c r="DN22" s="40">
        <f>Model!AI22*Model!CM22</f>
        <v>26.438844812447972</v>
      </c>
      <c r="DO22" s="40">
        <f>Model!AJ22*Model!CN22</f>
        <v>72.607631278774107</v>
      </c>
      <c r="DP22" s="40">
        <f>Model!AK22*Model!CO22</f>
        <v>72.607631278774107</v>
      </c>
      <c r="DQ22" s="40">
        <f>Model!AL22*Model!CP22</f>
        <v>72.607631278774107</v>
      </c>
      <c r="DR22" s="40">
        <f>Model!AM22*Model!CQ22</f>
        <v>72.607631278774107</v>
      </c>
      <c r="DS22" s="40">
        <f>Model!AN22*Model!CR22</f>
        <v>47.19496033120317</v>
      </c>
      <c r="DT22" s="40">
        <f>Model!AO22*Model!CS22</f>
        <v>76.641388572039332</v>
      </c>
      <c r="DU22" s="40">
        <f>Model!AP22*Model!CT22</f>
        <v>76.641388572039332</v>
      </c>
      <c r="DV22" s="40">
        <f>Model!AQ22*Model!CU22</f>
        <v>76.641388572039332</v>
      </c>
      <c r="DW22" s="40">
        <f>Model!AR22*Model!CV22</f>
        <v>76.641388572039332</v>
      </c>
      <c r="DX22" s="40">
        <f>Model!AS22*Model!CW22</f>
        <v>49.816902571825558</v>
      </c>
      <c r="DY22" s="40">
        <f>Model!AT22*Model!CX22</f>
        <v>80.540116692243657</v>
      </c>
      <c r="DZ22" s="40">
        <f>Model!AU22*Model!CY22</f>
        <v>80.540116692243657</v>
      </c>
      <c r="EA22" s="40">
        <f>Model!AV22*Model!CZ22</f>
        <v>80.540116692243657</v>
      </c>
      <c r="EB22" s="40">
        <f>Model!AW22*Model!DA22</f>
        <v>80.540116692243657</v>
      </c>
      <c r="EC22" s="40">
        <f>Model!AX22*Model!DB22</f>
        <v>52.35107584995837</v>
      </c>
      <c r="ED22" s="40">
        <f>Model!AY22*Model!DC22</f>
        <v>85.573873985508868</v>
      </c>
      <c r="EE22" s="40">
        <f>Model!AZ22*Model!DD22</f>
        <v>85.573873985508868</v>
      </c>
      <c r="EF22" s="40">
        <f>Model!BA22*Model!DE22</f>
        <v>85.573873985508868</v>
      </c>
      <c r="EG22" s="40">
        <f>Model!BB22*Model!DF22</f>
        <v>85.573873985508868</v>
      </c>
      <c r="EH22" s="40">
        <f>Model!BC22*Model!DG22</f>
        <v>55.623018090580764</v>
      </c>
      <c r="ES22" s="36"/>
      <c r="ET22" s="36"/>
      <c r="EU22" s="36"/>
    </row>
    <row r="23" spans="1:151">
      <c r="A23">
        <v>1199</v>
      </c>
      <c r="B23" s="29">
        <f>INDEX('Customer Longevity'!$A$7:$A$206,MATCH(Scratch!A23,'Customer Longevity'!$B$7:$B$206,0))</f>
        <v>10.080169190140715</v>
      </c>
      <c r="C23" s="3">
        <f ca="1">VLOOKUP(A23,'Average Balance'!A:B,2,FALSE)</f>
        <v>14829.903289131416</v>
      </c>
      <c r="D23" s="3"/>
      <c r="E23" s="29">
        <f>INDEX('Distance to Each Branch'!$C$7:$C$806,MATCH(Scratch!$A23&amp;Scratch!E$14,'Distance to Each Branch'!$K$7:$K$806,0))</f>
        <v>5.1716480012723807</v>
      </c>
      <c r="F23" s="29">
        <f>INDEX('Distance to Each Branch'!$C$7:$C$806,MATCH(Scratch!$A23&amp;Scratch!F$14,'Distance to Each Branch'!$K$7:$K$806,0))</f>
        <v>0.3144019847512951</v>
      </c>
      <c r="G23" s="29">
        <f>INDEX('Distance to Each Branch'!$C$7:$C$806,MATCH(Scratch!$A23&amp;Scratch!G$14,'Distance to Each Branch'!$K$7:$K$806,0))</f>
        <v>3.2735814268449976</v>
      </c>
      <c r="H23" s="29">
        <f>INDEX('Distance to Each Branch'!$C$7:$C$806,MATCH(Scratch!$A23&amp;Scratch!H$14,'Distance to Each Branch'!$K$7:$K$806,0))</f>
        <v>0.67095163502519217</v>
      </c>
      <c r="I23" s="29" t="str">
        <f t="shared" si="23"/>
        <v>Branch B</v>
      </c>
      <c r="K23" s="34">
        <f>MIN(Model!E23:'Model'!H23)</f>
        <v>0.3144019847512951</v>
      </c>
      <c r="L23" s="34">
        <v>0</v>
      </c>
      <c r="M23" s="29">
        <f>IF(Model!E23=Model!$K23,SMALL(Model!$E23:'Model'!$H23,2)-Model!$K23,0)</f>
        <v>0</v>
      </c>
      <c r="N23" s="29">
        <f>IF(Model!F23=Model!$K23,SMALL(Model!$E23:'Model'!$H23,2)-Model!$K23,0)</f>
        <v>0.35654965027389707</v>
      </c>
      <c r="O23" s="29">
        <f>IF(Model!G23=Model!$K23,SMALL(Model!$E23:'Model'!$H23,2)-Model!$K23,0)</f>
        <v>0</v>
      </c>
      <c r="P23" s="29">
        <f>IF(Model!H23=Model!$K23,SMALL(Model!$E23:'Model'!$H23,2)-Model!$K23,0)</f>
        <v>0</v>
      </c>
      <c r="R23" s="23">
        <v>1</v>
      </c>
      <c r="S23" s="23">
        <f>(1-IF(Model!M23=0,0,INDEX('Branch Closure Driven Attrition'!$D$9:$G$12,MATCH(Model!$B23,'Branch Closure Driven Attrition'!$C$9:$C$12,TRUE),MATCH(Model!M23,'Branch Closure Driven Attrition'!$D$8:$G$8,TRUE))))</f>
        <v>1</v>
      </c>
      <c r="T23" s="23">
        <f>(1-IF(Model!N23=0,0,INDEX('Branch Closure Driven Attrition'!$D$9:$G$12,MATCH(Model!$B23,'Branch Closure Driven Attrition'!$C$9:$C$12,TRUE),MATCH(Model!N23,'Branch Closure Driven Attrition'!$D$8:$G$8,TRUE))))</f>
        <v>0.75</v>
      </c>
      <c r="U23" s="23">
        <f>(1-IF(Model!O23=0,0,INDEX('Branch Closure Driven Attrition'!$D$9:$G$12,MATCH(Model!$B23,'Branch Closure Driven Attrition'!$C$9:$C$12,TRUE),MATCH(Model!O23,'Branch Closure Driven Attrition'!$D$8:$G$8,TRUE))))</f>
        <v>1</v>
      </c>
      <c r="V23" s="23">
        <f>(1-IF(Model!P23=0,0,INDEX('Branch Closure Driven Attrition'!$D$9:$G$12,MATCH(Model!$B23,'Branch Closure Driven Attrition'!$C$9:$C$12,TRUE),MATCH(Model!P23,'Branch Closure Driven Attrition'!$D$8:$G$8,TRUE))))</f>
        <v>1</v>
      </c>
      <c r="W23" s="29"/>
      <c r="X23" s="23">
        <f>Model!R23</f>
        <v>1</v>
      </c>
      <c r="Y23" s="23">
        <f>IF(Model!$C23&lt;'Fee Driven Attrition'!$I$8,1-IF(Model!Y$13='Fee Driven Attrition'!$J$7,'Fee Driven Attrition'!$J$8,'Fee Driven Attrition'!$K$8),1)</f>
        <v>1</v>
      </c>
      <c r="Z23" s="23">
        <f>IF(Model!$C23&lt;'Fee Driven Attrition'!$I$9,1-IF(Model!Z$13='Fee Driven Attrition'!$J$7,'Fee Driven Attrition'!$J$9,'Fee Driven Attrition'!$K$9),1)</f>
        <v>0.95</v>
      </c>
      <c r="AA23" s="23">
        <f>IF(Model!$C23&lt;'Fee Driven Attrition'!$I$8,1-IF(Model!AA$13='Fee Driven Attrition'!$J$7,'Fee Driven Attrition'!$J$8,'Fee Driven Attrition'!$K$8),1)</f>
        <v>1</v>
      </c>
      <c r="AB23" s="23">
        <f>IF(Model!$C23&lt;'Fee Driven Attrition'!$I$9,1-IF(Model!AB$13='Fee Driven Attrition'!$J$7,'Fee Driven Attrition'!$J$9,'Fee Driven Attrition'!$K$9),1)</f>
        <v>0.85</v>
      </c>
      <c r="AC23" s="29"/>
      <c r="AD23" s="23"/>
      <c r="AE23" s="23">
        <f>INDEX(Model!$R23:$V23,,MATCH(Model!AE$14,Model!$R$14:'Model'!$V$14,FALSE))*INDEX(Model!$X23:$AB23,MATCH(Model!AE$12+Model!AE$13,Model!$X$14:$AB$14,FALSE))</f>
        <v>1</v>
      </c>
      <c r="AF23" s="23">
        <f>INDEX(Model!$R23:$V23,,MATCH(Model!AF$14,Model!$R$14:'Model'!$V$14,FALSE))*INDEX(Model!$X23:$AB23,MATCH(Model!AF$12+Model!AF$13,Model!$X$14:$AB$14,FALSE))</f>
        <v>1</v>
      </c>
      <c r="AG23" s="23">
        <f>INDEX(Model!$R23:$V23,,MATCH(Model!AG$14,Model!$R$14:'Model'!$V$14,FALSE))*INDEX(Model!$X23:$AB23,MATCH(Model!AG$12+Model!AG$13,Model!$X$14:$AB$14,FALSE))</f>
        <v>0.75</v>
      </c>
      <c r="AH23" s="23">
        <f>INDEX(Model!$R23:$V23,,MATCH(Model!AH$14,Model!$R$14:'Model'!$V$14,FALSE))*INDEX(Model!$X23:$AB23,MATCH(Model!AH$12+Model!AH$13,Model!$X$14:$AB$14,FALSE))</f>
        <v>1</v>
      </c>
      <c r="AI23" s="23">
        <f>INDEX(Model!$R23:$V23,,MATCH(Model!AI$14,Model!$R$14:'Model'!$V$14,FALSE))*INDEX(Model!$X23:$AB23,MATCH(Model!AI$12+Model!AI$13,Model!$X$14:$AB$14,FALSE))</f>
        <v>1</v>
      </c>
      <c r="AJ23" s="23">
        <f>INDEX(Model!$R23:$V23,,MATCH(Model!AJ$14,Model!$R$14:'Model'!$V$14,FALSE))*INDEX(Model!$X23:$AB23,MATCH(Model!AJ$12+Model!AJ$13,Model!$X$14:$AB$14,FALSE))</f>
        <v>1</v>
      </c>
      <c r="AK23" s="23">
        <f>INDEX(Model!$R23:$V23,,MATCH(Model!AK$14,Model!$R$14:'Model'!$V$14,FALSE))*INDEX(Model!$X23:$AB23,MATCH(Model!AK$12+Model!AK$13,Model!$X$14:$AB$14,FALSE))</f>
        <v>1</v>
      </c>
      <c r="AL23" s="23">
        <f>INDEX(Model!$R23:$V23,,MATCH(Model!AL$14,Model!$R$14:'Model'!$V$14,FALSE))*INDEX(Model!$X23:$AB23,MATCH(Model!AL$12+Model!AL$13,Model!$X$14:$AB$14,FALSE))</f>
        <v>0.75</v>
      </c>
      <c r="AM23" s="23">
        <f>INDEX(Model!$R23:$V23,,MATCH(Model!AM$14,Model!$R$14:'Model'!$V$14,FALSE))*INDEX(Model!$X23:$AB23,MATCH(Model!AM$12+Model!AM$13,Model!$X$14:$AB$14,FALSE))</f>
        <v>1</v>
      </c>
      <c r="AN23" s="23">
        <f>INDEX(Model!$R23:$V23,,MATCH(Model!AN$14,Model!$R$14:'Model'!$V$14,FALSE))*INDEX(Model!$X23:$AB23,MATCH(Model!AN$12+Model!AN$13,Model!$X$14:$AB$14,FALSE))</f>
        <v>1</v>
      </c>
      <c r="AO23" s="23">
        <f>INDEX(Model!$R23:$V23,,MATCH(Model!AO$14,Model!$R$14:'Model'!$V$14,FALSE))*INDEX(Model!$X23:$AB23,MATCH(Model!AO$12+Model!AO$13,Model!$X$14:$AB$14,FALSE))</f>
        <v>0.95</v>
      </c>
      <c r="AP23" s="23">
        <f>INDEX(Model!$R23:$V23,,MATCH(Model!AP$14,Model!$R$14:'Model'!$V$14,FALSE))*INDEX(Model!$X23:$AB23,MATCH(Model!AP$12+Model!AP$13,Model!$X$14:$AB$14,FALSE))</f>
        <v>0.95</v>
      </c>
      <c r="AQ23" s="23">
        <f>INDEX(Model!$R23:$V23,,MATCH(Model!AQ$14,Model!$R$14:'Model'!$V$14,FALSE))*INDEX(Model!$X23:$AB23,MATCH(Model!AQ$12+Model!AQ$13,Model!$X$14:$AB$14,FALSE))</f>
        <v>0.71249999999999991</v>
      </c>
      <c r="AR23" s="23">
        <f>INDEX(Model!$R23:$V23,,MATCH(Model!AR$14,Model!$R$14:'Model'!$V$14,FALSE))*INDEX(Model!$X23:$AB23,MATCH(Model!AR$12+Model!AR$13,Model!$X$14:$AB$14,FALSE))</f>
        <v>0.95</v>
      </c>
      <c r="AS23" s="23">
        <f>INDEX(Model!$R23:$V23,,MATCH(Model!AS$14,Model!$R$14:'Model'!$V$14,FALSE))*INDEX(Model!$X23:$AB23,MATCH(Model!AS$12+Model!AS$13,Model!$X$14:$AB$14,FALSE))</f>
        <v>0.95</v>
      </c>
      <c r="AT23" s="23">
        <f>INDEX(Model!$R23:$V23,,MATCH(Model!AT$14,Model!$R$14:'Model'!$V$14,FALSE))*INDEX(Model!$X23:$AB23,MATCH(Model!AT$12+Model!AT$13,Model!$X$14:$AB$14,FALSE))</f>
        <v>1</v>
      </c>
      <c r="AU23" s="23">
        <f>INDEX(Model!$R23:$V23,,MATCH(Model!AU$14,Model!$R$14:'Model'!$V$14,FALSE))*INDEX(Model!$X23:$AB23,MATCH(Model!AU$12+Model!AU$13,Model!$X$14:$AB$14,FALSE))</f>
        <v>1</v>
      </c>
      <c r="AV23" s="23">
        <f>INDEX(Model!$R23:$V23,,MATCH(Model!AV$14,Model!$R$14:'Model'!$V$14,FALSE))*INDEX(Model!$X23:$AB23,MATCH(Model!AV$12+Model!AV$13,Model!$X$14:$AB$14,FALSE))</f>
        <v>0.75</v>
      </c>
      <c r="AW23" s="23">
        <f>INDEX(Model!$R23:$V23,,MATCH(Model!AW$14,Model!$R$14:'Model'!$V$14,FALSE))*INDEX(Model!$X23:$AB23,MATCH(Model!AW$12+Model!AW$13,Model!$X$14:$AB$14,FALSE))</f>
        <v>1</v>
      </c>
      <c r="AX23" s="23">
        <f>INDEX(Model!$R23:$V23,,MATCH(Model!AX$14,Model!$R$14:'Model'!$V$14,FALSE))*INDEX(Model!$X23:$AB23,MATCH(Model!AX$12+Model!AX$13,Model!$X$14:$AB$14,FALSE))</f>
        <v>1</v>
      </c>
      <c r="AY23" s="23">
        <f>INDEX(Model!$R23:$V23,,MATCH(Model!AY$14,Model!$R$14:'Model'!$V$14,FALSE))*INDEX(Model!$X23:$AB23,MATCH(Model!AY$12+Model!AY$13,Model!$X$14:$AB$14,FALSE))</f>
        <v>0.85</v>
      </c>
      <c r="AZ23" s="23">
        <f>INDEX(Model!$R23:$V23,,MATCH(Model!AZ$14,Model!$R$14:'Model'!$V$14,FALSE))*INDEX(Model!$X23:$AB23,MATCH(Model!AZ$12+Model!AZ$13,Model!$X$14:$AB$14,FALSE))</f>
        <v>0.85</v>
      </c>
      <c r="BA23" s="23">
        <f>INDEX(Model!$R23:$V23,,MATCH(Model!BA$14,Model!$R$14:'Model'!$V$14,FALSE))*INDEX(Model!$X23:$AB23,MATCH(Model!BA$12+Model!BA$13,Model!$X$14:$AB$14,FALSE))</f>
        <v>0.63749999999999996</v>
      </c>
      <c r="BB23" s="23">
        <f>INDEX(Model!$R23:$V23,,MATCH(Model!BB$14,Model!$R$14:'Model'!$V$14,FALSE))*INDEX(Model!$X23:$AB23,MATCH(Model!BB$12+Model!BB$13,Model!$X$14:$AB$14,FALSE))</f>
        <v>0.85</v>
      </c>
      <c r="BC23" s="23">
        <f>INDEX(Model!$R23:$V23,,MATCH(Model!BC$14,Model!$R$14:'Model'!$V$14,FALSE))*INDEX(Model!$X23:$AB23,MATCH(Model!BC$12+Model!BC$13,Model!$X$14:$AB$14,FALSE))</f>
        <v>0.85</v>
      </c>
      <c r="BD23" s="60"/>
      <c r="BE23" s="33">
        <f>Model!C23*1%</f>
        <v>148.29903289131417</v>
      </c>
      <c r="BF23" s="1"/>
      <c r="BG23" s="1"/>
      <c r="BH23" s="38">
        <f>IF(Model!$C23&lt;Model!CI$12,Model!CI$13,0)</f>
        <v>0</v>
      </c>
      <c r="BI23" s="38">
        <f>IF(Model!$C23&lt;Model!CJ$12,Model!CJ$13,0)</f>
        <v>0</v>
      </c>
      <c r="BJ23" s="38">
        <f>IF(Model!$C23&lt;Model!CK$12,Model!CK$13,0)</f>
        <v>0</v>
      </c>
      <c r="BK23" s="38">
        <f>IF(Model!$C23&lt;Model!CL$12,Model!CL$13,0)</f>
        <v>0</v>
      </c>
      <c r="BL23" s="38">
        <f>IF(Model!$C23&lt;Model!CM$12,Model!CM$13,0)</f>
        <v>0</v>
      </c>
      <c r="BM23" s="38">
        <f>IF(Model!$C23&lt;Model!CN$12,Model!CN$13,0)</f>
        <v>0</v>
      </c>
      <c r="BN23" s="38">
        <f>IF(Model!$C23&lt;Model!CO$12,Model!CO$13,0)</f>
        <v>0</v>
      </c>
      <c r="BO23" s="38">
        <f>IF(Model!$C23&lt;Model!CP$12,Model!CP$13,0)</f>
        <v>0</v>
      </c>
      <c r="BP23" s="38">
        <f>IF(Model!$C23&lt;Model!CQ$12,Model!CQ$13,0)</f>
        <v>0</v>
      </c>
      <c r="BQ23" s="38">
        <f>IF(Model!$C23&lt;Model!CR$12,Model!CR$13,0)</f>
        <v>0</v>
      </c>
      <c r="BR23" s="38">
        <f>IF(Model!$C23&lt;Model!CS$12,Model!CS$13,0)</f>
        <v>40</v>
      </c>
      <c r="BS23" s="38">
        <f>IF(Model!$C23&lt;Model!CT$12,Model!CT$13,0)</f>
        <v>40</v>
      </c>
      <c r="BT23" s="38">
        <f>IF(Model!$C23&lt;Model!CU$12,Model!CU$13,0)</f>
        <v>40</v>
      </c>
      <c r="BU23" s="38">
        <f>IF(Model!$C23&lt;Model!CV$12,Model!CV$13,0)</f>
        <v>40</v>
      </c>
      <c r="BV23" s="38">
        <f>IF(Model!$C23&lt;Model!CW$12,Model!CW$13,0)</f>
        <v>40</v>
      </c>
      <c r="BW23" s="38">
        <f>IF(Model!$C23&lt;Model!CX$12,Model!CX$13,0)</f>
        <v>0</v>
      </c>
      <c r="BX23" s="38">
        <f>IF(Model!$C23&lt;Model!CY$12,Model!CY$13,0)</f>
        <v>0</v>
      </c>
      <c r="BY23" s="38">
        <f>IF(Model!$C23&lt;Model!CZ$12,Model!CZ$13,0)</f>
        <v>0</v>
      </c>
      <c r="BZ23" s="38">
        <f>IF(Model!$C23&lt;Model!DA$12,Model!DA$13,0)</f>
        <v>0</v>
      </c>
      <c r="CA23" s="38">
        <f>IF(Model!$C23&lt;Model!DB$12,Model!DB$13,0)</f>
        <v>0</v>
      </c>
      <c r="CB23" s="38">
        <f>IF(Model!$C23&lt;Model!DC$12,Model!DC$13,0)</f>
        <v>60</v>
      </c>
      <c r="CC23" s="38">
        <f>IF(Model!$C23&lt;Model!DD$12,Model!DD$13,0)</f>
        <v>60</v>
      </c>
      <c r="CD23" s="38">
        <f>IF(Model!$C23&lt;Model!DE$12,Model!DE$13,0)</f>
        <v>60</v>
      </c>
      <c r="CE23" s="38">
        <f>IF(Model!$C23&lt;Model!DF$12,Model!DF$13,0)</f>
        <v>60</v>
      </c>
      <c r="CF23" s="38">
        <f>IF(Model!$C23&lt;Model!DG$12,Model!DG$13,0)</f>
        <v>60</v>
      </c>
      <c r="CG23" s="1"/>
      <c r="CH23" s="1"/>
      <c r="CI23" s="40">
        <f>Model!$BE23+Model!BH23-50</f>
        <v>98.29903289131417</v>
      </c>
      <c r="CJ23" s="40">
        <f>Model!$BE23+Model!BI23-50</f>
        <v>98.29903289131417</v>
      </c>
      <c r="CK23" s="40">
        <f>Model!$BE23+Model!BJ23-50</f>
        <v>98.29903289131417</v>
      </c>
      <c r="CL23" s="40">
        <f>Model!$BE23+Model!BK23-50</f>
        <v>98.29903289131417</v>
      </c>
      <c r="CM23" s="40">
        <f>Model!$BE23+Model!BL23-50</f>
        <v>98.29903289131417</v>
      </c>
      <c r="CN23" s="40">
        <f>Model!$BE23+Model!BM23-50</f>
        <v>98.29903289131417</v>
      </c>
      <c r="CO23" s="40">
        <f>Model!$BE23+Model!BN23-50</f>
        <v>98.29903289131417</v>
      </c>
      <c r="CP23" s="40">
        <f>Model!$BE23+Model!BO23-50</f>
        <v>98.29903289131417</v>
      </c>
      <c r="CQ23" s="40">
        <f>Model!$BE23+Model!BP23-50</f>
        <v>98.29903289131417</v>
      </c>
      <c r="CR23" s="40">
        <f>Model!$BE23+Model!BQ23-50</f>
        <v>98.29903289131417</v>
      </c>
      <c r="CS23" s="40">
        <f>Model!$BE23+Model!BR23-50</f>
        <v>138.29903289131417</v>
      </c>
      <c r="CT23" s="40">
        <f>Model!$BE23+Model!BS23-50</f>
        <v>138.29903289131417</v>
      </c>
      <c r="CU23" s="40">
        <f>Model!$BE23+Model!BT23-50</f>
        <v>138.29903289131417</v>
      </c>
      <c r="CV23" s="40">
        <f>Model!$BE23+Model!BU23-50</f>
        <v>138.29903289131417</v>
      </c>
      <c r="CW23" s="40">
        <f>Model!$BE23+Model!BV23-50</f>
        <v>138.29903289131417</v>
      </c>
      <c r="CX23" s="40">
        <f>Model!$BE23+Model!BW23-50</f>
        <v>98.29903289131417</v>
      </c>
      <c r="CY23" s="40">
        <f>Model!$BE23+Model!BX23-50</f>
        <v>98.29903289131417</v>
      </c>
      <c r="CZ23" s="40">
        <f>Model!$BE23+Model!BY23-50</f>
        <v>98.29903289131417</v>
      </c>
      <c r="DA23" s="40">
        <f>Model!$BE23+Model!BZ23-50</f>
        <v>98.29903289131417</v>
      </c>
      <c r="DB23" s="40">
        <f>Model!$BE23+Model!CA23-50</f>
        <v>98.29903289131417</v>
      </c>
      <c r="DC23" s="40">
        <f>Model!$BE23+Model!CB23-50</f>
        <v>158.29903289131417</v>
      </c>
      <c r="DD23" s="40">
        <f>Model!$BE23+Model!CC23-50</f>
        <v>158.29903289131417</v>
      </c>
      <c r="DE23" s="40">
        <f>Model!$BE23+Model!CD23-50</f>
        <v>158.29903289131417</v>
      </c>
      <c r="DF23" s="40">
        <f>Model!$BE23+Model!CE23-50</f>
        <v>158.29903289131417</v>
      </c>
      <c r="DG23" s="40">
        <f>Model!$BE23+Model!CF23-50</f>
        <v>158.29903289131417</v>
      </c>
      <c r="DH23" s="36"/>
      <c r="DI23" s="36"/>
      <c r="DJ23" s="40">
        <f>Model!AE23*Model!CI23</f>
        <v>98.29903289131417</v>
      </c>
      <c r="DK23" s="40">
        <f>Model!AF23*Model!CJ23</f>
        <v>98.29903289131417</v>
      </c>
      <c r="DL23" s="40">
        <f>Model!AG23*Model!CK23</f>
        <v>73.724274668485634</v>
      </c>
      <c r="DM23" s="40">
        <f>Model!AH23*Model!CL23</f>
        <v>98.29903289131417</v>
      </c>
      <c r="DN23" s="40">
        <f>Model!AI23*Model!CM23</f>
        <v>98.29903289131417</v>
      </c>
      <c r="DO23" s="40">
        <f>Model!AJ23*Model!CN23</f>
        <v>98.29903289131417</v>
      </c>
      <c r="DP23" s="40">
        <f>Model!AK23*Model!CO23</f>
        <v>98.29903289131417</v>
      </c>
      <c r="DQ23" s="40">
        <f>Model!AL23*Model!CP23</f>
        <v>73.724274668485634</v>
      </c>
      <c r="DR23" s="40">
        <f>Model!AM23*Model!CQ23</f>
        <v>98.29903289131417</v>
      </c>
      <c r="DS23" s="40">
        <f>Model!AN23*Model!CR23</f>
        <v>98.29903289131417</v>
      </c>
      <c r="DT23" s="40">
        <f>Model!AO23*Model!CS23</f>
        <v>131.38408124674845</v>
      </c>
      <c r="DU23" s="40">
        <f>Model!AP23*Model!CT23</f>
        <v>131.38408124674845</v>
      </c>
      <c r="DV23" s="40">
        <f>Model!AQ23*Model!CU23</f>
        <v>98.538060935061338</v>
      </c>
      <c r="DW23" s="40">
        <f>Model!AR23*Model!CV23</f>
        <v>131.38408124674845</v>
      </c>
      <c r="DX23" s="40">
        <f>Model!AS23*Model!CW23</f>
        <v>131.38408124674845</v>
      </c>
      <c r="DY23" s="40">
        <f>Model!AT23*Model!CX23</f>
        <v>98.29903289131417</v>
      </c>
      <c r="DZ23" s="40">
        <f>Model!AU23*Model!CY23</f>
        <v>98.29903289131417</v>
      </c>
      <c r="EA23" s="40">
        <f>Model!AV23*Model!CZ23</f>
        <v>73.724274668485634</v>
      </c>
      <c r="EB23" s="40">
        <f>Model!AW23*Model!DA23</f>
        <v>98.29903289131417</v>
      </c>
      <c r="EC23" s="40">
        <f>Model!AX23*Model!DB23</f>
        <v>98.29903289131417</v>
      </c>
      <c r="ED23" s="40">
        <f>Model!AY23*Model!DC23</f>
        <v>134.55417795761704</v>
      </c>
      <c r="EE23" s="40">
        <f>Model!AZ23*Model!DD23</f>
        <v>134.55417795761704</v>
      </c>
      <c r="EF23" s="40">
        <f>Model!BA23*Model!DE23</f>
        <v>100.91563346821277</v>
      </c>
      <c r="EG23" s="40">
        <f>Model!BB23*Model!DF23</f>
        <v>134.55417795761704</v>
      </c>
      <c r="EH23" s="40">
        <f>Model!BC23*Model!DG23</f>
        <v>134.55417795761704</v>
      </c>
      <c r="ES23" s="36"/>
      <c r="ET23" s="36"/>
      <c r="EU23" s="36"/>
    </row>
    <row r="24" spans="1:151">
      <c r="A24">
        <v>1166</v>
      </c>
      <c r="B24" s="29">
        <f>INDEX('Customer Longevity'!$A$7:$A$206,MATCH(Scratch!A24,'Customer Longevity'!$B$7:$B$206,0))</f>
        <v>13.496964845506529</v>
      </c>
      <c r="C24" s="3">
        <f ca="1">VLOOKUP(A24,'Average Balance'!A:B,2,FALSE)</f>
        <v>24660.660595247322</v>
      </c>
      <c r="D24" s="3"/>
      <c r="E24" s="29">
        <f>INDEX('Distance to Each Branch'!$C$7:$C$806,MATCH(Scratch!$A24&amp;Scratch!E$14,'Distance to Each Branch'!$K$7:$K$806,0))</f>
        <v>7.771138374338622</v>
      </c>
      <c r="F24" s="29">
        <f>INDEX('Distance to Each Branch'!$C$7:$C$806,MATCH(Scratch!$A24&amp;Scratch!F$14,'Distance to Each Branch'!$K$7:$K$806,0))</f>
        <v>2.4646602183153532</v>
      </c>
      <c r="G24" s="29">
        <f>INDEX('Distance to Each Branch'!$C$7:$C$806,MATCH(Scratch!$A24&amp;Scratch!G$14,'Distance to Each Branch'!$K$7:$K$806,0))</f>
        <v>4.3809104908929317</v>
      </c>
      <c r="H24" s="29">
        <f>INDEX('Distance to Each Branch'!$C$7:$C$806,MATCH(Scratch!$A24&amp;Scratch!H$14,'Distance to Each Branch'!$K$7:$K$806,0))</f>
        <v>3.8360209551323723</v>
      </c>
      <c r="I24" s="29" t="str">
        <f t="shared" si="23"/>
        <v>Branch B</v>
      </c>
      <c r="K24" s="34">
        <f>MIN(Model!E24:'Model'!H24)</f>
        <v>2.4646602183153532</v>
      </c>
      <c r="L24" s="34">
        <v>0</v>
      </c>
      <c r="M24" s="29">
        <f>IF(Model!E24=Model!$K24,SMALL(Model!$E24:'Model'!$H24,2)-Model!$K24,0)</f>
        <v>0</v>
      </c>
      <c r="N24" s="29">
        <f>IF(Model!F24=Model!$K24,SMALL(Model!$E24:'Model'!$H24,2)-Model!$K24,0)</f>
        <v>1.3713607368170191</v>
      </c>
      <c r="O24" s="29">
        <f>IF(Model!G24=Model!$K24,SMALL(Model!$E24:'Model'!$H24,2)-Model!$K24,0)</f>
        <v>0</v>
      </c>
      <c r="P24" s="29">
        <f>IF(Model!H24=Model!$K24,SMALL(Model!$E24:'Model'!$H24,2)-Model!$K24,0)</f>
        <v>0</v>
      </c>
      <c r="R24" s="23">
        <v>1</v>
      </c>
      <c r="S24" s="23">
        <f>(1-IF(Model!M24=0,0,INDEX('Branch Closure Driven Attrition'!$D$9:$G$12,MATCH(Model!$B24,'Branch Closure Driven Attrition'!$C$9:$C$12,TRUE),MATCH(Model!M24,'Branch Closure Driven Attrition'!$D$8:$G$8,TRUE))))</f>
        <v>1</v>
      </c>
      <c r="T24" s="23">
        <f>(1-IF(Model!N24=0,0,INDEX('Branch Closure Driven Attrition'!$D$9:$G$12,MATCH(Model!$B24,'Branch Closure Driven Attrition'!$C$9:$C$12,TRUE),MATCH(Model!N24,'Branch Closure Driven Attrition'!$D$8:$G$8,TRUE))))</f>
        <v>0.65</v>
      </c>
      <c r="U24" s="23">
        <f>(1-IF(Model!O24=0,0,INDEX('Branch Closure Driven Attrition'!$D$9:$G$12,MATCH(Model!$B24,'Branch Closure Driven Attrition'!$C$9:$C$12,TRUE),MATCH(Model!O24,'Branch Closure Driven Attrition'!$D$8:$G$8,TRUE))))</f>
        <v>1</v>
      </c>
      <c r="V24" s="23">
        <f>(1-IF(Model!P24=0,0,INDEX('Branch Closure Driven Attrition'!$D$9:$G$12,MATCH(Model!$B24,'Branch Closure Driven Attrition'!$C$9:$C$12,TRUE),MATCH(Model!P24,'Branch Closure Driven Attrition'!$D$8:$G$8,TRUE))))</f>
        <v>1</v>
      </c>
      <c r="W24" s="29"/>
      <c r="X24" s="23">
        <f>Model!R24</f>
        <v>1</v>
      </c>
      <c r="Y24" s="23">
        <f>IF(Model!$C24&lt;'Fee Driven Attrition'!$I$8,1-IF(Model!Y$13='Fee Driven Attrition'!$J$7,'Fee Driven Attrition'!$J$8,'Fee Driven Attrition'!$K$8),1)</f>
        <v>1</v>
      </c>
      <c r="Z24" s="23">
        <f>IF(Model!$C24&lt;'Fee Driven Attrition'!$I$9,1-IF(Model!Z$13='Fee Driven Attrition'!$J$7,'Fee Driven Attrition'!$J$9,'Fee Driven Attrition'!$K$9),1)</f>
        <v>1</v>
      </c>
      <c r="AA24" s="23">
        <f>IF(Model!$C24&lt;'Fee Driven Attrition'!$I$8,1-IF(Model!AA$13='Fee Driven Attrition'!$J$7,'Fee Driven Attrition'!$J$8,'Fee Driven Attrition'!$K$8),1)</f>
        <v>1</v>
      </c>
      <c r="AB24" s="23">
        <f>IF(Model!$C24&lt;'Fee Driven Attrition'!$I$9,1-IF(Model!AB$13='Fee Driven Attrition'!$J$7,'Fee Driven Attrition'!$J$9,'Fee Driven Attrition'!$K$9),1)</f>
        <v>1</v>
      </c>
      <c r="AC24" s="29"/>
      <c r="AD24" s="23"/>
      <c r="AE24" s="23">
        <f>INDEX(Model!$R24:$V24,,MATCH(Model!AE$14,Model!$R$14:'Model'!$V$14,FALSE))*INDEX(Model!$X24:$AB24,MATCH(Model!AE$12+Model!AE$13,Model!$X$14:$AB$14,FALSE))</f>
        <v>1</v>
      </c>
      <c r="AF24" s="23">
        <f>INDEX(Model!$R24:$V24,,MATCH(Model!AF$14,Model!$R$14:'Model'!$V$14,FALSE))*INDEX(Model!$X24:$AB24,MATCH(Model!AF$12+Model!AF$13,Model!$X$14:$AB$14,FALSE))</f>
        <v>1</v>
      </c>
      <c r="AG24" s="23">
        <f>INDEX(Model!$R24:$V24,,MATCH(Model!AG$14,Model!$R$14:'Model'!$V$14,FALSE))*INDEX(Model!$X24:$AB24,MATCH(Model!AG$12+Model!AG$13,Model!$X$14:$AB$14,FALSE))</f>
        <v>0.65</v>
      </c>
      <c r="AH24" s="23">
        <f>INDEX(Model!$R24:$V24,,MATCH(Model!AH$14,Model!$R$14:'Model'!$V$14,FALSE))*INDEX(Model!$X24:$AB24,MATCH(Model!AH$12+Model!AH$13,Model!$X$14:$AB$14,FALSE))</f>
        <v>1</v>
      </c>
      <c r="AI24" s="23">
        <f>INDEX(Model!$R24:$V24,,MATCH(Model!AI$14,Model!$R$14:'Model'!$V$14,FALSE))*INDEX(Model!$X24:$AB24,MATCH(Model!AI$12+Model!AI$13,Model!$X$14:$AB$14,FALSE))</f>
        <v>1</v>
      </c>
      <c r="AJ24" s="23">
        <f>INDEX(Model!$R24:$V24,,MATCH(Model!AJ$14,Model!$R$14:'Model'!$V$14,FALSE))*INDEX(Model!$X24:$AB24,MATCH(Model!AJ$12+Model!AJ$13,Model!$X$14:$AB$14,FALSE))</f>
        <v>1</v>
      </c>
      <c r="AK24" s="23">
        <f>INDEX(Model!$R24:$V24,,MATCH(Model!AK$14,Model!$R$14:'Model'!$V$14,FALSE))*INDEX(Model!$X24:$AB24,MATCH(Model!AK$12+Model!AK$13,Model!$X$14:$AB$14,FALSE))</f>
        <v>1</v>
      </c>
      <c r="AL24" s="23">
        <f>INDEX(Model!$R24:$V24,,MATCH(Model!AL$14,Model!$R$14:'Model'!$V$14,FALSE))*INDEX(Model!$X24:$AB24,MATCH(Model!AL$12+Model!AL$13,Model!$X$14:$AB$14,FALSE))</f>
        <v>0.65</v>
      </c>
      <c r="AM24" s="23">
        <f>INDEX(Model!$R24:$V24,,MATCH(Model!AM$14,Model!$R$14:'Model'!$V$14,FALSE))*INDEX(Model!$X24:$AB24,MATCH(Model!AM$12+Model!AM$13,Model!$X$14:$AB$14,FALSE))</f>
        <v>1</v>
      </c>
      <c r="AN24" s="23">
        <f>INDEX(Model!$R24:$V24,,MATCH(Model!AN$14,Model!$R$14:'Model'!$V$14,FALSE))*INDEX(Model!$X24:$AB24,MATCH(Model!AN$12+Model!AN$13,Model!$X$14:$AB$14,FALSE))</f>
        <v>1</v>
      </c>
      <c r="AO24" s="23">
        <f>INDEX(Model!$R24:$V24,,MATCH(Model!AO$14,Model!$R$14:'Model'!$V$14,FALSE))*INDEX(Model!$X24:$AB24,MATCH(Model!AO$12+Model!AO$13,Model!$X$14:$AB$14,FALSE))</f>
        <v>1</v>
      </c>
      <c r="AP24" s="23">
        <f>INDEX(Model!$R24:$V24,,MATCH(Model!AP$14,Model!$R$14:'Model'!$V$14,FALSE))*INDEX(Model!$X24:$AB24,MATCH(Model!AP$12+Model!AP$13,Model!$X$14:$AB$14,FALSE))</f>
        <v>1</v>
      </c>
      <c r="AQ24" s="23">
        <f>INDEX(Model!$R24:$V24,,MATCH(Model!AQ$14,Model!$R$14:'Model'!$V$14,FALSE))*INDEX(Model!$X24:$AB24,MATCH(Model!AQ$12+Model!AQ$13,Model!$X$14:$AB$14,FALSE))</f>
        <v>0.65</v>
      </c>
      <c r="AR24" s="23">
        <f>INDEX(Model!$R24:$V24,,MATCH(Model!AR$14,Model!$R$14:'Model'!$V$14,FALSE))*INDEX(Model!$X24:$AB24,MATCH(Model!AR$12+Model!AR$13,Model!$X$14:$AB$14,FALSE))</f>
        <v>1</v>
      </c>
      <c r="AS24" s="23">
        <f>INDEX(Model!$R24:$V24,,MATCH(Model!AS$14,Model!$R$14:'Model'!$V$14,FALSE))*INDEX(Model!$X24:$AB24,MATCH(Model!AS$12+Model!AS$13,Model!$X$14:$AB$14,FALSE))</f>
        <v>1</v>
      </c>
      <c r="AT24" s="23">
        <f>INDEX(Model!$R24:$V24,,MATCH(Model!AT$14,Model!$R$14:'Model'!$V$14,FALSE))*INDEX(Model!$X24:$AB24,MATCH(Model!AT$12+Model!AT$13,Model!$X$14:$AB$14,FALSE))</f>
        <v>1</v>
      </c>
      <c r="AU24" s="23">
        <f>INDEX(Model!$R24:$V24,,MATCH(Model!AU$14,Model!$R$14:'Model'!$V$14,FALSE))*INDEX(Model!$X24:$AB24,MATCH(Model!AU$12+Model!AU$13,Model!$X$14:$AB$14,FALSE))</f>
        <v>1</v>
      </c>
      <c r="AV24" s="23">
        <f>INDEX(Model!$R24:$V24,,MATCH(Model!AV$14,Model!$R$14:'Model'!$V$14,FALSE))*INDEX(Model!$X24:$AB24,MATCH(Model!AV$12+Model!AV$13,Model!$X$14:$AB$14,FALSE))</f>
        <v>0.65</v>
      </c>
      <c r="AW24" s="23">
        <f>INDEX(Model!$R24:$V24,,MATCH(Model!AW$14,Model!$R$14:'Model'!$V$14,FALSE))*INDEX(Model!$X24:$AB24,MATCH(Model!AW$12+Model!AW$13,Model!$X$14:$AB$14,FALSE))</f>
        <v>1</v>
      </c>
      <c r="AX24" s="23">
        <f>INDEX(Model!$R24:$V24,,MATCH(Model!AX$14,Model!$R$14:'Model'!$V$14,FALSE))*INDEX(Model!$X24:$AB24,MATCH(Model!AX$12+Model!AX$13,Model!$X$14:$AB$14,FALSE))</f>
        <v>1</v>
      </c>
      <c r="AY24" s="23">
        <f>INDEX(Model!$R24:$V24,,MATCH(Model!AY$14,Model!$R$14:'Model'!$V$14,FALSE))*INDEX(Model!$X24:$AB24,MATCH(Model!AY$12+Model!AY$13,Model!$X$14:$AB$14,FALSE))</f>
        <v>1</v>
      </c>
      <c r="AZ24" s="23">
        <f>INDEX(Model!$R24:$V24,,MATCH(Model!AZ$14,Model!$R$14:'Model'!$V$14,FALSE))*INDEX(Model!$X24:$AB24,MATCH(Model!AZ$12+Model!AZ$13,Model!$X$14:$AB$14,FALSE))</f>
        <v>1</v>
      </c>
      <c r="BA24" s="23">
        <f>INDEX(Model!$R24:$V24,,MATCH(Model!BA$14,Model!$R$14:'Model'!$V$14,FALSE))*INDEX(Model!$X24:$AB24,MATCH(Model!BA$12+Model!BA$13,Model!$X$14:$AB$14,FALSE))</f>
        <v>0.65</v>
      </c>
      <c r="BB24" s="23">
        <f>INDEX(Model!$R24:$V24,,MATCH(Model!BB$14,Model!$R$14:'Model'!$V$14,FALSE))*INDEX(Model!$X24:$AB24,MATCH(Model!BB$12+Model!BB$13,Model!$X$14:$AB$14,FALSE))</f>
        <v>1</v>
      </c>
      <c r="BC24" s="23">
        <f>INDEX(Model!$R24:$V24,,MATCH(Model!BC$14,Model!$R$14:'Model'!$V$14,FALSE))*INDEX(Model!$X24:$AB24,MATCH(Model!BC$12+Model!BC$13,Model!$X$14:$AB$14,FALSE))</f>
        <v>1</v>
      </c>
      <c r="BD24" s="60"/>
      <c r="BE24" s="33">
        <f>Model!C24*1%</f>
        <v>246.60660595247322</v>
      </c>
      <c r="BF24" s="1"/>
      <c r="BG24" s="1"/>
      <c r="BH24" s="38">
        <f>IF(Model!$C24&lt;Model!CI$12,Model!CI$13,0)</f>
        <v>0</v>
      </c>
      <c r="BI24" s="38">
        <f>IF(Model!$C24&lt;Model!CJ$12,Model!CJ$13,0)</f>
        <v>0</v>
      </c>
      <c r="BJ24" s="38">
        <f>IF(Model!$C24&lt;Model!CK$12,Model!CK$13,0)</f>
        <v>0</v>
      </c>
      <c r="BK24" s="38">
        <f>IF(Model!$C24&lt;Model!CL$12,Model!CL$13,0)</f>
        <v>0</v>
      </c>
      <c r="BL24" s="38">
        <f>IF(Model!$C24&lt;Model!CM$12,Model!CM$13,0)</f>
        <v>0</v>
      </c>
      <c r="BM24" s="38">
        <f>IF(Model!$C24&lt;Model!CN$12,Model!CN$13,0)</f>
        <v>0</v>
      </c>
      <c r="BN24" s="38">
        <f>IF(Model!$C24&lt;Model!CO$12,Model!CO$13,0)</f>
        <v>0</v>
      </c>
      <c r="BO24" s="38">
        <f>IF(Model!$C24&lt;Model!CP$12,Model!CP$13,0)</f>
        <v>0</v>
      </c>
      <c r="BP24" s="38">
        <f>IF(Model!$C24&lt;Model!CQ$12,Model!CQ$13,0)</f>
        <v>0</v>
      </c>
      <c r="BQ24" s="38">
        <f>IF(Model!$C24&lt;Model!CR$12,Model!CR$13,0)</f>
        <v>0</v>
      </c>
      <c r="BR24" s="38">
        <f>IF(Model!$C24&lt;Model!CS$12,Model!CS$13,0)</f>
        <v>0</v>
      </c>
      <c r="BS24" s="38">
        <f>IF(Model!$C24&lt;Model!CT$12,Model!CT$13,0)</f>
        <v>0</v>
      </c>
      <c r="BT24" s="38">
        <f>IF(Model!$C24&lt;Model!CU$12,Model!CU$13,0)</f>
        <v>0</v>
      </c>
      <c r="BU24" s="38">
        <f>IF(Model!$C24&lt;Model!CV$12,Model!CV$13,0)</f>
        <v>0</v>
      </c>
      <c r="BV24" s="38">
        <f>IF(Model!$C24&lt;Model!CW$12,Model!CW$13,0)</f>
        <v>0</v>
      </c>
      <c r="BW24" s="38">
        <f>IF(Model!$C24&lt;Model!CX$12,Model!CX$13,0)</f>
        <v>0</v>
      </c>
      <c r="BX24" s="38">
        <f>IF(Model!$C24&lt;Model!CY$12,Model!CY$13,0)</f>
        <v>0</v>
      </c>
      <c r="BY24" s="38">
        <f>IF(Model!$C24&lt;Model!CZ$12,Model!CZ$13,0)</f>
        <v>0</v>
      </c>
      <c r="BZ24" s="38">
        <f>IF(Model!$C24&lt;Model!DA$12,Model!DA$13,0)</f>
        <v>0</v>
      </c>
      <c r="CA24" s="38">
        <f>IF(Model!$C24&lt;Model!DB$12,Model!DB$13,0)</f>
        <v>0</v>
      </c>
      <c r="CB24" s="38">
        <f>IF(Model!$C24&lt;Model!DC$12,Model!DC$13,0)</f>
        <v>0</v>
      </c>
      <c r="CC24" s="38">
        <f>IF(Model!$C24&lt;Model!DD$12,Model!DD$13,0)</f>
        <v>0</v>
      </c>
      <c r="CD24" s="38">
        <f>IF(Model!$C24&lt;Model!DE$12,Model!DE$13,0)</f>
        <v>0</v>
      </c>
      <c r="CE24" s="38">
        <f>IF(Model!$C24&lt;Model!DF$12,Model!DF$13,0)</f>
        <v>0</v>
      </c>
      <c r="CF24" s="38">
        <f>IF(Model!$C24&lt;Model!DG$12,Model!DG$13,0)</f>
        <v>0</v>
      </c>
      <c r="CG24" s="1"/>
      <c r="CH24" s="1"/>
      <c r="CI24" s="40">
        <f>Model!$BE24+Model!BH24-50</f>
        <v>196.60660595247322</v>
      </c>
      <c r="CJ24" s="40">
        <f>Model!$BE24+Model!BI24-50</f>
        <v>196.60660595247322</v>
      </c>
      <c r="CK24" s="40">
        <f>Model!$BE24+Model!BJ24-50</f>
        <v>196.60660595247322</v>
      </c>
      <c r="CL24" s="40">
        <f>Model!$BE24+Model!BK24-50</f>
        <v>196.60660595247322</v>
      </c>
      <c r="CM24" s="40">
        <f>Model!$BE24+Model!BL24-50</f>
        <v>196.60660595247322</v>
      </c>
      <c r="CN24" s="40">
        <f>Model!$BE24+Model!BM24-50</f>
        <v>196.60660595247322</v>
      </c>
      <c r="CO24" s="40">
        <f>Model!$BE24+Model!BN24-50</f>
        <v>196.60660595247322</v>
      </c>
      <c r="CP24" s="40">
        <f>Model!$BE24+Model!BO24-50</f>
        <v>196.60660595247322</v>
      </c>
      <c r="CQ24" s="40">
        <f>Model!$BE24+Model!BP24-50</f>
        <v>196.60660595247322</v>
      </c>
      <c r="CR24" s="40">
        <f>Model!$BE24+Model!BQ24-50</f>
        <v>196.60660595247322</v>
      </c>
      <c r="CS24" s="40">
        <f>Model!$BE24+Model!BR24-50</f>
        <v>196.60660595247322</v>
      </c>
      <c r="CT24" s="40">
        <f>Model!$BE24+Model!BS24-50</f>
        <v>196.60660595247322</v>
      </c>
      <c r="CU24" s="40">
        <f>Model!$BE24+Model!BT24-50</f>
        <v>196.60660595247322</v>
      </c>
      <c r="CV24" s="40">
        <f>Model!$BE24+Model!BU24-50</f>
        <v>196.60660595247322</v>
      </c>
      <c r="CW24" s="40">
        <f>Model!$BE24+Model!BV24-50</f>
        <v>196.60660595247322</v>
      </c>
      <c r="CX24" s="40">
        <f>Model!$BE24+Model!BW24-50</f>
        <v>196.60660595247322</v>
      </c>
      <c r="CY24" s="40">
        <f>Model!$BE24+Model!BX24-50</f>
        <v>196.60660595247322</v>
      </c>
      <c r="CZ24" s="40">
        <f>Model!$BE24+Model!BY24-50</f>
        <v>196.60660595247322</v>
      </c>
      <c r="DA24" s="40">
        <f>Model!$BE24+Model!BZ24-50</f>
        <v>196.60660595247322</v>
      </c>
      <c r="DB24" s="40">
        <f>Model!$BE24+Model!CA24-50</f>
        <v>196.60660595247322</v>
      </c>
      <c r="DC24" s="40">
        <f>Model!$BE24+Model!CB24-50</f>
        <v>196.60660595247322</v>
      </c>
      <c r="DD24" s="40">
        <f>Model!$BE24+Model!CC24-50</f>
        <v>196.60660595247322</v>
      </c>
      <c r="DE24" s="40">
        <f>Model!$BE24+Model!CD24-50</f>
        <v>196.60660595247322</v>
      </c>
      <c r="DF24" s="40">
        <f>Model!$BE24+Model!CE24-50</f>
        <v>196.60660595247322</v>
      </c>
      <c r="DG24" s="40">
        <f>Model!$BE24+Model!CF24-50</f>
        <v>196.60660595247322</v>
      </c>
      <c r="DH24" s="36"/>
      <c r="DI24" s="36"/>
      <c r="DJ24" s="40">
        <f>Model!AE24*Model!CI24</f>
        <v>196.60660595247322</v>
      </c>
      <c r="DK24" s="40">
        <f>Model!AF24*Model!CJ24</f>
        <v>196.60660595247322</v>
      </c>
      <c r="DL24" s="40">
        <f>Model!AG24*Model!CK24</f>
        <v>127.79429386910759</v>
      </c>
      <c r="DM24" s="40">
        <f>Model!AH24*Model!CL24</f>
        <v>196.60660595247322</v>
      </c>
      <c r="DN24" s="40">
        <f>Model!AI24*Model!CM24</f>
        <v>196.60660595247322</v>
      </c>
      <c r="DO24" s="40">
        <f>Model!AJ24*Model!CN24</f>
        <v>196.60660595247322</v>
      </c>
      <c r="DP24" s="40">
        <f>Model!AK24*Model!CO24</f>
        <v>196.60660595247322</v>
      </c>
      <c r="DQ24" s="40">
        <f>Model!AL24*Model!CP24</f>
        <v>127.79429386910759</v>
      </c>
      <c r="DR24" s="40">
        <f>Model!AM24*Model!CQ24</f>
        <v>196.60660595247322</v>
      </c>
      <c r="DS24" s="40">
        <f>Model!AN24*Model!CR24</f>
        <v>196.60660595247322</v>
      </c>
      <c r="DT24" s="40">
        <f>Model!AO24*Model!CS24</f>
        <v>196.60660595247322</v>
      </c>
      <c r="DU24" s="40">
        <f>Model!AP24*Model!CT24</f>
        <v>196.60660595247322</v>
      </c>
      <c r="DV24" s="40">
        <f>Model!AQ24*Model!CU24</f>
        <v>127.79429386910759</v>
      </c>
      <c r="DW24" s="40">
        <f>Model!AR24*Model!CV24</f>
        <v>196.60660595247322</v>
      </c>
      <c r="DX24" s="40">
        <f>Model!AS24*Model!CW24</f>
        <v>196.60660595247322</v>
      </c>
      <c r="DY24" s="40">
        <f>Model!AT24*Model!CX24</f>
        <v>196.60660595247322</v>
      </c>
      <c r="DZ24" s="40">
        <f>Model!AU24*Model!CY24</f>
        <v>196.60660595247322</v>
      </c>
      <c r="EA24" s="40">
        <f>Model!AV24*Model!CZ24</f>
        <v>127.79429386910759</v>
      </c>
      <c r="EB24" s="40">
        <f>Model!AW24*Model!DA24</f>
        <v>196.60660595247322</v>
      </c>
      <c r="EC24" s="40">
        <f>Model!AX24*Model!DB24</f>
        <v>196.60660595247322</v>
      </c>
      <c r="ED24" s="40">
        <f>Model!AY24*Model!DC24</f>
        <v>196.60660595247322</v>
      </c>
      <c r="EE24" s="40">
        <f>Model!AZ24*Model!DD24</f>
        <v>196.60660595247322</v>
      </c>
      <c r="EF24" s="40">
        <f>Model!BA24*Model!DE24</f>
        <v>127.79429386910759</v>
      </c>
      <c r="EG24" s="40">
        <f>Model!BB24*Model!DF24</f>
        <v>196.60660595247322</v>
      </c>
      <c r="EH24" s="40">
        <f>Model!BC24*Model!DG24</f>
        <v>196.60660595247322</v>
      </c>
      <c r="ES24" s="36"/>
      <c r="ET24" s="36"/>
      <c r="EU24" s="36"/>
    </row>
    <row r="25" spans="1:151">
      <c r="A25">
        <v>1070</v>
      </c>
      <c r="B25" s="29">
        <f>INDEX('Customer Longevity'!$A$7:$A$206,MATCH(Scratch!A25,'Customer Longevity'!$B$7:$B$206,0))</f>
        <v>13.537048179363946</v>
      </c>
      <c r="C25" s="3">
        <f ca="1">VLOOKUP(A25,'Average Balance'!A:B,2,FALSE)</f>
        <v>7194.9460717393895</v>
      </c>
      <c r="D25" s="3"/>
      <c r="E25" s="29">
        <f>INDEX('Distance to Each Branch'!$C$7:$C$806,MATCH(Scratch!$A25&amp;Scratch!E$14,'Distance to Each Branch'!$K$7:$K$806,0))</f>
        <v>5.3378373097829597</v>
      </c>
      <c r="F25" s="29">
        <f>INDEX('Distance to Each Branch'!$C$7:$C$806,MATCH(Scratch!$A25&amp;Scratch!F$14,'Distance to Each Branch'!$K$7:$K$806,0))</f>
        <v>2.7393069625112703</v>
      </c>
      <c r="G25" s="29">
        <f>INDEX('Distance to Each Branch'!$C$7:$C$806,MATCH(Scratch!$A25&amp;Scratch!G$14,'Distance to Each Branch'!$K$7:$K$806,0))</f>
        <v>2.862721155872324</v>
      </c>
      <c r="H25" s="29">
        <f>INDEX('Distance to Each Branch'!$C$7:$C$806,MATCH(Scratch!$A25&amp;Scratch!H$14,'Distance to Each Branch'!$K$7:$K$806,0))</f>
        <v>0.54507027878702119</v>
      </c>
      <c r="I25" s="29" t="str">
        <f t="shared" si="23"/>
        <v>Branch D</v>
      </c>
      <c r="K25" s="34">
        <f>MIN(Model!E25:'Model'!H25)</f>
        <v>0.54507027878702119</v>
      </c>
      <c r="L25" s="34">
        <v>0</v>
      </c>
      <c r="M25" s="29">
        <f>IF(Model!E25=Model!$K25,SMALL(Model!$E25:'Model'!$H25,2)-Model!$K25,0)</f>
        <v>0</v>
      </c>
      <c r="N25" s="29">
        <f>IF(Model!F25=Model!$K25,SMALL(Model!$E25:'Model'!$H25,2)-Model!$K25,0)</f>
        <v>0</v>
      </c>
      <c r="O25" s="29">
        <f>IF(Model!G25=Model!$K25,SMALL(Model!$E25:'Model'!$H25,2)-Model!$K25,0)</f>
        <v>0</v>
      </c>
      <c r="P25" s="29">
        <f>IF(Model!H25=Model!$K25,SMALL(Model!$E25:'Model'!$H25,2)-Model!$K25,0)</f>
        <v>2.1942366837242488</v>
      </c>
      <c r="R25" s="23">
        <v>1</v>
      </c>
      <c r="S25" s="23">
        <f>(1-IF(Model!M25=0,0,INDEX('Branch Closure Driven Attrition'!$D$9:$G$12,MATCH(Model!$B25,'Branch Closure Driven Attrition'!$C$9:$C$12,TRUE),MATCH(Model!M25,'Branch Closure Driven Attrition'!$D$8:$G$8,TRUE))))</f>
        <v>1</v>
      </c>
      <c r="T25" s="23">
        <f>(1-IF(Model!N25=0,0,INDEX('Branch Closure Driven Attrition'!$D$9:$G$12,MATCH(Model!$B25,'Branch Closure Driven Attrition'!$C$9:$C$12,TRUE),MATCH(Model!N25,'Branch Closure Driven Attrition'!$D$8:$G$8,TRUE))))</f>
        <v>1</v>
      </c>
      <c r="U25" s="23">
        <f>(1-IF(Model!O25=0,0,INDEX('Branch Closure Driven Attrition'!$D$9:$G$12,MATCH(Model!$B25,'Branch Closure Driven Attrition'!$C$9:$C$12,TRUE),MATCH(Model!O25,'Branch Closure Driven Attrition'!$D$8:$G$8,TRUE))))</f>
        <v>1</v>
      </c>
      <c r="V25" s="23">
        <f>(1-IF(Model!P25=0,0,INDEX('Branch Closure Driven Attrition'!$D$9:$G$12,MATCH(Model!$B25,'Branch Closure Driven Attrition'!$C$9:$C$12,TRUE),MATCH(Model!P25,'Branch Closure Driven Attrition'!$D$8:$G$8,TRUE))))</f>
        <v>0.65</v>
      </c>
      <c r="W25" s="29"/>
      <c r="X25" s="23">
        <f>Model!R25</f>
        <v>1</v>
      </c>
      <c r="Y25" s="23">
        <f>IF(Model!$C25&lt;'Fee Driven Attrition'!$I$8,1-IF(Model!Y$13='Fee Driven Attrition'!$J$7,'Fee Driven Attrition'!$J$8,'Fee Driven Attrition'!$K$8),1)</f>
        <v>0.9</v>
      </c>
      <c r="Z25" s="23">
        <f>IF(Model!$C25&lt;'Fee Driven Attrition'!$I$9,1-IF(Model!Z$13='Fee Driven Attrition'!$J$7,'Fee Driven Attrition'!$J$9,'Fee Driven Attrition'!$K$9),1)</f>
        <v>0.95</v>
      </c>
      <c r="AA25" s="23">
        <f>IF(Model!$C25&lt;'Fee Driven Attrition'!$I$8,1-IF(Model!AA$13='Fee Driven Attrition'!$J$7,'Fee Driven Attrition'!$J$8,'Fee Driven Attrition'!$K$8),1)</f>
        <v>0.8</v>
      </c>
      <c r="AB25" s="23">
        <f>IF(Model!$C25&lt;'Fee Driven Attrition'!$I$9,1-IF(Model!AB$13='Fee Driven Attrition'!$J$7,'Fee Driven Attrition'!$J$9,'Fee Driven Attrition'!$K$9),1)</f>
        <v>0.85</v>
      </c>
      <c r="AC25" s="29"/>
      <c r="AD25" s="23"/>
      <c r="AE25" s="23">
        <f>INDEX(Model!$R25:$V25,,MATCH(Model!AE$14,Model!$R$14:'Model'!$V$14,FALSE))*INDEX(Model!$X25:$AB25,MATCH(Model!AE$12+Model!AE$13,Model!$X$14:$AB$14,FALSE))</f>
        <v>1</v>
      </c>
      <c r="AF25" s="23">
        <f>INDEX(Model!$R25:$V25,,MATCH(Model!AF$14,Model!$R$14:'Model'!$V$14,FALSE))*INDEX(Model!$X25:$AB25,MATCH(Model!AF$12+Model!AF$13,Model!$X$14:$AB$14,FALSE))</f>
        <v>1</v>
      </c>
      <c r="AG25" s="23">
        <f>INDEX(Model!$R25:$V25,,MATCH(Model!AG$14,Model!$R$14:'Model'!$V$14,FALSE))*INDEX(Model!$X25:$AB25,MATCH(Model!AG$12+Model!AG$13,Model!$X$14:$AB$14,FALSE))</f>
        <v>1</v>
      </c>
      <c r="AH25" s="23">
        <f>INDEX(Model!$R25:$V25,,MATCH(Model!AH$14,Model!$R$14:'Model'!$V$14,FALSE))*INDEX(Model!$X25:$AB25,MATCH(Model!AH$12+Model!AH$13,Model!$X$14:$AB$14,FALSE))</f>
        <v>1</v>
      </c>
      <c r="AI25" s="23">
        <f>INDEX(Model!$R25:$V25,,MATCH(Model!AI$14,Model!$R$14:'Model'!$V$14,FALSE))*INDEX(Model!$X25:$AB25,MATCH(Model!AI$12+Model!AI$13,Model!$X$14:$AB$14,FALSE))</f>
        <v>0.65</v>
      </c>
      <c r="AJ25" s="23">
        <f>INDEX(Model!$R25:$V25,,MATCH(Model!AJ$14,Model!$R$14:'Model'!$V$14,FALSE))*INDEX(Model!$X25:$AB25,MATCH(Model!AJ$12+Model!AJ$13,Model!$X$14:$AB$14,FALSE))</f>
        <v>0.9</v>
      </c>
      <c r="AK25" s="23">
        <f>INDEX(Model!$R25:$V25,,MATCH(Model!AK$14,Model!$R$14:'Model'!$V$14,FALSE))*INDEX(Model!$X25:$AB25,MATCH(Model!AK$12+Model!AK$13,Model!$X$14:$AB$14,FALSE))</f>
        <v>0.9</v>
      </c>
      <c r="AL25" s="23">
        <f>INDEX(Model!$R25:$V25,,MATCH(Model!AL$14,Model!$R$14:'Model'!$V$14,FALSE))*INDEX(Model!$X25:$AB25,MATCH(Model!AL$12+Model!AL$13,Model!$X$14:$AB$14,FALSE))</f>
        <v>0.9</v>
      </c>
      <c r="AM25" s="23">
        <f>INDEX(Model!$R25:$V25,,MATCH(Model!AM$14,Model!$R$14:'Model'!$V$14,FALSE))*INDEX(Model!$X25:$AB25,MATCH(Model!AM$12+Model!AM$13,Model!$X$14:$AB$14,FALSE))</f>
        <v>0.9</v>
      </c>
      <c r="AN25" s="23">
        <f>INDEX(Model!$R25:$V25,,MATCH(Model!AN$14,Model!$R$14:'Model'!$V$14,FALSE))*INDEX(Model!$X25:$AB25,MATCH(Model!AN$12+Model!AN$13,Model!$X$14:$AB$14,FALSE))</f>
        <v>0.58500000000000008</v>
      </c>
      <c r="AO25" s="23">
        <f>INDEX(Model!$R25:$V25,,MATCH(Model!AO$14,Model!$R$14:'Model'!$V$14,FALSE))*INDEX(Model!$X25:$AB25,MATCH(Model!AO$12+Model!AO$13,Model!$X$14:$AB$14,FALSE))</f>
        <v>0.95</v>
      </c>
      <c r="AP25" s="23">
        <f>INDEX(Model!$R25:$V25,,MATCH(Model!AP$14,Model!$R$14:'Model'!$V$14,FALSE))*INDEX(Model!$X25:$AB25,MATCH(Model!AP$12+Model!AP$13,Model!$X$14:$AB$14,FALSE))</f>
        <v>0.95</v>
      </c>
      <c r="AQ25" s="23">
        <f>INDEX(Model!$R25:$V25,,MATCH(Model!AQ$14,Model!$R$14:'Model'!$V$14,FALSE))*INDEX(Model!$X25:$AB25,MATCH(Model!AQ$12+Model!AQ$13,Model!$X$14:$AB$14,FALSE))</f>
        <v>0.95</v>
      </c>
      <c r="AR25" s="23">
        <f>INDEX(Model!$R25:$V25,,MATCH(Model!AR$14,Model!$R$14:'Model'!$V$14,FALSE))*INDEX(Model!$X25:$AB25,MATCH(Model!AR$12+Model!AR$13,Model!$X$14:$AB$14,FALSE))</f>
        <v>0.95</v>
      </c>
      <c r="AS25" s="23">
        <f>INDEX(Model!$R25:$V25,,MATCH(Model!AS$14,Model!$R$14:'Model'!$V$14,FALSE))*INDEX(Model!$X25:$AB25,MATCH(Model!AS$12+Model!AS$13,Model!$X$14:$AB$14,FALSE))</f>
        <v>0.61749999999999994</v>
      </c>
      <c r="AT25" s="23">
        <f>INDEX(Model!$R25:$V25,,MATCH(Model!AT$14,Model!$R$14:'Model'!$V$14,FALSE))*INDEX(Model!$X25:$AB25,MATCH(Model!AT$12+Model!AT$13,Model!$X$14:$AB$14,FALSE))</f>
        <v>0.8</v>
      </c>
      <c r="AU25" s="23">
        <f>INDEX(Model!$R25:$V25,,MATCH(Model!AU$14,Model!$R$14:'Model'!$V$14,FALSE))*INDEX(Model!$X25:$AB25,MATCH(Model!AU$12+Model!AU$13,Model!$X$14:$AB$14,FALSE))</f>
        <v>0.8</v>
      </c>
      <c r="AV25" s="23">
        <f>INDEX(Model!$R25:$V25,,MATCH(Model!AV$14,Model!$R$14:'Model'!$V$14,FALSE))*INDEX(Model!$X25:$AB25,MATCH(Model!AV$12+Model!AV$13,Model!$X$14:$AB$14,FALSE))</f>
        <v>0.8</v>
      </c>
      <c r="AW25" s="23">
        <f>INDEX(Model!$R25:$V25,,MATCH(Model!AW$14,Model!$R$14:'Model'!$V$14,FALSE))*INDEX(Model!$X25:$AB25,MATCH(Model!AW$12+Model!AW$13,Model!$X$14:$AB$14,FALSE))</f>
        <v>0.8</v>
      </c>
      <c r="AX25" s="23">
        <f>INDEX(Model!$R25:$V25,,MATCH(Model!AX$14,Model!$R$14:'Model'!$V$14,FALSE))*INDEX(Model!$X25:$AB25,MATCH(Model!AX$12+Model!AX$13,Model!$X$14:$AB$14,FALSE))</f>
        <v>0.52</v>
      </c>
      <c r="AY25" s="23">
        <f>INDEX(Model!$R25:$V25,,MATCH(Model!AY$14,Model!$R$14:'Model'!$V$14,FALSE))*INDEX(Model!$X25:$AB25,MATCH(Model!AY$12+Model!AY$13,Model!$X$14:$AB$14,FALSE))</f>
        <v>0.85</v>
      </c>
      <c r="AZ25" s="23">
        <f>INDEX(Model!$R25:$V25,,MATCH(Model!AZ$14,Model!$R$14:'Model'!$V$14,FALSE))*INDEX(Model!$X25:$AB25,MATCH(Model!AZ$12+Model!AZ$13,Model!$X$14:$AB$14,FALSE))</f>
        <v>0.85</v>
      </c>
      <c r="BA25" s="23">
        <f>INDEX(Model!$R25:$V25,,MATCH(Model!BA$14,Model!$R$14:'Model'!$V$14,FALSE))*INDEX(Model!$X25:$AB25,MATCH(Model!BA$12+Model!BA$13,Model!$X$14:$AB$14,FALSE))</f>
        <v>0.85</v>
      </c>
      <c r="BB25" s="23">
        <f>INDEX(Model!$R25:$V25,,MATCH(Model!BB$14,Model!$R$14:'Model'!$V$14,FALSE))*INDEX(Model!$X25:$AB25,MATCH(Model!BB$12+Model!BB$13,Model!$X$14:$AB$14,FALSE))</f>
        <v>0.85</v>
      </c>
      <c r="BC25" s="23">
        <f>INDEX(Model!$R25:$V25,,MATCH(Model!BC$14,Model!$R$14:'Model'!$V$14,FALSE))*INDEX(Model!$X25:$AB25,MATCH(Model!BC$12+Model!BC$13,Model!$X$14:$AB$14,FALSE))</f>
        <v>0.55249999999999999</v>
      </c>
      <c r="BD25" s="60"/>
      <c r="BE25" s="33">
        <f>Model!C25*1%</f>
        <v>71.94946071739389</v>
      </c>
      <c r="BF25" s="1"/>
      <c r="BG25" s="1"/>
      <c r="BH25" s="38">
        <f>IF(Model!$C25&lt;Model!CI$12,Model!CI$13,0)</f>
        <v>0</v>
      </c>
      <c r="BI25" s="38">
        <f>IF(Model!$C25&lt;Model!CJ$12,Model!CJ$13,0)</f>
        <v>0</v>
      </c>
      <c r="BJ25" s="38">
        <f>IF(Model!$C25&lt;Model!CK$12,Model!CK$13,0)</f>
        <v>0</v>
      </c>
      <c r="BK25" s="38">
        <f>IF(Model!$C25&lt;Model!CL$12,Model!CL$13,0)</f>
        <v>0</v>
      </c>
      <c r="BL25" s="38">
        <f>IF(Model!$C25&lt;Model!CM$12,Model!CM$13,0)</f>
        <v>0</v>
      </c>
      <c r="BM25" s="38">
        <f>IF(Model!$C25&lt;Model!CN$12,Model!CN$13,0)</f>
        <v>40</v>
      </c>
      <c r="BN25" s="38">
        <f>IF(Model!$C25&lt;Model!CO$12,Model!CO$13,0)</f>
        <v>40</v>
      </c>
      <c r="BO25" s="38">
        <f>IF(Model!$C25&lt;Model!CP$12,Model!CP$13,0)</f>
        <v>40</v>
      </c>
      <c r="BP25" s="38">
        <f>IF(Model!$C25&lt;Model!CQ$12,Model!CQ$13,0)</f>
        <v>40</v>
      </c>
      <c r="BQ25" s="38">
        <f>IF(Model!$C25&lt;Model!CR$12,Model!CR$13,0)</f>
        <v>40</v>
      </c>
      <c r="BR25" s="38">
        <f>IF(Model!$C25&lt;Model!CS$12,Model!CS$13,0)</f>
        <v>40</v>
      </c>
      <c r="BS25" s="38">
        <f>IF(Model!$C25&lt;Model!CT$12,Model!CT$13,0)</f>
        <v>40</v>
      </c>
      <c r="BT25" s="38">
        <f>IF(Model!$C25&lt;Model!CU$12,Model!CU$13,0)</f>
        <v>40</v>
      </c>
      <c r="BU25" s="38">
        <f>IF(Model!$C25&lt;Model!CV$12,Model!CV$13,0)</f>
        <v>40</v>
      </c>
      <c r="BV25" s="38">
        <f>IF(Model!$C25&lt;Model!CW$12,Model!CW$13,0)</f>
        <v>40</v>
      </c>
      <c r="BW25" s="38">
        <f>IF(Model!$C25&lt;Model!CX$12,Model!CX$13,0)</f>
        <v>60</v>
      </c>
      <c r="BX25" s="38">
        <f>IF(Model!$C25&lt;Model!CY$12,Model!CY$13,0)</f>
        <v>60</v>
      </c>
      <c r="BY25" s="38">
        <f>IF(Model!$C25&lt;Model!CZ$12,Model!CZ$13,0)</f>
        <v>60</v>
      </c>
      <c r="BZ25" s="38">
        <f>IF(Model!$C25&lt;Model!DA$12,Model!DA$13,0)</f>
        <v>60</v>
      </c>
      <c r="CA25" s="38">
        <f>IF(Model!$C25&lt;Model!DB$12,Model!DB$13,0)</f>
        <v>60</v>
      </c>
      <c r="CB25" s="38">
        <f>IF(Model!$C25&lt;Model!DC$12,Model!DC$13,0)</f>
        <v>60</v>
      </c>
      <c r="CC25" s="38">
        <f>IF(Model!$C25&lt;Model!DD$12,Model!DD$13,0)</f>
        <v>60</v>
      </c>
      <c r="CD25" s="38">
        <f>IF(Model!$C25&lt;Model!DE$12,Model!DE$13,0)</f>
        <v>60</v>
      </c>
      <c r="CE25" s="38">
        <f>IF(Model!$C25&lt;Model!DF$12,Model!DF$13,0)</f>
        <v>60</v>
      </c>
      <c r="CF25" s="38">
        <f>IF(Model!$C25&lt;Model!DG$12,Model!DG$13,0)</f>
        <v>60</v>
      </c>
      <c r="CG25" s="1"/>
      <c r="CH25" s="1"/>
      <c r="CI25" s="40">
        <f>Model!$BE25+Model!BH25-50</f>
        <v>21.94946071739389</v>
      </c>
      <c r="CJ25" s="40">
        <f>Model!$BE25+Model!BI25-50</f>
        <v>21.94946071739389</v>
      </c>
      <c r="CK25" s="40">
        <f>Model!$BE25+Model!BJ25-50</f>
        <v>21.94946071739389</v>
      </c>
      <c r="CL25" s="40">
        <f>Model!$BE25+Model!BK25-50</f>
        <v>21.94946071739389</v>
      </c>
      <c r="CM25" s="40">
        <f>Model!$BE25+Model!BL25-50</f>
        <v>21.94946071739389</v>
      </c>
      <c r="CN25" s="40">
        <f>Model!$BE25+Model!BM25-50</f>
        <v>61.94946071739389</v>
      </c>
      <c r="CO25" s="40">
        <f>Model!$BE25+Model!BN25-50</f>
        <v>61.94946071739389</v>
      </c>
      <c r="CP25" s="40">
        <f>Model!$BE25+Model!BO25-50</f>
        <v>61.94946071739389</v>
      </c>
      <c r="CQ25" s="40">
        <f>Model!$BE25+Model!BP25-50</f>
        <v>61.94946071739389</v>
      </c>
      <c r="CR25" s="40">
        <f>Model!$BE25+Model!BQ25-50</f>
        <v>61.94946071739389</v>
      </c>
      <c r="CS25" s="40">
        <f>Model!$BE25+Model!BR25-50</f>
        <v>61.94946071739389</v>
      </c>
      <c r="CT25" s="40">
        <f>Model!$BE25+Model!BS25-50</f>
        <v>61.94946071739389</v>
      </c>
      <c r="CU25" s="40">
        <f>Model!$BE25+Model!BT25-50</f>
        <v>61.94946071739389</v>
      </c>
      <c r="CV25" s="40">
        <f>Model!$BE25+Model!BU25-50</f>
        <v>61.94946071739389</v>
      </c>
      <c r="CW25" s="40">
        <f>Model!$BE25+Model!BV25-50</f>
        <v>61.94946071739389</v>
      </c>
      <c r="CX25" s="40">
        <f>Model!$BE25+Model!BW25-50</f>
        <v>81.94946071739389</v>
      </c>
      <c r="CY25" s="40">
        <f>Model!$BE25+Model!BX25-50</f>
        <v>81.94946071739389</v>
      </c>
      <c r="CZ25" s="40">
        <f>Model!$BE25+Model!BY25-50</f>
        <v>81.94946071739389</v>
      </c>
      <c r="DA25" s="40">
        <f>Model!$BE25+Model!BZ25-50</f>
        <v>81.94946071739389</v>
      </c>
      <c r="DB25" s="40">
        <f>Model!$BE25+Model!CA25-50</f>
        <v>81.94946071739389</v>
      </c>
      <c r="DC25" s="40">
        <f>Model!$BE25+Model!CB25-50</f>
        <v>81.94946071739389</v>
      </c>
      <c r="DD25" s="40">
        <f>Model!$BE25+Model!CC25-50</f>
        <v>81.94946071739389</v>
      </c>
      <c r="DE25" s="40">
        <f>Model!$BE25+Model!CD25-50</f>
        <v>81.94946071739389</v>
      </c>
      <c r="DF25" s="40">
        <f>Model!$BE25+Model!CE25-50</f>
        <v>81.94946071739389</v>
      </c>
      <c r="DG25" s="40">
        <f>Model!$BE25+Model!CF25-50</f>
        <v>81.94946071739389</v>
      </c>
      <c r="DH25" s="36"/>
      <c r="DI25" s="36"/>
      <c r="DJ25" s="40">
        <f>Model!AE25*Model!CI25</f>
        <v>21.94946071739389</v>
      </c>
      <c r="DK25" s="40">
        <f>Model!AF25*Model!CJ25</f>
        <v>21.94946071739389</v>
      </c>
      <c r="DL25" s="40">
        <f>Model!AG25*Model!CK25</f>
        <v>21.94946071739389</v>
      </c>
      <c r="DM25" s="40">
        <f>Model!AH25*Model!CL25</f>
        <v>21.94946071739389</v>
      </c>
      <c r="DN25" s="40">
        <f>Model!AI25*Model!CM25</f>
        <v>14.267149466306028</v>
      </c>
      <c r="DO25" s="40">
        <f>Model!AJ25*Model!CN25</f>
        <v>55.754514645654503</v>
      </c>
      <c r="DP25" s="40">
        <f>Model!AK25*Model!CO25</f>
        <v>55.754514645654503</v>
      </c>
      <c r="DQ25" s="40">
        <f>Model!AL25*Model!CP25</f>
        <v>55.754514645654503</v>
      </c>
      <c r="DR25" s="40">
        <f>Model!AM25*Model!CQ25</f>
        <v>55.754514645654503</v>
      </c>
      <c r="DS25" s="40">
        <f>Model!AN25*Model!CR25</f>
        <v>36.240434519675432</v>
      </c>
      <c r="DT25" s="40">
        <f>Model!AO25*Model!CS25</f>
        <v>58.851987681524193</v>
      </c>
      <c r="DU25" s="40">
        <f>Model!AP25*Model!CT25</f>
        <v>58.851987681524193</v>
      </c>
      <c r="DV25" s="40">
        <f>Model!AQ25*Model!CU25</f>
        <v>58.851987681524193</v>
      </c>
      <c r="DW25" s="40">
        <f>Model!AR25*Model!CV25</f>
        <v>58.851987681524193</v>
      </c>
      <c r="DX25" s="40">
        <f>Model!AS25*Model!CW25</f>
        <v>38.25379199299072</v>
      </c>
      <c r="DY25" s="40">
        <f>Model!AT25*Model!CX25</f>
        <v>65.559568573915115</v>
      </c>
      <c r="DZ25" s="40">
        <f>Model!AU25*Model!CY25</f>
        <v>65.559568573915115</v>
      </c>
      <c r="EA25" s="40">
        <f>Model!AV25*Model!CZ25</f>
        <v>65.559568573915115</v>
      </c>
      <c r="EB25" s="40">
        <f>Model!AW25*Model!DA25</f>
        <v>65.559568573915115</v>
      </c>
      <c r="EC25" s="40">
        <f>Model!AX25*Model!DB25</f>
        <v>42.613719573044825</v>
      </c>
      <c r="ED25" s="40">
        <f>Model!AY25*Model!DC25</f>
        <v>69.657041609784798</v>
      </c>
      <c r="EE25" s="40">
        <f>Model!AZ25*Model!DD25</f>
        <v>69.657041609784798</v>
      </c>
      <c r="EF25" s="40">
        <f>Model!BA25*Model!DE25</f>
        <v>69.657041609784798</v>
      </c>
      <c r="EG25" s="40">
        <f>Model!BB25*Model!DF25</f>
        <v>69.657041609784798</v>
      </c>
      <c r="EH25" s="40">
        <f>Model!BC25*Model!DG25</f>
        <v>45.277077046360127</v>
      </c>
      <c r="EI25" s="36"/>
      <c r="EJ25" s="36"/>
      <c r="EK25" s="36"/>
      <c r="EL25" s="36"/>
      <c r="EM25" s="36"/>
      <c r="EN25" s="36"/>
      <c r="EO25" s="36"/>
      <c r="EP25" s="36"/>
      <c r="EQ25" s="36"/>
      <c r="ER25" s="36"/>
      <c r="ES25" s="36"/>
      <c r="ET25" s="36"/>
      <c r="EU25" s="36"/>
    </row>
    <row r="26" spans="1:151">
      <c r="A26">
        <v>1099</v>
      </c>
      <c r="B26" s="29">
        <f>INDEX('Customer Longevity'!$A$7:$A$206,MATCH(Scratch!A26,'Customer Longevity'!$B$7:$B$206,0))</f>
        <v>1.0591356798462082</v>
      </c>
      <c r="C26" s="3">
        <f ca="1">VLOOKUP(A26,'Average Balance'!A:B,2,FALSE)</f>
        <v>12553.36019207852</v>
      </c>
      <c r="D26" s="3"/>
      <c r="E26" s="29">
        <f>INDEX('Distance to Each Branch'!$C$7:$C$806,MATCH(Scratch!$A26&amp;Scratch!E$14,'Distance to Each Branch'!$K$7:$K$806,0))</f>
        <v>1.86514679615183</v>
      </c>
      <c r="F26" s="29">
        <f>INDEX('Distance to Each Branch'!$C$7:$C$806,MATCH(Scratch!$A26&amp;Scratch!F$14,'Distance to Each Branch'!$K$7:$K$806,0))</f>
        <v>4.0824171695083855</v>
      </c>
      <c r="G26" s="29">
        <f>INDEX('Distance to Each Branch'!$C$7:$C$806,MATCH(Scratch!$A26&amp;Scratch!G$14,'Distance to Each Branch'!$K$7:$K$806,0))</f>
        <v>1.5060928383801124</v>
      </c>
      <c r="H26" s="29">
        <f>INDEX('Distance to Each Branch'!$C$7:$C$806,MATCH(Scratch!$A26&amp;Scratch!H$14,'Distance to Each Branch'!$K$7:$K$806,0))</f>
        <v>3.7457417800064614</v>
      </c>
      <c r="I26" s="29" t="str">
        <f t="shared" si="23"/>
        <v>Branch C</v>
      </c>
      <c r="K26" s="34">
        <f>MIN(Model!E26:'Model'!H26)</f>
        <v>1.5060928383801124</v>
      </c>
      <c r="L26" s="34">
        <v>0</v>
      </c>
      <c r="M26" s="29">
        <f>IF(Model!E26=Model!$K26,SMALL(Model!$E26:'Model'!$H26,2)-Model!$K26,0)</f>
        <v>0</v>
      </c>
      <c r="N26" s="29">
        <f>IF(Model!F26=Model!$K26,SMALL(Model!$E26:'Model'!$H26,2)-Model!$K26,0)</f>
        <v>0</v>
      </c>
      <c r="O26" s="29">
        <f>IF(Model!G26=Model!$K26,SMALL(Model!$E26:'Model'!$H26,2)-Model!$K26,0)</f>
        <v>0.35905395777171756</v>
      </c>
      <c r="P26" s="29">
        <f>IF(Model!H26=Model!$K26,SMALL(Model!$E26:'Model'!$H26,2)-Model!$K26,0)</f>
        <v>0</v>
      </c>
      <c r="R26" s="23">
        <v>1</v>
      </c>
      <c r="S26" s="23">
        <f>(1-IF(Model!M26=0,0,INDEX('Branch Closure Driven Attrition'!$D$9:$G$12,MATCH(Model!$B26,'Branch Closure Driven Attrition'!$C$9:$C$12,TRUE),MATCH(Model!M26,'Branch Closure Driven Attrition'!$D$8:$G$8,TRUE))))</f>
        <v>1</v>
      </c>
      <c r="T26" s="23">
        <f>(1-IF(Model!N26=0,0,INDEX('Branch Closure Driven Attrition'!$D$9:$G$12,MATCH(Model!$B26,'Branch Closure Driven Attrition'!$C$9:$C$12,TRUE),MATCH(Model!N26,'Branch Closure Driven Attrition'!$D$8:$G$8,TRUE))))</f>
        <v>1</v>
      </c>
      <c r="U26" s="23">
        <f>(1-IF(Model!O26=0,0,INDEX('Branch Closure Driven Attrition'!$D$9:$G$12,MATCH(Model!$B26,'Branch Closure Driven Attrition'!$C$9:$C$12,TRUE),MATCH(Model!O26,'Branch Closure Driven Attrition'!$D$8:$G$8,TRUE))))</f>
        <v>0.65</v>
      </c>
      <c r="V26" s="23">
        <f>(1-IF(Model!P26=0,0,INDEX('Branch Closure Driven Attrition'!$D$9:$G$12,MATCH(Model!$B26,'Branch Closure Driven Attrition'!$C$9:$C$12,TRUE),MATCH(Model!P26,'Branch Closure Driven Attrition'!$D$8:$G$8,TRUE))))</f>
        <v>1</v>
      </c>
      <c r="W26" s="29"/>
      <c r="X26" s="23">
        <f>Model!R26</f>
        <v>1</v>
      </c>
      <c r="Y26" s="23">
        <f>IF(Model!$C26&lt;'Fee Driven Attrition'!$I$8,1-IF(Model!Y$13='Fee Driven Attrition'!$J$7,'Fee Driven Attrition'!$J$8,'Fee Driven Attrition'!$K$8),1)</f>
        <v>1</v>
      </c>
      <c r="Z26" s="23">
        <f>IF(Model!$C26&lt;'Fee Driven Attrition'!$I$9,1-IF(Model!Z$13='Fee Driven Attrition'!$J$7,'Fee Driven Attrition'!$J$9,'Fee Driven Attrition'!$K$9),1)</f>
        <v>0.95</v>
      </c>
      <c r="AA26" s="23">
        <f>IF(Model!$C26&lt;'Fee Driven Attrition'!$I$8,1-IF(Model!AA$13='Fee Driven Attrition'!$J$7,'Fee Driven Attrition'!$J$8,'Fee Driven Attrition'!$K$8),1)</f>
        <v>1</v>
      </c>
      <c r="AB26" s="23">
        <f>IF(Model!$C26&lt;'Fee Driven Attrition'!$I$9,1-IF(Model!AB$13='Fee Driven Attrition'!$J$7,'Fee Driven Attrition'!$J$9,'Fee Driven Attrition'!$K$9),1)</f>
        <v>0.85</v>
      </c>
      <c r="AC26" s="29"/>
      <c r="AD26" s="23"/>
      <c r="AE26" s="23">
        <f>INDEX(Model!$R26:$V26,,MATCH(Model!AE$14,Model!$R$14:'Model'!$V$14,FALSE))*INDEX(Model!$X26:$AB26,MATCH(Model!AE$12+Model!AE$13,Model!$X$14:$AB$14,FALSE))</f>
        <v>1</v>
      </c>
      <c r="AF26" s="23">
        <f>INDEX(Model!$R26:$V26,,MATCH(Model!AF$14,Model!$R$14:'Model'!$V$14,FALSE))*INDEX(Model!$X26:$AB26,MATCH(Model!AF$12+Model!AF$13,Model!$X$14:$AB$14,FALSE))</f>
        <v>1</v>
      </c>
      <c r="AG26" s="23">
        <f>INDEX(Model!$R26:$V26,,MATCH(Model!AG$14,Model!$R$14:'Model'!$V$14,FALSE))*INDEX(Model!$X26:$AB26,MATCH(Model!AG$12+Model!AG$13,Model!$X$14:$AB$14,FALSE))</f>
        <v>1</v>
      </c>
      <c r="AH26" s="23">
        <f>INDEX(Model!$R26:$V26,,MATCH(Model!AH$14,Model!$R$14:'Model'!$V$14,FALSE))*INDEX(Model!$X26:$AB26,MATCH(Model!AH$12+Model!AH$13,Model!$X$14:$AB$14,FALSE))</f>
        <v>0.65</v>
      </c>
      <c r="AI26" s="23">
        <f>INDEX(Model!$R26:$V26,,MATCH(Model!AI$14,Model!$R$14:'Model'!$V$14,FALSE))*INDEX(Model!$X26:$AB26,MATCH(Model!AI$12+Model!AI$13,Model!$X$14:$AB$14,FALSE))</f>
        <v>1</v>
      </c>
      <c r="AJ26" s="23">
        <f>INDEX(Model!$R26:$V26,,MATCH(Model!AJ$14,Model!$R$14:'Model'!$V$14,FALSE))*INDEX(Model!$X26:$AB26,MATCH(Model!AJ$12+Model!AJ$13,Model!$X$14:$AB$14,FALSE))</f>
        <v>1</v>
      </c>
      <c r="AK26" s="23">
        <f>INDEX(Model!$R26:$V26,,MATCH(Model!AK$14,Model!$R$14:'Model'!$V$14,FALSE))*INDEX(Model!$X26:$AB26,MATCH(Model!AK$12+Model!AK$13,Model!$X$14:$AB$14,FALSE))</f>
        <v>1</v>
      </c>
      <c r="AL26" s="23">
        <f>INDEX(Model!$R26:$V26,,MATCH(Model!AL$14,Model!$R$14:'Model'!$V$14,FALSE))*INDEX(Model!$X26:$AB26,MATCH(Model!AL$12+Model!AL$13,Model!$X$14:$AB$14,FALSE))</f>
        <v>1</v>
      </c>
      <c r="AM26" s="23">
        <f>INDEX(Model!$R26:$V26,,MATCH(Model!AM$14,Model!$R$14:'Model'!$V$14,FALSE))*INDEX(Model!$X26:$AB26,MATCH(Model!AM$12+Model!AM$13,Model!$X$14:$AB$14,FALSE))</f>
        <v>0.65</v>
      </c>
      <c r="AN26" s="23">
        <f>INDEX(Model!$R26:$V26,,MATCH(Model!AN$14,Model!$R$14:'Model'!$V$14,FALSE))*INDEX(Model!$X26:$AB26,MATCH(Model!AN$12+Model!AN$13,Model!$X$14:$AB$14,FALSE))</f>
        <v>1</v>
      </c>
      <c r="AO26" s="23">
        <f>INDEX(Model!$R26:$V26,,MATCH(Model!AO$14,Model!$R$14:'Model'!$V$14,FALSE))*INDEX(Model!$X26:$AB26,MATCH(Model!AO$12+Model!AO$13,Model!$X$14:$AB$14,FALSE))</f>
        <v>0.95</v>
      </c>
      <c r="AP26" s="23">
        <f>INDEX(Model!$R26:$V26,,MATCH(Model!AP$14,Model!$R$14:'Model'!$V$14,FALSE))*INDEX(Model!$X26:$AB26,MATCH(Model!AP$12+Model!AP$13,Model!$X$14:$AB$14,FALSE))</f>
        <v>0.95</v>
      </c>
      <c r="AQ26" s="23">
        <f>INDEX(Model!$R26:$V26,,MATCH(Model!AQ$14,Model!$R$14:'Model'!$V$14,FALSE))*INDEX(Model!$X26:$AB26,MATCH(Model!AQ$12+Model!AQ$13,Model!$X$14:$AB$14,FALSE))</f>
        <v>0.95</v>
      </c>
      <c r="AR26" s="23">
        <f>INDEX(Model!$R26:$V26,,MATCH(Model!AR$14,Model!$R$14:'Model'!$V$14,FALSE))*INDEX(Model!$X26:$AB26,MATCH(Model!AR$12+Model!AR$13,Model!$X$14:$AB$14,FALSE))</f>
        <v>0.61749999999999994</v>
      </c>
      <c r="AS26" s="23">
        <f>INDEX(Model!$R26:$V26,,MATCH(Model!AS$14,Model!$R$14:'Model'!$V$14,FALSE))*INDEX(Model!$X26:$AB26,MATCH(Model!AS$12+Model!AS$13,Model!$X$14:$AB$14,FALSE))</f>
        <v>0.95</v>
      </c>
      <c r="AT26" s="23">
        <f>INDEX(Model!$R26:$V26,,MATCH(Model!AT$14,Model!$R$14:'Model'!$V$14,FALSE))*INDEX(Model!$X26:$AB26,MATCH(Model!AT$12+Model!AT$13,Model!$X$14:$AB$14,FALSE))</f>
        <v>1</v>
      </c>
      <c r="AU26" s="23">
        <f>INDEX(Model!$R26:$V26,,MATCH(Model!AU$14,Model!$R$14:'Model'!$V$14,FALSE))*INDEX(Model!$X26:$AB26,MATCH(Model!AU$12+Model!AU$13,Model!$X$14:$AB$14,FALSE))</f>
        <v>1</v>
      </c>
      <c r="AV26" s="23">
        <f>INDEX(Model!$R26:$V26,,MATCH(Model!AV$14,Model!$R$14:'Model'!$V$14,FALSE))*INDEX(Model!$X26:$AB26,MATCH(Model!AV$12+Model!AV$13,Model!$X$14:$AB$14,FALSE))</f>
        <v>1</v>
      </c>
      <c r="AW26" s="23">
        <f>INDEX(Model!$R26:$V26,,MATCH(Model!AW$14,Model!$R$14:'Model'!$V$14,FALSE))*INDEX(Model!$X26:$AB26,MATCH(Model!AW$12+Model!AW$13,Model!$X$14:$AB$14,FALSE))</f>
        <v>0.65</v>
      </c>
      <c r="AX26" s="23">
        <f>INDEX(Model!$R26:$V26,,MATCH(Model!AX$14,Model!$R$14:'Model'!$V$14,FALSE))*INDEX(Model!$X26:$AB26,MATCH(Model!AX$12+Model!AX$13,Model!$X$14:$AB$14,FALSE))</f>
        <v>1</v>
      </c>
      <c r="AY26" s="23">
        <f>INDEX(Model!$R26:$V26,,MATCH(Model!AY$14,Model!$R$14:'Model'!$V$14,FALSE))*INDEX(Model!$X26:$AB26,MATCH(Model!AY$12+Model!AY$13,Model!$X$14:$AB$14,FALSE))</f>
        <v>0.85</v>
      </c>
      <c r="AZ26" s="23">
        <f>INDEX(Model!$R26:$V26,,MATCH(Model!AZ$14,Model!$R$14:'Model'!$V$14,FALSE))*INDEX(Model!$X26:$AB26,MATCH(Model!AZ$12+Model!AZ$13,Model!$X$14:$AB$14,FALSE))</f>
        <v>0.85</v>
      </c>
      <c r="BA26" s="23">
        <f>INDEX(Model!$R26:$V26,,MATCH(Model!BA$14,Model!$R$14:'Model'!$V$14,FALSE))*INDEX(Model!$X26:$AB26,MATCH(Model!BA$12+Model!BA$13,Model!$X$14:$AB$14,FALSE))</f>
        <v>0.85</v>
      </c>
      <c r="BB26" s="23">
        <f>INDEX(Model!$R26:$V26,,MATCH(Model!BB$14,Model!$R$14:'Model'!$V$14,FALSE))*INDEX(Model!$X26:$AB26,MATCH(Model!BB$12+Model!BB$13,Model!$X$14:$AB$14,FALSE))</f>
        <v>0.55249999999999999</v>
      </c>
      <c r="BC26" s="23">
        <f>INDEX(Model!$R26:$V26,,MATCH(Model!BC$14,Model!$R$14:'Model'!$V$14,FALSE))*INDEX(Model!$X26:$AB26,MATCH(Model!BC$12+Model!BC$13,Model!$X$14:$AB$14,FALSE))</f>
        <v>0.85</v>
      </c>
      <c r="BD26" s="60"/>
      <c r="BE26" s="33">
        <f>Model!C26*1%</f>
        <v>125.5336019207852</v>
      </c>
      <c r="BF26" s="1"/>
      <c r="BG26" s="1"/>
      <c r="BH26" s="38">
        <f>IF(Model!$C26&lt;Model!CI$12,Model!CI$13,0)</f>
        <v>0</v>
      </c>
      <c r="BI26" s="38">
        <f>IF(Model!$C26&lt;Model!CJ$12,Model!CJ$13,0)</f>
        <v>0</v>
      </c>
      <c r="BJ26" s="38">
        <f>IF(Model!$C26&lt;Model!CK$12,Model!CK$13,0)</f>
        <v>0</v>
      </c>
      <c r="BK26" s="38">
        <f>IF(Model!$C26&lt;Model!CL$12,Model!CL$13,0)</f>
        <v>0</v>
      </c>
      <c r="BL26" s="38">
        <f>IF(Model!$C26&lt;Model!CM$12,Model!CM$13,0)</f>
        <v>0</v>
      </c>
      <c r="BM26" s="38">
        <f>IF(Model!$C26&lt;Model!CN$12,Model!CN$13,0)</f>
        <v>0</v>
      </c>
      <c r="BN26" s="38">
        <f>IF(Model!$C26&lt;Model!CO$12,Model!CO$13,0)</f>
        <v>0</v>
      </c>
      <c r="BO26" s="38">
        <f>IF(Model!$C26&lt;Model!CP$12,Model!CP$13,0)</f>
        <v>0</v>
      </c>
      <c r="BP26" s="38">
        <f>IF(Model!$C26&lt;Model!CQ$12,Model!CQ$13,0)</f>
        <v>0</v>
      </c>
      <c r="BQ26" s="38">
        <f>IF(Model!$C26&lt;Model!CR$12,Model!CR$13,0)</f>
        <v>0</v>
      </c>
      <c r="BR26" s="38">
        <f>IF(Model!$C26&lt;Model!CS$12,Model!CS$13,0)</f>
        <v>40</v>
      </c>
      <c r="BS26" s="38">
        <f>IF(Model!$C26&lt;Model!CT$12,Model!CT$13,0)</f>
        <v>40</v>
      </c>
      <c r="BT26" s="38">
        <f>IF(Model!$C26&lt;Model!CU$12,Model!CU$13,0)</f>
        <v>40</v>
      </c>
      <c r="BU26" s="38">
        <f>IF(Model!$C26&lt;Model!CV$12,Model!CV$13,0)</f>
        <v>40</v>
      </c>
      <c r="BV26" s="38">
        <f>IF(Model!$C26&lt;Model!CW$12,Model!CW$13,0)</f>
        <v>40</v>
      </c>
      <c r="BW26" s="38">
        <f>IF(Model!$C26&lt;Model!CX$12,Model!CX$13,0)</f>
        <v>0</v>
      </c>
      <c r="BX26" s="38">
        <f>IF(Model!$C26&lt;Model!CY$12,Model!CY$13,0)</f>
        <v>0</v>
      </c>
      <c r="BY26" s="38">
        <f>IF(Model!$C26&lt;Model!CZ$12,Model!CZ$13,0)</f>
        <v>0</v>
      </c>
      <c r="BZ26" s="38">
        <f>IF(Model!$C26&lt;Model!DA$12,Model!DA$13,0)</f>
        <v>0</v>
      </c>
      <c r="CA26" s="38">
        <f>IF(Model!$C26&lt;Model!DB$12,Model!DB$13,0)</f>
        <v>0</v>
      </c>
      <c r="CB26" s="38">
        <f>IF(Model!$C26&lt;Model!DC$12,Model!DC$13,0)</f>
        <v>60</v>
      </c>
      <c r="CC26" s="38">
        <f>IF(Model!$C26&lt;Model!DD$12,Model!DD$13,0)</f>
        <v>60</v>
      </c>
      <c r="CD26" s="38">
        <f>IF(Model!$C26&lt;Model!DE$12,Model!DE$13,0)</f>
        <v>60</v>
      </c>
      <c r="CE26" s="38">
        <f>IF(Model!$C26&lt;Model!DF$12,Model!DF$13,0)</f>
        <v>60</v>
      </c>
      <c r="CF26" s="38">
        <f>IF(Model!$C26&lt;Model!DG$12,Model!DG$13,0)</f>
        <v>60</v>
      </c>
      <c r="CG26" s="1"/>
      <c r="CH26" s="1"/>
      <c r="CI26" s="40">
        <f>Model!$BE26+Model!BH26-50</f>
        <v>75.533601920785202</v>
      </c>
      <c r="CJ26" s="40">
        <f>Model!$BE26+Model!BI26-50</f>
        <v>75.533601920785202</v>
      </c>
      <c r="CK26" s="40">
        <f>Model!$BE26+Model!BJ26-50</f>
        <v>75.533601920785202</v>
      </c>
      <c r="CL26" s="40">
        <f>Model!$BE26+Model!BK26-50</f>
        <v>75.533601920785202</v>
      </c>
      <c r="CM26" s="40">
        <f>Model!$BE26+Model!BL26-50</f>
        <v>75.533601920785202</v>
      </c>
      <c r="CN26" s="40">
        <f>Model!$BE26+Model!BM26-50</f>
        <v>75.533601920785202</v>
      </c>
      <c r="CO26" s="40">
        <f>Model!$BE26+Model!BN26-50</f>
        <v>75.533601920785202</v>
      </c>
      <c r="CP26" s="40">
        <f>Model!$BE26+Model!BO26-50</f>
        <v>75.533601920785202</v>
      </c>
      <c r="CQ26" s="40">
        <f>Model!$BE26+Model!BP26-50</f>
        <v>75.533601920785202</v>
      </c>
      <c r="CR26" s="40">
        <f>Model!$BE26+Model!BQ26-50</f>
        <v>75.533601920785202</v>
      </c>
      <c r="CS26" s="40">
        <f>Model!$BE26+Model!BR26-50</f>
        <v>115.5336019207852</v>
      </c>
      <c r="CT26" s="40">
        <f>Model!$BE26+Model!BS26-50</f>
        <v>115.5336019207852</v>
      </c>
      <c r="CU26" s="40">
        <f>Model!$BE26+Model!BT26-50</f>
        <v>115.5336019207852</v>
      </c>
      <c r="CV26" s="40">
        <f>Model!$BE26+Model!BU26-50</f>
        <v>115.5336019207852</v>
      </c>
      <c r="CW26" s="40">
        <f>Model!$BE26+Model!BV26-50</f>
        <v>115.5336019207852</v>
      </c>
      <c r="CX26" s="40">
        <f>Model!$BE26+Model!BW26-50</f>
        <v>75.533601920785202</v>
      </c>
      <c r="CY26" s="40">
        <f>Model!$BE26+Model!BX26-50</f>
        <v>75.533601920785202</v>
      </c>
      <c r="CZ26" s="40">
        <f>Model!$BE26+Model!BY26-50</f>
        <v>75.533601920785202</v>
      </c>
      <c r="DA26" s="40">
        <f>Model!$BE26+Model!BZ26-50</f>
        <v>75.533601920785202</v>
      </c>
      <c r="DB26" s="40">
        <f>Model!$BE26+Model!CA26-50</f>
        <v>75.533601920785202</v>
      </c>
      <c r="DC26" s="40">
        <f>Model!$BE26+Model!CB26-50</f>
        <v>135.5336019207852</v>
      </c>
      <c r="DD26" s="40">
        <f>Model!$BE26+Model!CC26-50</f>
        <v>135.5336019207852</v>
      </c>
      <c r="DE26" s="40">
        <f>Model!$BE26+Model!CD26-50</f>
        <v>135.5336019207852</v>
      </c>
      <c r="DF26" s="40">
        <f>Model!$BE26+Model!CE26-50</f>
        <v>135.5336019207852</v>
      </c>
      <c r="DG26" s="40">
        <f>Model!$BE26+Model!CF26-50</f>
        <v>135.5336019207852</v>
      </c>
      <c r="DH26" s="36"/>
      <c r="DI26" s="36"/>
      <c r="DJ26" s="40">
        <f>Model!AE26*Model!CI26</f>
        <v>75.533601920785202</v>
      </c>
      <c r="DK26" s="40">
        <f>Model!AF26*Model!CJ26</f>
        <v>75.533601920785202</v>
      </c>
      <c r="DL26" s="40">
        <f>Model!AG26*Model!CK26</f>
        <v>75.533601920785202</v>
      </c>
      <c r="DM26" s="40">
        <f>Model!AH26*Model!CL26</f>
        <v>49.09684124851038</v>
      </c>
      <c r="DN26" s="40">
        <f>Model!AI26*Model!CM26</f>
        <v>75.533601920785202</v>
      </c>
      <c r="DO26" s="40">
        <f>Model!AJ26*Model!CN26</f>
        <v>75.533601920785202</v>
      </c>
      <c r="DP26" s="40">
        <f>Model!AK26*Model!CO26</f>
        <v>75.533601920785202</v>
      </c>
      <c r="DQ26" s="40">
        <f>Model!AL26*Model!CP26</f>
        <v>75.533601920785202</v>
      </c>
      <c r="DR26" s="40">
        <f>Model!AM26*Model!CQ26</f>
        <v>49.09684124851038</v>
      </c>
      <c r="DS26" s="40">
        <f>Model!AN26*Model!CR26</f>
        <v>75.533601920785202</v>
      </c>
      <c r="DT26" s="40">
        <f>Model!AO26*Model!CS26</f>
        <v>109.75692182474593</v>
      </c>
      <c r="DU26" s="40">
        <f>Model!AP26*Model!CT26</f>
        <v>109.75692182474593</v>
      </c>
      <c r="DV26" s="40">
        <f>Model!AQ26*Model!CU26</f>
        <v>109.75692182474593</v>
      </c>
      <c r="DW26" s="40">
        <f>Model!AR26*Model!CV26</f>
        <v>71.341999186084848</v>
      </c>
      <c r="DX26" s="40">
        <f>Model!AS26*Model!CW26</f>
        <v>109.75692182474593</v>
      </c>
      <c r="DY26" s="40">
        <f>Model!AT26*Model!CX26</f>
        <v>75.533601920785202</v>
      </c>
      <c r="DZ26" s="40">
        <f>Model!AU26*Model!CY26</f>
        <v>75.533601920785202</v>
      </c>
      <c r="EA26" s="40">
        <f>Model!AV26*Model!CZ26</f>
        <v>75.533601920785202</v>
      </c>
      <c r="EB26" s="40">
        <f>Model!AW26*Model!DA26</f>
        <v>49.09684124851038</v>
      </c>
      <c r="EC26" s="40">
        <f>Model!AX26*Model!DB26</f>
        <v>75.533601920785202</v>
      </c>
      <c r="ED26" s="40">
        <f>Model!AY26*Model!DC26</f>
        <v>115.20356163266742</v>
      </c>
      <c r="EE26" s="40">
        <f>Model!AZ26*Model!DD26</f>
        <v>115.20356163266742</v>
      </c>
      <c r="EF26" s="40">
        <f>Model!BA26*Model!DE26</f>
        <v>115.20356163266742</v>
      </c>
      <c r="EG26" s="40">
        <f>Model!BB26*Model!DF26</f>
        <v>74.882315061233825</v>
      </c>
      <c r="EH26" s="40">
        <f>Model!BC26*Model!DG26</f>
        <v>115.20356163266742</v>
      </c>
      <c r="EI26" s="36"/>
      <c r="EJ26" s="36"/>
      <c r="EK26" s="36"/>
      <c r="EL26" s="36"/>
      <c r="EM26" s="36"/>
      <c r="EN26" s="36"/>
      <c r="EO26" s="36"/>
      <c r="EP26" s="36"/>
      <c r="EQ26" s="36"/>
      <c r="ER26" s="36"/>
      <c r="ES26" s="36"/>
      <c r="ET26" s="36"/>
      <c r="EU26" s="36"/>
    </row>
    <row r="27" spans="1:151">
      <c r="A27">
        <v>1101</v>
      </c>
      <c r="B27" s="29">
        <f>INDEX('Customer Longevity'!$A$7:$A$206,MATCH(Scratch!A27,'Customer Longevity'!$B$7:$B$206,0))</f>
        <v>6.7786682335310289</v>
      </c>
      <c r="C27" s="3">
        <f ca="1">VLOOKUP(A27,'Average Balance'!A:B,2,FALSE)</f>
        <v>19095.87846949543</v>
      </c>
      <c r="D27" s="3"/>
      <c r="E27" s="29">
        <f>INDEX('Distance to Each Branch'!$C$7:$C$806,MATCH(Scratch!$A27&amp;Scratch!E$14,'Distance to Each Branch'!$K$7:$K$806,0))</f>
        <v>6.6462245492144829</v>
      </c>
      <c r="F27" s="29">
        <f>INDEX('Distance to Each Branch'!$C$7:$C$806,MATCH(Scratch!$A27&amp;Scratch!F$14,'Distance to Each Branch'!$K$7:$K$806,0))</f>
        <v>0.63646788481823346</v>
      </c>
      <c r="G27" s="29">
        <f>INDEX('Distance to Each Branch'!$C$7:$C$806,MATCH(Scratch!$A27&amp;Scratch!G$14,'Distance to Each Branch'!$K$7:$K$806,0))</f>
        <v>1.3301131292452457</v>
      </c>
      <c r="H27" s="29">
        <f>INDEX('Distance to Each Branch'!$C$7:$C$806,MATCH(Scratch!$A27&amp;Scratch!H$14,'Distance to Each Branch'!$K$7:$K$806,0))</f>
        <v>2.256150916733763</v>
      </c>
      <c r="I27" s="29" t="str">
        <f t="shared" si="23"/>
        <v>Branch B</v>
      </c>
      <c r="K27" s="34">
        <f>MIN(Model!E27:'Model'!H27)</f>
        <v>0.63646788481823346</v>
      </c>
      <c r="L27" s="34">
        <v>0</v>
      </c>
      <c r="M27" s="29">
        <f>IF(Model!E27=Model!$K27,SMALL(Model!$E27:'Model'!$H27,2)-Model!$K27,0)</f>
        <v>0</v>
      </c>
      <c r="N27" s="29">
        <f>IF(Model!F27=Model!$K27,SMALL(Model!$E27:'Model'!$H27,2)-Model!$K27,0)</f>
        <v>0.69364524442701225</v>
      </c>
      <c r="O27" s="29">
        <f>IF(Model!G27=Model!$K27,SMALL(Model!$E27:'Model'!$H27,2)-Model!$K27,0)</f>
        <v>0</v>
      </c>
      <c r="P27" s="29">
        <f>IF(Model!H27=Model!$K27,SMALL(Model!$E27:'Model'!$H27,2)-Model!$K27,0)</f>
        <v>0</v>
      </c>
      <c r="R27" s="23">
        <v>1</v>
      </c>
      <c r="S27" s="23">
        <f>(1-IF(Model!M27=0,0,INDEX('Branch Closure Driven Attrition'!$D$9:$G$12,MATCH(Model!$B27,'Branch Closure Driven Attrition'!$C$9:$C$12,TRUE),MATCH(Model!M27,'Branch Closure Driven Attrition'!$D$8:$G$8,TRUE))))</f>
        <v>1</v>
      </c>
      <c r="T27" s="23">
        <f>(1-IF(Model!N27=0,0,INDEX('Branch Closure Driven Attrition'!$D$9:$G$12,MATCH(Model!$B27,'Branch Closure Driven Attrition'!$C$9:$C$12,TRUE),MATCH(Model!N27,'Branch Closure Driven Attrition'!$D$8:$G$8,TRUE))))</f>
        <v>0.7</v>
      </c>
      <c r="U27" s="23">
        <f>(1-IF(Model!O27=0,0,INDEX('Branch Closure Driven Attrition'!$D$9:$G$12,MATCH(Model!$B27,'Branch Closure Driven Attrition'!$C$9:$C$12,TRUE),MATCH(Model!O27,'Branch Closure Driven Attrition'!$D$8:$G$8,TRUE))))</f>
        <v>1</v>
      </c>
      <c r="V27" s="23">
        <f>(1-IF(Model!P27=0,0,INDEX('Branch Closure Driven Attrition'!$D$9:$G$12,MATCH(Model!$B27,'Branch Closure Driven Attrition'!$C$9:$C$12,TRUE),MATCH(Model!P27,'Branch Closure Driven Attrition'!$D$8:$G$8,TRUE))))</f>
        <v>1</v>
      </c>
      <c r="W27" s="29"/>
      <c r="X27" s="23">
        <f>Model!R27</f>
        <v>1</v>
      </c>
      <c r="Y27" s="23">
        <f>IF(Model!$C27&lt;'Fee Driven Attrition'!$I$8,1-IF(Model!Y$13='Fee Driven Attrition'!$J$7,'Fee Driven Attrition'!$J$8,'Fee Driven Attrition'!$K$8),1)</f>
        <v>1</v>
      </c>
      <c r="Z27" s="23">
        <f>IF(Model!$C27&lt;'Fee Driven Attrition'!$I$9,1-IF(Model!Z$13='Fee Driven Attrition'!$J$7,'Fee Driven Attrition'!$J$9,'Fee Driven Attrition'!$K$9),1)</f>
        <v>1</v>
      </c>
      <c r="AA27" s="23">
        <f>IF(Model!$C27&lt;'Fee Driven Attrition'!$I$8,1-IF(Model!AA$13='Fee Driven Attrition'!$J$7,'Fee Driven Attrition'!$J$8,'Fee Driven Attrition'!$K$8),1)</f>
        <v>1</v>
      </c>
      <c r="AB27" s="23">
        <f>IF(Model!$C27&lt;'Fee Driven Attrition'!$I$9,1-IF(Model!AB$13='Fee Driven Attrition'!$J$7,'Fee Driven Attrition'!$J$9,'Fee Driven Attrition'!$K$9),1)</f>
        <v>1</v>
      </c>
      <c r="AC27" s="29"/>
      <c r="AD27" s="23"/>
      <c r="AE27" s="23">
        <f>INDEX(Model!$R27:$V27,,MATCH(Model!AE$14,Model!$R$14:'Model'!$V$14,FALSE))*INDEX(Model!$X27:$AB27,MATCH(Model!AE$12+Model!AE$13,Model!$X$14:$AB$14,FALSE))</f>
        <v>1</v>
      </c>
      <c r="AF27" s="23">
        <f>INDEX(Model!$R27:$V27,,MATCH(Model!AF$14,Model!$R$14:'Model'!$V$14,FALSE))*INDEX(Model!$X27:$AB27,MATCH(Model!AF$12+Model!AF$13,Model!$X$14:$AB$14,FALSE))</f>
        <v>1</v>
      </c>
      <c r="AG27" s="23">
        <f>INDEX(Model!$R27:$V27,,MATCH(Model!AG$14,Model!$R$14:'Model'!$V$14,FALSE))*INDEX(Model!$X27:$AB27,MATCH(Model!AG$12+Model!AG$13,Model!$X$14:$AB$14,FALSE))</f>
        <v>0.7</v>
      </c>
      <c r="AH27" s="23">
        <f>INDEX(Model!$R27:$V27,,MATCH(Model!AH$14,Model!$R$14:'Model'!$V$14,FALSE))*INDEX(Model!$X27:$AB27,MATCH(Model!AH$12+Model!AH$13,Model!$X$14:$AB$14,FALSE))</f>
        <v>1</v>
      </c>
      <c r="AI27" s="23">
        <f>INDEX(Model!$R27:$V27,,MATCH(Model!AI$14,Model!$R$14:'Model'!$V$14,FALSE))*INDEX(Model!$X27:$AB27,MATCH(Model!AI$12+Model!AI$13,Model!$X$14:$AB$14,FALSE))</f>
        <v>1</v>
      </c>
      <c r="AJ27" s="23">
        <f>INDEX(Model!$R27:$V27,,MATCH(Model!AJ$14,Model!$R$14:'Model'!$V$14,FALSE))*INDEX(Model!$X27:$AB27,MATCH(Model!AJ$12+Model!AJ$13,Model!$X$14:$AB$14,FALSE))</f>
        <v>1</v>
      </c>
      <c r="AK27" s="23">
        <f>INDEX(Model!$R27:$V27,,MATCH(Model!AK$14,Model!$R$14:'Model'!$V$14,FALSE))*INDEX(Model!$X27:$AB27,MATCH(Model!AK$12+Model!AK$13,Model!$X$14:$AB$14,FALSE))</f>
        <v>1</v>
      </c>
      <c r="AL27" s="23">
        <f>INDEX(Model!$R27:$V27,,MATCH(Model!AL$14,Model!$R$14:'Model'!$V$14,FALSE))*INDEX(Model!$X27:$AB27,MATCH(Model!AL$12+Model!AL$13,Model!$X$14:$AB$14,FALSE))</f>
        <v>0.7</v>
      </c>
      <c r="AM27" s="23">
        <f>INDEX(Model!$R27:$V27,,MATCH(Model!AM$14,Model!$R$14:'Model'!$V$14,FALSE))*INDEX(Model!$X27:$AB27,MATCH(Model!AM$12+Model!AM$13,Model!$X$14:$AB$14,FALSE))</f>
        <v>1</v>
      </c>
      <c r="AN27" s="23">
        <f>INDEX(Model!$R27:$V27,,MATCH(Model!AN$14,Model!$R$14:'Model'!$V$14,FALSE))*INDEX(Model!$X27:$AB27,MATCH(Model!AN$12+Model!AN$13,Model!$X$14:$AB$14,FALSE))</f>
        <v>1</v>
      </c>
      <c r="AO27" s="23">
        <f>INDEX(Model!$R27:$V27,,MATCH(Model!AO$14,Model!$R$14:'Model'!$V$14,FALSE))*INDEX(Model!$X27:$AB27,MATCH(Model!AO$12+Model!AO$13,Model!$X$14:$AB$14,FALSE))</f>
        <v>1</v>
      </c>
      <c r="AP27" s="23">
        <f>INDEX(Model!$R27:$V27,,MATCH(Model!AP$14,Model!$R$14:'Model'!$V$14,FALSE))*INDEX(Model!$X27:$AB27,MATCH(Model!AP$12+Model!AP$13,Model!$X$14:$AB$14,FALSE))</f>
        <v>1</v>
      </c>
      <c r="AQ27" s="23">
        <f>INDEX(Model!$R27:$V27,,MATCH(Model!AQ$14,Model!$R$14:'Model'!$V$14,FALSE))*INDEX(Model!$X27:$AB27,MATCH(Model!AQ$12+Model!AQ$13,Model!$X$14:$AB$14,FALSE))</f>
        <v>0.7</v>
      </c>
      <c r="AR27" s="23">
        <f>INDEX(Model!$R27:$V27,,MATCH(Model!AR$14,Model!$R$14:'Model'!$V$14,FALSE))*INDEX(Model!$X27:$AB27,MATCH(Model!AR$12+Model!AR$13,Model!$X$14:$AB$14,FALSE))</f>
        <v>1</v>
      </c>
      <c r="AS27" s="23">
        <f>INDEX(Model!$R27:$V27,,MATCH(Model!AS$14,Model!$R$14:'Model'!$V$14,FALSE))*INDEX(Model!$X27:$AB27,MATCH(Model!AS$12+Model!AS$13,Model!$X$14:$AB$14,FALSE))</f>
        <v>1</v>
      </c>
      <c r="AT27" s="23">
        <f>INDEX(Model!$R27:$V27,,MATCH(Model!AT$14,Model!$R$14:'Model'!$V$14,FALSE))*INDEX(Model!$X27:$AB27,MATCH(Model!AT$12+Model!AT$13,Model!$X$14:$AB$14,FALSE))</f>
        <v>1</v>
      </c>
      <c r="AU27" s="23">
        <f>INDEX(Model!$R27:$V27,,MATCH(Model!AU$14,Model!$R$14:'Model'!$V$14,FALSE))*INDEX(Model!$X27:$AB27,MATCH(Model!AU$12+Model!AU$13,Model!$X$14:$AB$14,FALSE))</f>
        <v>1</v>
      </c>
      <c r="AV27" s="23">
        <f>INDEX(Model!$R27:$V27,,MATCH(Model!AV$14,Model!$R$14:'Model'!$V$14,FALSE))*INDEX(Model!$X27:$AB27,MATCH(Model!AV$12+Model!AV$13,Model!$X$14:$AB$14,FALSE))</f>
        <v>0.7</v>
      </c>
      <c r="AW27" s="23">
        <f>INDEX(Model!$R27:$V27,,MATCH(Model!AW$14,Model!$R$14:'Model'!$V$14,FALSE))*INDEX(Model!$X27:$AB27,MATCH(Model!AW$12+Model!AW$13,Model!$X$14:$AB$14,FALSE))</f>
        <v>1</v>
      </c>
      <c r="AX27" s="23">
        <f>INDEX(Model!$R27:$V27,,MATCH(Model!AX$14,Model!$R$14:'Model'!$V$14,FALSE))*INDEX(Model!$X27:$AB27,MATCH(Model!AX$12+Model!AX$13,Model!$X$14:$AB$14,FALSE))</f>
        <v>1</v>
      </c>
      <c r="AY27" s="23">
        <f>INDEX(Model!$R27:$V27,,MATCH(Model!AY$14,Model!$R$14:'Model'!$V$14,FALSE))*INDEX(Model!$X27:$AB27,MATCH(Model!AY$12+Model!AY$13,Model!$X$14:$AB$14,FALSE))</f>
        <v>1</v>
      </c>
      <c r="AZ27" s="23">
        <f>INDEX(Model!$R27:$V27,,MATCH(Model!AZ$14,Model!$R$14:'Model'!$V$14,FALSE))*INDEX(Model!$X27:$AB27,MATCH(Model!AZ$12+Model!AZ$13,Model!$X$14:$AB$14,FALSE))</f>
        <v>1</v>
      </c>
      <c r="BA27" s="23">
        <f>INDEX(Model!$R27:$V27,,MATCH(Model!BA$14,Model!$R$14:'Model'!$V$14,FALSE))*INDEX(Model!$X27:$AB27,MATCH(Model!BA$12+Model!BA$13,Model!$X$14:$AB$14,FALSE))</f>
        <v>0.7</v>
      </c>
      <c r="BB27" s="23">
        <f>INDEX(Model!$R27:$V27,,MATCH(Model!BB$14,Model!$R$14:'Model'!$V$14,FALSE))*INDEX(Model!$X27:$AB27,MATCH(Model!BB$12+Model!BB$13,Model!$X$14:$AB$14,FALSE))</f>
        <v>1</v>
      </c>
      <c r="BC27" s="23">
        <f>INDEX(Model!$R27:$V27,,MATCH(Model!BC$14,Model!$R$14:'Model'!$V$14,FALSE))*INDEX(Model!$X27:$AB27,MATCH(Model!BC$12+Model!BC$13,Model!$X$14:$AB$14,FALSE))</f>
        <v>1</v>
      </c>
      <c r="BD27" s="60"/>
      <c r="BE27" s="33">
        <f>Model!C27*1%</f>
        <v>190.95878469495432</v>
      </c>
      <c r="BF27" s="1"/>
      <c r="BG27" s="1"/>
      <c r="BH27" s="38">
        <f>IF(Model!$C27&lt;Model!CI$12,Model!CI$13,0)</f>
        <v>0</v>
      </c>
      <c r="BI27" s="38">
        <f>IF(Model!$C27&lt;Model!CJ$12,Model!CJ$13,0)</f>
        <v>0</v>
      </c>
      <c r="BJ27" s="38">
        <f>IF(Model!$C27&lt;Model!CK$12,Model!CK$13,0)</f>
        <v>0</v>
      </c>
      <c r="BK27" s="38">
        <f>IF(Model!$C27&lt;Model!CL$12,Model!CL$13,0)</f>
        <v>0</v>
      </c>
      <c r="BL27" s="38">
        <f>IF(Model!$C27&lt;Model!CM$12,Model!CM$13,0)</f>
        <v>0</v>
      </c>
      <c r="BM27" s="38">
        <f>IF(Model!$C27&lt;Model!CN$12,Model!CN$13,0)</f>
        <v>0</v>
      </c>
      <c r="BN27" s="38">
        <f>IF(Model!$C27&lt;Model!CO$12,Model!CO$13,0)</f>
        <v>0</v>
      </c>
      <c r="BO27" s="38">
        <f>IF(Model!$C27&lt;Model!CP$12,Model!CP$13,0)</f>
        <v>0</v>
      </c>
      <c r="BP27" s="38">
        <f>IF(Model!$C27&lt;Model!CQ$12,Model!CQ$13,0)</f>
        <v>0</v>
      </c>
      <c r="BQ27" s="38">
        <f>IF(Model!$C27&lt;Model!CR$12,Model!CR$13,0)</f>
        <v>0</v>
      </c>
      <c r="BR27" s="38">
        <f>IF(Model!$C27&lt;Model!CS$12,Model!CS$13,0)</f>
        <v>0</v>
      </c>
      <c r="BS27" s="38">
        <f>IF(Model!$C27&lt;Model!CT$12,Model!CT$13,0)</f>
        <v>0</v>
      </c>
      <c r="BT27" s="38">
        <f>IF(Model!$C27&lt;Model!CU$12,Model!CU$13,0)</f>
        <v>0</v>
      </c>
      <c r="BU27" s="38">
        <f>IF(Model!$C27&lt;Model!CV$12,Model!CV$13,0)</f>
        <v>0</v>
      </c>
      <c r="BV27" s="38">
        <f>IF(Model!$C27&lt;Model!CW$12,Model!CW$13,0)</f>
        <v>0</v>
      </c>
      <c r="BW27" s="38">
        <f>IF(Model!$C27&lt;Model!CX$12,Model!CX$13,0)</f>
        <v>0</v>
      </c>
      <c r="BX27" s="38">
        <f>IF(Model!$C27&lt;Model!CY$12,Model!CY$13,0)</f>
        <v>0</v>
      </c>
      <c r="BY27" s="38">
        <f>IF(Model!$C27&lt;Model!CZ$12,Model!CZ$13,0)</f>
        <v>0</v>
      </c>
      <c r="BZ27" s="38">
        <f>IF(Model!$C27&lt;Model!DA$12,Model!DA$13,0)</f>
        <v>0</v>
      </c>
      <c r="CA27" s="38">
        <f>IF(Model!$C27&lt;Model!DB$12,Model!DB$13,0)</f>
        <v>0</v>
      </c>
      <c r="CB27" s="38">
        <f>IF(Model!$C27&lt;Model!DC$12,Model!DC$13,0)</f>
        <v>0</v>
      </c>
      <c r="CC27" s="38">
        <f>IF(Model!$C27&lt;Model!DD$12,Model!DD$13,0)</f>
        <v>0</v>
      </c>
      <c r="CD27" s="38">
        <f>IF(Model!$C27&lt;Model!DE$12,Model!DE$13,0)</f>
        <v>0</v>
      </c>
      <c r="CE27" s="38">
        <f>IF(Model!$C27&lt;Model!DF$12,Model!DF$13,0)</f>
        <v>0</v>
      </c>
      <c r="CF27" s="38">
        <f>IF(Model!$C27&lt;Model!DG$12,Model!DG$13,0)</f>
        <v>0</v>
      </c>
      <c r="CG27" s="1"/>
      <c r="CH27" s="1"/>
      <c r="CI27" s="40">
        <f>Model!$BE27+Model!BH27-50</f>
        <v>140.95878469495432</v>
      </c>
      <c r="CJ27" s="40">
        <f>Model!$BE27+Model!BI27-50</f>
        <v>140.95878469495432</v>
      </c>
      <c r="CK27" s="40">
        <f>Model!$BE27+Model!BJ27-50</f>
        <v>140.95878469495432</v>
      </c>
      <c r="CL27" s="40">
        <f>Model!$BE27+Model!BK27-50</f>
        <v>140.95878469495432</v>
      </c>
      <c r="CM27" s="40">
        <f>Model!$BE27+Model!BL27-50</f>
        <v>140.95878469495432</v>
      </c>
      <c r="CN27" s="40">
        <f>Model!$BE27+Model!BM27-50</f>
        <v>140.95878469495432</v>
      </c>
      <c r="CO27" s="40">
        <f>Model!$BE27+Model!BN27-50</f>
        <v>140.95878469495432</v>
      </c>
      <c r="CP27" s="40">
        <f>Model!$BE27+Model!BO27-50</f>
        <v>140.95878469495432</v>
      </c>
      <c r="CQ27" s="40">
        <f>Model!$BE27+Model!BP27-50</f>
        <v>140.95878469495432</v>
      </c>
      <c r="CR27" s="40">
        <f>Model!$BE27+Model!BQ27-50</f>
        <v>140.95878469495432</v>
      </c>
      <c r="CS27" s="40">
        <f>Model!$BE27+Model!BR27-50</f>
        <v>140.95878469495432</v>
      </c>
      <c r="CT27" s="40">
        <f>Model!$BE27+Model!BS27-50</f>
        <v>140.95878469495432</v>
      </c>
      <c r="CU27" s="40">
        <f>Model!$BE27+Model!BT27-50</f>
        <v>140.95878469495432</v>
      </c>
      <c r="CV27" s="40">
        <f>Model!$BE27+Model!BU27-50</f>
        <v>140.95878469495432</v>
      </c>
      <c r="CW27" s="40">
        <f>Model!$BE27+Model!BV27-50</f>
        <v>140.95878469495432</v>
      </c>
      <c r="CX27" s="40">
        <f>Model!$BE27+Model!BW27-50</f>
        <v>140.95878469495432</v>
      </c>
      <c r="CY27" s="40">
        <f>Model!$BE27+Model!BX27-50</f>
        <v>140.95878469495432</v>
      </c>
      <c r="CZ27" s="40">
        <f>Model!$BE27+Model!BY27-50</f>
        <v>140.95878469495432</v>
      </c>
      <c r="DA27" s="40">
        <f>Model!$BE27+Model!BZ27-50</f>
        <v>140.95878469495432</v>
      </c>
      <c r="DB27" s="40">
        <f>Model!$BE27+Model!CA27-50</f>
        <v>140.95878469495432</v>
      </c>
      <c r="DC27" s="40">
        <f>Model!$BE27+Model!CB27-50</f>
        <v>140.95878469495432</v>
      </c>
      <c r="DD27" s="40">
        <f>Model!$BE27+Model!CC27-50</f>
        <v>140.95878469495432</v>
      </c>
      <c r="DE27" s="40">
        <f>Model!$BE27+Model!CD27-50</f>
        <v>140.95878469495432</v>
      </c>
      <c r="DF27" s="40">
        <f>Model!$BE27+Model!CE27-50</f>
        <v>140.95878469495432</v>
      </c>
      <c r="DG27" s="40">
        <f>Model!$BE27+Model!CF27-50</f>
        <v>140.95878469495432</v>
      </c>
      <c r="DH27" s="36"/>
      <c r="DI27" s="36"/>
      <c r="DJ27" s="40">
        <f>Model!AE27*Model!CI27</f>
        <v>140.95878469495432</v>
      </c>
      <c r="DK27" s="40">
        <f>Model!AF27*Model!CJ27</f>
        <v>140.95878469495432</v>
      </c>
      <c r="DL27" s="40">
        <f>Model!AG27*Model!CK27</f>
        <v>98.671149286468022</v>
      </c>
      <c r="DM27" s="40">
        <f>Model!AH27*Model!CL27</f>
        <v>140.95878469495432</v>
      </c>
      <c r="DN27" s="40">
        <f>Model!AI27*Model!CM27</f>
        <v>140.95878469495432</v>
      </c>
      <c r="DO27" s="40">
        <f>Model!AJ27*Model!CN27</f>
        <v>140.95878469495432</v>
      </c>
      <c r="DP27" s="40">
        <f>Model!AK27*Model!CO27</f>
        <v>140.95878469495432</v>
      </c>
      <c r="DQ27" s="40">
        <f>Model!AL27*Model!CP27</f>
        <v>98.671149286468022</v>
      </c>
      <c r="DR27" s="40">
        <f>Model!AM27*Model!CQ27</f>
        <v>140.95878469495432</v>
      </c>
      <c r="DS27" s="40">
        <f>Model!AN27*Model!CR27</f>
        <v>140.95878469495432</v>
      </c>
      <c r="DT27" s="40">
        <f>Model!AO27*Model!CS27</f>
        <v>140.95878469495432</v>
      </c>
      <c r="DU27" s="40">
        <f>Model!AP27*Model!CT27</f>
        <v>140.95878469495432</v>
      </c>
      <c r="DV27" s="40">
        <f>Model!AQ27*Model!CU27</f>
        <v>98.671149286468022</v>
      </c>
      <c r="DW27" s="40">
        <f>Model!AR27*Model!CV27</f>
        <v>140.95878469495432</v>
      </c>
      <c r="DX27" s="40">
        <f>Model!AS27*Model!CW27</f>
        <v>140.95878469495432</v>
      </c>
      <c r="DY27" s="40">
        <f>Model!AT27*Model!CX27</f>
        <v>140.95878469495432</v>
      </c>
      <c r="DZ27" s="40">
        <f>Model!AU27*Model!CY27</f>
        <v>140.95878469495432</v>
      </c>
      <c r="EA27" s="40">
        <f>Model!AV27*Model!CZ27</f>
        <v>98.671149286468022</v>
      </c>
      <c r="EB27" s="40">
        <f>Model!AW27*Model!DA27</f>
        <v>140.95878469495432</v>
      </c>
      <c r="EC27" s="40">
        <f>Model!AX27*Model!DB27</f>
        <v>140.95878469495432</v>
      </c>
      <c r="ED27" s="40">
        <f>Model!AY27*Model!DC27</f>
        <v>140.95878469495432</v>
      </c>
      <c r="EE27" s="40">
        <f>Model!AZ27*Model!DD27</f>
        <v>140.95878469495432</v>
      </c>
      <c r="EF27" s="40">
        <f>Model!BA27*Model!DE27</f>
        <v>98.671149286468022</v>
      </c>
      <c r="EG27" s="40">
        <f>Model!BB27*Model!DF27</f>
        <v>140.95878469495432</v>
      </c>
      <c r="EH27" s="40">
        <f>Model!BC27*Model!DG27</f>
        <v>140.95878469495432</v>
      </c>
      <c r="EI27" s="36"/>
      <c r="EJ27" s="36"/>
      <c r="EK27" s="36"/>
      <c r="EL27" s="36"/>
      <c r="EM27" s="36"/>
      <c r="EN27" s="36"/>
      <c r="EO27" s="36"/>
      <c r="EP27" s="36"/>
      <c r="EQ27" s="36"/>
      <c r="ER27" s="36"/>
      <c r="ES27" s="36"/>
      <c r="ET27" s="36"/>
      <c r="EU27" s="36"/>
    </row>
    <row r="28" spans="1:151">
      <c r="A28">
        <v>1047</v>
      </c>
      <c r="B28" s="29">
        <f>INDEX('Customer Longevity'!$A$7:$A$206,MATCH(Scratch!A28,'Customer Longevity'!$B$7:$B$206,0))</f>
        <v>13.908008011967006</v>
      </c>
      <c r="C28" s="3">
        <f ca="1">VLOOKUP(A28,'Average Balance'!A:B,2,FALSE)</f>
        <v>9565.8585254292248</v>
      </c>
      <c r="D28" s="3"/>
      <c r="E28" s="29">
        <f>INDEX('Distance to Each Branch'!$C$7:$C$806,MATCH(Scratch!$A28&amp;Scratch!E$14,'Distance to Each Branch'!$K$7:$K$806,0))</f>
        <v>4.3400492807602369</v>
      </c>
      <c r="F28" s="29">
        <f>INDEX('Distance to Each Branch'!$C$7:$C$806,MATCH(Scratch!$A28&amp;Scratch!F$14,'Distance to Each Branch'!$K$7:$K$806,0))</f>
        <v>2.3174807135795872</v>
      </c>
      <c r="G28" s="29">
        <f>INDEX('Distance to Each Branch'!$C$7:$C$806,MATCH(Scratch!$A28&amp;Scratch!G$14,'Distance to Each Branch'!$K$7:$K$806,0))</f>
        <v>1.0099488333513786</v>
      </c>
      <c r="H28" s="29">
        <f>INDEX('Distance to Each Branch'!$C$7:$C$806,MATCH(Scratch!$A28&amp;Scratch!H$14,'Distance to Each Branch'!$K$7:$K$806,0))</f>
        <v>3.7135676201337038</v>
      </c>
      <c r="I28" s="29" t="str">
        <f t="shared" si="23"/>
        <v>Branch C</v>
      </c>
      <c r="K28" s="34">
        <f>MIN(Model!E28:'Model'!H28)</f>
        <v>1.0099488333513786</v>
      </c>
      <c r="L28" s="34">
        <v>0</v>
      </c>
      <c r="M28" s="29">
        <f>IF(Model!E28=Model!$K28,SMALL(Model!$E28:'Model'!$H28,2)-Model!$K28,0)</f>
        <v>0</v>
      </c>
      <c r="N28" s="29">
        <f>IF(Model!F28=Model!$K28,SMALL(Model!$E28:'Model'!$H28,2)-Model!$K28,0)</f>
        <v>0</v>
      </c>
      <c r="O28" s="29">
        <f>IF(Model!G28=Model!$K28,SMALL(Model!$E28:'Model'!$H28,2)-Model!$K28,0)</f>
        <v>1.3075318802282085</v>
      </c>
      <c r="P28" s="29">
        <f>IF(Model!H28=Model!$K28,SMALL(Model!$E28:'Model'!$H28,2)-Model!$K28,0)</f>
        <v>0</v>
      </c>
      <c r="R28" s="23">
        <v>1</v>
      </c>
      <c r="S28" s="23">
        <f>(1-IF(Model!M28=0,0,INDEX('Branch Closure Driven Attrition'!$D$9:$G$12,MATCH(Model!$B28,'Branch Closure Driven Attrition'!$C$9:$C$12,TRUE),MATCH(Model!M28,'Branch Closure Driven Attrition'!$D$8:$G$8,TRUE))))</f>
        <v>1</v>
      </c>
      <c r="T28" s="23">
        <f>(1-IF(Model!N28=0,0,INDEX('Branch Closure Driven Attrition'!$D$9:$G$12,MATCH(Model!$B28,'Branch Closure Driven Attrition'!$C$9:$C$12,TRUE),MATCH(Model!N28,'Branch Closure Driven Attrition'!$D$8:$G$8,TRUE))))</f>
        <v>1</v>
      </c>
      <c r="U28" s="23">
        <f>(1-IF(Model!O28=0,0,INDEX('Branch Closure Driven Attrition'!$D$9:$G$12,MATCH(Model!$B28,'Branch Closure Driven Attrition'!$C$9:$C$12,TRUE),MATCH(Model!O28,'Branch Closure Driven Attrition'!$D$8:$G$8,TRUE))))</f>
        <v>0.65</v>
      </c>
      <c r="V28" s="23">
        <f>(1-IF(Model!P28=0,0,INDEX('Branch Closure Driven Attrition'!$D$9:$G$12,MATCH(Model!$B28,'Branch Closure Driven Attrition'!$C$9:$C$12,TRUE),MATCH(Model!P28,'Branch Closure Driven Attrition'!$D$8:$G$8,TRUE))))</f>
        <v>1</v>
      </c>
      <c r="W28" s="29"/>
      <c r="X28" s="23">
        <f>Model!R28</f>
        <v>1</v>
      </c>
      <c r="Y28" s="23">
        <f>IF(Model!$C28&lt;'Fee Driven Attrition'!$I$8,1-IF(Model!Y$13='Fee Driven Attrition'!$J$7,'Fee Driven Attrition'!$J$8,'Fee Driven Attrition'!$K$8),1)</f>
        <v>0.9</v>
      </c>
      <c r="Z28" s="23">
        <f>IF(Model!$C28&lt;'Fee Driven Attrition'!$I$9,1-IF(Model!Z$13='Fee Driven Attrition'!$J$7,'Fee Driven Attrition'!$J$9,'Fee Driven Attrition'!$K$9),1)</f>
        <v>0.95</v>
      </c>
      <c r="AA28" s="23">
        <f>IF(Model!$C28&lt;'Fee Driven Attrition'!$I$8,1-IF(Model!AA$13='Fee Driven Attrition'!$J$7,'Fee Driven Attrition'!$J$8,'Fee Driven Attrition'!$K$8),1)</f>
        <v>0.8</v>
      </c>
      <c r="AB28" s="23">
        <f>IF(Model!$C28&lt;'Fee Driven Attrition'!$I$9,1-IF(Model!AB$13='Fee Driven Attrition'!$J$7,'Fee Driven Attrition'!$J$9,'Fee Driven Attrition'!$K$9),1)</f>
        <v>0.85</v>
      </c>
      <c r="AC28" s="29"/>
      <c r="AD28" s="23"/>
      <c r="AE28" s="23">
        <f>INDEX(Model!$R28:$V28,,MATCH(Model!AE$14,Model!$R$14:'Model'!$V$14,FALSE))*INDEX(Model!$X28:$AB28,MATCH(Model!AE$12+Model!AE$13,Model!$X$14:$AB$14,FALSE))</f>
        <v>1</v>
      </c>
      <c r="AF28" s="23">
        <f>INDEX(Model!$R28:$V28,,MATCH(Model!AF$14,Model!$R$14:'Model'!$V$14,FALSE))*INDEX(Model!$X28:$AB28,MATCH(Model!AF$12+Model!AF$13,Model!$X$14:$AB$14,FALSE))</f>
        <v>1</v>
      </c>
      <c r="AG28" s="23">
        <f>INDEX(Model!$R28:$V28,,MATCH(Model!AG$14,Model!$R$14:'Model'!$V$14,FALSE))*INDEX(Model!$X28:$AB28,MATCH(Model!AG$12+Model!AG$13,Model!$X$14:$AB$14,FALSE))</f>
        <v>1</v>
      </c>
      <c r="AH28" s="23">
        <f>INDEX(Model!$R28:$V28,,MATCH(Model!AH$14,Model!$R$14:'Model'!$V$14,FALSE))*INDEX(Model!$X28:$AB28,MATCH(Model!AH$12+Model!AH$13,Model!$X$14:$AB$14,FALSE))</f>
        <v>0.65</v>
      </c>
      <c r="AI28" s="23">
        <f>INDEX(Model!$R28:$V28,,MATCH(Model!AI$14,Model!$R$14:'Model'!$V$14,FALSE))*INDEX(Model!$X28:$AB28,MATCH(Model!AI$12+Model!AI$13,Model!$X$14:$AB$14,FALSE))</f>
        <v>1</v>
      </c>
      <c r="AJ28" s="23">
        <f>INDEX(Model!$R28:$V28,,MATCH(Model!AJ$14,Model!$R$14:'Model'!$V$14,FALSE))*INDEX(Model!$X28:$AB28,MATCH(Model!AJ$12+Model!AJ$13,Model!$X$14:$AB$14,FALSE))</f>
        <v>0.9</v>
      </c>
      <c r="AK28" s="23">
        <f>INDEX(Model!$R28:$V28,,MATCH(Model!AK$14,Model!$R$14:'Model'!$V$14,FALSE))*INDEX(Model!$X28:$AB28,MATCH(Model!AK$12+Model!AK$13,Model!$X$14:$AB$14,FALSE))</f>
        <v>0.9</v>
      </c>
      <c r="AL28" s="23">
        <f>INDEX(Model!$R28:$V28,,MATCH(Model!AL$14,Model!$R$14:'Model'!$V$14,FALSE))*INDEX(Model!$X28:$AB28,MATCH(Model!AL$12+Model!AL$13,Model!$X$14:$AB$14,FALSE))</f>
        <v>0.9</v>
      </c>
      <c r="AM28" s="23">
        <f>INDEX(Model!$R28:$V28,,MATCH(Model!AM$14,Model!$R$14:'Model'!$V$14,FALSE))*INDEX(Model!$X28:$AB28,MATCH(Model!AM$12+Model!AM$13,Model!$X$14:$AB$14,FALSE))</f>
        <v>0.58500000000000008</v>
      </c>
      <c r="AN28" s="23">
        <f>INDEX(Model!$R28:$V28,,MATCH(Model!AN$14,Model!$R$14:'Model'!$V$14,FALSE))*INDEX(Model!$X28:$AB28,MATCH(Model!AN$12+Model!AN$13,Model!$X$14:$AB$14,FALSE))</f>
        <v>0.9</v>
      </c>
      <c r="AO28" s="23">
        <f>INDEX(Model!$R28:$V28,,MATCH(Model!AO$14,Model!$R$14:'Model'!$V$14,FALSE))*INDEX(Model!$X28:$AB28,MATCH(Model!AO$12+Model!AO$13,Model!$X$14:$AB$14,FALSE))</f>
        <v>0.95</v>
      </c>
      <c r="AP28" s="23">
        <f>INDEX(Model!$R28:$V28,,MATCH(Model!AP$14,Model!$R$14:'Model'!$V$14,FALSE))*INDEX(Model!$X28:$AB28,MATCH(Model!AP$12+Model!AP$13,Model!$X$14:$AB$14,FALSE))</f>
        <v>0.95</v>
      </c>
      <c r="AQ28" s="23">
        <f>INDEX(Model!$R28:$V28,,MATCH(Model!AQ$14,Model!$R$14:'Model'!$V$14,FALSE))*INDEX(Model!$X28:$AB28,MATCH(Model!AQ$12+Model!AQ$13,Model!$X$14:$AB$14,FALSE))</f>
        <v>0.95</v>
      </c>
      <c r="AR28" s="23">
        <f>INDEX(Model!$R28:$V28,,MATCH(Model!AR$14,Model!$R$14:'Model'!$V$14,FALSE))*INDEX(Model!$X28:$AB28,MATCH(Model!AR$12+Model!AR$13,Model!$X$14:$AB$14,FALSE))</f>
        <v>0.61749999999999994</v>
      </c>
      <c r="AS28" s="23">
        <f>INDEX(Model!$R28:$V28,,MATCH(Model!AS$14,Model!$R$14:'Model'!$V$14,FALSE))*INDEX(Model!$X28:$AB28,MATCH(Model!AS$12+Model!AS$13,Model!$X$14:$AB$14,FALSE))</f>
        <v>0.95</v>
      </c>
      <c r="AT28" s="23">
        <f>INDEX(Model!$R28:$V28,,MATCH(Model!AT$14,Model!$R$14:'Model'!$V$14,FALSE))*INDEX(Model!$X28:$AB28,MATCH(Model!AT$12+Model!AT$13,Model!$X$14:$AB$14,FALSE))</f>
        <v>0.8</v>
      </c>
      <c r="AU28" s="23">
        <f>INDEX(Model!$R28:$V28,,MATCH(Model!AU$14,Model!$R$14:'Model'!$V$14,FALSE))*INDEX(Model!$X28:$AB28,MATCH(Model!AU$12+Model!AU$13,Model!$X$14:$AB$14,FALSE))</f>
        <v>0.8</v>
      </c>
      <c r="AV28" s="23">
        <f>INDEX(Model!$R28:$V28,,MATCH(Model!AV$14,Model!$R$14:'Model'!$V$14,FALSE))*INDEX(Model!$X28:$AB28,MATCH(Model!AV$12+Model!AV$13,Model!$X$14:$AB$14,FALSE))</f>
        <v>0.8</v>
      </c>
      <c r="AW28" s="23">
        <f>INDEX(Model!$R28:$V28,,MATCH(Model!AW$14,Model!$R$14:'Model'!$V$14,FALSE))*INDEX(Model!$X28:$AB28,MATCH(Model!AW$12+Model!AW$13,Model!$X$14:$AB$14,FALSE))</f>
        <v>0.52</v>
      </c>
      <c r="AX28" s="23">
        <f>INDEX(Model!$R28:$V28,,MATCH(Model!AX$14,Model!$R$14:'Model'!$V$14,FALSE))*INDEX(Model!$X28:$AB28,MATCH(Model!AX$12+Model!AX$13,Model!$X$14:$AB$14,FALSE))</f>
        <v>0.8</v>
      </c>
      <c r="AY28" s="23">
        <f>INDEX(Model!$R28:$V28,,MATCH(Model!AY$14,Model!$R$14:'Model'!$V$14,FALSE))*INDEX(Model!$X28:$AB28,MATCH(Model!AY$12+Model!AY$13,Model!$X$14:$AB$14,FALSE))</f>
        <v>0.85</v>
      </c>
      <c r="AZ28" s="23">
        <f>INDEX(Model!$R28:$V28,,MATCH(Model!AZ$14,Model!$R$14:'Model'!$V$14,FALSE))*INDEX(Model!$X28:$AB28,MATCH(Model!AZ$12+Model!AZ$13,Model!$X$14:$AB$14,FALSE))</f>
        <v>0.85</v>
      </c>
      <c r="BA28" s="23">
        <f>INDEX(Model!$R28:$V28,,MATCH(Model!BA$14,Model!$R$14:'Model'!$V$14,FALSE))*INDEX(Model!$X28:$AB28,MATCH(Model!BA$12+Model!BA$13,Model!$X$14:$AB$14,FALSE))</f>
        <v>0.85</v>
      </c>
      <c r="BB28" s="23">
        <f>INDEX(Model!$R28:$V28,,MATCH(Model!BB$14,Model!$R$14:'Model'!$V$14,FALSE))*INDEX(Model!$X28:$AB28,MATCH(Model!BB$12+Model!BB$13,Model!$X$14:$AB$14,FALSE))</f>
        <v>0.55249999999999999</v>
      </c>
      <c r="BC28" s="23">
        <f>INDEX(Model!$R28:$V28,,MATCH(Model!BC$14,Model!$R$14:'Model'!$V$14,FALSE))*INDEX(Model!$X28:$AB28,MATCH(Model!BC$12+Model!BC$13,Model!$X$14:$AB$14,FALSE))</f>
        <v>0.85</v>
      </c>
      <c r="BD28" s="60"/>
      <c r="BE28" s="33">
        <f>Model!C28*1%</f>
        <v>95.658585254292248</v>
      </c>
      <c r="BF28" s="1"/>
      <c r="BG28" s="1"/>
      <c r="BH28" s="38">
        <f>IF(Model!$C28&lt;Model!CI$12,Model!CI$13,0)</f>
        <v>0</v>
      </c>
      <c r="BI28" s="38">
        <f>IF(Model!$C28&lt;Model!CJ$12,Model!CJ$13,0)</f>
        <v>0</v>
      </c>
      <c r="BJ28" s="38">
        <f>IF(Model!$C28&lt;Model!CK$12,Model!CK$13,0)</f>
        <v>0</v>
      </c>
      <c r="BK28" s="38">
        <f>IF(Model!$C28&lt;Model!CL$12,Model!CL$13,0)</f>
        <v>0</v>
      </c>
      <c r="BL28" s="38">
        <f>IF(Model!$C28&lt;Model!CM$12,Model!CM$13,0)</f>
        <v>0</v>
      </c>
      <c r="BM28" s="38">
        <f>IF(Model!$C28&lt;Model!CN$12,Model!CN$13,0)</f>
        <v>40</v>
      </c>
      <c r="BN28" s="38">
        <f>IF(Model!$C28&lt;Model!CO$12,Model!CO$13,0)</f>
        <v>40</v>
      </c>
      <c r="BO28" s="38">
        <f>IF(Model!$C28&lt;Model!CP$12,Model!CP$13,0)</f>
        <v>40</v>
      </c>
      <c r="BP28" s="38">
        <f>IF(Model!$C28&lt;Model!CQ$12,Model!CQ$13,0)</f>
        <v>40</v>
      </c>
      <c r="BQ28" s="38">
        <f>IF(Model!$C28&lt;Model!CR$12,Model!CR$13,0)</f>
        <v>40</v>
      </c>
      <c r="BR28" s="38">
        <f>IF(Model!$C28&lt;Model!CS$12,Model!CS$13,0)</f>
        <v>40</v>
      </c>
      <c r="BS28" s="38">
        <f>IF(Model!$C28&lt;Model!CT$12,Model!CT$13,0)</f>
        <v>40</v>
      </c>
      <c r="BT28" s="38">
        <f>IF(Model!$C28&lt;Model!CU$12,Model!CU$13,0)</f>
        <v>40</v>
      </c>
      <c r="BU28" s="38">
        <f>IF(Model!$C28&lt;Model!CV$12,Model!CV$13,0)</f>
        <v>40</v>
      </c>
      <c r="BV28" s="38">
        <f>IF(Model!$C28&lt;Model!CW$12,Model!CW$13,0)</f>
        <v>40</v>
      </c>
      <c r="BW28" s="38">
        <f>IF(Model!$C28&lt;Model!CX$12,Model!CX$13,0)</f>
        <v>60</v>
      </c>
      <c r="BX28" s="38">
        <f>IF(Model!$C28&lt;Model!CY$12,Model!CY$13,0)</f>
        <v>60</v>
      </c>
      <c r="BY28" s="38">
        <f>IF(Model!$C28&lt;Model!CZ$12,Model!CZ$13,0)</f>
        <v>60</v>
      </c>
      <c r="BZ28" s="38">
        <f>IF(Model!$C28&lt;Model!DA$12,Model!DA$13,0)</f>
        <v>60</v>
      </c>
      <c r="CA28" s="38">
        <f>IF(Model!$C28&lt;Model!DB$12,Model!DB$13,0)</f>
        <v>60</v>
      </c>
      <c r="CB28" s="38">
        <f>IF(Model!$C28&lt;Model!DC$12,Model!DC$13,0)</f>
        <v>60</v>
      </c>
      <c r="CC28" s="38">
        <f>IF(Model!$C28&lt;Model!DD$12,Model!DD$13,0)</f>
        <v>60</v>
      </c>
      <c r="CD28" s="38">
        <f>IF(Model!$C28&lt;Model!DE$12,Model!DE$13,0)</f>
        <v>60</v>
      </c>
      <c r="CE28" s="38">
        <f>IF(Model!$C28&lt;Model!DF$12,Model!DF$13,0)</f>
        <v>60</v>
      </c>
      <c r="CF28" s="38">
        <f>IF(Model!$C28&lt;Model!DG$12,Model!DG$13,0)</f>
        <v>60</v>
      </c>
      <c r="CG28" s="1"/>
      <c r="CH28" s="1"/>
      <c r="CI28" s="40">
        <f>Model!$BE28+Model!BH28-50</f>
        <v>45.658585254292248</v>
      </c>
      <c r="CJ28" s="40">
        <f>Model!$BE28+Model!BI28-50</f>
        <v>45.658585254292248</v>
      </c>
      <c r="CK28" s="40">
        <f>Model!$BE28+Model!BJ28-50</f>
        <v>45.658585254292248</v>
      </c>
      <c r="CL28" s="40">
        <f>Model!$BE28+Model!BK28-50</f>
        <v>45.658585254292248</v>
      </c>
      <c r="CM28" s="40">
        <f>Model!$BE28+Model!BL28-50</f>
        <v>45.658585254292248</v>
      </c>
      <c r="CN28" s="40">
        <f>Model!$BE28+Model!BM28-50</f>
        <v>85.658585254292234</v>
      </c>
      <c r="CO28" s="40">
        <f>Model!$BE28+Model!BN28-50</f>
        <v>85.658585254292234</v>
      </c>
      <c r="CP28" s="40">
        <f>Model!$BE28+Model!BO28-50</f>
        <v>85.658585254292234</v>
      </c>
      <c r="CQ28" s="40">
        <f>Model!$BE28+Model!BP28-50</f>
        <v>85.658585254292234</v>
      </c>
      <c r="CR28" s="40">
        <f>Model!$BE28+Model!BQ28-50</f>
        <v>85.658585254292234</v>
      </c>
      <c r="CS28" s="40">
        <f>Model!$BE28+Model!BR28-50</f>
        <v>85.658585254292234</v>
      </c>
      <c r="CT28" s="40">
        <f>Model!$BE28+Model!BS28-50</f>
        <v>85.658585254292234</v>
      </c>
      <c r="CU28" s="40">
        <f>Model!$BE28+Model!BT28-50</f>
        <v>85.658585254292234</v>
      </c>
      <c r="CV28" s="40">
        <f>Model!$BE28+Model!BU28-50</f>
        <v>85.658585254292234</v>
      </c>
      <c r="CW28" s="40">
        <f>Model!$BE28+Model!BV28-50</f>
        <v>85.658585254292234</v>
      </c>
      <c r="CX28" s="40">
        <f>Model!$BE28+Model!BW28-50</f>
        <v>105.65858525429223</v>
      </c>
      <c r="CY28" s="40">
        <f>Model!$BE28+Model!BX28-50</f>
        <v>105.65858525429223</v>
      </c>
      <c r="CZ28" s="40">
        <f>Model!$BE28+Model!BY28-50</f>
        <v>105.65858525429223</v>
      </c>
      <c r="DA28" s="40">
        <f>Model!$BE28+Model!BZ28-50</f>
        <v>105.65858525429223</v>
      </c>
      <c r="DB28" s="40">
        <f>Model!$BE28+Model!CA28-50</f>
        <v>105.65858525429223</v>
      </c>
      <c r="DC28" s="40">
        <f>Model!$BE28+Model!CB28-50</f>
        <v>105.65858525429223</v>
      </c>
      <c r="DD28" s="40">
        <f>Model!$BE28+Model!CC28-50</f>
        <v>105.65858525429223</v>
      </c>
      <c r="DE28" s="40">
        <f>Model!$BE28+Model!CD28-50</f>
        <v>105.65858525429223</v>
      </c>
      <c r="DF28" s="40">
        <f>Model!$BE28+Model!CE28-50</f>
        <v>105.65858525429223</v>
      </c>
      <c r="DG28" s="40">
        <f>Model!$BE28+Model!CF28-50</f>
        <v>105.65858525429223</v>
      </c>
      <c r="DH28" s="36"/>
      <c r="DI28" s="36"/>
      <c r="DJ28" s="40">
        <f>Model!AE28*Model!CI28</f>
        <v>45.658585254292248</v>
      </c>
      <c r="DK28" s="40">
        <f>Model!AF28*Model!CJ28</f>
        <v>45.658585254292248</v>
      </c>
      <c r="DL28" s="40">
        <f>Model!AG28*Model!CK28</f>
        <v>45.658585254292248</v>
      </c>
      <c r="DM28" s="40">
        <f>Model!AH28*Model!CL28</f>
        <v>29.678080415289962</v>
      </c>
      <c r="DN28" s="40">
        <f>Model!AI28*Model!CM28</f>
        <v>45.658585254292248</v>
      </c>
      <c r="DO28" s="40">
        <f>Model!AJ28*Model!CN28</f>
        <v>77.092726728863013</v>
      </c>
      <c r="DP28" s="40">
        <f>Model!AK28*Model!CO28</f>
        <v>77.092726728863013</v>
      </c>
      <c r="DQ28" s="40">
        <f>Model!AL28*Model!CP28</f>
        <v>77.092726728863013</v>
      </c>
      <c r="DR28" s="40">
        <f>Model!AM28*Model!CQ28</f>
        <v>50.110272373760964</v>
      </c>
      <c r="DS28" s="40">
        <f>Model!AN28*Model!CR28</f>
        <v>77.092726728863013</v>
      </c>
      <c r="DT28" s="40">
        <f>Model!AO28*Model!CS28</f>
        <v>81.375655991577617</v>
      </c>
      <c r="DU28" s="40">
        <f>Model!AP28*Model!CT28</f>
        <v>81.375655991577617</v>
      </c>
      <c r="DV28" s="40">
        <f>Model!AQ28*Model!CU28</f>
        <v>81.375655991577617</v>
      </c>
      <c r="DW28" s="40">
        <f>Model!AR28*Model!CV28</f>
        <v>52.894176394525452</v>
      </c>
      <c r="DX28" s="40">
        <f>Model!AS28*Model!CW28</f>
        <v>81.375655991577617</v>
      </c>
      <c r="DY28" s="40">
        <f>Model!AT28*Model!CX28</f>
        <v>84.526868203433793</v>
      </c>
      <c r="DZ28" s="40">
        <f>Model!AU28*Model!CY28</f>
        <v>84.526868203433793</v>
      </c>
      <c r="EA28" s="40">
        <f>Model!AV28*Model!CZ28</f>
        <v>84.526868203433793</v>
      </c>
      <c r="EB28" s="40">
        <f>Model!AW28*Model!DA28</f>
        <v>54.942464332231964</v>
      </c>
      <c r="EC28" s="40">
        <f>Model!AX28*Model!DB28</f>
        <v>84.526868203433793</v>
      </c>
      <c r="ED28" s="40">
        <f>Model!AY28*Model!DC28</f>
        <v>89.809797466148396</v>
      </c>
      <c r="EE28" s="40">
        <f>Model!AZ28*Model!DD28</f>
        <v>89.809797466148396</v>
      </c>
      <c r="EF28" s="40">
        <f>Model!BA28*Model!DE28</f>
        <v>89.809797466148396</v>
      </c>
      <c r="EG28" s="40">
        <f>Model!BB28*Model!DF28</f>
        <v>58.376368352996458</v>
      </c>
      <c r="EH28" s="40">
        <f>Model!BC28*Model!DG28</f>
        <v>89.809797466148396</v>
      </c>
      <c r="EI28" s="36"/>
      <c r="EJ28" s="36"/>
      <c r="EK28" s="36"/>
      <c r="EL28" s="36"/>
      <c r="EM28" s="36"/>
      <c r="EN28" s="36"/>
      <c r="EO28" s="36"/>
      <c r="EP28" s="36"/>
      <c r="EQ28" s="36"/>
      <c r="ER28" s="36"/>
      <c r="ES28" s="36"/>
      <c r="ET28" s="36"/>
      <c r="EU28" s="36"/>
    </row>
    <row r="29" spans="1:151">
      <c r="A29">
        <v>1035</v>
      </c>
      <c r="B29" s="29">
        <f>INDEX('Customer Longevity'!$A$7:$A$206,MATCH(Scratch!A29,'Customer Longevity'!$B$7:$B$206,0))</f>
        <v>9.7766540104744291</v>
      </c>
      <c r="C29" s="3">
        <f ca="1">VLOOKUP(A29,'Average Balance'!A:B,2,FALSE)</f>
        <v>11527.445694715478</v>
      </c>
      <c r="D29" s="3"/>
      <c r="E29" s="29">
        <f>INDEX('Distance to Each Branch'!$C$7:$C$806,MATCH(Scratch!$A29&amp;Scratch!E$14,'Distance to Each Branch'!$K$7:$K$806,0))</f>
        <v>4.3561507016356957</v>
      </c>
      <c r="F29" s="29">
        <f>INDEX('Distance to Each Branch'!$C$7:$C$806,MATCH(Scratch!$A29&amp;Scratch!F$14,'Distance to Each Branch'!$K$7:$K$806,0))</f>
        <v>2.6874744487066744</v>
      </c>
      <c r="G29" s="29">
        <f>INDEX('Distance to Each Branch'!$C$7:$C$806,MATCH(Scratch!$A29&amp;Scratch!G$14,'Distance to Each Branch'!$K$7:$K$806,0))</f>
        <v>2.2881266700681646</v>
      </c>
      <c r="H29" s="29">
        <f>INDEX('Distance to Each Branch'!$C$7:$C$806,MATCH(Scratch!$A29&amp;Scratch!H$14,'Distance to Each Branch'!$K$7:$K$806,0))</f>
        <v>3.3374534985161683</v>
      </c>
      <c r="I29" s="29" t="str">
        <f t="shared" si="23"/>
        <v>Branch C</v>
      </c>
      <c r="K29" s="34">
        <f>MIN(Model!E29:'Model'!H29)</f>
        <v>2.2881266700681646</v>
      </c>
      <c r="L29" s="34">
        <v>0</v>
      </c>
      <c r="M29" s="29">
        <f>IF(Model!E29=Model!$K29,SMALL(Model!$E29:'Model'!$H29,2)-Model!$K29,0)</f>
        <v>0</v>
      </c>
      <c r="N29" s="29">
        <f>IF(Model!F29=Model!$K29,SMALL(Model!$E29:'Model'!$H29,2)-Model!$K29,0)</f>
        <v>0</v>
      </c>
      <c r="O29" s="29">
        <f>IF(Model!G29=Model!$K29,SMALL(Model!$E29:'Model'!$H29,2)-Model!$K29,0)</f>
        <v>0.39934777863850979</v>
      </c>
      <c r="P29" s="29">
        <f>IF(Model!H29=Model!$K29,SMALL(Model!$E29:'Model'!$H29,2)-Model!$K29,0)</f>
        <v>0</v>
      </c>
      <c r="R29" s="23">
        <v>1</v>
      </c>
      <c r="S29" s="23">
        <f>(1-IF(Model!M29=0,0,INDEX('Branch Closure Driven Attrition'!$D$9:$G$12,MATCH(Model!$B29,'Branch Closure Driven Attrition'!$C$9:$C$12,TRUE),MATCH(Model!M29,'Branch Closure Driven Attrition'!$D$8:$G$8,TRUE))))</f>
        <v>1</v>
      </c>
      <c r="T29" s="23">
        <f>(1-IF(Model!N29=0,0,INDEX('Branch Closure Driven Attrition'!$D$9:$G$12,MATCH(Model!$B29,'Branch Closure Driven Attrition'!$C$9:$C$12,TRUE),MATCH(Model!N29,'Branch Closure Driven Attrition'!$D$8:$G$8,TRUE))))</f>
        <v>1</v>
      </c>
      <c r="U29" s="23">
        <f>(1-IF(Model!O29=0,0,INDEX('Branch Closure Driven Attrition'!$D$9:$G$12,MATCH(Model!$B29,'Branch Closure Driven Attrition'!$C$9:$C$12,TRUE),MATCH(Model!O29,'Branch Closure Driven Attrition'!$D$8:$G$8,TRUE))))</f>
        <v>0.75</v>
      </c>
      <c r="V29" s="23">
        <f>(1-IF(Model!P29=0,0,INDEX('Branch Closure Driven Attrition'!$D$9:$G$12,MATCH(Model!$B29,'Branch Closure Driven Attrition'!$C$9:$C$12,TRUE),MATCH(Model!P29,'Branch Closure Driven Attrition'!$D$8:$G$8,TRUE))))</f>
        <v>1</v>
      </c>
      <c r="W29" s="29"/>
      <c r="X29" s="23">
        <f>Model!R29</f>
        <v>1</v>
      </c>
      <c r="Y29" s="23">
        <f>IF(Model!$C29&lt;'Fee Driven Attrition'!$I$8,1-IF(Model!Y$13='Fee Driven Attrition'!$J$7,'Fee Driven Attrition'!$J$8,'Fee Driven Attrition'!$K$8),1)</f>
        <v>0.9</v>
      </c>
      <c r="Z29" s="23">
        <f>IF(Model!$C29&lt;'Fee Driven Attrition'!$I$9,1-IF(Model!Z$13='Fee Driven Attrition'!$J$7,'Fee Driven Attrition'!$J$9,'Fee Driven Attrition'!$K$9),1)</f>
        <v>0.95</v>
      </c>
      <c r="AA29" s="23">
        <f>IF(Model!$C29&lt;'Fee Driven Attrition'!$I$8,1-IF(Model!AA$13='Fee Driven Attrition'!$J$7,'Fee Driven Attrition'!$J$8,'Fee Driven Attrition'!$K$8),1)</f>
        <v>0.8</v>
      </c>
      <c r="AB29" s="23">
        <f>IF(Model!$C29&lt;'Fee Driven Attrition'!$I$9,1-IF(Model!AB$13='Fee Driven Attrition'!$J$7,'Fee Driven Attrition'!$J$9,'Fee Driven Attrition'!$K$9),1)</f>
        <v>0.85</v>
      </c>
      <c r="AC29" s="29"/>
      <c r="AD29" s="23"/>
      <c r="AE29" s="23">
        <f>INDEX(Model!$R29:$V29,,MATCH(Model!AE$14,Model!$R$14:'Model'!$V$14,FALSE))*INDEX(Model!$X29:$AB29,MATCH(Model!AE$12+Model!AE$13,Model!$X$14:$AB$14,FALSE))</f>
        <v>1</v>
      </c>
      <c r="AF29" s="23">
        <f>INDEX(Model!$R29:$V29,,MATCH(Model!AF$14,Model!$R$14:'Model'!$V$14,FALSE))*INDEX(Model!$X29:$AB29,MATCH(Model!AF$12+Model!AF$13,Model!$X$14:$AB$14,FALSE))</f>
        <v>1</v>
      </c>
      <c r="AG29" s="23">
        <f>INDEX(Model!$R29:$V29,,MATCH(Model!AG$14,Model!$R$14:'Model'!$V$14,FALSE))*INDEX(Model!$X29:$AB29,MATCH(Model!AG$12+Model!AG$13,Model!$X$14:$AB$14,FALSE))</f>
        <v>1</v>
      </c>
      <c r="AH29" s="23">
        <f>INDEX(Model!$R29:$V29,,MATCH(Model!AH$14,Model!$R$14:'Model'!$V$14,FALSE))*INDEX(Model!$X29:$AB29,MATCH(Model!AH$12+Model!AH$13,Model!$X$14:$AB$14,FALSE))</f>
        <v>0.75</v>
      </c>
      <c r="AI29" s="23">
        <f>INDEX(Model!$R29:$V29,,MATCH(Model!AI$14,Model!$R$14:'Model'!$V$14,FALSE))*INDEX(Model!$X29:$AB29,MATCH(Model!AI$12+Model!AI$13,Model!$X$14:$AB$14,FALSE))</f>
        <v>1</v>
      </c>
      <c r="AJ29" s="23">
        <f>INDEX(Model!$R29:$V29,,MATCH(Model!AJ$14,Model!$R$14:'Model'!$V$14,FALSE))*INDEX(Model!$X29:$AB29,MATCH(Model!AJ$12+Model!AJ$13,Model!$X$14:$AB$14,FALSE))</f>
        <v>0.9</v>
      </c>
      <c r="AK29" s="23">
        <f>INDEX(Model!$R29:$V29,,MATCH(Model!AK$14,Model!$R$14:'Model'!$V$14,FALSE))*INDEX(Model!$X29:$AB29,MATCH(Model!AK$12+Model!AK$13,Model!$X$14:$AB$14,FALSE))</f>
        <v>0.9</v>
      </c>
      <c r="AL29" s="23">
        <f>INDEX(Model!$R29:$V29,,MATCH(Model!AL$14,Model!$R$14:'Model'!$V$14,FALSE))*INDEX(Model!$X29:$AB29,MATCH(Model!AL$12+Model!AL$13,Model!$X$14:$AB$14,FALSE))</f>
        <v>0.9</v>
      </c>
      <c r="AM29" s="23">
        <f>INDEX(Model!$R29:$V29,,MATCH(Model!AM$14,Model!$R$14:'Model'!$V$14,FALSE))*INDEX(Model!$X29:$AB29,MATCH(Model!AM$12+Model!AM$13,Model!$X$14:$AB$14,FALSE))</f>
        <v>0.67500000000000004</v>
      </c>
      <c r="AN29" s="23">
        <f>INDEX(Model!$R29:$V29,,MATCH(Model!AN$14,Model!$R$14:'Model'!$V$14,FALSE))*INDEX(Model!$X29:$AB29,MATCH(Model!AN$12+Model!AN$13,Model!$X$14:$AB$14,FALSE))</f>
        <v>0.9</v>
      </c>
      <c r="AO29" s="23">
        <f>INDEX(Model!$R29:$V29,,MATCH(Model!AO$14,Model!$R$14:'Model'!$V$14,FALSE))*INDEX(Model!$X29:$AB29,MATCH(Model!AO$12+Model!AO$13,Model!$X$14:$AB$14,FALSE))</f>
        <v>0.95</v>
      </c>
      <c r="AP29" s="23">
        <f>INDEX(Model!$R29:$V29,,MATCH(Model!AP$14,Model!$R$14:'Model'!$V$14,FALSE))*INDEX(Model!$X29:$AB29,MATCH(Model!AP$12+Model!AP$13,Model!$X$14:$AB$14,FALSE))</f>
        <v>0.95</v>
      </c>
      <c r="AQ29" s="23">
        <f>INDEX(Model!$R29:$V29,,MATCH(Model!AQ$14,Model!$R$14:'Model'!$V$14,FALSE))*INDEX(Model!$X29:$AB29,MATCH(Model!AQ$12+Model!AQ$13,Model!$X$14:$AB$14,FALSE))</f>
        <v>0.95</v>
      </c>
      <c r="AR29" s="23">
        <f>INDEX(Model!$R29:$V29,,MATCH(Model!AR$14,Model!$R$14:'Model'!$V$14,FALSE))*INDEX(Model!$X29:$AB29,MATCH(Model!AR$12+Model!AR$13,Model!$X$14:$AB$14,FALSE))</f>
        <v>0.71249999999999991</v>
      </c>
      <c r="AS29" s="23">
        <f>INDEX(Model!$R29:$V29,,MATCH(Model!AS$14,Model!$R$14:'Model'!$V$14,FALSE))*INDEX(Model!$X29:$AB29,MATCH(Model!AS$12+Model!AS$13,Model!$X$14:$AB$14,FALSE))</f>
        <v>0.95</v>
      </c>
      <c r="AT29" s="23">
        <f>INDEX(Model!$R29:$V29,,MATCH(Model!AT$14,Model!$R$14:'Model'!$V$14,FALSE))*INDEX(Model!$X29:$AB29,MATCH(Model!AT$12+Model!AT$13,Model!$X$14:$AB$14,FALSE))</f>
        <v>0.8</v>
      </c>
      <c r="AU29" s="23">
        <f>INDEX(Model!$R29:$V29,,MATCH(Model!AU$14,Model!$R$14:'Model'!$V$14,FALSE))*INDEX(Model!$X29:$AB29,MATCH(Model!AU$12+Model!AU$13,Model!$X$14:$AB$14,FALSE))</f>
        <v>0.8</v>
      </c>
      <c r="AV29" s="23">
        <f>INDEX(Model!$R29:$V29,,MATCH(Model!AV$14,Model!$R$14:'Model'!$V$14,FALSE))*INDEX(Model!$X29:$AB29,MATCH(Model!AV$12+Model!AV$13,Model!$X$14:$AB$14,FALSE))</f>
        <v>0.8</v>
      </c>
      <c r="AW29" s="23">
        <f>INDEX(Model!$R29:$V29,,MATCH(Model!AW$14,Model!$R$14:'Model'!$V$14,FALSE))*INDEX(Model!$X29:$AB29,MATCH(Model!AW$12+Model!AW$13,Model!$X$14:$AB$14,FALSE))</f>
        <v>0.60000000000000009</v>
      </c>
      <c r="AX29" s="23">
        <f>INDEX(Model!$R29:$V29,,MATCH(Model!AX$14,Model!$R$14:'Model'!$V$14,FALSE))*INDEX(Model!$X29:$AB29,MATCH(Model!AX$12+Model!AX$13,Model!$X$14:$AB$14,FALSE))</f>
        <v>0.8</v>
      </c>
      <c r="AY29" s="23">
        <f>INDEX(Model!$R29:$V29,,MATCH(Model!AY$14,Model!$R$14:'Model'!$V$14,FALSE))*INDEX(Model!$X29:$AB29,MATCH(Model!AY$12+Model!AY$13,Model!$X$14:$AB$14,FALSE))</f>
        <v>0.85</v>
      </c>
      <c r="AZ29" s="23">
        <f>INDEX(Model!$R29:$V29,,MATCH(Model!AZ$14,Model!$R$14:'Model'!$V$14,FALSE))*INDEX(Model!$X29:$AB29,MATCH(Model!AZ$12+Model!AZ$13,Model!$X$14:$AB$14,FALSE))</f>
        <v>0.85</v>
      </c>
      <c r="BA29" s="23">
        <f>INDEX(Model!$R29:$V29,,MATCH(Model!BA$14,Model!$R$14:'Model'!$V$14,FALSE))*INDEX(Model!$X29:$AB29,MATCH(Model!BA$12+Model!BA$13,Model!$X$14:$AB$14,FALSE))</f>
        <v>0.85</v>
      </c>
      <c r="BB29" s="23">
        <f>INDEX(Model!$R29:$V29,,MATCH(Model!BB$14,Model!$R$14:'Model'!$V$14,FALSE))*INDEX(Model!$X29:$AB29,MATCH(Model!BB$12+Model!BB$13,Model!$X$14:$AB$14,FALSE))</f>
        <v>0.63749999999999996</v>
      </c>
      <c r="BC29" s="23">
        <f>INDEX(Model!$R29:$V29,,MATCH(Model!BC$14,Model!$R$14:'Model'!$V$14,FALSE))*INDEX(Model!$X29:$AB29,MATCH(Model!BC$12+Model!BC$13,Model!$X$14:$AB$14,FALSE))</f>
        <v>0.85</v>
      </c>
      <c r="BD29" s="60"/>
      <c r="BE29" s="33">
        <f>Model!C29*1%</f>
        <v>115.27445694715477</v>
      </c>
      <c r="BF29" s="1"/>
      <c r="BG29" s="1"/>
      <c r="BH29" s="38">
        <f>IF(Model!$C29&lt;Model!CI$12,Model!CI$13,0)</f>
        <v>0</v>
      </c>
      <c r="BI29" s="38">
        <f>IF(Model!$C29&lt;Model!CJ$12,Model!CJ$13,0)</f>
        <v>0</v>
      </c>
      <c r="BJ29" s="38">
        <f>IF(Model!$C29&lt;Model!CK$12,Model!CK$13,0)</f>
        <v>0</v>
      </c>
      <c r="BK29" s="38">
        <f>IF(Model!$C29&lt;Model!CL$12,Model!CL$13,0)</f>
        <v>0</v>
      </c>
      <c r="BL29" s="38">
        <f>IF(Model!$C29&lt;Model!CM$12,Model!CM$13,0)</f>
        <v>0</v>
      </c>
      <c r="BM29" s="38">
        <f>IF(Model!$C29&lt;Model!CN$12,Model!CN$13,0)</f>
        <v>40</v>
      </c>
      <c r="BN29" s="38">
        <f>IF(Model!$C29&lt;Model!CO$12,Model!CO$13,0)</f>
        <v>40</v>
      </c>
      <c r="BO29" s="38">
        <f>IF(Model!$C29&lt;Model!CP$12,Model!CP$13,0)</f>
        <v>40</v>
      </c>
      <c r="BP29" s="38">
        <f>IF(Model!$C29&lt;Model!CQ$12,Model!CQ$13,0)</f>
        <v>40</v>
      </c>
      <c r="BQ29" s="38">
        <f>IF(Model!$C29&lt;Model!CR$12,Model!CR$13,0)</f>
        <v>40</v>
      </c>
      <c r="BR29" s="38">
        <f>IF(Model!$C29&lt;Model!CS$12,Model!CS$13,0)</f>
        <v>40</v>
      </c>
      <c r="BS29" s="38">
        <f>IF(Model!$C29&lt;Model!CT$12,Model!CT$13,0)</f>
        <v>40</v>
      </c>
      <c r="BT29" s="38">
        <f>IF(Model!$C29&lt;Model!CU$12,Model!CU$13,0)</f>
        <v>40</v>
      </c>
      <c r="BU29" s="38">
        <f>IF(Model!$C29&lt;Model!CV$12,Model!CV$13,0)</f>
        <v>40</v>
      </c>
      <c r="BV29" s="38">
        <f>IF(Model!$C29&lt;Model!CW$12,Model!CW$13,0)</f>
        <v>40</v>
      </c>
      <c r="BW29" s="38">
        <f>IF(Model!$C29&lt;Model!CX$12,Model!CX$13,0)</f>
        <v>60</v>
      </c>
      <c r="BX29" s="38">
        <f>IF(Model!$C29&lt;Model!CY$12,Model!CY$13,0)</f>
        <v>60</v>
      </c>
      <c r="BY29" s="38">
        <f>IF(Model!$C29&lt;Model!CZ$12,Model!CZ$13,0)</f>
        <v>60</v>
      </c>
      <c r="BZ29" s="38">
        <f>IF(Model!$C29&lt;Model!DA$12,Model!DA$13,0)</f>
        <v>60</v>
      </c>
      <c r="CA29" s="38">
        <f>IF(Model!$C29&lt;Model!DB$12,Model!DB$13,0)</f>
        <v>60</v>
      </c>
      <c r="CB29" s="38">
        <f>IF(Model!$C29&lt;Model!DC$12,Model!DC$13,0)</f>
        <v>60</v>
      </c>
      <c r="CC29" s="38">
        <f>IF(Model!$C29&lt;Model!DD$12,Model!DD$13,0)</f>
        <v>60</v>
      </c>
      <c r="CD29" s="38">
        <f>IF(Model!$C29&lt;Model!DE$12,Model!DE$13,0)</f>
        <v>60</v>
      </c>
      <c r="CE29" s="38">
        <f>IF(Model!$C29&lt;Model!DF$12,Model!DF$13,0)</f>
        <v>60</v>
      </c>
      <c r="CF29" s="38">
        <f>IF(Model!$C29&lt;Model!DG$12,Model!DG$13,0)</f>
        <v>60</v>
      </c>
      <c r="CG29" s="1"/>
      <c r="CH29" s="1"/>
      <c r="CI29" s="40">
        <f>Model!$BE29+Model!BH29-50</f>
        <v>65.274456947154775</v>
      </c>
      <c r="CJ29" s="40">
        <f>Model!$BE29+Model!BI29-50</f>
        <v>65.274456947154775</v>
      </c>
      <c r="CK29" s="40">
        <f>Model!$BE29+Model!BJ29-50</f>
        <v>65.274456947154775</v>
      </c>
      <c r="CL29" s="40">
        <f>Model!$BE29+Model!BK29-50</f>
        <v>65.274456947154775</v>
      </c>
      <c r="CM29" s="40">
        <f>Model!$BE29+Model!BL29-50</f>
        <v>65.274456947154775</v>
      </c>
      <c r="CN29" s="40">
        <f>Model!$BE29+Model!BM29-50</f>
        <v>105.27445694715476</v>
      </c>
      <c r="CO29" s="40">
        <f>Model!$BE29+Model!BN29-50</f>
        <v>105.27445694715476</v>
      </c>
      <c r="CP29" s="40">
        <f>Model!$BE29+Model!BO29-50</f>
        <v>105.27445694715476</v>
      </c>
      <c r="CQ29" s="40">
        <f>Model!$BE29+Model!BP29-50</f>
        <v>105.27445694715476</v>
      </c>
      <c r="CR29" s="40">
        <f>Model!$BE29+Model!BQ29-50</f>
        <v>105.27445694715476</v>
      </c>
      <c r="CS29" s="40">
        <f>Model!$BE29+Model!BR29-50</f>
        <v>105.27445694715476</v>
      </c>
      <c r="CT29" s="40">
        <f>Model!$BE29+Model!BS29-50</f>
        <v>105.27445694715476</v>
      </c>
      <c r="CU29" s="40">
        <f>Model!$BE29+Model!BT29-50</f>
        <v>105.27445694715476</v>
      </c>
      <c r="CV29" s="40">
        <f>Model!$BE29+Model!BU29-50</f>
        <v>105.27445694715476</v>
      </c>
      <c r="CW29" s="40">
        <f>Model!$BE29+Model!BV29-50</f>
        <v>105.27445694715476</v>
      </c>
      <c r="CX29" s="40">
        <f>Model!$BE29+Model!BW29-50</f>
        <v>125.27445694715476</v>
      </c>
      <c r="CY29" s="40">
        <f>Model!$BE29+Model!BX29-50</f>
        <v>125.27445694715476</v>
      </c>
      <c r="CZ29" s="40">
        <f>Model!$BE29+Model!BY29-50</f>
        <v>125.27445694715476</v>
      </c>
      <c r="DA29" s="40">
        <f>Model!$BE29+Model!BZ29-50</f>
        <v>125.27445694715476</v>
      </c>
      <c r="DB29" s="40">
        <f>Model!$BE29+Model!CA29-50</f>
        <v>125.27445694715476</v>
      </c>
      <c r="DC29" s="40">
        <f>Model!$BE29+Model!CB29-50</f>
        <v>125.27445694715476</v>
      </c>
      <c r="DD29" s="40">
        <f>Model!$BE29+Model!CC29-50</f>
        <v>125.27445694715476</v>
      </c>
      <c r="DE29" s="40">
        <f>Model!$BE29+Model!CD29-50</f>
        <v>125.27445694715476</v>
      </c>
      <c r="DF29" s="40">
        <f>Model!$BE29+Model!CE29-50</f>
        <v>125.27445694715476</v>
      </c>
      <c r="DG29" s="40">
        <f>Model!$BE29+Model!CF29-50</f>
        <v>125.27445694715476</v>
      </c>
      <c r="DH29" s="36"/>
      <c r="DI29" s="36"/>
      <c r="DJ29" s="40">
        <f>Model!AE29*Model!CI29</f>
        <v>65.274456947154775</v>
      </c>
      <c r="DK29" s="40">
        <f>Model!AF29*Model!CJ29</f>
        <v>65.274456947154775</v>
      </c>
      <c r="DL29" s="40">
        <f>Model!AG29*Model!CK29</f>
        <v>65.274456947154775</v>
      </c>
      <c r="DM29" s="40">
        <f>Model!AH29*Model!CL29</f>
        <v>48.955842710366085</v>
      </c>
      <c r="DN29" s="40">
        <f>Model!AI29*Model!CM29</f>
        <v>65.274456947154775</v>
      </c>
      <c r="DO29" s="40">
        <f>Model!AJ29*Model!CN29</f>
        <v>94.747011252439293</v>
      </c>
      <c r="DP29" s="40">
        <f>Model!AK29*Model!CO29</f>
        <v>94.747011252439293</v>
      </c>
      <c r="DQ29" s="40">
        <f>Model!AL29*Model!CP29</f>
        <v>94.747011252439293</v>
      </c>
      <c r="DR29" s="40">
        <f>Model!AM29*Model!CQ29</f>
        <v>71.060258439329473</v>
      </c>
      <c r="DS29" s="40">
        <f>Model!AN29*Model!CR29</f>
        <v>94.747011252439293</v>
      </c>
      <c r="DT29" s="40">
        <f>Model!AO29*Model!CS29</f>
        <v>100.01073409979702</v>
      </c>
      <c r="DU29" s="40">
        <f>Model!AP29*Model!CT29</f>
        <v>100.01073409979702</v>
      </c>
      <c r="DV29" s="40">
        <f>Model!AQ29*Model!CU29</f>
        <v>100.01073409979702</v>
      </c>
      <c r="DW29" s="40">
        <f>Model!AR29*Model!CV29</f>
        <v>75.008050574847758</v>
      </c>
      <c r="DX29" s="40">
        <f>Model!AS29*Model!CW29</f>
        <v>100.01073409979702</v>
      </c>
      <c r="DY29" s="40">
        <f>Model!AT29*Model!CX29</f>
        <v>100.21956555772381</v>
      </c>
      <c r="DZ29" s="40">
        <f>Model!AU29*Model!CY29</f>
        <v>100.21956555772381</v>
      </c>
      <c r="EA29" s="40">
        <f>Model!AV29*Model!CZ29</f>
        <v>100.21956555772381</v>
      </c>
      <c r="EB29" s="40">
        <f>Model!AW29*Model!DA29</f>
        <v>75.164674168292862</v>
      </c>
      <c r="EC29" s="40">
        <f>Model!AX29*Model!DB29</f>
        <v>100.21956555772381</v>
      </c>
      <c r="ED29" s="40">
        <f>Model!AY29*Model!DC29</f>
        <v>106.48328840508154</v>
      </c>
      <c r="EE29" s="40">
        <f>Model!AZ29*Model!DD29</f>
        <v>106.48328840508154</v>
      </c>
      <c r="EF29" s="40">
        <f>Model!BA29*Model!DE29</f>
        <v>106.48328840508154</v>
      </c>
      <c r="EG29" s="40">
        <f>Model!BB29*Model!DF29</f>
        <v>79.862466303811161</v>
      </c>
      <c r="EH29" s="40">
        <f>Model!BC29*Model!DG29</f>
        <v>106.48328840508154</v>
      </c>
      <c r="EI29" s="36"/>
      <c r="EJ29" s="36"/>
      <c r="EK29" s="36"/>
      <c r="EL29" s="36"/>
      <c r="EM29" s="36"/>
      <c r="EN29" s="36"/>
      <c r="EO29" s="36"/>
      <c r="EP29" s="36"/>
      <c r="EQ29" s="36"/>
      <c r="ER29" s="36"/>
      <c r="ES29" s="36"/>
      <c r="ET29" s="36"/>
      <c r="EU29" s="36"/>
    </row>
    <row r="30" spans="1:151">
      <c r="A30">
        <v>1009</v>
      </c>
      <c r="B30" s="29">
        <f>INDEX('Customer Longevity'!$A$7:$A$206,MATCH(Scratch!A30,'Customer Longevity'!$B$7:$B$206,0))</f>
        <v>8.8839145541538471</v>
      </c>
      <c r="C30" s="3">
        <f ca="1">VLOOKUP(A30,'Average Balance'!A:B,2,FALSE)</f>
        <v>23624.419341182638</v>
      </c>
      <c r="D30" s="3"/>
      <c r="E30" s="29">
        <f>INDEX('Distance to Each Branch'!$C$7:$C$806,MATCH(Scratch!$A30&amp;Scratch!E$14,'Distance to Each Branch'!$K$7:$K$806,0))</f>
        <v>4.4328571669094732</v>
      </c>
      <c r="F30" s="29">
        <f>INDEX('Distance to Each Branch'!$C$7:$C$806,MATCH(Scratch!$A30&amp;Scratch!F$14,'Distance to Each Branch'!$K$7:$K$806,0))</f>
        <v>0.46072712379313197</v>
      </c>
      <c r="G30" s="29">
        <f>INDEX('Distance to Each Branch'!$C$7:$C$806,MATCH(Scratch!$A30&amp;Scratch!G$14,'Distance to Each Branch'!$K$7:$K$806,0))</f>
        <v>4.7898739802385171</v>
      </c>
      <c r="H30" s="29">
        <f>INDEX('Distance to Each Branch'!$C$7:$C$806,MATCH(Scratch!$A30&amp;Scratch!H$14,'Distance to Each Branch'!$K$7:$K$806,0))</f>
        <v>1.3472415383322618</v>
      </c>
      <c r="I30" s="29" t="str">
        <f t="shared" si="23"/>
        <v>Branch B</v>
      </c>
      <c r="K30" s="34">
        <f>MIN(Model!E30:'Model'!H30)</f>
        <v>0.46072712379313197</v>
      </c>
      <c r="L30" s="34">
        <v>0</v>
      </c>
      <c r="M30" s="29">
        <f>IF(Model!E30=Model!$K30,SMALL(Model!$E30:'Model'!$H30,2)-Model!$K30,0)</f>
        <v>0</v>
      </c>
      <c r="N30" s="29">
        <f>IF(Model!F30=Model!$K30,SMALL(Model!$E30:'Model'!$H30,2)-Model!$K30,0)</f>
        <v>0.88651441453912982</v>
      </c>
      <c r="O30" s="29">
        <f>IF(Model!G30=Model!$K30,SMALL(Model!$E30:'Model'!$H30,2)-Model!$K30,0)</f>
        <v>0</v>
      </c>
      <c r="P30" s="29">
        <f>IF(Model!H30=Model!$K30,SMALL(Model!$E30:'Model'!$H30,2)-Model!$K30,0)</f>
        <v>0</v>
      </c>
      <c r="R30" s="23">
        <v>1</v>
      </c>
      <c r="S30" s="23">
        <f>(1-IF(Model!M30=0,0,INDEX('Branch Closure Driven Attrition'!$D$9:$G$12,MATCH(Model!$B30,'Branch Closure Driven Attrition'!$C$9:$C$12,TRUE),MATCH(Model!M30,'Branch Closure Driven Attrition'!$D$8:$G$8,TRUE))))</f>
        <v>1</v>
      </c>
      <c r="T30" s="23">
        <f>(1-IF(Model!N30=0,0,INDEX('Branch Closure Driven Attrition'!$D$9:$G$12,MATCH(Model!$B30,'Branch Closure Driven Attrition'!$C$9:$C$12,TRUE),MATCH(Model!N30,'Branch Closure Driven Attrition'!$D$8:$G$8,TRUE))))</f>
        <v>0.7</v>
      </c>
      <c r="U30" s="23">
        <f>(1-IF(Model!O30=0,0,INDEX('Branch Closure Driven Attrition'!$D$9:$G$12,MATCH(Model!$B30,'Branch Closure Driven Attrition'!$C$9:$C$12,TRUE),MATCH(Model!O30,'Branch Closure Driven Attrition'!$D$8:$G$8,TRUE))))</f>
        <v>1</v>
      </c>
      <c r="V30" s="23">
        <f>(1-IF(Model!P30=0,0,INDEX('Branch Closure Driven Attrition'!$D$9:$G$12,MATCH(Model!$B30,'Branch Closure Driven Attrition'!$C$9:$C$12,TRUE),MATCH(Model!P30,'Branch Closure Driven Attrition'!$D$8:$G$8,TRUE))))</f>
        <v>1</v>
      </c>
      <c r="W30" s="29"/>
      <c r="X30" s="23">
        <f>Model!R30</f>
        <v>1</v>
      </c>
      <c r="Y30" s="23">
        <f>IF(Model!$C30&lt;'Fee Driven Attrition'!$I$8,1-IF(Model!Y$13='Fee Driven Attrition'!$J$7,'Fee Driven Attrition'!$J$8,'Fee Driven Attrition'!$K$8),1)</f>
        <v>1</v>
      </c>
      <c r="Z30" s="23">
        <f>IF(Model!$C30&lt;'Fee Driven Attrition'!$I$9,1-IF(Model!Z$13='Fee Driven Attrition'!$J$7,'Fee Driven Attrition'!$J$9,'Fee Driven Attrition'!$K$9),1)</f>
        <v>1</v>
      </c>
      <c r="AA30" s="23">
        <f>IF(Model!$C30&lt;'Fee Driven Attrition'!$I$8,1-IF(Model!AA$13='Fee Driven Attrition'!$J$7,'Fee Driven Attrition'!$J$8,'Fee Driven Attrition'!$K$8),1)</f>
        <v>1</v>
      </c>
      <c r="AB30" s="23">
        <f>IF(Model!$C30&lt;'Fee Driven Attrition'!$I$9,1-IF(Model!AB$13='Fee Driven Attrition'!$J$7,'Fee Driven Attrition'!$J$9,'Fee Driven Attrition'!$K$9),1)</f>
        <v>1</v>
      </c>
      <c r="AC30" s="29"/>
      <c r="AD30" s="23"/>
      <c r="AE30" s="23">
        <f>INDEX(Model!$R30:$V30,,MATCH(Model!AE$14,Model!$R$14:'Model'!$V$14,FALSE))*INDEX(Model!$X30:$AB30,MATCH(Model!AE$12+Model!AE$13,Model!$X$14:$AB$14,FALSE))</f>
        <v>1</v>
      </c>
      <c r="AF30" s="23">
        <f>INDEX(Model!$R30:$V30,,MATCH(Model!AF$14,Model!$R$14:'Model'!$V$14,FALSE))*INDEX(Model!$X30:$AB30,MATCH(Model!AF$12+Model!AF$13,Model!$X$14:$AB$14,FALSE))</f>
        <v>1</v>
      </c>
      <c r="AG30" s="23">
        <f>INDEX(Model!$R30:$V30,,MATCH(Model!AG$14,Model!$R$14:'Model'!$V$14,FALSE))*INDEX(Model!$X30:$AB30,MATCH(Model!AG$12+Model!AG$13,Model!$X$14:$AB$14,FALSE))</f>
        <v>0.7</v>
      </c>
      <c r="AH30" s="23">
        <f>INDEX(Model!$R30:$V30,,MATCH(Model!AH$14,Model!$R$14:'Model'!$V$14,FALSE))*INDEX(Model!$X30:$AB30,MATCH(Model!AH$12+Model!AH$13,Model!$X$14:$AB$14,FALSE))</f>
        <v>1</v>
      </c>
      <c r="AI30" s="23">
        <f>INDEX(Model!$R30:$V30,,MATCH(Model!AI$14,Model!$R$14:'Model'!$V$14,FALSE))*INDEX(Model!$X30:$AB30,MATCH(Model!AI$12+Model!AI$13,Model!$X$14:$AB$14,FALSE))</f>
        <v>1</v>
      </c>
      <c r="AJ30" s="23">
        <f>INDEX(Model!$R30:$V30,,MATCH(Model!AJ$14,Model!$R$14:'Model'!$V$14,FALSE))*INDEX(Model!$X30:$AB30,MATCH(Model!AJ$12+Model!AJ$13,Model!$X$14:$AB$14,FALSE))</f>
        <v>1</v>
      </c>
      <c r="AK30" s="23">
        <f>INDEX(Model!$R30:$V30,,MATCH(Model!AK$14,Model!$R$14:'Model'!$V$14,FALSE))*INDEX(Model!$X30:$AB30,MATCH(Model!AK$12+Model!AK$13,Model!$X$14:$AB$14,FALSE))</f>
        <v>1</v>
      </c>
      <c r="AL30" s="23">
        <f>INDEX(Model!$R30:$V30,,MATCH(Model!AL$14,Model!$R$14:'Model'!$V$14,FALSE))*INDEX(Model!$X30:$AB30,MATCH(Model!AL$12+Model!AL$13,Model!$X$14:$AB$14,FALSE))</f>
        <v>0.7</v>
      </c>
      <c r="AM30" s="23">
        <f>INDEX(Model!$R30:$V30,,MATCH(Model!AM$14,Model!$R$14:'Model'!$V$14,FALSE))*INDEX(Model!$X30:$AB30,MATCH(Model!AM$12+Model!AM$13,Model!$X$14:$AB$14,FALSE))</f>
        <v>1</v>
      </c>
      <c r="AN30" s="23">
        <f>INDEX(Model!$R30:$V30,,MATCH(Model!AN$14,Model!$R$14:'Model'!$V$14,FALSE))*INDEX(Model!$X30:$AB30,MATCH(Model!AN$12+Model!AN$13,Model!$X$14:$AB$14,FALSE))</f>
        <v>1</v>
      </c>
      <c r="AO30" s="23">
        <f>INDEX(Model!$R30:$V30,,MATCH(Model!AO$14,Model!$R$14:'Model'!$V$14,FALSE))*INDEX(Model!$X30:$AB30,MATCH(Model!AO$12+Model!AO$13,Model!$X$14:$AB$14,FALSE))</f>
        <v>1</v>
      </c>
      <c r="AP30" s="23">
        <f>INDEX(Model!$R30:$V30,,MATCH(Model!AP$14,Model!$R$14:'Model'!$V$14,FALSE))*INDEX(Model!$X30:$AB30,MATCH(Model!AP$12+Model!AP$13,Model!$X$14:$AB$14,FALSE))</f>
        <v>1</v>
      </c>
      <c r="AQ30" s="23">
        <f>INDEX(Model!$R30:$V30,,MATCH(Model!AQ$14,Model!$R$14:'Model'!$V$14,FALSE))*INDEX(Model!$X30:$AB30,MATCH(Model!AQ$12+Model!AQ$13,Model!$X$14:$AB$14,FALSE))</f>
        <v>0.7</v>
      </c>
      <c r="AR30" s="23">
        <f>INDEX(Model!$R30:$V30,,MATCH(Model!AR$14,Model!$R$14:'Model'!$V$14,FALSE))*INDEX(Model!$X30:$AB30,MATCH(Model!AR$12+Model!AR$13,Model!$X$14:$AB$14,FALSE))</f>
        <v>1</v>
      </c>
      <c r="AS30" s="23">
        <f>INDEX(Model!$R30:$V30,,MATCH(Model!AS$14,Model!$R$14:'Model'!$V$14,FALSE))*INDEX(Model!$X30:$AB30,MATCH(Model!AS$12+Model!AS$13,Model!$X$14:$AB$14,FALSE))</f>
        <v>1</v>
      </c>
      <c r="AT30" s="23">
        <f>INDEX(Model!$R30:$V30,,MATCH(Model!AT$14,Model!$R$14:'Model'!$V$14,FALSE))*INDEX(Model!$X30:$AB30,MATCH(Model!AT$12+Model!AT$13,Model!$X$14:$AB$14,FALSE))</f>
        <v>1</v>
      </c>
      <c r="AU30" s="23">
        <f>INDEX(Model!$R30:$V30,,MATCH(Model!AU$14,Model!$R$14:'Model'!$V$14,FALSE))*INDEX(Model!$X30:$AB30,MATCH(Model!AU$12+Model!AU$13,Model!$X$14:$AB$14,FALSE))</f>
        <v>1</v>
      </c>
      <c r="AV30" s="23">
        <f>INDEX(Model!$R30:$V30,,MATCH(Model!AV$14,Model!$R$14:'Model'!$V$14,FALSE))*INDEX(Model!$X30:$AB30,MATCH(Model!AV$12+Model!AV$13,Model!$X$14:$AB$14,FALSE))</f>
        <v>0.7</v>
      </c>
      <c r="AW30" s="23">
        <f>INDEX(Model!$R30:$V30,,MATCH(Model!AW$14,Model!$R$14:'Model'!$V$14,FALSE))*INDEX(Model!$X30:$AB30,MATCH(Model!AW$12+Model!AW$13,Model!$X$14:$AB$14,FALSE))</f>
        <v>1</v>
      </c>
      <c r="AX30" s="23">
        <f>INDEX(Model!$R30:$V30,,MATCH(Model!AX$14,Model!$R$14:'Model'!$V$14,FALSE))*INDEX(Model!$X30:$AB30,MATCH(Model!AX$12+Model!AX$13,Model!$X$14:$AB$14,FALSE))</f>
        <v>1</v>
      </c>
      <c r="AY30" s="23">
        <f>INDEX(Model!$R30:$V30,,MATCH(Model!AY$14,Model!$R$14:'Model'!$V$14,FALSE))*INDEX(Model!$X30:$AB30,MATCH(Model!AY$12+Model!AY$13,Model!$X$14:$AB$14,FALSE))</f>
        <v>1</v>
      </c>
      <c r="AZ30" s="23">
        <f>INDEX(Model!$R30:$V30,,MATCH(Model!AZ$14,Model!$R$14:'Model'!$V$14,FALSE))*INDEX(Model!$X30:$AB30,MATCH(Model!AZ$12+Model!AZ$13,Model!$X$14:$AB$14,FALSE))</f>
        <v>1</v>
      </c>
      <c r="BA30" s="23">
        <f>INDEX(Model!$R30:$V30,,MATCH(Model!BA$14,Model!$R$14:'Model'!$V$14,FALSE))*INDEX(Model!$X30:$AB30,MATCH(Model!BA$12+Model!BA$13,Model!$X$14:$AB$14,FALSE))</f>
        <v>0.7</v>
      </c>
      <c r="BB30" s="23">
        <f>INDEX(Model!$R30:$V30,,MATCH(Model!BB$14,Model!$R$14:'Model'!$V$14,FALSE))*INDEX(Model!$X30:$AB30,MATCH(Model!BB$12+Model!BB$13,Model!$X$14:$AB$14,FALSE))</f>
        <v>1</v>
      </c>
      <c r="BC30" s="23">
        <f>INDEX(Model!$R30:$V30,,MATCH(Model!BC$14,Model!$R$14:'Model'!$V$14,FALSE))*INDEX(Model!$X30:$AB30,MATCH(Model!BC$12+Model!BC$13,Model!$X$14:$AB$14,FALSE))</f>
        <v>1</v>
      </c>
      <c r="BD30" s="60"/>
      <c r="BE30" s="33">
        <f>Model!C30*1%</f>
        <v>236.24419341182639</v>
      </c>
      <c r="BF30" s="1"/>
      <c r="BG30" s="1"/>
      <c r="BH30" s="38">
        <f>IF(Model!$C30&lt;Model!CI$12,Model!CI$13,0)</f>
        <v>0</v>
      </c>
      <c r="BI30" s="38">
        <f>IF(Model!$C30&lt;Model!CJ$12,Model!CJ$13,0)</f>
        <v>0</v>
      </c>
      <c r="BJ30" s="38">
        <f>IF(Model!$C30&lt;Model!CK$12,Model!CK$13,0)</f>
        <v>0</v>
      </c>
      <c r="BK30" s="38">
        <f>IF(Model!$C30&lt;Model!CL$12,Model!CL$13,0)</f>
        <v>0</v>
      </c>
      <c r="BL30" s="38">
        <f>IF(Model!$C30&lt;Model!CM$12,Model!CM$13,0)</f>
        <v>0</v>
      </c>
      <c r="BM30" s="38">
        <f>IF(Model!$C30&lt;Model!CN$12,Model!CN$13,0)</f>
        <v>0</v>
      </c>
      <c r="BN30" s="38">
        <f>IF(Model!$C30&lt;Model!CO$12,Model!CO$13,0)</f>
        <v>0</v>
      </c>
      <c r="BO30" s="38">
        <f>IF(Model!$C30&lt;Model!CP$12,Model!CP$13,0)</f>
        <v>0</v>
      </c>
      <c r="BP30" s="38">
        <f>IF(Model!$C30&lt;Model!CQ$12,Model!CQ$13,0)</f>
        <v>0</v>
      </c>
      <c r="BQ30" s="38">
        <f>IF(Model!$C30&lt;Model!CR$12,Model!CR$13,0)</f>
        <v>0</v>
      </c>
      <c r="BR30" s="38">
        <f>IF(Model!$C30&lt;Model!CS$12,Model!CS$13,0)</f>
        <v>0</v>
      </c>
      <c r="BS30" s="38">
        <f>IF(Model!$C30&lt;Model!CT$12,Model!CT$13,0)</f>
        <v>0</v>
      </c>
      <c r="BT30" s="38">
        <f>IF(Model!$C30&lt;Model!CU$12,Model!CU$13,0)</f>
        <v>0</v>
      </c>
      <c r="BU30" s="38">
        <f>IF(Model!$C30&lt;Model!CV$12,Model!CV$13,0)</f>
        <v>0</v>
      </c>
      <c r="BV30" s="38">
        <f>IF(Model!$C30&lt;Model!CW$12,Model!CW$13,0)</f>
        <v>0</v>
      </c>
      <c r="BW30" s="38">
        <f>IF(Model!$C30&lt;Model!CX$12,Model!CX$13,0)</f>
        <v>0</v>
      </c>
      <c r="BX30" s="38">
        <f>IF(Model!$C30&lt;Model!CY$12,Model!CY$13,0)</f>
        <v>0</v>
      </c>
      <c r="BY30" s="38">
        <f>IF(Model!$C30&lt;Model!CZ$12,Model!CZ$13,0)</f>
        <v>0</v>
      </c>
      <c r="BZ30" s="38">
        <f>IF(Model!$C30&lt;Model!DA$12,Model!DA$13,0)</f>
        <v>0</v>
      </c>
      <c r="CA30" s="38">
        <f>IF(Model!$C30&lt;Model!DB$12,Model!DB$13,0)</f>
        <v>0</v>
      </c>
      <c r="CB30" s="38">
        <f>IF(Model!$C30&lt;Model!DC$12,Model!DC$13,0)</f>
        <v>0</v>
      </c>
      <c r="CC30" s="38">
        <f>IF(Model!$C30&lt;Model!DD$12,Model!DD$13,0)</f>
        <v>0</v>
      </c>
      <c r="CD30" s="38">
        <f>IF(Model!$C30&lt;Model!DE$12,Model!DE$13,0)</f>
        <v>0</v>
      </c>
      <c r="CE30" s="38">
        <f>IF(Model!$C30&lt;Model!DF$12,Model!DF$13,0)</f>
        <v>0</v>
      </c>
      <c r="CF30" s="38">
        <f>IF(Model!$C30&lt;Model!DG$12,Model!DG$13,0)</f>
        <v>0</v>
      </c>
      <c r="CG30" s="1"/>
      <c r="CH30" s="1"/>
      <c r="CI30" s="40">
        <f>Model!$BE30+Model!BH30-50</f>
        <v>186.24419341182639</v>
      </c>
      <c r="CJ30" s="40">
        <f>Model!$BE30+Model!BI30-50</f>
        <v>186.24419341182639</v>
      </c>
      <c r="CK30" s="40">
        <f>Model!$BE30+Model!BJ30-50</f>
        <v>186.24419341182639</v>
      </c>
      <c r="CL30" s="40">
        <f>Model!$BE30+Model!BK30-50</f>
        <v>186.24419341182639</v>
      </c>
      <c r="CM30" s="40">
        <f>Model!$BE30+Model!BL30-50</f>
        <v>186.24419341182639</v>
      </c>
      <c r="CN30" s="40">
        <f>Model!$BE30+Model!BM30-50</f>
        <v>186.24419341182639</v>
      </c>
      <c r="CO30" s="40">
        <f>Model!$BE30+Model!BN30-50</f>
        <v>186.24419341182639</v>
      </c>
      <c r="CP30" s="40">
        <f>Model!$BE30+Model!BO30-50</f>
        <v>186.24419341182639</v>
      </c>
      <c r="CQ30" s="40">
        <f>Model!$BE30+Model!BP30-50</f>
        <v>186.24419341182639</v>
      </c>
      <c r="CR30" s="40">
        <f>Model!$BE30+Model!BQ30-50</f>
        <v>186.24419341182639</v>
      </c>
      <c r="CS30" s="40">
        <f>Model!$BE30+Model!BR30-50</f>
        <v>186.24419341182639</v>
      </c>
      <c r="CT30" s="40">
        <f>Model!$BE30+Model!BS30-50</f>
        <v>186.24419341182639</v>
      </c>
      <c r="CU30" s="40">
        <f>Model!$BE30+Model!BT30-50</f>
        <v>186.24419341182639</v>
      </c>
      <c r="CV30" s="40">
        <f>Model!$BE30+Model!BU30-50</f>
        <v>186.24419341182639</v>
      </c>
      <c r="CW30" s="40">
        <f>Model!$BE30+Model!BV30-50</f>
        <v>186.24419341182639</v>
      </c>
      <c r="CX30" s="40">
        <f>Model!$BE30+Model!BW30-50</f>
        <v>186.24419341182639</v>
      </c>
      <c r="CY30" s="40">
        <f>Model!$BE30+Model!BX30-50</f>
        <v>186.24419341182639</v>
      </c>
      <c r="CZ30" s="40">
        <f>Model!$BE30+Model!BY30-50</f>
        <v>186.24419341182639</v>
      </c>
      <c r="DA30" s="40">
        <f>Model!$BE30+Model!BZ30-50</f>
        <v>186.24419341182639</v>
      </c>
      <c r="DB30" s="40">
        <f>Model!$BE30+Model!CA30-50</f>
        <v>186.24419341182639</v>
      </c>
      <c r="DC30" s="40">
        <f>Model!$BE30+Model!CB30-50</f>
        <v>186.24419341182639</v>
      </c>
      <c r="DD30" s="40">
        <f>Model!$BE30+Model!CC30-50</f>
        <v>186.24419341182639</v>
      </c>
      <c r="DE30" s="40">
        <f>Model!$BE30+Model!CD30-50</f>
        <v>186.24419341182639</v>
      </c>
      <c r="DF30" s="40">
        <f>Model!$BE30+Model!CE30-50</f>
        <v>186.24419341182639</v>
      </c>
      <c r="DG30" s="40">
        <f>Model!$BE30+Model!CF30-50</f>
        <v>186.24419341182639</v>
      </c>
      <c r="DH30" s="36"/>
      <c r="DI30" s="36"/>
      <c r="DJ30" s="40">
        <f>Model!AE30*Model!CI30</f>
        <v>186.24419341182639</v>
      </c>
      <c r="DK30" s="40">
        <f>Model!AF30*Model!CJ30</f>
        <v>186.24419341182639</v>
      </c>
      <c r="DL30" s="40">
        <f>Model!AG30*Model!CK30</f>
        <v>130.37093538827847</v>
      </c>
      <c r="DM30" s="40">
        <f>Model!AH30*Model!CL30</f>
        <v>186.24419341182639</v>
      </c>
      <c r="DN30" s="40">
        <f>Model!AI30*Model!CM30</f>
        <v>186.24419341182639</v>
      </c>
      <c r="DO30" s="40">
        <f>Model!AJ30*Model!CN30</f>
        <v>186.24419341182639</v>
      </c>
      <c r="DP30" s="40">
        <f>Model!AK30*Model!CO30</f>
        <v>186.24419341182639</v>
      </c>
      <c r="DQ30" s="40">
        <f>Model!AL30*Model!CP30</f>
        <v>130.37093538827847</v>
      </c>
      <c r="DR30" s="40">
        <f>Model!AM30*Model!CQ30</f>
        <v>186.24419341182639</v>
      </c>
      <c r="DS30" s="40">
        <f>Model!AN30*Model!CR30</f>
        <v>186.24419341182639</v>
      </c>
      <c r="DT30" s="40">
        <f>Model!AO30*Model!CS30</f>
        <v>186.24419341182639</v>
      </c>
      <c r="DU30" s="40">
        <f>Model!AP30*Model!CT30</f>
        <v>186.24419341182639</v>
      </c>
      <c r="DV30" s="40">
        <f>Model!AQ30*Model!CU30</f>
        <v>130.37093538827847</v>
      </c>
      <c r="DW30" s="40">
        <f>Model!AR30*Model!CV30</f>
        <v>186.24419341182639</v>
      </c>
      <c r="DX30" s="40">
        <f>Model!AS30*Model!CW30</f>
        <v>186.24419341182639</v>
      </c>
      <c r="DY30" s="40">
        <f>Model!AT30*Model!CX30</f>
        <v>186.24419341182639</v>
      </c>
      <c r="DZ30" s="40">
        <f>Model!AU30*Model!CY30</f>
        <v>186.24419341182639</v>
      </c>
      <c r="EA30" s="40">
        <f>Model!AV30*Model!CZ30</f>
        <v>130.37093538827847</v>
      </c>
      <c r="EB30" s="40">
        <f>Model!AW30*Model!DA30</f>
        <v>186.24419341182639</v>
      </c>
      <c r="EC30" s="40">
        <f>Model!AX30*Model!DB30</f>
        <v>186.24419341182639</v>
      </c>
      <c r="ED30" s="40">
        <f>Model!AY30*Model!DC30</f>
        <v>186.24419341182639</v>
      </c>
      <c r="EE30" s="40">
        <f>Model!AZ30*Model!DD30</f>
        <v>186.24419341182639</v>
      </c>
      <c r="EF30" s="40">
        <f>Model!BA30*Model!DE30</f>
        <v>130.37093538827847</v>
      </c>
      <c r="EG30" s="40">
        <f>Model!BB30*Model!DF30</f>
        <v>186.24419341182639</v>
      </c>
      <c r="EH30" s="40">
        <f>Model!BC30*Model!DG30</f>
        <v>186.24419341182639</v>
      </c>
      <c r="EI30" s="36"/>
      <c r="EJ30" s="36"/>
      <c r="EK30" s="36"/>
      <c r="EL30" s="36"/>
      <c r="EM30" s="36"/>
      <c r="EN30" s="36"/>
      <c r="EO30" s="36"/>
      <c r="EP30" s="36"/>
      <c r="EQ30" s="36"/>
      <c r="ER30" s="36"/>
      <c r="ES30" s="36"/>
      <c r="ET30" s="36"/>
      <c r="EU30" s="36"/>
    </row>
    <row r="31" spans="1:151">
      <c r="A31">
        <v>1002</v>
      </c>
      <c r="B31" s="29">
        <f>INDEX('Customer Longevity'!$A$7:$A$206,MATCH(Scratch!A31,'Customer Longevity'!$B$7:$B$206,0))</f>
        <v>4.21</v>
      </c>
      <c r="C31" s="3">
        <f ca="1">VLOOKUP(A31,'Average Balance'!A:B,2,FALSE)</f>
        <v>30013</v>
      </c>
      <c r="D31" s="3"/>
      <c r="E31" s="29">
        <f>INDEX('Distance to Each Branch'!$C$7:$C$806,MATCH(Scratch!$A31&amp;Scratch!E$14,'Distance to Each Branch'!$K$7:$K$806,0))</f>
        <v>4.5124964811458232</v>
      </c>
      <c r="F31" s="29">
        <f>INDEX('Distance to Each Branch'!$C$7:$C$806,MATCH(Scratch!$A31&amp;Scratch!F$14,'Distance to Each Branch'!$K$7:$K$806,0))</f>
        <v>1.3849938785928835</v>
      </c>
      <c r="G31" s="29">
        <f>INDEX('Distance to Each Branch'!$C$7:$C$806,MATCH(Scratch!$A31&amp;Scratch!G$14,'Distance to Each Branch'!$K$7:$K$806,0))</f>
        <v>3.5345555683657772</v>
      </c>
      <c r="H31" s="29">
        <f>INDEX('Distance to Each Branch'!$C$7:$C$806,MATCH(Scratch!$A31&amp;Scratch!H$14,'Distance to Each Branch'!$K$7:$K$806,0))</f>
        <v>3.6697800978377875</v>
      </c>
      <c r="I31" s="29" t="str">
        <f t="shared" si="23"/>
        <v>Branch B</v>
      </c>
      <c r="K31" s="34">
        <f>MIN(Model!E31:'Model'!H31)</f>
        <v>1.3849938785928835</v>
      </c>
      <c r="L31" s="34">
        <v>0</v>
      </c>
      <c r="M31" s="29">
        <f>IF(Model!E31=Model!$K31,SMALL(Model!$E31:'Model'!$H31,2)-Model!$K31,0)</f>
        <v>0</v>
      </c>
      <c r="N31" s="29">
        <f>IF(Model!F31=Model!$K31,SMALL(Model!$E31:'Model'!$H31,2)-Model!$K31,0)</f>
        <v>2.1495616897728937</v>
      </c>
      <c r="O31" s="29">
        <f>IF(Model!G31=Model!$K31,SMALL(Model!$E31:'Model'!$H31,2)-Model!$K31,0)</f>
        <v>0</v>
      </c>
      <c r="P31" s="29">
        <f>IF(Model!H31=Model!$K31,SMALL(Model!$E31:'Model'!$H31,2)-Model!$K31,0)</f>
        <v>0</v>
      </c>
      <c r="R31" s="23">
        <v>1</v>
      </c>
      <c r="S31" s="23">
        <f>(1-IF(Model!M31=0,0,INDEX('Branch Closure Driven Attrition'!$D$9:$G$12,MATCH(Model!$B31,'Branch Closure Driven Attrition'!$C$9:$C$12,TRUE),MATCH(Model!M31,'Branch Closure Driven Attrition'!$D$8:$G$8,TRUE))))</f>
        <v>1</v>
      </c>
      <c r="T31" s="23">
        <f>(1-IF(Model!N31=0,0,INDEX('Branch Closure Driven Attrition'!$D$9:$G$12,MATCH(Model!$B31,'Branch Closure Driven Attrition'!$C$9:$C$12,TRUE),MATCH(Model!N31,'Branch Closure Driven Attrition'!$D$8:$G$8,TRUE))))</f>
        <v>0.6</v>
      </c>
      <c r="U31" s="23">
        <f>(1-IF(Model!O31=0,0,INDEX('Branch Closure Driven Attrition'!$D$9:$G$12,MATCH(Model!$B31,'Branch Closure Driven Attrition'!$C$9:$C$12,TRUE),MATCH(Model!O31,'Branch Closure Driven Attrition'!$D$8:$G$8,TRUE))))</f>
        <v>1</v>
      </c>
      <c r="V31" s="23">
        <f>(1-IF(Model!P31=0,0,INDEX('Branch Closure Driven Attrition'!$D$9:$G$12,MATCH(Model!$B31,'Branch Closure Driven Attrition'!$C$9:$C$12,TRUE),MATCH(Model!P31,'Branch Closure Driven Attrition'!$D$8:$G$8,TRUE))))</f>
        <v>1</v>
      </c>
      <c r="W31" s="29"/>
      <c r="X31" s="23">
        <f>Model!R31</f>
        <v>1</v>
      </c>
      <c r="Y31" s="23">
        <f>IF(Model!$C31&lt;'Fee Driven Attrition'!$I$8,1-IF(Model!Y$13='Fee Driven Attrition'!$J$7,'Fee Driven Attrition'!$J$8,'Fee Driven Attrition'!$K$8),1)</f>
        <v>1</v>
      </c>
      <c r="Z31" s="23">
        <f>IF(Model!$C31&lt;'Fee Driven Attrition'!$I$9,1-IF(Model!Z$13='Fee Driven Attrition'!$J$7,'Fee Driven Attrition'!$J$9,'Fee Driven Attrition'!$K$9),1)</f>
        <v>1</v>
      </c>
      <c r="AA31" s="23">
        <f>IF(Model!$C31&lt;'Fee Driven Attrition'!$I$8,1-IF(Model!AA$13='Fee Driven Attrition'!$J$7,'Fee Driven Attrition'!$J$8,'Fee Driven Attrition'!$K$8),1)</f>
        <v>1</v>
      </c>
      <c r="AB31" s="23">
        <f>IF(Model!$C31&lt;'Fee Driven Attrition'!$I$9,1-IF(Model!AB$13='Fee Driven Attrition'!$J$7,'Fee Driven Attrition'!$J$9,'Fee Driven Attrition'!$K$9),1)</f>
        <v>1</v>
      </c>
      <c r="AC31" s="29"/>
      <c r="AD31" s="23"/>
      <c r="AE31" s="23">
        <f>INDEX(Model!$R31:$V31,,MATCH(Model!AE$14,Model!$R$14:'Model'!$V$14,FALSE))*INDEX(Model!$X31:$AB31,MATCH(Model!AE$12+Model!AE$13,Model!$X$14:$AB$14,FALSE))</f>
        <v>1</v>
      </c>
      <c r="AF31" s="23">
        <f>INDEX(Model!$R31:$V31,,MATCH(Model!AF$14,Model!$R$14:'Model'!$V$14,FALSE))*INDEX(Model!$X31:$AB31,MATCH(Model!AF$12+Model!AF$13,Model!$X$14:$AB$14,FALSE))</f>
        <v>1</v>
      </c>
      <c r="AG31" s="23">
        <f>INDEX(Model!$R31:$V31,,MATCH(Model!AG$14,Model!$R$14:'Model'!$V$14,FALSE))*INDEX(Model!$X31:$AB31,MATCH(Model!AG$12+Model!AG$13,Model!$X$14:$AB$14,FALSE))</f>
        <v>0.6</v>
      </c>
      <c r="AH31" s="23">
        <f>INDEX(Model!$R31:$V31,,MATCH(Model!AH$14,Model!$R$14:'Model'!$V$14,FALSE))*INDEX(Model!$X31:$AB31,MATCH(Model!AH$12+Model!AH$13,Model!$X$14:$AB$14,FALSE))</f>
        <v>1</v>
      </c>
      <c r="AI31" s="23">
        <f>INDEX(Model!$R31:$V31,,MATCH(Model!AI$14,Model!$R$14:'Model'!$V$14,FALSE))*INDEX(Model!$X31:$AB31,MATCH(Model!AI$12+Model!AI$13,Model!$X$14:$AB$14,FALSE))</f>
        <v>1</v>
      </c>
      <c r="AJ31" s="23">
        <f>INDEX(Model!$R31:$V31,,MATCH(Model!AJ$14,Model!$R$14:'Model'!$V$14,FALSE))*INDEX(Model!$X31:$AB31,MATCH(Model!AJ$12+Model!AJ$13,Model!$X$14:$AB$14,FALSE))</f>
        <v>1</v>
      </c>
      <c r="AK31" s="23">
        <f>INDEX(Model!$R31:$V31,,MATCH(Model!AK$14,Model!$R$14:'Model'!$V$14,FALSE))*INDEX(Model!$X31:$AB31,MATCH(Model!AK$12+Model!AK$13,Model!$X$14:$AB$14,FALSE))</f>
        <v>1</v>
      </c>
      <c r="AL31" s="23">
        <f>INDEX(Model!$R31:$V31,,MATCH(Model!AL$14,Model!$R$14:'Model'!$V$14,FALSE))*INDEX(Model!$X31:$AB31,MATCH(Model!AL$12+Model!AL$13,Model!$X$14:$AB$14,FALSE))</f>
        <v>0.6</v>
      </c>
      <c r="AM31" s="23">
        <f>INDEX(Model!$R31:$V31,,MATCH(Model!AM$14,Model!$R$14:'Model'!$V$14,FALSE))*INDEX(Model!$X31:$AB31,MATCH(Model!AM$12+Model!AM$13,Model!$X$14:$AB$14,FALSE))</f>
        <v>1</v>
      </c>
      <c r="AN31" s="23">
        <f>INDEX(Model!$R31:$V31,,MATCH(Model!AN$14,Model!$R$14:'Model'!$V$14,FALSE))*INDEX(Model!$X31:$AB31,MATCH(Model!AN$12+Model!AN$13,Model!$X$14:$AB$14,FALSE))</f>
        <v>1</v>
      </c>
      <c r="AO31" s="23">
        <f>INDEX(Model!$R31:$V31,,MATCH(Model!AO$14,Model!$R$14:'Model'!$V$14,FALSE))*INDEX(Model!$X31:$AB31,MATCH(Model!AO$12+Model!AO$13,Model!$X$14:$AB$14,FALSE))</f>
        <v>1</v>
      </c>
      <c r="AP31" s="23">
        <f>INDEX(Model!$R31:$V31,,MATCH(Model!AP$14,Model!$R$14:'Model'!$V$14,FALSE))*INDEX(Model!$X31:$AB31,MATCH(Model!AP$12+Model!AP$13,Model!$X$14:$AB$14,FALSE))</f>
        <v>1</v>
      </c>
      <c r="AQ31" s="23">
        <f>INDEX(Model!$R31:$V31,,MATCH(Model!AQ$14,Model!$R$14:'Model'!$V$14,FALSE))*INDEX(Model!$X31:$AB31,MATCH(Model!AQ$12+Model!AQ$13,Model!$X$14:$AB$14,FALSE))</f>
        <v>0.6</v>
      </c>
      <c r="AR31" s="23">
        <f>INDEX(Model!$R31:$V31,,MATCH(Model!AR$14,Model!$R$14:'Model'!$V$14,FALSE))*INDEX(Model!$X31:$AB31,MATCH(Model!AR$12+Model!AR$13,Model!$X$14:$AB$14,FALSE))</f>
        <v>1</v>
      </c>
      <c r="AS31" s="23">
        <f>INDEX(Model!$R31:$V31,,MATCH(Model!AS$14,Model!$R$14:'Model'!$V$14,FALSE))*INDEX(Model!$X31:$AB31,MATCH(Model!AS$12+Model!AS$13,Model!$X$14:$AB$14,FALSE))</f>
        <v>1</v>
      </c>
      <c r="AT31" s="23">
        <f>INDEX(Model!$R31:$V31,,MATCH(Model!AT$14,Model!$R$14:'Model'!$V$14,FALSE))*INDEX(Model!$X31:$AB31,MATCH(Model!AT$12+Model!AT$13,Model!$X$14:$AB$14,FALSE))</f>
        <v>1</v>
      </c>
      <c r="AU31" s="23">
        <f>INDEX(Model!$R31:$V31,,MATCH(Model!AU$14,Model!$R$14:'Model'!$V$14,FALSE))*INDEX(Model!$X31:$AB31,MATCH(Model!AU$12+Model!AU$13,Model!$X$14:$AB$14,FALSE))</f>
        <v>1</v>
      </c>
      <c r="AV31" s="23">
        <f>INDEX(Model!$R31:$V31,,MATCH(Model!AV$14,Model!$R$14:'Model'!$V$14,FALSE))*INDEX(Model!$X31:$AB31,MATCH(Model!AV$12+Model!AV$13,Model!$X$14:$AB$14,FALSE))</f>
        <v>0.6</v>
      </c>
      <c r="AW31" s="23">
        <f>INDEX(Model!$R31:$V31,,MATCH(Model!AW$14,Model!$R$14:'Model'!$V$14,FALSE))*INDEX(Model!$X31:$AB31,MATCH(Model!AW$12+Model!AW$13,Model!$X$14:$AB$14,FALSE))</f>
        <v>1</v>
      </c>
      <c r="AX31" s="23">
        <f>INDEX(Model!$R31:$V31,,MATCH(Model!AX$14,Model!$R$14:'Model'!$V$14,FALSE))*INDEX(Model!$X31:$AB31,MATCH(Model!AX$12+Model!AX$13,Model!$X$14:$AB$14,FALSE))</f>
        <v>1</v>
      </c>
      <c r="AY31" s="23">
        <f>INDEX(Model!$R31:$V31,,MATCH(Model!AY$14,Model!$R$14:'Model'!$V$14,FALSE))*INDEX(Model!$X31:$AB31,MATCH(Model!AY$12+Model!AY$13,Model!$X$14:$AB$14,FALSE))</f>
        <v>1</v>
      </c>
      <c r="AZ31" s="23">
        <f>INDEX(Model!$R31:$V31,,MATCH(Model!AZ$14,Model!$R$14:'Model'!$V$14,FALSE))*INDEX(Model!$X31:$AB31,MATCH(Model!AZ$12+Model!AZ$13,Model!$X$14:$AB$14,FALSE))</f>
        <v>1</v>
      </c>
      <c r="BA31" s="23">
        <f>INDEX(Model!$R31:$V31,,MATCH(Model!BA$14,Model!$R$14:'Model'!$V$14,FALSE))*INDEX(Model!$X31:$AB31,MATCH(Model!BA$12+Model!BA$13,Model!$X$14:$AB$14,FALSE))</f>
        <v>0.6</v>
      </c>
      <c r="BB31" s="23">
        <f>INDEX(Model!$R31:$V31,,MATCH(Model!BB$14,Model!$R$14:'Model'!$V$14,FALSE))*INDEX(Model!$X31:$AB31,MATCH(Model!BB$12+Model!BB$13,Model!$X$14:$AB$14,FALSE))</f>
        <v>1</v>
      </c>
      <c r="BC31" s="23">
        <f>INDEX(Model!$R31:$V31,,MATCH(Model!BC$14,Model!$R$14:'Model'!$V$14,FALSE))*INDEX(Model!$X31:$AB31,MATCH(Model!BC$12+Model!BC$13,Model!$X$14:$AB$14,FALSE))</f>
        <v>1</v>
      </c>
      <c r="BD31" s="60"/>
      <c r="BE31" s="33">
        <f>Model!C31*1%</f>
        <v>300.13</v>
      </c>
      <c r="BF31" s="1"/>
      <c r="BG31" s="1"/>
      <c r="BH31" s="38">
        <f>IF(Model!$C31&lt;Model!CI$12,Model!CI$13,0)</f>
        <v>0</v>
      </c>
      <c r="BI31" s="38">
        <f>IF(Model!$C31&lt;Model!CJ$12,Model!CJ$13,0)</f>
        <v>0</v>
      </c>
      <c r="BJ31" s="38">
        <f>IF(Model!$C31&lt;Model!CK$12,Model!CK$13,0)</f>
        <v>0</v>
      </c>
      <c r="BK31" s="38">
        <f>IF(Model!$C31&lt;Model!CL$12,Model!CL$13,0)</f>
        <v>0</v>
      </c>
      <c r="BL31" s="38">
        <f>IF(Model!$C31&lt;Model!CM$12,Model!CM$13,0)</f>
        <v>0</v>
      </c>
      <c r="BM31" s="38">
        <f>IF(Model!$C31&lt;Model!CN$12,Model!CN$13,0)</f>
        <v>0</v>
      </c>
      <c r="BN31" s="38">
        <f>IF(Model!$C31&lt;Model!CO$12,Model!CO$13,0)</f>
        <v>0</v>
      </c>
      <c r="BO31" s="38">
        <f>IF(Model!$C31&lt;Model!CP$12,Model!CP$13,0)</f>
        <v>0</v>
      </c>
      <c r="BP31" s="38">
        <f>IF(Model!$C31&lt;Model!CQ$12,Model!CQ$13,0)</f>
        <v>0</v>
      </c>
      <c r="BQ31" s="38">
        <f>IF(Model!$C31&lt;Model!CR$12,Model!CR$13,0)</f>
        <v>0</v>
      </c>
      <c r="BR31" s="38">
        <f>IF(Model!$C31&lt;Model!CS$12,Model!CS$13,0)</f>
        <v>0</v>
      </c>
      <c r="BS31" s="38">
        <f>IF(Model!$C31&lt;Model!CT$12,Model!CT$13,0)</f>
        <v>0</v>
      </c>
      <c r="BT31" s="38">
        <f>IF(Model!$C31&lt;Model!CU$12,Model!CU$13,0)</f>
        <v>0</v>
      </c>
      <c r="BU31" s="38">
        <f>IF(Model!$C31&lt;Model!CV$12,Model!CV$13,0)</f>
        <v>0</v>
      </c>
      <c r="BV31" s="38">
        <f>IF(Model!$C31&lt;Model!CW$12,Model!CW$13,0)</f>
        <v>0</v>
      </c>
      <c r="BW31" s="38">
        <f>IF(Model!$C31&lt;Model!CX$12,Model!CX$13,0)</f>
        <v>0</v>
      </c>
      <c r="BX31" s="38">
        <f>IF(Model!$C31&lt;Model!CY$12,Model!CY$13,0)</f>
        <v>0</v>
      </c>
      <c r="BY31" s="38">
        <f>IF(Model!$C31&lt;Model!CZ$12,Model!CZ$13,0)</f>
        <v>0</v>
      </c>
      <c r="BZ31" s="38">
        <f>IF(Model!$C31&lt;Model!DA$12,Model!DA$13,0)</f>
        <v>0</v>
      </c>
      <c r="CA31" s="38">
        <f>IF(Model!$C31&lt;Model!DB$12,Model!DB$13,0)</f>
        <v>0</v>
      </c>
      <c r="CB31" s="38">
        <f>IF(Model!$C31&lt;Model!DC$12,Model!DC$13,0)</f>
        <v>0</v>
      </c>
      <c r="CC31" s="38">
        <f>IF(Model!$C31&lt;Model!DD$12,Model!DD$13,0)</f>
        <v>0</v>
      </c>
      <c r="CD31" s="38">
        <f>IF(Model!$C31&lt;Model!DE$12,Model!DE$13,0)</f>
        <v>0</v>
      </c>
      <c r="CE31" s="38">
        <f>IF(Model!$C31&lt;Model!DF$12,Model!DF$13,0)</f>
        <v>0</v>
      </c>
      <c r="CF31" s="38">
        <f>IF(Model!$C31&lt;Model!DG$12,Model!DG$13,0)</f>
        <v>0</v>
      </c>
      <c r="CG31" s="1"/>
      <c r="CH31" s="1"/>
      <c r="CI31" s="40">
        <f>Model!$BE31+Model!BH31-50</f>
        <v>250.13</v>
      </c>
      <c r="CJ31" s="40">
        <f>Model!$BE31+Model!BI31-50</f>
        <v>250.13</v>
      </c>
      <c r="CK31" s="40">
        <f>Model!$BE31+Model!BJ31-50</f>
        <v>250.13</v>
      </c>
      <c r="CL31" s="40">
        <f>Model!$BE31+Model!BK31-50</f>
        <v>250.13</v>
      </c>
      <c r="CM31" s="40">
        <f>Model!$BE31+Model!BL31-50</f>
        <v>250.13</v>
      </c>
      <c r="CN31" s="40">
        <f>Model!$BE31+Model!BM31-50</f>
        <v>250.13</v>
      </c>
      <c r="CO31" s="40">
        <f>Model!$BE31+Model!BN31-50</f>
        <v>250.13</v>
      </c>
      <c r="CP31" s="40">
        <f>Model!$BE31+Model!BO31-50</f>
        <v>250.13</v>
      </c>
      <c r="CQ31" s="40">
        <f>Model!$BE31+Model!BP31-50</f>
        <v>250.13</v>
      </c>
      <c r="CR31" s="40">
        <f>Model!$BE31+Model!BQ31-50</f>
        <v>250.13</v>
      </c>
      <c r="CS31" s="40">
        <f>Model!$BE31+Model!BR31-50</f>
        <v>250.13</v>
      </c>
      <c r="CT31" s="40">
        <f>Model!$BE31+Model!BS31-50</f>
        <v>250.13</v>
      </c>
      <c r="CU31" s="40">
        <f>Model!$BE31+Model!BT31-50</f>
        <v>250.13</v>
      </c>
      <c r="CV31" s="40">
        <f>Model!$BE31+Model!BU31-50</f>
        <v>250.13</v>
      </c>
      <c r="CW31" s="40">
        <f>Model!$BE31+Model!BV31-50</f>
        <v>250.13</v>
      </c>
      <c r="CX31" s="40">
        <f>Model!$BE31+Model!BW31-50</f>
        <v>250.13</v>
      </c>
      <c r="CY31" s="40">
        <f>Model!$BE31+Model!BX31-50</f>
        <v>250.13</v>
      </c>
      <c r="CZ31" s="40">
        <f>Model!$BE31+Model!BY31-50</f>
        <v>250.13</v>
      </c>
      <c r="DA31" s="40">
        <f>Model!$BE31+Model!BZ31-50</f>
        <v>250.13</v>
      </c>
      <c r="DB31" s="40">
        <f>Model!$BE31+Model!CA31-50</f>
        <v>250.13</v>
      </c>
      <c r="DC31" s="40">
        <f>Model!$BE31+Model!CB31-50</f>
        <v>250.13</v>
      </c>
      <c r="DD31" s="40">
        <f>Model!$BE31+Model!CC31-50</f>
        <v>250.13</v>
      </c>
      <c r="DE31" s="40">
        <f>Model!$BE31+Model!CD31-50</f>
        <v>250.13</v>
      </c>
      <c r="DF31" s="40">
        <f>Model!$BE31+Model!CE31-50</f>
        <v>250.13</v>
      </c>
      <c r="DG31" s="40">
        <f>Model!$BE31+Model!CF31-50</f>
        <v>250.13</v>
      </c>
      <c r="DH31" s="36"/>
      <c r="DI31" s="36"/>
      <c r="DJ31" s="40">
        <f>Model!AE31*Model!CI31</f>
        <v>250.13</v>
      </c>
      <c r="DK31" s="40">
        <f>Model!AF31*Model!CJ31</f>
        <v>250.13</v>
      </c>
      <c r="DL31" s="40">
        <f>Model!AG31*Model!CK31</f>
        <v>150.078</v>
      </c>
      <c r="DM31" s="40">
        <f>Model!AH31*Model!CL31</f>
        <v>250.13</v>
      </c>
      <c r="DN31" s="40">
        <f>Model!AI31*Model!CM31</f>
        <v>250.13</v>
      </c>
      <c r="DO31" s="40">
        <f>Model!AJ31*Model!CN31</f>
        <v>250.13</v>
      </c>
      <c r="DP31" s="40">
        <f>Model!AK31*Model!CO31</f>
        <v>250.13</v>
      </c>
      <c r="DQ31" s="40">
        <f>Model!AL31*Model!CP31</f>
        <v>150.078</v>
      </c>
      <c r="DR31" s="40">
        <f>Model!AM31*Model!CQ31</f>
        <v>250.13</v>
      </c>
      <c r="DS31" s="40">
        <f>Model!AN31*Model!CR31</f>
        <v>250.13</v>
      </c>
      <c r="DT31" s="40">
        <f>Model!AO31*Model!CS31</f>
        <v>250.13</v>
      </c>
      <c r="DU31" s="40">
        <f>Model!AP31*Model!CT31</f>
        <v>250.13</v>
      </c>
      <c r="DV31" s="40">
        <f>Model!AQ31*Model!CU31</f>
        <v>150.078</v>
      </c>
      <c r="DW31" s="40">
        <f>Model!AR31*Model!CV31</f>
        <v>250.13</v>
      </c>
      <c r="DX31" s="40">
        <f>Model!AS31*Model!CW31</f>
        <v>250.13</v>
      </c>
      <c r="DY31" s="40">
        <f>Model!AT31*Model!CX31</f>
        <v>250.13</v>
      </c>
      <c r="DZ31" s="40">
        <f>Model!AU31*Model!CY31</f>
        <v>250.13</v>
      </c>
      <c r="EA31" s="40">
        <f>Model!AV31*Model!CZ31</f>
        <v>150.078</v>
      </c>
      <c r="EB31" s="40">
        <f>Model!AW31*Model!DA31</f>
        <v>250.13</v>
      </c>
      <c r="EC31" s="40">
        <f>Model!AX31*Model!DB31</f>
        <v>250.13</v>
      </c>
      <c r="ED31" s="40">
        <f>Model!AY31*Model!DC31</f>
        <v>250.13</v>
      </c>
      <c r="EE31" s="40">
        <f>Model!AZ31*Model!DD31</f>
        <v>250.13</v>
      </c>
      <c r="EF31" s="40">
        <f>Model!BA31*Model!DE31</f>
        <v>150.078</v>
      </c>
      <c r="EG31" s="40">
        <f>Model!BB31*Model!DF31</f>
        <v>250.13</v>
      </c>
      <c r="EH31" s="40">
        <f>Model!BC31*Model!DG31</f>
        <v>250.13</v>
      </c>
      <c r="EI31" s="36"/>
      <c r="EJ31" s="36"/>
      <c r="EK31" s="36"/>
      <c r="EL31" s="36"/>
      <c r="EM31" s="36"/>
      <c r="EN31" s="36"/>
      <c r="EO31" s="36"/>
      <c r="EP31" s="36"/>
      <c r="EQ31" s="36"/>
      <c r="ER31" s="36"/>
      <c r="ES31" s="36"/>
      <c r="ET31" s="36"/>
      <c r="EU31" s="36"/>
    </row>
    <row r="32" spans="1:151">
      <c r="A32">
        <v>1003</v>
      </c>
      <c r="B32" s="29">
        <f>INDEX('Customer Longevity'!$A$7:$A$206,MATCH(Scratch!A32,'Customer Longevity'!$B$7:$B$206,0))</f>
        <v>6.4133862585245769</v>
      </c>
      <c r="C32" s="3">
        <f ca="1">VLOOKUP(A32,'Average Balance'!A:B,2,FALSE)</f>
        <v>14837.674056707472</v>
      </c>
      <c r="D32" s="3"/>
      <c r="E32" s="29">
        <f>INDEX('Distance to Each Branch'!$C$7:$C$806,MATCH(Scratch!$A32&amp;Scratch!E$14,'Distance to Each Branch'!$K$7:$K$806,0))</f>
        <v>3.733778542237657</v>
      </c>
      <c r="F32" s="29">
        <f>INDEX('Distance to Each Branch'!$C$7:$C$806,MATCH(Scratch!$A32&amp;Scratch!F$14,'Distance to Each Branch'!$K$7:$K$806,0))</f>
        <v>0.94951049028088952</v>
      </c>
      <c r="G32" s="29">
        <f>INDEX('Distance to Each Branch'!$C$7:$C$806,MATCH(Scratch!$A32&amp;Scratch!G$14,'Distance to Each Branch'!$K$7:$K$806,0))</f>
        <v>1.5609912638146928</v>
      </c>
      <c r="H32" s="29">
        <f>INDEX('Distance to Each Branch'!$C$7:$C$806,MATCH(Scratch!$A32&amp;Scratch!H$14,'Distance to Each Branch'!$K$7:$K$806,0))</f>
        <v>1.8970757277099277</v>
      </c>
      <c r="I32" s="29" t="str">
        <f t="shared" si="23"/>
        <v>Branch B</v>
      </c>
      <c r="K32" s="34">
        <f>MIN(Model!E32:'Model'!H32)</f>
        <v>0.94951049028088952</v>
      </c>
      <c r="L32" s="34">
        <v>0</v>
      </c>
      <c r="M32" s="29">
        <f>IF(Model!E32=Model!$K32,SMALL(Model!$E32:'Model'!$H32,2)-Model!$K32,0)</f>
        <v>0</v>
      </c>
      <c r="N32" s="29">
        <f>IF(Model!F32=Model!$K32,SMALL(Model!$E32:'Model'!$H32,2)-Model!$K32,0)</f>
        <v>0.61148077353380326</v>
      </c>
      <c r="O32" s="29">
        <f>IF(Model!G32=Model!$K32,SMALL(Model!$E32:'Model'!$H32,2)-Model!$K32,0)</f>
        <v>0</v>
      </c>
      <c r="P32" s="29">
        <f>IF(Model!H32=Model!$K32,SMALL(Model!$E32:'Model'!$H32,2)-Model!$K32,0)</f>
        <v>0</v>
      </c>
      <c r="R32" s="23">
        <v>1</v>
      </c>
      <c r="S32" s="23">
        <f>(1-IF(Model!M32=0,0,INDEX('Branch Closure Driven Attrition'!$D$9:$G$12,MATCH(Model!$B32,'Branch Closure Driven Attrition'!$C$9:$C$12,TRUE),MATCH(Model!M32,'Branch Closure Driven Attrition'!$D$8:$G$8,TRUE))))</f>
        <v>1</v>
      </c>
      <c r="T32" s="23">
        <f>(1-IF(Model!N32=0,0,INDEX('Branch Closure Driven Attrition'!$D$9:$G$12,MATCH(Model!$B32,'Branch Closure Driven Attrition'!$C$9:$C$12,TRUE),MATCH(Model!N32,'Branch Closure Driven Attrition'!$D$8:$G$8,TRUE))))</f>
        <v>0.7</v>
      </c>
      <c r="U32" s="23">
        <f>(1-IF(Model!O32=0,0,INDEX('Branch Closure Driven Attrition'!$D$9:$G$12,MATCH(Model!$B32,'Branch Closure Driven Attrition'!$C$9:$C$12,TRUE),MATCH(Model!O32,'Branch Closure Driven Attrition'!$D$8:$G$8,TRUE))))</f>
        <v>1</v>
      </c>
      <c r="V32" s="23">
        <f>(1-IF(Model!P32=0,0,INDEX('Branch Closure Driven Attrition'!$D$9:$G$12,MATCH(Model!$B32,'Branch Closure Driven Attrition'!$C$9:$C$12,TRUE),MATCH(Model!P32,'Branch Closure Driven Attrition'!$D$8:$G$8,TRUE))))</f>
        <v>1</v>
      </c>
      <c r="W32" s="29"/>
      <c r="X32" s="23">
        <f>Model!R32</f>
        <v>1</v>
      </c>
      <c r="Y32" s="23">
        <f>IF(Model!$C32&lt;'Fee Driven Attrition'!$I$8,1-IF(Model!Y$13='Fee Driven Attrition'!$J$7,'Fee Driven Attrition'!$J$8,'Fee Driven Attrition'!$K$8),1)</f>
        <v>1</v>
      </c>
      <c r="Z32" s="23">
        <f>IF(Model!$C32&lt;'Fee Driven Attrition'!$I$9,1-IF(Model!Z$13='Fee Driven Attrition'!$J$7,'Fee Driven Attrition'!$J$9,'Fee Driven Attrition'!$K$9),1)</f>
        <v>0.95</v>
      </c>
      <c r="AA32" s="23">
        <f>IF(Model!$C32&lt;'Fee Driven Attrition'!$I$8,1-IF(Model!AA$13='Fee Driven Attrition'!$J$7,'Fee Driven Attrition'!$J$8,'Fee Driven Attrition'!$K$8),1)</f>
        <v>1</v>
      </c>
      <c r="AB32" s="23">
        <f>IF(Model!$C32&lt;'Fee Driven Attrition'!$I$9,1-IF(Model!AB$13='Fee Driven Attrition'!$J$7,'Fee Driven Attrition'!$J$9,'Fee Driven Attrition'!$K$9),1)</f>
        <v>0.85</v>
      </c>
      <c r="AC32" s="29"/>
      <c r="AD32" s="23"/>
      <c r="AE32" s="23">
        <f>INDEX(Model!$R32:$V32,,MATCH(Model!AE$14,Model!$R$14:'Model'!$V$14,FALSE))*INDEX(Model!$X32:$AB32,MATCH(Model!AE$12+Model!AE$13,Model!$X$14:$AB$14,FALSE))</f>
        <v>1</v>
      </c>
      <c r="AF32" s="23">
        <f>INDEX(Model!$R32:$V32,,MATCH(Model!AF$14,Model!$R$14:'Model'!$V$14,FALSE))*INDEX(Model!$X32:$AB32,MATCH(Model!AF$12+Model!AF$13,Model!$X$14:$AB$14,FALSE))</f>
        <v>1</v>
      </c>
      <c r="AG32" s="23">
        <f>INDEX(Model!$R32:$V32,,MATCH(Model!AG$14,Model!$R$14:'Model'!$V$14,FALSE))*INDEX(Model!$X32:$AB32,MATCH(Model!AG$12+Model!AG$13,Model!$X$14:$AB$14,FALSE))</f>
        <v>0.7</v>
      </c>
      <c r="AH32" s="23">
        <f>INDEX(Model!$R32:$V32,,MATCH(Model!AH$14,Model!$R$14:'Model'!$V$14,FALSE))*INDEX(Model!$X32:$AB32,MATCH(Model!AH$12+Model!AH$13,Model!$X$14:$AB$14,FALSE))</f>
        <v>1</v>
      </c>
      <c r="AI32" s="23">
        <f>INDEX(Model!$R32:$V32,,MATCH(Model!AI$14,Model!$R$14:'Model'!$V$14,FALSE))*INDEX(Model!$X32:$AB32,MATCH(Model!AI$12+Model!AI$13,Model!$X$14:$AB$14,FALSE))</f>
        <v>1</v>
      </c>
      <c r="AJ32" s="23">
        <f>INDEX(Model!$R32:$V32,,MATCH(Model!AJ$14,Model!$R$14:'Model'!$V$14,FALSE))*INDEX(Model!$X32:$AB32,MATCH(Model!AJ$12+Model!AJ$13,Model!$X$14:$AB$14,FALSE))</f>
        <v>1</v>
      </c>
      <c r="AK32" s="23">
        <f>INDEX(Model!$R32:$V32,,MATCH(Model!AK$14,Model!$R$14:'Model'!$V$14,FALSE))*INDEX(Model!$X32:$AB32,MATCH(Model!AK$12+Model!AK$13,Model!$X$14:$AB$14,FALSE))</f>
        <v>1</v>
      </c>
      <c r="AL32" s="23">
        <f>INDEX(Model!$R32:$V32,,MATCH(Model!AL$14,Model!$R$14:'Model'!$V$14,FALSE))*INDEX(Model!$X32:$AB32,MATCH(Model!AL$12+Model!AL$13,Model!$X$14:$AB$14,FALSE))</f>
        <v>0.7</v>
      </c>
      <c r="AM32" s="23">
        <f>INDEX(Model!$R32:$V32,,MATCH(Model!AM$14,Model!$R$14:'Model'!$V$14,FALSE))*INDEX(Model!$X32:$AB32,MATCH(Model!AM$12+Model!AM$13,Model!$X$14:$AB$14,FALSE))</f>
        <v>1</v>
      </c>
      <c r="AN32" s="23">
        <f>INDEX(Model!$R32:$V32,,MATCH(Model!AN$14,Model!$R$14:'Model'!$V$14,FALSE))*INDEX(Model!$X32:$AB32,MATCH(Model!AN$12+Model!AN$13,Model!$X$14:$AB$14,FALSE))</f>
        <v>1</v>
      </c>
      <c r="AO32" s="23">
        <f>INDEX(Model!$R32:$V32,,MATCH(Model!AO$14,Model!$R$14:'Model'!$V$14,FALSE))*INDEX(Model!$X32:$AB32,MATCH(Model!AO$12+Model!AO$13,Model!$X$14:$AB$14,FALSE))</f>
        <v>0.95</v>
      </c>
      <c r="AP32" s="23">
        <f>INDEX(Model!$R32:$V32,,MATCH(Model!AP$14,Model!$R$14:'Model'!$V$14,FALSE))*INDEX(Model!$X32:$AB32,MATCH(Model!AP$12+Model!AP$13,Model!$X$14:$AB$14,FALSE))</f>
        <v>0.95</v>
      </c>
      <c r="AQ32" s="23">
        <f>INDEX(Model!$R32:$V32,,MATCH(Model!AQ$14,Model!$R$14:'Model'!$V$14,FALSE))*INDEX(Model!$X32:$AB32,MATCH(Model!AQ$12+Model!AQ$13,Model!$X$14:$AB$14,FALSE))</f>
        <v>0.66499999999999992</v>
      </c>
      <c r="AR32" s="23">
        <f>INDEX(Model!$R32:$V32,,MATCH(Model!AR$14,Model!$R$14:'Model'!$V$14,FALSE))*INDEX(Model!$X32:$AB32,MATCH(Model!AR$12+Model!AR$13,Model!$X$14:$AB$14,FALSE))</f>
        <v>0.95</v>
      </c>
      <c r="AS32" s="23">
        <f>INDEX(Model!$R32:$V32,,MATCH(Model!AS$14,Model!$R$14:'Model'!$V$14,FALSE))*INDEX(Model!$X32:$AB32,MATCH(Model!AS$12+Model!AS$13,Model!$X$14:$AB$14,FALSE))</f>
        <v>0.95</v>
      </c>
      <c r="AT32" s="23">
        <f>INDEX(Model!$R32:$V32,,MATCH(Model!AT$14,Model!$R$14:'Model'!$V$14,FALSE))*INDEX(Model!$X32:$AB32,MATCH(Model!AT$12+Model!AT$13,Model!$X$14:$AB$14,FALSE))</f>
        <v>1</v>
      </c>
      <c r="AU32" s="23">
        <f>INDEX(Model!$R32:$V32,,MATCH(Model!AU$14,Model!$R$14:'Model'!$V$14,FALSE))*INDEX(Model!$X32:$AB32,MATCH(Model!AU$12+Model!AU$13,Model!$X$14:$AB$14,FALSE))</f>
        <v>1</v>
      </c>
      <c r="AV32" s="23">
        <f>INDEX(Model!$R32:$V32,,MATCH(Model!AV$14,Model!$R$14:'Model'!$V$14,FALSE))*INDEX(Model!$X32:$AB32,MATCH(Model!AV$12+Model!AV$13,Model!$X$14:$AB$14,FALSE))</f>
        <v>0.7</v>
      </c>
      <c r="AW32" s="23">
        <f>INDEX(Model!$R32:$V32,,MATCH(Model!AW$14,Model!$R$14:'Model'!$V$14,FALSE))*INDEX(Model!$X32:$AB32,MATCH(Model!AW$12+Model!AW$13,Model!$X$14:$AB$14,FALSE))</f>
        <v>1</v>
      </c>
      <c r="AX32" s="23">
        <f>INDEX(Model!$R32:$V32,,MATCH(Model!AX$14,Model!$R$14:'Model'!$V$14,FALSE))*INDEX(Model!$X32:$AB32,MATCH(Model!AX$12+Model!AX$13,Model!$X$14:$AB$14,FALSE))</f>
        <v>1</v>
      </c>
      <c r="AY32" s="23">
        <f>INDEX(Model!$R32:$V32,,MATCH(Model!AY$14,Model!$R$14:'Model'!$V$14,FALSE))*INDEX(Model!$X32:$AB32,MATCH(Model!AY$12+Model!AY$13,Model!$X$14:$AB$14,FALSE))</f>
        <v>0.85</v>
      </c>
      <c r="AZ32" s="23">
        <f>INDEX(Model!$R32:$V32,,MATCH(Model!AZ$14,Model!$R$14:'Model'!$V$14,FALSE))*INDEX(Model!$X32:$AB32,MATCH(Model!AZ$12+Model!AZ$13,Model!$X$14:$AB$14,FALSE))</f>
        <v>0.85</v>
      </c>
      <c r="BA32" s="23">
        <f>INDEX(Model!$R32:$V32,,MATCH(Model!BA$14,Model!$R$14:'Model'!$V$14,FALSE))*INDEX(Model!$X32:$AB32,MATCH(Model!BA$12+Model!BA$13,Model!$X$14:$AB$14,FALSE))</f>
        <v>0.59499999999999997</v>
      </c>
      <c r="BB32" s="23">
        <f>INDEX(Model!$R32:$V32,,MATCH(Model!BB$14,Model!$R$14:'Model'!$V$14,FALSE))*INDEX(Model!$X32:$AB32,MATCH(Model!BB$12+Model!BB$13,Model!$X$14:$AB$14,FALSE))</f>
        <v>0.85</v>
      </c>
      <c r="BC32" s="23">
        <f>INDEX(Model!$R32:$V32,,MATCH(Model!BC$14,Model!$R$14:'Model'!$V$14,FALSE))*INDEX(Model!$X32:$AB32,MATCH(Model!BC$12+Model!BC$13,Model!$X$14:$AB$14,FALSE))</f>
        <v>0.85</v>
      </c>
      <c r="BD32" s="60"/>
      <c r="BE32" s="33">
        <f>Model!C32*1%</f>
        <v>148.37674056707473</v>
      </c>
      <c r="BF32" s="1"/>
      <c r="BG32" s="1"/>
      <c r="BH32" s="38">
        <f>IF(Model!$C32&lt;Model!CI$12,Model!CI$13,0)</f>
        <v>0</v>
      </c>
      <c r="BI32" s="38">
        <f>IF(Model!$C32&lt;Model!CJ$12,Model!CJ$13,0)</f>
        <v>0</v>
      </c>
      <c r="BJ32" s="38">
        <f>IF(Model!$C32&lt;Model!CK$12,Model!CK$13,0)</f>
        <v>0</v>
      </c>
      <c r="BK32" s="38">
        <f>IF(Model!$C32&lt;Model!CL$12,Model!CL$13,0)</f>
        <v>0</v>
      </c>
      <c r="BL32" s="38">
        <f>IF(Model!$C32&lt;Model!CM$12,Model!CM$13,0)</f>
        <v>0</v>
      </c>
      <c r="BM32" s="38">
        <f>IF(Model!$C32&lt;Model!CN$12,Model!CN$13,0)</f>
        <v>0</v>
      </c>
      <c r="BN32" s="38">
        <f>IF(Model!$C32&lt;Model!CO$12,Model!CO$13,0)</f>
        <v>0</v>
      </c>
      <c r="BO32" s="38">
        <f>IF(Model!$C32&lt;Model!CP$12,Model!CP$13,0)</f>
        <v>0</v>
      </c>
      <c r="BP32" s="38">
        <f>IF(Model!$C32&lt;Model!CQ$12,Model!CQ$13,0)</f>
        <v>0</v>
      </c>
      <c r="BQ32" s="38">
        <f>IF(Model!$C32&lt;Model!CR$12,Model!CR$13,0)</f>
        <v>0</v>
      </c>
      <c r="BR32" s="38">
        <f>IF(Model!$C32&lt;Model!CS$12,Model!CS$13,0)</f>
        <v>40</v>
      </c>
      <c r="BS32" s="38">
        <f>IF(Model!$C32&lt;Model!CT$12,Model!CT$13,0)</f>
        <v>40</v>
      </c>
      <c r="BT32" s="38">
        <f>IF(Model!$C32&lt;Model!CU$12,Model!CU$13,0)</f>
        <v>40</v>
      </c>
      <c r="BU32" s="38">
        <f>IF(Model!$C32&lt;Model!CV$12,Model!CV$13,0)</f>
        <v>40</v>
      </c>
      <c r="BV32" s="38">
        <f>IF(Model!$C32&lt;Model!CW$12,Model!CW$13,0)</f>
        <v>40</v>
      </c>
      <c r="BW32" s="38">
        <f>IF(Model!$C32&lt;Model!CX$12,Model!CX$13,0)</f>
        <v>0</v>
      </c>
      <c r="BX32" s="38">
        <f>IF(Model!$C32&lt;Model!CY$12,Model!CY$13,0)</f>
        <v>0</v>
      </c>
      <c r="BY32" s="38">
        <f>IF(Model!$C32&lt;Model!CZ$12,Model!CZ$13,0)</f>
        <v>0</v>
      </c>
      <c r="BZ32" s="38">
        <f>IF(Model!$C32&lt;Model!DA$12,Model!DA$13,0)</f>
        <v>0</v>
      </c>
      <c r="CA32" s="38">
        <f>IF(Model!$C32&lt;Model!DB$12,Model!DB$13,0)</f>
        <v>0</v>
      </c>
      <c r="CB32" s="38">
        <f>IF(Model!$C32&lt;Model!DC$12,Model!DC$13,0)</f>
        <v>60</v>
      </c>
      <c r="CC32" s="38">
        <f>IF(Model!$C32&lt;Model!DD$12,Model!DD$13,0)</f>
        <v>60</v>
      </c>
      <c r="CD32" s="38">
        <f>IF(Model!$C32&lt;Model!DE$12,Model!DE$13,0)</f>
        <v>60</v>
      </c>
      <c r="CE32" s="38">
        <f>IF(Model!$C32&lt;Model!DF$12,Model!DF$13,0)</f>
        <v>60</v>
      </c>
      <c r="CF32" s="38">
        <f>IF(Model!$C32&lt;Model!DG$12,Model!DG$13,0)</f>
        <v>60</v>
      </c>
      <c r="CG32" s="1"/>
      <c r="CH32" s="1"/>
      <c r="CI32" s="40">
        <f>Model!$BE32+Model!BH32-50</f>
        <v>98.376740567074734</v>
      </c>
      <c r="CJ32" s="40">
        <f>Model!$BE32+Model!BI32-50</f>
        <v>98.376740567074734</v>
      </c>
      <c r="CK32" s="40">
        <f>Model!$BE32+Model!BJ32-50</f>
        <v>98.376740567074734</v>
      </c>
      <c r="CL32" s="40">
        <f>Model!$BE32+Model!BK32-50</f>
        <v>98.376740567074734</v>
      </c>
      <c r="CM32" s="40">
        <f>Model!$BE32+Model!BL32-50</f>
        <v>98.376740567074734</v>
      </c>
      <c r="CN32" s="40">
        <f>Model!$BE32+Model!BM32-50</f>
        <v>98.376740567074734</v>
      </c>
      <c r="CO32" s="40">
        <f>Model!$BE32+Model!BN32-50</f>
        <v>98.376740567074734</v>
      </c>
      <c r="CP32" s="40">
        <f>Model!$BE32+Model!BO32-50</f>
        <v>98.376740567074734</v>
      </c>
      <c r="CQ32" s="40">
        <f>Model!$BE32+Model!BP32-50</f>
        <v>98.376740567074734</v>
      </c>
      <c r="CR32" s="40">
        <f>Model!$BE32+Model!BQ32-50</f>
        <v>98.376740567074734</v>
      </c>
      <c r="CS32" s="40">
        <f>Model!$BE32+Model!BR32-50</f>
        <v>138.37674056707473</v>
      </c>
      <c r="CT32" s="40">
        <f>Model!$BE32+Model!BS32-50</f>
        <v>138.37674056707473</v>
      </c>
      <c r="CU32" s="40">
        <f>Model!$BE32+Model!BT32-50</f>
        <v>138.37674056707473</v>
      </c>
      <c r="CV32" s="40">
        <f>Model!$BE32+Model!BU32-50</f>
        <v>138.37674056707473</v>
      </c>
      <c r="CW32" s="40">
        <f>Model!$BE32+Model!BV32-50</f>
        <v>138.37674056707473</v>
      </c>
      <c r="CX32" s="40">
        <f>Model!$BE32+Model!BW32-50</f>
        <v>98.376740567074734</v>
      </c>
      <c r="CY32" s="40">
        <f>Model!$BE32+Model!BX32-50</f>
        <v>98.376740567074734</v>
      </c>
      <c r="CZ32" s="40">
        <f>Model!$BE32+Model!BY32-50</f>
        <v>98.376740567074734</v>
      </c>
      <c r="DA32" s="40">
        <f>Model!$BE32+Model!BZ32-50</f>
        <v>98.376740567074734</v>
      </c>
      <c r="DB32" s="40">
        <f>Model!$BE32+Model!CA32-50</f>
        <v>98.376740567074734</v>
      </c>
      <c r="DC32" s="40">
        <f>Model!$BE32+Model!CB32-50</f>
        <v>158.37674056707473</v>
      </c>
      <c r="DD32" s="40">
        <f>Model!$BE32+Model!CC32-50</f>
        <v>158.37674056707473</v>
      </c>
      <c r="DE32" s="40">
        <f>Model!$BE32+Model!CD32-50</f>
        <v>158.37674056707473</v>
      </c>
      <c r="DF32" s="40">
        <f>Model!$BE32+Model!CE32-50</f>
        <v>158.37674056707473</v>
      </c>
      <c r="DG32" s="40">
        <f>Model!$BE32+Model!CF32-50</f>
        <v>158.37674056707473</v>
      </c>
      <c r="DH32" s="36"/>
      <c r="DI32" s="36"/>
      <c r="DJ32" s="40">
        <f>Model!AE32*Model!CI32</f>
        <v>98.376740567074734</v>
      </c>
      <c r="DK32" s="40">
        <f>Model!AF32*Model!CJ32</f>
        <v>98.376740567074734</v>
      </c>
      <c r="DL32" s="40">
        <f>Model!AG32*Model!CK32</f>
        <v>68.863718396952308</v>
      </c>
      <c r="DM32" s="40">
        <f>Model!AH32*Model!CL32</f>
        <v>98.376740567074734</v>
      </c>
      <c r="DN32" s="40">
        <f>Model!AI32*Model!CM32</f>
        <v>98.376740567074734</v>
      </c>
      <c r="DO32" s="40">
        <f>Model!AJ32*Model!CN32</f>
        <v>98.376740567074734</v>
      </c>
      <c r="DP32" s="40">
        <f>Model!AK32*Model!CO32</f>
        <v>98.376740567074734</v>
      </c>
      <c r="DQ32" s="40">
        <f>Model!AL32*Model!CP32</f>
        <v>68.863718396952308</v>
      </c>
      <c r="DR32" s="40">
        <f>Model!AM32*Model!CQ32</f>
        <v>98.376740567074734</v>
      </c>
      <c r="DS32" s="40">
        <f>Model!AN32*Model!CR32</f>
        <v>98.376740567074734</v>
      </c>
      <c r="DT32" s="40">
        <f>Model!AO32*Model!CS32</f>
        <v>131.45790353872098</v>
      </c>
      <c r="DU32" s="40">
        <f>Model!AP32*Model!CT32</f>
        <v>131.45790353872098</v>
      </c>
      <c r="DV32" s="40">
        <f>Model!AQ32*Model!CU32</f>
        <v>92.02053247710468</v>
      </c>
      <c r="DW32" s="40">
        <f>Model!AR32*Model!CV32</f>
        <v>131.45790353872098</v>
      </c>
      <c r="DX32" s="40">
        <f>Model!AS32*Model!CW32</f>
        <v>131.45790353872098</v>
      </c>
      <c r="DY32" s="40">
        <f>Model!AT32*Model!CX32</f>
        <v>98.376740567074734</v>
      </c>
      <c r="DZ32" s="40">
        <f>Model!AU32*Model!CY32</f>
        <v>98.376740567074734</v>
      </c>
      <c r="EA32" s="40">
        <f>Model!AV32*Model!CZ32</f>
        <v>68.863718396952308</v>
      </c>
      <c r="EB32" s="40">
        <f>Model!AW32*Model!DA32</f>
        <v>98.376740567074734</v>
      </c>
      <c r="EC32" s="40">
        <f>Model!AX32*Model!DB32</f>
        <v>98.376740567074734</v>
      </c>
      <c r="ED32" s="40">
        <f>Model!AY32*Model!DC32</f>
        <v>134.62022948201351</v>
      </c>
      <c r="EE32" s="40">
        <f>Model!AZ32*Model!DD32</f>
        <v>134.62022948201351</v>
      </c>
      <c r="EF32" s="40">
        <f>Model!BA32*Model!DE32</f>
        <v>94.23416063740946</v>
      </c>
      <c r="EG32" s="40">
        <f>Model!BB32*Model!DF32</f>
        <v>134.62022948201351</v>
      </c>
      <c r="EH32" s="40">
        <f>Model!BC32*Model!DG32</f>
        <v>134.62022948201351</v>
      </c>
      <c r="EI32" s="36"/>
      <c r="EJ32" s="36"/>
      <c r="EK32" s="36"/>
      <c r="EL32" s="36"/>
      <c r="EM32" s="36"/>
      <c r="EN32" s="36"/>
      <c r="EO32" s="36"/>
      <c r="EP32" s="36"/>
      <c r="EQ32" s="36"/>
      <c r="ER32" s="36"/>
      <c r="ES32" s="36"/>
      <c r="ET32" s="36"/>
      <c r="EU32" s="36"/>
    </row>
    <row r="33" spans="1:151">
      <c r="A33">
        <v>1011</v>
      </c>
      <c r="B33" s="29">
        <f>INDEX('Customer Longevity'!$A$7:$A$206,MATCH(Scratch!A33,'Customer Longevity'!$B$7:$B$206,0))</f>
        <v>14.861900422068601</v>
      </c>
      <c r="C33" s="3">
        <f ca="1">VLOOKUP(A33,'Average Balance'!A:B,2,FALSE)</f>
        <v>37017.01087539018</v>
      </c>
      <c r="D33" s="3"/>
      <c r="E33" s="29">
        <f>INDEX('Distance to Each Branch'!$C$7:$C$806,MATCH(Scratch!$A33&amp;Scratch!E$14,'Distance to Each Branch'!$K$7:$K$806,0))</f>
        <v>0.95413416129235573</v>
      </c>
      <c r="F33" s="29">
        <f>INDEX('Distance to Each Branch'!$C$7:$C$806,MATCH(Scratch!$A33&amp;Scratch!F$14,'Distance to Each Branch'!$K$7:$K$806,0))</f>
        <v>4.6547284042406529</v>
      </c>
      <c r="G33" s="29">
        <f>INDEX('Distance to Each Branch'!$C$7:$C$806,MATCH(Scratch!$A33&amp;Scratch!G$14,'Distance to Each Branch'!$K$7:$K$806,0))</f>
        <v>5.3498237727755269</v>
      </c>
      <c r="H33" s="29">
        <f>INDEX('Distance to Each Branch'!$C$7:$C$806,MATCH(Scratch!$A33&amp;Scratch!H$14,'Distance to Each Branch'!$K$7:$K$806,0))</f>
        <v>2.0643696710623871</v>
      </c>
      <c r="I33" s="29" t="str">
        <f t="shared" si="23"/>
        <v>Branch A</v>
      </c>
      <c r="K33" s="34">
        <f>MIN(Model!E33:'Model'!H33)</f>
        <v>0.95413416129235573</v>
      </c>
      <c r="L33" s="34">
        <v>0</v>
      </c>
      <c r="M33" s="29">
        <f>IF(Model!E33=Model!$K33,SMALL(Model!$E33:'Model'!$H33,2)-Model!$K33,0)</f>
        <v>1.1102355097700314</v>
      </c>
      <c r="N33" s="29">
        <f>IF(Model!F33=Model!$K33,SMALL(Model!$E33:'Model'!$H33,2)-Model!$K33,0)</f>
        <v>0</v>
      </c>
      <c r="O33" s="29">
        <f>IF(Model!G33=Model!$K33,SMALL(Model!$E33:'Model'!$H33,2)-Model!$K33,0)</f>
        <v>0</v>
      </c>
      <c r="P33" s="29">
        <f>IF(Model!H33=Model!$K33,SMALL(Model!$E33:'Model'!$H33,2)-Model!$K33,0)</f>
        <v>0</v>
      </c>
      <c r="R33" s="23">
        <v>1</v>
      </c>
      <c r="S33" s="23">
        <f>(1-IF(Model!M33=0,0,INDEX('Branch Closure Driven Attrition'!$D$9:$G$12,MATCH(Model!$B33,'Branch Closure Driven Attrition'!$C$9:$C$12,TRUE),MATCH(Model!M33,'Branch Closure Driven Attrition'!$D$8:$G$8,TRUE))))</f>
        <v>0.65</v>
      </c>
      <c r="T33" s="23">
        <f>(1-IF(Model!N33=0,0,INDEX('Branch Closure Driven Attrition'!$D$9:$G$12,MATCH(Model!$B33,'Branch Closure Driven Attrition'!$C$9:$C$12,TRUE),MATCH(Model!N33,'Branch Closure Driven Attrition'!$D$8:$G$8,TRUE))))</f>
        <v>1</v>
      </c>
      <c r="U33" s="23">
        <f>(1-IF(Model!O33=0,0,INDEX('Branch Closure Driven Attrition'!$D$9:$G$12,MATCH(Model!$B33,'Branch Closure Driven Attrition'!$C$9:$C$12,TRUE),MATCH(Model!O33,'Branch Closure Driven Attrition'!$D$8:$G$8,TRUE))))</f>
        <v>1</v>
      </c>
      <c r="V33" s="23">
        <f>(1-IF(Model!P33=0,0,INDEX('Branch Closure Driven Attrition'!$D$9:$G$12,MATCH(Model!$B33,'Branch Closure Driven Attrition'!$C$9:$C$12,TRUE),MATCH(Model!P33,'Branch Closure Driven Attrition'!$D$8:$G$8,TRUE))))</f>
        <v>1</v>
      </c>
      <c r="W33" s="29"/>
      <c r="X33" s="23">
        <f>Model!R33</f>
        <v>1</v>
      </c>
      <c r="Y33" s="23">
        <f>IF(Model!$C33&lt;'Fee Driven Attrition'!$I$8,1-IF(Model!Y$13='Fee Driven Attrition'!$J$7,'Fee Driven Attrition'!$J$8,'Fee Driven Attrition'!$K$8),1)</f>
        <v>1</v>
      </c>
      <c r="Z33" s="23">
        <f>IF(Model!$C33&lt;'Fee Driven Attrition'!$I$9,1-IF(Model!Z$13='Fee Driven Attrition'!$J$7,'Fee Driven Attrition'!$J$9,'Fee Driven Attrition'!$K$9),1)</f>
        <v>1</v>
      </c>
      <c r="AA33" s="23">
        <f>IF(Model!$C33&lt;'Fee Driven Attrition'!$I$8,1-IF(Model!AA$13='Fee Driven Attrition'!$J$7,'Fee Driven Attrition'!$J$8,'Fee Driven Attrition'!$K$8),1)</f>
        <v>1</v>
      </c>
      <c r="AB33" s="23">
        <f>IF(Model!$C33&lt;'Fee Driven Attrition'!$I$9,1-IF(Model!AB$13='Fee Driven Attrition'!$J$7,'Fee Driven Attrition'!$J$9,'Fee Driven Attrition'!$K$9),1)</f>
        <v>1</v>
      </c>
      <c r="AC33" s="29"/>
      <c r="AD33" s="23"/>
      <c r="AE33" s="23">
        <f>INDEX(Model!$R33:$V33,,MATCH(Model!AE$14,Model!$R$14:'Model'!$V$14,FALSE))*INDEX(Model!$X33:$AB33,MATCH(Model!AE$12+Model!AE$13,Model!$X$14:$AB$14,FALSE))</f>
        <v>1</v>
      </c>
      <c r="AF33" s="23">
        <f>INDEX(Model!$R33:$V33,,MATCH(Model!AF$14,Model!$R$14:'Model'!$V$14,FALSE))*INDEX(Model!$X33:$AB33,MATCH(Model!AF$12+Model!AF$13,Model!$X$14:$AB$14,FALSE))</f>
        <v>0.65</v>
      </c>
      <c r="AG33" s="23">
        <f>INDEX(Model!$R33:$V33,,MATCH(Model!AG$14,Model!$R$14:'Model'!$V$14,FALSE))*INDEX(Model!$X33:$AB33,MATCH(Model!AG$12+Model!AG$13,Model!$X$14:$AB$14,FALSE))</f>
        <v>1</v>
      </c>
      <c r="AH33" s="23">
        <f>INDEX(Model!$R33:$V33,,MATCH(Model!AH$14,Model!$R$14:'Model'!$V$14,FALSE))*INDEX(Model!$X33:$AB33,MATCH(Model!AH$12+Model!AH$13,Model!$X$14:$AB$14,FALSE))</f>
        <v>1</v>
      </c>
      <c r="AI33" s="23">
        <f>INDEX(Model!$R33:$V33,,MATCH(Model!AI$14,Model!$R$14:'Model'!$V$14,FALSE))*INDEX(Model!$X33:$AB33,MATCH(Model!AI$12+Model!AI$13,Model!$X$14:$AB$14,FALSE))</f>
        <v>1</v>
      </c>
      <c r="AJ33" s="23">
        <f>INDEX(Model!$R33:$V33,,MATCH(Model!AJ$14,Model!$R$14:'Model'!$V$14,FALSE))*INDEX(Model!$X33:$AB33,MATCH(Model!AJ$12+Model!AJ$13,Model!$X$14:$AB$14,FALSE))</f>
        <v>1</v>
      </c>
      <c r="AK33" s="23">
        <f>INDEX(Model!$R33:$V33,,MATCH(Model!AK$14,Model!$R$14:'Model'!$V$14,FALSE))*INDEX(Model!$X33:$AB33,MATCH(Model!AK$12+Model!AK$13,Model!$X$14:$AB$14,FALSE))</f>
        <v>0.65</v>
      </c>
      <c r="AL33" s="23">
        <f>INDEX(Model!$R33:$V33,,MATCH(Model!AL$14,Model!$R$14:'Model'!$V$14,FALSE))*INDEX(Model!$X33:$AB33,MATCH(Model!AL$12+Model!AL$13,Model!$X$14:$AB$14,FALSE))</f>
        <v>1</v>
      </c>
      <c r="AM33" s="23">
        <f>INDEX(Model!$R33:$V33,,MATCH(Model!AM$14,Model!$R$14:'Model'!$V$14,FALSE))*INDEX(Model!$X33:$AB33,MATCH(Model!AM$12+Model!AM$13,Model!$X$14:$AB$14,FALSE))</f>
        <v>1</v>
      </c>
      <c r="AN33" s="23">
        <f>INDEX(Model!$R33:$V33,,MATCH(Model!AN$14,Model!$R$14:'Model'!$V$14,FALSE))*INDEX(Model!$X33:$AB33,MATCH(Model!AN$12+Model!AN$13,Model!$X$14:$AB$14,FALSE))</f>
        <v>1</v>
      </c>
      <c r="AO33" s="23">
        <f>INDEX(Model!$R33:$V33,,MATCH(Model!AO$14,Model!$R$14:'Model'!$V$14,FALSE))*INDEX(Model!$X33:$AB33,MATCH(Model!AO$12+Model!AO$13,Model!$X$14:$AB$14,FALSE))</f>
        <v>1</v>
      </c>
      <c r="AP33" s="23">
        <f>INDEX(Model!$R33:$V33,,MATCH(Model!AP$14,Model!$R$14:'Model'!$V$14,FALSE))*INDEX(Model!$X33:$AB33,MATCH(Model!AP$12+Model!AP$13,Model!$X$14:$AB$14,FALSE))</f>
        <v>0.65</v>
      </c>
      <c r="AQ33" s="23">
        <f>INDEX(Model!$R33:$V33,,MATCH(Model!AQ$14,Model!$R$14:'Model'!$V$14,FALSE))*INDEX(Model!$X33:$AB33,MATCH(Model!AQ$12+Model!AQ$13,Model!$X$14:$AB$14,FALSE))</f>
        <v>1</v>
      </c>
      <c r="AR33" s="23">
        <f>INDEX(Model!$R33:$V33,,MATCH(Model!AR$14,Model!$R$14:'Model'!$V$14,FALSE))*INDEX(Model!$X33:$AB33,MATCH(Model!AR$12+Model!AR$13,Model!$X$14:$AB$14,FALSE))</f>
        <v>1</v>
      </c>
      <c r="AS33" s="23">
        <f>INDEX(Model!$R33:$V33,,MATCH(Model!AS$14,Model!$R$14:'Model'!$V$14,FALSE))*INDEX(Model!$X33:$AB33,MATCH(Model!AS$12+Model!AS$13,Model!$X$14:$AB$14,FALSE))</f>
        <v>1</v>
      </c>
      <c r="AT33" s="23">
        <f>INDEX(Model!$R33:$V33,,MATCH(Model!AT$14,Model!$R$14:'Model'!$V$14,FALSE))*INDEX(Model!$X33:$AB33,MATCH(Model!AT$12+Model!AT$13,Model!$X$14:$AB$14,FALSE))</f>
        <v>1</v>
      </c>
      <c r="AU33" s="23">
        <f>INDEX(Model!$R33:$V33,,MATCH(Model!AU$14,Model!$R$14:'Model'!$V$14,FALSE))*INDEX(Model!$X33:$AB33,MATCH(Model!AU$12+Model!AU$13,Model!$X$14:$AB$14,FALSE))</f>
        <v>0.65</v>
      </c>
      <c r="AV33" s="23">
        <f>INDEX(Model!$R33:$V33,,MATCH(Model!AV$14,Model!$R$14:'Model'!$V$14,FALSE))*INDEX(Model!$X33:$AB33,MATCH(Model!AV$12+Model!AV$13,Model!$X$14:$AB$14,FALSE))</f>
        <v>1</v>
      </c>
      <c r="AW33" s="23">
        <f>INDEX(Model!$R33:$V33,,MATCH(Model!AW$14,Model!$R$14:'Model'!$V$14,FALSE))*INDEX(Model!$X33:$AB33,MATCH(Model!AW$12+Model!AW$13,Model!$X$14:$AB$14,FALSE))</f>
        <v>1</v>
      </c>
      <c r="AX33" s="23">
        <f>INDEX(Model!$R33:$V33,,MATCH(Model!AX$14,Model!$R$14:'Model'!$V$14,FALSE))*INDEX(Model!$X33:$AB33,MATCH(Model!AX$12+Model!AX$13,Model!$X$14:$AB$14,FALSE))</f>
        <v>1</v>
      </c>
      <c r="AY33" s="23">
        <f>INDEX(Model!$R33:$V33,,MATCH(Model!AY$14,Model!$R$14:'Model'!$V$14,FALSE))*INDEX(Model!$X33:$AB33,MATCH(Model!AY$12+Model!AY$13,Model!$X$14:$AB$14,FALSE))</f>
        <v>1</v>
      </c>
      <c r="AZ33" s="23">
        <f>INDEX(Model!$R33:$V33,,MATCH(Model!AZ$14,Model!$R$14:'Model'!$V$14,FALSE))*INDEX(Model!$X33:$AB33,MATCH(Model!AZ$12+Model!AZ$13,Model!$X$14:$AB$14,FALSE))</f>
        <v>0.65</v>
      </c>
      <c r="BA33" s="23">
        <f>INDEX(Model!$R33:$V33,,MATCH(Model!BA$14,Model!$R$14:'Model'!$V$14,FALSE))*INDEX(Model!$X33:$AB33,MATCH(Model!BA$12+Model!BA$13,Model!$X$14:$AB$14,FALSE))</f>
        <v>1</v>
      </c>
      <c r="BB33" s="23">
        <f>INDEX(Model!$R33:$V33,,MATCH(Model!BB$14,Model!$R$14:'Model'!$V$14,FALSE))*INDEX(Model!$X33:$AB33,MATCH(Model!BB$12+Model!BB$13,Model!$X$14:$AB$14,FALSE))</f>
        <v>1</v>
      </c>
      <c r="BC33" s="23">
        <f>INDEX(Model!$R33:$V33,,MATCH(Model!BC$14,Model!$R$14:'Model'!$V$14,FALSE))*INDEX(Model!$X33:$AB33,MATCH(Model!BC$12+Model!BC$13,Model!$X$14:$AB$14,FALSE))</f>
        <v>1</v>
      </c>
      <c r="BD33" s="60"/>
      <c r="BE33" s="33">
        <f>Model!C33*1%</f>
        <v>370.17010875390179</v>
      </c>
      <c r="BF33" s="1"/>
      <c r="BG33" s="1"/>
      <c r="BH33" s="38">
        <f>IF(Model!$C33&lt;Model!CI$12,Model!CI$13,0)</f>
        <v>0</v>
      </c>
      <c r="BI33" s="38">
        <f>IF(Model!$C33&lt;Model!CJ$12,Model!CJ$13,0)</f>
        <v>0</v>
      </c>
      <c r="BJ33" s="38">
        <f>IF(Model!$C33&lt;Model!CK$12,Model!CK$13,0)</f>
        <v>0</v>
      </c>
      <c r="BK33" s="38">
        <f>IF(Model!$C33&lt;Model!CL$12,Model!CL$13,0)</f>
        <v>0</v>
      </c>
      <c r="BL33" s="38">
        <f>IF(Model!$C33&lt;Model!CM$12,Model!CM$13,0)</f>
        <v>0</v>
      </c>
      <c r="BM33" s="38">
        <f>IF(Model!$C33&lt;Model!CN$12,Model!CN$13,0)</f>
        <v>0</v>
      </c>
      <c r="BN33" s="38">
        <f>IF(Model!$C33&lt;Model!CO$12,Model!CO$13,0)</f>
        <v>0</v>
      </c>
      <c r="BO33" s="38">
        <f>IF(Model!$C33&lt;Model!CP$12,Model!CP$13,0)</f>
        <v>0</v>
      </c>
      <c r="BP33" s="38">
        <f>IF(Model!$C33&lt;Model!CQ$12,Model!CQ$13,0)</f>
        <v>0</v>
      </c>
      <c r="BQ33" s="38">
        <f>IF(Model!$C33&lt;Model!CR$12,Model!CR$13,0)</f>
        <v>0</v>
      </c>
      <c r="BR33" s="38">
        <f>IF(Model!$C33&lt;Model!CS$12,Model!CS$13,0)</f>
        <v>0</v>
      </c>
      <c r="BS33" s="38">
        <f>IF(Model!$C33&lt;Model!CT$12,Model!CT$13,0)</f>
        <v>0</v>
      </c>
      <c r="BT33" s="38">
        <f>IF(Model!$C33&lt;Model!CU$12,Model!CU$13,0)</f>
        <v>0</v>
      </c>
      <c r="BU33" s="38">
        <f>IF(Model!$C33&lt;Model!CV$12,Model!CV$13,0)</f>
        <v>0</v>
      </c>
      <c r="BV33" s="38">
        <f>IF(Model!$C33&lt;Model!CW$12,Model!CW$13,0)</f>
        <v>0</v>
      </c>
      <c r="BW33" s="38">
        <f>IF(Model!$C33&lt;Model!CX$12,Model!CX$13,0)</f>
        <v>0</v>
      </c>
      <c r="BX33" s="38">
        <f>IF(Model!$C33&lt;Model!CY$12,Model!CY$13,0)</f>
        <v>0</v>
      </c>
      <c r="BY33" s="38">
        <f>IF(Model!$C33&lt;Model!CZ$12,Model!CZ$13,0)</f>
        <v>0</v>
      </c>
      <c r="BZ33" s="38">
        <f>IF(Model!$C33&lt;Model!DA$12,Model!DA$13,0)</f>
        <v>0</v>
      </c>
      <c r="CA33" s="38">
        <f>IF(Model!$C33&lt;Model!DB$12,Model!DB$13,0)</f>
        <v>0</v>
      </c>
      <c r="CB33" s="38">
        <f>IF(Model!$C33&lt;Model!DC$12,Model!DC$13,0)</f>
        <v>0</v>
      </c>
      <c r="CC33" s="38">
        <f>IF(Model!$C33&lt;Model!DD$12,Model!DD$13,0)</f>
        <v>0</v>
      </c>
      <c r="CD33" s="38">
        <f>IF(Model!$C33&lt;Model!DE$12,Model!DE$13,0)</f>
        <v>0</v>
      </c>
      <c r="CE33" s="38">
        <f>IF(Model!$C33&lt;Model!DF$12,Model!DF$13,0)</f>
        <v>0</v>
      </c>
      <c r="CF33" s="38">
        <f>IF(Model!$C33&lt;Model!DG$12,Model!DG$13,0)</f>
        <v>0</v>
      </c>
      <c r="CG33" s="1"/>
      <c r="CH33" s="1"/>
      <c r="CI33" s="40">
        <f>Model!$BE33+Model!BH33-50</f>
        <v>320.17010875390179</v>
      </c>
      <c r="CJ33" s="40">
        <f>Model!$BE33+Model!BI33-50</f>
        <v>320.17010875390179</v>
      </c>
      <c r="CK33" s="40">
        <f>Model!$BE33+Model!BJ33-50</f>
        <v>320.17010875390179</v>
      </c>
      <c r="CL33" s="40">
        <f>Model!$BE33+Model!BK33-50</f>
        <v>320.17010875390179</v>
      </c>
      <c r="CM33" s="40">
        <f>Model!$BE33+Model!BL33-50</f>
        <v>320.17010875390179</v>
      </c>
      <c r="CN33" s="40">
        <f>Model!$BE33+Model!BM33-50</f>
        <v>320.17010875390179</v>
      </c>
      <c r="CO33" s="40">
        <f>Model!$BE33+Model!BN33-50</f>
        <v>320.17010875390179</v>
      </c>
      <c r="CP33" s="40">
        <f>Model!$BE33+Model!BO33-50</f>
        <v>320.17010875390179</v>
      </c>
      <c r="CQ33" s="40">
        <f>Model!$BE33+Model!BP33-50</f>
        <v>320.17010875390179</v>
      </c>
      <c r="CR33" s="40">
        <f>Model!$BE33+Model!BQ33-50</f>
        <v>320.17010875390179</v>
      </c>
      <c r="CS33" s="40">
        <f>Model!$BE33+Model!BR33-50</f>
        <v>320.17010875390179</v>
      </c>
      <c r="CT33" s="40">
        <f>Model!$BE33+Model!BS33-50</f>
        <v>320.17010875390179</v>
      </c>
      <c r="CU33" s="40">
        <f>Model!$BE33+Model!BT33-50</f>
        <v>320.17010875390179</v>
      </c>
      <c r="CV33" s="40">
        <f>Model!$BE33+Model!BU33-50</f>
        <v>320.17010875390179</v>
      </c>
      <c r="CW33" s="40">
        <f>Model!$BE33+Model!BV33-50</f>
        <v>320.17010875390179</v>
      </c>
      <c r="CX33" s="40">
        <f>Model!$BE33+Model!BW33-50</f>
        <v>320.17010875390179</v>
      </c>
      <c r="CY33" s="40">
        <f>Model!$BE33+Model!BX33-50</f>
        <v>320.17010875390179</v>
      </c>
      <c r="CZ33" s="40">
        <f>Model!$BE33+Model!BY33-50</f>
        <v>320.17010875390179</v>
      </c>
      <c r="DA33" s="40">
        <f>Model!$BE33+Model!BZ33-50</f>
        <v>320.17010875390179</v>
      </c>
      <c r="DB33" s="40">
        <f>Model!$BE33+Model!CA33-50</f>
        <v>320.17010875390179</v>
      </c>
      <c r="DC33" s="40">
        <f>Model!$BE33+Model!CB33-50</f>
        <v>320.17010875390179</v>
      </c>
      <c r="DD33" s="40">
        <f>Model!$BE33+Model!CC33-50</f>
        <v>320.17010875390179</v>
      </c>
      <c r="DE33" s="40">
        <f>Model!$BE33+Model!CD33-50</f>
        <v>320.17010875390179</v>
      </c>
      <c r="DF33" s="40">
        <f>Model!$BE33+Model!CE33-50</f>
        <v>320.17010875390179</v>
      </c>
      <c r="DG33" s="40">
        <f>Model!$BE33+Model!CF33-50</f>
        <v>320.17010875390179</v>
      </c>
      <c r="DH33" s="36"/>
      <c r="DI33" s="36"/>
      <c r="DJ33" s="40">
        <f>Model!AE33*Model!CI33</f>
        <v>320.17010875390179</v>
      </c>
      <c r="DK33" s="40">
        <f>Model!AF33*Model!CJ33</f>
        <v>208.11057069003616</v>
      </c>
      <c r="DL33" s="40">
        <f>Model!AG33*Model!CK33</f>
        <v>320.17010875390179</v>
      </c>
      <c r="DM33" s="40">
        <f>Model!AH33*Model!CL33</f>
        <v>320.17010875390179</v>
      </c>
      <c r="DN33" s="40">
        <f>Model!AI33*Model!CM33</f>
        <v>320.17010875390179</v>
      </c>
      <c r="DO33" s="40">
        <f>Model!AJ33*Model!CN33</f>
        <v>320.17010875390179</v>
      </c>
      <c r="DP33" s="40">
        <f>Model!AK33*Model!CO33</f>
        <v>208.11057069003616</v>
      </c>
      <c r="DQ33" s="40">
        <f>Model!AL33*Model!CP33</f>
        <v>320.17010875390179</v>
      </c>
      <c r="DR33" s="40">
        <f>Model!AM33*Model!CQ33</f>
        <v>320.17010875390179</v>
      </c>
      <c r="DS33" s="40">
        <f>Model!AN33*Model!CR33</f>
        <v>320.17010875390179</v>
      </c>
      <c r="DT33" s="40">
        <f>Model!AO33*Model!CS33</f>
        <v>320.17010875390179</v>
      </c>
      <c r="DU33" s="40">
        <f>Model!AP33*Model!CT33</f>
        <v>208.11057069003616</v>
      </c>
      <c r="DV33" s="40">
        <f>Model!AQ33*Model!CU33</f>
        <v>320.17010875390179</v>
      </c>
      <c r="DW33" s="40">
        <f>Model!AR33*Model!CV33</f>
        <v>320.17010875390179</v>
      </c>
      <c r="DX33" s="40">
        <f>Model!AS33*Model!CW33</f>
        <v>320.17010875390179</v>
      </c>
      <c r="DY33" s="40">
        <f>Model!AT33*Model!CX33</f>
        <v>320.17010875390179</v>
      </c>
      <c r="DZ33" s="40">
        <f>Model!AU33*Model!CY33</f>
        <v>208.11057069003616</v>
      </c>
      <c r="EA33" s="40">
        <f>Model!AV33*Model!CZ33</f>
        <v>320.17010875390179</v>
      </c>
      <c r="EB33" s="40">
        <f>Model!AW33*Model!DA33</f>
        <v>320.17010875390179</v>
      </c>
      <c r="EC33" s="40">
        <f>Model!AX33*Model!DB33</f>
        <v>320.17010875390179</v>
      </c>
      <c r="ED33" s="40">
        <f>Model!AY33*Model!DC33</f>
        <v>320.17010875390179</v>
      </c>
      <c r="EE33" s="40">
        <f>Model!AZ33*Model!DD33</f>
        <v>208.11057069003616</v>
      </c>
      <c r="EF33" s="40">
        <f>Model!BA33*Model!DE33</f>
        <v>320.17010875390179</v>
      </c>
      <c r="EG33" s="40">
        <f>Model!BB33*Model!DF33</f>
        <v>320.17010875390179</v>
      </c>
      <c r="EH33" s="40">
        <f>Model!BC33*Model!DG33</f>
        <v>320.17010875390179</v>
      </c>
      <c r="EI33" s="36"/>
      <c r="EJ33" s="36"/>
      <c r="EK33" s="36"/>
      <c r="EL33" s="36"/>
      <c r="EM33" s="36"/>
      <c r="EN33" s="36"/>
      <c r="EO33" s="36"/>
      <c r="EP33" s="36"/>
      <c r="EQ33" s="36"/>
      <c r="ER33" s="36"/>
      <c r="ES33" s="36"/>
      <c r="ET33" s="36"/>
      <c r="EU33" s="36"/>
    </row>
    <row r="34" spans="1:151">
      <c r="A34">
        <v>1012</v>
      </c>
      <c r="B34" s="29">
        <f>INDEX('Customer Longevity'!$A$7:$A$206,MATCH(Scratch!A34,'Customer Longevity'!$B$7:$B$206,0))</f>
        <v>0.99335127852297034</v>
      </c>
      <c r="C34" s="3">
        <f ca="1">VLOOKUP(A34,'Average Balance'!A:B,2,FALSE)</f>
        <v>31099.313710599417</v>
      </c>
      <c r="D34" s="3"/>
      <c r="E34" s="29">
        <f>INDEX('Distance to Each Branch'!$C$7:$C$806,MATCH(Scratch!$A34&amp;Scratch!E$14,'Distance to Each Branch'!$K$7:$K$806,0))</f>
        <v>1.5115047958007553</v>
      </c>
      <c r="F34" s="29">
        <f>INDEX('Distance to Each Branch'!$C$7:$C$806,MATCH(Scratch!$A34&amp;Scratch!F$14,'Distance to Each Branch'!$K$7:$K$806,0))</f>
        <v>1.5268477381976595</v>
      </c>
      <c r="G34" s="29">
        <f>INDEX('Distance to Each Branch'!$C$7:$C$806,MATCH(Scratch!$A34&amp;Scratch!G$14,'Distance to Each Branch'!$K$7:$K$806,0))</f>
        <v>4.005093350262575</v>
      </c>
      <c r="H34" s="29">
        <f>INDEX('Distance to Each Branch'!$C$7:$C$806,MATCH(Scratch!$A34&amp;Scratch!H$14,'Distance to Each Branch'!$K$7:$K$806,0))</f>
        <v>3.9668836671595016</v>
      </c>
      <c r="I34" s="29" t="str">
        <f t="shared" si="23"/>
        <v>Branch A</v>
      </c>
      <c r="K34" s="34">
        <f>MIN(Model!E34:'Model'!H34)</f>
        <v>1.5115047958007553</v>
      </c>
      <c r="L34" s="34">
        <v>0</v>
      </c>
      <c r="M34" s="29">
        <f>IF(Model!E34=Model!$K34,SMALL(Model!$E34:'Model'!$H34,2)-Model!$K34,0)</f>
        <v>1.5342942396904258E-2</v>
      </c>
      <c r="N34" s="29">
        <f>IF(Model!F34=Model!$K34,SMALL(Model!$E34:'Model'!$H34,2)-Model!$K34,0)</f>
        <v>0</v>
      </c>
      <c r="O34" s="29">
        <f>IF(Model!G34=Model!$K34,SMALL(Model!$E34:'Model'!$H34,2)-Model!$K34,0)</f>
        <v>0</v>
      </c>
      <c r="P34" s="29">
        <f>IF(Model!H34=Model!$K34,SMALL(Model!$E34:'Model'!$H34,2)-Model!$K34,0)</f>
        <v>0</v>
      </c>
      <c r="R34" s="23">
        <v>1</v>
      </c>
      <c r="S34" s="23">
        <f>(1-IF(Model!M34=0,0,INDEX('Branch Closure Driven Attrition'!$D$9:$G$12,MATCH(Model!$B34,'Branch Closure Driven Attrition'!$C$9:$C$12,TRUE),MATCH(Model!M34,'Branch Closure Driven Attrition'!$D$8:$G$8,TRUE))))</f>
        <v>0.65</v>
      </c>
      <c r="T34" s="23">
        <f>(1-IF(Model!N34=0,0,INDEX('Branch Closure Driven Attrition'!$D$9:$G$12,MATCH(Model!$B34,'Branch Closure Driven Attrition'!$C$9:$C$12,TRUE),MATCH(Model!N34,'Branch Closure Driven Attrition'!$D$8:$G$8,TRUE))))</f>
        <v>1</v>
      </c>
      <c r="U34" s="23">
        <f>(1-IF(Model!O34=0,0,INDEX('Branch Closure Driven Attrition'!$D$9:$G$12,MATCH(Model!$B34,'Branch Closure Driven Attrition'!$C$9:$C$12,TRUE),MATCH(Model!O34,'Branch Closure Driven Attrition'!$D$8:$G$8,TRUE))))</f>
        <v>1</v>
      </c>
      <c r="V34" s="23">
        <f>(1-IF(Model!P34=0,0,INDEX('Branch Closure Driven Attrition'!$D$9:$G$12,MATCH(Model!$B34,'Branch Closure Driven Attrition'!$C$9:$C$12,TRUE),MATCH(Model!P34,'Branch Closure Driven Attrition'!$D$8:$G$8,TRUE))))</f>
        <v>1</v>
      </c>
      <c r="W34" s="29"/>
      <c r="X34" s="23">
        <f>Model!R34</f>
        <v>1</v>
      </c>
      <c r="Y34" s="23">
        <f>IF(Model!$C34&lt;'Fee Driven Attrition'!$I$8,1-IF(Model!Y$13='Fee Driven Attrition'!$J$7,'Fee Driven Attrition'!$J$8,'Fee Driven Attrition'!$K$8),1)</f>
        <v>1</v>
      </c>
      <c r="Z34" s="23">
        <f>IF(Model!$C34&lt;'Fee Driven Attrition'!$I$9,1-IF(Model!Z$13='Fee Driven Attrition'!$J$7,'Fee Driven Attrition'!$J$9,'Fee Driven Attrition'!$K$9),1)</f>
        <v>1</v>
      </c>
      <c r="AA34" s="23">
        <f>IF(Model!$C34&lt;'Fee Driven Attrition'!$I$8,1-IF(Model!AA$13='Fee Driven Attrition'!$J$7,'Fee Driven Attrition'!$J$8,'Fee Driven Attrition'!$K$8),1)</f>
        <v>1</v>
      </c>
      <c r="AB34" s="23">
        <f>IF(Model!$C34&lt;'Fee Driven Attrition'!$I$9,1-IF(Model!AB$13='Fee Driven Attrition'!$J$7,'Fee Driven Attrition'!$J$9,'Fee Driven Attrition'!$K$9),1)</f>
        <v>1</v>
      </c>
      <c r="AC34" s="29"/>
      <c r="AD34" s="23"/>
      <c r="AE34" s="23">
        <f>INDEX(Model!$R34:$V34,,MATCH(Model!AE$14,Model!$R$14:'Model'!$V$14,FALSE))*INDEX(Model!$X34:$AB34,MATCH(Model!AE$12+Model!AE$13,Model!$X$14:$AB$14,FALSE))</f>
        <v>1</v>
      </c>
      <c r="AF34" s="23">
        <f>INDEX(Model!$R34:$V34,,MATCH(Model!AF$14,Model!$R$14:'Model'!$V$14,FALSE))*INDEX(Model!$X34:$AB34,MATCH(Model!AF$12+Model!AF$13,Model!$X$14:$AB$14,FALSE))</f>
        <v>0.65</v>
      </c>
      <c r="AG34" s="23">
        <f>INDEX(Model!$R34:$V34,,MATCH(Model!AG$14,Model!$R$14:'Model'!$V$14,FALSE))*INDEX(Model!$X34:$AB34,MATCH(Model!AG$12+Model!AG$13,Model!$X$14:$AB$14,FALSE))</f>
        <v>1</v>
      </c>
      <c r="AH34" s="23">
        <f>INDEX(Model!$R34:$V34,,MATCH(Model!AH$14,Model!$R$14:'Model'!$V$14,FALSE))*INDEX(Model!$X34:$AB34,MATCH(Model!AH$12+Model!AH$13,Model!$X$14:$AB$14,FALSE))</f>
        <v>1</v>
      </c>
      <c r="AI34" s="23">
        <f>INDEX(Model!$R34:$V34,,MATCH(Model!AI$14,Model!$R$14:'Model'!$V$14,FALSE))*INDEX(Model!$X34:$AB34,MATCH(Model!AI$12+Model!AI$13,Model!$X$14:$AB$14,FALSE))</f>
        <v>1</v>
      </c>
      <c r="AJ34" s="23">
        <f>INDEX(Model!$R34:$V34,,MATCH(Model!AJ$14,Model!$R$14:'Model'!$V$14,FALSE))*INDEX(Model!$X34:$AB34,MATCH(Model!AJ$12+Model!AJ$13,Model!$X$14:$AB$14,FALSE))</f>
        <v>1</v>
      </c>
      <c r="AK34" s="23">
        <f>INDEX(Model!$R34:$V34,,MATCH(Model!AK$14,Model!$R$14:'Model'!$V$14,FALSE))*INDEX(Model!$X34:$AB34,MATCH(Model!AK$12+Model!AK$13,Model!$X$14:$AB$14,FALSE))</f>
        <v>0.65</v>
      </c>
      <c r="AL34" s="23">
        <f>INDEX(Model!$R34:$V34,,MATCH(Model!AL$14,Model!$R$14:'Model'!$V$14,FALSE))*INDEX(Model!$X34:$AB34,MATCH(Model!AL$12+Model!AL$13,Model!$X$14:$AB$14,FALSE))</f>
        <v>1</v>
      </c>
      <c r="AM34" s="23">
        <f>INDEX(Model!$R34:$V34,,MATCH(Model!AM$14,Model!$R$14:'Model'!$V$14,FALSE))*INDEX(Model!$X34:$AB34,MATCH(Model!AM$12+Model!AM$13,Model!$X$14:$AB$14,FALSE))</f>
        <v>1</v>
      </c>
      <c r="AN34" s="23">
        <f>INDEX(Model!$R34:$V34,,MATCH(Model!AN$14,Model!$R$14:'Model'!$V$14,FALSE))*INDEX(Model!$X34:$AB34,MATCH(Model!AN$12+Model!AN$13,Model!$X$14:$AB$14,FALSE))</f>
        <v>1</v>
      </c>
      <c r="AO34" s="23">
        <f>INDEX(Model!$R34:$V34,,MATCH(Model!AO$14,Model!$R$14:'Model'!$V$14,FALSE))*INDEX(Model!$X34:$AB34,MATCH(Model!AO$12+Model!AO$13,Model!$X$14:$AB$14,FALSE))</f>
        <v>1</v>
      </c>
      <c r="AP34" s="23">
        <f>INDEX(Model!$R34:$V34,,MATCH(Model!AP$14,Model!$R$14:'Model'!$V$14,FALSE))*INDEX(Model!$X34:$AB34,MATCH(Model!AP$12+Model!AP$13,Model!$X$14:$AB$14,FALSE))</f>
        <v>0.65</v>
      </c>
      <c r="AQ34" s="23">
        <f>INDEX(Model!$R34:$V34,,MATCH(Model!AQ$14,Model!$R$14:'Model'!$V$14,FALSE))*INDEX(Model!$X34:$AB34,MATCH(Model!AQ$12+Model!AQ$13,Model!$X$14:$AB$14,FALSE))</f>
        <v>1</v>
      </c>
      <c r="AR34" s="23">
        <f>INDEX(Model!$R34:$V34,,MATCH(Model!AR$14,Model!$R$14:'Model'!$V$14,FALSE))*INDEX(Model!$X34:$AB34,MATCH(Model!AR$12+Model!AR$13,Model!$X$14:$AB$14,FALSE))</f>
        <v>1</v>
      </c>
      <c r="AS34" s="23">
        <f>INDEX(Model!$R34:$V34,,MATCH(Model!AS$14,Model!$R$14:'Model'!$V$14,FALSE))*INDEX(Model!$X34:$AB34,MATCH(Model!AS$12+Model!AS$13,Model!$X$14:$AB$14,FALSE))</f>
        <v>1</v>
      </c>
      <c r="AT34" s="23">
        <f>INDEX(Model!$R34:$V34,,MATCH(Model!AT$14,Model!$R$14:'Model'!$V$14,FALSE))*INDEX(Model!$X34:$AB34,MATCH(Model!AT$12+Model!AT$13,Model!$X$14:$AB$14,FALSE))</f>
        <v>1</v>
      </c>
      <c r="AU34" s="23">
        <f>INDEX(Model!$R34:$V34,,MATCH(Model!AU$14,Model!$R$14:'Model'!$V$14,FALSE))*INDEX(Model!$X34:$AB34,MATCH(Model!AU$12+Model!AU$13,Model!$X$14:$AB$14,FALSE))</f>
        <v>0.65</v>
      </c>
      <c r="AV34" s="23">
        <f>INDEX(Model!$R34:$V34,,MATCH(Model!AV$14,Model!$R$14:'Model'!$V$14,FALSE))*INDEX(Model!$X34:$AB34,MATCH(Model!AV$12+Model!AV$13,Model!$X$14:$AB$14,FALSE))</f>
        <v>1</v>
      </c>
      <c r="AW34" s="23">
        <f>INDEX(Model!$R34:$V34,,MATCH(Model!AW$14,Model!$R$14:'Model'!$V$14,FALSE))*INDEX(Model!$X34:$AB34,MATCH(Model!AW$12+Model!AW$13,Model!$X$14:$AB$14,FALSE))</f>
        <v>1</v>
      </c>
      <c r="AX34" s="23">
        <f>INDEX(Model!$R34:$V34,,MATCH(Model!AX$14,Model!$R$14:'Model'!$V$14,FALSE))*INDEX(Model!$X34:$AB34,MATCH(Model!AX$12+Model!AX$13,Model!$X$14:$AB$14,FALSE))</f>
        <v>1</v>
      </c>
      <c r="AY34" s="23">
        <f>INDEX(Model!$R34:$V34,,MATCH(Model!AY$14,Model!$R$14:'Model'!$V$14,FALSE))*INDEX(Model!$X34:$AB34,MATCH(Model!AY$12+Model!AY$13,Model!$X$14:$AB$14,FALSE))</f>
        <v>1</v>
      </c>
      <c r="AZ34" s="23">
        <f>INDEX(Model!$R34:$V34,,MATCH(Model!AZ$14,Model!$R$14:'Model'!$V$14,FALSE))*INDEX(Model!$X34:$AB34,MATCH(Model!AZ$12+Model!AZ$13,Model!$X$14:$AB$14,FALSE))</f>
        <v>0.65</v>
      </c>
      <c r="BA34" s="23">
        <f>INDEX(Model!$R34:$V34,,MATCH(Model!BA$14,Model!$R$14:'Model'!$V$14,FALSE))*INDEX(Model!$X34:$AB34,MATCH(Model!BA$12+Model!BA$13,Model!$X$14:$AB$14,FALSE))</f>
        <v>1</v>
      </c>
      <c r="BB34" s="23">
        <f>INDEX(Model!$R34:$V34,,MATCH(Model!BB$14,Model!$R$14:'Model'!$V$14,FALSE))*INDEX(Model!$X34:$AB34,MATCH(Model!BB$12+Model!BB$13,Model!$X$14:$AB$14,FALSE))</f>
        <v>1</v>
      </c>
      <c r="BC34" s="23">
        <f>INDEX(Model!$R34:$V34,,MATCH(Model!BC$14,Model!$R$14:'Model'!$V$14,FALSE))*INDEX(Model!$X34:$AB34,MATCH(Model!BC$12+Model!BC$13,Model!$X$14:$AB$14,FALSE))</f>
        <v>1</v>
      </c>
      <c r="BD34" s="60"/>
      <c r="BE34" s="33">
        <f>Model!C34*1%</f>
        <v>310.99313710599421</v>
      </c>
      <c r="BF34" s="1"/>
      <c r="BG34" s="1"/>
      <c r="BH34" s="38">
        <f>IF(Model!$C34&lt;Model!CI$12,Model!CI$13,0)</f>
        <v>0</v>
      </c>
      <c r="BI34" s="38">
        <f>IF(Model!$C34&lt;Model!CJ$12,Model!CJ$13,0)</f>
        <v>0</v>
      </c>
      <c r="BJ34" s="38">
        <f>IF(Model!$C34&lt;Model!CK$12,Model!CK$13,0)</f>
        <v>0</v>
      </c>
      <c r="BK34" s="38">
        <f>IF(Model!$C34&lt;Model!CL$12,Model!CL$13,0)</f>
        <v>0</v>
      </c>
      <c r="BL34" s="38">
        <f>IF(Model!$C34&lt;Model!CM$12,Model!CM$13,0)</f>
        <v>0</v>
      </c>
      <c r="BM34" s="38">
        <f>IF(Model!$C34&lt;Model!CN$12,Model!CN$13,0)</f>
        <v>0</v>
      </c>
      <c r="BN34" s="38">
        <f>IF(Model!$C34&lt;Model!CO$12,Model!CO$13,0)</f>
        <v>0</v>
      </c>
      <c r="BO34" s="38">
        <f>IF(Model!$C34&lt;Model!CP$12,Model!CP$13,0)</f>
        <v>0</v>
      </c>
      <c r="BP34" s="38">
        <f>IF(Model!$C34&lt;Model!CQ$12,Model!CQ$13,0)</f>
        <v>0</v>
      </c>
      <c r="BQ34" s="38">
        <f>IF(Model!$C34&lt;Model!CR$12,Model!CR$13,0)</f>
        <v>0</v>
      </c>
      <c r="BR34" s="38">
        <f>IF(Model!$C34&lt;Model!CS$12,Model!CS$13,0)</f>
        <v>0</v>
      </c>
      <c r="BS34" s="38">
        <f>IF(Model!$C34&lt;Model!CT$12,Model!CT$13,0)</f>
        <v>0</v>
      </c>
      <c r="BT34" s="38">
        <f>IF(Model!$C34&lt;Model!CU$12,Model!CU$13,0)</f>
        <v>0</v>
      </c>
      <c r="BU34" s="38">
        <f>IF(Model!$C34&lt;Model!CV$12,Model!CV$13,0)</f>
        <v>0</v>
      </c>
      <c r="BV34" s="38">
        <f>IF(Model!$C34&lt;Model!CW$12,Model!CW$13,0)</f>
        <v>0</v>
      </c>
      <c r="BW34" s="38">
        <f>IF(Model!$C34&lt;Model!CX$12,Model!CX$13,0)</f>
        <v>0</v>
      </c>
      <c r="BX34" s="38">
        <f>IF(Model!$C34&lt;Model!CY$12,Model!CY$13,0)</f>
        <v>0</v>
      </c>
      <c r="BY34" s="38">
        <f>IF(Model!$C34&lt;Model!CZ$12,Model!CZ$13,0)</f>
        <v>0</v>
      </c>
      <c r="BZ34" s="38">
        <f>IF(Model!$C34&lt;Model!DA$12,Model!DA$13,0)</f>
        <v>0</v>
      </c>
      <c r="CA34" s="38">
        <f>IF(Model!$C34&lt;Model!DB$12,Model!DB$13,0)</f>
        <v>0</v>
      </c>
      <c r="CB34" s="38">
        <f>IF(Model!$C34&lt;Model!DC$12,Model!DC$13,0)</f>
        <v>0</v>
      </c>
      <c r="CC34" s="38">
        <f>IF(Model!$C34&lt;Model!DD$12,Model!DD$13,0)</f>
        <v>0</v>
      </c>
      <c r="CD34" s="38">
        <f>IF(Model!$C34&lt;Model!DE$12,Model!DE$13,0)</f>
        <v>0</v>
      </c>
      <c r="CE34" s="38">
        <f>IF(Model!$C34&lt;Model!DF$12,Model!DF$13,0)</f>
        <v>0</v>
      </c>
      <c r="CF34" s="38">
        <f>IF(Model!$C34&lt;Model!DG$12,Model!DG$13,0)</f>
        <v>0</v>
      </c>
      <c r="CG34" s="1"/>
      <c r="CH34" s="1"/>
      <c r="CI34" s="40">
        <f>Model!$BE34+Model!BH34-50</f>
        <v>260.99313710599421</v>
      </c>
      <c r="CJ34" s="40">
        <f>Model!$BE34+Model!BI34-50</f>
        <v>260.99313710599421</v>
      </c>
      <c r="CK34" s="40">
        <f>Model!$BE34+Model!BJ34-50</f>
        <v>260.99313710599421</v>
      </c>
      <c r="CL34" s="40">
        <f>Model!$BE34+Model!BK34-50</f>
        <v>260.99313710599421</v>
      </c>
      <c r="CM34" s="40">
        <f>Model!$BE34+Model!BL34-50</f>
        <v>260.99313710599421</v>
      </c>
      <c r="CN34" s="40">
        <f>Model!$BE34+Model!BM34-50</f>
        <v>260.99313710599421</v>
      </c>
      <c r="CO34" s="40">
        <f>Model!$BE34+Model!BN34-50</f>
        <v>260.99313710599421</v>
      </c>
      <c r="CP34" s="40">
        <f>Model!$BE34+Model!BO34-50</f>
        <v>260.99313710599421</v>
      </c>
      <c r="CQ34" s="40">
        <f>Model!$BE34+Model!BP34-50</f>
        <v>260.99313710599421</v>
      </c>
      <c r="CR34" s="40">
        <f>Model!$BE34+Model!BQ34-50</f>
        <v>260.99313710599421</v>
      </c>
      <c r="CS34" s="40">
        <f>Model!$BE34+Model!BR34-50</f>
        <v>260.99313710599421</v>
      </c>
      <c r="CT34" s="40">
        <f>Model!$BE34+Model!BS34-50</f>
        <v>260.99313710599421</v>
      </c>
      <c r="CU34" s="40">
        <f>Model!$BE34+Model!BT34-50</f>
        <v>260.99313710599421</v>
      </c>
      <c r="CV34" s="40">
        <f>Model!$BE34+Model!BU34-50</f>
        <v>260.99313710599421</v>
      </c>
      <c r="CW34" s="40">
        <f>Model!$BE34+Model!BV34-50</f>
        <v>260.99313710599421</v>
      </c>
      <c r="CX34" s="40">
        <f>Model!$BE34+Model!BW34-50</f>
        <v>260.99313710599421</v>
      </c>
      <c r="CY34" s="40">
        <f>Model!$BE34+Model!BX34-50</f>
        <v>260.99313710599421</v>
      </c>
      <c r="CZ34" s="40">
        <f>Model!$BE34+Model!BY34-50</f>
        <v>260.99313710599421</v>
      </c>
      <c r="DA34" s="40">
        <f>Model!$BE34+Model!BZ34-50</f>
        <v>260.99313710599421</v>
      </c>
      <c r="DB34" s="40">
        <f>Model!$BE34+Model!CA34-50</f>
        <v>260.99313710599421</v>
      </c>
      <c r="DC34" s="40">
        <f>Model!$BE34+Model!CB34-50</f>
        <v>260.99313710599421</v>
      </c>
      <c r="DD34" s="40">
        <f>Model!$BE34+Model!CC34-50</f>
        <v>260.99313710599421</v>
      </c>
      <c r="DE34" s="40">
        <f>Model!$BE34+Model!CD34-50</f>
        <v>260.99313710599421</v>
      </c>
      <c r="DF34" s="40">
        <f>Model!$BE34+Model!CE34-50</f>
        <v>260.99313710599421</v>
      </c>
      <c r="DG34" s="40">
        <f>Model!$BE34+Model!CF34-50</f>
        <v>260.99313710599421</v>
      </c>
      <c r="DH34" s="36"/>
      <c r="DI34" s="36"/>
      <c r="DJ34" s="40">
        <f>Model!AE34*Model!CI34</f>
        <v>260.99313710599421</v>
      </c>
      <c r="DK34" s="40">
        <f>Model!AF34*Model!CJ34</f>
        <v>169.64553911889624</v>
      </c>
      <c r="DL34" s="40">
        <f>Model!AG34*Model!CK34</f>
        <v>260.99313710599421</v>
      </c>
      <c r="DM34" s="40">
        <f>Model!AH34*Model!CL34</f>
        <v>260.99313710599421</v>
      </c>
      <c r="DN34" s="40">
        <f>Model!AI34*Model!CM34</f>
        <v>260.99313710599421</v>
      </c>
      <c r="DO34" s="40">
        <f>Model!AJ34*Model!CN34</f>
        <v>260.99313710599421</v>
      </c>
      <c r="DP34" s="40">
        <f>Model!AK34*Model!CO34</f>
        <v>169.64553911889624</v>
      </c>
      <c r="DQ34" s="40">
        <f>Model!AL34*Model!CP34</f>
        <v>260.99313710599421</v>
      </c>
      <c r="DR34" s="40">
        <f>Model!AM34*Model!CQ34</f>
        <v>260.99313710599421</v>
      </c>
      <c r="DS34" s="40">
        <f>Model!AN34*Model!CR34</f>
        <v>260.99313710599421</v>
      </c>
      <c r="DT34" s="40">
        <f>Model!AO34*Model!CS34</f>
        <v>260.99313710599421</v>
      </c>
      <c r="DU34" s="40">
        <f>Model!AP34*Model!CT34</f>
        <v>169.64553911889624</v>
      </c>
      <c r="DV34" s="40">
        <f>Model!AQ34*Model!CU34</f>
        <v>260.99313710599421</v>
      </c>
      <c r="DW34" s="40">
        <f>Model!AR34*Model!CV34</f>
        <v>260.99313710599421</v>
      </c>
      <c r="DX34" s="40">
        <f>Model!AS34*Model!CW34</f>
        <v>260.99313710599421</v>
      </c>
      <c r="DY34" s="40">
        <f>Model!AT34*Model!CX34</f>
        <v>260.99313710599421</v>
      </c>
      <c r="DZ34" s="40">
        <f>Model!AU34*Model!CY34</f>
        <v>169.64553911889624</v>
      </c>
      <c r="EA34" s="40">
        <f>Model!AV34*Model!CZ34</f>
        <v>260.99313710599421</v>
      </c>
      <c r="EB34" s="40">
        <f>Model!AW34*Model!DA34</f>
        <v>260.99313710599421</v>
      </c>
      <c r="EC34" s="40">
        <f>Model!AX34*Model!DB34</f>
        <v>260.99313710599421</v>
      </c>
      <c r="ED34" s="40">
        <f>Model!AY34*Model!DC34</f>
        <v>260.99313710599421</v>
      </c>
      <c r="EE34" s="40">
        <f>Model!AZ34*Model!DD34</f>
        <v>169.64553911889624</v>
      </c>
      <c r="EF34" s="40">
        <f>Model!BA34*Model!DE34</f>
        <v>260.99313710599421</v>
      </c>
      <c r="EG34" s="40">
        <f>Model!BB34*Model!DF34</f>
        <v>260.99313710599421</v>
      </c>
      <c r="EH34" s="40">
        <f>Model!BC34*Model!DG34</f>
        <v>260.99313710599421</v>
      </c>
      <c r="EI34" s="36"/>
      <c r="EJ34" s="36"/>
      <c r="EK34" s="36"/>
      <c r="EL34" s="36"/>
      <c r="EM34" s="36"/>
      <c r="EN34" s="36"/>
      <c r="EO34" s="36"/>
      <c r="EP34" s="36"/>
      <c r="EQ34" s="36"/>
      <c r="ER34" s="36"/>
      <c r="ES34" s="36"/>
      <c r="ET34" s="36"/>
      <c r="EU34" s="36"/>
    </row>
    <row r="35" spans="1:151">
      <c r="A35">
        <v>1135</v>
      </c>
      <c r="B35" s="29">
        <f>INDEX('Customer Longevity'!$A$7:$A$206,MATCH(Scratch!A35,'Customer Longevity'!$B$7:$B$206,0))</f>
        <v>3.7651185751891507</v>
      </c>
      <c r="C35" s="3">
        <f ca="1">VLOOKUP(A35,'Average Balance'!A:B,2,FALSE)</f>
        <v>17491.622489255493</v>
      </c>
      <c r="D35" s="3"/>
      <c r="E35" s="29">
        <f>INDEX('Distance to Each Branch'!$C$7:$C$806,MATCH(Scratch!$A35&amp;Scratch!E$14,'Distance to Each Branch'!$K$7:$K$806,0))</f>
        <v>1.1990730959879605</v>
      </c>
      <c r="F35" s="29">
        <f>INDEX('Distance to Each Branch'!$C$7:$C$806,MATCH(Scratch!$A35&amp;Scratch!F$14,'Distance to Each Branch'!$K$7:$K$806,0))</f>
        <v>2.1711490296957043</v>
      </c>
      <c r="G35" s="29">
        <f>INDEX('Distance to Each Branch'!$C$7:$C$806,MATCH(Scratch!$A35&amp;Scratch!G$14,'Distance to Each Branch'!$K$7:$K$806,0))</f>
        <v>1.9905098632062597</v>
      </c>
      <c r="H35" s="29">
        <f>INDEX('Distance to Each Branch'!$C$7:$C$806,MATCH(Scratch!$A35&amp;Scratch!H$14,'Distance to Each Branch'!$K$7:$K$806,0))</f>
        <v>0.66401928719783121</v>
      </c>
      <c r="I35" s="29" t="str">
        <f t="shared" si="23"/>
        <v>Branch D</v>
      </c>
      <c r="K35" s="34">
        <f>MIN(Model!E35:'Model'!H35)</f>
        <v>0.66401928719783121</v>
      </c>
      <c r="L35" s="34">
        <v>0</v>
      </c>
      <c r="M35" s="29">
        <f>IF(Model!E35=Model!$K35,SMALL(Model!$E35:'Model'!$H35,2)-Model!$K35,0)</f>
        <v>0</v>
      </c>
      <c r="N35" s="29">
        <f>IF(Model!F35=Model!$K35,SMALL(Model!$E35:'Model'!$H35,2)-Model!$K35,0)</f>
        <v>0</v>
      </c>
      <c r="O35" s="29">
        <f>IF(Model!G35=Model!$K35,SMALL(Model!$E35:'Model'!$H35,2)-Model!$K35,0)</f>
        <v>0</v>
      </c>
      <c r="P35" s="29">
        <f>IF(Model!H35=Model!$K35,SMALL(Model!$E35:'Model'!$H35,2)-Model!$K35,0)</f>
        <v>0.53505380879012931</v>
      </c>
      <c r="R35" s="23">
        <v>1</v>
      </c>
      <c r="S35" s="23">
        <f>(1-IF(Model!M35=0,0,INDEX('Branch Closure Driven Attrition'!$D$9:$G$12,MATCH(Model!$B35,'Branch Closure Driven Attrition'!$C$9:$C$12,TRUE),MATCH(Model!M35,'Branch Closure Driven Attrition'!$D$8:$G$8,TRUE))))</f>
        <v>1</v>
      </c>
      <c r="T35" s="23">
        <f>(1-IF(Model!N35=0,0,INDEX('Branch Closure Driven Attrition'!$D$9:$G$12,MATCH(Model!$B35,'Branch Closure Driven Attrition'!$C$9:$C$12,TRUE),MATCH(Model!N35,'Branch Closure Driven Attrition'!$D$8:$G$8,TRUE))))</f>
        <v>1</v>
      </c>
      <c r="U35" s="23">
        <f>(1-IF(Model!O35=0,0,INDEX('Branch Closure Driven Attrition'!$D$9:$G$12,MATCH(Model!$B35,'Branch Closure Driven Attrition'!$C$9:$C$12,TRUE),MATCH(Model!O35,'Branch Closure Driven Attrition'!$D$8:$G$8,TRUE))))</f>
        <v>1</v>
      </c>
      <c r="V35" s="23">
        <f>(1-IF(Model!P35=0,0,INDEX('Branch Closure Driven Attrition'!$D$9:$G$12,MATCH(Model!$B35,'Branch Closure Driven Attrition'!$C$9:$C$12,TRUE),MATCH(Model!P35,'Branch Closure Driven Attrition'!$D$8:$G$8,TRUE))))</f>
        <v>0.65</v>
      </c>
      <c r="W35" s="29"/>
      <c r="X35" s="23">
        <f>Model!R35</f>
        <v>1</v>
      </c>
      <c r="Y35" s="23">
        <f>IF(Model!$C35&lt;'Fee Driven Attrition'!$I$8,1-IF(Model!Y$13='Fee Driven Attrition'!$J$7,'Fee Driven Attrition'!$J$8,'Fee Driven Attrition'!$K$8),1)</f>
        <v>1</v>
      </c>
      <c r="Z35" s="23">
        <f>IF(Model!$C35&lt;'Fee Driven Attrition'!$I$9,1-IF(Model!Z$13='Fee Driven Attrition'!$J$7,'Fee Driven Attrition'!$J$9,'Fee Driven Attrition'!$K$9),1)</f>
        <v>1</v>
      </c>
      <c r="AA35" s="23">
        <f>IF(Model!$C35&lt;'Fee Driven Attrition'!$I$8,1-IF(Model!AA$13='Fee Driven Attrition'!$J$7,'Fee Driven Attrition'!$J$8,'Fee Driven Attrition'!$K$8),1)</f>
        <v>1</v>
      </c>
      <c r="AB35" s="23">
        <f>IF(Model!$C35&lt;'Fee Driven Attrition'!$I$9,1-IF(Model!AB$13='Fee Driven Attrition'!$J$7,'Fee Driven Attrition'!$J$9,'Fee Driven Attrition'!$K$9),1)</f>
        <v>1</v>
      </c>
      <c r="AC35" s="29"/>
      <c r="AD35" s="23"/>
      <c r="AE35" s="23">
        <f>INDEX(Model!$R35:$V35,,MATCH(Model!AE$14,Model!$R$14:'Model'!$V$14,FALSE))*INDEX(Model!$X35:$AB35,MATCH(Model!AE$12+Model!AE$13,Model!$X$14:$AB$14,FALSE))</f>
        <v>1</v>
      </c>
      <c r="AF35" s="23">
        <f>INDEX(Model!$R35:$V35,,MATCH(Model!AF$14,Model!$R$14:'Model'!$V$14,FALSE))*INDEX(Model!$X35:$AB35,MATCH(Model!AF$12+Model!AF$13,Model!$X$14:$AB$14,FALSE))</f>
        <v>1</v>
      </c>
      <c r="AG35" s="23">
        <f>INDEX(Model!$R35:$V35,,MATCH(Model!AG$14,Model!$R$14:'Model'!$V$14,FALSE))*INDEX(Model!$X35:$AB35,MATCH(Model!AG$12+Model!AG$13,Model!$X$14:$AB$14,FALSE))</f>
        <v>1</v>
      </c>
      <c r="AH35" s="23">
        <f>INDEX(Model!$R35:$V35,,MATCH(Model!AH$14,Model!$R$14:'Model'!$V$14,FALSE))*INDEX(Model!$X35:$AB35,MATCH(Model!AH$12+Model!AH$13,Model!$X$14:$AB$14,FALSE))</f>
        <v>1</v>
      </c>
      <c r="AI35" s="23">
        <f>INDEX(Model!$R35:$V35,,MATCH(Model!AI$14,Model!$R$14:'Model'!$V$14,FALSE))*INDEX(Model!$X35:$AB35,MATCH(Model!AI$12+Model!AI$13,Model!$X$14:$AB$14,FALSE))</f>
        <v>0.65</v>
      </c>
      <c r="AJ35" s="23">
        <f>INDEX(Model!$R35:$V35,,MATCH(Model!AJ$14,Model!$R$14:'Model'!$V$14,FALSE))*INDEX(Model!$X35:$AB35,MATCH(Model!AJ$12+Model!AJ$13,Model!$X$14:$AB$14,FALSE))</f>
        <v>1</v>
      </c>
      <c r="AK35" s="23">
        <f>INDEX(Model!$R35:$V35,,MATCH(Model!AK$14,Model!$R$14:'Model'!$V$14,FALSE))*INDEX(Model!$X35:$AB35,MATCH(Model!AK$12+Model!AK$13,Model!$X$14:$AB$14,FALSE))</f>
        <v>1</v>
      </c>
      <c r="AL35" s="23">
        <f>INDEX(Model!$R35:$V35,,MATCH(Model!AL$14,Model!$R$14:'Model'!$V$14,FALSE))*INDEX(Model!$X35:$AB35,MATCH(Model!AL$12+Model!AL$13,Model!$X$14:$AB$14,FALSE))</f>
        <v>1</v>
      </c>
      <c r="AM35" s="23">
        <f>INDEX(Model!$R35:$V35,,MATCH(Model!AM$14,Model!$R$14:'Model'!$V$14,FALSE))*INDEX(Model!$X35:$AB35,MATCH(Model!AM$12+Model!AM$13,Model!$X$14:$AB$14,FALSE))</f>
        <v>1</v>
      </c>
      <c r="AN35" s="23">
        <f>INDEX(Model!$R35:$V35,,MATCH(Model!AN$14,Model!$R$14:'Model'!$V$14,FALSE))*INDEX(Model!$X35:$AB35,MATCH(Model!AN$12+Model!AN$13,Model!$X$14:$AB$14,FALSE))</f>
        <v>0.65</v>
      </c>
      <c r="AO35" s="23">
        <f>INDEX(Model!$R35:$V35,,MATCH(Model!AO$14,Model!$R$14:'Model'!$V$14,FALSE))*INDEX(Model!$X35:$AB35,MATCH(Model!AO$12+Model!AO$13,Model!$X$14:$AB$14,FALSE))</f>
        <v>1</v>
      </c>
      <c r="AP35" s="23">
        <f>INDEX(Model!$R35:$V35,,MATCH(Model!AP$14,Model!$R$14:'Model'!$V$14,FALSE))*INDEX(Model!$X35:$AB35,MATCH(Model!AP$12+Model!AP$13,Model!$X$14:$AB$14,FALSE))</f>
        <v>1</v>
      </c>
      <c r="AQ35" s="23">
        <f>INDEX(Model!$R35:$V35,,MATCH(Model!AQ$14,Model!$R$14:'Model'!$V$14,FALSE))*INDEX(Model!$X35:$AB35,MATCH(Model!AQ$12+Model!AQ$13,Model!$X$14:$AB$14,FALSE))</f>
        <v>1</v>
      </c>
      <c r="AR35" s="23">
        <f>INDEX(Model!$R35:$V35,,MATCH(Model!AR$14,Model!$R$14:'Model'!$V$14,FALSE))*INDEX(Model!$X35:$AB35,MATCH(Model!AR$12+Model!AR$13,Model!$X$14:$AB$14,FALSE))</f>
        <v>1</v>
      </c>
      <c r="AS35" s="23">
        <f>INDEX(Model!$R35:$V35,,MATCH(Model!AS$14,Model!$R$14:'Model'!$V$14,FALSE))*INDEX(Model!$X35:$AB35,MATCH(Model!AS$12+Model!AS$13,Model!$X$14:$AB$14,FALSE))</f>
        <v>0.65</v>
      </c>
      <c r="AT35" s="23">
        <f>INDEX(Model!$R35:$V35,,MATCH(Model!AT$14,Model!$R$14:'Model'!$V$14,FALSE))*INDEX(Model!$X35:$AB35,MATCH(Model!AT$12+Model!AT$13,Model!$X$14:$AB$14,FALSE))</f>
        <v>1</v>
      </c>
      <c r="AU35" s="23">
        <f>INDEX(Model!$R35:$V35,,MATCH(Model!AU$14,Model!$R$14:'Model'!$V$14,FALSE))*INDEX(Model!$X35:$AB35,MATCH(Model!AU$12+Model!AU$13,Model!$X$14:$AB$14,FALSE))</f>
        <v>1</v>
      </c>
      <c r="AV35" s="23">
        <f>INDEX(Model!$R35:$V35,,MATCH(Model!AV$14,Model!$R$14:'Model'!$V$14,FALSE))*INDEX(Model!$X35:$AB35,MATCH(Model!AV$12+Model!AV$13,Model!$X$14:$AB$14,FALSE))</f>
        <v>1</v>
      </c>
      <c r="AW35" s="23">
        <f>INDEX(Model!$R35:$V35,,MATCH(Model!AW$14,Model!$R$14:'Model'!$V$14,FALSE))*INDEX(Model!$X35:$AB35,MATCH(Model!AW$12+Model!AW$13,Model!$X$14:$AB$14,FALSE))</f>
        <v>1</v>
      </c>
      <c r="AX35" s="23">
        <f>INDEX(Model!$R35:$V35,,MATCH(Model!AX$14,Model!$R$14:'Model'!$V$14,FALSE))*INDEX(Model!$X35:$AB35,MATCH(Model!AX$12+Model!AX$13,Model!$X$14:$AB$14,FALSE))</f>
        <v>0.65</v>
      </c>
      <c r="AY35" s="23">
        <f>INDEX(Model!$R35:$V35,,MATCH(Model!AY$14,Model!$R$14:'Model'!$V$14,FALSE))*INDEX(Model!$X35:$AB35,MATCH(Model!AY$12+Model!AY$13,Model!$X$14:$AB$14,FALSE))</f>
        <v>1</v>
      </c>
      <c r="AZ35" s="23">
        <f>INDEX(Model!$R35:$V35,,MATCH(Model!AZ$14,Model!$R$14:'Model'!$V$14,FALSE))*INDEX(Model!$X35:$AB35,MATCH(Model!AZ$12+Model!AZ$13,Model!$X$14:$AB$14,FALSE))</f>
        <v>1</v>
      </c>
      <c r="BA35" s="23">
        <f>INDEX(Model!$R35:$V35,,MATCH(Model!BA$14,Model!$R$14:'Model'!$V$14,FALSE))*INDEX(Model!$X35:$AB35,MATCH(Model!BA$12+Model!BA$13,Model!$X$14:$AB$14,FALSE))</f>
        <v>1</v>
      </c>
      <c r="BB35" s="23">
        <f>INDEX(Model!$R35:$V35,,MATCH(Model!BB$14,Model!$R$14:'Model'!$V$14,FALSE))*INDEX(Model!$X35:$AB35,MATCH(Model!BB$12+Model!BB$13,Model!$X$14:$AB$14,FALSE))</f>
        <v>1</v>
      </c>
      <c r="BC35" s="23">
        <f>INDEX(Model!$R35:$V35,,MATCH(Model!BC$14,Model!$R$14:'Model'!$V$14,FALSE))*INDEX(Model!$X35:$AB35,MATCH(Model!BC$12+Model!BC$13,Model!$X$14:$AB$14,FALSE))</f>
        <v>0.65</v>
      </c>
      <c r="BD35" s="60"/>
      <c r="BE35" s="33">
        <f>Model!C35*1%</f>
        <v>174.91622489255494</v>
      </c>
      <c r="BF35" s="1"/>
      <c r="BG35" s="1"/>
      <c r="BH35" s="38">
        <f>IF(Model!$C35&lt;Model!CI$12,Model!CI$13,0)</f>
        <v>0</v>
      </c>
      <c r="BI35" s="38">
        <f>IF(Model!$C35&lt;Model!CJ$12,Model!CJ$13,0)</f>
        <v>0</v>
      </c>
      <c r="BJ35" s="38">
        <f>IF(Model!$C35&lt;Model!CK$12,Model!CK$13,0)</f>
        <v>0</v>
      </c>
      <c r="BK35" s="38">
        <f>IF(Model!$C35&lt;Model!CL$12,Model!CL$13,0)</f>
        <v>0</v>
      </c>
      <c r="BL35" s="38">
        <f>IF(Model!$C35&lt;Model!CM$12,Model!CM$13,0)</f>
        <v>0</v>
      </c>
      <c r="BM35" s="38">
        <f>IF(Model!$C35&lt;Model!CN$12,Model!CN$13,0)</f>
        <v>0</v>
      </c>
      <c r="BN35" s="38">
        <f>IF(Model!$C35&lt;Model!CO$12,Model!CO$13,0)</f>
        <v>0</v>
      </c>
      <c r="BO35" s="38">
        <f>IF(Model!$C35&lt;Model!CP$12,Model!CP$13,0)</f>
        <v>0</v>
      </c>
      <c r="BP35" s="38">
        <f>IF(Model!$C35&lt;Model!CQ$12,Model!CQ$13,0)</f>
        <v>0</v>
      </c>
      <c r="BQ35" s="38">
        <f>IF(Model!$C35&lt;Model!CR$12,Model!CR$13,0)</f>
        <v>0</v>
      </c>
      <c r="BR35" s="38">
        <f>IF(Model!$C35&lt;Model!CS$12,Model!CS$13,0)</f>
        <v>0</v>
      </c>
      <c r="BS35" s="38">
        <f>IF(Model!$C35&lt;Model!CT$12,Model!CT$13,0)</f>
        <v>0</v>
      </c>
      <c r="BT35" s="38">
        <f>IF(Model!$C35&lt;Model!CU$12,Model!CU$13,0)</f>
        <v>0</v>
      </c>
      <c r="BU35" s="38">
        <f>IF(Model!$C35&lt;Model!CV$12,Model!CV$13,0)</f>
        <v>0</v>
      </c>
      <c r="BV35" s="38">
        <f>IF(Model!$C35&lt;Model!CW$12,Model!CW$13,0)</f>
        <v>0</v>
      </c>
      <c r="BW35" s="38">
        <f>IF(Model!$C35&lt;Model!CX$12,Model!CX$13,0)</f>
        <v>0</v>
      </c>
      <c r="BX35" s="38">
        <f>IF(Model!$C35&lt;Model!CY$12,Model!CY$13,0)</f>
        <v>0</v>
      </c>
      <c r="BY35" s="38">
        <f>IF(Model!$C35&lt;Model!CZ$12,Model!CZ$13,0)</f>
        <v>0</v>
      </c>
      <c r="BZ35" s="38">
        <f>IF(Model!$C35&lt;Model!DA$12,Model!DA$13,0)</f>
        <v>0</v>
      </c>
      <c r="CA35" s="38">
        <f>IF(Model!$C35&lt;Model!DB$12,Model!DB$13,0)</f>
        <v>0</v>
      </c>
      <c r="CB35" s="38">
        <f>IF(Model!$C35&lt;Model!DC$12,Model!DC$13,0)</f>
        <v>0</v>
      </c>
      <c r="CC35" s="38">
        <f>IF(Model!$C35&lt;Model!DD$12,Model!DD$13,0)</f>
        <v>0</v>
      </c>
      <c r="CD35" s="38">
        <f>IF(Model!$C35&lt;Model!DE$12,Model!DE$13,0)</f>
        <v>0</v>
      </c>
      <c r="CE35" s="38">
        <f>IF(Model!$C35&lt;Model!DF$12,Model!DF$13,0)</f>
        <v>0</v>
      </c>
      <c r="CF35" s="38">
        <f>IF(Model!$C35&lt;Model!DG$12,Model!DG$13,0)</f>
        <v>0</v>
      </c>
      <c r="CG35" s="1"/>
      <c r="CH35" s="1"/>
      <c r="CI35" s="40">
        <f>Model!$BE35+Model!BH35-50</f>
        <v>124.91622489255494</v>
      </c>
      <c r="CJ35" s="40">
        <f>Model!$BE35+Model!BI35-50</f>
        <v>124.91622489255494</v>
      </c>
      <c r="CK35" s="40">
        <f>Model!$BE35+Model!BJ35-50</f>
        <v>124.91622489255494</v>
      </c>
      <c r="CL35" s="40">
        <f>Model!$BE35+Model!BK35-50</f>
        <v>124.91622489255494</v>
      </c>
      <c r="CM35" s="40">
        <f>Model!$BE35+Model!BL35-50</f>
        <v>124.91622489255494</v>
      </c>
      <c r="CN35" s="40">
        <f>Model!$BE35+Model!BM35-50</f>
        <v>124.91622489255494</v>
      </c>
      <c r="CO35" s="40">
        <f>Model!$BE35+Model!BN35-50</f>
        <v>124.91622489255494</v>
      </c>
      <c r="CP35" s="40">
        <f>Model!$BE35+Model!BO35-50</f>
        <v>124.91622489255494</v>
      </c>
      <c r="CQ35" s="40">
        <f>Model!$BE35+Model!BP35-50</f>
        <v>124.91622489255494</v>
      </c>
      <c r="CR35" s="40">
        <f>Model!$BE35+Model!BQ35-50</f>
        <v>124.91622489255494</v>
      </c>
      <c r="CS35" s="40">
        <f>Model!$BE35+Model!BR35-50</f>
        <v>124.91622489255494</v>
      </c>
      <c r="CT35" s="40">
        <f>Model!$BE35+Model!BS35-50</f>
        <v>124.91622489255494</v>
      </c>
      <c r="CU35" s="40">
        <f>Model!$BE35+Model!BT35-50</f>
        <v>124.91622489255494</v>
      </c>
      <c r="CV35" s="40">
        <f>Model!$BE35+Model!BU35-50</f>
        <v>124.91622489255494</v>
      </c>
      <c r="CW35" s="40">
        <f>Model!$BE35+Model!BV35-50</f>
        <v>124.91622489255494</v>
      </c>
      <c r="CX35" s="40">
        <f>Model!$BE35+Model!BW35-50</f>
        <v>124.91622489255494</v>
      </c>
      <c r="CY35" s="40">
        <f>Model!$BE35+Model!BX35-50</f>
        <v>124.91622489255494</v>
      </c>
      <c r="CZ35" s="40">
        <f>Model!$BE35+Model!BY35-50</f>
        <v>124.91622489255494</v>
      </c>
      <c r="DA35" s="40">
        <f>Model!$BE35+Model!BZ35-50</f>
        <v>124.91622489255494</v>
      </c>
      <c r="DB35" s="40">
        <f>Model!$BE35+Model!CA35-50</f>
        <v>124.91622489255494</v>
      </c>
      <c r="DC35" s="40">
        <f>Model!$BE35+Model!CB35-50</f>
        <v>124.91622489255494</v>
      </c>
      <c r="DD35" s="40">
        <f>Model!$BE35+Model!CC35-50</f>
        <v>124.91622489255494</v>
      </c>
      <c r="DE35" s="40">
        <f>Model!$BE35+Model!CD35-50</f>
        <v>124.91622489255494</v>
      </c>
      <c r="DF35" s="40">
        <f>Model!$BE35+Model!CE35-50</f>
        <v>124.91622489255494</v>
      </c>
      <c r="DG35" s="40">
        <f>Model!$BE35+Model!CF35-50</f>
        <v>124.91622489255494</v>
      </c>
      <c r="DH35" s="36"/>
      <c r="DI35" s="36"/>
      <c r="DJ35" s="40">
        <f>Model!AE35*Model!CI35</f>
        <v>124.91622489255494</v>
      </c>
      <c r="DK35" s="40">
        <f>Model!AF35*Model!CJ35</f>
        <v>124.91622489255494</v>
      </c>
      <c r="DL35" s="40">
        <f>Model!AG35*Model!CK35</f>
        <v>124.91622489255494</v>
      </c>
      <c r="DM35" s="40">
        <f>Model!AH35*Model!CL35</f>
        <v>124.91622489255494</v>
      </c>
      <c r="DN35" s="40">
        <f>Model!AI35*Model!CM35</f>
        <v>81.195546180160704</v>
      </c>
      <c r="DO35" s="40">
        <f>Model!AJ35*Model!CN35</f>
        <v>124.91622489255494</v>
      </c>
      <c r="DP35" s="40">
        <f>Model!AK35*Model!CO35</f>
        <v>124.91622489255494</v>
      </c>
      <c r="DQ35" s="40">
        <f>Model!AL35*Model!CP35</f>
        <v>124.91622489255494</v>
      </c>
      <c r="DR35" s="40">
        <f>Model!AM35*Model!CQ35</f>
        <v>124.91622489255494</v>
      </c>
      <c r="DS35" s="40">
        <f>Model!AN35*Model!CR35</f>
        <v>81.195546180160704</v>
      </c>
      <c r="DT35" s="40">
        <f>Model!AO35*Model!CS35</f>
        <v>124.91622489255494</v>
      </c>
      <c r="DU35" s="40">
        <f>Model!AP35*Model!CT35</f>
        <v>124.91622489255494</v>
      </c>
      <c r="DV35" s="40">
        <f>Model!AQ35*Model!CU35</f>
        <v>124.91622489255494</v>
      </c>
      <c r="DW35" s="40">
        <f>Model!AR35*Model!CV35</f>
        <v>124.91622489255494</v>
      </c>
      <c r="DX35" s="40">
        <f>Model!AS35*Model!CW35</f>
        <v>81.195546180160704</v>
      </c>
      <c r="DY35" s="40">
        <f>Model!AT35*Model!CX35</f>
        <v>124.91622489255494</v>
      </c>
      <c r="DZ35" s="40">
        <f>Model!AU35*Model!CY35</f>
        <v>124.91622489255494</v>
      </c>
      <c r="EA35" s="40">
        <f>Model!AV35*Model!CZ35</f>
        <v>124.91622489255494</v>
      </c>
      <c r="EB35" s="40">
        <f>Model!AW35*Model!DA35</f>
        <v>124.91622489255494</v>
      </c>
      <c r="EC35" s="40">
        <f>Model!AX35*Model!DB35</f>
        <v>81.195546180160704</v>
      </c>
      <c r="ED35" s="40">
        <f>Model!AY35*Model!DC35</f>
        <v>124.91622489255494</v>
      </c>
      <c r="EE35" s="40">
        <f>Model!AZ35*Model!DD35</f>
        <v>124.91622489255494</v>
      </c>
      <c r="EF35" s="40">
        <f>Model!BA35*Model!DE35</f>
        <v>124.91622489255494</v>
      </c>
      <c r="EG35" s="40">
        <f>Model!BB35*Model!DF35</f>
        <v>124.91622489255494</v>
      </c>
      <c r="EH35" s="40">
        <f>Model!BC35*Model!DG35</f>
        <v>81.195546180160704</v>
      </c>
      <c r="EI35" s="36"/>
      <c r="EJ35" s="36"/>
      <c r="EK35" s="36"/>
      <c r="EL35" s="36"/>
      <c r="EM35" s="36"/>
      <c r="EN35" s="36"/>
      <c r="EO35" s="36"/>
      <c r="EP35" s="36"/>
      <c r="EQ35" s="36"/>
      <c r="ER35" s="36"/>
      <c r="ES35" s="36"/>
      <c r="ET35" s="36"/>
      <c r="EU35" s="36"/>
    </row>
    <row r="36" spans="1:151">
      <c r="A36">
        <v>1105</v>
      </c>
      <c r="B36" s="29">
        <f>INDEX('Customer Longevity'!$A$7:$A$206,MATCH(Scratch!A36,'Customer Longevity'!$B$7:$B$206,0))</f>
        <v>8.765163868303155</v>
      </c>
      <c r="C36" s="3">
        <f ca="1">VLOOKUP(A36,'Average Balance'!A:B,2,FALSE)</f>
        <v>11033.821173661976</v>
      </c>
      <c r="D36" s="3"/>
      <c r="E36" s="29">
        <f>INDEX('Distance to Each Branch'!$C$7:$C$806,MATCH(Scratch!$A36&amp;Scratch!E$14,'Distance to Each Branch'!$K$7:$K$806,0))</f>
        <v>3.2916353493098844</v>
      </c>
      <c r="F36" s="29">
        <f>INDEX('Distance to Each Branch'!$C$7:$C$806,MATCH(Scratch!$A36&amp;Scratch!F$14,'Distance to Each Branch'!$K$7:$K$806,0))</f>
        <v>0.61436733973147917</v>
      </c>
      <c r="G36" s="29">
        <f>INDEX('Distance to Each Branch'!$C$7:$C$806,MATCH(Scratch!$A36&amp;Scratch!G$14,'Distance to Each Branch'!$K$7:$K$806,0))</f>
        <v>5.5269775272353145</v>
      </c>
      <c r="H36" s="29">
        <f>INDEX('Distance to Each Branch'!$C$7:$C$806,MATCH(Scratch!$A36&amp;Scratch!H$14,'Distance to Each Branch'!$K$7:$K$806,0))</f>
        <v>0.70572570306813653</v>
      </c>
      <c r="I36" s="29" t="str">
        <f t="shared" si="23"/>
        <v>Branch B</v>
      </c>
      <c r="K36" s="34">
        <f>MIN(Model!E36:'Model'!H36)</f>
        <v>0.61436733973147917</v>
      </c>
      <c r="L36" s="34">
        <v>0</v>
      </c>
      <c r="M36" s="29">
        <f>IF(Model!E36=Model!$K36,SMALL(Model!$E36:'Model'!$H36,2)-Model!$K36,0)</f>
        <v>0</v>
      </c>
      <c r="N36" s="29">
        <f>IF(Model!F36=Model!$K36,SMALL(Model!$E36:'Model'!$H36,2)-Model!$K36,0)</f>
        <v>9.1358363336657367E-2</v>
      </c>
      <c r="O36" s="29">
        <f>IF(Model!G36=Model!$K36,SMALL(Model!$E36:'Model'!$H36,2)-Model!$K36,0)</f>
        <v>0</v>
      </c>
      <c r="P36" s="29">
        <f>IF(Model!H36=Model!$K36,SMALL(Model!$E36:'Model'!$H36,2)-Model!$K36,0)</f>
        <v>0</v>
      </c>
      <c r="R36" s="23">
        <v>1</v>
      </c>
      <c r="S36" s="23">
        <f>(1-IF(Model!M36=0,0,INDEX('Branch Closure Driven Attrition'!$D$9:$G$12,MATCH(Model!$B36,'Branch Closure Driven Attrition'!$C$9:$C$12,TRUE),MATCH(Model!M36,'Branch Closure Driven Attrition'!$D$8:$G$8,TRUE))))</f>
        <v>1</v>
      </c>
      <c r="T36" s="23">
        <f>(1-IF(Model!N36=0,0,INDEX('Branch Closure Driven Attrition'!$D$9:$G$12,MATCH(Model!$B36,'Branch Closure Driven Attrition'!$C$9:$C$12,TRUE),MATCH(Model!N36,'Branch Closure Driven Attrition'!$D$8:$G$8,TRUE))))</f>
        <v>0.8</v>
      </c>
      <c r="U36" s="23">
        <f>(1-IF(Model!O36=0,0,INDEX('Branch Closure Driven Attrition'!$D$9:$G$12,MATCH(Model!$B36,'Branch Closure Driven Attrition'!$C$9:$C$12,TRUE),MATCH(Model!O36,'Branch Closure Driven Attrition'!$D$8:$G$8,TRUE))))</f>
        <v>1</v>
      </c>
      <c r="V36" s="23">
        <f>(1-IF(Model!P36=0,0,INDEX('Branch Closure Driven Attrition'!$D$9:$G$12,MATCH(Model!$B36,'Branch Closure Driven Attrition'!$C$9:$C$12,TRUE),MATCH(Model!P36,'Branch Closure Driven Attrition'!$D$8:$G$8,TRUE))))</f>
        <v>1</v>
      </c>
      <c r="W36" s="29"/>
      <c r="X36" s="23">
        <f>Model!R36</f>
        <v>1</v>
      </c>
      <c r="Y36" s="23">
        <f>IF(Model!$C36&lt;'Fee Driven Attrition'!$I$8,1-IF(Model!Y$13='Fee Driven Attrition'!$J$7,'Fee Driven Attrition'!$J$8,'Fee Driven Attrition'!$K$8),1)</f>
        <v>0.9</v>
      </c>
      <c r="Z36" s="23">
        <f>IF(Model!$C36&lt;'Fee Driven Attrition'!$I$9,1-IF(Model!Z$13='Fee Driven Attrition'!$J$7,'Fee Driven Attrition'!$J$9,'Fee Driven Attrition'!$K$9),1)</f>
        <v>0.95</v>
      </c>
      <c r="AA36" s="23">
        <f>IF(Model!$C36&lt;'Fee Driven Attrition'!$I$8,1-IF(Model!AA$13='Fee Driven Attrition'!$J$7,'Fee Driven Attrition'!$J$8,'Fee Driven Attrition'!$K$8),1)</f>
        <v>0.8</v>
      </c>
      <c r="AB36" s="23">
        <f>IF(Model!$C36&lt;'Fee Driven Attrition'!$I$9,1-IF(Model!AB$13='Fee Driven Attrition'!$J$7,'Fee Driven Attrition'!$J$9,'Fee Driven Attrition'!$K$9),1)</f>
        <v>0.85</v>
      </c>
      <c r="AC36" s="29"/>
      <c r="AD36" s="23"/>
      <c r="AE36" s="23">
        <f>INDEX(Model!$R36:$V36,,MATCH(Model!AE$14,Model!$R$14:'Model'!$V$14,FALSE))*INDEX(Model!$X36:$AB36,MATCH(Model!AE$12+Model!AE$13,Model!$X$14:$AB$14,FALSE))</f>
        <v>1</v>
      </c>
      <c r="AF36" s="23">
        <f>INDEX(Model!$R36:$V36,,MATCH(Model!AF$14,Model!$R$14:'Model'!$V$14,FALSE))*INDEX(Model!$X36:$AB36,MATCH(Model!AF$12+Model!AF$13,Model!$X$14:$AB$14,FALSE))</f>
        <v>1</v>
      </c>
      <c r="AG36" s="23">
        <f>INDEX(Model!$R36:$V36,,MATCH(Model!AG$14,Model!$R$14:'Model'!$V$14,FALSE))*INDEX(Model!$X36:$AB36,MATCH(Model!AG$12+Model!AG$13,Model!$X$14:$AB$14,FALSE))</f>
        <v>0.8</v>
      </c>
      <c r="AH36" s="23">
        <f>INDEX(Model!$R36:$V36,,MATCH(Model!AH$14,Model!$R$14:'Model'!$V$14,FALSE))*INDEX(Model!$X36:$AB36,MATCH(Model!AH$12+Model!AH$13,Model!$X$14:$AB$14,FALSE))</f>
        <v>1</v>
      </c>
      <c r="AI36" s="23">
        <f>INDEX(Model!$R36:$V36,,MATCH(Model!AI$14,Model!$R$14:'Model'!$V$14,FALSE))*INDEX(Model!$X36:$AB36,MATCH(Model!AI$12+Model!AI$13,Model!$X$14:$AB$14,FALSE))</f>
        <v>1</v>
      </c>
      <c r="AJ36" s="23">
        <f>INDEX(Model!$R36:$V36,,MATCH(Model!AJ$14,Model!$R$14:'Model'!$V$14,FALSE))*INDEX(Model!$X36:$AB36,MATCH(Model!AJ$12+Model!AJ$13,Model!$X$14:$AB$14,FALSE))</f>
        <v>0.9</v>
      </c>
      <c r="AK36" s="23">
        <f>INDEX(Model!$R36:$V36,,MATCH(Model!AK$14,Model!$R$14:'Model'!$V$14,FALSE))*INDEX(Model!$X36:$AB36,MATCH(Model!AK$12+Model!AK$13,Model!$X$14:$AB$14,FALSE))</f>
        <v>0.9</v>
      </c>
      <c r="AL36" s="23">
        <f>INDEX(Model!$R36:$V36,,MATCH(Model!AL$14,Model!$R$14:'Model'!$V$14,FALSE))*INDEX(Model!$X36:$AB36,MATCH(Model!AL$12+Model!AL$13,Model!$X$14:$AB$14,FALSE))</f>
        <v>0.72000000000000008</v>
      </c>
      <c r="AM36" s="23">
        <f>INDEX(Model!$R36:$V36,,MATCH(Model!AM$14,Model!$R$14:'Model'!$V$14,FALSE))*INDEX(Model!$X36:$AB36,MATCH(Model!AM$12+Model!AM$13,Model!$X$14:$AB$14,FALSE))</f>
        <v>0.9</v>
      </c>
      <c r="AN36" s="23">
        <f>INDEX(Model!$R36:$V36,,MATCH(Model!AN$14,Model!$R$14:'Model'!$V$14,FALSE))*INDEX(Model!$X36:$AB36,MATCH(Model!AN$12+Model!AN$13,Model!$X$14:$AB$14,FALSE))</f>
        <v>0.9</v>
      </c>
      <c r="AO36" s="23">
        <f>INDEX(Model!$R36:$V36,,MATCH(Model!AO$14,Model!$R$14:'Model'!$V$14,FALSE))*INDEX(Model!$X36:$AB36,MATCH(Model!AO$12+Model!AO$13,Model!$X$14:$AB$14,FALSE))</f>
        <v>0.95</v>
      </c>
      <c r="AP36" s="23">
        <f>INDEX(Model!$R36:$V36,,MATCH(Model!AP$14,Model!$R$14:'Model'!$V$14,FALSE))*INDEX(Model!$X36:$AB36,MATCH(Model!AP$12+Model!AP$13,Model!$X$14:$AB$14,FALSE))</f>
        <v>0.95</v>
      </c>
      <c r="AQ36" s="23">
        <f>INDEX(Model!$R36:$V36,,MATCH(Model!AQ$14,Model!$R$14:'Model'!$V$14,FALSE))*INDEX(Model!$X36:$AB36,MATCH(Model!AQ$12+Model!AQ$13,Model!$X$14:$AB$14,FALSE))</f>
        <v>0.76</v>
      </c>
      <c r="AR36" s="23">
        <f>INDEX(Model!$R36:$V36,,MATCH(Model!AR$14,Model!$R$14:'Model'!$V$14,FALSE))*INDEX(Model!$X36:$AB36,MATCH(Model!AR$12+Model!AR$13,Model!$X$14:$AB$14,FALSE))</f>
        <v>0.95</v>
      </c>
      <c r="AS36" s="23">
        <f>INDEX(Model!$R36:$V36,,MATCH(Model!AS$14,Model!$R$14:'Model'!$V$14,FALSE))*INDEX(Model!$X36:$AB36,MATCH(Model!AS$12+Model!AS$13,Model!$X$14:$AB$14,FALSE))</f>
        <v>0.95</v>
      </c>
      <c r="AT36" s="23">
        <f>INDEX(Model!$R36:$V36,,MATCH(Model!AT$14,Model!$R$14:'Model'!$V$14,FALSE))*INDEX(Model!$X36:$AB36,MATCH(Model!AT$12+Model!AT$13,Model!$X$14:$AB$14,FALSE))</f>
        <v>0.8</v>
      </c>
      <c r="AU36" s="23">
        <f>INDEX(Model!$R36:$V36,,MATCH(Model!AU$14,Model!$R$14:'Model'!$V$14,FALSE))*INDEX(Model!$X36:$AB36,MATCH(Model!AU$12+Model!AU$13,Model!$X$14:$AB$14,FALSE))</f>
        <v>0.8</v>
      </c>
      <c r="AV36" s="23">
        <f>INDEX(Model!$R36:$V36,,MATCH(Model!AV$14,Model!$R$14:'Model'!$V$14,FALSE))*INDEX(Model!$X36:$AB36,MATCH(Model!AV$12+Model!AV$13,Model!$X$14:$AB$14,FALSE))</f>
        <v>0.64000000000000012</v>
      </c>
      <c r="AW36" s="23">
        <f>INDEX(Model!$R36:$V36,,MATCH(Model!AW$14,Model!$R$14:'Model'!$V$14,FALSE))*INDEX(Model!$X36:$AB36,MATCH(Model!AW$12+Model!AW$13,Model!$X$14:$AB$14,FALSE))</f>
        <v>0.8</v>
      </c>
      <c r="AX36" s="23">
        <f>INDEX(Model!$R36:$V36,,MATCH(Model!AX$14,Model!$R$14:'Model'!$V$14,FALSE))*INDEX(Model!$X36:$AB36,MATCH(Model!AX$12+Model!AX$13,Model!$X$14:$AB$14,FALSE))</f>
        <v>0.8</v>
      </c>
      <c r="AY36" s="23">
        <f>INDEX(Model!$R36:$V36,,MATCH(Model!AY$14,Model!$R$14:'Model'!$V$14,FALSE))*INDEX(Model!$X36:$AB36,MATCH(Model!AY$12+Model!AY$13,Model!$X$14:$AB$14,FALSE))</f>
        <v>0.85</v>
      </c>
      <c r="AZ36" s="23">
        <f>INDEX(Model!$R36:$V36,,MATCH(Model!AZ$14,Model!$R$14:'Model'!$V$14,FALSE))*INDEX(Model!$X36:$AB36,MATCH(Model!AZ$12+Model!AZ$13,Model!$X$14:$AB$14,FALSE))</f>
        <v>0.85</v>
      </c>
      <c r="BA36" s="23">
        <f>INDEX(Model!$R36:$V36,,MATCH(Model!BA$14,Model!$R$14:'Model'!$V$14,FALSE))*INDEX(Model!$X36:$AB36,MATCH(Model!BA$12+Model!BA$13,Model!$X$14:$AB$14,FALSE))</f>
        <v>0.68</v>
      </c>
      <c r="BB36" s="23">
        <f>INDEX(Model!$R36:$V36,,MATCH(Model!BB$14,Model!$R$14:'Model'!$V$14,FALSE))*INDEX(Model!$X36:$AB36,MATCH(Model!BB$12+Model!BB$13,Model!$X$14:$AB$14,FALSE))</f>
        <v>0.85</v>
      </c>
      <c r="BC36" s="23">
        <f>INDEX(Model!$R36:$V36,,MATCH(Model!BC$14,Model!$R$14:'Model'!$V$14,FALSE))*INDEX(Model!$X36:$AB36,MATCH(Model!BC$12+Model!BC$13,Model!$X$14:$AB$14,FALSE))</f>
        <v>0.85</v>
      </c>
      <c r="BD36" s="60"/>
      <c r="BE36" s="33">
        <f>Model!C36*1%</f>
        <v>110.33821173661977</v>
      </c>
      <c r="BF36" s="1"/>
      <c r="BG36" s="1"/>
      <c r="BH36" s="38">
        <f>IF(Model!$C36&lt;Model!CI$12,Model!CI$13,0)</f>
        <v>0</v>
      </c>
      <c r="BI36" s="38">
        <f>IF(Model!$C36&lt;Model!CJ$12,Model!CJ$13,0)</f>
        <v>0</v>
      </c>
      <c r="BJ36" s="38">
        <f>IF(Model!$C36&lt;Model!CK$12,Model!CK$13,0)</f>
        <v>0</v>
      </c>
      <c r="BK36" s="38">
        <f>IF(Model!$C36&lt;Model!CL$12,Model!CL$13,0)</f>
        <v>0</v>
      </c>
      <c r="BL36" s="38">
        <f>IF(Model!$C36&lt;Model!CM$12,Model!CM$13,0)</f>
        <v>0</v>
      </c>
      <c r="BM36" s="38">
        <f>IF(Model!$C36&lt;Model!CN$12,Model!CN$13,0)</f>
        <v>40</v>
      </c>
      <c r="BN36" s="38">
        <f>IF(Model!$C36&lt;Model!CO$12,Model!CO$13,0)</f>
        <v>40</v>
      </c>
      <c r="BO36" s="38">
        <f>IF(Model!$C36&lt;Model!CP$12,Model!CP$13,0)</f>
        <v>40</v>
      </c>
      <c r="BP36" s="38">
        <f>IF(Model!$C36&lt;Model!CQ$12,Model!CQ$13,0)</f>
        <v>40</v>
      </c>
      <c r="BQ36" s="38">
        <f>IF(Model!$C36&lt;Model!CR$12,Model!CR$13,0)</f>
        <v>40</v>
      </c>
      <c r="BR36" s="38">
        <f>IF(Model!$C36&lt;Model!CS$12,Model!CS$13,0)</f>
        <v>40</v>
      </c>
      <c r="BS36" s="38">
        <f>IF(Model!$C36&lt;Model!CT$12,Model!CT$13,0)</f>
        <v>40</v>
      </c>
      <c r="BT36" s="38">
        <f>IF(Model!$C36&lt;Model!CU$12,Model!CU$13,0)</f>
        <v>40</v>
      </c>
      <c r="BU36" s="38">
        <f>IF(Model!$C36&lt;Model!CV$12,Model!CV$13,0)</f>
        <v>40</v>
      </c>
      <c r="BV36" s="38">
        <f>IF(Model!$C36&lt;Model!CW$12,Model!CW$13,0)</f>
        <v>40</v>
      </c>
      <c r="BW36" s="38">
        <f>IF(Model!$C36&lt;Model!CX$12,Model!CX$13,0)</f>
        <v>60</v>
      </c>
      <c r="BX36" s="38">
        <f>IF(Model!$C36&lt;Model!CY$12,Model!CY$13,0)</f>
        <v>60</v>
      </c>
      <c r="BY36" s="38">
        <f>IF(Model!$C36&lt;Model!CZ$12,Model!CZ$13,0)</f>
        <v>60</v>
      </c>
      <c r="BZ36" s="38">
        <f>IF(Model!$C36&lt;Model!DA$12,Model!DA$13,0)</f>
        <v>60</v>
      </c>
      <c r="CA36" s="38">
        <f>IF(Model!$C36&lt;Model!DB$12,Model!DB$13,0)</f>
        <v>60</v>
      </c>
      <c r="CB36" s="38">
        <f>IF(Model!$C36&lt;Model!DC$12,Model!DC$13,0)</f>
        <v>60</v>
      </c>
      <c r="CC36" s="38">
        <f>IF(Model!$C36&lt;Model!DD$12,Model!DD$13,0)</f>
        <v>60</v>
      </c>
      <c r="CD36" s="38">
        <f>IF(Model!$C36&lt;Model!DE$12,Model!DE$13,0)</f>
        <v>60</v>
      </c>
      <c r="CE36" s="38">
        <f>IF(Model!$C36&lt;Model!DF$12,Model!DF$13,0)</f>
        <v>60</v>
      </c>
      <c r="CF36" s="38">
        <f>IF(Model!$C36&lt;Model!DG$12,Model!DG$13,0)</f>
        <v>60</v>
      </c>
      <c r="CG36" s="1"/>
      <c r="CH36" s="1"/>
      <c r="CI36" s="40">
        <f>Model!$BE36+Model!BH36-50</f>
        <v>60.338211736619769</v>
      </c>
      <c r="CJ36" s="40">
        <f>Model!$BE36+Model!BI36-50</f>
        <v>60.338211736619769</v>
      </c>
      <c r="CK36" s="40">
        <f>Model!$BE36+Model!BJ36-50</f>
        <v>60.338211736619769</v>
      </c>
      <c r="CL36" s="40">
        <f>Model!$BE36+Model!BK36-50</f>
        <v>60.338211736619769</v>
      </c>
      <c r="CM36" s="40">
        <f>Model!$BE36+Model!BL36-50</f>
        <v>60.338211736619769</v>
      </c>
      <c r="CN36" s="40">
        <f>Model!$BE36+Model!BM36-50</f>
        <v>100.33821173661977</v>
      </c>
      <c r="CO36" s="40">
        <f>Model!$BE36+Model!BN36-50</f>
        <v>100.33821173661977</v>
      </c>
      <c r="CP36" s="40">
        <f>Model!$BE36+Model!BO36-50</f>
        <v>100.33821173661977</v>
      </c>
      <c r="CQ36" s="40">
        <f>Model!$BE36+Model!BP36-50</f>
        <v>100.33821173661977</v>
      </c>
      <c r="CR36" s="40">
        <f>Model!$BE36+Model!BQ36-50</f>
        <v>100.33821173661977</v>
      </c>
      <c r="CS36" s="40">
        <f>Model!$BE36+Model!BR36-50</f>
        <v>100.33821173661977</v>
      </c>
      <c r="CT36" s="40">
        <f>Model!$BE36+Model!BS36-50</f>
        <v>100.33821173661977</v>
      </c>
      <c r="CU36" s="40">
        <f>Model!$BE36+Model!BT36-50</f>
        <v>100.33821173661977</v>
      </c>
      <c r="CV36" s="40">
        <f>Model!$BE36+Model!BU36-50</f>
        <v>100.33821173661977</v>
      </c>
      <c r="CW36" s="40">
        <f>Model!$BE36+Model!BV36-50</f>
        <v>100.33821173661977</v>
      </c>
      <c r="CX36" s="40">
        <f>Model!$BE36+Model!BW36-50</f>
        <v>120.33821173661977</v>
      </c>
      <c r="CY36" s="40">
        <f>Model!$BE36+Model!BX36-50</f>
        <v>120.33821173661977</v>
      </c>
      <c r="CZ36" s="40">
        <f>Model!$BE36+Model!BY36-50</f>
        <v>120.33821173661977</v>
      </c>
      <c r="DA36" s="40">
        <f>Model!$BE36+Model!BZ36-50</f>
        <v>120.33821173661977</v>
      </c>
      <c r="DB36" s="40">
        <f>Model!$BE36+Model!CA36-50</f>
        <v>120.33821173661977</v>
      </c>
      <c r="DC36" s="40">
        <f>Model!$BE36+Model!CB36-50</f>
        <v>120.33821173661977</v>
      </c>
      <c r="DD36" s="40">
        <f>Model!$BE36+Model!CC36-50</f>
        <v>120.33821173661977</v>
      </c>
      <c r="DE36" s="40">
        <f>Model!$BE36+Model!CD36-50</f>
        <v>120.33821173661977</v>
      </c>
      <c r="DF36" s="40">
        <f>Model!$BE36+Model!CE36-50</f>
        <v>120.33821173661977</v>
      </c>
      <c r="DG36" s="40">
        <f>Model!$BE36+Model!CF36-50</f>
        <v>120.33821173661977</v>
      </c>
      <c r="DH36" s="36"/>
      <c r="DI36" s="36"/>
      <c r="DJ36" s="40">
        <f>Model!AE36*Model!CI36</f>
        <v>60.338211736619769</v>
      </c>
      <c r="DK36" s="40">
        <f>Model!AF36*Model!CJ36</f>
        <v>60.338211736619769</v>
      </c>
      <c r="DL36" s="40">
        <f>Model!AG36*Model!CK36</f>
        <v>48.270569389295815</v>
      </c>
      <c r="DM36" s="40">
        <f>Model!AH36*Model!CL36</f>
        <v>60.338211736619769</v>
      </c>
      <c r="DN36" s="40">
        <f>Model!AI36*Model!CM36</f>
        <v>60.338211736619769</v>
      </c>
      <c r="DO36" s="40">
        <f>Model!AJ36*Model!CN36</f>
        <v>90.304390562957792</v>
      </c>
      <c r="DP36" s="40">
        <f>Model!AK36*Model!CO36</f>
        <v>90.304390562957792</v>
      </c>
      <c r="DQ36" s="40">
        <f>Model!AL36*Model!CP36</f>
        <v>72.243512450366239</v>
      </c>
      <c r="DR36" s="40">
        <f>Model!AM36*Model!CQ36</f>
        <v>90.304390562957792</v>
      </c>
      <c r="DS36" s="40">
        <f>Model!AN36*Model!CR36</f>
        <v>90.304390562957792</v>
      </c>
      <c r="DT36" s="40">
        <f>Model!AO36*Model!CS36</f>
        <v>95.321301149788781</v>
      </c>
      <c r="DU36" s="40">
        <f>Model!AP36*Model!CT36</f>
        <v>95.321301149788781</v>
      </c>
      <c r="DV36" s="40">
        <f>Model!AQ36*Model!CU36</f>
        <v>76.257040919831027</v>
      </c>
      <c r="DW36" s="40">
        <f>Model!AR36*Model!CV36</f>
        <v>95.321301149788781</v>
      </c>
      <c r="DX36" s="40">
        <f>Model!AS36*Model!CW36</f>
        <v>95.321301149788781</v>
      </c>
      <c r="DY36" s="40">
        <f>Model!AT36*Model!CX36</f>
        <v>96.270569389295815</v>
      </c>
      <c r="DZ36" s="40">
        <f>Model!AU36*Model!CY36</f>
        <v>96.270569389295815</v>
      </c>
      <c r="EA36" s="40">
        <f>Model!AV36*Model!CZ36</f>
        <v>77.016455511436661</v>
      </c>
      <c r="EB36" s="40">
        <f>Model!AW36*Model!DA36</f>
        <v>96.270569389295815</v>
      </c>
      <c r="EC36" s="40">
        <f>Model!AX36*Model!DB36</f>
        <v>96.270569389295815</v>
      </c>
      <c r="ED36" s="40">
        <f>Model!AY36*Model!DC36</f>
        <v>102.2874799761268</v>
      </c>
      <c r="EE36" s="40">
        <f>Model!AZ36*Model!DD36</f>
        <v>102.2874799761268</v>
      </c>
      <c r="EF36" s="40">
        <f>Model!BA36*Model!DE36</f>
        <v>81.829983980901446</v>
      </c>
      <c r="EG36" s="40">
        <f>Model!BB36*Model!DF36</f>
        <v>102.2874799761268</v>
      </c>
      <c r="EH36" s="40">
        <f>Model!BC36*Model!DG36</f>
        <v>102.2874799761268</v>
      </c>
      <c r="EI36" s="36"/>
      <c r="EJ36" s="36"/>
      <c r="EK36" s="36"/>
      <c r="EL36" s="36"/>
      <c r="EM36" s="36"/>
      <c r="EN36" s="36"/>
      <c r="EO36" s="36"/>
      <c r="EP36" s="36"/>
      <c r="EQ36" s="36"/>
      <c r="ER36" s="36"/>
      <c r="ES36" s="36"/>
      <c r="ET36" s="36"/>
      <c r="EU36" s="36"/>
    </row>
    <row r="37" spans="1:151">
      <c r="A37">
        <v>1061</v>
      </c>
      <c r="B37" s="29">
        <f>INDEX('Customer Longevity'!$A$7:$A$206,MATCH(Scratch!A37,'Customer Longevity'!$B$7:$B$206,0))</f>
        <v>10.018826862713984</v>
      </c>
      <c r="C37" s="3">
        <f ca="1">VLOOKUP(A37,'Average Balance'!A:B,2,FALSE)</f>
        <v>10044.76123732933</v>
      </c>
      <c r="D37" s="3"/>
      <c r="E37" s="29">
        <f>INDEX('Distance to Each Branch'!$C$7:$C$806,MATCH(Scratch!$A37&amp;Scratch!E$14,'Distance to Each Branch'!$K$7:$K$806,0))</f>
        <v>3.3581093876640198</v>
      </c>
      <c r="F37" s="29">
        <f>INDEX('Distance to Each Branch'!$C$7:$C$806,MATCH(Scratch!$A37&amp;Scratch!F$14,'Distance to Each Branch'!$K$7:$K$806,0))</f>
        <v>4.9434548648040844</v>
      </c>
      <c r="G37" s="29">
        <f>INDEX('Distance to Each Branch'!$C$7:$C$806,MATCH(Scratch!$A37&amp;Scratch!G$14,'Distance to Each Branch'!$K$7:$K$806,0))</f>
        <v>2.7743540742845987</v>
      </c>
      <c r="H37" s="29">
        <f>INDEX('Distance to Each Branch'!$C$7:$C$806,MATCH(Scratch!$A37&amp;Scratch!H$14,'Distance to Each Branch'!$K$7:$K$806,0))</f>
        <v>1.5382516202329932</v>
      </c>
      <c r="I37" s="29" t="str">
        <f t="shared" si="23"/>
        <v>Branch D</v>
      </c>
      <c r="K37" s="34">
        <f>MIN(Model!E37:'Model'!H37)</f>
        <v>1.5382516202329932</v>
      </c>
      <c r="L37" s="34">
        <v>0</v>
      </c>
      <c r="M37" s="29">
        <f>IF(Model!E37=Model!$K37,SMALL(Model!$E37:'Model'!$H37,2)-Model!$K37,0)</f>
        <v>0</v>
      </c>
      <c r="N37" s="29">
        <f>IF(Model!F37=Model!$K37,SMALL(Model!$E37:'Model'!$H37,2)-Model!$K37,0)</f>
        <v>0</v>
      </c>
      <c r="O37" s="29">
        <f>IF(Model!G37=Model!$K37,SMALL(Model!$E37:'Model'!$H37,2)-Model!$K37,0)</f>
        <v>0</v>
      </c>
      <c r="P37" s="29">
        <f>IF(Model!H37=Model!$K37,SMALL(Model!$E37:'Model'!$H37,2)-Model!$K37,0)</f>
        <v>1.2361024540516055</v>
      </c>
      <c r="R37" s="23">
        <v>1</v>
      </c>
      <c r="S37" s="23">
        <f>(1-IF(Model!M37=0,0,INDEX('Branch Closure Driven Attrition'!$D$9:$G$12,MATCH(Model!$B37,'Branch Closure Driven Attrition'!$C$9:$C$12,TRUE),MATCH(Model!M37,'Branch Closure Driven Attrition'!$D$8:$G$8,TRUE))))</f>
        <v>1</v>
      </c>
      <c r="T37" s="23">
        <f>(1-IF(Model!N37=0,0,INDEX('Branch Closure Driven Attrition'!$D$9:$G$12,MATCH(Model!$B37,'Branch Closure Driven Attrition'!$C$9:$C$12,TRUE),MATCH(Model!N37,'Branch Closure Driven Attrition'!$D$8:$G$8,TRUE))))</f>
        <v>1</v>
      </c>
      <c r="U37" s="23">
        <f>(1-IF(Model!O37=0,0,INDEX('Branch Closure Driven Attrition'!$D$9:$G$12,MATCH(Model!$B37,'Branch Closure Driven Attrition'!$C$9:$C$12,TRUE),MATCH(Model!O37,'Branch Closure Driven Attrition'!$D$8:$G$8,TRUE))))</f>
        <v>1</v>
      </c>
      <c r="V37" s="23">
        <f>(1-IF(Model!P37=0,0,INDEX('Branch Closure Driven Attrition'!$D$9:$G$12,MATCH(Model!$B37,'Branch Closure Driven Attrition'!$C$9:$C$12,TRUE),MATCH(Model!P37,'Branch Closure Driven Attrition'!$D$8:$G$8,TRUE))))</f>
        <v>0.65</v>
      </c>
      <c r="W37" s="29"/>
      <c r="X37" s="23">
        <f>Model!R37</f>
        <v>1</v>
      </c>
      <c r="Y37" s="23">
        <f>IF(Model!$C37&lt;'Fee Driven Attrition'!$I$8,1-IF(Model!Y$13='Fee Driven Attrition'!$J$7,'Fee Driven Attrition'!$J$8,'Fee Driven Attrition'!$K$8),1)</f>
        <v>0.9</v>
      </c>
      <c r="Z37" s="23">
        <f>IF(Model!$C37&lt;'Fee Driven Attrition'!$I$9,1-IF(Model!Z$13='Fee Driven Attrition'!$J$7,'Fee Driven Attrition'!$J$9,'Fee Driven Attrition'!$K$9),1)</f>
        <v>0.95</v>
      </c>
      <c r="AA37" s="23">
        <f>IF(Model!$C37&lt;'Fee Driven Attrition'!$I$8,1-IF(Model!AA$13='Fee Driven Attrition'!$J$7,'Fee Driven Attrition'!$J$8,'Fee Driven Attrition'!$K$8),1)</f>
        <v>0.8</v>
      </c>
      <c r="AB37" s="23">
        <f>IF(Model!$C37&lt;'Fee Driven Attrition'!$I$9,1-IF(Model!AB$13='Fee Driven Attrition'!$J$7,'Fee Driven Attrition'!$J$9,'Fee Driven Attrition'!$K$9),1)</f>
        <v>0.85</v>
      </c>
      <c r="AC37" s="29"/>
      <c r="AD37" s="23"/>
      <c r="AE37" s="23">
        <f>INDEX(Model!$R37:$V37,,MATCH(Model!AE$14,Model!$R$14:'Model'!$V$14,FALSE))*INDEX(Model!$X37:$AB37,MATCH(Model!AE$12+Model!AE$13,Model!$X$14:$AB$14,FALSE))</f>
        <v>1</v>
      </c>
      <c r="AF37" s="23">
        <f>INDEX(Model!$R37:$V37,,MATCH(Model!AF$14,Model!$R$14:'Model'!$V$14,FALSE))*INDEX(Model!$X37:$AB37,MATCH(Model!AF$12+Model!AF$13,Model!$X$14:$AB$14,FALSE))</f>
        <v>1</v>
      </c>
      <c r="AG37" s="23">
        <f>INDEX(Model!$R37:$V37,,MATCH(Model!AG$14,Model!$R$14:'Model'!$V$14,FALSE))*INDEX(Model!$X37:$AB37,MATCH(Model!AG$12+Model!AG$13,Model!$X$14:$AB$14,FALSE))</f>
        <v>1</v>
      </c>
      <c r="AH37" s="23">
        <f>INDEX(Model!$R37:$V37,,MATCH(Model!AH$14,Model!$R$14:'Model'!$V$14,FALSE))*INDEX(Model!$X37:$AB37,MATCH(Model!AH$12+Model!AH$13,Model!$X$14:$AB$14,FALSE))</f>
        <v>1</v>
      </c>
      <c r="AI37" s="23">
        <f>INDEX(Model!$R37:$V37,,MATCH(Model!AI$14,Model!$R$14:'Model'!$V$14,FALSE))*INDEX(Model!$X37:$AB37,MATCH(Model!AI$12+Model!AI$13,Model!$X$14:$AB$14,FALSE))</f>
        <v>0.65</v>
      </c>
      <c r="AJ37" s="23">
        <f>INDEX(Model!$R37:$V37,,MATCH(Model!AJ$14,Model!$R$14:'Model'!$V$14,FALSE))*INDEX(Model!$X37:$AB37,MATCH(Model!AJ$12+Model!AJ$13,Model!$X$14:$AB$14,FALSE))</f>
        <v>0.9</v>
      </c>
      <c r="AK37" s="23">
        <f>INDEX(Model!$R37:$V37,,MATCH(Model!AK$14,Model!$R$14:'Model'!$V$14,FALSE))*INDEX(Model!$X37:$AB37,MATCH(Model!AK$12+Model!AK$13,Model!$X$14:$AB$14,FALSE))</f>
        <v>0.9</v>
      </c>
      <c r="AL37" s="23">
        <f>INDEX(Model!$R37:$V37,,MATCH(Model!AL$14,Model!$R$14:'Model'!$V$14,FALSE))*INDEX(Model!$X37:$AB37,MATCH(Model!AL$12+Model!AL$13,Model!$X$14:$AB$14,FALSE))</f>
        <v>0.9</v>
      </c>
      <c r="AM37" s="23">
        <f>INDEX(Model!$R37:$V37,,MATCH(Model!AM$14,Model!$R$14:'Model'!$V$14,FALSE))*INDEX(Model!$X37:$AB37,MATCH(Model!AM$12+Model!AM$13,Model!$X$14:$AB$14,FALSE))</f>
        <v>0.9</v>
      </c>
      <c r="AN37" s="23">
        <f>INDEX(Model!$R37:$V37,,MATCH(Model!AN$14,Model!$R$14:'Model'!$V$14,FALSE))*INDEX(Model!$X37:$AB37,MATCH(Model!AN$12+Model!AN$13,Model!$X$14:$AB$14,FALSE))</f>
        <v>0.58500000000000008</v>
      </c>
      <c r="AO37" s="23">
        <f>INDEX(Model!$R37:$V37,,MATCH(Model!AO$14,Model!$R$14:'Model'!$V$14,FALSE))*INDEX(Model!$X37:$AB37,MATCH(Model!AO$12+Model!AO$13,Model!$X$14:$AB$14,FALSE))</f>
        <v>0.95</v>
      </c>
      <c r="AP37" s="23">
        <f>INDEX(Model!$R37:$V37,,MATCH(Model!AP$14,Model!$R$14:'Model'!$V$14,FALSE))*INDEX(Model!$X37:$AB37,MATCH(Model!AP$12+Model!AP$13,Model!$X$14:$AB$14,FALSE))</f>
        <v>0.95</v>
      </c>
      <c r="AQ37" s="23">
        <f>INDEX(Model!$R37:$V37,,MATCH(Model!AQ$14,Model!$R$14:'Model'!$V$14,FALSE))*INDEX(Model!$X37:$AB37,MATCH(Model!AQ$12+Model!AQ$13,Model!$X$14:$AB$14,FALSE))</f>
        <v>0.95</v>
      </c>
      <c r="AR37" s="23">
        <f>INDEX(Model!$R37:$V37,,MATCH(Model!AR$14,Model!$R$14:'Model'!$V$14,FALSE))*INDEX(Model!$X37:$AB37,MATCH(Model!AR$12+Model!AR$13,Model!$X$14:$AB$14,FALSE))</f>
        <v>0.95</v>
      </c>
      <c r="AS37" s="23">
        <f>INDEX(Model!$R37:$V37,,MATCH(Model!AS$14,Model!$R$14:'Model'!$V$14,FALSE))*INDEX(Model!$X37:$AB37,MATCH(Model!AS$12+Model!AS$13,Model!$X$14:$AB$14,FALSE))</f>
        <v>0.61749999999999994</v>
      </c>
      <c r="AT37" s="23">
        <f>INDEX(Model!$R37:$V37,,MATCH(Model!AT$14,Model!$R$14:'Model'!$V$14,FALSE))*INDEX(Model!$X37:$AB37,MATCH(Model!AT$12+Model!AT$13,Model!$X$14:$AB$14,FALSE))</f>
        <v>0.8</v>
      </c>
      <c r="AU37" s="23">
        <f>INDEX(Model!$R37:$V37,,MATCH(Model!AU$14,Model!$R$14:'Model'!$V$14,FALSE))*INDEX(Model!$X37:$AB37,MATCH(Model!AU$12+Model!AU$13,Model!$X$14:$AB$14,FALSE))</f>
        <v>0.8</v>
      </c>
      <c r="AV37" s="23">
        <f>INDEX(Model!$R37:$V37,,MATCH(Model!AV$14,Model!$R$14:'Model'!$V$14,FALSE))*INDEX(Model!$X37:$AB37,MATCH(Model!AV$12+Model!AV$13,Model!$X$14:$AB$14,FALSE))</f>
        <v>0.8</v>
      </c>
      <c r="AW37" s="23">
        <f>INDEX(Model!$R37:$V37,,MATCH(Model!AW$14,Model!$R$14:'Model'!$V$14,FALSE))*INDEX(Model!$X37:$AB37,MATCH(Model!AW$12+Model!AW$13,Model!$X$14:$AB$14,FALSE))</f>
        <v>0.8</v>
      </c>
      <c r="AX37" s="23">
        <f>INDEX(Model!$R37:$V37,,MATCH(Model!AX$14,Model!$R$14:'Model'!$V$14,FALSE))*INDEX(Model!$X37:$AB37,MATCH(Model!AX$12+Model!AX$13,Model!$X$14:$AB$14,FALSE))</f>
        <v>0.52</v>
      </c>
      <c r="AY37" s="23">
        <f>INDEX(Model!$R37:$V37,,MATCH(Model!AY$14,Model!$R$14:'Model'!$V$14,FALSE))*INDEX(Model!$X37:$AB37,MATCH(Model!AY$12+Model!AY$13,Model!$X$14:$AB$14,FALSE))</f>
        <v>0.85</v>
      </c>
      <c r="AZ37" s="23">
        <f>INDEX(Model!$R37:$V37,,MATCH(Model!AZ$14,Model!$R$14:'Model'!$V$14,FALSE))*INDEX(Model!$X37:$AB37,MATCH(Model!AZ$12+Model!AZ$13,Model!$X$14:$AB$14,FALSE))</f>
        <v>0.85</v>
      </c>
      <c r="BA37" s="23">
        <f>INDEX(Model!$R37:$V37,,MATCH(Model!BA$14,Model!$R$14:'Model'!$V$14,FALSE))*INDEX(Model!$X37:$AB37,MATCH(Model!BA$12+Model!BA$13,Model!$X$14:$AB$14,FALSE))</f>
        <v>0.85</v>
      </c>
      <c r="BB37" s="23">
        <f>INDEX(Model!$R37:$V37,,MATCH(Model!BB$14,Model!$R$14:'Model'!$V$14,FALSE))*INDEX(Model!$X37:$AB37,MATCH(Model!BB$12+Model!BB$13,Model!$X$14:$AB$14,FALSE))</f>
        <v>0.85</v>
      </c>
      <c r="BC37" s="23">
        <f>INDEX(Model!$R37:$V37,,MATCH(Model!BC$14,Model!$R$14:'Model'!$V$14,FALSE))*INDEX(Model!$X37:$AB37,MATCH(Model!BC$12+Model!BC$13,Model!$X$14:$AB$14,FALSE))</f>
        <v>0.55249999999999999</v>
      </c>
      <c r="BD37" s="60"/>
      <c r="BE37" s="33">
        <f>Model!C37*1%</f>
        <v>100.44761237329331</v>
      </c>
      <c r="BF37" s="1"/>
      <c r="BG37" s="1"/>
      <c r="BH37" s="38">
        <f>IF(Model!$C37&lt;Model!CI$12,Model!CI$13,0)</f>
        <v>0</v>
      </c>
      <c r="BI37" s="38">
        <f>IF(Model!$C37&lt;Model!CJ$12,Model!CJ$13,0)</f>
        <v>0</v>
      </c>
      <c r="BJ37" s="38">
        <f>IF(Model!$C37&lt;Model!CK$12,Model!CK$13,0)</f>
        <v>0</v>
      </c>
      <c r="BK37" s="38">
        <f>IF(Model!$C37&lt;Model!CL$12,Model!CL$13,0)</f>
        <v>0</v>
      </c>
      <c r="BL37" s="38">
        <f>IF(Model!$C37&lt;Model!CM$12,Model!CM$13,0)</f>
        <v>0</v>
      </c>
      <c r="BM37" s="38">
        <f>IF(Model!$C37&lt;Model!CN$12,Model!CN$13,0)</f>
        <v>40</v>
      </c>
      <c r="BN37" s="38">
        <f>IF(Model!$C37&lt;Model!CO$12,Model!CO$13,0)</f>
        <v>40</v>
      </c>
      <c r="BO37" s="38">
        <f>IF(Model!$C37&lt;Model!CP$12,Model!CP$13,0)</f>
        <v>40</v>
      </c>
      <c r="BP37" s="38">
        <f>IF(Model!$C37&lt;Model!CQ$12,Model!CQ$13,0)</f>
        <v>40</v>
      </c>
      <c r="BQ37" s="38">
        <f>IF(Model!$C37&lt;Model!CR$12,Model!CR$13,0)</f>
        <v>40</v>
      </c>
      <c r="BR37" s="38">
        <f>IF(Model!$C37&lt;Model!CS$12,Model!CS$13,0)</f>
        <v>40</v>
      </c>
      <c r="BS37" s="38">
        <f>IF(Model!$C37&lt;Model!CT$12,Model!CT$13,0)</f>
        <v>40</v>
      </c>
      <c r="BT37" s="38">
        <f>IF(Model!$C37&lt;Model!CU$12,Model!CU$13,0)</f>
        <v>40</v>
      </c>
      <c r="BU37" s="38">
        <f>IF(Model!$C37&lt;Model!CV$12,Model!CV$13,0)</f>
        <v>40</v>
      </c>
      <c r="BV37" s="38">
        <f>IF(Model!$C37&lt;Model!CW$12,Model!CW$13,0)</f>
        <v>40</v>
      </c>
      <c r="BW37" s="38">
        <f>IF(Model!$C37&lt;Model!CX$12,Model!CX$13,0)</f>
        <v>60</v>
      </c>
      <c r="BX37" s="38">
        <f>IF(Model!$C37&lt;Model!CY$12,Model!CY$13,0)</f>
        <v>60</v>
      </c>
      <c r="BY37" s="38">
        <f>IF(Model!$C37&lt;Model!CZ$12,Model!CZ$13,0)</f>
        <v>60</v>
      </c>
      <c r="BZ37" s="38">
        <f>IF(Model!$C37&lt;Model!DA$12,Model!DA$13,0)</f>
        <v>60</v>
      </c>
      <c r="CA37" s="38">
        <f>IF(Model!$C37&lt;Model!DB$12,Model!DB$13,0)</f>
        <v>60</v>
      </c>
      <c r="CB37" s="38">
        <f>IF(Model!$C37&lt;Model!DC$12,Model!DC$13,0)</f>
        <v>60</v>
      </c>
      <c r="CC37" s="38">
        <f>IF(Model!$C37&lt;Model!DD$12,Model!DD$13,0)</f>
        <v>60</v>
      </c>
      <c r="CD37" s="38">
        <f>IF(Model!$C37&lt;Model!DE$12,Model!DE$13,0)</f>
        <v>60</v>
      </c>
      <c r="CE37" s="38">
        <f>IF(Model!$C37&lt;Model!DF$12,Model!DF$13,0)</f>
        <v>60</v>
      </c>
      <c r="CF37" s="38">
        <f>IF(Model!$C37&lt;Model!DG$12,Model!DG$13,0)</f>
        <v>60</v>
      </c>
      <c r="CG37" s="1"/>
      <c r="CH37" s="1"/>
      <c r="CI37" s="40">
        <f>Model!$BE37+Model!BH37-50</f>
        <v>50.44761237329331</v>
      </c>
      <c r="CJ37" s="40">
        <f>Model!$BE37+Model!BI37-50</f>
        <v>50.44761237329331</v>
      </c>
      <c r="CK37" s="40">
        <f>Model!$BE37+Model!BJ37-50</f>
        <v>50.44761237329331</v>
      </c>
      <c r="CL37" s="40">
        <f>Model!$BE37+Model!BK37-50</f>
        <v>50.44761237329331</v>
      </c>
      <c r="CM37" s="40">
        <f>Model!$BE37+Model!BL37-50</f>
        <v>50.44761237329331</v>
      </c>
      <c r="CN37" s="40">
        <f>Model!$BE37+Model!BM37-50</f>
        <v>90.44761237329331</v>
      </c>
      <c r="CO37" s="40">
        <f>Model!$BE37+Model!BN37-50</f>
        <v>90.44761237329331</v>
      </c>
      <c r="CP37" s="40">
        <f>Model!$BE37+Model!BO37-50</f>
        <v>90.44761237329331</v>
      </c>
      <c r="CQ37" s="40">
        <f>Model!$BE37+Model!BP37-50</f>
        <v>90.44761237329331</v>
      </c>
      <c r="CR37" s="40">
        <f>Model!$BE37+Model!BQ37-50</f>
        <v>90.44761237329331</v>
      </c>
      <c r="CS37" s="40">
        <f>Model!$BE37+Model!BR37-50</f>
        <v>90.44761237329331</v>
      </c>
      <c r="CT37" s="40">
        <f>Model!$BE37+Model!BS37-50</f>
        <v>90.44761237329331</v>
      </c>
      <c r="CU37" s="40">
        <f>Model!$BE37+Model!BT37-50</f>
        <v>90.44761237329331</v>
      </c>
      <c r="CV37" s="40">
        <f>Model!$BE37+Model!BU37-50</f>
        <v>90.44761237329331</v>
      </c>
      <c r="CW37" s="40">
        <f>Model!$BE37+Model!BV37-50</f>
        <v>90.44761237329331</v>
      </c>
      <c r="CX37" s="40">
        <f>Model!$BE37+Model!BW37-50</f>
        <v>110.44761237329331</v>
      </c>
      <c r="CY37" s="40">
        <f>Model!$BE37+Model!BX37-50</f>
        <v>110.44761237329331</v>
      </c>
      <c r="CZ37" s="40">
        <f>Model!$BE37+Model!BY37-50</f>
        <v>110.44761237329331</v>
      </c>
      <c r="DA37" s="40">
        <f>Model!$BE37+Model!BZ37-50</f>
        <v>110.44761237329331</v>
      </c>
      <c r="DB37" s="40">
        <f>Model!$BE37+Model!CA37-50</f>
        <v>110.44761237329331</v>
      </c>
      <c r="DC37" s="40">
        <f>Model!$BE37+Model!CB37-50</f>
        <v>110.44761237329331</v>
      </c>
      <c r="DD37" s="40">
        <f>Model!$BE37+Model!CC37-50</f>
        <v>110.44761237329331</v>
      </c>
      <c r="DE37" s="40">
        <f>Model!$BE37+Model!CD37-50</f>
        <v>110.44761237329331</v>
      </c>
      <c r="DF37" s="40">
        <f>Model!$BE37+Model!CE37-50</f>
        <v>110.44761237329331</v>
      </c>
      <c r="DG37" s="40">
        <f>Model!$BE37+Model!CF37-50</f>
        <v>110.44761237329331</v>
      </c>
      <c r="DH37" s="36"/>
      <c r="DI37" s="36"/>
      <c r="DJ37" s="40">
        <f>Model!AE37*Model!CI37</f>
        <v>50.44761237329331</v>
      </c>
      <c r="DK37" s="40">
        <f>Model!AF37*Model!CJ37</f>
        <v>50.44761237329331</v>
      </c>
      <c r="DL37" s="40">
        <f>Model!AG37*Model!CK37</f>
        <v>50.44761237329331</v>
      </c>
      <c r="DM37" s="40">
        <f>Model!AH37*Model!CL37</f>
        <v>50.44761237329331</v>
      </c>
      <c r="DN37" s="40">
        <f>Model!AI37*Model!CM37</f>
        <v>32.79094804264065</v>
      </c>
      <c r="DO37" s="40">
        <f>Model!AJ37*Model!CN37</f>
        <v>81.402851135963985</v>
      </c>
      <c r="DP37" s="40">
        <f>Model!AK37*Model!CO37</f>
        <v>81.402851135963985</v>
      </c>
      <c r="DQ37" s="40">
        <f>Model!AL37*Model!CP37</f>
        <v>81.402851135963985</v>
      </c>
      <c r="DR37" s="40">
        <f>Model!AM37*Model!CQ37</f>
        <v>81.402851135963985</v>
      </c>
      <c r="DS37" s="40">
        <f>Model!AN37*Model!CR37</f>
        <v>52.911853238376594</v>
      </c>
      <c r="DT37" s="40">
        <f>Model!AO37*Model!CS37</f>
        <v>85.925231754628641</v>
      </c>
      <c r="DU37" s="40">
        <f>Model!AP37*Model!CT37</f>
        <v>85.925231754628641</v>
      </c>
      <c r="DV37" s="40">
        <f>Model!AQ37*Model!CU37</f>
        <v>85.925231754628641</v>
      </c>
      <c r="DW37" s="40">
        <f>Model!AR37*Model!CV37</f>
        <v>85.925231754628641</v>
      </c>
      <c r="DX37" s="40">
        <f>Model!AS37*Model!CW37</f>
        <v>55.851400640508615</v>
      </c>
      <c r="DY37" s="40">
        <f>Model!AT37*Model!CX37</f>
        <v>88.35808989863466</v>
      </c>
      <c r="DZ37" s="40">
        <f>Model!AU37*Model!CY37</f>
        <v>88.35808989863466</v>
      </c>
      <c r="EA37" s="40">
        <f>Model!AV37*Model!CZ37</f>
        <v>88.35808989863466</v>
      </c>
      <c r="EB37" s="40">
        <f>Model!AW37*Model!DA37</f>
        <v>88.35808989863466</v>
      </c>
      <c r="EC37" s="40">
        <f>Model!AX37*Model!DB37</f>
        <v>57.432758434112522</v>
      </c>
      <c r="ED37" s="40">
        <f>Model!AY37*Model!DC37</f>
        <v>93.880470517299315</v>
      </c>
      <c r="EE37" s="40">
        <f>Model!AZ37*Model!DD37</f>
        <v>93.880470517299315</v>
      </c>
      <c r="EF37" s="40">
        <f>Model!BA37*Model!DE37</f>
        <v>93.880470517299315</v>
      </c>
      <c r="EG37" s="40">
        <f>Model!BB37*Model!DF37</f>
        <v>93.880470517299315</v>
      </c>
      <c r="EH37" s="40">
        <f>Model!BC37*Model!DG37</f>
        <v>61.022305836244556</v>
      </c>
      <c r="EI37" s="36"/>
      <c r="EJ37" s="36"/>
      <c r="EK37" s="36"/>
      <c r="EL37" s="36"/>
      <c r="EM37" s="36"/>
      <c r="EN37" s="36"/>
      <c r="EO37" s="36"/>
      <c r="EP37" s="36"/>
      <c r="EQ37" s="36"/>
      <c r="ER37" s="36"/>
      <c r="ES37" s="36"/>
      <c r="ET37" s="36"/>
      <c r="EU37" s="36"/>
    </row>
    <row r="38" spans="1:151">
      <c r="A38">
        <v>1164</v>
      </c>
      <c r="B38" s="29">
        <f>INDEX('Customer Longevity'!$A$7:$A$206,MATCH(Scratch!A38,'Customer Longevity'!$B$7:$B$206,0))</f>
        <v>4.5388075415730462</v>
      </c>
      <c r="C38" s="3">
        <f ca="1">VLOOKUP(A38,'Average Balance'!A:B,2,FALSE)</f>
        <v>8631.2247889397186</v>
      </c>
      <c r="D38" s="3"/>
      <c r="E38" s="29">
        <f>INDEX('Distance to Each Branch'!$C$7:$C$806,MATCH(Scratch!$A38&amp;Scratch!E$14,'Distance to Each Branch'!$K$7:$K$806,0))</f>
        <v>3.7533249035905585</v>
      </c>
      <c r="F38" s="29">
        <f>INDEX('Distance to Each Branch'!$C$7:$C$806,MATCH(Scratch!$A38&amp;Scratch!F$14,'Distance to Each Branch'!$K$7:$K$806,0))</f>
        <v>1.4583993937841373</v>
      </c>
      <c r="G38" s="29">
        <f>INDEX('Distance to Each Branch'!$C$7:$C$806,MATCH(Scratch!$A38&amp;Scratch!G$14,'Distance to Each Branch'!$K$7:$K$806,0))</f>
        <v>2.6214957783323678</v>
      </c>
      <c r="H38" s="29">
        <f>INDEX('Distance to Each Branch'!$C$7:$C$806,MATCH(Scratch!$A38&amp;Scratch!H$14,'Distance to Each Branch'!$K$7:$K$806,0))</f>
        <v>1.3030185696033394</v>
      </c>
      <c r="I38" s="29" t="str">
        <f t="shared" si="23"/>
        <v>Branch D</v>
      </c>
      <c r="K38" s="34">
        <f>MIN(Model!E38:'Model'!H38)</f>
        <v>1.3030185696033394</v>
      </c>
      <c r="L38" s="34">
        <v>0</v>
      </c>
      <c r="M38" s="29">
        <f>IF(Model!E38=Model!$K38,SMALL(Model!$E38:'Model'!$H38,2)-Model!$K38,0)</f>
        <v>0</v>
      </c>
      <c r="N38" s="29">
        <f>IF(Model!F38=Model!$K38,SMALL(Model!$E38:'Model'!$H38,2)-Model!$K38,0)</f>
        <v>0</v>
      </c>
      <c r="O38" s="29">
        <f>IF(Model!G38=Model!$K38,SMALL(Model!$E38:'Model'!$H38,2)-Model!$K38,0)</f>
        <v>0</v>
      </c>
      <c r="P38" s="29">
        <f>IF(Model!H38=Model!$K38,SMALL(Model!$E38:'Model'!$H38,2)-Model!$K38,0)</f>
        <v>0.15538082418079791</v>
      </c>
      <c r="R38" s="23">
        <v>1</v>
      </c>
      <c r="S38" s="23">
        <f>(1-IF(Model!M38=0,0,INDEX('Branch Closure Driven Attrition'!$D$9:$G$12,MATCH(Model!$B38,'Branch Closure Driven Attrition'!$C$9:$C$12,TRUE),MATCH(Model!M38,'Branch Closure Driven Attrition'!$D$8:$G$8,TRUE))))</f>
        <v>1</v>
      </c>
      <c r="T38" s="23">
        <f>(1-IF(Model!N38=0,0,INDEX('Branch Closure Driven Attrition'!$D$9:$G$12,MATCH(Model!$B38,'Branch Closure Driven Attrition'!$C$9:$C$12,TRUE),MATCH(Model!N38,'Branch Closure Driven Attrition'!$D$8:$G$8,TRUE))))</f>
        <v>1</v>
      </c>
      <c r="U38" s="23">
        <f>(1-IF(Model!O38=0,0,INDEX('Branch Closure Driven Attrition'!$D$9:$G$12,MATCH(Model!$B38,'Branch Closure Driven Attrition'!$C$9:$C$12,TRUE),MATCH(Model!O38,'Branch Closure Driven Attrition'!$D$8:$G$8,TRUE))))</f>
        <v>1</v>
      </c>
      <c r="V38" s="23">
        <f>(1-IF(Model!P38=0,0,INDEX('Branch Closure Driven Attrition'!$D$9:$G$12,MATCH(Model!$B38,'Branch Closure Driven Attrition'!$C$9:$C$12,TRUE),MATCH(Model!P38,'Branch Closure Driven Attrition'!$D$8:$G$8,TRUE))))</f>
        <v>0.75</v>
      </c>
      <c r="W38" s="29"/>
      <c r="X38" s="23">
        <f>Model!R38</f>
        <v>1</v>
      </c>
      <c r="Y38" s="23">
        <f>IF(Model!$C38&lt;'Fee Driven Attrition'!$I$8,1-IF(Model!Y$13='Fee Driven Attrition'!$J$7,'Fee Driven Attrition'!$J$8,'Fee Driven Attrition'!$K$8),1)</f>
        <v>0.9</v>
      </c>
      <c r="Z38" s="23">
        <f>IF(Model!$C38&lt;'Fee Driven Attrition'!$I$9,1-IF(Model!Z$13='Fee Driven Attrition'!$J$7,'Fee Driven Attrition'!$J$9,'Fee Driven Attrition'!$K$9),1)</f>
        <v>0.95</v>
      </c>
      <c r="AA38" s="23">
        <f>IF(Model!$C38&lt;'Fee Driven Attrition'!$I$8,1-IF(Model!AA$13='Fee Driven Attrition'!$J$7,'Fee Driven Attrition'!$J$8,'Fee Driven Attrition'!$K$8),1)</f>
        <v>0.8</v>
      </c>
      <c r="AB38" s="23">
        <f>IF(Model!$C38&lt;'Fee Driven Attrition'!$I$9,1-IF(Model!AB$13='Fee Driven Attrition'!$J$7,'Fee Driven Attrition'!$J$9,'Fee Driven Attrition'!$K$9),1)</f>
        <v>0.85</v>
      </c>
      <c r="AC38" s="29"/>
      <c r="AD38" s="23"/>
      <c r="AE38" s="23">
        <f>INDEX(Model!$R38:$V38,,MATCH(Model!AE$14,Model!$R$14:'Model'!$V$14,FALSE))*INDEX(Model!$X38:$AB38,MATCH(Model!AE$12+Model!AE$13,Model!$X$14:$AB$14,FALSE))</f>
        <v>1</v>
      </c>
      <c r="AF38" s="23">
        <f>INDEX(Model!$R38:$V38,,MATCH(Model!AF$14,Model!$R$14:'Model'!$V$14,FALSE))*INDEX(Model!$X38:$AB38,MATCH(Model!AF$12+Model!AF$13,Model!$X$14:$AB$14,FALSE))</f>
        <v>1</v>
      </c>
      <c r="AG38" s="23">
        <f>INDEX(Model!$R38:$V38,,MATCH(Model!AG$14,Model!$R$14:'Model'!$V$14,FALSE))*INDEX(Model!$X38:$AB38,MATCH(Model!AG$12+Model!AG$13,Model!$X$14:$AB$14,FALSE))</f>
        <v>1</v>
      </c>
      <c r="AH38" s="23">
        <f>INDEX(Model!$R38:$V38,,MATCH(Model!AH$14,Model!$R$14:'Model'!$V$14,FALSE))*INDEX(Model!$X38:$AB38,MATCH(Model!AH$12+Model!AH$13,Model!$X$14:$AB$14,FALSE))</f>
        <v>1</v>
      </c>
      <c r="AI38" s="23">
        <f>INDEX(Model!$R38:$V38,,MATCH(Model!AI$14,Model!$R$14:'Model'!$V$14,FALSE))*INDEX(Model!$X38:$AB38,MATCH(Model!AI$12+Model!AI$13,Model!$X$14:$AB$14,FALSE))</f>
        <v>0.75</v>
      </c>
      <c r="AJ38" s="23">
        <f>INDEX(Model!$R38:$V38,,MATCH(Model!AJ$14,Model!$R$14:'Model'!$V$14,FALSE))*INDEX(Model!$X38:$AB38,MATCH(Model!AJ$12+Model!AJ$13,Model!$X$14:$AB$14,FALSE))</f>
        <v>0.9</v>
      </c>
      <c r="AK38" s="23">
        <f>INDEX(Model!$R38:$V38,,MATCH(Model!AK$14,Model!$R$14:'Model'!$V$14,FALSE))*INDEX(Model!$X38:$AB38,MATCH(Model!AK$12+Model!AK$13,Model!$X$14:$AB$14,FALSE))</f>
        <v>0.9</v>
      </c>
      <c r="AL38" s="23">
        <f>INDEX(Model!$R38:$V38,,MATCH(Model!AL$14,Model!$R$14:'Model'!$V$14,FALSE))*INDEX(Model!$X38:$AB38,MATCH(Model!AL$12+Model!AL$13,Model!$X$14:$AB$14,FALSE))</f>
        <v>0.9</v>
      </c>
      <c r="AM38" s="23">
        <f>INDEX(Model!$R38:$V38,,MATCH(Model!AM$14,Model!$R$14:'Model'!$V$14,FALSE))*INDEX(Model!$X38:$AB38,MATCH(Model!AM$12+Model!AM$13,Model!$X$14:$AB$14,FALSE))</f>
        <v>0.9</v>
      </c>
      <c r="AN38" s="23">
        <f>INDEX(Model!$R38:$V38,,MATCH(Model!AN$14,Model!$R$14:'Model'!$V$14,FALSE))*INDEX(Model!$X38:$AB38,MATCH(Model!AN$12+Model!AN$13,Model!$X$14:$AB$14,FALSE))</f>
        <v>0.67500000000000004</v>
      </c>
      <c r="AO38" s="23">
        <f>INDEX(Model!$R38:$V38,,MATCH(Model!AO$14,Model!$R$14:'Model'!$V$14,FALSE))*INDEX(Model!$X38:$AB38,MATCH(Model!AO$12+Model!AO$13,Model!$X$14:$AB$14,FALSE))</f>
        <v>0.95</v>
      </c>
      <c r="AP38" s="23">
        <f>INDEX(Model!$R38:$V38,,MATCH(Model!AP$14,Model!$R$14:'Model'!$V$14,FALSE))*INDEX(Model!$X38:$AB38,MATCH(Model!AP$12+Model!AP$13,Model!$X$14:$AB$14,FALSE))</f>
        <v>0.95</v>
      </c>
      <c r="AQ38" s="23">
        <f>INDEX(Model!$R38:$V38,,MATCH(Model!AQ$14,Model!$R$14:'Model'!$V$14,FALSE))*INDEX(Model!$X38:$AB38,MATCH(Model!AQ$12+Model!AQ$13,Model!$X$14:$AB$14,FALSE))</f>
        <v>0.95</v>
      </c>
      <c r="AR38" s="23">
        <f>INDEX(Model!$R38:$V38,,MATCH(Model!AR$14,Model!$R$14:'Model'!$V$14,FALSE))*INDEX(Model!$X38:$AB38,MATCH(Model!AR$12+Model!AR$13,Model!$X$14:$AB$14,FALSE))</f>
        <v>0.95</v>
      </c>
      <c r="AS38" s="23">
        <f>INDEX(Model!$R38:$V38,,MATCH(Model!AS$14,Model!$R$14:'Model'!$V$14,FALSE))*INDEX(Model!$X38:$AB38,MATCH(Model!AS$12+Model!AS$13,Model!$X$14:$AB$14,FALSE))</f>
        <v>0.71249999999999991</v>
      </c>
      <c r="AT38" s="23">
        <f>INDEX(Model!$R38:$V38,,MATCH(Model!AT$14,Model!$R$14:'Model'!$V$14,FALSE))*INDEX(Model!$X38:$AB38,MATCH(Model!AT$12+Model!AT$13,Model!$X$14:$AB$14,FALSE))</f>
        <v>0.8</v>
      </c>
      <c r="AU38" s="23">
        <f>INDEX(Model!$R38:$V38,,MATCH(Model!AU$14,Model!$R$14:'Model'!$V$14,FALSE))*INDEX(Model!$X38:$AB38,MATCH(Model!AU$12+Model!AU$13,Model!$X$14:$AB$14,FALSE))</f>
        <v>0.8</v>
      </c>
      <c r="AV38" s="23">
        <f>INDEX(Model!$R38:$V38,,MATCH(Model!AV$14,Model!$R$14:'Model'!$V$14,FALSE))*INDEX(Model!$X38:$AB38,MATCH(Model!AV$12+Model!AV$13,Model!$X$14:$AB$14,FALSE))</f>
        <v>0.8</v>
      </c>
      <c r="AW38" s="23">
        <f>INDEX(Model!$R38:$V38,,MATCH(Model!AW$14,Model!$R$14:'Model'!$V$14,FALSE))*INDEX(Model!$X38:$AB38,MATCH(Model!AW$12+Model!AW$13,Model!$X$14:$AB$14,FALSE))</f>
        <v>0.8</v>
      </c>
      <c r="AX38" s="23">
        <f>INDEX(Model!$R38:$V38,,MATCH(Model!AX$14,Model!$R$14:'Model'!$V$14,FALSE))*INDEX(Model!$X38:$AB38,MATCH(Model!AX$12+Model!AX$13,Model!$X$14:$AB$14,FALSE))</f>
        <v>0.60000000000000009</v>
      </c>
      <c r="AY38" s="23">
        <f>INDEX(Model!$R38:$V38,,MATCH(Model!AY$14,Model!$R$14:'Model'!$V$14,FALSE))*INDEX(Model!$X38:$AB38,MATCH(Model!AY$12+Model!AY$13,Model!$X$14:$AB$14,FALSE))</f>
        <v>0.85</v>
      </c>
      <c r="AZ38" s="23">
        <f>INDEX(Model!$R38:$V38,,MATCH(Model!AZ$14,Model!$R$14:'Model'!$V$14,FALSE))*INDEX(Model!$X38:$AB38,MATCH(Model!AZ$12+Model!AZ$13,Model!$X$14:$AB$14,FALSE))</f>
        <v>0.85</v>
      </c>
      <c r="BA38" s="23">
        <f>INDEX(Model!$R38:$V38,,MATCH(Model!BA$14,Model!$R$14:'Model'!$V$14,FALSE))*INDEX(Model!$X38:$AB38,MATCH(Model!BA$12+Model!BA$13,Model!$X$14:$AB$14,FALSE))</f>
        <v>0.85</v>
      </c>
      <c r="BB38" s="23">
        <f>INDEX(Model!$R38:$V38,,MATCH(Model!BB$14,Model!$R$14:'Model'!$V$14,FALSE))*INDEX(Model!$X38:$AB38,MATCH(Model!BB$12+Model!BB$13,Model!$X$14:$AB$14,FALSE))</f>
        <v>0.85</v>
      </c>
      <c r="BC38" s="23">
        <f>INDEX(Model!$R38:$V38,,MATCH(Model!BC$14,Model!$R$14:'Model'!$V$14,FALSE))*INDEX(Model!$X38:$AB38,MATCH(Model!BC$12+Model!BC$13,Model!$X$14:$AB$14,FALSE))</f>
        <v>0.63749999999999996</v>
      </c>
      <c r="BD38" s="60"/>
      <c r="BE38" s="33">
        <f>Model!C38*1%</f>
        <v>86.312247889397185</v>
      </c>
      <c r="BF38" s="1"/>
      <c r="BG38" s="1"/>
      <c r="BH38" s="38">
        <f>IF(Model!$C38&lt;Model!CI$12,Model!CI$13,0)</f>
        <v>0</v>
      </c>
      <c r="BI38" s="38">
        <f>IF(Model!$C38&lt;Model!CJ$12,Model!CJ$13,0)</f>
        <v>0</v>
      </c>
      <c r="BJ38" s="38">
        <f>IF(Model!$C38&lt;Model!CK$12,Model!CK$13,0)</f>
        <v>0</v>
      </c>
      <c r="BK38" s="38">
        <f>IF(Model!$C38&lt;Model!CL$12,Model!CL$13,0)</f>
        <v>0</v>
      </c>
      <c r="BL38" s="38">
        <f>IF(Model!$C38&lt;Model!CM$12,Model!CM$13,0)</f>
        <v>0</v>
      </c>
      <c r="BM38" s="38">
        <f>IF(Model!$C38&lt;Model!CN$12,Model!CN$13,0)</f>
        <v>40</v>
      </c>
      <c r="BN38" s="38">
        <f>IF(Model!$C38&lt;Model!CO$12,Model!CO$13,0)</f>
        <v>40</v>
      </c>
      <c r="BO38" s="38">
        <f>IF(Model!$C38&lt;Model!CP$12,Model!CP$13,0)</f>
        <v>40</v>
      </c>
      <c r="BP38" s="38">
        <f>IF(Model!$C38&lt;Model!CQ$12,Model!CQ$13,0)</f>
        <v>40</v>
      </c>
      <c r="BQ38" s="38">
        <f>IF(Model!$C38&lt;Model!CR$12,Model!CR$13,0)</f>
        <v>40</v>
      </c>
      <c r="BR38" s="38">
        <f>IF(Model!$C38&lt;Model!CS$12,Model!CS$13,0)</f>
        <v>40</v>
      </c>
      <c r="BS38" s="38">
        <f>IF(Model!$C38&lt;Model!CT$12,Model!CT$13,0)</f>
        <v>40</v>
      </c>
      <c r="BT38" s="38">
        <f>IF(Model!$C38&lt;Model!CU$12,Model!CU$13,0)</f>
        <v>40</v>
      </c>
      <c r="BU38" s="38">
        <f>IF(Model!$C38&lt;Model!CV$12,Model!CV$13,0)</f>
        <v>40</v>
      </c>
      <c r="BV38" s="38">
        <f>IF(Model!$C38&lt;Model!CW$12,Model!CW$13,0)</f>
        <v>40</v>
      </c>
      <c r="BW38" s="38">
        <f>IF(Model!$C38&lt;Model!CX$12,Model!CX$13,0)</f>
        <v>60</v>
      </c>
      <c r="BX38" s="38">
        <f>IF(Model!$C38&lt;Model!CY$12,Model!CY$13,0)</f>
        <v>60</v>
      </c>
      <c r="BY38" s="38">
        <f>IF(Model!$C38&lt;Model!CZ$12,Model!CZ$13,0)</f>
        <v>60</v>
      </c>
      <c r="BZ38" s="38">
        <f>IF(Model!$C38&lt;Model!DA$12,Model!DA$13,0)</f>
        <v>60</v>
      </c>
      <c r="CA38" s="38">
        <f>IF(Model!$C38&lt;Model!DB$12,Model!DB$13,0)</f>
        <v>60</v>
      </c>
      <c r="CB38" s="38">
        <f>IF(Model!$C38&lt;Model!DC$12,Model!DC$13,0)</f>
        <v>60</v>
      </c>
      <c r="CC38" s="38">
        <f>IF(Model!$C38&lt;Model!DD$12,Model!DD$13,0)</f>
        <v>60</v>
      </c>
      <c r="CD38" s="38">
        <f>IF(Model!$C38&lt;Model!DE$12,Model!DE$13,0)</f>
        <v>60</v>
      </c>
      <c r="CE38" s="38">
        <f>IF(Model!$C38&lt;Model!DF$12,Model!DF$13,0)</f>
        <v>60</v>
      </c>
      <c r="CF38" s="38">
        <f>IF(Model!$C38&lt;Model!DG$12,Model!DG$13,0)</f>
        <v>60</v>
      </c>
      <c r="CG38" s="1"/>
      <c r="CH38" s="1"/>
      <c r="CI38" s="40">
        <f>Model!$BE38+Model!BH38-50</f>
        <v>36.312247889397185</v>
      </c>
      <c r="CJ38" s="40">
        <f>Model!$BE38+Model!BI38-50</f>
        <v>36.312247889397185</v>
      </c>
      <c r="CK38" s="40">
        <f>Model!$BE38+Model!BJ38-50</f>
        <v>36.312247889397185</v>
      </c>
      <c r="CL38" s="40">
        <f>Model!$BE38+Model!BK38-50</f>
        <v>36.312247889397185</v>
      </c>
      <c r="CM38" s="40">
        <f>Model!$BE38+Model!BL38-50</f>
        <v>36.312247889397185</v>
      </c>
      <c r="CN38" s="40">
        <f>Model!$BE38+Model!BM38-50</f>
        <v>76.312247889397185</v>
      </c>
      <c r="CO38" s="40">
        <f>Model!$BE38+Model!BN38-50</f>
        <v>76.312247889397185</v>
      </c>
      <c r="CP38" s="40">
        <f>Model!$BE38+Model!BO38-50</f>
        <v>76.312247889397185</v>
      </c>
      <c r="CQ38" s="40">
        <f>Model!$BE38+Model!BP38-50</f>
        <v>76.312247889397185</v>
      </c>
      <c r="CR38" s="40">
        <f>Model!$BE38+Model!BQ38-50</f>
        <v>76.312247889397185</v>
      </c>
      <c r="CS38" s="40">
        <f>Model!$BE38+Model!BR38-50</f>
        <v>76.312247889397185</v>
      </c>
      <c r="CT38" s="40">
        <f>Model!$BE38+Model!BS38-50</f>
        <v>76.312247889397185</v>
      </c>
      <c r="CU38" s="40">
        <f>Model!$BE38+Model!BT38-50</f>
        <v>76.312247889397185</v>
      </c>
      <c r="CV38" s="40">
        <f>Model!$BE38+Model!BU38-50</f>
        <v>76.312247889397185</v>
      </c>
      <c r="CW38" s="40">
        <f>Model!$BE38+Model!BV38-50</f>
        <v>76.312247889397185</v>
      </c>
      <c r="CX38" s="40">
        <f>Model!$BE38+Model!BW38-50</f>
        <v>96.312247889397185</v>
      </c>
      <c r="CY38" s="40">
        <f>Model!$BE38+Model!BX38-50</f>
        <v>96.312247889397185</v>
      </c>
      <c r="CZ38" s="40">
        <f>Model!$BE38+Model!BY38-50</f>
        <v>96.312247889397185</v>
      </c>
      <c r="DA38" s="40">
        <f>Model!$BE38+Model!BZ38-50</f>
        <v>96.312247889397185</v>
      </c>
      <c r="DB38" s="40">
        <f>Model!$BE38+Model!CA38-50</f>
        <v>96.312247889397185</v>
      </c>
      <c r="DC38" s="40">
        <f>Model!$BE38+Model!CB38-50</f>
        <v>96.312247889397185</v>
      </c>
      <c r="DD38" s="40">
        <f>Model!$BE38+Model!CC38-50</f>
        <v>96.312247889397185</v>
      </c>
      <c r="DE38" s="40">
        <f>Model!$BE38+Model!CD38-50</f>
        <v>96.312247889397185</v>
      </c>
      <c r="DF38" s="40">
        <f>Model!$BE38+Model!CE38-50</f>
        <v>96.312247889397185</v>
      </c>
      <c r="DG38" s="40">
        <f>Model!$BE38+Model!CF38-50</f>
        <v>96.312247889397185</v>
      </c>
      <c r="DH38" s="36"/>
      <c r="DI38" s="36"/>
      <c r="DJ38" s="40">
        <f>Model!AE38*Model!CI38</f>
        <v>36.312247889397185</v>
      </c>
      <c r="DK38" s="40">
        <f>Model!AF38*Model!CJ38</f>
        <v>36.312247889397185</v>
      </c>
      <c r="DL38" s="40">
        <f>Model!AG38*Model!CK38</f>
        <v>36.312247889397185</v>
      </c>
      <c r="DM38" s="40">
        <f>Model!AH38*Model!CL38</f>
        <v>36.312247889397185</v>
      </c>
      <c r="DN38" s="40">
        <f>Model!AI38*Model!CM38</f>
        <v>27.234185917047888</v>
      </c>
      <c r="DO38" s="40">
        <f>Model!AJ38*Model!CN38</f>
        <v>68.681023100457466</v>
      </c>
      <c r="DP38" s="40">
        <f>Model!AK38*Model!CO38</f>
        <v>68.681023100457466</v>
      </c>
      <c r="DQ38" s="40">
        <f>Model!AL38*Model!CP38</f>
        <v>68.681023100457466</v>
      </c>
      <c r="DR38" s="40">
        <f>Model!AM38*Model!CQ38</f>
        <v>68.681023100457466</v>
      </c>
      <c r="DS38" s="40">
        <f>Model!AN38*Model!CR38</f>
        <v>51.510767325343103</v>
      </c>
      <c r="DT38" s="40">
        <f>Model!AO38*Model!CS38</f>
        <v>72.496635494927318</v>
      </c>
      <c r="DU38" s="40">
        <f>Model!AP38*Model!CT38</f>
        <v>72.496635494927318</v>
      </c>
      <c r="DV38" s="40">
        <f>Model!AQ38*Model!CU38</f>
        <v>72.496635494927318</v>
      </c>
      <c r="DW38" s="40">
        <f>Model!AR38*Model!CV38</f>
        <v>72.496635494927318</v>
      </c>
      <c r="DX38" s="40">
        <f>Model!AS38*Model!CW38</f>
        <v>54.372476621195489</v>
      </c>
      <c r="DY38" s="40">
        <f>Model!AT38*Model!CX38</f>
        <v>77.049798311517748</v>
      </c>
      <c r="DZ38" s="40">
        <f>Model!AU38*Model!CY38</f>
        <v>77.049798311517748</v>
      </c>
      <c r="EA38" s="40">
        <f>Model!AV38*Model!CZ38</f>
        <v>77.049798311517748</v>
      </c>
      <c r="EB38" s="40">
        <f>Model!AW38*Model!DA38</f>
        <v>77.049798311517748</v>
      </c>
      <c r="EC38" s="40">
        <f>Model!AX38*Model!DB38</f>
        <v>57.787348733638318</v>
      </c>
      <c r="ED38" s="40">
        <f>Model!AY38*Model!DC38</f>
        <v>81.8654107059876</v>
      </c>
      <c r="EE38" s="40">
        <f>Model!AZ38*Model!DD38</f>
        <v>81.8654107059876</v>
      </c>
      <c r="EF38" s="40">
        <f>Model!BA38*Model!DE38</f>
        <v>81.8654107059876</v>
      </c>
      <c r="EG38" s="40">
        <f>Model!BB38*Model!DF38</f>
        <v>81.8654107059876</v>
      </c>
      <c r="EH38" s="40">
        <f>Model!BC38*Model!DG38</f>
        <v>61.399058029490703</v>
      </c>
      <c r="EI38" s="36"/>
      <c r="EJ38" s="36"/>
      <c r="EK38" s="36"/>
      <c r="EL38" s="36"/>
      <c r="EM38" s="36"/>
      <c r="EN38" s="36"/>
      <c r="EO38" s="36"/>
      <c r="EP38" s="36"/>
      <c r="EQ38" s="36"/>
      <c r="ER38" s="36"/>
      <c r="ES38" s="36"/>
      <c r="ET38" s="36"/>
      <c r="EU38" s="36"/>
    </row>
    <row r="39" spans="1:151">
      <c r="A39">
        <v>1067</v>
      </c>
      <c r="B39" s="29">
        <f>INDEX('Customer Longevity'!$A$7:$A$206,MATCH(Scratch!A39,'Customer Longevity'!$B$7:$B$206,0))</f>
        <v>8.0640944846622471</v>
      </c>
      <c r="C39" s="3">
        <f ca="1">VLOOKUP(A39,'Average Balance'!A:B,2,FALSE)</f>
        <v>12846.619601071685</v>
      </c>
      <c r="D39" s="3"/>
      <c r="E39" s="29">
        <f>INDEX('Distance to Each Branch'!$C$7:$C$806,MATCH(Scratch!$A39&amp;Scratch!E$14,'Distance to Each Branch'!$K$7:$K$806,0))</f>
        <v>6.5976873457443981</v>
      </c>
      <c r="F39" s="29">
        <f>INDEX('Distance to Each Branch'!$C$7:$C$806,MATCH(Scratch!$A39&amp;Scratch!F$14,'Distance to Each Branch'!$K$7:$K$806,0))</f>
        <v>5.371246577337768</v>
      </c>
      <c r="G39" s="29">
        <f>INDEX('Distance to Each Branch'!$C$7:$C$806,MATCH(Scratch!$A39&amp;Scratch!G$14,'Distance to Each Branch'!$K$7:$K$806,0))</f>
        <v>3.0402136418058348</v>
      </c>
      <c r="H39" s="29">
        <f>INDEX('Distance to Each Branch'!$C$7:$C$806,MATCH(Scratch!$A39&amp;Scratch!H$14,'Distance to Each Branch'!$K$7:$K$806,0))</f>
        <v>3.830166129765185</v>
      </c>
      <c r="I39" s="29" t="str">
        <f t="shared" si="23"/>
        <v>Branch C</v>
      </c>
      <c r="K39" s="34">
        <f>MIN(Model!E39:'Model'!H39)</f>
        <v>3.0402136418058348</v>
      </c>
      <c r="L39" s="34">
        <v>0</v>
      </c>
      <c r="M39" s="29">
        <f>IF(Model!E39=Model!$K39,SMALL(Model!$E39:'Model'!$H39,2)-Model!$K39,0)</f>
        <v>0</v>
      </c>
      <c r="N39" s="29">
        <f>IF(Model!F39=Model!$K39,SMALL(Model!$E39:'Model'!$H39,2)-Model!$K39,0)</f>
        <v>0</v>
      </c>
      <c r="O39" s="29">
        <f>IF(Model!G39=Model!$K39,SMALL(Model!$E39:'Model'!$H39,2)-Model!$K39,0)</f>
        <v>0.78995248795935025</v>
      </c>
      <c r="P39" s="29">
        <f>IF(Model!H39=Model!$K39,SMALL(Model!$E39:'Model'!$H39,2)-Model!$K39,0)</f>
        <v>0</v>
      </c>
      <c r="R39" s="23">
        <v>1</v>
      </c>
      <c r="S39" s="23">
        <f>(1-IF(Model!M39=0,0,INDEX('Branch Closure Driven Attrition'!$D$9:$G$12,MATCH(Model!$B39,'Branch Closure Driven Attrition'!$C$9:$C$12,TRUE),MATCH(Model!M39,'Branch Closure Driven Attrition'!$D$8:$G$8,TRUE))))</f>
        <v>1</v>
      </c>
      <c r="T39" s="23">
        <f>(1-IF(Model!N39=0,0,INDEX('Branch Closure Driven Attrition'!$D$9:$G$12,MATCH(Model!$B39,'Branch Closure Driven Attrition'!$C$9:$C$12,TRUE),MATCH(Model!N39,'Branch Closure Driven Attrition'!$D$8:$G$8,TRUE))))</f>
        <v>1</v>
      </c>
      <c r="U39" s="23">
        <f>(1-IF(Model!O39=0,0,INDEX('Branch Closure Driven Attrition'!$D$9:$G$12,MATCH(Model!$B39,'Branch Closure Driven Attrition'!$C$9:$C$12,TRUE),MATCH(Model!O39,'Branch Closure Driven Attrition'!$D$8:$G$8,TRUE))))</f>
        <v>0.7</v>
      </c>
      <c r="V39" s="23">
        <f>(1-IF(Model!P39=0,0,INDEX('Branch Closure Driven Attrition'!$D$9:$G$12,MATCH(Model!$B39,'Branch Closure Driven Attrition'!$C$9:$C$12,TRUE),MATCH(Model!P39,'Branch Closure Driven Attrition'!$D$8:$G$8,TRUE))))</f>
        <v>1</v>
      </c>
      <c r="W39" s="29"/>
      <c r="X39" s="23">
        <f>Model!R39</f>
        <v>1</v>
      </c>
      <c r="Y39" s="23">
        <f>IF(Model!$C39&lt;'Fee Driven Attrition'!$I$8,1-IF(Model!Y$13='Fee Driven Attrition'!$J$7,'Fee Driven Attrition'!$J$8,'Fee Driven Attrition'!$K$8),1)</f>
        <v>1</v>
      </c>
      <c r="Z39" s="23">
        <f>IF(Model!$C39&lt;'Fee Driven Attrition'!$I$9,1-IF(Model!Z$13='Fee Driven Attrition'!$J$7,'Fee Driven Attrition'!$J$9,'Fee Driven Attrition'!$K$9),1)</f>
        <v>0.95</v>
      </c>
      <c r="AA39" s="23">
        <f>IF(Model!$C39&lt;'Fee Driven Attrition'!$I$8,1-IF(Model!AA$13='Fee Driven Attrition'!$J$7,'Fee Driven Attrition'!$J$8,'Fee Driven Attrition'!$K$8),1)</f>
        <v>1</v>
      </c>
      <c r="AB39" s="23">
        <f>IF(Model!$C39&lt;'Fee Driven Attrition'!$I$9,1-IF(Model!AB$13='Fee Driven Attrition'!$J$7,'Fee Driven Attrition'!$J$9,'Fee Driven Attrition'!$K$9),1)</f>
        <v>0.85</v>
      </c>
      <c r="AC39" s="29"/>
      <c r="AD39" s="23"/>
      <c r="AE39" s="23">
        <f>INDEX(Model!$R39:$V39,,MATCH(Model!AE$14,Model!$R$14:'Model'!$V$14,FALSE))*INDEX(Model!$X39:$AB39,MATCH(Model!AE$12+Model!AE$13,Model!$X$14:$AB$14,FALSE))</f>
        <v>1</v>
      </c>
      <c r="AF39" s="23">
        <f>INDEX(Model!$R39:$V39,,MATCH(Model!AF$14,Model!$R$14:'Model'!$V$14,FALSE))*INDEX(Model!$X39:$AB39,MATCH(Model!AF$12+Model!AF$13,Model!$X$14:$AB$14,FALSE))</f>
        <v>1</v>
      </c>
      <c r="AG39" s="23">
        <f>INDEX(Model!$R39:$V39,,MATCH(Model!AG$14,Model!$R$14:'Model'!$V$14,FALSE))*INDEX(Model!$X39:$AB39,MATCH(Model!AG$12+Model!AG$13,Model!$X$14:$AB$14,FALSE))</f>
        <v>1</v>
      </c>
      <c r="AH39" s="23">
        <f>INDEX(Model!$R39:$V39,,MATCH(Model!AH$14,Model!$R$14:'Model'!$V$14,FALSE))*INDEX(Model!$X39:$AB39,MATCH(Model!AH$12+Model!AH$13,Model!$X$14:$AB$14,FALSE))</f>
        <v>0.7</v>
      </c>
      <c r="AI39" s="23">
        <f>INDEX(Model!$R39:$V39,,MATCH(Model!AI$14,Model!$R$14:'Model'!$V$14,FALSE))*INDEX(Model!$X39:$AB39,MATCH(Model!AI$12+Model!AI$13,Model!$X$14:$AB$14,FALSE))</f>
        <v>1</v>
      </c>
      <c r="AJ39" s="23">
        <f>INDEX(Model!$R39:$V39,,MATCH(Model!AJ$14,Model!$R$14:'Model'!$V$14,FALSE))*INDEX(Model!$X39:$AB39,MATCH(Model!AJ$12+Model!AJ$13,Model!$X$14:$AB$14,FALSE))</f>
        <v>1</v>
      </c>
      <c r="AK39" s="23">
        <f>INDEX(Model!$R39:$V39,,MATCH(Model!AK$14,Model!$R$14:'Model'!$V$14,FALSE))*INDEX(Model!$X39:$AB39,MATCH(Model!AK$12+Model!AK$13,Model!$X$14:$AB$14,FALSE))</f>
        <v>1</v>
      </c>
      <c r="AL39" s="23">
        <f>INDEX(Model!$R39:$V39,,MATCH(Model!AL$14,Model!$R$14:'Model'!$V$14,FALSE))*INDEX(Model!$X39:$AB39,MATCH(Model!AL$12+Model!AL$13,Model!$X$14:$AB$14,FALSE))</f>
        <v>1</v>
      </c>
      <c r="AM39" s="23">
        <f>INDEX(Model!$R39:$V39,,MATCH(Model!AM$14,Model!$R$14:'Model'!$V$14,FALSE))*INDEX(Model!$X39:$AB39,MATCH(Model!AM$12+Model!AM$13,Model!$X$14:$AB$14,FALSE))</f>
        <v>0.7</v>
      </c>
      <c r="AN39" s="23">
        <f>INDEX(Model!$R39:$V39,,MATCH(Model!AN$14,Model!$R$14:'Model'!$V$14,FALSE))*INDEX(Model!$X39:$AB39,MATCH(Model!AN$12+Model!AN$13,Model!$X$14:$AB$14,FALSE))</f>
        <v>1</v>
      </c>
      <c r="AO39" s="23">
        <f>INDEX(Model!$R39:$V39,,MATCH(Model!AO$14,Model!$R$14:'Model'!$V$14,FALSE))*INDEX(Model!$X39:$AB39,MATCH(Model!AO$12+Model!AO$13,Model!$X$14:$AB$14,FALSE))</f>
        <v>0.95</v>
      </c>
      <c r="AP39" s="23">
        <f>INDEX(Model!$R39:$V39,,MATCH(Model!AP$14,Model!$R$14:'Model'!$V$14,FALSE))*INDEX(Model!$X39:$AB39,MATCH(Model!AP$12+Model!AP$13,Model!$X$14:$AB$14,FALSE))</f>
        <v>0.95</v>
      </c>
      <c r="AQ39" s="23">
        <f>INDEX(Model!$R39:$V39,,MATCH(Model!AQ$14,Model!$R$14:'Model'!$V$14,FALSE))*INDEX(Model!$X39:$AB39,MATCH(Model!AQ$12+Model!AQ$13,Model!$X$14:$AB$14,FALSE))</f>
        <v>0.95</v>
      </c>
      <c r="AR39" s="23">
        <f>INDEX(Model!$R39:$V39,,MATCH(Model!AR$14,Model!$R$14:'Model'!$V$14,FALSE))*INDEX(Model!$X39:$AB39,MATCH(Model!AR$12+Model!AR$13,Model!$X$14:$AB$14,FALSE))</f>
        <v>0.66499999999999992</v>
      </c>
      <c r="AS39" s="23">
        <f>INDEX(Model!$R39:$V39,,MATCH(Model!AS$14,Model!$R$14:'Model'!$V$14,FALSE))*INDEX(Model!$X39:$AB39,MATCH(Model!AS$12+Model!AS$13,Model!$X$14:$AB$14,FALSE))</f>
        <v>0.95</v>
      </c>
      <c r="AT39" s="23">
        <f>INDEX(Model!$R39:$V39,,MATCH(Model!AT$14,Model!$R$14:'Model'!$V$14,FALSE))*INDEX(Model!$X39:$AB39,MATCH(Model!AT$12+Model!AT$13,Model!$X$14:$AB$14,FALSE))</f>
        <v>1</v>
      </c>
      <c r="AU39" s="23">
        <f>INDEX(Model!$R39:$V39,,MATCH(Model!AU$14,Model!$R$14:'Model'!$V$14,FALSE))*INDEX(Model!$X39:$AB39,MATCH(Model!AU$12+Model!AU$13,Model!$X$14:$AB$14,FALSE))</f>
        <v>1</v>
      </c>
      <c r="AV39" s="23">
        <f>INDEX(Model!$R39:$V39,,MATCH(Model!AV$14,Model!$R$14:'Model'!$V$14,FALSE))*INDEX(Model!$X39:$AB39,MATCH(Model!AV$12+Model!AV$13,Model!$X$14:$AB$14,FALSE))</f>
        <v>1</v>
      </c>
      <c r="AW39" s="23">
        <f>INDEX(Model!$R39:$V39,,MATCH(Model!AW$14,Model!$R$14:'Model'!$V$14,FALSE))*INDEX(Model!$X39:$AB39,MATCH(Model!AW$12+Model!AW$13,Model!$X$14:$AB$14,FALSE))</f>
        <v>0.7</v>
      </c>
      <c r="AX39" s="23">
        <f>INDEX(Model!$R39:$V39,,MATCH(Model!AX$14,Model!$R$14:'Model'!$V$14,FALSE))*INDEX(Model!$X39:$AB39,MATCH(Model!AX$12+Model!AX$13,Model!$X$14:$AB$14,FALSE))</f>
        <v>1</v>
      </c>
      <c r="AY39" s="23">
        <f>INDEX(Model!$R39:$V39,,MATCH(Model!AY$14,Model!$R$14:'Model'!$V$14,FALSE))*INDEX(Model!$X39:$AB39,MATCH(Model!AY$12+Model!AY$13,Model!$X$14:$AB$14,FALSE))</f>
        <v>0.85</v>
      </c>
      <c r="AZ39" s="23">
        <f>INDEX(Model!$R39:$V39,,MATCH(Model!AZ$14,Model!$R$14:'Model'!$V$14,FALSE))*INDEX(Model!$X39:$AB39,MATCH(Model!AZ$12+Model!AZ$13,Model!$X$14:$AB$14,FALSE))</f>
        <v>0.85</v>
      </c>
      <c r="BA39" s="23">
        <f>INDEX(Model!$R39:$V39,,MATCH(Model!BA$14,Model!$R$14:'Model'!$V$14,FALSE))*INDEX(Model!$X39:$AB39,MATCH(Model!BA$12+Model!BA$13,Model!$X$14:$AB$14,FALSE))</f>
        <v>0.85</v>
      </c>
      <c r="BB39" s="23">
        <f>INDEX(Model!$R39:$V39,,MATCH(Model!BB$14,Model!$R$14:'Model'!$V$14,FALSE))*INDEX(Model!$X39:$AB39,MATCH(Model!BB$12+Model!BB$13,Model!$X$14:$AB$14,FALSE))</f>
        <v>0.59499999999999997</v>
      </c>
      <c r="BC39" s="23">
        <f>INDEX(Model!$R39:$V39,,MATCH(Model!BC$14,Model!$R$14:'Model'!$V$14,FALSE))*INDEX(Model!$X39:$AB39,MATCH(Model!BC$12+Model!BC$13,Model!$X$14:$AB$14,FALSE))</f>
        <v>0.85</v>
      </c>
      <c r="BD39" s="60"/>
      <c r="BE39" s="33">
        <f>Model!C39*1%</f>
        <v>128.46619601071686</v>
      </c>
      <c r="BF39" s="1"/>
      <c r="BG39" s="1"/>
      <c r="BH39" s="38">
        <f>IF(Model!$C39&lt;Model!CI$12,Model!CI$13,0)</f>
        <v>0</v>
      </c>
      <c r="BI39" s="38">
        <f>IF(Model!$C39&lt;Model!CJ$12,Model!CJ$13,0)</f>
        <v>0</v>
      </c>
      <c r="BJ39" s="38">
        <f>IF(Model!$C39&lt;Model!CK$12,Model!CK$13,0)</f>
        <v>0</v>
      </c>
      <c r="BK39" s="38">
        <f>IF(Model!$C39&lt;Model!CL$12,Model!CL$13,0)</f>
        <v>0</v>
      </c>
      <c r="BL39" s="38">
        <f>IF(Model!$C39&lt;Model!CM$12,Model!CM$13,0)</f>
        <v>0</v>
      </c>
      <c r="BM39" s="38">
        <f>IF(Model!$C39&lt;Model!CN$12,Model!CN$13,0)</f>
        <v>0</v>
      </c>
      <c r="BN39" s="38">
        <f>IF(Model!$C39&lt;Model!CO$12,Model!CO$13,0)</f>
        <v>0</v>
      </c>
      <c r="BO39" s="38">
        <f>IF(Model!$C39&lt;Model!CP$12,Model!CP$13,0)</f>
        <v>0</v>
      </c>
      <c r="BP39" s="38">
        <f>IF(Model!$C39&lt;Model!CQ$12,Model!CQ$13,0)</f>
        <v>0</v>
      </c>
      <c r="BQ39" s="38">
        <f>IF(Model!$C39&lt;Model!CR$12,Model!CR$13,0)</f>
        <v>0</v>
      </c>
      <c r="BR39" s="38">
        <f>IF(Model!$C39&lt;Model!CS$12,Model!CS$13,0)</f>
        <v>40</v>
      </c>
      <c r="BS39" s="38">
        <f>IF(Model!$C39&lt;Model!CT$12,Model!CT$13,0)</f>
        <v>40</v>
      </c>
      <c r="BT39" s="38">
        <f>IF(Model!$C39&lt;Model!CU$12,Model!CU$13,0)</f>
        <v>40</v>
      </c>
      <c r="BU39" s="38">
        <f>IF(Model!$C39&lt;Model!CV$12,Model!CV$13,0)</f>
        <v>40</v>
      </c>
      <c r="BV39" s="38">
        <f>IF(Model!$C39&lt;Model!CW$12,Model!CW$13,0)</f>
        <v>40</v>
      </c>
      <c r="BW39" s="38">
        <f>IF(Model!$C39&lt;Model!CX$12,Model!CX$13,0)</f>
        <v>0</v>
      </c>
      <c r="BX39" s="38">
        <f>IF(Model!$C39&lt;Model!CY$12,Model!CY$13,0)</f>
        <v>0</v>
      </c>
      <c r="BY39" s="38">
        <f>IF(Model!$C39&lt;Model!CZ$12,Model!CZ$13,0)</f>
        <v>0</v>
      </c>
      <c r="BZ39" s="38">
        <f>IF(Model!$C39&lt;Model!DA$12,Model!DA$13,0)</f>
        <v>0</v>
      </c>
      <c r="CA39" s="38">
        <f>IF(Model!$C39&lt;Model!DB$12,Model!DB$13,0)</f>
        <v>0</v>
      </c>
      <c r="CB39" s="38">
        <f>IF(Model!$C39&lt;Model!DC$12,Model!DC$13,0)</f>
        <v>60</v>
      </c>
      <c r="CC39" s="38">
        <f>IF(Model!$C39&lt;Model!DD$12,Model!DD$13,0)</f>
        <v>60</v>
      </c>
      <c r="CD39" s="38">
        <f>IF(Model!$C39&lt;Model!DE$12,Model!DE$13,0)</f>
        <v>60</v>
      </c>
      <c r="CE39" s="38">
        <f>IF(Model!$C39&lt;Model!DF$12,Model!DF$13,0)</f>
        <v>60</v>
      </c>
      <c r="CF39" s="38">
        <f>IF(Model!$C39&lt;Model!DG$12,Model!DG$13,0)</f>
        <v>60</v>
      </c>
      <c r="CG39" s="1"/>
      <c r="CH39" s="1"/>
      <c r="CI39" s="40">
        <f>Model!$BE39+Model!BH39-50</f>
        <v>78.466196010716857</v>
      </c>
      <c r="CJ39" s="40">
        <f>Model!$BE39+Model!BI39-50</f>
        <v>78.466196010716857</v>
      </c>
      <c r="CK39" s="40">
        <f>Model!$BE39+Model!BJ39-50</f>
        <v>78.466196010716857</v>
      </c>
      <c r="CL39" s="40">
        <f>Model!$BE39+Model!BK39-50</f>
        <v>78.466196010716857</v>
      </c>
      <c r="CM39" s="40">
        <f>Model!$BE39+Model!BL39-50</f>
        <v>78.466196010716857</v>
      </c>
      <c r="CN39" s="40">
        <f>Model!$BE39+Model!BM39-50</f>
        <v>78.466196010716857</v>
      </c>
      <c r="CO39" s="40">
        <f>Model!$BE39+Model!BN39-50</f>
        <v>78.466196010716857</v>
      </c>
      <c r="CP39" s="40">
        <f>Model!$BE39+Model!BO39-50</f>
        <v>78.466196010716857</v>
      </c>
      <c r="CQ39" s="40">
        <f>Model!$BE39+Model!BP39-50</f>
        <v>78.466196010716857</v>
      </c>
      <c r="CR39" s="40">
        <f>Model!$BE39+Model!BQ39-50</f>
        <v>78.466196010716857</v>
      </c>
      <c r="CS39" s="40">
        <f>Model!$BE39+Model!BR39-50</f>
        <v>118.46619601071686</v>
      </c>
      <c r="CT39" s="40">
        <f>Model!$BE39+Model!BS39-50</f>
        <v>118.46619601071686</v>
      </c>
      <c r="CU39" s="40">
        <f>Model!$BE39+Model!BT39-50</f>
        <v>118.46619601071686</v>
      </c>
      <c r="CV39" s="40">
        <f>Model!$BE39+Model!BU39-50</f>
        <v>118.46619601071686</v>
      </c>
      <c r="CW39" s="40">
        <f>Model!$BE39+Model!BV39-50</f>
        <v>118.46619601071686</v>
      </c>
      <c r="CX39" s="40">
        <f>Model!$BE39+Model!BW39-50</f>
        <v>78.466196010716857</v>
      </c>
      <c r="CY39" s="40">
        <f>Model!$BE39+Model!BX39-50</f>
        <v>78.466196010716857</v>
      </c>
      <c r="CZ39" s="40">
        <f>Model!$BE39+Model!BY39-50</f>
        <v>78.466196010716857</v>
      </c>
      <c r="DA39" s="40">
        <f>Model!$BE39+Model!BZ39-50</f>
        <v>78.466196010716857</v>
      </c>
      <c r="DB39" s="40">
        <f>Model!$BE39+Model!CA39-50</f>
        <v>78.466196010716857</v>
      </c>
      <c r="DC39" s="40">
        <f>Model!$BE39+Model!CB39-50</f>
        <v>138.46619601071686</v>
      </c>
      <c r="DD39" s="40">
        <f>Model!$BE39+Model!CC39-50</f>
        <v>138.46619601071686</v>
      </c>
      <c r="DE39" s="40">
        <f>Model!$BE39+Model!CD39-50</f>
        <v>138.46619601071686</v>
      </c>
      <c r="DF39" s="40">
        <f>Model!$BE39+Model!CE39-50</f>
        <v>138.46619601071686</v>
      </c>
      <c r="DG39" s="40">
        <f>Model!$BE39+Model!CF39-50</f>
        <v>138.46619601071686</v>
      </c>
      <c r="DH39" s="36"/>
      <c r="DI39" s="36"/>
      <c r="DJ39" s="40">
        <f>Model!AE39*Model!CI39</f>
        <v>78.466196010716857</v>
      </c>
      <c r="DK39" s="40">
        <f>Model!AF39*Model!CJ39</f>
        <v>78.466196010716857</v>
      </c>
      <c r="DL39" s="40">
        <f>Model!AG39*Model!CK39</f>
        <v>78.466196010716857</v>
      </c>
      <c r="DM39" s="40">
        <f>Model!AH39*Model!CL39</f>
        <v>54.926337207501795</v>
      </c>
      <c r="DN39" s="40">
        <f>Model!AI39*Model!CM39</f>
        <v>78.466196010716857</v>
      </c>
      <c r="DO39" s="40">
        <f>Model!AJ39*Model!CN39</f>
        <v>78.466196010716857</v>
      </c>
      <c r="DP39" s="40">
        <f>Model!AK39*Model!CO39</f>
        <v>78.466196010716857</v>
      </c>
      <c r="DQ39" s="40">
        <f>Model!AL39*Model!CP39</f>
        <v>78.466196010716857</v>
      </c>
      <c r="DR39" s="40">
        <f>Model!AM39*Model!CQ39</f>
        <v>54.926337207501795</v>
      </c>
      <c r="DS39" s="40">
        <f>Model!AN39*Model!CR39</f>
        <v>78.466196010716857</v>
      </c>
      <c r="DT39" s="40">
        <f>Model!AO39*Model!CS39</f>
        <v>112.54288621018101</v>
      </c>
      <c r="DU39" s="40">
        <f>Model!AP39*Model!CT39</f>
        <v>112.54288621018101</v>
      </c>
      <c r="DV39" s="40">
        <f>Model!AQ39*Model!CU39</f>
        <v>112.54288621018101</v>
      </c>
      <c r="DW39" s="40">
        <f>Model!AR39*Model!CV39</f>
        <v>78.780020347126694</v>
      </c>
      <c r="DX39" s="40">
        <f>Model!AS39*Model!CW39</f>
        <v>112.54288621018101</v>
      </c>
      <c r="DY39" s="40">
        <f>Model!AT39*Model!CX39</f>
        <v>78.466196010716857</v>
      </c>
      <c r="DZ39" s="40">
        <f>Model!AU39*Model!CY39</f>
        <v>78.466196010716857</v>
      </c>
      <c r="EA39" s="40">
        <f>Model!AV39*Model!CZ39</f>
        <v>78.466196010716857</v>
      </c>
      <c r="EB39" s="40">
        <f>Model!AW39*Model!DA39</f>
        <v>54.926337207501795</v>
      </c>
      <c r="EC39" s="40">
        <f>Model!AX39*Model!DB39</f>
        <v>78.466196010716857</v>
      </c>
      <c r="ED39" s="40">
        <f>Model!AY39*Model!DC39</f>
        <v>117.69626660910933</v>
      </c>
      <c r="EE39" s="40">
        <f>Model!AZ39*Model!DD39</f>
        <v>117.69626660910933</v>
      </c>
      <c r="EF39" s="40">
        <f>Model!BA39*Model!DE39</f>
        <v>117.69626660910933</v>
      </c>
      <c r="EG39" s="40">
        <f>Model!BB39*Model!DF39</f>
        <v>82.387386626376525</v>
      </c>
      <c r="EH39" s="40">
        <f>Model!BC39*Model!DG39</f>
        <v>117.69626660910933</v>
      </c>
      <c r="EI39" s="36"/>
      <c r="EJ39" s="36"/>
      <c r="EK39" s="36"/>
      <c r="EL39" s="36"/>
      <c r="EM39" s="36"/>
      <c r="EN39" s="36"/>
      <c r="EO39" s="36"/>
      <c r="EP39" s="36"/>
      <c r="EQ39" s="36"/>
      <c r="ER39" s="36"/>
      <c r="ES39" s="36"/>
      <c r="ET39" s="36"/>
      <c r="EU39" s="36"/>
    </row>
    <row r="40" spans="1:151">
      <c r="A40">
        <v>1069</v>
      </c>
      <c r="B40" s="29">
        <f>INDEX('Customer Longevity'!$A$7:$A$206,MATCH(Scratch!A40,'Customer Longevity'!$B$7:$B$206,0))</f>
        <v>2.1490882125376642</v>
      </c>
      <c r="C40" s="3">
        <f ca="1">VLOOKUP(A40,'Average Balance'!A:B,2,FALSE)</f>
        <v>22104.041167931726</v>
      </c>
      <c r="D40" s="3"/>
      <c r="E40" s="29">
        <f>INDEX('Distance to Each Branch'!$C$7:$C$806,MATCH(Scratch!$A40&amp;Scratch!E$14,'Distance to Each Branch'!$K$7:$K$806,0))</f>
        <v>6.4366304112460613</v>
      </c>
      <c r="F40" s="29">
        <f>INDEX('Distance to Each Branch'!$C$7:$C$806,MATCH(Scratch!$A40&amp;Scratch!F$14,'Distance to Each Branch'!$K$7:$K$806,0))</f>
        <v>2.5202298021112219</v>
      </c>
      <c r="G40" s="29">
        <f>INDEX('Distance to Each Branch'!$C$7:$C$806,MATCH(Scratch!$A40&amp;Scratch!G$14,'Distance to Each Branch'!$K$7:$K$806,0))</f>
        <v>3.612845315472951</v>
      </c>
      <c r="H40" s="29">
        <f>INDEX('Distance to Each Branch'!$C$7:$C$806,MATCH(Scratch!$A40&amp;Scratch!H$14,'Distance to Each Branch'!$K$7:$K$806,0))</f>
        <v>3.3020144814272685</v>
      </c>
      <c r="I40" s="29" t="str">
        <f t="shared" si="23"/>
        <v>Branch B</v>
      </c>
      <c r="K40" s="34">
        <f>MIN(Model!E40:'Model'!H40)</f>
        <v>2.5202298021112219</v>
      </c>
      <c r="L40" s="34">
        <v>0</v>
      </c>
      <c r="M40" s="29">
        <f>IF(Model!E40=Model!$K40,SMALL(Model!$E40:'Model'!$H40,2)-Model!$K40,0)</f>
        <v>0</v>
      </c>
      <c r="N40" s="29">
        <f>IF(Model!F40=Model!$K40,SMALL(Model!$E40:'Model'!$H40,2)-Model!$K40,0)</f>
        <v>0.78178467931604656</v>
      </c>
      <c r="O40" s="29">
        <f>IF(Model!G40=Model!$K40,SMALL(Model!$E40:'Model'!$H40,2)-Model!$K40,0)</f>
        <v>0</v>
      </c>
      <c r="P40" s="29">
        <f>IF(Model!H40=Model!$K40,SMALL(Model!$E40:'Model'!$H40,2)-Model!$K40,0)</f>
        <v>0</v>
      </c>
      <c r="R40" s="23">
        <v>1</v>
      </c>
      <c r="S40" s="23">
        <f>(1-IF(Model!M40=0,0,INDEX('Branch Closure Driven Attrition'!$D$9:$G$12,MATCH(Model!$B40,'Branch Closure Driven Attrition'!$C$9:$C$12,TRUE),MATCH(Model!M40,'Branch Closure Driven Attrition'!$D$8:$G$8,TRUE))))</f>
        <v>1</v>
      </c>
      <c r="T40" s="23">
        <f>(1-IF(Model!N40=0,0,INDEX('Branch Closure Driven Attrition'!$D$9:$G$12,MATCH(Model!$B40,'Branch Closure Driven Attrition'!$C$9:$C$12,TRUE),MATCH(Model!N40,'Branch Closure Driven Attrition'!$D$8:$G$8,TRUE))))</f>
        <v>0.6</v>
      </c>
      <c r="U40" s="23">
        <f>(1-IF(Model!O40=0,0,INDEX('Branch Closure Driven Attrition'!$D$9:$G$12,MATCH(Model!$B40,'Branch Closure Driven Attrition'!$C$9:$C$12,TRUE),MATCH(Model!O40,'Branch Closure Driven Attrition'!$D$8:$G$8,TRUE))))</f>
        <v>1</v>
      </c>
      <c r="V40" s="23">
        <f>(1-IF(Model!P40=0,0,INDEX('Branch Closure Driven Attrition'!$D$9:$G$12,MATCH(Model!$B40,'Branch Closure Driven Attrition'!$C$9:$C$12,TRUE),MATCH(Model!P40,'Branch Closure Driven Attrition'!$D$8:$G$8,TRUE))))</f>
        <v>1</v>
      </c>
      <c r="W40" s="29"/>
      <c r="X40" s="23">
        <f>Model!R40</f>
        <v>1</v>
      </c>
      <c r="Y40" s="23">
        <f>IF(Model!$C40&lt;'Fee Driven Attrition'!$I$8,1-IF(Model!Y$13='Fee Driven Attrition'!$J$7,'Fee Driven Attrition'!$J$8,'Fee Driven Attrition'!$K$8),1)</f>
        <v>1</v>
      </c>
      <c r="Z40" s="23">
        <f>IF(Model!$C40&lt;'Fee Driven Attrition'!$I$9,1-IF(Model!Z$13='Fee Driven Attrition'!$J$7,'Fee Driven Attrition'!$J$9,'Fee Driven Attrition'!$K$9),1)</f>
        <v>1</v>
      </c>
      <c r="AA40" s="23">
        <f>IF(Model!$C40&lt;'Fee Driven Attrition'!$I$8,1-IF(Model!AA$13='Fee Driven Attrition'!$J$7,'Fee Driven Attrition'!$J$8,'Fee Driven Attrition'!$K$8),1)</f>
        <v>1</v>
      </c>
      <c r="AB40" s="23">
        <f>IF(Model!$C40&lt;'Fee Driven Attrition'!$I$9,1-IF(Model!AB$13='Fee Driven Attrition'!$J$7,'Fee Driven Attrition'!$J$9,'Fee Driven Attrition'!$K$9),1)</f>
        <v>1</v>
      </c>
      <c r="AC40" s="29"/>
      <c r="AD40" s="23"/>
      <c r="AE40" s="23">
        <f>INDEX(Model!$R40:$V40,,MATCH(Model!AE$14,Model!$R$14:'Model'!$V$14,FALSE))*INDEX(Model!$X40:$AB40,MATCH(Model!AE$12+Model!AE$13,Model!$X$14:$AB$14,FALSE))</f>
        <v>1</v>
      </c>
      <c r="AF40" s="23">
        <f>INDEX(Model!$R40:$V40,,MATCH(Model!AF$14,Model!$R$14:'Model'!$V$14,FALSE))*INDEX(Model!$X40:$AB40,MATCH(Model!AF$12+Model!AF$13,Model!$X$14:$AB$14,FALSE))</f>
        <v>1</v>
      </c>
      <c r="AG40" s="23">
        <f>INDEX(Model!$R40:$V40,,MATCH(Model!AG$14,Model!$R$14:'Model'!$V$14,FALSE))*INDEX(Model!$X40:$AB40,MATCH(Model!AG$12+Model!AG$13,Model!$X$14:$AB$14,FALSE))</f>
        <v>0.6</v>
      </c>
      <c r="AH40" s="23">
        <f>INDEX(Model!$R40:$V40,,MATCH(Model!AH$14,Model!$R$14:'Model'!$V$14,FALSE))*INDEX(Model!$X40:$AB40,MATCH(Model!AH$12+Model!AH$13,Model!$X$14:$AB$14,FALSE))</f>
        <v>1</v>
      </c>
      <c r="AI40" s="23">
        <f>INDEX(Model!$R40:$V40,,MATCH(Model!AI$14,Model!$R$14:'Model'!$V$14,FALSE))*INDEX(Model!$X40:$AB40,MATCH(Model!AI$12+Model!AI$13,Model!$X$14:$AB$14,FALSE))</f>
        <v>1</v>
      </c>
      <c r="AJ40" s="23">
        <f>INDEX(Model!$R40:$V40,,MATCH(Model!AJ$14,Model!$R$14:'Model'!$V$14,FALSE))*INDEX(Model!$X40:$AB40,MATCH(Model!AJ$12+Model!AJ$13,Model!$X$14:$AB$14,FALSE))</f>
        <v>1</v>
      </c>
      <c r="AK40" s="23">
        <f>INDEX(Model!$R40:$V40,,MATCH(Model!AK$14,Model!$R$14:'Model'!$V$14,FALSE))*INDEX(Model!$X40:$AB40,MATCH(Model!AK$12+Model!AK$13,Model!$X$14:$AB$14,FALSE))</f>
        <v>1</v>
      </c>
      <c r="AL40" s="23">
        <f>INDEX(Model!$R40:$V40,,MATCH(Model!AL$14,Model!$R$14:'Model'!$V$14,FALSE))*INDEX(Model!$X40:$AB40,MATCH(Model!AL$12+Model!AL$13,Model!$X$14:$AB$14,FALSE))</f>
        <v>0.6</v>
      </c>
      <c r="AM40" s="23">
        <f>INDEX(Model!$R40:$V40,,MATCH(Model!AM$14,Model!$R$14:'Model'!$V$14,FALSE))*INDEX(Model!$X40:$AB40,MATCH(Model!AM$12+Model!AM$13,Model!$X$14:$AB$14,FALSE))</f>
        <v>1</v>
      </c>
      <c r="AN40" s="23">
        <f>INDEX(Model!$R40:$V40,,MATCH(Model!AN$14,Model!$R$14:'Model'!$V$14,FALSE))*INDEX(Model!$X40:$AB40,MATCH(Model!AN$12+Model!AN$13,Model!$X$14:$AB$14,FALSE))</f>
        <v>1</v>
      </c>
      <c r="AO40" s="23">
        <f>INDEX(Model!$R40:$V40,,MATCH(Model!AO$14,Model!$R$14:'Model'!$V$14,FALSE))*INDEX(Model!$X40:$AB40,MATCH(Model!AO$12+Model!AO$13,Model!$X$14:$AB$14,FALSE))</f>
        <v>1</v>
      </c>
      <c r="AP40" s="23">
        <f>INDEX(Model!$R40:$V40,,MATCH(Model!AP$14,Model!$R$14:'Model'!$V$14,FALSE))*INDEX(Model!$X40:$AB40,MATCH(Model!AP$12+Model!AP$13,Model!$X$14:$AB$14,FALSE))</f>
        <v>1</v>
      </c>
      <c r="AQ40" s="23">
        <f>INDEX(Model!$R40:$V40,,MATCH(Model!AQ$14,Model!$R$14:'Model'!$V$14,FALSE))*INDEX(Model!$X40:$AB40,MATCH(Model!AQ$12+Model!AQ$13,Model!$X$14:$AB$14,FALSE))</f>
        <v>0.6</v>
      </c>
      <c r="AR40" s="23">
        <f>INDEX(Model!$R40:$V40,,MATCH(Model!AR$14,Model!$R$14:'Model'!$V$14,FALSE))*INDEX(Model!$X40:$AB40,MATCH(Model!AR$12+Model!AR$13,Model!$X$14:$AB$14,FALSE))</f>
        <v>1</v>
      </c>
      <c r="AS40" s="23">
        <f>INDEX(Model!$R40:$V40,,MATCH(Model!AS$14,Model!$R$14:'Model'!$V$14,FALSE))*INDEX(Model!$X40:$AB40,MATCH(Model!AS$12+Model!AS$13,Model!$X$14:$AB$14,FALSE))</f>
        <v>1</v>
      </c>
      <c r="AT40" s="23">
        <f>INDEX(Model!$R40:$V40,,MATCH(Model!AT$14,Model!$R$14:'Model'!$V$14,FALSE))*INDEX(Model!$X40:$AB40,MATCH(Model!AT$12+Model!AT$13,Model!$X$14:$AB$14,FALSE))</f>
        <v>1</v>
      </c>
      <c r="AU40" s="23">
        <f>INDEX(Model!$R40:$V40,,MATCH(Model!AU$14,Model!$R$14:'Model'!$V$14,FALSE))*INDEX(Model!$X40:$AB40,MATCH(Model!AU$12+Model!AU$13,Model!$X$14:$AB$14,FALSE))</f>
        <v>1</v>
      </c>
      <c r="AV40" s="23">
        <f>INDEX(Model!$R40:$V40,,MATCH(Model!AV$14,Model!$R$14:'Model'!$V$14,FALSE))*INDEX(Model!$X40:$AB40,MATCH(Model!AV$12+Model!AV$13,Model!$X$14:$AB$14,FALSE))</f>
        <v>0.6</v>
      </c>
      <c r="AW40" s="23">
        <f>INDEX(Model!$R40:$V40,,MATCH(Model!AW$14,Model!$R$14:'Model'!$V$14,FALSE))*INDEX(Model!$X40:$AB40,MATCH(Model!AW$12+Model!AW$13,Model!$X$14:$AB$14,FALSE))</f>
        <v>1</v>
      </c>
      <c r="AX40" s="23">
        <f>INDEX(Model!$R40:$V40,,MATCH(Model!AX$14,Model!$R$14:'Model'!$V$14,FALSE))*INDEX(Model!$X40:$AB40,MATCH(Model!AX$12+Model!AX$13,Model!$X$14:$AB$14,FALSE))</f>
        <v>1</v>
      </c>
      <c r="AY40" s="23">
        <f>INDEX(Model!$R40:$V40,,MATCH(Model!AY$14,Model!$R$14:'Model'!$V$14,FALSE))*INDEX(Model!$X40:$AB40,MATCH(Model!AY$12+Model!AY$13,Model!$X$14:$AB$14,FALSE))</f>
        <v>1</v>
      </c>
      <c r="AZ40" s="23">
        <f>INDEX(Model!$R40:$V40,,MATCH(Model!AZ$14,Model!$R$14:'Model'!$V$14,FALSE))*INDEX(Model!$X40:$AB40,MATCH(Model!AZ$12+Model!AZ$13,Model!$X$14:$AB$14,FALSE))</f>
        <v>1</v>
      </c>
      <c r="BA40" s="23">
        <f>INDEX(Model!$R40:$V40,,MATCH(Model!BA$14,Model!$R$14:'Model'!$V$14,FALSE))*INDEX(Model!$X40:$AB40,MATCH(Model!BA$12+Model!BA$13,Model!$X$14:$AB$14,FALSE))</f>
        <v>0.6</v>
      </c>
      <c r="BB40" s="23">
        <f>INDEX(Model!$R40:$V40,,MATCH(Model!BB$14,Model!$R$14:'Model'!$V$14,FALSE))*INDEX(Model!$X40:$AB40,MATCH(Model!BB$12+Model!BB$13,Model!$X$14:$AB$14,FALSE))</f>
        <v>1</v>
      </c>
      <c r="BC40" s="23">
        <f>INDEX(Model!$R40:$V40,,MATCH(Model!BC$14,Model!$R$14:'Model'!$V$14,FALSE))*INDEX(Model!$X40:$AB40,MATCH(Model!BC$12+Model!BC$13,Model!$X$14:$AB$14,FALSE))</f>
        <v>1</v>
      </c>
      <c r="BD40" s="60"/>
      <c r="BE40" s="33">
        <f>Model!C40*1%</f>
        <v>221.04041167931726</v>
      </c>
      <c r="BF40" s="1"/>
      <c r="BG40" s="1"/>
      <c r="BH40" s="38">
        <f>IF(Model!$C40&lt;Model!CI$12,Model!CI$13,0)</f>
        <v>0</v>
      </c>
      <c r="BI40" s="38">
        <f>IF(Model!$C40&lt;Model!CJ$12,Model!CJ$13,0)</f>
        <v>0</v>
      </c>
      <c r="BJ40" s="38">
        <f>IF(Model!$C40&lt;Model!CK$12,Model!CK$13,0)</f>
        <v>0</v>
      </c>
      <c r="BK40" s="38">
        <f>IF(Model!$C40&lt;Model!CL$12,Model!CL$13,0)</f>
        <v>0</v>
      </c>
      <c r="BL40" s="38">
        <f>IF(Model!$C40&lt;Model!CM$12,Model!CM$13,0)</f>
        <v>0</v>
      </c>
      <c r="BM40" s="38">
        <f>IF(Model!$C40&lt;Model!CN$12,Model!CN$13,0)</f>
        <v>0</v>
      </c>
      <c r="BN40" s="38">
        <f>IF(Model!$C40&lt;Model!CO$12,Model!CO$13,0)</f>
        <v>0</v>
      </c>
      <c r="BO40" s="38">
        <f>IF(Model!$C40&lt;Model!CP$12,Model!CP$13,0)</f>
        <v>0</v>
      </c>
      <c r="BP40" s="38">
        <f>IF(Model!$C40&lt;Model!CQ$12,Model!CQ$13,0)</f>
        <v>0</v>
      </c>
      <c r="BQ40" s="38">
        <f>IF(Model!$C40&lt;Model!CR$12,Model!CR$13,0)</f>
        <v>0</v>
      </c>
      <c r="BR40" s="38">
        <f>IF(Model!$C40&lt;Model!CS$12,Model!CS$13,0)</f>
        <v>0</v>
      </c>
      <c r="BS40" s="38">
        <f>IF(Model!$C40&lt;Model!CT$12,Model!CT$13,0)</f>
        <v>0</v>
      </c>
      <c r="BT40" s="38">
        <f>IF(Model!$C40&lt;Model!CU$12,Model!CU$13,0)</f>
        <v>0</v>
      </c>
      <c r="BU40" s="38">
        <f>IF(Model!$C40&lt;Model!CV$12,Model!CV$13,0)</f>
        <v>0</v>
      </c>
      <c r="BV40" s="38">
        <f>IF(Model!$C40&lt;Model!CW$12,Model!CW$13,0)</f>
        <v>0</v>
      </c>
      <c r="BW40" s="38">
        <f>IF(Model!$C40&lt;Model!CX$12,Model!CX$13,0)</f>
        <v>0</v>
      </c>
      <c r="BX40" s="38">
        <f>IF(Model!$C40&lt;Model!CY$12,Model!CY$13,0)</f>
        <v>0</v>
      </c>
      <c r="BY40" s="38">
        <f>IF(Model!$C40&lt;Model!CZ$12,Model!CZ$13,0)</f>
        <v>0</v>
      </c>
      <c r="BZ40" s="38">
        <f>IF(Model!$C40&lt;Model!DA$12,Model!DA$13,0)</f>
        <v>0</v>
      </c>
      <c r="CA40" s="38">
        <f>IF(Model!$C40&lt;Model!DB$12,Model!DB$13,0)</f>
        <v>0</v>
      </c>
      <c r="CB40" s="38">
        <f>IF(Model!$C40&lt;Model!DC$12,Model!DC$13,0)</f>
        <v>0</v>
      </c>
      <c r="CC40" s="38">
        <f>IF(Model!$C40&lt;Model!DD$12,Model!DD$13,0)</f>
        <v>0</v>
      </c>
      <c r="CD40" s="38">
        <f>IF(Model!$C40&lt;Model!DE$12,Model!DE$13,0)</f>
        <v>0</v>
      </c>
      <c r="CE40" s="38">
        <f>IF(Model!$C40&lt;Model!DF$12,Model!DF$13,0)</f>
        <v>0</v>
      </c>
      <c r="CF40" s="38">
        <f>IF(Model!$C40&lt;Model!DG$12,Model!DG$13,0)</f>
        <v>0</v>
      </c>
      <c r="CG40" s="1"/>
      <c r="CH40" s="1"/>
      <c r="CI40" s="40">
        <f>Model!$BE40+Model!BH40-50</f>
        <v>171.04041167931726</v>
      </c>
      <c r="CJ40" s="40">
        <f>Model!$BE40+Model!BI40-50</f>
        <v>171.04041167931726</v>
      </c>
      <c r="CK40" s="40">
        <f>Model!$BE40+Model!BJ40-50</f>
        <v>171.04041167931726</v>
      </c>
      <c r="CL40" s="40">
        <f>Model!$BE40+Model!BK40-50</f>
        <v>171.04041167931726</v>
      </c>
      <c r="CM40" s="40">
        <f>Model!$BE40+Model!BL40-50</f>
        <v>171.04041167931726</v>
      </c>
      <c r="CN40" s="40">
        <f>Model!$BE40+Model!BM40-50</f>
        <v>171.04041167931726</v>
      </c>
      <c r="CO40" s="40">
        <f>Model!$BE40+Model!BN40-50</f>
        <v>171.04041167931726</v>
      </c>
      <c r="CP40" s="40">
        <f>Model!$BE40+Model!BO40-50</f>
        <v>171.04041167931726</v>
      </c>
      <c r="CQ40" s="40">
        <f>Model!$BE40+Model!BP40-50</f>
        <v>171.04041167931726</v>
      </c>
      <c r="CR40" s="40">
        <f>Model!$BE40+Model!BQ40-50</f>
        <v>171.04041167931726</v>
      </c>
      <c r="CS40" s="40">
        <f>Model!$BE40+Model!BR40-50</f>
        <v>171.04041167931726</v>
      </c>
      <c r="CT40" s="40">
        <f>Model!$BE40+Model!BS40-50</f>
        <v>171.04041167931726</v>
      </c>
      <c r="CU40" s="40">
        <f>Model!$BE40+Model!BT40-50</f>
        <v>171.04041167931726</v>
      </c>
      <c r="CV40" s="40">
        <f>Model!$BE40+Model!BU40-50</f>
        <v>171.04041167931726</v>
      </c>
      <c r="CW40" s="40">
        <f>Model!$BE40+Model!BV40-50</f>
        <v>171.04041167931726</v>
      </c>
      <c r="CX40" s="40">
        <f>Model!$BE40+Model!BW40-50</f>
        <v>171.04041167931726</v>
      </c>
      <c r="CY40" s="40">
        <f>Model!$BE40+Model!BX40-50</f>
        <v>171.04041167931726</v>
      </c>
      <c r="CZ40" s="40">
        <f>Model!$BE40+Model!BY40-50</f>
        <v>171.04041167931726</v>
      </c>
      <c r="DA40" s="40">
        <f>Model!$BE40+Model!BZ40-50</f>
        <v>171.04041167931726</v>
      </c>
      <c r="DB40" s="40">
        <f>Model!$BE40+Model!CA40-50</f>
        <v>171.04041167931726</v>
      </c>
      <c r="DC40" s="40">
        <f>Model!$BE40+Model!CB40-50</f>
        <v>171.04041167931726</v>
      </c>
      <c r="DD40" s="40">
        <f>Model!$BE40+Model!CC40-50</f>
        <v>171.04041167931726</v>
      </c>
      <c r="DE40" s="40">
        <f>Model!$BE40+Model!CD40-50</f>
        <v>171.04041167931726</v>
      </c>
      <c r="DF40" s="40">
        <f>Model!$BE40+Model!CE40-50</f>
        <v>171.04041167931726</v>
      </c>
      <c r="DG40" s="40">
        <f>Model!$BE40+Model!CF40-50</f>
        <v>171.04041167931726</v>
      </c>
      <c r="DH40" s="36"/>
      <c r="DI40" s="36"/>
      <c r="DJ40" s="40">
        <f>Model!AE40*Model!CI40</f>
        <v>171.04041167931726</v>
      </c>
      <c r="DK40" s="40">
        <f>Model!AF40*Model!CJ40</f>
        <v>171.04041167931726</v>
      </c>
      <c r="DL40" s="40">
        <f>Model!AG40*Model!CK40</f>
        <v>102.62424700759036</v>
      </c>
      <c r="DM40" s="40">
        <f>Model!AH40*Model!CL40</f>
        <v>171.04041167931726</v>
      </c>
      <c r="DN40" s="40">
        <f>Model!AI40*Model!CM40</f>
        <v>171.04041167931726</v>
      </c>
      <c r="DO40" s="40">
        <f>Model!AJ40*Model!CN40</f>
        <v>171.04041167931726</v>
      </c>
      <c r="DP40" s="40">
        <f>Model!AK40*Model!CO40</f>
        <v>171.04041167931726</v>
      </c>
      <c r="DQ40" s="40">
        <f>Model!AL40*Model!CP40</f>
        <v>102.62424700759036</v>
      </c>
      <c r="DR40" s="40">
        <f>Model!AM40*Model!CQ40</f>
        <v>171.04041167931726</v>
      </c>
      <c r="DS40" s="40">
        <f>Model!AN40*Model!CR40</f>
        <v>171.04041167931726</v>
      </c>
      <c r="DT40" s="40">
        <f>Model!AO40*Model!CS40</f>
        <v>171.04041167931726</v>
      </c>
      <c r="DU40" s="40">
        <f>Model!AP40*Model!CT40</f>
        <v>171.04041167931726</v>
      </c>
      <c r="DV40" s="40">
        <f>Model!AQ40*Model!CU40</f>
        <v>102.62424700759036</v>
      </c>
      <c r="DW40" s="40">
        <f>Model!AR40*Model!CV40</f>
        <v>171.04041167931726</v>
      </c>
      <c r="DX40" s="40">
        <f>Model!AS40*Model!CW40</f>
        <v>171.04041167931726</v>
      </c>
      <c r="DY40" s="40">
        <f>Model!AT40*Model!CX40</f>
        <v>171.04041167931726</v>
      </c>
      <c r="DZ40" s="40">
        <f>Model!AU40*Model!CY40</f>
        <v>171.04041167931726</v>
      </c>
      <c r="EA40" s="40">
        <f>Model!AV40*Model!CZ40</f>
        <v>102.62424700759036</v>
      </c>
      <c r="EB40" s="40">
        <f>Model!AW40*Model!DA40</f>
        <v>171.04041167931726</v>
      </c>
      <c r="EC40" s="40">
        <f>Model!AX40*Model!DB40</f>
        <v>171.04041167931726</v>
      </c>
      <c r="ED40" s="40">
        <f>Model!AY40*Model!DC40</f>
        <v>171.04041167931726</v>
      </c>
      <c r="EE40" s="40">
        <f>Model!AZ40*Model!DD40</f>
        <v>171.04041167931726</v>
      </c>
      <c r="EF40" s="40">
        <f>Model!BA40*Model!DE40</f>
        <v>102.62424700759036</v>
      </c>
      <c r="EG40" s="40">
        <f>Model!BB40*Model!DF40</f>
        <v>171.04041167931726</v>
      </c>
      <c r="EH40" s="40">
        <f>Model!BC40*Model!DG40</f>
        <v>171.04041167931726</v>
      </c>
      <c r="EI40" s="36"/>
      <c r="EJ40" s="36"/>
      <c r="EK40" s="36"/>
      <c r="EL40" s="36"/>
      <c r="EM40" s="36"/>
      <c r="EN40" s="36"/>
      <c r="EO40" s="36"/>
      <c r="EP40" s="36"/>
      <c r="EQ40" s="36"/>
      <c r="ER40" s="36"/>
      <c r="ES40" s="36"/>
      <c r="ET40" s="36"/>
      <c r="EU40" s="36"/>
    </row>
    <row r="41" spans="1:151">
      <c r="A41">
        <v>1111</v>
      </c>
      <c r="B41" s="29">
        <f>INDEX('Customer Longevity'!$A$7:$A$206,MATCH(Scratch!A41,'Customer Longevity'!$B$7:$B$206,0))</f>
        <v>14.280683523042828</v>
      </c>
      <c r="C41" s="3">
        <f ca="1">VLOOKUP(A41,'Average Balance'!A:B,2,FALSE)</f>
        <v>26834.737681290157</v>
      </c>
      <c r="D41" s="3"/>
      <c r="E41" s="29">
        <f>INDEX('Distance to Each Branch'!$C$7:$C$806,MATCH(Scratch!$A41&amp;Scratch!E$14,'Distance to Each Branch'!$K$7:$K$806,0))</f>
        <v>0.97958165267371988</v>
      </c>
      <c r="F41" s="29">
        <f>INDEX('Distance to Each Branch'!$C$7:$C$806,MATCH(Scratch!$A41&amp;Scratch!F$14,'Distance to Each Branch'!$K$7:$K$806,0))</f>
        <v>4.7183864935253466</v>
      </c>
      <c r="G41" s="29">
        <f>INDEX('Distance to Each Branch'!$C$7:$C$806,MATCH(Scratch!$A41&amp;Scratch!G$14,'Distance to Each Branch'!$K$7:$K$806,0))</f>
        <v>5.4263296438456887</v>
      </c>
      <c r="H41" s="29">
        <f>INDEX('Distance to Each Branch'!$C$7:$C$806,MATCH(Scratch!$A41&amp;Scratch!H$14,'Distance to Each Branch'!$K$7:$K$806,0))</f>
        <v>3.3283452218371283</v>
      </c>
      <c r="I41" s="29" t="str">
        <f t="shared" si="23"/>
        <v>Branch A</v>
      </c>
      <c r="K41" s="34">
        <f>MIN(Model!E41:'Model'!H41)</f>
        <v>0.97958165267371988</v>
      </c>
      <c r="L41" s="34">
        <v>0</v>
      </c>
      <c r="M41" s="29">
        <f>IF(Model!E41=Model!$K41,SMALL(Model!$E41:'Model'!$H41,2)-Model!$K41,0)</f>
        <v>2.3487635691634083</v>
      </c>
      <c r="N41" s="29">
        <f>IF(Model!F41=Model!$K41,SMALL(Model!$E41:'Model'!$H41,2)-Model!$K41,0)</f>
        <v>0</v>
      </c>
      <c r="O41" s="29">
        <f>IF(Model!G41=Model!$K41,SMALL(Model!$E41:'Model'!$H41,2)-Model!$K41,0)</f>
        <v>0</v>
      </c>
      <c r="P41" s="29">
        <f>IF(Model!H41=Model!$K41,SMALL(Model!$E41:'Model'!$H41,2)-Model!$K41,0)</f>
        <v>0</v>
      </c>
      <c r="R41" s="23">
        <v>1</v>
      </c>
      <c r="S41" s="23">
        <f>(1-IF(Model!M41=0,0,INDEX('Branch Closure Driven Attrition'!$D$9:$G$12,MATCH(Model!$B41,'Branch Closure Driven Attrition'!$C$9:$C$12,TRUE),MATCH(Model!M41,'Branch Closure Driven Attrition'!$D$8:$G$8,TRUE))))</f>
        <v>0.65</v>
      </c>
      <c r="T41" s="23">
        <f>(1-IF(Model!N41=0,0,INDEX('Branch Closure Driven Attrition'!$D$9:$G$12,MATCH(Model!$B41,'Branch Closure Driven Attrition'!$C$9:$C$12,TRUE),MATCH(Model!N41,'Branch Closure Driven Attrition'!$D$8:$G$8,TRUE))))</f>
        <v>1</v>
      </c>
      <c r="U41" s="23">
        <f>(1-IF(Model!O41=0,0,INDEX('Branch Closure Driven Attrition'!$D$9:$G$12,MATCH(Model!$B41,'Branch Closure Driven Attrition'!$C$9:$C$12,TRUE),MATCH(Model!O41,'Branch Closure Driven Attrition'!$D$8:$G$8,TRUE))))</f>
        <v>1</v>
      </c>
      <c r="V41" s="23">
        <f>(1-IF(Model!P41=0,0,INDEX('Branch Closure Driven Attrition'!$D$9:$G$12,MATCH(Model!$B41,'Branch Closure Driven Attrition'!$C$9:$C$12,TRUE),MATCH(Model!P41,'Branch Closure Driven Attrition'!$D$8:$G$8,TRUE))))</f>
        <v>1</v>
      </c>
      <c r="W41" s="29"/>
      <c r="X41" s="23">
        <f>Model!R41</f>
        <v>1</v>
      </c>
      <c r="Y41" s="23">
        <f>IF(Model!$C41&lt;'Fee Driven Attrition'!$I$8,1-IF(Model!Y$13='Fee Driven Attrition'!$J$7,'Fee Driven Attrition'!$J$8,'Fee Driven Attrition'!$K$8),1)</f>
        <v>1</v>
      </c>
      <c r="Z41" s="23">
        <f>IF(Model!$C41&lt;'Fee Driven Attrition'!$I$9,1-IF(Model!Z$13='Fee Driven Attrition'!$J$7,'Fee Driven Attrition'!$J$9,'Fee Driven Attrition'!$K$9),1)</f>
        <v>1</v>
      </c>
      <c r="AA41" s="23">
        <f>IF(Model!$C41&lt;'Fee Driven Attrition'!$I$8,1-IF(Model!AA$13='Fee Driven Attrition'!$J$7,'Fee Driven Attrition'!$J$8,'Fee Driven Attrition'!$K$8),1)</f>
        <v>1</v>
      </c>
      <c r="AB41" s="23">
        <f>IF(Model!$C41&lt;'Fee Driven Attrition'!$I$9,1-IF(Model!AB$13='Fee Driven Attrition'!$J$7,'Fee Driven Attrition'!$J$9,'Fee Driven Attrition'!$K$9),1)</f>
        <v>1</v>
      </c>
      <c r="AC41" s="29"/>
      <c r="AD41" s="23"/>
      <c r="AE41" s="23">
        <f>INDEX(Model!$R41:$V41,,MATCH(Model!AE$14,Model!$R$14:'Model'!$V$14,FALSE))*INDEX(Model!$X41:$AB41,MATCH(Model!AE$12+Model!AE$13,Model!$X$14:$AB$14,FALSE))</f>
        <v>1</v>
      </c>
      <c r="AF41" s="23">
        <f>INDEX(Model!$R41:$V41,,MATCH(Model!AF$14,Model!$R$14:'Model'!$V$14,FALSE))*INDEX(Model!$X41:$AB41,MATCH(Model!AF$12+Model!AF$13,Model!$X$14:$AB$14,FALSE))</f>
        <v>0.65</v>
      </c>
      <c r="AG41" s="23">
        <f>INDEX(Model!$R41:$V41,,MATCH(Model!AG$14,Model!$R$14:'Model'!$V$14,FALSE))*INDEX(Model!$X41:$AB41,MATCH(Model!AG$12+Model!AG$13,Model!$X$14:$AB$14,FALSE))</f>
        <v>1</v>
      </c>
      <c r="AH41" s="23">
        <f>INDEX(Model!$R41:$V41,,MATCH(Model!AH$14,Model!$R$14:'Model'!$V$14,FALSE))*INDEX(Model!$X41:$AB41,MATCH(Model!AH$12+Model!AH$13,Model!$X$14:$AB$14,FALSE))</f>
        <v>1</v>
      </c>
      <c r="AI41" s="23">
        <f>INDEX(Model!$R41:$V41,,MATCH(Model!AI$14,Model!$R$14:'Model'!$V$14,FALSE))*INDEX(Model!$X41:$AB41,MATCH(Model!AI$12+Model!AI$13,Model!$X$14:$AB$14,FALSE))</f>
        <v>1</v>
      </c>
      <c r="AJ41" s="23">
        <f>INDEX(Model!$R41:$V41,,MATCH(Model!AJ$14,Model!$R$14:'Model'!$V$14,FALSE))*INDEX(Model!$X41:$AB41,MATCH(Model!AJ$12+Model!AJ$13,Model!$X$14:$AB$14,FALSE))</f>
        <v>1</v>
      </c>
      <c r="AK41" s="23">
        <f>INDEX(Model!$R41:$V41,,MATCH(Model!AK$14,Model!$R$14:'Model'!$V$14,FALSE))*INDEX(Model!$X41:$AB41,MATCH(Model!AK$12+Model!AK$13,Model!$X$14:$AB$14,FALSE))</f>
        <v>0.65</v>
      </c>
      <c r="AL41" s="23">
        <f>INDEX(Model!$R41:$V41,,MATCH(Model!AL$14,Model!$R$14:'Model'!$V$14,FALSE))*INDEX(Model!$X41:$AB41,MATCH(Model!AL$12+Model!AL$13,Model!$X$14:$AB$14,FALSE))</f>
        <v>1</v>
      </c>
      <c r="AM41" s="23">
        <f>INDEX(Model!$R41:$V41,,MATCH(Model!AM$14,Model!$R$14:'Model'!$V$14,FALSE))*INDEX(Model!$X41:$AB41,MATCH(Model!AM$12+Model!AM$13,Model!$X$14:$AB$14,FALSE))</f>
        <v>1</v>
      </c>
      <c r="AN41" s="23">
        <f>INDEX(Model!$R41:$V41,,MATCH(Model!AN$14,Model!$R$14:'Model'!$V$14,FALSE))*INDEX(Model!$X41:$AB41,MATCH(Model!AN$12+Model!AN$13,Model!$X$14:$AB$14,FALSE))</f>
        <v>1</v>
      </c>
      <c r="AO41" s="23">
        <f>INDEX(Model!$R41:$V41,,MATCH(Model!AO$14,Model!$R$14:'Model'!$V$14,FALSE))*INDEX(Model!$X41:$AB41,MATCH(Model!AO$12+Model!AO$13,Model!$X$14:$AB$14,FALSE))</f>
        <v>1</v>
      </c>
      <c r="AP41" s="23">
        <f>INDEX(Model!$R41:$V41,,MATCH(Model!AP$14,Model!$R$14:'Model'!$V$14,FALSE))*INDEX(Model!$X41:$AB41,MATCH(Model!AP$12+Model!AP$13,Model!$X$14:$AB$14,FALSE))</f>
        <v>0.65</v>
      </c>
      <c r="AQ41" s="23">
        <f>INDEX(Model!$R41:$V41,,MATCH(Model!AQ$14,Model!$R$14:'Model'!$V$14,FALSE))*INDEX(Model!$X41:$AB41,MATCH(Model!AQ$12+Model!AQ$13,Model!$X$14:$AB$14,FALSE))</f>
        <v>1</v>
      </c>
      <c r="AR41" s="23">
        <f>INDEX(Model!$R41:$V41,,MATCH(Model!AR$14,Model!$R$14:'Model'!$V$14,FALSE))*INDEX(Model!$X41:$AB41,MATCH(Model!AR$12+Model!AR$13,Model!$X$14:$AB$14,FALSE))</f>
        <v>1</v>
      </c>
      <c r="AS41" s="23">
        <f>INDEX(Model!$R41:$V41,,MATCH(Model!AS$14,Model!$R$14:'Model'!$V$14,FALSE))*INDEX(Model!$X41:$AB41,MATCH(Model!AS$12+Model!AS$13,Model!$X$14:$AB$14,FALSE))</f>
        <v>1</v>
      </c>
      <c r="AT41" s="23">
        <f>INDEX(Model!$R41:$V41,,MATCH(Model!AT$14,Model!$R$14:'Model'!$V$14,FALSE))*INDEX(Model!$X41:$AB41,MATCH(Model!AT$12+Model!AT$13,Model!$X$14:$AB$14,FALSE))</f>
        <v>1</v>
      </c>
      <c r="AU41" s="23">
        <f>INDEX(Model!$R41:$V41,,MATCH(Model!AU$14,Model!$R$14:'Model'!$V$14,FALSE))*INDEX(Model!$X41:$AB41,MATCH(Model!AU$12+Model!AU$13,Model!$X$14:$AB$14,FALSE))</f>
        <v>0.65</v>
      </c>
      <c r="AV41" s="23">
        <f>INDEX(Model!$R41:$V41,,MATCH(Model!AV$14,Model!$R$14:'Model'!$V$14,FALSE))*INDEX(Model!$X41:$AB41,MATCH(Model!AV$12+Model!AV$13,Model!$X$14:$AB$14,FALSE))</f>
        <v>1</v>
      </c>
      <c r="AW41" s="23">
        <f>INDEX(Model!$R41:$V41,,MATCH(Model!AW$14,Model!$R$14:'Model'!$V$14,FALSE))*INDEX(Model!$X41:$AB41,MATCH(Model!AW$12+Model!AW$13,Model!$X$14:$AB$14,FALSE))</f>
        <v>1</v>
      </c>
      <c r="AX41" s="23">
        <f>INDEX(Model!$R41:$V41,,MATCH(Model!AX$14,Model!$R$14:'Model'!$V$14,FALSE))*INDEX(Model!$X41:$AB41,MATCH(Model!AX$12+Model!AX$13,Model!$X$14:$AB$14,FALSE))</f>
        <v>1</v>
      </c>
      <c r="AY41" s="23">
        <f>INDEX(Model!$R41:$V41,,MATCH(Model!AY$14,Model!$R$14:'Model'!$V$14,FALSE))*INDEX(Model!$X41:$AB41,MATCH(Model!AY$12+Model!AY$13,Model!$X$14:$AB$14,FALSE))</f>
        <v>1</v>
      </c>
      <c r="AZ41" s="23">
        <f>INDEX(Model!$R41:$V41,,MATCH(Model!AZ$14,Model!$R$14:'Model'!$V$14,FALSE))*INDEX(Model!$X41:$AB41,MATCH(Model!AZ$12+Model!AZ$13,Model!$X$14:$AB$14,FALSE))</f>
        <v>0.65</v>
      </c>
      <c r="BA41" s="23">
        <f>INDEX(Model!$R41:$V41,,MATCH(Model!BA$14,Model!$R$14:'Model'!$V$14,FALSE))*INDEX(Model!$X41:$AB41,MATCH(Model!BA$12+Model!BA$13,Model!$X$14:$AB$14,FALSE))</f>
        <v>1</v>
      </c>
      <c r="BB41" s="23">
        <f>INDEX(Model!$R41:$V41,,MATCH(Model!BB$14,Model!$R$14:'Model'!$V$14,FALSE))*INDEX(Model!$X41:$AB41,MATCH(Model!BB$12+Model!BB$13,Model!$X$14:$AB$14,FALSE))</f>
        <v>1</v>
      </c>
      <c r="BC41" s="23">
        <f>INDEX(Model!$R41:$V41,,MATCH(Model!BC$14,Model!$R$14:'Model'!$V$14,FALSE))*INDEX(Model!$X41:$AB41,MATCH(Model!BC$12+Model!BC$13,Model!$X$14:$AB$14,FALSE))</f>
        <v>1</v>
      </c>
      <c r="BD41" s="60"/>
      <c r="BE41" s="33">
        <f>Model!C41*1%</f>
        <v>268.34737681290159</v>
      </c>
      <c r="BF41" s="1"/>
      <c r="BG41" s="1"/>
      <c r="BH41" s="38">
        <f>IF(Model!$C41&lt;Model!CI$12,Model!CI$13,0)</f>
        <v>0</v>
      </c>
      <c r="BI41" s="38">
        <f>IF(Model!$C41&lt;Model!CJ$12,Model!CJ$13,0)</f>
        <v>0</v>
      </c>
      <c r="BJ41" s="38">
        <f>IF(Model!$C41&lt;Model!CK$12,Model!CK$13,0)</f>
        <v>0</v>
      </c>
      <c r="BK41" s="38">
        <f>IF(Model!$C41&lt;Model!CL$12,Model!CL$13,0)</f>
        <v>0</v>
      </c>
      <c r="BL41" s="38">
        <f>IF(Model!$C41&lt;Model!CM$12,Model!CM$13,0)</f>
        <v>0</v>
      </c>
      <c r="BM41" s="38">
        <f>IF(Model!$C41&lt;Model!CN$12,Model!CN$13,0)</f>
        <v>0</v>
      </c>
      <c r="BN41" s="38">
        <f>IF(Model!$C41&lt;Model!CO$12,Model!CO$13,0)</f>
        <v>0</v>
      </c>
      <c r="BO41" s="38">
        <f>IF(Model!$C41&lt;Model!CP$12,Model!CP$13,0)</f>
        <v>0</v>
      </c>
      <c r="BP41" s="38">
        <f>IF(Model!$C41&lt;Model!CQ$12,Model!CQ$13,0)</f>
        <v>0</v>
      </c>
      <c r="BQ41" s="38">
        <f>IF(Model!$C41&lt;Model!CR$12,Model!CR$13,0)</f>
        <v>0</v>
      </c>
      <c r="BR41" s="38">
        <f>IF(Model!$C41&lt;Model!CS$12,Model!CS$13,0)</f>
        <v>0</v>
      </c>
      <c r="BS41" s="38">
        <f>IF(Model!$C41&lt;Model!CT$12,Model!CT$13,0)</f>
        <v>0</v>
      </c>
      <c r="BT41" s="38">
        <f>IF(Model!$C41&lt;Model!CU$12,Model!CU$13,0)</f>
        <v>0</v>
      </c>
      <c r="BU41" s="38">
        <f>IF(Model!$C41&lt;Model!CV$12,Model!CV$13,0)</f>
        <v>0</v>
      </c>
      <c r="BV41" s="38">
        <f>IF(Model!$C41&lt;Model!CW$12,Model!CW$13,0)</f>
        <v>0</v>
      </c>
      <c r="BW41" s="38">
        <f>IF(Model!$C41&lt;Model!CX$12,Model!CX$13,0)</f>
        <v>0</v>
      </c>
      <c r="BX41" s="38">
        <f>IF(Model!$C41&lt;Model!CY$12,Model!CY$13,0)</f>
        <v>0</v>
      </c>
      <c r="BY41" s="38">
        <f>IF(Model!$C41&lt;Model!CZ$12,Model!CZ$13,0)</f>
        <v>0</v>
      </c>
      <c r="BZ41" s="38">
        <f>IF(Model!$C41&lt;Model!DA$12,Model!DA$13,0)</f>
        <v>0</v>
      </c>
      <c r="CA41" s="38">
        <f>IF(Model!$C41&lt;Model!DB$12,Model!DB$13,0)</f>
        <v>0</v>
      </c>
      <c r="CB41" s="38">
        <f>IF(Model!$C41&lt;Model!DC$12,Model!DC$13,0)</f>
        <v>0</v>
      </c>
      <c r="CC41" s="38">
        <f>IF(Model!$C41&lt;Model!DD$12,Model!DD$13,0)</f>
        <v>0</v>
      </c>
      <c r="CD41" s="38">
        <f>IF(Model!$C41&lt;Model!DE$12,Model!DE$13,0)</f>
        <v>0</v>
      </c>
      <c r="CE41" s="38">
        <f>IF(Model!$C41&lt;Model!DF$12,Model!DF$13,0)</f>
        <v>0</v>
      </c>
      <c r="CF41" s="38">
        <f>IF(Model!$C41&lt;Model!DG$12,Model!DG$13,0)</f>
        <v>0</v>
      </c>
      <c r="CG41" s="1"/>
      <c r="CH41" s="1"/>
      <c r="CI41" s="40">
        <f>Model!$BE41+Model!BH41-50</f>
        <v>218.34737681290159</v>
      </c>
      <c r="CJ41" s="40">
        <f>Model!$BE41+Model!BI41-50</f>
        <v>218.34737681290159</v>
      </c>
      <c r="CK41" s="40">
        <f>Model!$BE41+Model!BJ41-50</f>
        <v>218.34737681290159</v>
      </c>
      <c r="CL41" s="40">
        <f>Model!$BE41+Model!BK41-50</f>
        <v>218.34737681290159</v>
      </c>
      <c r="CM41" s="40">
        <f>Model!$BE41+Model!BL41-50</f>
        <v>218.34737681290159</v>
      </c>
      <c r="CN41" s="40">
        <f>Model!$BE41+Model!BM41-50</f>
        <v>218.34737681290159</v>
      </c>
      <c r="CO41" s="40">
        <f>Model!$BE41+Model!BN41-50</f>
        <v>218.34737681290159</v>
      </c>
      <c r="CP41" s="40">
        <f>Model!$BE41+Model!BO41-50</f>
        <v>218.34737681290159</v>
      </c>
      <c r="CQ41" s="40">
        <f>Model!$BE41+Model!BP41-50</f>
        <v>218.34737681290159</v>
      </c>
      <c r="CR41" s="40">
        <f>Model!$BE41+Model!BQ41-50</f>
        <v>218.34737681290159</v>
      </c>
      <c r="CS41" s="40">
        <f>Model!$BE41+Model!BR41-50</f>
        <v>218.34737681290159</v>
      </c>
      <c r="CT41" s="40">
        <f>Model!$BE41+Model!BS41-50</f>
        <v>218.34737681290159</v>
      </c>
      <c r="CU41" s="40">
        <f>Model!$BE41+Model!BT41-50</f>
        <v>218.34737681290159</v>
      </c>
      <c r="CV41" s="40">
        <f>Model!$BE41+Model!BU41-50</f>
        <v>218.34737681290159</v>
      </c>
      <c r="CW41" s="40">
        <f>Model!$BE41+Model!BV41-50</f>
        <v>218.34737681290159</v>
      </c>
      <c r="CX41" s="40">
        <f>Model!$BE41+Model!BW41-50</f>
        <v>218.34737681290159</v>
      </c>
      <c r="CY41" s="40">
        <f>Model!$BE41+Model!BX41-50</f>
        <v>218.34737681290159</v>
      </c>
      <c r="CZ41" s="40">
        <f>Model!$BE41+Model!BY41-50</f>
        <v>218.34737681290159</v>
      </c>
      <c r="DA41" s="40">
        <f>Model!$BE41+Model!BZ41-50</f>
        <v>218.34737681290159</v>
      </c>
      <c r="DB41" s="40">
        <f>Model!$BE41+Model!CA41-50</f>
        <v>218.34737681290159</v>
      </c>
      <c r="DC41" s="40">
        <f>Model!$BE41+Model!CB41-50</f>
        <v>218.34737681290159</v>
      </c>
      <c r="DD41" s="40">
        <f>Model!$BE41+Model!CC41-50</f>
        <v>218.34737681290159</v>
      </c>
      <c r="DE41" s="40">
        <f>Model!$BE41+Model!CD41-50</f>
        <v>218.34737681290159</v>
      </c>
      <c r="DF41" s="40">
        <f>Model!$BE41+Model!CE41-50</f>
        <v>218.34737681290159</v>
      </c>
      <c r="DG41" s="40">
        <f>Model!$BE41+Model!CF41-50</f>
        <v>218.34737681290159</v>
      </c>
      <c r="DH41" s="36"/>
      <c r="DI41" s="36"/>
      <c r="DJ41" s="40">
        <f>Model!AE41*Model!CI41</f>
        <v>218.34737681290159</v>
      </c>
      <c r="DK41" s="40">
        <f>Model!AF41*Model!CJ41</f>
        <v>141.92579492838604</v>
      </c>
      <c r="DL41" s="40">
        <f>Model!AG41*Model!CK41</f>
        <v>218.34737681290159</v>
      </c>
      <c r="DM41" s="40">
        <f>Model!AH41*Model!CL41</f>
        <v>218.34737681290159</v>
      </c>
      <c r="DN41" s="40">
        <f>Model!AI41*Model!CM41</f>
        <v>218.34737681290159</v>
      </c>
      <c r="DO41" s="40">
        <f>Model!AJ41*Model!CN41</f>
        <v>218.34737681290159</v>
      </c>
      <c r="DP41" s="40">
        <f>Model!AK41*Model!CO41</f>
        <v>141.92579492838604</v>
      </c>
      <c r="DQ41" s="40">
        <f>Model!AL41*Model!CP41</f>
        <v>218.34737681290159</v>
      </c>
      <c r="DR41" s="40">
        <f>Model!AM41*Model!CQ41</f>
        <v>218.34737681290159</v>
      </c>
      <c r="DS41" s="40">
        <f>Model!AN41*Model!CR41</f>
        <v>218.34737681290159</v>
      </c>
      <c r="DT41" s="40">
        <f>Model!AO41*Model!CS41</f>
        <v>218.34737681290159</v>
      </c>
      <c r="DU41" s="40">
        <f>Model!AP41*Model!CT41</f>
        <v>141.92579492838604</v>
      </c>
      <c r="DV41" s="40">
        <f>Model!AQ41*Model!CU41</f>
        <v>218.34737681290159</v>
      </c>
      <c r="DW41" s="40">
        <f>Model!AR41*Model!CV41</f>
        <v>218.34737681290159</v>
      </c>
      <c r="DX41" s="40">
        <f>Model!AS41*Model!CW41</f>
        <v>218.34737681290159</v>
      </c>
      <c r="DY41" s="40">
        <f>Model!AT41*Model!CX41</f>
        <v>218.34737681290159</v>
      </c>
      <c r="DZ41" s="40">
        <f>Model!AU41*Model!CY41</f>
        <v>141.92579492838604</v>
      </c>
      <c r="EA41" s="40">
        <f>Model!AV41*Model!CZ41</f>
        <v>218.34737681290159</v>
      </c>
      <c r="EB41" s="40">
        <f>Model!AW41*Model!DA41</f>
        <v>218.34737681290159</v>
      </c>
      <c r="EC41" s="40">
        <f>Model!AX41*Model!DB41</f>
        <v>218.34737681290159</v>
      </c>
      <c r="ED41" s="40">
        <f>Model!AY41*Model!DC41</f>
        <v>218.34737681290159</v>
      </c>
      <c r="EE41" s="40">
        <f>Model!AZ41*Model!DD41</f>
        <v>141.92579492838604</v>
      </c>
      <c r="EF41" s="40">
        <f>Model!BA41*Model!DE41</f>
        <v>218.34737681290159</v>
      </c>
      <c r="EG41" s="40">
        <f>Model!BB41*Model!DF41</f>
        <v>218.34737681290159</v>
      </c>
      <c r="EH41" s="40">
        <f>Model!BC41*Model!DG41</f>
        <v>218.34737681290159</v>
      </c>
      <c r="EI41" s="36"/>
      <c r="EJ41" s="36"/>
      <c r="EK41" s="36"/>
      <c r="EL41" s="36"/>
      <c r="EM41" s="36"/>
      <c r="EN41" s="36"/>
      <c r="EO41" s="36"/>
      <c r="EP41" s="36"/>
      <c r="EQ41" s="36"/>
      <c r="ER41" s="36"/>
      <c r="ES41" s="36"/>
      <c r="ET41" s="36"/>
      <c r="EU41" s="36"/>
    </row>
    <row r="42" spans="1:151">
      <c r="A42">
        <v>1145</v>
      </c>
      <c r="B42" s="29">
        <f>INDEX('Customer Longevity'!$A$7:$A$206,MATCH(Scratch!A42,'Customer Longevity'!$B$7:$B$206,0))</f>
        <v>10.013950760405146</v>
      </c>
      <c r="C42" s="3">
        <f ca="1">VLOOKUP(A42,'Average Balance'!A:B,2,FALSE)</f>
        <v>9548.9955787253821</v>
      </c>
      <c r="D42" s="3"/>
      <c r="E42" s="29">
        <f>INDEX('Distance to Each Branch'!$C$7:$C$806,MATCH(Scratch!$A42&amp;Scratch!E$14,'Distance to Each Branch'!$K$7:$K$806,0))</f>
        <v>6.4754582374358041</v>
      </c>
      <c r="F42" s="29">
        <f>INDEX('Distance to Each Branch'!$C$7:$C$806,MATCH(Scratch!$A42&amp;Scratch!F$14,'Distance to Each Branch'!$K$7:$K$806,0))</f>
        <v>3.392188585804282</v>
      </c>
      <c r="G42" s="29">
        <f>INDEX('Distance to Each Branch'!$C$7:$C$806,MATCH(Scratch!$A42&amp;Scratch!G$14,'Distance to Each Branch'!$K$7:$K$806,0))</f>
        <v>1.1392388371258342</v>
      </c>
      <c r="H42" s="29">
        <f>INDEX('Distance to Each Branch'!$C$7:$C$806,MATCH(Scratch!$A42&amp;Scratch!H$14,'Distance to Each Branch'!$K$7:$K$806,0))</f>
        <v>2.8358931113118575</v>
      </c>
      <c r="I42" s="29" t="str">
        <f t="shared" si="23"/>
        <v>Branch C</v>
      </c>
      <c r="K42" s="34">
        <f>MIN(Model!E42:'Model'!H42)</f>
        <v>1.1392388371258342</v>
      </c>
      <c r="L42" s="34">
        <v>0</v>
      </c>
      <c r="M42" s="29">
        <f>IF(Model!E42=Model!$K42,SMALL(Model!$E42:'Model'!$H42,2)-Model!$K42,0)</f>
        <v>0</v>
      </c>
      <c r="N42" s="29">
        <f>IF(Model!F42=Model!$K42,SMALL(Model!$E42:'Model'!$H42,2)-Model!$K42,0)</f>
        <v>0</v>
      </c>
      <c r="O42" s="29">
        <f>IF(Model!G42=Model!$K42,SMALL(Model!$E42:'Model'!$H42,2)-Model!$K42,0)</f>
        <v>1.6966542741860233</v>
      </c>
      <c r="P42" s="29">
        <f>IF(Model!H42=Model!$K42,SMALL(Model!$E42:'Model'!$H42,2)-Model!$K42,0)</f>
        <v>0</v>
      </c>
      <c r="R42" s="23">
        <v>1</v>
      </c>
      <c r="S42" s="23">
        <f>(1-IF(Model!M42=0,0,INDEX('Branch Closure Driven Attrition'!$D$9:$G$12,MATCH(Model!$B42,'Branch Closure Driven Attrition'!$C$9:$C$12,TRUE),MATCH(Model!M42,'Branch Closure Driven Attrition'!$D$8:$G$8,TRUE))))</f>
        <v>1</v>
      </c>
      <c r="T42" s="23">
        <f>(1-IF(Model!N42=0,0,INDEX('Branch Closure Driven Attrition'!$D$9:$G$12,MATCH(Model!$B42,'Branch Closure Driven Attrition'!$C$9:$C$12,TRUE),MATCH(Model!N42,'Branch Closure Driven Attrition'!$D$8:$G$8,TRUE))))</f>
        <v>1</v>
      </c>
      <c r="U42" s="23">
        <f>(1-IF(Model!O42=0,0,INDEX('Branch Closure Driven Attrition'!$D$9:$G$12,MATCH(Model!$B42,'Branch Closure Driven Attrition'!$C$9:$C$12,TRUE),MATCH(Model!O42,'Branch Closure Driven Attrition'!$D$8:$G$8,TRUE))))</f>
        <v>0.65</v>
      </c>
      <c r="V42" s="23">
        <f>(1-IF(Model!P42=0,0,INDEX('Branch Closure Driven Attrition'!$D$9:$G$12,MATCH(Model!$B42,'Branch Closure Driven Attrition'!$C$9:$C$12,TRUE),MATCH(Model!P42,'Branch Closure Driven Attrition'!$D$8:$G$8,TRUE))))</f>
        <v>1</v>
      </c>
      <c r="W42" s="29"/>
      <c r="X42" s="23">
        <f>Model!R42</f>
        <v>1</v>
      </c>
      <c r="Y42" s="23">
        <f>IF(Model!$C42&lt;'Fee Driven Attrition'!$I$8,1-IF(Model!Y$13='Fee Driven Attrition'!$J$7,'Fee Driven Attrition'!$J$8,'Fee Driven Attrition'!$K$8),1)</f>
        <v>0.9</v>
      </c>
      <c r="Z42" s="23">
        <f>IF(Model!$C42&lt;'Fee Driven Attrition'!$I$9,1-IF(Model!Z$13='Fee Driven Attrition'!$J$7,'Fee Driven Attrition'!$J$9,'Fee Driven Attrition'!$K$9),1)</f>
        <v>0.95</v>
      </c>
      <c r="AA42" s="23">
        <f>IF(Model!$C42&lt;'Fee Driven Attrition'!$I$8,1-IF(Model!AA$13='Fee Driven Attrition'!$J$7,'Fee Driven Attrition'!$J$8,'Fee Driven Attrition'!$K$8),1)</f>
        <v>0.8</v>
      </c>
      <c r="AB42" s="23">
        <f>IF(Model!$C42&lt;'Fee Driven Attrition'!$I$9,1-IF(Model!AB$13='Fee Driven Attrition'!$J$7,'Fee Driven Attrition'!$J$9,'Fee Driven Attrition'!$K$9),1)</f>
        <v>0.85</v>
      </c>
      <c r="AC42" s="29"/>
      <c r="AD42" s="23"/>
      <c r="AE42" s="23">
        <f>INDEX(Model!$R42:$V42,,MATCH(Model!AE$14,Model!$R$14:'Model'!$V$14,FALSE))*INDEX(Model!$X42:$AB42,MATCH(Model!AE$12+Model!AE$13,Model!$X$14:$AB$14,FALSE))</f>
        <v>1</v>
      </c>
      <c r="AF42" s="23">
        <f>INDEX(Model!$R42:$V42,,MATCH(Model!AF$14,Model!$R$14:'Model'!$V$14,FALSE))*INDEX(Model!$X42:$AB42,MATCH(Model!AF$12+Model!AF$13,Model!$X$14:$AB$14,FALSE))</f>
        <v>1</v>
      </c>
      <c r="AG42" s="23">
        <f>INDEX(Model!$R42:$V42,,MATCH(Model!AG$14,Model!$R$14:'Model'!$V$14,FALSE))*INDEX(Model!$X42:$AB42,MATCH(Model!AG$12+Model!AG$13,Model!$X$14:$AB$14,FALSE))</f>
        <v>1</v>
      </c>
      <c r="AH42" s="23">
        <f>INDEX(Model!$R42:$V42,,MATCH(Model!AH$14,Model!$R$14:'Model'!$V$14,FALSE))*INDEX(Model!$X42:$AB42,MATCH(Model!AH$12+Model!AH$13,Model!$X$14:$AB$14,FALSE))</f>
        <v>0.65</v>
      </c>
      <c r="AI42" s="23">
        <f>INDEX(Model!$R42:$V42,,MATCH(Model!AI$14,Model!$R$14:'Model'!$V$14,FALSE))*INDEX(Model!$X42:$AB42,MATCH(Model!AI$12+Model!AI$13,Model!$X$14:$AB$14,FALSE))</f>
        <v>1</v>
      </c>
      <c r="AJ42" s="23">
        <f>INDEX(Model!$R42:$V42,,MATCH(Model!AJ$14,Model!$R$14:'Model'!$V$14,FALSE))*INDEX(Model!$X42:$AB42,MATCH(Model!AJ$12+Model!AJ$13,Model!$X$14:$AB$14,FALSE))</f>
        <v>0.9</v>
      </c>
      <c r="AK42" s="23">
        <f>INDEX(Model!$R42:$V42,,MATCH(Model!AK$14,Model!$R$14:'Model'!$V$14,FALSE))*INDEX(Model!$X42:$AB42,MATCH(Model!AK$12+Model!AK$13,Model!$X$14:$AB$14,FALSE))</f>
        <v>0.9</v>
      </c>
      <c r="AL42" s="23">
        <f>INDEX(Model!$R42:$V42,,MATCH(Model!AL$14,Model!$R$14:'Model'!$V$14,FALSE))*INDEX(Model!$X42:$AB42,MATCH(Model!AL$12+Model!AL$13,Model!$X$14:$AB$14,FALSE))</f>
        <v>0.9</v>
      </c>
      <c r="AM42" s="23">
        <f>INDEX(Model!$R42:$V42,,MATCH(Model!AM$14,Model!$R$14:'Model'!$V$14,FALSE))*INDEX(Model!$X42:$AB42,MATCH(Model!AM$12+Model!AM$13,Model!$X$14:$AB$14,FALSE))</f>
        <v>0.58500000000000008</v>
      </c>
      <c r="AN42" s="23">
        <f>INDEX(Model!$R42:$V42,,MATCH(Model!AN$14,Model!$R$14:'Model'!$V$14,FALSE))*INDEX(Model!$X42:$AB42,MATCH(Model!AN$12+Model!AN$13,Model!$X$14:$AB$14,FALSE))</f>
        <v>0.9</v>
      </c>
      <c r="AO42" s="23">
        <f>INDEX(Model!$R42:$V42,,MATCH(Model!AO$14,Model!$R$14:'Model'!$V$14,FALSE))*INDEX(Model!$X42:$AB42,MATCH(Model!AO$12+Model!AO$13,Model!$X$14:$AB$14,FALSE))</f>
        <v>0.95</v>
      </c>
      <c r="AP42" s="23">
        <f>INDEX(Model!$R42:$V42,,MATCH(Model!AP$14,Model!$R$14:'Model'!$V$14,FALSE))*INDEX(Model!$X42:$AB42,MATCH(Model!AP$12+Model!AP$13,Model!$X$14:$AB$14,FALSE))</f>
        <v>0.95</v>
      </c>
      <c r="AQ42" s="23">
        <f>INDEX(Model!$R42:$V42,,MATCH(Model!AQ$14,Model!$R$14:'Model'!$V$14,FALSE))*INDEX(Model!$X42:$AB42,MATCH(Model!AQ$12+Model!AQ$13,Model!$X$14:$AB$14,FALSE))</f>
        <v>0.95</v>
      </c>
      <c r="AR42" s="23">
        <f>INDEX(Model!$R42:$V42,,MATCH(Model!AR$14,Model!$R$14:'Model'!$V$14,FALSE))*INDEX(Model!$X42:$AB42,MATCH(Model!AR$12+Model!AR$13,Model!$X$14:$AB$14,FALSE))</f>
        <v>0.61749999999999994</v>
      </c>
      <c r="AS42" s="23">
        <f>INDEX(Model!$R42:$V42,,MATCH(Model!AS$14,Model!$R$14:'Model'!$V$14,FALSE))*INDEX(Model!$X42:$AB42,MATCH(Model!AS$12+Model!AS$13,Model!$X$14:$AB$14,FALSE))</f>
        <v>0.95</v>
      </c>
      <c r="AT42" s="23">
        <f>INDEX(Model!$R42:$V42,,MATCH(Model!AT$14,Model!$R$14:'Model'!$V$14,FALSE))*INDEX(Model!$X42:$AB42,MATCH(Model!AT$12+Model!AT$13,Model!$X$14:$AB$14,FALSE))</f>
        <v>0.8</v>
      </c>
      <c r="AU42" s="23">
        <f>INDEX(Model!$R42:$V42,,MATCH(Model!AU$14,Model!$R$14:'Model'!$V$14,FALSE))*INDEX(Model!$X42:$AB42,MATCH(Model!AU$12+Model!AU$13,Model!$X$14:$AB$14,FALSE))</f>
        <v>0.8</v>
      </c>
      <c r="AV42" s="23">
        <f>INDEX(Model!$R42:$V42,,MATCH(Model!AV$14,Model!$R$14:'Model'!$V$14,FALSE))*INDEX(Model!$X42:$AB42,MATCH(Model!AV$12+Model!AV$13,Model!$X$14:$AB$14,FALSE))</f>
        <v>0.8</v>
      </c>
      <c r="AW42" s="23">
        <f>INDEX(Model!$R42:$V42,,MATCH(Model!AW$14,Model!$R$14:'Model'!$V$14,FALSE))*INDEX(Model!$X42:$AB42,MATCH(Model!AW$12+Model!AW$13,Model!$X$14:$AB$14,FALSE))</f>
        <v>0.52</v>
      </c>
      <c r="AX42" s="23">
        <f>INDEX(Model!$R42:$V42,,MATCH(Model!AX$14,Model!$R$14:'Model'!$V$14,FALSE))*INDEX(Model!$X42:$AB42,MATCH(Model!AX$12+Model!AX$13,Model!$X$14:$AB$14,FALSE))</f>
        <v>0.8</v>
      </c>
      <c r="AY42" s="23">
        <f>INDEX(Model!$R42:$V42,,MATCH(Model!AY$14,Model!$R$14:'Model'!$V$14,FALSE))*INDEX(Model!$X42:$AB42,MATCH(Model!AY$12+Model!AY$13,Model!$X$14:$AB$14,FALSE))</f>
        <v>0.85</v>
      </c>
      <c r="AZ42" s="23">
        <f>INDEX(Model!$R42:$V42,,MATCH(Model!AZ$14,Model!$R$14:'Model'!$V$14,FALSE))*INDEX(Model!$X42:$AB42,MATCH(Model!AZ$12+Model!AZ$13,Model!$X$14:$AB$14,FALSE))</f>
        <v>0.85</v>
      </c>
      <c r="BA42" s="23">
        <f>INDEX(Model!$R42:$V42,,MATCH(Model!BA$14,Model!$R$14:'Model'!$V$14,FALSE))*INDEX(Model!$X42:$AB42,MATCH(Model!BA$12+Model!BA$13,Model!$X$14:$AB$14,FALSE))</f>
        <v>0.85</v>
      </c>
      <c r="BB42" s="23">
        <f>INDEX(Model!$R42:$V42,,MATCH(Model!BB$14,Model!$R$14:'Model'!$V$14,FALSE))*INDEX(Model!$X42:$AB42,MATCH(Model!BB$12+Model!BB$13,Model!$X$14:$AB$14,FALSE))</f>
        <v>0.55249999999999999</v>
      </c>
      <c r="BC42" s="23">
        <f>INDEX(Model!$R42:$V42,,MATCH(Model!BC$14,Model!$R$14:'Model'!$V$14,FALSE))*INDEX(Model!$X42:$AB42,MATCH(Model!BC$12+Model!BC$13,Model!$X$14:$AB$14,FALSE))</f>
        <v>0.85</v>
      </c>
      <c r="BD42" s="60"/>
      <c r="BE42" s="33">
        <f>Model!C42*1%</f>
        <v>95.48995578725382</v>
      </c>
      <c r="BF42" s="1"/>
      <c r="BG42" s="1"/>
      <c r="BH42" s="38">
        <f>IF(Model!$C42&lt;Model!CI$12,Model!CI$13,0)</f>
        <v>0</v>
      </c>
      <c r="BI42" s="38">
        <f>IF(Model!$C42&lt;Model!CJ$12,Model!CJ$13,0)</f>
        <v>0</v>
      </c>
      <c r="BJ42" s="38">
        <f>IF(Model!$C42&lt;Model!CK$12,Model!CK$13,0)</f>
        <v>0</v>
      </c>
      <c r="BK42" s="38">
        <f>IF(Model!$C42&lt;Model!CL$12,Model!CL$13,0)</f>
        <v>0</v>
      </c>
      <c r="BL42" s="38">
        <f>IF(Model!$C42&lt;Model!CM$12,Model!CM$13,0)</f>
        <v>0</v>
      </c>
      <c r="BM42" s="38">
        <f>IF(Model!$C42&lt;Model!CN$12,Model!CN$13,0)</f>
        <v>40</v>
      </c>
      <c r="BN42" s="38">
        <f>IF(Model!$C42&lt;Model!CO$12,Model!CO$13,0)</f>
        <v>40</v>
      </c>
      <c r="BO42" s="38">
        <f>IF(Model!$C42&lt;Model!CP$12,Model!CP$13,0)</f>
        <v>40</v>
      </c>
      <c r="BP42" s="38">
        <f>IF(Model!$C42&lt;Model!CQ$12,Model!CQ$13,0)</f>
        <v>40</v>
      </c>
      <c r="BQ42" s="38">
        <f>IF(Model!$C42&lt;Model!CR$12,Model!CR$13,0)</f>
        <v>40</v>
      </c>
      <c r="BR42" s="38">
        <f>IF(Model!$C42&lt;Model!CS$12,Model!CS$13,0)</f>
        <v>40</v>
      </c>
      <c r="BS42" s="38">
        <f>IF(Model!$C42&lt;Model!CT$12,Model!CT$13,0)</f>
        <v>40</v>
      </c>
      <c r="BT42" s="38">
        <f>IF(Model!$C42&lt;Model!CU$12,Model!CU$13,0)</f>
        <v>40</v>
      </c>
      <c r="BU42" s="38">
        <f>IF(Model!$C42&lt;Model!CV$12,Model!CV$13,0)</f>
        <v>40</v>
      </c>
      <c r="BV42" s="38">
        <f>IF(Model!$C42&lt;Model!CW$12,Model!CW$13,0)</f>
        <v>40</v>
      </c>
      <c r="BW42" s="38">
        <f>IF(Model!$C42&lt;Model!CX$12,Model!CX$13,0)</f>
        <v>60</v>
      </c>
      <c r="BX42" s="38">
        <f>IF(Model!$C42&lt;Model!CY$12,Model!CY$13,0)</f>
        <v>60</v>
      </c>
      <c r="BY42" s="38">
        <f>IF(Model!$C42&lt;Model!CZ$12,Model!CZ$13,0)</f>
        <v>60</v>
      </c>
      <c r="BZ42" s="38">
        <f>IF(Model!$C42&lt;Model!DA$12,Model!DA$13,0)</f>
        <v>60</v>
      </c>
      <c r="CA42" s="38">
        <f>IF(Model!$C42&lt;Model!DB$12,Model!DB$13,0)</f>
        <v>60</v>
      </c>
      <c r="CB42" s="38">
        <f>IF(Model!$C42&lt;Model!DC$12,Model!DC$13,0)</f>
        <v>60</v>
      </c>
      <c r="CC42" s="38">
        <f>IF(Model!$C42&lt;Model!DD$12,Model!DD$13,0)</f>
        <v>60</v>
      </c>
      <c r="CD42" s="38">
        <f>IF(Model!$C42&lt;Model!DE$12,Model!DE$13,0)</f>
        <v>60</v>
      </c>
      <c r="CE42" s="38">
        <f>IF(Model!$C42&lt;Model!DF$12,Model!DF$13,0)</f>
        <v>60</v>
      </c>
      <c r="CF42" s="38">
        <f>IF(Model!$C42&lt;Model!DG$12,Model!DG$13,0)</f>
        <v>60</v>
      </c>
      <c r="CG42" s="1"/>
      <c r="CH42" s="1"/>
      <c r="CI42" s="40">
        <f>Model!$BE42+Model!BH42-50</f>
        <v>45.48995578725382</v>
      </c>
      <c r="CJ42" s="40">
        <f>Model!$BE42+Model!BI42-50</f>
        <v>45.48995578725382</v>
      </c>
      <c r="CK42" s="40">
        <f>Model!$BE42+Model!BJ42-50</f>
        <v>45.48995578725382</v>
      </c>
      <c r="CL42" s="40">
        <f>Model!$BE42+Model!BK42-50</f>
        <v>45.48995578725382</v>
      </c>
      <c r="CM42" s="40">
        <f>Model!$BE42+Model!BL42-50</f>
        <v>45.48995578725382</v>
      </c>
      <c r="CN42" s="40">
        <f>Model!$BE42+Model!BM42-50</f>
        <v>85.48995578725382</v>
      </c>
      <c r="CO42" s="40">
        <f>Model!$BE42+Model!BN42-50</f>
        <v>85.48995578725382</v>
      </c>
      <c r="CP42" s="40">
        <f>Model!$BE42+Model!BO42-50</f>
        <v>85.48995578725382</v>
      </c>
      <c r="CQ42" s="40">
        <f>Model!$BE42+Model!BP42-50</f>
        <v>85.48995578725382</v>
      </c>
      <c r="CR42" s="40">
        <f>Model!$BE42+Model!BQ42-50</f>
        <v>85.48995578725382</v>
      </c>
      <c r="CS42" s="40">
        <f>Model!$BE42+Model!BR42-50</f>
        <v>85.48995578725382</v>
      </c>
      <c r="CT42" s="40">
        <f>Model!$BE42+Model!BS42-50</f>
        <v>85.48995578725382</v>
      </c>
      <c r="CU42" s="40">
        <f>Model!$BE42+Model!BT42-50</f>
        <v>85.48995578725382</v>
      </c>
      <c r="CV42" s="40">
        <f>Model!$BE42+Model!BU42-50</f>
        <v>85.48995578725382</v>
      </c>
      <c r="CW42" s="40">
        <f>Model!$BE42+Model!BV42-50</f>
        <v>85.48995578725382</v>
      </c>
      <c r="CX42" s="40">
        <f>Model!$BE42+Model!BW42-50</f>
        <v>105.48995578725382</v>
      </c>
      <c r="CY42" s="40">
        <f>Model!$BE42+Model!BX42-50</f>
        <v>105.48995578725382</v>
      </c>
      <c r="CZ42" s="40">
        <f>Model!$BE42+Model!BY42-50</f>
        <v>105.48995578725382</v>
      </c>
      <c r="DA42" s="40">
        <f>Model!$BE42+Model!BZ42-50</f>
        <v>105.48995578725382</v>
      </c>
      <c r="DB42" s="40">
        <f>Model!$BE42+Model!CA42-50</f>
        <v>105.48995578725382</v>
      </c>
      <c r="DC42" s="40">
        <f>Model!$BE42+Model!CB42-50</f>
        <v>105.48995578725382</v>
      </c>
      <c r="DD42" s="40">
        <f>Model!$BE42+Model!CC42-50</f>
        <v>105.48995578725382</v>
      </c>
      <c r="DE42" s="40">
        <f>Model!$BE42+Model!CD42-50</f>
        <v>105.48995578725382</v>
      </c>
      <c r="DF42" s="40">
        <f>Model!$BE42+Model!CE42-50</f>
        <v>105.48995578725382</v>
      </c>
      <c r="DG42" s="40">
        <f>Model!$BE42+Model!CF42-50</f>
        <v>105.48995578725382</v>
      </c>
      <c r="DH42" s="36"/>
      <c r="DI42" s="36"/>
      <c r="DJ42" s="40">
        <f>Model!AE42*Model!CI42</f>
        <v>45.48995578725382</v>
      </c>
      <c r="DK42" s="40">
        <f>Model!AF42*Model!CJ42</f>
        <v>45.48995578725382</v>
      </c>
      <c r="DL42" s="40">
        <f>Model!AG42*Model!CK42</f>
        <v>45.48995578725382</v>
      </c>
      <c r="DM42" s="40">
        <f>Model!AH42*Model!CL42</f>
        <v>29.568471261714983</v>
      </c>
      <c r="DN42" s="40">
        <f>Model!AI42*Model!CM42</f>
        <v>45.48995578725382</v>
      </c>
      <c r="DO42" s="40">
        <f>Model!AJ42*Model!CN42</f>
        <v>76.940960208528438</v>
      </c>
      <c r="DP42" s="40">
        <f>Model!AK42*Model!CO42</f>
        <v>76.940960208528438</v>
      </c>
      <c r="DQ42" s="40">
        <f>Model!AL42*Model!CP42</f>
        <v>76.940960208528438</v>
      </c>
      <c r="DR42" s="40">
        <f>Model!AM42*Model!CQ42</f>
        <v>50.011624135543492</v>
      </c>
      <c r="DS42" s="40">
        <f>Model!AN42*Model!CR42</f>
        <v>76.940960208528438</v>
      </c>
      <c r="DT42" s="40">
        <f>Model!AO42*Model!CS42</f>
        <v>81.215457997891122</v>
      </c>
      <c r="DU42" s="40">
        <f>Model!AP42*Model!CT42</f>
        <v>81.215457997891122</v>
      </c>
      <c r="DV42" s="40">
        <f>Model!AQ42*Model!CU42</f>
        <v>81.215457997891122</v>
      </c>
      <c r="DW42" s="40">
        <f>Model!AR42*Model!CV42</f>
        <v>52.79004769862923</v>
      </c>
      <c r="DX42" s="40">
        <f>Model!AS42*Model!CW42</f>
        <v>81.215457997891122</v>
      </c>
      <c r="DY42" s="40">
        <f>Model!AT42*Model!CX42</f>
        <v>84.391964629803056</v>
      </c>
      <c r="DZ42" s="40">
        <f>Model!AU42*Model!CY42</f>
        <v>84.391964629803056</v>
      </c>
      <c r="EA42" s="40">
        <f>Model!AV42*Model!CZ42</f>
        <v>84.391964629803056</v>
      </c>
      <c r="EB42" s="40">
        <f>Model!AW42*Model!DA42</f>
        <v>54.854777009371986</v>
      </c>
      <c r="EC42" s="40">
        <f>Model!AX42*Model!DB42</f>
        <v>84.391964629803056</v>
      </c>
      <c r="ED42" s="40">
        <f>Model!AY42*Model!DC42</f>
        <v>89.66646241916574</v>
      </c>
      <c r="EE42" s="40">
        <f>Model!AZ42*Model!DD42</f>
        <v>89.66646241916574</v>
      </c>
      <c r="EF42" s="40">
        <f>Model!BA42*Model!DE42</f>
        <v>89.66646241916574</v>
      </c>
      <c r="EG42" s="40">
        <f>Model!BB42*Model!DF42</f>
        <v>58.283200572457737</v>
      </c>
      <c r="EH42" s="40">
        <f>Model!BC42*Model!DG42</f>
        <v>89.66646241916574</v>
      </c>
      <c r="EI42" s="36"/>
      <c r="EJ42" s="36"/>
      <c r="EK42" s="36"/>
      <c r="EL42" s="36"/>
      <c r="EM42" s="36"/>
      <c r="EN42" s="36"/>
      <c r="EO42" s="36"/>
      <c r="EP42" s="36"/>
      <c r="EQ42" s="36"/>
      <c r="ER42" s="36"/>
      <c r="ES42" s="36"/>
      <c r="ET42" s="36"/>
      <c r="EU42" s="36"/>
    </row>
    <row r="43" spans="1:151">
      <c r="A43">
        <v>1168</v>
      </c>
      <c r="B43" s="29">
        <f>INDEX('Customer Longevity'!$A$7:$A$206,MATCH(Scratch!A43,'Customer Longevity'!$B$7:$B$206,0))</f>
        <v>0.69458101280439499</v>
      </c>
      <c r="C43" s="3">
        <f ca="1">VLOOKUP(A43,'Average Balance'!A:B,2,FALSE)</f>
        <v>24629.450979120425</v>
      </c>
      <c r="D43" s="3"/>
      <c r="E43" s="29">
        <f>INDEX('Distance to Each Branch'!$C$7:$C$806,MATCH(Scratch!$A43&amp;Scratch!E$14,'Distance to Each Branch'!$K$7:$K$806,0))</f>
        <v>6.1489047178428597</v>
      </c>
      <c r="F43" s="29">
        <f>INDEX('Distance to Each Branch'!$C$7:$C$806,MATCH(Scratch!$A43&amp;Scratch!F$14,'Distance to Each Branch'!$K$7:$K$806,0))</f>
        <v>3.9605755523300923</v>
      </c>
      <c r="G43" s="29">
        <f>INDEX('Distance to Each Branch'!$C$7:$C$806,MATCH(Scratch!$A43&amp;Scratch!G$14,'Distance to Each Branch'!$K$7:$K$806,0))</f>
        <v>2.5704141841913586</v>
      </c>
      <c r="H43" s="29">
        <f>INDEX('Distance to Each Branch'!$C$7:$C$806,MATCH(Scratch!$A43&amp;Scratch!H$14,'Distance to Each Branch'!$K$7:$K$806,0))</f>
        <v>2.379276123944015</v>
      </c>
      <c r="I43" s="29" t="str">
        <f t="shared" si="23"/>
        <v>Branch D</v>
      </c>
      <c r="K43" s="34">
        <f>MIN(Model!E43:'Model'!H43)</f>
        <v>2.379276123944015</v>
      </c>
      <c r="L43" s="34">
        <v>0</v>
      </c>
      <c r="M43" s="29">
        <f>IF(Model!E43=Model!$K43,SMALL(Model!$E43:'Model'!$H43,2)-Model!$K43,0)</f>
        <v>0</v>
      </c>
      <c r="N43" s="29">
        <f>IF(Model!F43=Model!$K43,SMALL(Model!$E43:'Model'!$H43,2)-Model!$K43,0)</f>
        <v>0</v>
      </c>
      <c r="O43" s="29">
        <f>IF(Model!G43=Model!$K43,SMALL(Model!$E43:'Model'!$H43,2)-Model!$K43,0)</f>
        <v>0</v>
      </c>
      <c r="P43" s="29">
        <f>IF(Model!H43=Model!$K43,SMALL(Model!$E43:'Model'!$H43,2)-Model!$K43,0)</f>
        <v>0.19113806024734359</v>
      </c>
      <c r="R43" s="23">
        <v>1</v>
      </c>
      <c r="S43" s="23">
        <f>(1-IF(Model!M43=0,0,INDEX('Branch Closure Driven Attrition'!$D$9:$G$12,MATCH(Model!$B43,'Branch Closure Driven Attrition'!$C$9:$C$12,TRUE),MATCH(Model!M43,'Branch Closure Driven Attrition'!$D$8:$G$8,TRUE))))</f>
        <v>1</v>
      </c>
      <c r="T43" s="23">
        <f>(1-IF(Model!N43=0,0,INDEX('Branch Closure Driven Attrition'!$D$9:$G$12,MATCH(Model!$B43,'Branch Closure Driven Attrition'!$C$9:$C$12,TRUE),MATCH(Model!N43,'Branch Closure Driven Attrition'!$D$8:$G$8,TRUE))))</f>
        <v>1</v>
      </c>
      <c r="U43" s="23">
        <f>(1-IF(Model!O43=0,0,INDEX('Branch Closure Driven Attrition'!$D$9:$G$12,MATCH(Model!$B43,'Branch Closure Driven Attrition'!$C$9:$C$12,TRUE),MATCH(Model!O43,'Branch Closure Driven Attrition'!$D$8:$G$8,TRUE))))</f>
        <v>1</v>
      </c>
      <c r="V43" s="23">
        <f>(1-IF(Model!P43=0,0,INDEX('Branch Closure Driven Attrition'!$D$9:$G$12,MATCH(Model!$B43,'Branch Closure Driven Attrition'!$C$9:$C$12,TRUE),MATCH(Model!P43,'Branch Closure Driven Attrition'!$D$8:$G$8,TRUE))))</f>
        <v>0.65</v>
      </c>
      <c r="W43" s="29"/>
      <c r="X43" s="23">
        <f>Model!R43</f>
        <v>1</v>
      </c>
      <c r="Y43" s="23">
        <f>IF(Model!$C43&lt;'Fee Driven Attrition'!$I$8,1-IF(Model!Y$13='Fee Driven Attrition'!$J$7,'Fee Driven Attrition'!$J$8,'Fee Driven Attrition'!$K$8),1)</f>
        <v>1</v>
      </c>
      <c r="Z43" s="23">
        <f>IF(Model!$C43&lt;'Fee Driven Attrition'!$I$9,1-IF(Model!Z$13='Fee Driven Attrition'!$J$7,'Fee Driven Attrition'!$J$9,'Fee Driven Attrition'!$K$9),1)</f>
        <v>1</v>
      </c>
      <c r="AA43" s="23">
        <f>IF(Model!$C43&lt;'Fee Driven Attrition'!$I$8,1-IF(Model!AA$13='Fee Driven Attrition'!$J$7,'Fee Driven Attrition'!$J$8,'Fee Driven Attrition'!$K$8),1)</f>
        <v>1</v>
      </c>
      <c r="AB43" s="23">
        <f>IF(Model!$C43&lt;'Fee Driven Attrition'!$I$9,1-IF(Model!AB$13='Fee Driven Attrition'!$J$7,'Fee Driven Attrition'!$J$9,'Fee Driven Attrition'!$K$9),1)</f>
        <v>1</v>
      </c>
      <c r="AC43" s="29"/>
      <c r="AD43" s="23"/>
      <c r="AE43" s="23">
        <f>INDEX(Model!$R43:$V43,,MATCH(Model!AE$14,Model!$R$14:'Model'!$V$14,FALSE))*INDEX(Model!$X43:$AB43,MATCH(Model!AE$12+Model!AE$13,Model!$X$14:$AB$14,FALSE))</f>
        <v>1</v>
      </c>
      <c r="AF43" s="23">
        <f>INDEX(Model!$R43:$V43,,MATCH(Model!AF$14,Model!$R$14:'Model'!$V$14,FALSE))*INDEX(Model!$X43:$AB43,MATCH(Model!AF$12+Model!AF$13,Model!$X$14:$AB$14,FALSE))</f>
        <v>1</v>
      </c>
      <c r="AG43" s="23">
        <f>INDEX(Model!$R43:$V43,,MATCH(Model!AG$14,Model!$R$14:'Model'!$V$14,FALSE))*INDEX(Model!$X43:$AB43,MATCH(Model!AG$12+Model!AG$13,Model!$X$14:$AB$14,FALSE))</f>
        <v>1</v>
      </c>
      <c r="AH43" s="23">
        <f>INDEX(Model!$R43:$V43,,MATCH(Model!AH$14,Model!$R$14:'Model'!$V$14,FALSE))*INDEX(Model!$X43:$AB43,MATCH(Model!AH$12+Model!AH$13,Model!$X$14:$AB$14,FALSE))</f>
        <v>1</v>
      </c>
      <c r="AI43" s="23">
        <f>INDEX(Model!$R43:$V43,,MATCH(Model!AI$14,Model!$R$14:'Model'!$V$14,FALSE))*INDEX(Model!$X43:$AB43,MATCH(Model!AI$12+Model!AI$13,Model!$X$14:$AB$14,FALSE))</f>
        <v>0.65</v>
      </c>
      <c r="AJ43" s="23">
        <f>INDEX(Model!$R43:$V43,,MATCH(Model!AJ$14,Model!$R$14:'Model'!$V$14,FALSE))*INDEX(Model!$X43:$AB43,MATCH(Model!AJ$12+Model!AJ$13,Model!$X$14:$AB$14,FALSE))</f>
        <v>1</v>
      </c>
      <c r="AK43" s="23">
        <f>INDEX(Model!$R43:$V43,,MATCH(Model!AK$14,Model!$R$14:'Model'!$V$14,FALSE))*INDEX(Model!$X43:$AB43,MATCH(Model!AK$12+Model!AK$13,Model!$X$14:$AB$14,FALSE))</f>
        <v>1</v>
      </c>
      <c r="AL43" s="23">
        <f>INDEX(Model!$R43:$V43,,MATCH(Model!AL$14,Model!$R$14:'Model'!$V$14,FALSE))*INDEX(Model!$X43:$AB43,MATCH(Model!AL$12+Model!AL$13,Model!$X$14:$AB$14,FALSE))</f>
        <v>1</v>
      </c>
      <c r="AM43" s="23">
        <f>INDEX(Model!$R43:$V43,,MATCH(Model!AM$14,Model!$R$14:'Model'!$V$14,FALSE))*INDEX(Model!$X43:$AB43,MATCH(Model!AM$12+Model!AM$13,Model!$X$14:$AB$14,FALSE))</f>
        <v>1</v>
      </c>
      <c r="AN43" s="23">
        <f>INDEX(Model!$R43:$V43,,MATCH(Model!AN$14,Model!$R$14:'Model'!$V$14,FALSE))*INDEX(Model!$X43:$AB43,MATCH(Model!AN$12+Model!AN$13,Model!$X$14:$AB$14,FALSE))</f>
        <v>0.65</v>
      </c>
      <c r="AO43" s="23">
        <f>INDEX(Model!$R43:$V43,,MATCH(Model!AO$14,Model!$R$14:'Model'!$V$14,FALSE))*INDEX(Model!$X43:$AB43,MATCH(Model!AO$12+Model!AO$13,Model!$X$14:$AB$14,FALSE))</f>
        <v>1</v>
      </c>
      <c r="AP43" s="23">
        <f>INDEX(Model!$R43:$V43,,MATCH(Model!AP$14,Model!$R$14:'Model'!$V$14,FALSE))*INDEX(Model!$X43:$AB43,MATCH(Model!AP$12+Model!AP$13,Model!$X$14:$AB$14,FALSE))</f>
        <v>1</v>
      </c>
      <c r="AQ43" s="23">
        <f>INDEX(Model!$R43:$V43,,MATCH(Model!AQ$14,Model!$R$14:'Model'!$V$14,FALSE))*INDEX(Model!$X43:$AB43,MATCH(Model!AQ$12+Model!AQ$13,Model!$X$14:$AB$14,FALSE))</f>
        <v>1</v>
      </c>
      <c r="AR43" s="23">
        <f>INDEX(Model!$R43:$V43,,MATCH(Model!AR$14,Model!$R$14:'Model'!$V$14,FALSE))*INDEX(Model!$X43:$AB43,MATCH(Model!AR$12+Model!AR$13,Model!$X$14:$AB$14,FALSE))</f>
        <v>1</v>
      </c>
      <c r="AS43" s="23">
        <f>INDEX(Model!$R43:$V43,,MATCH(Model!AS$14,Model!$R$14:'Model'!$V$14,FALSE))*INDEX(Model!$X43:$AB43,MATCH(Model!AS$12+Model!AS$13,Model!$X$14:$AB$14,FALSE))</f>
        <v>0.65</v>
      </c>
      <c r="AT43" s="23">
        <f>INDEX(Model!$R43:$V43,,MATCH(Model!AT$14,Model!$R$14:'Model'!$V$14,FALSE))*INDEX(Model!$X43:$AB43,MATCH(Model!AT$12+Model!AT$13,Model!$X$14:$AB$14,FALSE))</f>
        <v>1</v>
      </c>
      <c r="AU43" s="23">
        <f>INDEX(Model!$R43:$V43,,MATCH(Model!AU$14,Model!$R$14:'Model'!$V$14,FALSE))*INDEX(Model!$X43:$AB43,MATCH(Model!AU$12+Model!AU$13,Model!$X$14:$AB$14,FALSE))</f>
        <v>1</v>
      </c>
      <c r="AV43" s="23">
        <f>INDEX(Model!$R43:$V43,,MATCH(Model!AV$14,Model!$R$14:'Model'!$V$14,FALSE))*INDEX(Model!$X43:$AB43,MATCH(Model!AV$12+Model!AV$13,Model!$X$14:$AB$14,FALSE))</f>
        <v>1</v>
      </c>
      <c r="AW43" s="23">
        <f>INDEX(Model!$R43:$V43,,MATCH(Model!AW$14,Model!$R$14:'Model'!$V$14,FALSE))*INDEX(Model!$X43:$AB43,MATCH(Model!AW$12+Model!AW$13,Model!$X$14:$AB$14,FALSE))</f>
        <v>1</v>
      </c>
      <c r="AX43" s="23">
        <f>INDEX(Model!$R43:$V43,,MATCH(Model!AX$14,Model!$R$14:'Model'!$V$14,FALSE))*INDEX(Model!$X43:$AB43,MATCH(Model!AX$12+Model!AX$13,Model!$X$14:$AB$14,FALSE))</f>
        <v>0.65</v>
      </c>
      <c r="AY43" s="23">
        <f>INDEX(Model!$R43:$V43,,MATCH(Model!AY$14,Model!$R$14:'Model'!$V$14,FALSE))*INDEX(Model!$X43:$AB43,MATCH(Model!AY$12+Model!AY$13,Model!$X$14:$AB$14,FALSE))</f>
        <v>1</v>
      </c>
      <c r="AZ43" s="23">
        <f>INDEX(Model!$R43:$V43,,MATCH(Model!AZ$14,Model!$R$14:'Model'!$V$14,FALSE))*INDEX(Model!$X43:$AB43,MATCH(Model!AZ$12+Model!AZ$13,Model!$X$14:$AB$14,FALSE))</f>
        <v>1</v>
      </c>
      <c r="BA43" s="23">
        <f>INDEX(Model!$R43:$V43,,MATCH(Model!BA$14,Model!$R$14:'Model'!$V$14,FALSE))*INDEX(Model!$X43:$AB43,MATCH(Model!BA$12+Model!BA$13,Model!$X$14:$AB$14,FALSE))</f>
        <v>1</v>
      </c>
      <c r="BB43" s="23">
        <f>INDEX(Model!$R43:$V43,,MATCH(Model!BB$14,Model!$R$14:'Model'!$V$14,FALSE))*INDEX(Model!$X43:$AB43,MATCH(Model!BB$12+Model!BB$13,Model!$X$14:$AB$14,FALSE))</f>
        <v>1</v>
      </c>
      <c r="BC43" s="23">
        <f>INDEX(Model!$R43:$V43,,MATCH(Model!BC$14,Model!$R$14:'Model'!$V$14,FALSE))*INDEX(Model!$X43:$AB43,MATCH(Model!BC$12+Model!BC$13,Model!$X$14:$AB$14,FALSE))</f>
        <v>0.65</v>
      </c>
      <c r="BD43" s="60"/>
      <c r="BE43" s="33">
        <f>Model!C43*1%</f>
        <v>246.29450979120426</v>
      </c>
      <c r="BF43" s="1"/>
      <c r="BG43" s="1"/>
      <c r="BH43" s="38">
        <f>IF(Model!$C43&lt;Model!CI$12,Model!CI$13,0)</f>
        <v>0</v>
      </c>
      <c r="BI43" s="38">
        <f>IF(Model!$C43&lt;Model!CJ$12,Model!CJ$13,0)</f>
        <v>0</v>
      </c>
      <c r="BJ43" s="38">
        <f>IF(Model!$C43&lt;Model!CK$12,Model!CK$13,0)</f>
        <v>0</v>
      </c>
      <c r="BK43" s="38">
        <f>IF(Model!$C43&lt;Model!CL$12,Model!CL$13,0)</f>
        <v>0</v>
      </c>
      <c r="BL43" s="38">
        <f>IF(Model!$C43&lt;Model!CM$12,Model!CM$13,0)</f>
        <v>0</v>
      </c>
      <c r="BM43" s="38">
        <f>IF(Model!$C43&lt;Model!CN$12,Model!CN$13,0)</f>
        <v>0</v>
      </c>
      <c r="BN43" s="38">
        <f>IF(Model!$C43&lt;Model!CO$12,Model!CO$13,0)</f>
        <v>0</v>
      </c>
      <c r="BO43" s="38">
        <f>IF(Model!$C43&lt;Model!CP$12,Model!CP$13,0)</f>
        <v>0</v>
      </c>
      <c r="BP43" s="38">
        <f>IF(Model!$C43&lt;Model!CQ$12,Model!CQ$13,0)</f>
        <v>0</v>
      </c>
      <c r="BQ43" s="38">
        <f>IF(Model!$C43&lt;Model!CR$12,Model!CR$13,0)</f>
        <v>0</v>
      </c>
      <c r="BR43" s="38">
        <f>IF(Model!$C43&lt;Model!CS$12,Model!CS$13,0)</f>
        <v>0</v>
      </c>
      <c r="BS43" s="38">
        <f>IF(Model!$C43&lt;Model!CT$12,Model!CT$13,0)</f>
        <v>0</v>
      </c>
      <c r="BT43" s="38">
        <f>IF(Model!$C43&lt;Model!CU$12,Model!CU$13,0)</f>
        <v>0</v>
      </c>
      <c r="BU43" s="38">
        <f>IF(Model!$C43&lt;Model!CV$12,Model!CV$13,0)</f>
        <v>0</v>
      </c>
      <c r="BV43" s="38">
        <f>IF(Model!$C43&lt;Model!CW$12,Model!CW$13,0)</f>
        <v>0</v>
      </c>
      <c r="BW43" s="38">
        <f>IF(Model!$C43&lt;Model!CX$12,Model!CX$13,0)</f>
        <v>0</v>
      </c>
      <c r="BX43" s="38">
        <f>IF(Model!$C43&lt;Model!CY$12,Model!CY$13,0)</f>
        <v>0</v>
      </c>
      <c r="BY43" s="38">
        <f>IF(Model!$C43&lt;Model!CZ$12,Model!CZ$13,0)</f>
        <v>0</v>
      </c>
      <c r="BZ43" s="38">
        <f>IF(Model!$C43&lt;Model!DA$12,Model!DA$13,0)</f>
        <v>0</v>
      </c>
      <c r="CA43" s="38">
        <f>IF(Model!$C43&lt;Model!DB$12,Model!DB$13,0)</f>
        <v>0</v>
      </c>
      <c r="CB43" s="38">
        <f>IF(Model!$C43&lt;Model!DC$12,Model!DC$13,0)</f>
        <v>0</v>
      </c>
      <c r="CC43" s="38">
        <f>IF(Model!$C43&lt;Model!DD$12,Model!DD$13,0)</f>
        <v>0</v>
      </c>
      <c r="CD43" s="38">
        <f>IF(Model!$C43&lt;Model!DE$12,Model!DE$13,0)</f>
        <v>0</v>
      </c>
      <c r="CE43" s="38">
        <f>IF(Model!$C43&lt;Model!DF$12,Model!DF$13,0)</f>
        <v>0</v>
      </c>
      <c r="CF43" s="38">
        <f>IF(Model!$C43&lt;Model!DG$12,Model!DG$13,0)</f>
        <v>0</v>
      </c>
      <c r="CG43" s="1"/>
      <c r="CH43" s="1"/>
      <c r="CI43" s="40">
        <f>Model!$BE43+Model!BH43-50</f>
        <v>196.29450979120426</v>
      </c>
      <c r="CJ43" s="40">
        <f>Model!$BE43+Model!BI43-50</f>
        <v>196.29450979120426</v>
      </c>
      <c r="CK43" s="40">
        <f>Model!$BE43+Model!BJ43-50</f>
        <v>196.29450979120426</v>
      </c>
      <c r="CL43" s="40">
        <f>Model!$BE43+Model!BK43-50</f>
        <v>196.29450979120426</v>
      </c>
      <c r="CM43" s="40">
        <f>Model!$BE43+Model!BL43-50</f>
        <v>196.29450979120426</v>
      </c>
      <c r="CN43" s="40">
        <f>Model!$BE43+Model!BM43-50</f>
        <v>196.29450979120426</v>
      </c>
      <c r="CO43" s="40">
        <f>Model!$BE43+Model!BN43-50</f>
        <v>196.29450979120426</v>
      </c>
      <c r="CP43" s="40">
        <f>Model!$BE43+Model!BO43-50</f>
        <v>196.29450979120426</v>
      </c>
      <c r="CQ43" s="40">
        <f>Model!$BE43+Model!BP43-50</f>
        <v>196.29450979120426</v>
      </c>
      <c r="CR43" s="40">
        <f>Model!$BE43+Model!BQ43-50</f>
        <v>196.29450979120426</v>
      </c>
      <c r="CS43" s="40">
        <f>Model!$BE43+Model!BR43-50</f>
        <v>196.29450979120426</v>
      </c>
      <c r="CT43" s="40">
        <f>Model!$BE43+Model!BS43-50</f>
        <v>196.29450979120426</v>
      </c>
      <c r="CU43" s="40">
        <f>Model!$BE43+Model!BT43-50</f>
        <v>196.29450979120426</v>
      </c>
      <c r="CV43" s="40">
        <f>Model!$BE43+Model!BU43-50</f>
        <v>196.29450979120426</v>
      </c>
      <c r="CW43" s="40">
        <f>Model!$BE43+Model!BV43-50</f>
        <v>196.29450979120426</v>
      </c>
      <c r="CX43" s="40">
        <f>Model!$BE43+Model!BW43-50</f>
        <v>196.29450979120426</v>
      </c>
      <c r="CY43" s="40">
        <f>Model!$BE43+Model!BX43-50</f>
        <v>196.29450979120426</v>
      </c>
      <c r="CZ43" s="40">
        <f>Model!$BE43+Model!BY43-50</f>
        <v>196.29450979120426</v>
      </c>
      <c r="DA43" s="40">
        <f>Model!$BE43+Model!BZ43-50</f>
        <v>196.29450979120426</v>
      </c>
      <c r="DB43" s="40">
        <f>Model!$BE43+Model!CA43-50</f>
        <v>196.29450979120426</v>
      </c>
      <c r="DC43" s="40">
        <f>Model!$BE43+Model!CB43-50</f>
        <v>196.29450979120426</v>
      </c>
      <c r="DD43" s="40">
        <f>Model!$BE43+Model!CC43-50</f>
        <v>196.29450979120426</v>
      </c>
      <c r="DE43" s="40">
        <f>Model!$BE43+Model!CD43-50</f>
        <v>196.29450979120426</v>
      </c>
      <c r="DF43" s="40">
        <f>Model!$BE43+Model!CE43-50</f>
        <v>196.29450979120426</v>
      </c>
      <c r="DG43" s="40">
        <f>Model!$BE43+Model!CF43-50</f>
        <v>196.29450979120426</v>
      </c>
      <c r="DH43" s="36"/>
      <c r="DI43" s="36"/>
      <c r="DJ43" s="40">
        <f>Model!AE43*Model!CI43</f>
        <v>196.29450979120426</v>
      </c>
      <c r="DK43" s="40">
        <f>Model!AF43*Model!CJ43</f>
        <v>196.29450979120426</v>
      </c>
      <c r="DL43" s="40">
        <f>Model!AG43*Model!CK43</f>
        <v>196.29450979120426</v>
      </c>
      <c r="DM43" s="40">
        <f>Model!AH43*Model!CL43</f>
        <v>196.29450979120426</v>
      </c>
      <c r="DN43" s="40">
        <f>Model!AI43*Model!CM43</f>
        <v>127.59143136428277</v>
      </c>
      <c r="DO43" s="40">
        <f>Model!AJ43*Model!CN43</f>
        <v>196.29450979120426</v>
      </c>
      <c r="DP43" s="40">
        <f>Model!AK43*Model!CO43</f>
        <v>196.29450979120426</v>
      </c>
      <c r="DQ43" s="40">
        <f>Model!AL43*Model!CP43</f>
        <v>196.29450979120426</v>
      </c>
      <c r="DR43" s="40">
        <f>Model!AM43*Model!CQ43</f>
        <v>196.29450979120426</v>
      </c>
      <c r="DS43" s="40">
        <f>Model!AN43*Model!CR43</f>
        <v>127.59143136428277</v>
      </c>
      <c r="DT43" s="40">
        <f>Model!AO43*Model!CS43</f>
        <v>196.29450979120426</v>
      </c>
      <c r="DU43" s="40">
        <f>Model!AP43*Model!CT43</f>
        <v>196.29450979120426</v>
      </c>
      <c r="DV43" s="40">
        <f>Model!AQ43*Model!CU43</f>
        <v>196.29450979120426</v>
      </c>
      <c r="DW43" s="40">
        <f>Model!AR43*Model!CV43</f>
        <v>196.29450979120426</v>
      </c>
      <c r="DX43" s="40">
        <f>Model!AS43*Model!CW43</f>
        <v>127.59143136428277</v>
      </c>
      <c r="DY43" s="40">
        <f>Model!AT43*Model!CX43</f>
        <v>196.29450979120426</v>
      </c>
      <c r="DZ43" s="40">
        <f>Model!AU43*Model!CY43</f>
        <v>196.29450979120426</v>
      </c>
      <c r="EA43" s="40">
        <f>Model!AV43*Model!CZ43</f>
        <v>196.29450979120426</v>
      </c>
      <c r="EB43" s="40">
        <f>Model!AW43*Model!DA43</f>
        <v>196.29450979120426</v>
      </c>
      <c r="EC43" s="40">
        <f>Model!AX43*Model!DB43</f>
        <v>127.59143136428277</v>
      </c>
      <c r="ED43" s="40">
        <f>Model!AY43*Model!DC43</f>
        <v>196.29450979120426</v>
      </c>
      <c r="EE43" s="40">
        <f>Model!AZ43*Model!DD43</f>
        <v>196.29450979120426</v>
      </c>
      <c r="EF43" s="40">
        <f>Model!BA43*Model!DE43</f>
        <v>196.29450979120426</v>
      </c>
      <c r="EG43" s="40">
        <f>Model!BB43*Model!DF43</f>
        <v>196.29450979120426</v>
      </c>
      <c r="EH43" s="40">
        <f>Model!BC43*Model!DG43</f>
        <v>127.59143136428277</v>
      </c>
      <c r="EI43" s="36"/>
      <c r="EJ43" s="36"/>
      <c r="EK43" s="36"/>
      <c r="EL43" s="36"/>
      <c r="EM43" s="36"/>
      <c r="EN43" s="36"/>
      <c r="EO43" s="36"/>
      <c r="EP43" s="36"/>
      <c r="EQ43" s="36"/>
      <c r="ER43" s="36"/>
      <c r="ES43" s="36"/>
      <c r="ET43" s="36"/>
      <c r="EU43" s="36"/>
    </row>
    <row r="44" spans="1:151">
      <c r="A44">
        <v>1187</v>
      </c>
      <c r="B44" s="29">
        <f>INDEX('Customer Longevity'!$A$7:$A$206,MATCH(Scratch!A44,'Customer Longevity'!$B$7:$B$206,0))</f>
        <v>8.9627046238281061</v>
      </c>
      <c r="C44" s="3">
        <f ca="1">VLOOKUP(A44,'Average Balance'!A:B,2,FALSE)</f>
        <v>19784.972649459847</v>
      </c>
      <c r="D44" s="3"/>
      <c r="E44" s="29">
        <f>INDEX('Distance to Each Branch'!$C$7:$C$806,MATCH(Scratch!$A44&amp;Scratch!E$14,'Distance to Each Branch'!$K$7:$K$806,0))</f>
        <v>6.1085135426410915</v>
      </c>
      <c r="F44" s="29">
        <f>INDEX('Distance to Each Branch'!$C$7:$C$806,MATCH(Scratch!$A44&amp;Scratch!F$14,'Distance to Each Branch'!$K$7:$K$806,0))</f>
        <v>4.1238172135423596</v>
      </c>
      <c r="G44" s="29">
        <f>INDEX('Distance to Each Branch'!$C$7:$C$806,MATCH(Scratch!$A44&amp;Scratch!G$14,'Distance to Each Branch'!$K$7:$K$806,0))</f>
        <v>4.1905100055974218</v>
      </c>
      <c r="H44" s="29">
        <f>INDEX('Distance to Each Branch'!$C$7:$C$806,MATCH(Scratch!$A44&amp;Scratch!H$14,'Distance to Each Branch'!$K$7:$K$806,0))</f>
        <v>1.4588333178743054</v>
      </c>
      <c r="I44" s="29" t="str">
        <f t="shared" si="23"/>
        <v>Branch D</v>
      </c>
      <c r="K44" s="34">
        <f>MIN(Model!E44:'Model'!H44)</f>
        <v>1.4588333178743054</v>
      </c>
      <c r="L44" s="34">
        <v>0</v>
      </c>
      <c r="M44" s="29">
        <f>IF(Model!E44=Model!$K44,SMALL(Model!$E44:'Model'!$H44,2)-Model!$K44,0)</f>
        <v>0</v>
      </c>
      <c r="N44" s="29">
        <f>IF(Model!F44=Model!$K44,SMALL(Model!$E44:'Model'!$H44,2)-Model!$K44,0)</f>
        <v>0</v>
      </c>
      <c r="O44" s="29">
        <f>IF(Model!G44=Model!$K44,SMALL(Model!$E44:'Model'!$H44,2)-Model!$K44,0)</f>
        <v>0</v>
      </c>
      <c r="P44" s="29">
        <f>IF(Model!H44=Model!$K44,SMALL(Model!$E44:'Model'!$H44,2)-Model!$K44,0)</f>
        <v>2.6649838956680543</v>
      </c>
      <c r="R44" s="23">
        <v>1</v>
      </c>
      <c r="S44" s="23">
        <f>(1-IF(Model!M44=0,0,INDEX('Branch Closure Driven Attrition'!$D$9:$G$12,MATCH(Model!$B44,'Branch Closure Driven Attrition'!$C$9:$C$12,TRUE),MATCH(Model!M44,'Branch Closure Driven Attrition'!$D$8:$G$8,TRUE))))</f>
        <v>1</v>
      </c>
      <c r="T44" s="23">
        <f>(1-IF(Model!N44=0,0,INDEX('Branch Closure Driven Attrition'!$D$9:$G$12,MATCH(Model!$B44,'Branch Closure Driven Attrition'!$C$9:$C$12,TRUE),MATCH(Model!N44,'Branch Closure Driven Attrition'!$D$8:$G$8,TRUE))))</f>
        <v>1</v>
      </c>
      <c r="U44" s="23">
        <f>(1-IF(Model!O44=0,0,INDEX('Branch Closure Driven Attrition'!$D$9:$G$12,MATCH(Model!$B44,'Branch Closure Driven Attrition'!$C$9:$C$12,TRUE),MATCH(Model!O44,'Branch Closure Driven Attrition'!$D$8:$G$8,TRUE))))</f>
        <v>1</v>
      </c>
      <c r="V44" s="23">
        <f>(1-IF(Model!P44=0,0,INDEX('Branch Closure Driven Attrition'!$D$9:$G$12,MATCH(Model!$B44,'Branch Closure Driven Attrition'!$C$9:$C$12,TRUE),MATCH(Model!P44,'Branch Closure Driven Attrition'!$D$8:$G$8,TRUE))))</f>
        <v>0.65</v>
      </c>
      <c r="W44" s="29"/>
      <c r="X44" s="23">
        <f>Model!R44</f>
        <v>1</v>
      </c>
      <c r="Y44" s="23">
        <f>IF(Model!$C44&lt;'Fee Driven Attrition'!$I$8,1-IF(Model!Y$13='Fee Driven Attrition'!$J$7,'Fee Driven Attrition'!$J$8,'Fee Driven Attrition'!$K$8),1)</f>
        <v>1</v>
      </c>
      <c r="Z44" s="23">
        <f>IF(Model!$C44&lt;'Fee Driven Attrition'!$I$9,1-IF(Model!Z$13='Fee Driven Attrition'!$J$7,'Fee Driven Attrition'!$J$9,'Fee Driven Attrition'!$K$9),1)</f>
        <v>1</v>
      </c>
      <c r="AA44" s="23">
        <f>IF(Model!$C44&lt;'Fee Driven Attrition'!$I$8,1-IF(Model!AA$13='Fee Driven Attrition'!$J$7,'Fee Driven Attrition'!$J$8,'Fee Driven Attrition'!$K$8),1)</f>
        <v>1</v>
      </c>
      <c r="AB44" s="23">
        <f>IF(Model!$C44&lt;'Fee Driven Attrition'!$I$9,1-IF(Model!AB$13='Fee Driven Attrition'!$J$7,'Fee Driven Attrition'!$J$9,'Fee Driven Attrition'!$K$9),1)</f>
        <v>1</v>
      </c>
      <c r="AC44" s="29"/>
      <c r="AD44" s="23"/>
      <c r="AE44" s="23">
        <f>INDEX(Model!$R44:$V44,,MATCH(Model!AE$14,Model!$R$14:'Model'!$V$14,FALSE))*INDEX(Model!$X44:$AB44,MATCH(Model!AE$12+Model!AE$13,Model!$X$14:$AB$14,FALSE))</f>
        <v>1</v>
      </c>
      <c r="AF44" s="23">
        <f>INDEX(Model!$R44:$V44,,MATCH(Model!AF$14,Model!$R$14:'Model'!$V$14,FALSE))*INDEX(Model!$X44:$AB44,MATCH(Model!AF$12+Model!AF$13,Model!$X$14:$AB$14,FALSE))</f>
        <v>1</v>
      </c>
      <c r="AG44" s="23">
        <f>INDEX(Model!$R44:$V44,,MATCH(Model!AG$14,Model!$R$14:'Model'!$V$14,FALSE))*INDEX(Model!$X44:$AB44,MATCH(Model!AG$12+Model!AG$13,Model!$X$14:$AB$14,FALSE))</f>
        <v>1</v>
      </c>
      <c r="AH44" s="23">
        <f>INDEX(Model!$R44:$V44,,MATCH(Model!AH$14,Model!$R$14:'Model'!$V$14,FALSE))*INDEX(Model!$X44:$AB44,MATCH(Model!AH$12+Model!AH$13,Model!$X$14:$AB$14,FALSE))</f>
        <v>1</v>
      </c>
      <c r="AI44" s="23">
        <f>INDEX(Model!$R44:$V44,,MATCH(Model!AI$14,Model!$R$14:'Model'!$V$14,FALSE))*INDEX(Model!$X44:$AB44,MATCH(Model!AI$12+Model!AI$13,Model!$X$14:$AB$14,FALSE))</f>
        <v>0.65</v>
      </c>
      <c r="AJ44" s="23">
        <f>INDEX(Model!$R44:$V44,,MATCH(Model!AJ$14,Model!$R$14:'Model'!$V$14,FALSE))*INDEX(Model!$X44:$AB44,MATCH(Model!AJ$12+Model!AJ$13,Model!$X$14:$AB$14,FALSE))</f>
        <v>1</v>
      </c>
      <c r="AK44" s="23">
        <f>INDEX(Model!$R44:$V44,,MATCH(Model!AK$14,Model!$R$14:'Model'!$V$14,FALSE))*INDEX(Model!$X44:$AB44,MATCH(Model!AK$12+Model!AK$13,Model!$X$14:$AB$14,FALSE))</f>
        <v>1</v>
      </c>
      <c r="AL44" s="23">
        <f>INDEX(Model!$R44:$V44,,MATCH(Model!AL$14,Model!$R$14:'Model'!$V$14,FALSE))*INDEX(Model!$X44:$AB44,MATCH(Model!AL$12+Model!AL$13,Model!$X$14:$AB$14,FALSE))</f>
        <v>1</v>
      </c>
      <c r="AM44" s="23">
        <f>INDEX(Model!$R44:$V44,,MATCH(Model!AM$14,Model!$R$14:'Model'!$V$14,FALSE))*INDEX(Model!$X44:$AB44,MATCH(Model!AM$12+Model!AM$13,Model!$X$14:$AB$14,FALSE))</f>
        <v>1</v>
      </c>
      <c r="AN44" s="23">
        <f>INDEX(Model!$R44:$V44,,MATCH(Model!AN$14,Model!$R$14:'Model'!$V$14,FALSE))*INDEX(Model!$X44:$AB44,MATCH(Model!AN$12+Model!AN$13,Model!$X$14:$AB$14,FALSE))</f>
        <v>0.65</v>
      </c>
      <c r="AO44" s="23">
        <f>INDEX(Model!$R44:$V44,,MATCH(Model!AO$14,Model!$R$14:'Model'!$V$14,FALSE))*INDEX(Model!$X44:$AB44,MATCH(Model!AO$12+Model!AO$13,Model!$X$14:$AB$14,FALSE))</f>
        <v>1</v>
      </c>
      <c r="AP44" s="23">
        <f>INDEX(Model!$R44:$V44,,MATCH(Model!AP$14,Model!$R$14:'Model'!$V$14,FALSE))*INDEX(Model!$X44:$AB44,MATCH(Model!AP$12+Model!AP$13,Model!$X$14:$AB$14,FALSE))</f>
        <v>1</v>
      </c>
      <c r="AQ44" s="23">
        <f>INDEX(Model!$R44:$V44,,MATCH(Model!AQ$14,Model!$R$14:'Model'!$V$14,FALSE))*INDEX(Model!$X44:$AB44,MATCH(Model!AQ$12+Model!AQ$13,Model!$X$14:$AB$14,FALSE))</f>
        <v>1</v>
      </c>
      <c r="AR44" s="23">
        <f>INDEX(Model!$R44:$V44,,MATCH(Model!AR$14,Model!$R$14:'Model'!$V$14,FALSE))*INDEX(Model!$X44:$AB44,MATCH(Model!AR$12+Model!AR$13,Model!$X$14:$AB$14,FALSE))</f>
        <v>1</v>
      </c>
      <c r="AS44" s="23">
        <f>INDEX(Model!$R44:$V44,,MATCH(Model!AS$14,Model!$R$14:'Model'!$V$14,FALSE))*INDEX(Model!$X44:$AB44,MATCH(Model!AS$12+Model!AS$13,Model!$X$14:$AB$14,FALSE))</f>
        <v>0.65</v>
      </c>
      <c r="AT44" s="23">
        <f>INDEX(Model!$R44:$V44,,MATCH(Model!AT$14,Model!$R$14:'Model'!$V$14,FALSE))*INDEX(Model!$X44:$AB44,MATCH(Model!AT$12+Model!AT$13,Model!$X$14:$AB$14,FALSE))</f>
        <v>1</v>
      </c>
      <c r="AU44" s="23">
        <f>INDEX(Model!$R44:$V44,,MATCH(Model!AU$14,Model!$R$14:'Model'!$V$14,FALSE))*INDEX(Model!$X44:$AB44,MATCH(Model!AU$12+Model!AU$13,Model!$X$14:$AB$14,FALSE))</f>
        <v>1</v>
      </c>
      <c r="AV44" s="23">
        <f>INDEX(Model!$R44:$V44,,MATCH(Model!AV$14,Model!$R$14:'Model'!$V$14,FALSE))*INDEX(Model!$X44:$AB44,MATCH(Model!AV$12+Model!AV$13,Model!$X$14:$AB$14,FALSE))</f>
        <v>1</v>
      </c>
      <c r="AW44" s="23">
        <f>INDEX(Model!$R44:$V44,,MATCH(Model!AW$14,Model!$R$14:'Model'!$V$14,FALSE))*INDEX(Model!$X44:$AB44,MATCH(Model!AW$12+Model!AW$13,Model!$X$14:$AB$14,FALSE))</f>
        <v>1</v>
      </c>
      <c r="AX44" s="23">
        <f>INDEX(Model!$R44:$V44,,MATCH(Model!AX$14,Model!$R$14:'Model'!$V$14,FALSE))*INDEX(Model!$X44:$AB44,MATCH(Model!AX$12+Model!AX$13,Model!$X$14:$AB$14,FALSE))</f>
        <v>0.65</v>
      </c>
      <c r="AY44" s="23">
        <f>INDEX(Model!$R44:$V44,,MATCH(Model!AY$14,Model!$R$14:'Model'!$V$14,FALSE))*INDEX(Model!$X44:$AB44,MATCH(Model!AY$12+Model!AY$13,Model!$X$14:$AB$14,FALSE))</f>
        <v>1</v>
      </c>
      <c r="AZ44" s="23">
        <f>INDEX(Model!$R44:$V44,,MATCH(Model!AZ$14,Model!$R$14:'Model'!$V$14,FALSE))*INDEX(Model!$X44:$AB44,MATCH(Model!AZ$12+Model!AZ$13,Model!$X$14:$AB$14,FALSE))</f>
        <v>1</v>
      </c>
      <c r="BA44" s="23">
        <f>INDEX(Model!$R44:$V44,,MATCH(Model!BA$14,Model!$R$14:'Model'!$V$14,FALSE))*INDEX(Model!$X44:$AB44,MATCH(Model!BA$12+Model!BA$13,Model!$X$14:$AB$14,FALSE))</f>
        <v>1</v>
      </c>
      <c r="BB44" s="23">
        <f>INDEX(Model!$R44:$V44,,MATCH(Model!BB$14,Model!$R$14:'Model'!$V$14,FALSE))*INDEX(Model!$X44:$AB44,MATCH(Model!BB$12+Model!BB$13,Model!$X$14:$AB$14,FALSE))</f>
        <v>1</v>
      </c>
      <c r="BC44" s="23">
        <f>INDEX(Model!$R44:$V44,,MATCH(Model!BC$14,Model!$R$14:'Model'!$V$14,FALSE))*INDEX(Model!$X44:$AB44,MATCH(Model!BC$12+Model!BC$13,Model!$X$14:$AB$14,FALSE))</f>
        <v>0.65</v>
      </c>
      <c r="BD44" s="60"/>
      <c r="BE44" s="33">
        <f>Model!C44*1%</f>
        <v>197.84972649459849</v>
      </c>
      <c r="BF44" s="1"/>
      <c r="BG44" s="1"/>
      <c r="BH44" s="38">
        <f>IF(Model!$C44&lt;Model!CI$12,Model!CI$13,0)</f>
        <v>0</v>
      </c>
      <c r="BI44" s="38">
        <f>IF(Model!$C44&lt;Model!CJ$12,Model!CJ$13,0)</f>
        <v>0</v>
      </c>
      <c r="BJ44" s="38">
        <f>IF(Model!$C44&lt;Model!CK$12,Model!CK$13,0)</f>
        <v>0</v>
      </c>
      <c r="BK44" s="38">
        <f>IF(Model!$C44&lt;Model!CL$12,Model!CL$13,0)</f>
        <v>0</v>
      </c>
      <c r="BL44" s="38">
        <f>IF(Model!$C44&lt;Model!CM$12,Model!CM$13,0)</f>
        <v>0</v>
      </c>
      <c r="BM44" s="38">
        <f>IF(Model!$C44&lt;Model!CN$12,Model!CN$13,0)</f>
        <v>0</v>
      </c>
      <c r="BN44" s="38">
        <f>IF(Model!$C44&lt;Model!CO$12,Model!CO$13,0)</f>
        <v>0</v>
      </c>
      <c r="BO44" s="38">
        <f>IF(Model!$C44&lt;Model!CP$12,Model!CP$13,0)</f>
        <v>0</v>
      </c>
      <c r="BP44" s="38">
        <f>IF(Model!$C44&lt;Model!CQ$12,Model!CQ$13,0)</f>
        <v>0</v>
      </c>
      <c r="BQ44" s="38">
        <f>IF(Model!$C44&lt;Model!CR$12,Model!CR$13,0)</f>
        <v>0</v>
      </c>
      <c r="BR44" s="38">
        <f>IF(Model!$C44&lt;Model!CS$12,Model!CS$13,0)</f>
        <v>0</v>
      </c>
      <c r="BS44" s="38">
        <f>IF(Model!$C44&lt;Model!CT$12,Model!CT$13,0)</f>
        <v>0</v>
      </c>
      <c r="BT44" s="38">
        <f>IF(Model!$C44&lt;Model!CU$12,Model!CU$13,0)</f>
        <v>0</v>
      </c>
      <c r="BU44" s="38">
        <f>IF(Model!$C44&lt;Model!CV$12,Model!CV$13,0)</f>
        <v>0</v>
      </c>
      <c r="BV44" s="38">
        <f>IF(Model!$C44&lt;Model!CW$12,Model!CW$13,0)</f>
        <v>0</v>
      </c>
      <c r="BW44" s="38">
        <f>IF(Model!$C44&lt;Model!CX$12,Model!CX$13,0)</f>
        <v>0</v>
      </c>
      <c r="BX44" s="38">
        <f>IF(Model!$C44&lt;Model!CY$12,Model!CY$13,0)</f>
        <v>0</v>
      </c>
      <c r="BY44" s="38">
        <f>IF(Model!$C44&lt;Model!CZ$12,Model!CZ$13,0)</f>
        <v>0</v>
      </c>
      <c r="BZ44" s="38">
        <f>IF(Model!$C44&lt;Model!DA$12,Model!DA$13,0)</f>
        <v>0</v>
      </c>
      <c r="CA44" s="38">
        <f>IF(Model!$C44&lt;Model!DB$12,Model!DB$13,0)</f>
        <v>0</v>
      </c>
      <c r="CB44" s="38">
        <f>IF(Model!$C44&lt;Model!DC$12,Model!DC$13,0)</f>
        <v>0</v>
      </c>
      <c r="CC44" s="38">
        <f>IF(Model!$C44&lt;Model!DD$12,Model!DD$13,0)</f>
        <v>0</v>
      </c>
      <c r="CD44" s="38">
        <f>IF(Model!$C44&lt;Model!DE$12,Model!DE$13,0)</f>
        <v>0</v>
      </c>
      <c r="CE44" s="38">
        <f>IF(Model!$C44&lt;Model!DF$12,Model!DF$13,0)</f>
        <v>0</v>
      </c>
      <c r="CF44" s="38">
        <f>IF(Model!$C44&lt;Model!DG$12,Model!DG$13,0)</f>
        <v>0</v>
      </c>
      <c r="CG44" s="1"/>
      <c r="CH44" s="1"/>
      <c r="CI44" s="40">
        <f>Model!$BE44+Model!BH44-50</f>
        <v>147.84972649459849</v>
      </c>
      <c r="CJ44" s="40">
        <f>Model!$BE44+Model!BI44-50</f>
        <v>147.84972649459849</v>
      </c>
      <c r="CK44" s="40">
        <f>Model!$BE44+Model!BJ44-50</f>
        <v>147.84972649459849</v>
      </c>
      <c r="CL44" s="40">
        <f>Model!$BE44+Model!BK44-50</f>
        <v>147.84972649459849</v>
      </c>
      <c r="CM44" s="40">
        <f>Model!$BE44+Model!BL44-50</f>
        <v>147.84972649459849</v>
      </c>
      <c r="CN44" s="40">
        <f>Model!$BE44+Model!BM44-50</f>
        <v>147.84972649459849</v>
      </c>
      <c r="CO44" s="40">
        <f>Model!$BE44+Model!BN44-50</f>
        <v>147.84972649459849</v>
      </c>
      <c r="CP44" s="40">
        <f>Model!$BE44+Model!BO44-50</f>
        <v>147.84972649459849</v>
      </c>
      <c r="CQ44" s="40">
        <f>Model!$BE44+Model!BP44-50</f>
        <v>147.84972649459849</v>
      </c>
      <c r="CR44" s="40">
        <f>Model!$BE44+Model!BQ44-50</f>
        <v>147.84972649459849</v>
      </c>
      <c r="CS44" s="40">
        <f>Model!$BE44+Model!BR44-50</f>
        <v>147.84972649459849</v>
      </c>
      <c r="CT44" s="40">
        <f>Model!$BE44+Model!BS44-50</f>
        <v>147.84972649459849</v>
      </c>
      <c r="CU44" s="40">
        <f>Model!$BE44+Model!BT44-50</f>
        <v>147.84972649459849</v>
      </c>
      <c r="CV44" s="40">
        <f>Model!$BE44+Model!BU44-50</f>
        <v>147.84972649459849</v>
      </c>
      <c r="CW44" s="40">
        <f>Model!$BE44+Model!BV44-50</f>
        <v>147.84972649459849</v>
      </c>
      <c r="CX44" s="40">
        <f>Model!$BE44+Model!BW44-50</f>
        <v>147.84972649459849</v>
      </c>
      <c r="CY44" s="40">
        <f>Model!$BE44+Model!BX44-50</f>
        <v>147.84972649459849</v>
      </c>
      <c r="CZ44" s="40">
        <f>Model!$BE44+Model!BY44-50</f>
        <v>147.84972649459849</v>
      </c>
      <c r="DA44" s="40">
        <f>Model!$BE44+Model!BZ44-50</f>
        <v>147.84972649459849</v>
      </c>
      <c r="DB44" s="40">
        <f>Model!$BE44+Model!CA44-50</f>
        <v>147.84972649459849</v>
      </c>
      <c r="DC44" s="40">
        <f>Model!$BE44+Model!CB44-50</f>
        <v>147.84972649459849</v>
      </c>
      <c r="DD44" s="40">
        <f>Model!$BE44+Model!CC44-50</f>
        <v>147.84972649459849</v>
      </c>
      <c r="DE44" s="40">
        <f>Model!$BE44+Model!CD44-50</f>
        <v>147.84972649459849</v>
      </c>
      <c r="DF44" s="40">
        <f>Model!$BE44+Model!CE44-50</f>
        <v>147.84972649459849</v>
      </c>
      <c r="DG44" s="40">
        <f>Model!$BE44+Model!CF44-50</f>
        <v>147.84972649459849</v>
      </c>
      <c r="DH44" s="36"/>
      <c r="DI44" s="36"/>
      <c r="DJ44" s="40">
        <f>Model!AE44*Model!CI44</f>
        <v>147.84972649459849</v>
      </c>
      <c r="DK44" s="40">
        <f>Model!AF44*Model!CJ44</f>
        <v>147.84972649459849</v>
      </c>
      <c r="DL44" s="40">
        <f>Model!AG44*Model!CK44</f>
        <v>147.84972649459849</v>
      </c>
      <c r="DM44" s="40">
        <f>Model!AH44*Model!CL44</f>
        <v>147.84972649459849</v>
      </c>
      <c r="DN44" s="40">
        <f>Model!AI44*Model!CM44</f>
        <v>96.102322221489018</v>
      </c>
      <c r="DO44" s="40">
        <f>Model!AJ44*Model!CN44</f>
        <v>147.84972649459849</v>
      </c>
      <c r="DP44" s="40">
        <f>Model!AK44*Model!CO44</f>
        <v>147.84972649459849</v>
      </c>
      <c r="DQ44" s="40">
        <f>Model!AL44*Model!CP44</f>
        <v>147.84972649459849</v>
      </c>
      <c r="DR44" s="40">
        <f>Model!AM44*Model!CQ44</f>
        <v>147.84972649459849</v>
      </c>
      <c r="DS44" s="40">
        <f>Model!AN44*Model!CR44</f>
        <v>96.102322221489018</v>
      </c>
      <c r="DT44" s="40">
        <f>Model!AO44*Model!CS44</f>
        <v>147.84972649459849</v>
      </c>
      <c r="DU44" s="40">
        <f>Model!AP44*Model!CT44</f>
        <v>147.84972649459849</v>
      </c>
      <c r="DV44" s="40">
        <f>Model!AQ44*Model!CU44</f>
        <v>147.84972649459849</v>
      </c>
      <c r="DW44" s="40">
        <f>Model!AR44*Model!CV44</f>
        <v>147.84972649459849</v>
      </c>
      <c r="DX44" s="40">
        <f>Model!AS44*Model!CW44</f>
        <v>96.102322221489018</v>
      </c>
      <c r="DY44" s="40">
        <f>Model!AT44*Model!CX44</f>
        <v>147.84972649459849</v>
      </c>
      <c r="DZ44" s="40">
        <f>Model!AU44*Model!CY44</f>
        <v>147.84972649459849</v>
      </c>
      <c r="EA44" s="40">
        <f>Model!AV44*Model!CZ44</f>
        <v>147.84972649459849</v>
      </c>
      <c r="EB44" s="40">
        <f>Model!AW44*Model!DA44</f>
        <v>147.84972649459849</v>
      </c>
      <c r="EC44" s="40">
        <f>Model!AX44*Model!DB44</f>
        <v>96.102322221489018</v>
      </c>
      <c r="ED44" s="40">
        <f>Model!AY44*Model!DC44</f>
        <v>147.84972649459849</v>
      </c>
      <c r="EE44" s="40">
        <f>Model!AZ44*Model!DD44</f>
        <v>147.84972649459849</v>
      </c>
      <c r="EF44" s="40">
        <f>Model!BA44*Model!DE44</f>
        <v>147.84972649459849</v>
      </c>
      <c r="EG44" s="40">
        <f>Model!BB44*Model!DF44</f>
        <v>147.84972649459849</v>
      </c>
      <c r="EH44" s="40">
        <f>Model!BC44*Model!DG44</f>
        <v>96.102322221489018</v>
      </c>
      <c r="EI44" s="36"/>
      <c r="EJ44" s="36"/>
      <c r="EK44" s="36"/>
      <c r="EL44" s="36"/>
      <c r="EM44" s="36"/>
      <c r="EN44" s="36"/>
      <c r="EO44" s="36"/>
      <c r="EP44" s="36"/>
      <c r="EQ44" s="36"/>
      <c r="ER44" s="36"/>
      <c r="ES44" s="36"/>
      <c r="ET44" s="36"/>
      <c r="EU44" s="36"/>
    </row>
    <row r="45" spans="1:151">
      <c r="A45">
        <v>1004</v>
      </c>
      <c r="B45" s="29">
        <f>INDEX('Customer Longevity'!$A$7:$A$206,MATCH(Scratch!A45,'Customer Longevity'!$B$7:$B$206,0))</f>
        <v>14.092850153203592</v>
      </c>
      <c r="C45" s="3">
        <f ca="1">VLOOKUP(A45,'Average Balance'!A:B,2,FALSE)</f>
        <v>16862.141881222728</v>
      </c>
      <c r="D45" s="3"/>
      <c r="E45" s="29">
        <f>INDEX('Distance to Each Branch'!$C$7:$C$806,MATCH(Scratch!$A45&amp;Scratch!E$14,'Distance to Each Branch'!$K$7:$K$806,0))</f>
        <v>0.81395385222551198</v>
      </c>
      <c r="F45" s="29">
        <f>INDEX('Distance to Each Branch'!$C$7:$C$806,MATCH(Scratch!$A45&amp;Scratch!F$14,'Distance to Each Branch'!$K$7:$K$806,0))</f>
        <v>4.4536002767245124</v>
      </c>
      <c r="G45" s="29">
        <f>INDEX('Distance to Each Branch'!$C$7:$C$806,MATCH(Scratch!$A45&amp;Scratch!G$14,'Distance to Each Branch'!$K$7:$K$806,0))</f>
        <v>5.4773257360179199</v>
      </c>
      <c r="H45" s="29">
        <f>INDEX('Distance to Each Branch'!$C$7:$C$806,MATCH(Scratch!$A45&amp;Scratch!H$14,'Distance to Each Branch'!$K$7:$K$806,0))</f>
        <v>2.7131895434537943</v>
      </c>
      <c r="I45" s="29" t="str">
        <f t="shared" si="23"/>
        <v>Branch A</v>
      </c>
      <c r="K45" s="34">
        <f>MIN(Model!E45:'Model'!H45)</f>
        <v>0.81395385222551198</v>
      </c>
      <c r="L45" s="34">
        <v>0</v>
      </c>
      <c r="M45" s="29">
        <f>IF(Model!E45=Model!$K45,SMALL(Model!$E45:'Model'!$H45,2)-Model!$K45,0)</f>
        <v>1.8992356912282822</v>
      </c>
      <c r="N45" s="29">
        <f>IF(Model!F45=Model!$K45,SMALL(Model!$E45:'Model'!$H45,2)-Model!$K45,0)</f>
        <v>0</v>
      </c>
      <c r="O45" s="29">
        <f>IF(Model!G45=Model!$K45,SMALL(Model!$E45:'Model'!$H45,2)-Model!$K45,0)</f>
        <v>0</v>
      </c>
      <c r="P45" s="29">
        <f>IF(Model!H45=Model!$K45,SMALL(Model!$E45:'Model'!$H45,2)-Model!$K45,0)</f>
        <v>0</v>
      </c>
      <c r="R45" s="23">
        <v>1</v>
      </c>
      <c r="S45" s="23">
        <f>(1-IF(Model!M45=0,0,INDEX('Branch Closure Driven Attrition'!$D$9:$G$12,MATCH(Model!$B45,'Branch Closure Driven Attrition'!$C$9:$C$12,TRUE),MATCH(Model!M45,'Branch Closure Driven Attrition'!$D$8:$G$8,TRUE))))</f>
        <v>0.65</v>
      </c>
      <c r="T45" s="23">
        <f>(1-IF(Model!N45=0,0,INDEX('Branch Closure Driven Attrition'!$D$9:$G$12,MATCH(Model!$B45,'Branch Closure Driven Attrition'!$C$9:$C$12,TRUE),MATCH(Model!N45,'Branch Closure Driven Attrition'!$D$8:$G$8,TRUE))))</f>
        <v>1</v>
      </c>
      <c r="U45" s="23">
        <f>(1-IF(Model!O45=0,0,INDEX('Branch Closure Driven Attrition'!$D$9:$G$12,MATCH(Model!$B45,'Branch Closure Driven Attrition'!$C$9:$C$12,TRUE),MATCH(Model!O45,'Branch Closure Driven Attrition'!$D$8:$G$8,TRUE))))</f>
        <v>1</v>
      </c>
      <c r="V45" s="23">
        <f>(1-IF(Model!P45=0,0,INDEX('Branch Closure Driven Attrition'!$D$9:$G$12,MATCH(Model!$B45,'Branch Closure Driven Attrition'!$C$9:$C$12,TRUE),MATCH(Model!P45,'Branch Closure Driven Attrition'!$D$8:$G$8,TRUE))))</f>
        <v>1</v>
      </c>
      <c r="W45" s="29"/>
      <c r="X45" s="23">
        <f>Model!R45</f>
        <v>1</v>
      </c>
      <c r="Y45" s="23">
        <f>IF(Model!$C45&lt;'Fee Driven Attrition'!$I$8,1-IF(Model!Y$13='Fee Driven Attrition'!$J$7,'Fee Driven Attrition'!$J$8,'Fee Driven Attrition'!$K$8),1)</f>
        <v>1</v>
      </c>
      <c r="Z45" s="23">
        <f>IF(Model!$C45&lt;'Fee Driven Attrition'!$I$9,1-IF(Model!Z$13='Fee Driven Attrition'!$J$7,'Fee Driven Attrition'!$J$9,'Fee Driven Attrition'!$K$9),1)</f>
        <v>1</v>
      </c>
      <c r="AA45" s="23">
        <f>IF(Model!$C45&lt;'Fee Driven Attrition'!$I$8,1-IF(Model!AA$13='Fee Driven Attrition'!$J$7,'Fee Driven Attrition'!$J$8,'Fee Driven Attrition'!$K$8),1)</f>
        <v>1</v>
      </c>
      <c r="AB45" s="23">
        <f>IF(Model!$C45&lt;'Fee Driven Attrition'!$I$9,1-IF(Model!AB$13='Fee Driven Attrition'!$J$7,'Fee Driven Attrition'!$J$9,'Fee Driven Attrition'!$K$9),1)</f>
        <v>1</v>
      </c>
      <c r="AC45" s="29"/>
      <c r="AD45" s="23"/>
      <c r="AE45" s="23">
        <f>INDEX(Model!$R45:$V45,,MATCH(Model!AE$14,Model!$R$14:'Model'!$V$14,FALSE))*INDEX(Model!$X45:$AB45,MATCH(Model!AE$12+Model!AE$13,Model!$X$14:$AB$14,FALSE))</f>
        <v>1</v>
      </c>
      <c r="AF45" s="23">
        <f>INDEX(Model!$R45:$V45,,MATCH(Model!AF$14,Model!$R$14:'Model'!$V$14,FALSE))*INDEX(Model!$X45:$AB45,MATCH(Model!AF$12+Model!AF$13,Model!$X$14:$AB$14,FALSE))</f>
        <v>0.65</v>
      </c>
      <c r="AG45" s="23">
        <f>INDEX(Model!$R45:$V45,,MATCH(Model!AG$14,Model!$R$14:'Model'!$V$14,FALSE))*INDEX(Model!$X45:$AB45,MATCH(Model!AG$12+Model!AG$13,Model!$X$14:$AB$14,FALSE))</f>
        <v>1</v>
      </c>
      <c r="AH45" s="23">
        <f>INDEX(Model!$R45:$V45,,MATCH(Model!AH$14,Model!$R$14:'Model'!$V$14,FALSE))*INDEX(Model!$X45:$AB45,MATCH(Model!AH$12+Model!AH$13,Model!$X$14:$AB$14,FALSE))</f>
        <v>1</v>
      </c>
      <c r="AI45" s="23">
        <f>INDEX(Model!$R45:$V45,,MATCH(Model!AI$14,Model!$R$14:'Model'!$V$14,FALSE))*INDEX(Model!$X45:$AB45,MATCH(Model!AI$12+Model!AI$13,Model!$X$14:$AB$14,FALSE))</f>
        <v>1</v>
      </c>
      <c r="AJ45" s="23">
        <f>INDEX(Model!$R45:$V45,,MATCH(Model!AJ$14,Model!$R$14:'Model'!$V$14,FALSE))*INDEX(Model!$X45:$AB45,MATCH(Model!AJ$12+Model!AJ$13,Model!$X$14:$AB$14,FALSE))</f>
        <v>1</v>
      </c>
      <c r="AK45" s="23">
        <f>INDEX(Model!$R45:$V45,,MATCH(Model!AK$14,Model!$R$14:'Model'!$V$14,FALSE))*INDEX(Model!$X45:$AB45,MATCH(Model!AK$12+Model!AK$13,Model!$X$14:$AB$14,FALSE))</f>
        <v>0.65</v>
      </c>
      <c r="AL45" s="23">
        <f>INDEX(Model!$R45:$V45,,MATCH(Model!AL$14,Model!$R$14:'Model'!$V$14,FALSE))*INDEX(Model!$X45:$AB45,MATCH(Model!AL$12+Model!AL$13,Model!$X$14:$AB$14,FALSE))</f>
        <v>1</v>
      </c>
      <c r="AM45" s="23">
        <f>INDEX(Model!$R45:$V45,,MATCH(Model!AM$14,Model!$R$14:'Model'!$V$14,FALSE))*INDEX(Model!$X45:$AB45,MATCH(Model!AM$12+Model!AM$13,Model!$X$14:$AB$14,FALSE))</f>
        <v>1</v>
      </c>
      <c r="AN45" s="23">
        <f>INDEX(Model!$R45:$V45,,MATCH(Model!AN$14,Model!$R$14:'Model'!$V$14,FALSE))*INDEX(Model!$X45:$AB45,MATCH(Model!AN$12+Model!AN$13,Model!$X$14:$AB$14,FALSE))</f>
        <v>1</v>
      </c>
      <c r="AO45" s="23">
        <f>INDEX(Model!$R45:$V45,,MATCH(Model!AO$14,Model!$R$14:'Model'!$V$14,FALSE))*INDEX(Model!$X45:$AB45,MATCH(Model!AO$12+Model!AO$13,Model!$X$14:$AB$14,FALSE))</f>
        <v>1</v>
      </c>
      <c r="AP45" s="23">
        <f>INDEX(Model!$R45:$V45,,MATCH(Model!AP$14,Model!$R$14:'Model'!$V$14,FALSE))*INDEX(Model!$X45:$AB45,MATCH(Model!AP$12+Model!AP$13,Model!$X$14:$AB$14,FALSE))</f>
        <v>0.65</v>
      </c>
      <c r="AQ45" s="23">
        <f>INDEX(Model!$R45:$V45,,MATCH(Model!AQ$14,Model!$R$14:'Model'!$V$14,FALSE))*INDEX(Model!$X45:$AB45,MATCH(Model!AQ$12+Model!AQ$13,Model!$X$14:$AB$14,FALSE))</f>
        <v>1</v>
      </c>
      <c r="AR45" s="23">
        <f>INDEX(Model!$R45:$V45,,MATCH(Model!AR$14,Model!$R$14:'Model'!$V$14,FALSE))*INDEX(Model!$X45:$AB45,MATCH(Model!AR$12+Model!AR$13,Model!$X$14:$AB$14,FALSE))</f>
        <v>1</v>
      </c>
      <c r="AS45" s="23">
        <f>INDEX(Model!$R45:$V45,,MATCH(Model!AS$14,Model!$R$14:'Model'!$V$14,FALSE))*INDEX(Model!$X45:$AB45,MATCH(Model!AS$12+Model!AS$13,Model!$X$14:$AB$14,FALSE))</f>
        <v>1</v>
      </c>
      <c r="AT45" s="23">
        <f>INDEX(Model!$R45:$V45,,MATCH(Model!AT$14,Model!$R$14:'Model'!$V$14,FALSE))*INDEX(Model!$X45:$AB45,MATCH(Model!AT$12+Model!AT$13,Model!$X$14:$AB$14,FALSE))</f>
        <v>1</v>
      </c>
      <c r="AU45" s="23">
        <f>INDEX(Model!$R45:$V45,,MATCH(Model!AU$14,Model!$R$14:'Model'!$V$14,FALSE))*INDEX(Model!$X45:$AB45,MATCH(Model!AU$12+Model!AU$13,Model!$X$14:$AB$14,FALSE))</f>
        <v>0.65</v>
      </c>
      <c r="AV45" s="23">
        <f>INDEX(Model!$R45:$V45,,MATCH(Model!AV$14,Model!$R$14:'Model'!$V$14,FALSE))*INDEX(Model!$X45:$AB45,MATCH(Model!AV$12+Model!AV$13,Model!$X$14:$AB$14,FALSE))</f>
        <v>1</v>
      </c>
      <c r="AW45" s="23">
        <f>INDEX(Model!$R45:$V45,,MATCH(Model!AW$14,Model!$R$14:'Model'!$V$14,FALSE))*INDEX(Model!$X45:$AB45,MATCH(Model!AW$12+Model!AW$13,Model!$X$14:$AB$14,FALSE))</f>
        <v>1</v>
      </c>
      <c r="AX45" s="23">
        <f>INDEX(Model!$R45:$V45,,MATCH(Model!AX$14,Model!$R$14:'Model'!$V$14,FALSE))*INDEX(Model!$X45:$AB45,MATCH(Model!AX$12+Model!AX$13,Model!$X$14:$AB$14,FALSE))</f>
        <v>1</v>
      </c>
      <c r="AY45" s="23">
        <f>INDEX(Model!$R45:$V45,,MATCH(Model!AY$14,Model!$R$14:'Model'!$V$14,FALSE))*INDEX(Model!$X45:$AB45,MATCH(Model!AY$12+Model!AY$13,Model!$X$14:$AB$14,FALSE))</f>
        <v>1</v>
      </c>
      <c r="AZ45" s="23">
        <f>INDEX(Model!$R45:$V45,,MATCH(Model!AZ$14,Model!$R$14:'Model'!$V$14,FALSE))*INDEX(Model!$X45:$AB45,MATCH(Model!AZ$12+Model!AZ$13,Model!$X$14:$AB$14,FALSE))</f>
        <v>0.65</v>
      </c>
      <c r="BA45" s="23">
        <f>INDEX(Model!$R45:$V45,,MATCH(Model!BA$14,Model!$R$14:'Model'!$V$14,FALSE))*INDEX(Model!$X45:$AB45,MATCH(Model!BA$12+Model!BA$13,Model!$X$14:$AB$14,FALSE))</f>
        <v>1</v>
      </c>
      <c r="BB45" s="23">
        <f>INDEX(Model!$R45:$V45,,MATCH(Model!BB$14,Model!$R$14:'Model'!$V$14,FALSE))*INDEX(Model!$X45:$AB45,MATCH(Model!BB$12+Model!BB$13,Model!$X$14:$AB$14,FALSE))</f>
        <v>1</v>
      </c>
      <c r="BC45" s="23">
        <f>INDEX(Model!$R45:$V45,,MATCH(Model!BC$14,Model!$R$14:'Model'!$V$14,FALSE))*INDEX(Model!$X45:$AB45,MATCH(Model!BC$12+Model!BC$13,Model!$X$14:$AB$14,FALSE))</f>
        <v>1</v>
      </c>
      <c r="BD45" s="60"/>
      <c r="BE45" s="33">
        <f>Model!C45*1%</f>
        <v>168.62141881222729</v>
      </c>
      <c r="BF45" s="1"/>
      <c r="BG45" s="1"/>
      <c r="BH45" s="38">
        <f>IF(Model!$C45&lt;Model!CI$12,Model!CI$13,0)</f>
        <v>0</v>
      </c>
      <c r="BI45" s="38">
        <f>IF(Model!$C45&lt;Model!CJ$12,Model!CJ$13,0)</f>
        <v>0</v>
      </c>
      <c r="BJ45" s="38">
        <f>IF(Model!$C45&lt;Model!CK$12,Model!CK$13,0)</f>
        <v>0</v>
      </c>
      <c r="BK45" s="38">
        <f>IF(Model!$C45&lt;Model!CL$12,Model!CL$13,0)</f>
        <v>0</v>
      </c>
      <c r="BL45" s="38">
        <f>IF(Model!$C45&lt;Model!CM$12,Model!CM$13,0)</f>
        <v>0</v>
      </c>
      <c r="BM45" s="38">
        <f>IF(Model!$C45&lt;Model!CN$12,Model!CN$13,0)</f>
        <v>0</v>
      </c>
      <c r="BN45" s="38">
        <f>IF(Model!$C45&lt;Model!CO$12,Model!CO$13,0)</f>
        <v>0</v>
      </c>
      <c r="BO45" s="38">
        <f>IF(Model!$C45&lt;Model!CP$12,Model!CP$13,0)</f>
        <v>0</v>
      </c>
      <c r="BP45" s="38">
        <f>IF(Model!$C45&lt;Model!CQ$12,Model!CQ$13,0)</f>
        <v>0</v>
      </c>
      <c r="BQ45" s="38">
        <f>IF(Model!$C45&lt;Model!CR$12,Model!CR$13,0)</f>
        <v>0</v>
      </c>
      <c r="BR45" s="38">
        <f>IF(Model!$C45&lt;Model!CS$12,Model!CS$13,0)</f>
        <v>0</v>
      </c>
      <c r="BS45" s="38">
        <f>IF(Model!$C45&lt;Model!CT$12,Model!CT$13,0)</f>
        <v>0</v>
      </c>
      <c r="BT45" s="38">
        <f>IF(Model!$C45&lt;Model!CU$12,Model!CU$13,0)</f>
        <v>0</v>
      </c>
      <c r="BU45" s="38">
        <f>IF(Model!$C45&lt;Model!CV$12,Model!CV$13,0)</f>
        <v>0</v>
      </c>
      <c r="BV45" s="38">
        <f>IF(Model!$C45&lt;Model!CW$12,Model!CW$13,0)</f>
        <v>0</v>
      </c>
      <c r="BW45" s="38">
        <f>IF(Model!$C45&lt;Model!CX$12,Model!CX$13,0)</f>
        <v>0</v>
      </c>
      <c r="BX45" s="38">
        <f>IF(Model!$C45&lt;Model!CY$12,Model!CY$13,0)</f>
        <v>0</v>
      </c>
      <c r="BY45" s="38">
        <f>IF(Model!$C45&lt;Model!CZ$12,Model!CZ$13,0)</f>
        <v>0</v>
      </c>
      <c r="BZ45" s="38">
        <f>IF(Model!$C45&lt;Model!DA$12,Model!DA$13,0)</f>
        <v>0</v>
      </c>
      <c r="CA45" s="38">
        <f>IF(Model!$C45&lt;Model!DB$12,Model!DB$13,0)</f>
        <v>0</v>
      </c>
      <c r="CB45" s="38">
        <f>IF(Model!$C45&lt;Model!DC$12,Model!DC$13,0)</f>
        <v>0</v>
      </c>
      <c r="CC45" s="38">
        <f>IF(Model!$C45&lt;Model!DD$12,Model!DD$13,0)</f>
        <v>0</v>
      </c>
      <c r="CD45" s="38">
        <f>IF(Model!$C45&lt;Model!DE$12,Model!DE$13,0)</f>
        <v>0</v>
      </c>
      <c r="CE45" s="38">
        <f>IF(Model!$C45&lt;Model!DF$12,Model!DF$13,0)</f>
        <v>0</v>
      </c>
      <c r="CF45" s="38">
        <f>IF(Model!$C45&lt;Model!DG$12,Model!DG$13,0)</f>
        <v>0</v>
      </c>
      <c r="CG45" s="1"/>
      <c r="CH45" s="1"/>
      <c r="CI45" s="40">
        <f>Model!$BE45+Model!BH45-50</f>
        <v>118.62141881222729</v>
      </c>
      <c r="CJ45" s="40">
        <f>Model!$BE45+Model!BI45-50</f>
        <v>118.62141881222729</v>
      </c>
      <c r="CK45" s="40">
        <f>Model!$BE45+Model!BJ45-50</f>
        <v>118.62141881222729</v>
      </c>
      <c r="CL45" s="40">
        <f>Model!$BE45+Model!BK45-50</f>
        <v>118.62141881222729</v>
      </c>
      <c r="CM45" s="40">
        <f>Model!$BE45+Model!BL45-50</f>
        <v>118.62141881222729</v>
      </c>
      <c r="CN45" s="40">
        <f>Model!$BE45+Model!BM45-50</f>
        <v>118.62141881222729</v>
      </c>
      <c r="CO45" s="40">
        <f>Model!$BE45+Model!BN45-50</f>
        <v>118.62141881222729</v>
      </c>
      <c r="CP45" s="40">
        <f>Model!$BE45+Model!BO45-50</f>
        <v>118.62141881222729</v>
      </c>
      <c r="CQ45" s="40">
        <f>Model!$BE45+Model!BP45-50</f>
        <v>118.62141881222729</v>
      </c>
      <c r="CR45" s="40">
        <f>Model!$BE45+Model!BQ45-50</f>
        <v>118.62141881222729</v>
      </c>
      <c r="CS45" s="40">
        <f>Model!$BE45+Model!BR45-50</f>
        <v>118.62141881222729</v>
      </c>
      <c r="CT45" s="40">
        <f>Model!$BE45+Model!BS45-50</f>
        <v>118.62141881222729</v>
      </c>
      <c r="CU45" s="40">
        <f>Model!$BE45+Model!BT45-50</f>
        <v>118.62141881222729</v>
      </c>
      <c r="CV45" s="40">
        <f>Model!$BE45+Model!BU45-50</f>
        <v>118.62141881222729</v>
      </c>
      <c r="CW45" s="40">
        <f>Model!$BE45+Model!BV45-50</f>
        <v>118.62141881222729</v>
      </c>
      <c r="CX45" s="40">
        <f>Model!$BE45+Model!BW45-50</f>
        <v>118.62141881222729</v>
      </c>
      <c r="CY45" s="40">
        <f>Model!$BE45+Model!BX45-50</f>
        <v>118.62141881222729</v>
      </c>
      <c r="CZ45" s="40">
        <f>Model!$BE45+Model!BY45-50</f>
        <v>118.62141881222729</v>
      </c>
      <c r="DA45" s="40">
        <f>Model!$BE45+Model!BZ45-50</f>
        <v>118.62141881222729</v>
      </c>
      <c r="DB45" s="40">
        <f>Model!$BE45+Model!CA45-50</f>
        <v>118.62141881222729</v>
      </c>
      <c r="DC45" s="40">
        <f>Model!$BE45+Model!CB45-50</f>
        <v>118.62141881222729</v>
      </c>
      <c r="DD45" s="40">
        <f>Model!$BE45+Model!CC45-50</f>
        <v>118.62141881222729</v>
      </c>
      <c r="DE45" s="40">
        <f>Model!$BE45+Model!CD45-50</f>
        <v>118.62141881222729</v>
      </c>
      <c r="DF45" s="40">
        <f>Model!$BE45+Model!CE45-50</f>
        <v>118.62141881222729</v>
      </c>
      <c r="DG45" s="40">
        <f>Model!$BE45+Model!CF45-50</f>
        <v>118.62141881222729</v>
      </c>
      <c r="DH45" s="36"/>
      <c r="DI45" s="36"/>
      <c r="DJ45" s="40">
        <f>Model!AE45*Model!CI45</f>
        <v>118.62141881222729</v>
      </c>
      <c r="DK45" s="40">
        <f>Model!AF45*Model!CJ45</f>
        <v>77.103922227947734</v>
      </c>
      <c r="DL45" s="40">
        <f>Model!AG45*Model!CK45</f>
        <v>118.62141881222729</v>
      </c>
      <c r="DM45" s="40">
        <f>Model!AH45*Model!CL45</f>
        <v>118.62141881222729</v>
      </c>
      <c r="DN45" s="40">
        <f>Model!AI45*Model!CM45</f>
        <v>118.62141881222729</v>
      </c>
      <c r="DO45" s="40">
        <f>Model!AJ45*Model!CN45</f>
        <v>118.62141881222729</v>
      </c>
      <c r="DP45" s="40">
        <f>Model!AK45*Model!CO45</f>
        <v>77.103922227947734</v>
      </c>
      <c r="DQ45" s="40">
        <f>Model!AL45*Model!CP45</f>
        <v>118.62141881222729</v>
      </c>
      <c r="DR45" s="40">
        <f>Model!AM45*Model!CQ45</f>
        <v>118.62141881222729</v>
      </c>
      <c r="DS45" s="40">
        <f>Model!AN45*Model!CR45</f>
        <v>118.62141881222729</v>
      </c>
      <c r="DT45" s="40">
        <f>Model!AO45*Model!CS45</f>
        <v>118.62141881222729</v>
      </c>
      <c r="DU45" s="40">
        <f>Model!AP45*Model!CT45</f>
        <v>77.103922227947734</v>
      </c>
      <c r="DV45" s="40">
        <f>Model!AQ45*Model!CU45</f>
        <v>118.62141881222729</v>
      </c>
      <c r="DW45" s="40">
        <f>Model!AR45*Model!CV45</f>
        <v>118.62141881222729</v>
      </c>
      <c r="DX45" s="40">
        <f>Model!AS45*Model!CW45</f>
        <v>118.62141881222729</v>
      </c>
      <c r="DY45" s="40">
        <f>Model!AT45*Model!CX45</f>
        <v>118.62141881222729</v>
      </c>
      <c r="DZ45" s="40">
        <f>Model!AU45*Model!CY45</f>
        <v>77.103922227947734</v>
      </c>
      <c r="EA45" s="40">
        <f>Model!AV45*Model!CZ45</f>
        <v>118.62141881222729</v>
      </c>
      <c r="EB45" s="40">
        <f>Model!AW45*Model!DA45</f>
        <v>118.62141881222729</v>
      </c>
      <c r="EC45" s="40">
        <f>Model!AX45*Model!DB45</f>
        <v>118.62141881222729</v>
      </c>
      <c r="ED45" s="40">
        <f>Model!AY45*Model!DC45</f>
        <v>118.62141881222729</v>
      </c>
      <c r="EE45" s="40">
        <f>Model!AZ45*Model!DD45</f>
        <v>77.103922227947734</v>
      </c>
      <c r="EF45" s="40">
        <f>Model!BA45*Model!DE45</f>
        <v>118.62141881222729</v>
      </c>
      <c r="EG45" s="40">
        <f>Model!BB45*Model!DF45</f>
        <v>118.62141881222729</v>
      </c>
      <c r="EH45" s="40">
        <f>Model!BC45*Model!DG45</f>
        <v>118.62141881222729</v>
      </c>
      <c r="EI45" s="36"/>
      <c r="EJ45" s="36"/>
      <c r="EK45" s="36"/>
      <c r="EL45" s="36"/>
      <c r="EM45" s="36"/>
      <c r="EN45" s="36"/>
      <c r="EO45" s="36"/>
      <c r="EP45" s="36"/>
      <c r="EQ45" s="36"/>
      <c r="ER45" s="36"/>
      <c r="ES45" s="36"/>
      <c r="ET45" s="36"/>
      <c r="EU45" s="36"/>
    </row>
    <row r="46" spans="1:151">
      <c r="A46">
        <v>1081</v>
      </c>
      <c r="B46" s="29">
        <f>INDEX('Customer Longevity'!$A$7:$A$206,MATCH(Scratch!A46,'Customer Longevity'!$B$7:$B$206,0))</f>
        <v>6.5452079648045638</v>
      </c>
      <c r="C46" s="3">
        <f ca="1">VLOOKUP(A46,'Average Balance'!A:B,2,FALSE)</f>
        <v>11161.864082176446</v>
      </c>
      <c r="D46" s="3"/>
      <c r="E46" s="29">
        <f>INDEX('Distance to Each Branch'!$C$7:$C$806,MATCH(Scratch!$A46&amp;Scratch!E$14,'Distance to Each Branch'!$K$7:$K$806,0))</f>
        <v>3.4744536532910937</v>
      </c>
      <c r="F46" s="29">
        <f>INDEX('Distance to Each Branch'!$C$7:$C$806,MATCH(Scratch!$A46&amp;Scratch!F$14,'Distance to Each Branch'!$K$7:$K$806,0))</f>
        <v>0.25777817435166922</v>
      </c>
      <c r="G46" s="29">
        <f>INDEX('Distance to Each Branch'!$C$7:$C$806,MATCH(Scratch!$A46&amp;Scratch!G$14,'Distance to Each Branch'!$K$7:$K$806,0))</f>
        <v>4.556000579663368</v>
      </c>
      <c r="H46" s="29">
        <f>INDEX('Distance to Each Branch'!$C$7:$C$806,MATCH(Scratch!$A46&amp;Scratch!H$14,'Distance to Each Branch'!$K$7:$K$806,0))</f>
        <v>2.8052716114316651</v>
      </c>
      <c r="I46" s="29" t="str">
        <f t="shared" si="23"/>
        <v>Branch B</v>
      </c>
      <c r="K46" s="34">
        <f>MIN(Model!E46:'Model'!H46)</f>
        <v>0.25777817435166922</v>
      </c>
      <c r="L46" s="34">
        <v>0</v>
      </c>
      <c r="M46" s="29">
        <f>IF(Model!E46=Model!$K46,SMALL(Model!$E46:'Model'!$H46,2)-Model!$K46,0)</f>
        <v>0</v>
      </c>
      <c r="N46" s="29">
        <f>IF(Model!F46=Model!$K46,SMALL(Model!$E46:'Model'!$H46,2)-Model!$K46,0)</f>
        <v>2.547493437079996</v>
      </c>
      <c r="O46" s="29">
        <f>IF(Model!G46=Model!$K46,SMALL(Model!$E46:'Model'!$H46,2)-Model!$K46,0)</f>
        <v>0</v>
      </c>
      <c r="P46" s="29">
        <f>IF(Model!H46=Model!$K46,SMALL(Model!$E46:'Model'!$H46,2)-Model!$K46,0)</f>
        <v>0</v>
      </c>
      <c r="R46" s="23">
        <v>1</v>
      </c>
      <c r="S46" s="23">
        <f>(1-IF(Model!M46=0,0,INDEX('Branch Closure Driven Attrition'!$D$9:$G$12,MATCH(Model!$B46,'Branch Closure Driven Attrition'!$C$9:$C$12,TRUE),MATCH(Model!M46,'Branch Closure Driven Attrition'!$D$8:$G$8,TRUE))))</f>
        <v>1</v>
      </c>
      <c r="T46" s="23">
        <f>(1-IF(Model!N46=0,0,INDEX('Branch Closure Driven Attrition'!$D$9:$G$12,MATCH(Model!$B46,'Branch Closure Driven Attrition'!$C$9:$C$12,TRUE),MATCH(Model!N46,'Branch Closure Driven Attrition'!$D$8:$G$8,TRUE))))</f>
        <v>0.65</v>
      </c>
      <c r="U46" s="23">
        <f>(1-IF(Model!O46=0,0,INDEX('Branch Closure Driven Attrition'!$D$9:$G$12,MATCH(Model!$B46,'Branch Closure Driven Attrition'!$C$9:$C$12,TRUE),MATCH(Model!O46,'Branch Closure Driven Attrition'!$D$8:$G$8,TRUE))))</f>
        <v>1</v>
      </c>
      <c r="V46" s="23">
        <f>(1-IF(Model!P46=0,0,INDEX('Branch Closure Driven Attrition'!$D$9:$G$12,MATCH(Model!$B46,'Branch Closure Driven Attrition'!$C$9:$C$12,TRUE),MATCH(Model!P46,'Branch Closure Driven Attrition'!$D$8:$G$8,TRUE))))</f>
        <v>1</v>
      </c>
      <c r="W46" s="29"/>
      <c r="X46" s="23">
        <f>Model!R46</f>
        <v>1</v>
      </c>
      <c r="Y46" s="23">
        <f>IF(Model!$C46&lt;'Fee Driven Attrition'!$I$8,1-IF(Model!Y$13='Fee Driven Attrition'!$J$7,'Fee Driven Attrition'!$J$8,'Fee Driven Attrition'!$K$8),1)</f>
        <v>0.9</v>
      </c>
      <c r="Z46" s="23">
        <f>IF(Model!$C46&lt;'Fee Driven Attrition'!$I$9,1-IF(Model!Z$13='Fee Driven Attrition'!$J$7,'Fee Driven Attrition'!$J$9,'Fee Driven Attrition'!$K$9),1)</f>
        <v>0.95</v>
      </c>
      <c r="AA46" s="23">
        <f>IF(Model!$C46&lt;'Fee Driven Attrition'!$I$8,1-IF(Model!AA$13='Fee Driven Attrition'!$J$7,'Fee Driven Attrition'!$J$8,'Fee Driven Attrition'!$K$8),1)</f>
        <v>0.8</v>
      </c>
      <c r="AB46" s="23">
        <f>IF(Model!$C46&lt;'Fee Driven Attrition'!$I$9,1-IF(Model!AB$13='Fee Driven Attrition'!$J$7,'Fee Driven Attrition'!$J$9,'Fee Driven Attrition'!$K$9),1)</f>
        <v>0.85</v>
      </c>
      <c r="AC46" s="29"/>
      <c r="AD46" s="23"/>
      <c r="AE46" s="23">
        <f>INDEX(Model!$R46:$V46,,MATCH(Model!AE$14,Model!$R$14:'Model'!$V$14,FALSE))*INDEX(Model!$X46:$AB46,MATCH(Model!AE$12+Model!AE$13,Model!$X$14:$AB$14,FALSE))</f>
        <v>1</v>
      </c>
      <c r="AF46" s="23">
        <f>INDEX(Model!$R46:$V46,,MATCH(Model!AF$14,Model!$R$14:'Model'!$V$14,FALSE))*INDEX(Model!$X46:$AB46,MATCH(Model!AF$12+Model!AF$13,Model!$X$14:$AB$14,FALSE))</f>
        <v>1</v>
      </c>
      <c r="AG46" s="23">
        <f>INDEX(Model!$R46:$V46,,MATCH(Model!AG$14,Model!$R$14:'Model'!$V$14,FALSE))*INDEX(Model!$X46:$AB46,MATCH(Model!AG$12+Model!AG$13,Model!$X$14:$AB$14,FALSE))</f>
        <v>0.65</v>
      </c>
      <c r="AH46" s="23">
        <f>INDEX(Model!$R46:$V46,,MATCH(Model!AH$14,Model!$R$14:'Model'!$V$14,FALSE))*INDEX(Model!$X46:$AB46,MATCH(Model!AH$12+Model!AH$13,Model!$X$14:$AB$14,FALSE))</f>
        <v>1</v>
      </c>
      <c r="AI46" s="23">
        <f>INDEX(Model!$R46:$V46,,MATCH(Model!AI$14,Model!$R$14:'Model'!$V$14,FALSE))*INDEX(Model!$X46:$AB46,MATCH(Model!AI$12+Model!AI$13,Model!$X$14:$AB$14,FALSE))</f>
        <v>1</v>
      </c>
      <c r="AJ46" s="23">
        <f>INDEX(Model!$R46:$V46,,MATCH(Model!AJ$14,Model!$R$14:'Model'!$V$14,FALSE))*INDEX(Model!$X46:$AB46,MATCH(Model!AJ$12+Model!AJ$13,Model!$X$14:$AB$14,FALSE))</f>
        <v>0.9</v>
      </c>
      <c r="AK46" s="23">
        <f>INDEX(Model!$R46:$V46,,MATCH(Model!AK$14,Model!$R$14:'Model'!$V$14,FALSE))*INDEX(Model!$X46:$AB46,MATCH(Model!AK$12+Model!AK$13,Model!$X$14:$AB$14,FALSE))</f>
        <v>0.9</v>
      </c>
      <c r="AL46" s="23">
        <f>INDEX(Model!$R46:$V46,,MATCH(Model!AL$14,Model!$R$14:'Model'!$V$14,FALSE))*INDEX(Model!$X46:$AB46,MATCH(Model!AL$12+Model!AL$13,Model!$X$14:$AB$14,FALSE))</f>
        <v>0.58500000000000008</v>
      </c>
      <c r="AM46" s="23">
        <f>INDEX(Model!$R46:$V46,,MATCH(Model!AM$14,Model!$R$14:'Model'!$V$14,FALSE))*INDEX(Model!$X46:$AB46,MATCH(Model!AM$12+Model!AM$13,Model!$X$14:$AB$14,FALSE))</f>
        <v>0.9</v>
      </c>
      <c r="AN46" s="23">
        <f>INDEX(Model!$R46:$V46,,MATCH(Model!AN$14,Model!$R$14:'Model'!$V$14,FALSE))*INDEX(Model!$X46:$AB46,MATCH(Model!AN$12+Model!AN$13,Model!$X$14:$AB$14,FALSE))</f>
        <v>0.9</v>
      </c>
      <c r="AO46" s="23">
        <f>INDEX(Model!$R46:$V46,,MATCH(Model!AO$14,Model!$R$14:'Model'!$V$14,FALSE))*INDEX(Model!$X46:$AB46,MATCH(Model!AO$12+Model!AO$13,Model!$X$14:$AB$14,FALSE))</f>
        <v>0.95</v>
      </c>
      <c r="AP46" s="23">
        <f>INDEX(Model!$R46:$V46,,MATCH(Model!AP$14,Model!$R$14:'Model'!$V$14,FALSE))*INDEX(Model!$X46:$AB46,MATCH(Model!AP$12+Model!AP$13,Model!$X$14:$AB$14,FALSE))</f>
        <v>0.95</v>
      </c>
      <c r="AQ46" s="23">
        <f>INDEX(Model!$R46:$V46,,MATCH(Model!AQ$14,Model!$R$14:'Model'!$V$14,FALSE))*INDEX(Model!$X46:$AB46,MATCH(Model!AQ$12+Model!AQ$13,Model!$X$14:$AB$14,FALSE))</f>
        <v>0.61749999999999994</v>
      </c>
      <c r="AR46" s="23">
        <f>INDEX(Model!$R46:$V46,,MATCH(Model!AR$14,Model!$R$14:'Model'!$V$14,FALSE))*INDEX(Model!$X46:$AB46,MATCH(Model!AR$12+Model!AR$13,Model!$X$14:$AB$14,FALSE))</f>
        <v>0.95</v>
      </c>
      <c r="AS46" s="23">
        <f>INDEX(Model!$R46:$V46,,MATCH(Model!AS$14,Model!$R$14:'Model'!$V$14,FALSE))*INDEX(Model!$X46:$AB46,MATCH(Model!AS$12+Model!AS$13,Model!$X$14:$AB$14,FALSE))</f>
        <v>0.95</v>
      </c>
      <c r="AT46" s="23">
        <f>INDEX(Model!$R46:$V46,,MATCH(Model!AT$14,Model!$R$14:'Model'!$V$14,FALSE))*INDEX(Model!$X46:$AB46,MATCH(Model!AT$12+Model!AT$13,Model!$X$14:$AB$14,FALSE))</f>
        <v>0.8</v>
      </c>
      <c r="AU46" s="23">
        <f>INDEX(Model!$R46:$V46,,MATCH(Model!AU$14,Model!$R$14:'Model'!$V$14,FALSE))*INDEX(Model!$X46:$AB46,MATCH(Model!AU$12+Model!AU$13,Model!$X$14:$AB$14,FALSE))</f>
        <v>0.8</v>
      </c>
      <c r="AV46" s="23">
        <f>INDEX(Model!$R46:$V46,,MATCH(Model!AV$14,Model!$R$14:'Model'!$V$14,FALSE))*INDEX(Model!$X46:$AB46,MATCH(Model!AV$12+Model!AV$13,Model!$X$14:$AB$14,FALSE))</f>
        <v>0.52</v>
      </c>
      <c r="AW46" s="23">
        <f>INDEX(Model!$R46:$V46,,MATCH(Model!AW$14,Model!$R$14:'Model'!$V$14,FALSE))*INDEX(Model!$X46:$AB46,MATCH(Model!AW$12+Model!AW$13,Model!$X$14:$AB$14,FALSE))</f>
        <v>0.8</v>
      </c>
      <c r="AX46" s="23">
        <f>INDEX(Model!$R46:$V46,,MATCH(Model!AX$14,Model!$R$14:'Model'!$V$14,FALSE))*INDEX(Model!$X46:$AB46,MATCH(Model!AX$12+Model!AX$13,Model!$X$14:$AB$14,FALSE))</f>
        <v>0.8</v>
      </c>
      <c r="AY46" s="23">
        <f>INDEX(Model!$R46:$V46,,MATCH(Model!AY$14,Model!$R$14:'Model'!$V$14,FALSE))*INDEX(Model!$X46:$AB46,MATCH(Model!AY$12+Model!AY$13,Model!$X$14:$AB$14,FALSE))</f>
        <v>0.85</v>
      </c>
      <c r="AZ46" s="23">
        <f>INDEX(Model!$R46:$V46,,MATCH(Model!AZ$14,Model!$R$14:'Model'!$V$14,FALSE))*INDEX(Model!$X46:$AB46,MATCH(Model!AZ$12+Model!AZ$13,Model!$X$14:$AB$14,FALSE))</f>
        <v>0.85</v>
      </c>
      <c r="BA46" s="23">
        <f>INDEX(Model!$R46:$V46,,MATCH(Model!BA$14,Model!$R$14:'Model'!$V$14,FALSE))*INDEX(Model!$X46:$AB46,MATCH(Model!BA$12+Model!BA$13,Model!$X$14:$AB$14,FALSE))</f>
        <v>0.55249999999999999</v>
      </c>
      <c r="BB46" s="23">
        <f>INDEX(Model!$R46:$V46,,MATCH(Model!BB$14,Model!$R$14:'Model'!$V$14,FALSE))*INDEX(Model!$X46:$AB46,MATCH(Model!BB$12+Model!BB$13,Model!$X$14:$AB$14,FALSE))</f>
        <v>0.85</v>
      </c>
      <c r="BC46" s="23">
        <f>INDEX(Model!$R46:$V46,,MATCH(Model!BC$14,Model!$R$14:'Model'!$V$14,FALSE))*INDEX(Model!$X46:$AB46,MATCH(Model!BC$12+Model!BC$13,Model!$X$14:$AB$14,FALSE))</f>
        <v>0.85</v>
      </c>
      <c r="BD46" s="60"/>
      <c r="BE46" s="33">
        <f>Model!C46*1%</f>
        <v>111.61864082176446</v>
      </c>
      <c r="BF46" s="1"/>
      <c r="BG46" s="1"/>
      <c r="BH46" s="38">
        <f>IF(Model!$C46&lt;Model!CI$12,Model!CI$13,0)</f>
        <v>0</v>
      </c>
      <c r="BI46" s="38">
        <f>IF(Model!$C46&lt;Model!CJ$12,Model!CJ$13,0)</f>
        <v>0</v>
      </c>
      <c r="BJ46" s="38">
        <f>IF(Model!$C46&lt;Model!CK$12,Model!CK$13,0)</f>
        <v>0</v>
      </c>
      <c r="BK46" s="38">
        <f>IF(Model!$C46&lt;Model!CL$12,Model!CL$13,0)</f>
        <v>0</v>
      </c>
      <c r="BL46" s="38">
        <f>IF(Model!$C46&lt;Model!CM$12,Model!CM$13,0)</f>
        <v>0</v>
      </c>
      <c r="BM46" s="38">
        <f>IF(Model!$C46&lt;Model!CN$12,Model!CN$13,0)</f>
        <v>40</v>
      </c>
      <c r="BN46" s="38">
        <f>IF(Model!$C46&lt;Model!CO$12,Model!CO$13,0)</f>
        <v>40</v>
      </c>
      <c r="BO46" s="38">
        <f>IF(Model!$C46&lt;Model!CP$12,Model!CP$13,0)</f>
        <v>40</v>
      </c>
      <c r="BP46" s="38">
        <f>IF(Model!$C46&lt;Model!CQ$12,Model!CQ$13,0)</f>
        <v>40</v>
      </c>
      <c r="BQ46" s="38">
        <f>IF(Model!$C46&lt;Model!CR$12,Model!CR$13,0)</f>
        <v>40</v>
      </c>
      <c r="BR46" s="38">
        <f>IF(Model!$C46&lt;Model!CS$12,Model!CS$13,0)</f>
        <v>40</v>
      </c>
      <c r="BS46" s="38">
        <f>IF(Model!$C46&lt;Model!CT$12,Model!CT$13,0)</f>
        <v>40</v>
      </c>
      <c r="BT46" s="38">
        <f>IF(Model!$C46&lt;Model!CU$12,Model!CU$13,0)</f>
        <v>40</v>
      </c>
      <c r="BU46" s="38">
        <f>IF(Model!$C46&lt;Model!CV$12,Model!CV$13,0)</f>
        <v>40</v>
      </c>
      <c r="BV46" s="38">
        <f>IF(Model!$C46&lt;Model!CW$12,Model!CW$13,0)</f>
        <v>40</v>
      </c>
      <c r="BW46" s="38">
        <f>IF(Model!$C46&lt;Model!CX$12,Model!CX$13,0)</f>
        <v>60</v>
      </c>
      <c r="BX46" s="38">
        <f>IF(Model!$C46&lt;Model!CY$12,Model!CY$13,0)</f>
        <v>60</v>
      </c>
      <c r="BY46" s="38">
        <f>IF(Model!$C46&lt;Model!CZ$12,Model!CZ$13,0)</f>
        <v>60</v>
      </c>
      <c r="BZ46" s="38">
        <f>IF(Model!$C46&lt;Model!DA$12,Model!DA$13,0)</f>
        <v>60</v>
      </c>
      <c r="CA46" s="38">
        <f>IF(Model!$C46&lt;Model!DB$12,Model!DB$13,0)</f>
        <v>60</v>
      </c>
      <c r="CB46" s="38">
        <f>IF(Model!$C46&lt;Model!DC$12,Model!DC$13,0)</f>
        <v>60</v>
      </c>
      <c r="CC46" s="38">
        <f>IF(Model!$C46&lt;Model!DD$12,Model!DD$13,0)</f>
        <v>60</v>
      </c>
      <c r="CD46" s="38">
        <f>IF(Model!$C46&lt;Model!DE$12,Model!DE$13,0)</f>
        <v>60</v>
      </c>
      <c r="CE46" s="38">
        <f>IF(Model!$C46&lt;Model!DF$12,Model!DF$13,0)</f>
        <v>60</v>
      </c>
      <c r="CF46" s="38">
        <f>IF(Model!$C46&lt;Model!DG$12,Model!DG$13,0)</f>
        <v>60</v>
      </c>
      <c r="CG46" s="1"/>
      <c r="CH46" s="1"/>
      <c r="CI46" s="40">
        <f>Model!$BE46+Model!BH46-50</f>
        <v>61.618640821764458</v>
      </c>
      <c r="CJ46" s="40">
        <f>Model!$BE46+Model!BI46-50</f>
        <v>61.618640821764458</v>
      </c>
      <c r="CK46" s="40">
        <f>Model!$BE46+Model!BJ46-50</f>
        <v>61.618640821764458</v>
      </c>
      <c r="CL46" s="40">
        <f>Model!$BE46+Model!BK46-50</f>
        <v>61.618640821764458</v>
      </c>
      <c r="CM46" s="40">
        <f>Model!$BE46+Model!BL46-50</f>
        <v>61.618640821764458</v>
      </c>
      <c r="CN46" s="40">
        <f>Model!$BE46+Model!BM46-50</f>
        <v>101.61864082176447</v>
      </c>
      <c r="CO46" s="40">
        <f>Model!$BE46+Model!BN46-50</f>
        <v>101.61864082176447</v>
      </c>
      <c r="CP46" s="40">
        <f>Model!$BE46+Model!BO46-50</f>
        <v>101.61864082176447</v>
      </c>
      <c r="CQ46" s="40">
        <f>Model!$BE46+Model!BP46-50</f>
        <v>101.61864082176447</v>
      </c>
      <c r="CR46" s="40">
        <f>Model!$BE46+Model!BQ46-50</f>
        <v>101.61864082176447</v>
      </c>
      <c r="CS46" s="40">
        <f>Model!$BE46+Model!BR46-50</f>
        <v>101.61864082176447</v>
      </c>
      <c r="CT46" s="40">
        <f>Model!$BE46+Model!BS46-50</f>
        <v>101.61864082176447</v>
      </c>
      <c r="CU46" s="40">
        <f>Model!$BE46+Model!BT46-50</f>
        <v>101.61864082176447</v>
      </c>
      <c r="CV46" s="40">
        <f>Model!$BE46+Model!BU46-50</f>
        <v>101.61864082176447</v>
      </c>
      <c r="CW46" s="40">
        <f>Model!$BE46+Model!BV46-50</f>
        <v>101.61864082176447</v>
      </c>
      <c r="CX46" s="40">
        <f>Model!$BE46+Model!BW46-50</f>
        <v>121.61864082176447</v>
      </c>
      <c r="CY46" s="40">
        <f>Model!$BE46+Model!BX46-50</f>
        <v>121.61864082176447</v>
      </c>
      <c r="CZ46" s="40">
        <f>Model!$BE46+Model!BY46-50</f>
        <v>121.61864082176447</v>
      </c>
      <c r="DA46" s="40">
        <f>Model!$BE46+Model!BZ46-50</f>
        <v>121.61864082176447</v>
      </c>
      <c r="DB46" s="40">
        <f>Model!$BE46+Model!CA46-50</f>
        <v>121.61864082176447</v>
      </c>
      <c r="DC46" s="40">
        <f>Model!$BE46+Model!CB46-50</f>
        <v>121.61864082176447</v>
      </c>
      <c r="DD46" s="40">
        <f>Model!$BE46+Model!CC46-50</f>
        <v>121.61864082176447</v>
      </c>
      <c r="DE46" s="40">
        <f>Model!$BE46+Model!CD46-50</f>
        <v>121.61864082176447</v>
      </c>
      <c r="DF46" s="40">
        <f>Model!$BE46+Model!CE46-50</f>
        <v>121.61864082176447</v>
      </c>
      <c r="DG46" s="40">
        <f>Model!$BE46+Model!CF46-50</f>
        <v>121.61864082176447</v>
      </c>
      <c r="DH46" s="36"/>
      <c r="DI46" s="36"/>
      <c r="DJ46" s="40">
        <f>Model!AE46*Model!CI46</f>
        <v>61.618640821764458</v>
      </c>
      <c r="DK46" s="40">
        <f>Model!AF46*Model!CJ46</f>
        <v>61.618640821764458</v>
      </c>
      <c r="DL46" s="40">
        <f>Model!AG46*Model!CK46</f>
        <v>40.052116534146897</v>
      </c>
      <c r="DM46" s="40">
        <f>Model!AH46*Model!CL46</f>
        <v>61.618640821764458</v>
      </c>
      <c r="DN46" s="40">
        <f>Model!AI46*Model!CM46</f>
        <v>61.618640821764458</v>
      </c>
      <c r="DO46" s="40">
        <f>Model!AJ46*Model!CN46</f>
        <v>91.456776739588022</v>
      </c>
      <c r="DP46" s="40">
        <f>Model!AK46*Model!CO46</f>
        <v>91.456776739588022</v>
      </c>
      <c r="DQ46" s="40">
        <f>Model!AL46*Model!CP46</f>
        <v>59.446904880732227</v>
      </c>
      <c r="DR46" s="40">
        <f>Model!AM46*Model!CQ46</f>
        <v>91.456776739588022</v>
      </c>
      <c r="DS46" s="40">
        <f>Model!AN46*Model!CR46</f>
        <v>91.456776739588022</v>
      </c>
      <c r="DT46" s="40">
        <f>Model!AO46*Model!CS46</f>
        <v>96.53770878067624</v>
      </c>
      <c r="DU46" s="40">
        <f>Model!AP46*Model!CT46</f>
        <v>96.53770878067624</v>
      </c>
      <c r="DV46" s="40">
        <f>Model!AQ46*Model!CU46</f>
        <v>62.749510707439555</v>
      </c>
      <c r="DW46" s="40">
        <f>Model!AR46*Model!CV46</f>
        <v>96.53770878067624</v>
      </c>
      <c r="DX46" s="40">
        <f>Model!AS46*Model!CW46</f>
        <v>96.53770878067624</v>
      </c>
      <c r="DY46" s="40">
        <f>Model!AT46*Model!CX46</f>
        <v>97.294912657411587</v>
      </c>
      <c r="DZ46" s="40">
        <f>Model!AU46*Model!CY46</f>
        <v>97.294912657411587</v>
      </c>
      <c r="EA46" s="40">
        <f>Model!AV46*Model!CZ46</f>
        <v>63.241693227317526</v>
      </c>
      <c r="EB46" s="40">
        <f>Model!AW46*Model!DA46</f>
        <v>97.294912657411587</v>
      </c>
      <c r="EC46" s="40">
        <f>Model!AX46*Model!DB46</f>
        <v>97.294912657411587</v>
      </c>
      <c r="ED46" s="40">
        <f>Model!AY46*Model!DC46</f>
        <v>103.3758446984998</v>
      </c>
      <c r="EE46" s="40">
        <f>Model!AZ46*Model!DD46</f>
        <v>103.3758446984998</v>
      </c>
      <c r="EF46" s="40">
        <f>Model!BA46*Model!DE46</f>
        <v>67.194299054024867</v>
      </c>
      <c r="EG46" s="40">
        <f>Model!BB46*Model!DF46</f>
        <v>103.3758446984998</v>
      </c>
      <c r="EH46" s="40">
        <f>Model!BC46*Model!DG46</f>
        <v>103.3758446984998</v>
      </c>
      <c r="EI46" s="36"/>
      <c r="EJ46" s="36"/>
      <c r="EK46" s="36"/>
      <c r="EL46" s="36"/>
      <c r="EM46" s="36"/>
      <c r="EN46" s="36"/>
      <c r="EO46" s="36"/>
      <c r="EP46" s="36"/>
      <c r="EQ46" s="36"/>
      <c r="ER46" s="36"/>
      <c r="ES46" s="36"/>
      <c r="ET46" s="36"/>
      <c r="EU46" s="36"/>
    </row>
    <row r="47" spans="1:151">
      <c r="A47">
        <v>1046</v>
      </c>
      <c r="B47" s="29">
        <f>INDEX('Customer Longevity'!$A$7:$A$206,MATCH(Scratch!A47,'Customer Longevity'!$B$7:$B$206,0))</f>
        <v>1.8688910788923758</v>
      </c>
      <c r="C47" s="3">
        <f ca="1">VLOOKUP(A47,'Average Balance'!A:B,2,FALSE)</f>
        <v>7014.2083154031052</v>
      </c>
      <c r="D47" s="3"/>
      <c r="E47" s="29">
        <f>INDEX('Distance to Each Branch'!$C$7:$C$806,MATCH(Scratch!$A47&amp;Scratch!E$14,'Distance to Each Branch'!$K$7:$K$806,0))</f>
        <v>6.736819636710373</v>
      </c>
      <c r="F47" s="29">
        <f>INDEX('Distance to Each Branch'!$C$7:$C$806,MATCH(Scratch!$A47&amp;Scratch!F$14,'Distance to Each Branch'!$K$7:$K$806,0))</f>
        <v>3.3036582470986344</v>
      </c>
      <c r="G47" s="29">
        <f>INDEX('Distance to Each Branch'!$C$7:$C$806,MATCH(Scratch!$A47&amp;Scratch!G$14,'Distance to Each Branch'!$K$7:$K$806,0))</f>
        <v>3.95677800462673</v>
      </c>
      <c r="H47" s="29">
        <f>INDEX('Distance to Each Branch'!$C$7:$C$806,MATCH(Scratch!$A47&amp;Scratch!H$14,'Distance to Each Branch'!$K$7:$K$806,0))</f>
        <v>2.0531192967170351</v>
      </c>
      <c r="I47" s="29" t="str">
        <f t="shared" ref="I47:I78" si="24">IF(E47=K47,"Branch A",IF(F47=K47,"Branch B",IF(G47=K47,"Branch C","Branch D")))</f>
        <v>Branch D</v>
      </c>
      <c r="K47" s="34">
        <f>MIN(Model!E47:'Model'!H47)</f>
        <v>2.0531192967170351</v>
      </c>
      <c r="L47" s="34">
        <v>0</v>
      </c>
      <c r="M47" s="29">
        <f>IF(Model!E47=Model!$K47,SMALL(Model!$E47:'Model'!$H47,2)-Model!$K47,0)</f>
        <v>0</v>
      </c>
      <c r="N47" s="29">
        <f>IF(Model!F47=Model!$K47,SMALL(Model!$E47:'Model'!$H47,2)-Model!$K47,0)</f>
        <v>0</v>
      </c>
      <c r="O47" s="29">
        <f>IF(Model!G47=Model!$K47,SMALL(Model!$E47:'Model'!$H47,2)-Model!$K47,0)</f>
        <v>0</v>
      </c>
      <c r="P47" s="29">
        <f>IF(Model!H47=Model!$K47,SMALL(Model!$E47:'Model'!$H47,2)-Model!$K47,0)</f>
        <v>1.2505389503815993</v>
      </c>
      <c r="R47" s="23">
        <v>1</v>
      </c>
      <c r="S47" s="23">
        <f>(1-IF(Model!M47=0,0,INDEX('Branch Closure Driven Attrition'!$D$9:$G$12,MATCH(Model!$B47,'Branch Closure Driven Attrition'!$C$9:$C$12,TRUE),MATCH(Model!M47,'Branch Closure Driven Attrition'!$D$8:$G$8,TRUE))))</f>
        <v>1</v>
      </c>
      <c r="T47" s="23">
        <f>(1-IF(Model!N47=0,0,INDEX('Branch Closure Driven Attrition'!$D$9:$G$12,MATCH(Model!$B47,'Branch Closure Driven Attrition'!$C$9:$C$12,TRUE),MATCH(Model!N47,'Branch Closure Driven Attrition'!$D$8:$G$8,TRUE))))</f>
        <v>1</v>
      </c>
      <c r="U47" s="23">
        <f>(1-IF(Model!O47=0,0,INDEX('Branch Closure Driven Attrition'!$D$9:$G$12,MATCH(Model!$B47,'Branch Closure Driven Attrition'!$C$9:$C$12,TRUE),MATCH(Model!O47,'Branch Closure Driven Attrition'!$D$8:$G$8,TRUE))))</f>
        <v>1</v>
      </c>
      <c r="V47" s="23">
        <f>(1-IF(Model!P47=0,0,INDEX('Branch Closure Driven Attrition'!$D$9:$G$12,MATCH(Model!$B47,'Branch Closure Driven Attrition'!$C$9:$C$12,TRUE),MATCH(Model!P47,'Branch Closure Driven Attrition'!$D$8:$G$8,TRUE))))</f>
        <v>0.55000000000000004</v>
      </c>
      <c r="W47" s="29"/>
      <c r="X47" s="23">
        <f>Model!R47</f>
        <v>1</v>
      </c>
      <c r="Y47" s="23">
        <f>IF(Model!$C47&lt;'Fee Driven Attrition'!$I$8,1-IF(Model!Y$13='Fee Driven Attrition'!$J$7,'Fee Driven Attrition'!$J$8,'Fee Driven Attrition'!$K$8),1)</f>
        <v>0.9</v>
      </c>
      <c r="Z47" s="23">
        <f>IF(Model!$C47&lt;'Fee Driven Attrition'!$I$9,1-IF(Model!Z$13='Fee Driven Attrition'!$J$7,'Fee Driven Attrition'!$J$9,'Fee Driven Attrition'!$K$9),1)</f>
        <v>0.95</v>
      </c>
      <c r="AA47" s="23">
        <f>IF(Model!$C47&lt;'Fee Driven Attrition'!$I$8,1-IF(Model!AA$13='Fee Driven Attrition'!$J$7,'Fee Driven Attrition'!$J$8,'Fee Driven Attrition'!$K$8),1)</f>
        <v>0.8</v>
      </c>
      <c r="AB47" s="23">
        <f>IF(Model!$C47&lt;'Fee Driven Attrition'!$I$9,1-IF(Model!AB$13='Fee Driven Attrition'!$J$7,'Fee Driven Attrition'!$J$9,'Fee Driven Attrition'!$K$9),1)</f>
        <v>0.85</v>
      </c>
      <c r="AC47" s="29"/>
      <c r="AD47" s="23"/>
      <c r="AE47" s="23">
        <f>INDEX(Model!$R47:$V47,,MATCH(Model!AE$14,Model!$R$14:'Model'!$V$14,FALSE))*INDEX(Model!$X47:$AB47,MATCH(Model!AE$12+Model!AE$13,Model!$X$14:$AB$14,FALSE))</f>
        <v>1</v>
      </c>
      <c r="AF47" s="23">
        <f>INDEX(Model!$R47:$V47,,MATCH(Model!AF$14,Model!$R$14:'Model'!$V$14,FALSE))*INDEX(Model!$X47:$AB47,MATCH(Model!AF$12+Model!AF$13,Model!$X$14:$AB$14,FALSE))</f>
        <v>1</v>
      </c>
      <c r="AG47" s="23">
        <f>INDEX(Model!$R47:$V47,,MATCH(Model!AG$14,Model!$R$14:'Model'!$V$14,FALSE))*INDEX(Model!$X47:$AB47,MATCH(Model!AG$12+Model!AG$13,Model!$X$14:$AB$14,FALSE))</f>
        <v>1</v>
      </c>
      <c r="AH47" s="23">
        <f>INDEX(Model!$R47:$V47,,MATCH(Model!AH$14,Model!$R$14:'Model'!$V$14,FALSE))*INDEX(Model!$X47:$AB47,MATCH(Model!AH$12+Model!AH$13,Model!$X$14:$AB$14,FALSE))</f>
        <v>1</v>
      </c>
      <c r="AI47" s="23">
        <f>INDEX(Model!$R47:$V47,,MATCH(Model!AI$14,Model!$R$14:'Model'!$V$14,FALSE))*INDEX(Model!$X47:$AB47,MATCH(Model!AI$12+Model!AI$13,Model!$X$14:$AB$14,FALSE))</f>
        <v>0.55000000000000004</v>
      </c>
      <c r="AJ47" s="23">
        <f>INDEX(Model!$R47:$V47,,MATCH(Model!AJ$14,Model!$R$14:'Model'!$V$14,FALSE))*INDEX(Model!$X47:$AB47,MATCH(Model!AJ$12+Model!AJ$13,Model!$X$14:$AB$14,FALSE))</f>
        <v>0.9</v>
      </c>
      <c r="AK47" s="23">
        <f>INDEX(Model!$R47:$V47,,MATCH(Model!AK$14,Model!$R$14:'Model'!$V$14,FALSE))*INDEX(Model!$X47:$AB47,MATCH(Model!AK$12+Model!AK$13,Model!$X$14:$AB$14,FALSE))</f>
        <v>0.9</v>
      </c>
      <c r="AL47" s="23">
        <f>INDEX(Model!$R47:$V47,,MATCH(Model!AL$14,Model!$R$14:'Model'!$V$14,FALSE))*INDEX(Model!$X47:$AB47,MATCH(Model!AL$12+Model!AL$13,Model!$X$14:$AB$14,FALSE))</f>
        <v>0.9</v>
      </c>
      <c r="AM47" s="23">
        <f>INDEX(Model!$R47:$V47,,MATCH(Model!AM$14,Model!$R$14:'Model'!$V$14,FALSE))*INDEX(Model!$X47:$AB47,MATCH(Model!AM$12+Model!AM$13,Model!$X$14:$AB$14,FALSE))</f>
        <v>0.9</v>
      </c>
      <c r="AN47" s="23">
        <f>INDEX(Model!$R47:$V47,,MATCH(Model!AN$14,Model!$R$14:'Model'!$V$14,FALSE))*INDEX(Model!$X47:$AB47,MATCH(Model!AN$12+Model!AN$13,Model!$X$14:$AB$14,FALSE))</f>
        <v>0.49500000000000005</v>
      </c>
      <c r="AO47" s="23">
        <f>INDEX(Model!$R47:$V47,,MATCH(Model!AO$14,Model!$R$14:'Model'!$V$14,FALSE))*INDEX(Model!$X47:$AB47,MATCH(Model!AO$12+Model!AO$13,Model!$X$14:$AB$14,FALSE))</f>
        <v>0.95</v>
      </c>
      <c r="AP47" s="23">
        <f>INDEX(Model!$R47:$V47,,MATCH(Model!AP$14,Model!$R$14:'Model'!$V$14,FALSE))*INDEX(Model!$X47:$AB47,MATCH(Model!AP$12+Model!AP$13,Model!$X$14:$AB$14,FALSE))</f>
        <v>0.95</v>
      </c>
      <c r="AQ47" s="23">
        <f>INDEX(Model!$R47:$V47,,MATCH(Model!AQ$14,Model!$R$14:'Model'!$V$14,FALSE))*INDEX(Model!$X47:$AB47,MATCH(Model!AQ$12+Model!AQ$13,Model!$X$14:$AB$14,FALSE))</f>
        <v>0.95</v>
      </c>
      <c r="AR47" s="23">
        <f>INDEX(Model!$R47:$V47,,MATCH(Model!AR$14,Model!$R$14:'Model'!$V$14,FALSE))*INDEX(Model!$X47:$AB47,MATCH(Model!AR$12+Model!AR$13,Model!$X$14:$AB$14,FALSE))</f>
        <v>0.95</v>
      </c>
      <c r="AS47" s="23">
        <f>INDEX(Model!$R47:$V47,,MATCH(Model!AS$14,Model!$R$14:'Model'!$V$14,FALSE))*INDEX(Model!$X47:$AB47,MATCH(Model!AS$12+Model!AS$13,Model!$X$14:$AB$14,FALSE))</f>
        <v>0.52249999999999996</v>
      </c>
      <c r="AT47" s="23">
        <f>INDEX(Model!$R47:$V47,,MATCH(Model!AT$14,Model!$R$14:'Model'!$V$14,FALSE))*INDEX(Model!$X47:$AB47,MATCH(Model!AT$12+Model!AT$13,Model!$X$14:$AB$14,FALSE))</f>
        <v>0.8</v>
      </c>
      <c r="AU47" s="23">
        <f>INDEX(Model!$R47:$V47,,MATCH(Model!AU$14,Model!$R$14:'Model'!$V$14,FALSE))*INDEX(Model!$X47:$AB47,MATCH(Model!AU$12+Model!AU$13,Model!$X$14:$AB$14,FALSE))</f>
        <v>0.8</v>
      </c>
      <c r="AV47" s="23">
        <f>INDEX(Model!$R47:$V47,,MATCH(Model!AV$14,Model!$R$14:'Model'!$V$14,FALSE))*INDEX(Model!$X47:$AB47,MATCH(Model!AV$12+Model!AV$13,Model!$X$14:$AB$14,FALSE))</f>
        <v>0.8</v>
      </c>
      <c r="AW47" s="23">
        <f>INDEX(Model!$R47:$V47,,MATCH(Model!AW$14,Model!$R$14:'Model'!$V$14,FALSE))*INDEX(Model!$X47:$AB47,MATCH(Model!AW$12+Model!AW$13,Model!$X$14:$AB$14,FALSE))</f>
        <v>0.8</v>
      </c>
      <c r="AX47" s="23">
        <f>INDEX(Model!$R47:$V47,,MATCH(Model!AX$14,Model!$R$14:'Model'!$V$14,FALSE))*INDEX(Model!$X47:$AB47,MATCH(Model!AX$12+Model!AX$13,Model!$X$14:$AB$14,FALSE))</f>
        <v>0.44000000000000006</v>
      </c>
      <c r="AY47" s="23">
        <f>INDEX(Model!$R47:$V47,,MATCH(Model!AY$14,Model!$R$14:'Model'!$V$14,FALSE))*INDEX(Model!$X47:$AB47,MATCH(Model!AY$12+Model!AY$13,Model!$X$14:$AB$14,FALSE))</f>
        <v>0.85</v>
      </c>
      <c r="AZ47" s="23">
        <f>INDEX(Model!$R47:$V47,,MATCH(Model!AZ$14,Model!$R$14:'Model'!$V$14,FALSE))*INDEX(Model!$X47:$AB47,MATCH(Model!AZ$12+Model!AZ$13,Model!$X$14:$AB$14,FALSE))</f>
        <v>0.85</v>
      </c>
      <c r="BA47" s="23">
        <f>INDEX(Model!$R47:$V47,,MATCH(Model!BA$14,Model!$R$14:'Model'!$V$14,FALSE))*INDEX(Model!$X47:$AB47,MATCH(Model!BA$12+Model!BA$13,Model!$X$14:$AB$14,FALSE))</f>
        <v>0.85</v>
      </c>
      <c r="BB47" s="23">
        <f>INDEX(Model!$R47:$V47,,MATCH(Model!BB$14,Model!$R$14:'Model'!$V$14,FALSE))*INDEX(Model!$X47:$AB47,MATCH(Model!BB$12+Model!BB$13,Model!$X$14:$AB$14,FALSE))</f>
        <v>0.85</v>
      </c>
      <c r="BC47" s="23">
        <f>INDEX(Model!$R47:$V47,,MATCH(Model!BC$14,Model!$R$14:'Model'!$V$14,FALSE))*INDEX(Model!$X47:$AB47,MATCH(Model!BC$12+Model!BC$13,Model!$X$14:$AB$14,FALSE))</f>
        <v>0.46750000000000003</v>
      </c>
      <c r="BD47" s="60"/>
      <c r="BE47" s="33">
        <f>Model!C47*1%</f>
        <v>70.142083154031056</v>
      </c>
      <c r="BF47" s="1"/>
      <c r="BG47" s="1"/>
      <c r="BH47" s="38">
        <f>IF(Model!$C47&lt;Model!CI$12,Model!CI$13,0)</f>
        <v>0</v>
      </c>
      <c r="BI47" s="38">
        <f>IF(Model!$C47&lt;Model!CJ$12,Model!CJ$13,0)</f>
        <v>0</v>
      </c>
      <c r="BJ47" s="38">
        <f>IF(Model!$C47&lt;Model!CK$12,Model!CK$13,0)</f>
        <v>0</v>
      </c>
      <c r="BK47" s="38">
        <f>IF(Model!$C47&lt;Model!CL$12,Model!CL$13,0)</f>
        <v>0</v>
      </c>
      <c r="BL47" s="38">
        <f>IF(Model!$C47&lt;Model!CM$12,Model!CM$13,0)</f>
        <v>0</v>
      </c>
      <c r="BM47" s="38">
        <f>IF(Model!$C47&lt;Model!CN$12,Model!CN$13,0)</f>
        <v>40</v>
      </c>
      <c r="BN47" s="38">
        <f>IF(Model!$C47&lt;Model!CO$12,Model!CO$13,0)</f>
        <v>40</v>
      </c>
      <c r="BO47" s="38">
        <f>IF(Model!$C47&lt;Model!CP$12,Model!CP$13,0)</f>
        <v>40</v>
      </c>
      <c r="BP47" s="38">
        <f>IF(Model!$C47&lt;Model!CQ$12,Model!CQ$13,0)</f>
        <v>40</v>
      </c>
      <c r="BQ47" s="38">
        <f>IF(Model!$C47&lt;Model!CR$12,Model!CR$13,0)</f>
        <v>40</v>
      </c>
      <c r="BR47" s="38">
        <f>IF(Model!$C47&lt;Model!CS$12,Model!CS$13,0)</f>
        <v>40</v>
      </c>
      <c r="BS47" s="38">
        <f>IF(Model!$C47&lt;Model!CT$12,Model!CT$13,0)</f>
        <v>40</v>
      </c>
      <c r="BT47" s="38">
        <f>IF(Model!$C47&lt;Model!CU$12,Model!CU$13,0)</f>
        <v>40</v>
      </c>
      <c r="BU47" s="38">
        <f>IF(Model!$C47&lt;Model!CV$12,Model!CV$13,0)</f>
        <v>40</v>
      </c>
      <c r="BV47" s="38">
        <f>IF(Model!$C47&lt;Model!CW$12,Model!CW$13,0)</f>
        <v>40</v>
      </c>
      <c r="BW47" s="38">
        <f>IF(Model!$C47&lt;Model!CX$12,Model!CX$13,0)</f>
        <v>60</v>
      </c>
      <c r="BX47" s="38">
        <f>IF(Model!$C47&lt;Model!CY$12,Model!CY$13,0)</f>
        <v>60</v>
      </c>
      <c r="BY47" s="38">
        <f>IF(Model!$C47&lt;Model!CZ$12,Model!CZ$13,0)</f>
        <v>60</v>
      </c>
      <c r="BZ47" s="38">
        <f>IF(Model!$C47&lt;Model!DA$12,Model!DA$13,0)</f>
        <v>60</v>
      </c>
      <c r="CA47" s="38">
        <f>IF(Model!$C47&lt;Model!DB$12,Model!DB$13,0)</f>
        <v>60</v>
      </c>
      <c r="CB47" s="38">
        <f>IF(Model!$C47&lt;Model!DC$12,Model!DC$13,0)</f>
        <v>60</v>
      </c>
      <c r="CC47" s="38">
        <f>IF(Model!$C47&lt;Model!DD$12,Model!DD$13,0)</f>
        <v>60</v>
      </c>
      <c r="CD47" s="38">
        <f>IF(Model!$C47&lt;Model!DE$12,Model!DE$13,0)</f>
        <v>60</v>
      </c>
      <c r="CE47" s="38">
        <f>IF(Model!$C47&lt;Model!DF$12,Model!DF$13,0)</f>
        <v>60</v>
      </c>
      <c r="CF47" s="38">
        <f>IF(Model!$C47&lt;Model!DG$12,Model!DG$13,0)</f>
        <v>60</v>
      </c>
      <c r="CG47" s="1"/>
      <c r="CH47" s="1"/>
      <c r="CI47" s="40">
        <f>Model!$BE47+Model!BH47-50</f>
        <v>20.142083154031056</v>
      </c>
      <c r="CJ47" s="40">
        <f>Model!$BE47+Model!BI47-50</f>
        <v>20.142083154031056</v>
      </c>
      <c r="CK47" s="40">
        <f>Model!$BE47+Model!BJ47-50</f>
        <v>20.142083154031056</v>
      </c>
      <c r="CL47" s="40">
        <f>Model!$BE47+Model!BK47-50</f>
        <v>20.142083154031056</v>
      </c>
      <c r="CM47" s="40">
        <f>Model!$BE47+Model!BL47-50</f>
        <v>20.142083154031056</v>
      </c>
      <c r="CN47" s="40">
        <f>Model!$BE47+Model!BM47-50</f>
        <v>60.142083154031056</v>
      </c>
      <c r="CO47" s="40">
        <f>Model!$BE47+Model!BN47-50</f>
        <v>60.142083154031056</v>
      </c>
      <c r="CP47" s="40">
        <f>Model!$BE47+Model!BO47-50</f>
        <v>60.142083154031056</v>
      </c>
      <c r="CQ47" s="40">
        <f>Model!$BE47+Model!BP47-50</f>
        <v>60.142083154031056</v>
      </c>
      <c r="CR47" s="40">
        <f>Model!$BE47+Model!BQ47-50</f>
        <v>60.142083154031056</v>
      </c>
      <c r="CS47" s="40">
        <f>Model!$BE47+Model!BR47-50</f>
        <v>60.142083154031056</v>
      </c>
      <c r="CT47" s="40">
        <f>Model!$BE47+Model!BS47-50</f>
        <v>60.142083154031056</v>
      </c>
      <c r="CU47" s="40">
        <f>Model!$BE47+Model!BT47-50</f>
        <v>60.142083154031056</v>
      </c>
      <c r="CV47" s="40">
        <f>Model!$BE47+Model!BU47-50</f>
        <v>60.142083154031056</v>
      </c>
      <c r="CW47" s="40">
        <f>Model!$BE47+Model!BV47-50</f>
        <v>60.142083154031056</v>
      </c>
      <c r="CX47" s="40">
        <f>Model!$BE47+Model!BW47-50</f>
        <v>80.14208315403107</v>
      </c>
      <c r="CY47" s="40">
        <f>Model!$BE47+Model!BX47-50</f>
        <v>80.14208315403107</v>
      </c>
      <c r="CZ47" s="40">
        <f>Model!$BE47+Model!BY47-50</f>
        <v>80.14208315403107</v>
      </c>
      <c r="DA47" s="40">
        <f>Model!$BE47+Model!BZ47-50</f>
        <v>80.14208315403107</v>
      </c>
      <c r="DB47" s="40">
        <f>Model!$BE47+Model!CA47-50</f>
        <v>80.14208315403107</v>
      </c>
      <c r="DC47" s="40">
        <f>Model!$BE47+Model!CB47-50</f>
        <v>80.14208315403107</v>
      </c>
      <c r="DD47" s="40">
        <f>Model!$BE47+Model!CC47-50</f>
        <v>80.14208315403107</v>
      </c>
      <c r="DE47" s="40">
        <f>Model!$BE47+Model!CD47-50</f>
        <v>80.14208315403107</v>
      </c>
      <c r="DF47" s="40">
        <f>Model!$BE47+Model!CE47-50</f>
        <v>80.14208315403107</v>
      </c>
      <c r="DG47" s="40">
        <f>Model!$BE47+Model!CF47-50</f>
        <v>80.14208315403107</v>
      </c>
      <c r="DH47" s="36"/>
      <c r="DI47" s="36"/>
      <c r="DJ47" s="40">
        <f>Model!AE47*Model!CI47</f>
        <v>20.142083154031056</v>
      </c>
      <c r="DK47" s="40">
        <f>Model!AF47*Model!CJ47</f>
        <v>20.142083154031056</v>
      </c>
      <c r="DL47" s="40">
        <f>Model!AG47*Model!CK47</f>
        <v>20.142083154031056</v>
      </c>
      <c r="DM47" s="40">
        <f>Model!AH47*Model!CL47</f>
        <v>20.142083154031056</v>
      </c>
      <c r="DN47" s="40">
        <f>Model!AI47*Model!CM47</f>
        <v>11.078145734717081</v>
      </c>
      <c r="DO47" s="40">
        <f>Model!AJ47*Model!CN47</f>
        <v>54.127874838627953</v>
      </c>
      <c r="DP47" s="40">
        <f>Model!AK47*Model!CO47</f>
        <v>54.127874838627953</v>
      </c>
      <c r="DQ47" s="40">
        <f>Model!AL47*Model!CP47</f>
        <v>54.127874838627953</v>
      </c>
      <c r="DR47" s="40">
        <f>Model!AM47*Model!CQ47</f>
        <v>54.127874838627953</v>
      </c>
      <c r="DS47" s="40">
        <f>Model!AN47*Model!CR47</f>
        <v>29.770331161245377</v>
      </c>
      <c r="DT47" s="40">
        <f>Model!AO47*Model!CS47</f>
        <v>57.134978996329501</v>
      </c>
      <c r="DU47" s="40">
        <f>Model!AP47*Model!CT47</f>
        <v>57.134978996329501</v>
      </c>
      <c r="DV47" s="40">
        <f>Model!AQ47*Model!CU47</f>
        <v>57.134978996329501</v>
      </c>
      <c r="DW47" s="40">
        <f>Model!AR47*Model!CV47</f>
        <v>57.134978996329501</v>
      </c>
      <c r="DX47" s="40">
        <f>Model!AS47*Model!CW47</f>
        <v>31.424238447981224</v>
      </c>
      <c r="DY47" s="40">
        <f>Model!AT47*Model!CX47</f>
        <v>64.113666523224865</v>
      </c>
      <c r="DZ47" s="40">
        <f>Model!AU47*Model!CY47</f>
        <v>64.113666523224865</v>
      </c>
      <c r="EA47" s="40">
        <f>Model!AV47*Model!CZ47</f>
        <v>64.113666523224865</v>
      </c>
      <c r="EB47" s="40">
        <f>Model!AW47*Model!DA47</f>
        <v>64.113666523224865</v>
      </c>
      <c r="EC47" s="40">
        <f>Model!AX47*Model!DB47</f>
        <v>35.262516587773675</v>
      </c>
      <c r="ED47" s="40">
        <f>Model!AY47*Model!DC47</f>
        <v>68.120770680926412</v>
      </c>
      <c r="EE47" s="40">
        <f>Model!AZ47*Model!DD47</f>
        <v>68.120770680926412</v>
      </c>
      <c r="EF47" s="40">
        <f>Model!BA47*Model!DE47</f>
        <v>68.120770680926412</v>
      </c>
      <c r="EG47" s="40">
        <f>Model!BB47*Model!DF47</f>
        <v>68.120770680926412</v>
      </c>
      <c r="EH47" s="40">
        <f>Model!BC47*Model!DG47</f>
        <v>37.46642387450953</v>
      </c>
      <c r="EI47" s="36"/>
      <c r="EJ47" s="36"/>
      <c r="EK47" s="36"/>
      <c r="EL47" s="36"/>
      <c r="EM47" s="36"/>
      <c r="EN47" s="36"/>
      <c r="EO47" s="36"/>
      <c r="EP47" s="36"/>
      <c r="EQ47" s="36"/>
      <c r="ER47" s="36"/>
      <c r="ES47" s="36"/>
      <c r="ET47" s="36"/>
      <c r="EU47" s="36"/>
    </row>
    <row r="48" spans="1:151">
      <c r="A48">
        <v>1044</v>
      </c>
      <c r="B48" s="29">
        <f>INDEX('Customer Longevity'!$A$7:$A$206,MATCH(Scratch!A48,'Customer Longevity'!$B$7:$B$206,0))</f>
        <v>11.334014728919662</v>
      </c>
      <c r="C48" s="3">
        <f ca="1">VLOOKUP(A48,'Average Balance'!A:B,2,FALSE)</f>
        <v>7720.4798494939168</v>
      </c>
      <c r="D48" s="3"/>
      <c r="E48" s="29">
        <f>INDEX('Distance to Each Branch'!$C$7:$C$806,MATCH(Scratch!$A48&amp;Scratch!E$14,'Distance to Each Branch'!$K$7:$K$806,0))</f>
        <v>1.7372888348813968</v>
      </c>
      <c r="F48" s="29">
        <f>INDEX('Distance to Each Branch'!$C$7:$C$806,MATCH(Scratch!$A48&amp;Scratch!F$14,'Distance to Each Branch'!$K$7:$K$806,0))</f>
        <v>4.0341450497092035</v>
      </c>
      <c r="G48" s="29">
        <f>INDEX('Distance to Each Branch'!$C$7:$C$806,MATCH(Scratch!$A48&amp;Scratch!G$14,'Distance to Each Branch'!$K$7:$K$806,0))</f>
        <v>3.5294423469569338</v>
      </c>
      <c r="H48" s="29">
        <f>INDEX('Distance to Each Branch'!$C$7:$C$806,MATCH(Scratch!$A48&amp;Scratch!H$14,'Distance to Each Branch'!$K$7:$K$806,0))</f>
        <v>0.75092261263439986</v>
      </c>
      <c r="I48" s="29" t="str">
        <f t="shared" si="24"/>
        <v>Branch D</v>
      </c>
      <c r="K48" s="34">
        <f>MIN(Model!E48:'Model'!H48)</f>
        <v>0.75092261263439986</v>
      </c>
      <c r="L48" s="34">
        <v>0</v>
      </c>
      <c r="M48" s="29">
        <f>IF(Model!E48=Model!$K48,SMALL(Model!$E48:'Model'!$H48,2)-Model!$K48,0)</f>
        <v>0</v>
      </c>
      <c r="N48" s="29">
        <f>IF(Model!F48=Model!$K48,SMALL(Model!$E48:'Model'!$H48,2)-Model!$K48,0)</f>
        <v>0</v>
      </c>
      <c r="O48" s="29">
        <f>IF(Model!G48=Model!$K48,SMALL(Model!$E48:'Model'!$H48,2)-Model!$K48,0)</f>
        <v>0</v>
      </c>
      <c r="P48" s="29">
        <f>IF(Model!H48=Model!$K48,SMALL(Model!$E48:'Model'!$H48,2)-Model!$K48,0)</f>
        <v>0.98636622224699699</v>
      </c>
      <c r="R48" s="23">
        <v>1</v>
      </c>
      <c r="S48" s="23">
        <f>(1-IF(Model!M48=0,0,INDEX('Branch Closure Driven Attrition'!$D$9:$G$12,MATCH(Model!$B48,'Branch Closure Driven Attrition'!$C$9:$C$12,TRUE),MATCH(Model!M48,'Branch Closure Driven Attrition'!$D$8:$G$8,TRUE))))</f>
        <v>1</v>
      </c>
      <c r="T48" s="23">
        <f>(1-IF(Model!N48=0,0,INDEX('Branch Closure Driven Attrition'!$D$9:$G$12,MATCH(Model!$B48,'Branch Closure Driven Attrition'!$C$9:$C$12,TRUE),MATCH(Model!N48,'Branch Closure Driven Attrition'!$D$8:$G$8,TRUE))))</f>
        <v>1</v>
      </c>
      <c r="U48" s="23">
        <f>(1-IF(Model!O48=0,0,INDEX('Branch Closure Driven Attrition'!$D$9:$G$12,MATCH(Model!$B48,'Branch Closure Driven Attrition'!$C$9:$C$12,TRUE),MATCH(Model!O48,'Branch Closure Driven Attrition'!$D$8:$G$8,TRUE))))</f>
        <v>1</v>
      </c>
      <c r="V48" s="23">
        <f>(1-IF(Model!P48=0,0,INDEX('Branch Closure Driven Attrition'!$D$9:$G$12,MATCH(Model!$B48,'Branch Closure Driven Attrition'!$C$9:$C$12,TRUE),MATCH(Model!P48,'Branch Closure Driven Attrition'!$D$8:$G$8,TRUE))))</f>
        <v>0.7</v>
      </c>
      <c r="W48" s="29"/>
      <c r="X48" s="23">
        <f>Model!R48</f>
        <v>1</v>
      </c>
      <c r="Y48" s="23">
        <f>IF(Model!$C48&lt;'Fee Driven Attrition'!$I$8,1-IF(Model!Y$13='Fee Driven Attrition'!$J$7,'Fee Driven Attrition'!$J$8,'Fee Driven Attrition'!$K$8),1)</f>
        <v>0.9</v>
      </c>
      <c r="Z48" s="23">
        <f>IF(Model!$C48&lt;'Fee Driven Attrition'!$I$9,1-IF(Model!Z$13='Fee Driven Attrition'!$J$7,'Fee Driven Attrition'!$J$9,'Fee Driven Attrition'!$K$9),1)</f>
        <v>0.95</v>
      </c>
      <c r="AA48" s="23">
        <f>IF(Model!$C48&lt;'Fee Driven Attrition'!$I$8,1-IF(Model!AA$13='Fee Driven Attrition'!$J$7,'Fee Driven Attrition'!$J$8,'Fee Driven Attrition'!$K$8),1)</f>
        <v>0.8</v>
      </c>
      <c r="AB48" s="23">
        <f>IF(Model!$C48&lt;'Fee Driven Attrition'!$I$9,1-IF(Model!AB$13='Fee Driven Attrition'!$J$7,'Fee Driven Attrition'!$J$9,'Fee Driven Attrition'!$K$9),1)</f>
        <v>0.85</v>
      </c>
      <c r="AC48" s="29"/>
      <c r="AD48" s="23"/>
      <c r="AE48" s="23">
        <f>INDEX(Model!$R48:$V48,,MATCH(Model!AE$14,Model!$R$14:'Model'!$V$14,FALSE))*INDEX(Model!$X48:$AB48,MATCH(Model!AE$12+Model!AE$13,Model!$X$14:$AB$14,FALSE))</f>
        <v>1</v>
      </c>
      <c r="AF48" s="23">
        <f>INDEX(Model!$R48:$V48,,MATCH(Model!AF$14,Model!$R$14:'Model'!$V$14,FALSE))*INDEX(Model!$X48:$AB48,MATCH(Model!AF$12+Model!AF$13,Model!$X$14:$AB$14,FALSE))</f>
        <v>1</v>
      </c>
      <c r="AG48" s="23">
        <f>INDEX(Model!$R48:$V48,,MATCH(Model!AG$14,Model!$R$14:'Model'!$V$14,FALSE))*INDEX(Model!$X48:$AB48,MATCH(Model!AG$12+Model!AG$13,Model!$X$14:$AB$14,FALSE))</f>
        <v>1</v>
      </c>
      <c r="AH48" s="23">
        <f>INDEX(Model!$R48:$V48,,MATCH(Model!AH$14,Model!$R$14:'Model'!$V$14,FALSE))*INDEX(Model!$X48:$AB48,MATCH(Model!AH$12+Model!AH$13,Model!$X$14:$AB$14,FALSE))</f>
        <v>1</v>
      </c>
      <c r="AI48" s="23">
        <f>INDEX(Model!$R48:$V48,,MATCH(Model!AI$14,Model!$R$14:'Model'!$V$14,FALSE))*INDEX(Model!$X48:$AB48,MATCH(Model!AI$12+Model!AI$13,Model!$X$14:$AB$14,FALSE))</f>
        <v>0.7</v>
      </c>
      <c r="AJ48" s="23">
        <f>INDEX(Model!$R48:$V48,,MATCH(Model!AJ$14,Model!$R$14:'Model'!$V$14,FALSE))*INDEX(Model!$X48:$AB48,MATCH(Model!AJ$12+Model!AJ$13,Model!$X$14:$AB$14,FALSE))</f>
        <v>0.9</v>
      </c>
      <c r="AK48" s="23">
        <f>INDEX(Model!$R48:$V48,,MATCH(Model!AK$14,Model!$R$14:'Model'!$V$14,FALSE))*INDEX(Model!$X48:$AB48,MATCH(Model!AK$12+Model!AK$13,Model!$X$14:$AB$14,FALSE))</f>
        <v>0.9</v>
      </c>
      <c r="AL48" s="23">
        <f>INDEX(Model!$R48:$V48,,MATCH(Model!AL$14,Model!$R$14:'Model'!$V$14,FALSE))*INDEX(Model!$X48:$AB48,MATCH(Model!AL$12+Model!AL$13,Model!$X$14:$AB$14,FALSE))</f>
        <v>0.9</v>
      </c>
      <c r="AM48" s="23">
        <f>INDEX(Model!$R48:$V48,,MATCH(Model!AM$14,Model!$R$14:'Model'!$V$14,FALSE))*INDEX(Model!$X48:$AB48,MATCH(Model!AM$12+Model!AM$13,Model!$X$14:$AB$14,FALSE))</f>
        <v>0.9</v>
      </c>
      <c r="AN48" s="23">
        <f>INDEX(Model!$R48:$V48,,MATCH(Model!AN$14,Model!$R$14:'Model'!$V$14,FALSE))*INDEX(Model!$X48:$AB48,MATCH(Model!AN$12+Model!AN$13,Model!$X$14:$AB$14,FALSE))</f>
        <v>0.63</v>
      </c>
      <c r="AO48" s="23">
        <f>INDEX(Model!$R48:$V48,,MATCH(Model!AO$14,Model!$R$14:'Model'!$V$14,FALSE))*INDEX(Model!$X48:$AB48,MATCH(Model!AO$12+Model!AO$13,Model!$X$14:$AB$14,FALSE))</f>
        <v>0.95</v>
      </c>
      <c r="AP48" s="23">
        <f>INDEX(Model!$R48:$V48,,MATCH(Model!AP$14,Model!$R$14:'Model'!$V$14,FALSE))*INDEX(Model!$X48:$AB48,MATCH(Model!AP$12+Model!AP$13,Model!$X$14:$AB$14,FALSE))</f>
        <v>0.95</v>
      </c>
      <c r="AQ48" s="23">
        <f>INDEX(Model!$R48:$V48,,MATCH(Model!AQ$14,Model!$R$14:'Model'!$V$14,FALSE))*INDEX(Model!$X48:$AB48,MATCH(Model!AQ$12+Model!AQ$13,Model!$X$14:$AB$14,FALSE))</f>
        <v>0.95</v>
      </c>
      <c r="AR48" s="23">
        <f>INDEX(Model!$R48:$V48,,MATCH(Model!AR$14,Model!$R$14:'Model'!$V$14,FALSE))*INDEX(Model!$X48:$AB48,MATCH(Model!AR$12+Model!AR$13,Model!$X$14:$AB$14,FALSE))</f>
        <v>0.95</v>
      </c>
      <c r="AS48" s="23">
        <f>INDEX(Model!$R48:$V48,,MATCH(Model!AS$14,Model!$R$14:'Model'!$V$14,FALSE))*INDEX(Model!$X48:$AB48,MATCH(Model!AS$12+Model!AS$13,Model!$X$14:$AB$14,FALSE))</f>
        <v>0.66499999999999992</v>
      </c>
      <c r="AT48" s="23">
        <f>INDEX(Model!$R48:$V48,,MATCH(Model!AT$14,Model!$R$14:'Model'!$V$14,FALSE))*INDEX(Model!$X48:$AB48,MATCH(Model!AT$12+Model!AT$13,Model!$X$14:$AB$14,FALSE))</f>
        <v>0.8</v>
      </c>
      <c r="AU48" s="23">
        <f>INDEX(Model!$R48:$V48,,MATCH(Model!AU$14,Model!$R$14:'Model'!$V$14,FALSE))*INDEX(Model!$X48:$AB48,MATCH(Model!AU$12+Model!AU$13,Model!$X$14:$AB$14,FALSE))</f>
        <v>0.8</v>
      </c>
      <c r="AV48" s="23">
        <f>INDEX(Model!$R48:$V48,,MATCH(Model!AV$14,Model!$R$14:'Model'!$V$14,FALSE))*INDEX(Model!$X48:$AB48,MATCH(Model!AV$12+Model!AV$13,Model!$X$14:$AB$14,FALSE))</f>
        <v>0.8</v>
      </c>
      <c r="AW48" s="23">
        <f>INDEX(Model!$R48:$V48,,MATCH(Model!AW$14,Model!$R$14:'Model'!$V$14,FALSE))*INDEX(Model!$X48:$AB48,MATCH(Model!AW$12+Model!AW$13,Model!$X$14:$AB$14,FALSE))</f>
        <v>0.8</v>
      </c>
      <c r="AX48" s="23">
        <f>INDEX(Model!$R48:$V48,,MATCH(Model!AX$14,Model!$R$14:'Model'!$V$14,FALSE))*INDEX(Model!$X48:$AB48,MATCH(Model!AX$12+Model!AX$13,Model!$X$14:$AB$14,FALSE))</f>
        <v>0.55999999999999994</v>
      </c>
      <c r="AY48" s="23">
        <f>INDEX(Model!$R48:$V48,,MATCH(Model!AY$14,Model!$R$14:'Model'!$V$14,FALSE))*INDEX(Model!$X48:$AB48,MATCH(Model!AY$12+Model!AY$13,Model!$X$14:$AB$14,FALSE))</f>
        <v>0.85</v>
      </c>
      <c r="AZ48" s="23">
        <f>INDEX(Model!$R48:$V48,,MATCH(Model!AZ$14,Model!$R$14:'Model'!$V$14,FALSE))*INDEX(Model!$X48:$AB48,MATCH(Model!AZ$12+Model!AZ$13,Model!$X$14:$AB$14,FALSE))</f>
        <v>0.85</v>
      </c>
      <c r="BA48" s="23">
        <f>INDEX(Model!$R48:$V48,,MATCH(Model!BA$14,Model!$R$14:'Model'!$V$14,FALSE))*INDEX(Model!$X48:$AB48,MATCH(Model!BA$12+Model!BA$13,Model!$X$14:$AB$14,FALSE))</f>
        <v>0.85</v>
      </c>
      <c r="BB48" s="23">
        <f>INDEX(Model!$R48:$V48,,MATCH(Model!BB$14,Model!$R$14:'Model'!$V$14,FALSE))*INDEX(Model!$X48:$AB48,MATCH(Model!BB$12+Model!BB$13,Model!$X$14:$AB$14,FALSE))</f>
        <v>0.85</v>
      </c>
      <c r="BC48" s="23">
        <f>INDEX(Model!$R48:$V48,,MATCH(Model!BC$14,Model!$R$14:'Model'!$V$14,FALSE))*INDEX(Model!$X48:$AB48,MATCH(Model!BC$12+Model!BC$13,Model!$X$14:$AB$14,FALSE))</f>
        <v>0.59499999999999997</v>
      </c>
      <c r="BD48" s="60"/>
      <c r="BE48" s="33">
        <f>Model!C48*1%</f>
        <v>77.204798494939169</v>
      </c>
      <c r="BF48" s="1"/>
      <c r="BG48" s="1"/>
      <c r="BH48" s="38">
        <f>IF(Model!$C48&lt;Model!CI$12,Model!CI$13,0)</f>
        <v>0</v>
      </c>
      <c r="BI48" s="38">
        <f>IF(Model!$C48&lt;Model!CJ$12,Model!CJ$13,0)</f>
        <v>0</v>
      </c>
      <c r="BJ48" s="38">
        <f>IF(Model!$C48&lt;Model!CK$12,Model!CK$13,0)</f>
        <v>0</v>
      </c>
      <c r="BK48" s="38">
        <f>IF(Model!$C48&lt;Model!CL$12,Model!CL$13,0)</f>
        <v>0</v>
      </c>
      <c r="BL48" s="38">
        <f>IF(Model!$C48&lt;Model!CM$12,Model!CM$13,0)</f>
        <v>0</v>
      </c>
      <c r="BM48" s="38">
        <f>IF(Model!$C48&lt;Model!CN$12,Model!CN$13,0)</f>
        <v>40</v>
      </c>
      <c r="BN48" s="38">
        <f>IF(Model!$C48&lt;Model!CO$12,Model!CO$13,0)</f>
        <v>40</v>
      </c>
      <c r="BO48" s="38">
        <f>IF(Model!$C48&lt;Model!CP$12,Model!CP$13,0)</f>
        <v>40</v>
      </c>
      <c r="BP48" s="38">
        <f>IF(Model!$C48&lt;Model!CQ$12,Model!CQ$13,0)</f>
        <v>40</v>
      </c>
      <c r="BQ48" s="38">
        <f>IF(Model!$C48&lt;Model!CR$12,Model!CR$13,0)</f>
        <v>40</v>
      </c>
      <c r="BR48" s="38">
        <f>IF(Model!$C48&lt;Model!CS$12,Model!CS$13,0)</f>
        <v>40</v>
      </c>
      <c r="BS48" s="38">
        <f>IF(Model!$C48&lt;Model!CT$12,Model!CT$13,0)</f>
        <v>40</v>
      </c>
      <c r="BT48" s="38">
        <f>IF(Model!$C48&lt;Model!CU$12,Model!CU$13,0)</f>
        <v>40</v>
      </c>
      <c r="BU48" s="38">
        <f>IF(Model!$C48&lt;Model!CV$12,Model!CV$13,0)</f>
        <v>40</v>
      </c>
      <c r="BV48" s="38">
        <f>IF(Model!$C48&lt;Model!CW$12,Model!CW$13,0)</f>
        <v>40</v>
      </c>
      <c r="BW48" s="38">
        <f>IF(Model!$C48&lt;Model!CX$12,Model!CX$13,0)</f>
        <v>60</v>
      </c>
      <c r="BX48" s="38">
        <f>IF(Model!$C48&lt;Model!CY$12,Model!CY$13,0)</f>
        <v>60</v>
      </c>
      <c r="BY48" s="38">
        <f>IF(Model!$C48&lt;Model!CZ$12,Model!CZ$13,0)</f>
        <v>60</v>
      </c>
      <c r="BZ48" s="38">
        <f>IF(Model!$C48&lt;Model!DA$12,Model!DA$13,0)</f>
        <v>60</v>
      </c>
      <c r="CA48" s="38">
        <f>IF(Model!$C48&lt;Model!DB$12,Model!DB$13,0)</f>
        <v>60</v>
      </c>
      <c r="CB48" s="38">
        <f>IF(Model!$C48&lt;Model!DC$12,Model!DC$13,0)</f>
        <v>60</v>
      </c>
      <c r="CC48" s="38">
        <f>IF(Model!$C48&lt;Model!DD$12,Model!DD$13,0)</f>
        <v>60</v>
      </c>
      <c r="CD48" s="38">
        <f>IF(Model!$C48&lt;Model!DE$12,Model!DE$13,0)</f>
        <v>60</v>
      </c>
      <c r="CE48" s="38">
        <f>IF(Model!$C48&lt;Model!DF$12,Model!DF$13,0)</f>
        <v>60</v>
      </c>
      <c r="CF48" s="38">
        <f>IF(Model!$C48&lt;Model!DG$12,Model!DG$13,0)</f>
        <v>60</v>
      </c>
      <c r="CG48" s="1"/>
      <c r="CH48" s="1"/>
      <c r="CI48" s="40">
        <f>Model!$BE48+Model!BH48-50</f>
        <v>27.204798494939169</v>
      </c>
      <c r="CJ48" s="40">
        <f>Model!$BE48+Model!BI48-50</f>
        <v>27.204798494939169</v>
      </c>
      <c r="CK48" s="40">
        <f>Model!$BE48+Model!BJ48-50</f>
        <v>27.204798494939169</v>
      </c>
      <c r="CL48" s="40">
        <f>Model!$BE48+Model!BK48-50</f>
        <v>27.204798494939169</v>
      </c>
      <c r="CM48" s="40">
        <f>Model!$BE48+Model!BL48-50</f>
        <v>27.204798494939169</v>
      </c>
      <c r="CN48" s="40">
        <f>Model!$BE48+Model!BM48-50</f>
        <v>67.204798494939169</v>
      </c>
      <c r="CO48" s="40">
        <f>Model!$BE48+Model!BN48-50</f>
        <v>67.204798494939169</v>
      </c>
      <c r="CP48" s="40">
        <f>Model!$BE48+Model!BO48-50</f>
        <v>67.204798494939169</v>
      </c>
      <c r="CQ48" s="40">
        <f>Model!$BE48+Model!BP48-50</f>
        <v>67.204798494939169</v>
      </c>
      <c r="CR48" s="40">
        <f>Model!$BE48+Model!BQ48-50</f>
        <v>67.204798494939169</v>
      </c>
      <c r="CS48" s="40">
        <f>Model!$BE48+Model!BR48-50</f>
        <v>67.204798494939169</v>
      </c>
      <c r="CT48" s="40">
        <f>Model!$BE48+Model!BS48-50</f>
        <v>67.204798494939169</v>
      </c>
      <c r="CU48" s="40">
        <f>Model!$BE48+Model!BT48-50</f>
        <v>67.204798494939169</v>
      </c>
      <c r="CV48" s="40">
        <f>Model!$BE48+Model!BU48-50</f>
        <v>67.204798494939169</v>
      </c>
      <c r="CW48" s="40">
        <f>Model!$BE48+Model!BV48-50</f>
        <v>67.204798494939169</v>
      </c>
      <c r="CX48" s="40">
        <f>Model!$BE48+Model!BW48-50</f>
        <v>87.204798494939155</v>
      </c>
      <c r="CY48" s="40">
        <f>Model!$BE48+Model!BX48-50</f>
        <v>87.204798494939155</v>
      </c>
      <c r="CZ48" s="40">
        <f>Model!$BE48+Model!BY48-50</f>
        <v>87.204798494939155</v>
      </c>
      <c r="DA48" s="40">
        <f>Model!$BE48+Model!BZ48-50</f>
        <v>87.204798494939155</v>
      </c>
      <c r="DB48" s="40">
        <f>Model!$BE48+Model!CA48-50</f>
        <v>87.204798494939155</v>
      </c>
      <c r="DC48" s="40">
        <f>Model!$BE48+Model!CB48-50</f>
        <v>87.204798494939155</v>
      </c>
      <c r="DD48" s="40">
        <f>Model!$BE48+Model!CC48-50</f>
        <v>87.204798494939155</v>
      </c>
      <c r="DE48" s="40">
        <f>Model!$BE48+Model!CD48-50</f>
        <v>87.204798494939155</v>
      </c>
      <c r="DF48" s="40">
        <f>Model!$BE48+Model!CE48-50</f>
        <v>87.204798494939155</v>
      </c>
      <c r="DG48" s="40">
        <f>Model!$BE48+Model!CF48-50</f>
        <v>87.204798494939155</v>
      </c>
      <c r="DH48" s="36"/>
      <c r="DI48" s="36"/>
      <c r="DJ48" s="40">
        <f>Model!AE48*Model!CI48</f>
        <v>27.204798494939169</v>
      </c>
      <c r="DK48" s="40">
        <f>Model!AF48*Model!CJ48</f>
        <v>27.204798494939169</v>
      </c>
      <c r="DL48" s="40">
        <f>Model!AG48*Model!CK48</f>
        <v>27.204798494939169</v>
      </c>
      <c r="DM48" s="40">
        <f>Model!AH48*Model!CL48</f>
        <v>27.204798494939169</v>
      </c>
      <c r="DN48" s="40">
        <f>Model!AI48*Model!CM48</f>
        <v>19.043358946457417</v>
      </c>
      <c r="DO48" s="40">
        <f>Model!AJ48*Model!CN48</f>
        <v>60.484318645445256</v>
      </c>
      <c r="DP48" s="40">
        <f>Model!AK48*Model!CO48</f>
        <v>60.484318645445256</v>
      </c>
      <c r="DQ48" s="40">
        <f>Model!AL48*Model!CP48</f>
        <v>60.484318645445256</v>
      </c>
      <c r="DR48" s="40">
        <f>Model!AM48*Model!CQ48</f>
        <v>60.484318645445256</v>
      </c>
      <c r="DS48" s="40">
        <f>Model!AN48*Model!CR48</f>
        <v>42.339023051811679</v>
      </c>
      <c r="DT48" s="40">
        <f>Model!AO48*Model!CS48</f>
        <v>63.844558570192206</v>
      </c>
      <c r="DU48" s="40">
        <f>Model!AP48*Model!CT48</f>
        <v>63.844558570192206</v>
      </c>
      <c r="DV48" s="40">
        <f>Model!AQ48*Model!CU48</f>
        <v>63.844558570192206</v>
      </c>
      <c r="DW48" s="40">
        <f>Model!AR48*Model!CV48</f>
        <v>63.844558570192206</v>
      </c>
      <c r="DX48" s="40">
        <f>Model!AS48*Model!CW48</f>
        <v>44.691190999134541</v>
      </c>
      <c r="DY48" s="40">
        <f>Model!AT48*Model!CX48</f>
        <v>69.76383879595133</v>
      </c>
      <c r="DZ48" s="40">
        <f>Model!AU48*Model!CY48</f>
        <v>69.76383879595133</v>
      </c>
      <c r="EA48" s="40">
        <f>Model!AV48*Model!CZ48</f>
        <v>69.76383879595133</v>
      </c>
      <c r="EB48" s="40">
        <f>Model!AW48*Model!DA48</f>
        <v>69.76383879595133</v>
      </c>
      <c r="EC48" s="40">
        <f>Model!AX48*Model!DB48</f>
        <v>48.834687157165924</v>
      </c>
      <c r="ED48" s="40">
        <f>Model!AY48*Model!DC48</f>
        <v>74.124078720698279</v>
      </c>
      <c r="EE48" s="40">
        <f>Model!AZ48*Model!DD48</f>
        <v>74.124078720698279</v>
      </c>
      <c r="EF48" s="40">
        <f>Model!BA48*Model!DE48</f>
        <v>74.124078720698279</v>
      </c>
      <c r="EG48" s="40">
        <f>Model!BB48*Model!DF48</f>
        <v>74.124078720698279</v>
      </c>
      <c r="EH48" s="40">
        <f>Model!BC48*Model!DG48</f>
        <v>51.886855104488795</v>
      </c>
      <c r="EI48" s="36"/>
      <c r="EJ48" s="36"/>
      <c r="EK48" s="36"/>
      <c r="EL48" s="36"/>
      <c r="EM48" s="36"/>
      <c r="EN48" s="36"/>
      <c r="EO48" s="36"/>
      <c r="EP48" s="36"/>
      <c r="EQ48" s="36"/>
      <c r="ER48" s="36"/>
      <c r="ES48" s="36"/>
      <c r="ET48" s="36"/>
      <c r="EU48" s="36"/>
    </row>
    <row r="49" spans="1:151">
      <c r="A49">
        <v>1076</v>
      </c>
      <c r="B49" s="29">
        <f>INDEX('Customer Longevity'!$A$7:$A$206,MATCH(Scratch!A49,'Customer Longevity'!$B$7:$B$206,0))</f>
        <v>14.013600659630983</v>
      </c>
      <c r="C49" s="3">
        <f ca="1">VLOOKUP(A49,'Average Balance'!A:B,2,FALSE)</f>
        <v>15360.564286229659</v>
      </c>
      <c r="D49" s="3"/>
      <c r="E49" s="29">
        <f>INDEX('Distance to Each Branch'!$C$7:$C$806,MATCH(Scratch!$A49&amp;Scratch!E$14,'Distance to Each Branch'!$K$7:$K$806,0))</f>
        <v>2.5542346577865302</v>
      </c>
      <c r="F49" s="29">
        <f>INDEX('Distance to Each Branch'!$C$7:$C$806,MATCH(Scratch!$A49&amp;Scratch!F$14,'Distance to Each Branch'!$K$7:$K$806,0))</f>
        <v>4.2639875136366223</v>
      </c>
      <c r="G49" s="29">
        <f>INDEX('Distance to Each Branch'!$C$7:$C$806,MATCH(Scratch!$A49&amp;Scratch!G$14,'Distance to Each Branch'!$K$7:$K$806,0))</f>
        <v>2.1202173223822793</v>
      </c>
      <c r="H49" s="29">
        <f>INDEX('Distance to Each Branch'!$C$7:$C$806,MATCH(Scratch!$A49&amp;Scratch!H$14,'Distance to Each Branch'!$K$7:$K$806,0))</f>
        <v>2.9934685645974346</v>
      </c>
      <c r="I49" s="29" t="str">
        <f t="shared" si="24"/>
        <v>Branch C</v>
      </c>
      <c r="K49" s="34">
        <f>MIN(Model!E49:'Model'!H49)</f>
        <v>2.1202173223822793</v>
      </c>
      <c r="L49" s="34">
        <v>0</v>
      </c>
      <c r="M49" s="29">
        <f>IF(Model!E49=Model!$K49,SMALL(Model!$E49:'Model'!$H49,2)-Model!$K49,0)</f>
        <v>0</v>
      </c>
      <c r="N49" s="29">
        <f>IF(Model!F49=Model!$K49,SMALL(Model!$E49:'Model'!$H49,2)-Model!$K49,0)</f>
        <v>0</v>
      </c>
      <c r="O49" s="29">
        <f>IF(Model!G49=Model!$K49,SMALL(Model!$E49:'Model'!$H49,2)-Model!$K49,0)</f>
        <v>0.43401733540425091</v>
      </c>
      <c r="P49" s="29">
        <f>IF(Model!H49=Model!$K49,SMALL(Model!$E49:'Model'!$H49,2)-Model!$K49,0)</f>
        <v>0</v>
      </c>
      <c r="R49" s="23">
        <v>1</v>
      </c>
      <c r="S49" s="23">
        <f>(1-IF(Model!M49=0,0,INDEX('Branch Closure Driven Attrition'!$D$9:$G$12,MATCH(Model!$B49,'Branch Closure Driven Attrition'!$C$9:$C$12,TRUE),MATCH(Model!M49,'Branch Closure Driven Attrition'!$D$8:$G$8,TRUE))))</f>
        <v>1</v>
      </c>
      <c r="T49" s="23">
        <f>(1-IF(Model!N49=0,0,INDEX('Branch Closure Driven Attrition'!$D$9:$G$12,MATCH(Model!$B49,'Branch Closure Driven Attrition'!$C$9:$C$12,TRUE),MATCH(Model!N49,'Branch Closure Driven Attrition'!$D$8:$G$8,TRUE))))</f>
        <v>1</v>
      </c>
      <c r="U49" s="23">
        <f>(1-IF(Model!O49=0,0,INDEX('Branch Closure Driven Attrition'!$D$9:$G$12,MATCH(Model!$B49,'Branch Closure Driven Attrition'!$C$9:$C$12,TRUE),MATCH(Model!O49,'Branch Closure Driven Attrition'!$D$8:$G$8,TRUE))))</f>
        <v>0.75</v>
      </c>
      <c r="V49" s="23">
        <f>(1-IF(Model!P49=0,0,INDEX('Branch Closure Driven Attrition'!$D$9:$G$12,MATCH(Model!$B49,'Branch Closure Driven Attrition'!$C$9:$C$12,TRUE),MATCH(Model!P49,'Branch Closure Driven Attrition'!$D$8:$G$8,TRUE))))</f>
        <v>1</v>
      </c>
      <c r="W49" s="29"/>
      <c r="X49" s="23">
        <f>Model!R49</f>
        <v>1</v>
      </c>
      <c r="Y49" s="23">
        <f>IF(Model!$C49&lt;'Fee Driven Attrition'!$I$8,1-IF(Model!Y$13='Fee Driven Attrition'!$J$7,'Fee Driven Attrition'!$J$8,'Fee Driven Attrition'!$K$8),1)</f>
        <v>1</v>
      </c>
      <c r="Z49" s="23">
        <f>IF(Model!$C49&lt;'Fee Driven Attrition'!$I$9,1-IF(Model!Z$13='Fee Driven Attrition'!$J$7,'Fee Driven Attrition'!$J$9,'Fee Driven Attrition'!$K$9),1)</f>
        <v>1</v>
      </c>
      <c r="AA49" s="23">
        <f>IF(Model!$C49&lt;'Fee Driven Attrition'!$I$8,1-IF(Model!AA$13='Fee Driven Attrition'!$J$7,'Fee Driven Attrition'!$J$8,'Fee Driven Attrition'!$K$8),1)</f>
        <v>1</v>
      </c>
      <c r="AB49" s="23">
        <f>IF(Model!$C49&lt;'Fee Driven Attrition'!$I$9,1-IF(Model!AB$13='Fee Driven Attrition'!$J$7,'Fee Driven Attrition'!$J$9,'Fee Driven Attrition'!$K$9),1)</f>
        <v>1</v>
      </c>
      <c r="AC49" s="29"/>
      <c r="AD49" s="23"/>
      <c r="AE49" s="23">
        <f>INDEX(Model!$R49:$V49,,MATCH(Model!AE$14,Model!$R$14:'Model'!$V$14,FALSE))*INDEX(Model!$X49:$AB49,MATCH(Model!AE$12+Model!AE$13,Model!$X$14:$AB$14,FALSE))</f>
        <v>1</v>
      </c>
      <c r="AF49" s="23">
        <f>INDEX(Model!$R49:$V49,,MATCH(Model!AF$14,Model!$R$14:'Model'!$V$14,FALSE))*INDEX(Model!$X49:$AB49,MATCH(Model!AF$12+Model!AF$13,Model!$X$14:$AB$14,FALSE))</f>
        <v>1</v>
      </c>
      <c r="AG49" s="23">
        <f>INDEX(Model!$R49:$V49,,MATCH(Model!AG$14,Model!$R$14:'Model'!$V$14,FALSE))*INDEX(Model!$X49:$AB49,MATCH(Model!AG$12+Model!AG$13,Model!$X$14:$AB$14,FALSE))</f>
        <v>1</v>
      </c>
      <c r="AH49" s="23">
        <f>INDEX(Model!$R49:$V49,,MATCH(Model!AH$14,Model!$R$14:'Model'!$V$14,FALSE))*INDEX(Model!$X49:$AB49,MATCH(Model!AH$12+Model!AH$13,Model!$X$14:$AB$14,FALSE))</f>
        <v>0.75</v>
      </c>
      <c r="AI49" s="23">
        <f>INDEX(Model!$R49:$V49,,MATCH(Model!AI$14,Model!$R$14:'Model'!$V$14,FALSE))*INDEX(Model!$X49:$AB49,MATCH(Model!AI$12+Model!AI$13,Model!$X$14:$AB$14,FALSE))</f>
        <v>1</v>
      </c>
      <c r="AJ49" s="23">
        <f>INDEX(Model!$R49:$V49,,MATCH(Model!AJ$14,Model!$R$14:'Model'!$V$14,FALSE))*INDEX(Model!$X49:$AB49,MATCH(Model!AJ$12+Model!AJ$13,Model!$X$14:$AB$14,FALSE))</f>
        <v>1</v>
      </c>
      <c r="AK49" s="23">
        <f>INDEX(Model!$R49:$V49,,MATCH(Model!AK$14,Model!$R$14:'Model'!$V$14,FALSE))*INDEX(Model!$X49:$AB49,MATCH(Model!AK$12+Model!AK$13,Model!$X$14:$AB$14,FALSE))</f>
        <v>1</v>
      </c>
      <c r="AL49" s="23">
        <f>INDEX(Model!$R49:$V49,,MATCH(Model!AL$14,Model!$R$14:'Model'!$V$14,FALSE))*INDEX(Model!$X49:$AB49,MATCH(Model!AL$12+Model!AL$13,Model!$X$14:$AB$14,FALSE))</f>
        <v>1</v>
      </c>
      <c r="AM49" s="23">
        <f>INDEX(Model!$R49:$V49,,MATCH(Model!AM$14,Model!$R$14:'Model'!$V$14,FALSE))*INDEX(Model!$X49:$AB49,MATCH(Model!AM$12+Model!AM$13,Model!$X$14:$AB$14,FALSE))</f>
        <v>0.75</v>
      </c>
      <c r="AN49" s="23">
        <f>INDEX(Model!$R49:$V49,,MATCH(Model!AN$14,Model!$R$14:'Model'!$V$14,FALSE))*INDEX(Model!$X49:$AB49,MATCH(Model!AN$12+Model!AN$13,Model!$X$14:$AB$14,FALSE))</f>
        <v>1</v>
      </c>
      <c r="AO49" s="23">
        <f>INDEX(Model!$R49:$V49,,MATCH(Model!AO$14,Model!$R$14:'Model'!$V$14,FALSE))*INDEX(Model!$X49:$AB49,MATCH(Model!AO$12+Model!AO$13,Model!$X$14:$AB$14,FALSE))</f>
        <v>1</v>
      </c>
      <c r="AP49" s="23">
        <f>INDEX(Model!$R49:$V49,,MATCH(Model!AP$14,Model!$R$14:'Model'!$V$14,FALSE))*INDEX(Model!$X49:$AB49,MATCH(Model!AP$12+Model!AP$13,Model!$X$14:$AB$14,FALSE))</f>
        <v>1</v>
      </c>
      <c r="AQ49" s="23">
        <f>INDEX(Model!$R49:$V49,,MATCH(Model!AQ$14,Model!$R$14:'Model'!$V$14,FALSE))*INDEX(Model!$X49:$AB49,MATCH(Model!AQ$12+Model!AQ$13,Model!$X$14:$AB$14,FALSE))</f>
        <v>1</v>
      </c>
      <c r="AR49" s="23">
        <f>INDEX(Model!$R49:$V49,,MATCH(Model!AR$14,Model!$R$14:'Model'!$V$14,FALSE))*INDEX(Model!$X49:$AB49,MATCH(Model!AR$12+Model!AR$13,Model!$X$14:$AB$14,FALSE))</f>
        <v>0.75</v>
      </c>
      <c r="AS49" s="23">
        <f>INDEX(Model!$R49:$V49,,MATCH(Model!AS$14,Model!$R$14:'Model'!$V$14,FALSE))*INDEX(Model!$X49:$AB49,MATCH(Model!AS$12+Model!AS$13,Model!$X$14:$AB$14,FALSE))</f>
        <v>1</v>
      </c>
      <c r="AT49" s="23">
        <f>INDEX(Model!$R49:$V49,,MATCH(Model!AT$14,Model!$R$14:'Model'!$V$14,FALSE))*INDEX(Model!$X49:$AB49,MATCH(Model!AT$12+Model!AT$13,Model!$X$14:$AB$14,FALSE))</f>
        <v>1</v>
      </c>
      <c r="AU49" s="23">
        <f>INDEX(Model!$R49:$V49,,MATCH(Model!AU$14,Model!$R$14:'Model'!$V$14,FALSE))*INDEX(Model!$X49:$AB49,MATCH(Model!AU$12+Model!AU$13,Model!$X$14:$AB$14,FALSE))</f>
        <v>1</v>
      </c>
      <c r="AV49" s="23">
        <f>INDEX(Model!$R49:$V49,,MATCH(Model!AV$14,Model!$R$14:'Model'!$V$14,FALSE))*INDEX(Model!$X49:$AB49,MATCH(Model!AV$12+Model!AV$13,Model!$X$14:$AB$14,FALSE))</f>
        <v>1</v>
      </c>
      <c r="AW49" s="23">
        <f>INDEX(Model!$R49:$V49,,MATCH(Model!AW$14,Model!$R$14:'Model'!$V$14,FALSE))*INDEX(Model!$X49:$AB49,MATCH(Model!AW$12+Model!AW$13,Model!$X$14:$AB$14,FALSE))</f>
        <v>0.75</v>
      </c>
      <c r="AX49" s="23">
        <f>INDEX(Model!$R49:$V49,,MATCH(Model!AX$14,Model!$R$14:'Model'!$V$14,FALSE))*INDEX(Model!$X49:$AB49,MATCH(Model!AX$12+Model!AX$13,Model!$X$14:$AB$14,FALSE))</f>
        <v>1</v>
      </c>
      <c r="AY49" s="23">
        <f>INDEX(Model!$R49:$V49,,MATCH(Model!AY$14,Model!$R$14:'Model'!$V$14,FALSE))*INDEX(Model!$X49:$AB49,MATCH(Model!AY$12+Model!AY$13,Model!$X$14:$AB$14,FALSE))</f>
        <v>1</v>
      </c>
      <c r="AZ49" s="23">
        <f>INDEX(Model!$R49:$V49,,MATCH(Model!AZ$14,Model!$R$14:'Model'!$V$14,FALSE))*INDEX(Model!$X49:$AB49,MATCH(Model!AZ$12+Model!AZ$13,Model!$X$14:$AB$14,FALSE))</f>
        <v>1</v>
      </c>
      <c r="BA49" s="23">
        <f>INDEX(Model!$R49:$V49,,MATCH(Model!BA$14,Model!$R$14:'Model'!$V$14,FALSE))*INDEX(Model!$X49:$AB49,MATCH(Model!BA$12+Model!BA$13,Model!$X$14:$AB$14,FALSE))</f>
        <v>1</v>
      </c>
      <c r="BB49" s="23">
        <f>INDEX(Model!$R49:$V49,,MATCH(Model!BB$14,Model!$R$14:'Model'!$V$14,FALSE))*INDEX(Model!$X49:$AB49,MATCH(Model!BB$12+Model!BB$13,Model!$X$14:$AB$14,FALSE))</f>
        <v>0.75</v>
      </c>
      <c r="BC49" s="23">
        <f>INDEX(Model!$R49:$V49,,MATCH(Model!BC$14,Model!$R$14:'Model'!$V$14,FALSE))*INDEX(Model!$X49:$AB49,MATCH(Model!BC$12+Model!BC$13,Model!$X$14:$AB$14,FALSE))</f>
        <v>1</v>
      </c>
      <c r="BD49" s="60"/>
      <c r="BE49" s="33">
        <f>Model!C49*1%</f>
        <v>153.60564286229661</v>
      </c>
      <c r="BF49" s="1"/>
      <c r="BG49" s="1"/>
      <c r="BH49" s="38">
        <f>IF(Model!$C49&lt;Model!CI$12,Model!CI$13,0)</f>
        <v>0</v>
      </c>
      <c r="BI49" s="38">
        <f>IF(Model!$C49&lt;Model!CJ$12,Model!CJ$13,0)</f>
        <v>0</v>
      </c>
      <c r="BJ49" s="38">
        <f>IF(Model!$C49&lt;Model!CK$12,Model!CK$13,0)</f>
        <v>0</v>
      </c>
      <c r="BK49" s="38">
        <f>IF(Model!$C49&lt;Model!CL$12,Model!CL$13,0)</f>
        <v>0</v>
      </c>
      <c r="BL49" s="38">
        <f>IF(Model!$C49&lt;Model!CM$12,Model!CM$13,0)</f>
        <v>0</v>
      </c>
      <c r="BM49" s="38">
        <f>IF(Model!$C49&lt;Model!CN$12,Model!CN$13,0)</f>
        <v>0</v>
      </c>
      <c r="BN49" s="38">
        <f>IF(Model!$C49&lt;Model!CO$12,Model!CO$13,0)</f>
        <v>0</v>
      </c>
      <c r="BO49" s="38">
        <f>IF(Model!$C49&lt;Model!CP$12,Model!CP$13,0)</f>
        <v>0</v>
      </c>
      <c r="BP49" s="38">
        <f>IF(Model!$C49&lt;Model!CQ$12,Model!CQ$13,0)</f>
        <v>0</v>
      </c>
      <c r="BQ49" s="38">
        <f>IF(Model!$C49&lt;Model!CR$12,Model!CR$13,0)</f>
        <v>0</v>
      </c>
      <c r="BR49" s="38">
        <f>IF(Model!$C49&lt;Model!CS$12,Model!CS$13,0)</f>
        <v>0</v>
      </c>
      <c r="BS49" s="38">
        <f>IF(Model!$C49&lt;Model!CT$12,Model!CT$13,0)</f>
        <v>0</v>
      </c>
      <c r="BT49" s="38">
        <f>IF(Model!$C49&lt;Model!CU$12,Model!CU$13,0)</f>
        <v>0</v>
      </c>
      <c r="BU49" s="38">
        <f>IF(Model!$C49&lt;Model!CV$12,Model!CV$13,0)</f>
        <v>0</v>
      </c>
      <c r="BV49" s="38">
        <f>IF(Model!$C49&lt;Model!CW$12,Model!CW$13,0)</f>
        <v>0</v>
      </c>
      <c r="BW49" s="38">
        <f>IF(Model!$C49&lt;Model!CX$12,Model!CX$13,0)</f>
        <v>0</v>
      </c>
      <c r="BX49" s="38">
        <f>IF(Model!$C49&lt;Model!CY$12,Model!CY$13,0)</f>
        <v>0</v>
      </c>
      <c r="BY49" s="38">
        <f>IF(Model!$C49&lt;Model!CZ$12,Model!CZ$13,0)</f>
        <v>0</v>
      </c>
      <c r="BZ49" s="38">
        <f>IF(Model!$C49&lt;Model!DA$12,Model!DA$13,0)</f>
        <v>0</v>
      </c>
      <c r="CA49" s="38">
        <f>IF(Model!$C49&lt;Model!DB$12,Model!DB$13,0)</f>
        <v>0</v>
      </c>
      <c r="CB49" s="38">
        <f>IF(Model!$C49&lt;Model!DC$12,Model!DC$13,0)</f>
        <v>0</v>
      </c>
      <c r="CC49" s="38">
        <f>IF(Model!$C49&lt;Model!DD$12,Model!DD$13,0)</f>
        <v>0</v>
      </c>
      <c r="CD49" s="38">
        <f>IF(Model!$C49&lt;Model!DE$12,Model!DE$13,0)</f>
        <v>0</v>
      </c>
      <c r="CE49" s="38">
        <f>IF(Model!$C49&lt;Model!DF$12,Model!DF$13,0)</f>
        <v>0</v>
      </c>
      <c r="CF49" s="38">
        <f>IF(Model!$C49&lt;Model!DG$12,Model!DG$13,0)</f>
        <v>0</v>
      </c>
      <c r="CG49" s="1"/>
      <c r="CH49" s="1"/>
      <c r="CI49" s="40">
        <f>Model!$BE49+Model!BH49-50</f>
        <v>103.60564286229661</v>
      </c>
      <c r="CJ49" s="40">
        <f>Model!$BE49+Model!BI49-50</f>
        <v>103.60564286229661</v>
      </c>
      <c r="CK49" s="40">
        <f>Model!$BE49+Model!BJ49-50</f>
        <v>103.60564286229661</v>
      </c>
      <c r="CL49" s="40">
        <f>Model!$BE49+Model!BK49-50</f>
        <v>103.60564286229661</v>
      </c>
      <c r="CM49" s="40">
        <f>Model!$BE49+Model!BL49-50</f>
        <v>103.60564286229661</v>
      </c>
      <c r="CN49" s="40">
        <f>Model!$BE49+Model!BM49-50</f>
        <v>103.60564286229661</v>
      </c>
      <c r="CO49" s="40">
        <f>Model!$BE49+Model!BN49-50</f>
        <v>103.60564286229661</v>
      </c>
      <c r="CP49" s="40">
        <f>Model!$BE49+Model!BO49-50</f>
        <v>103.60564286229661</v>
      </c>
      <c r="CQ49" s="40">
        <f>Model!$BE49+Model!BP49-50</f>
        <v>103.60564286229661</v>
      </c>
      <c r="CR49" s="40">
        <f>Model!$BE49+Model!BQ49-50</f>
        <v>103.60564286229661</v>
      </c>
      <c r="CS49" s="40">
        <f>Model!$BE49+Model!BR49-50</f>
        <v>103.60564286229661</v>
      </c>
      <c r="CT49" s="40">
        <f>Model!$BE49+Model!BS49-50</f>
        <v>103.60564286229661</v>
      </c>
      <c r="CU49" s="40">
        <f>Model!$BE49+Model!BT49-50</f>
        <v>103.60564286229661</v>
      </c>
      <c r="CV49" s="40">
        <f>Model!$BE49+Model!BU49-50</f>
        <v>103.60564286229661</v>
      </c>
      <c r="CW49" s="40">
        <f>Model!$BE49+Model!BV49-50</f>
        <v>103.60564286229661</v>
      </c>
      <c r="CX49" s="40">
        <f>Model!$BE49+Model!BW49-50</f>
        <v>103.60564286229661</v>
      </c>
      <c r="CY49" s="40">
        <f>Model!$BE49+Model!BX49-50</f>
        <v>103.60564286229661</v>
      </c>
      <c r="CZ49" s="40">
        <f>Model!$BE49+Model!BY49-50</f>
        <v>103.60564286229661</v>
      </c>
      <c r="DA49" s="40">
        <f>Model!$BE49+Model!BZ49-50</f>
        <v>103.60564286229661</v>
      </c>
      <c r="DB49" s="40">
        <f>Model!$BE49+Model!CA49-50</f>
        <v>103.60564286229661</v>
      </c>
      <c r="DC49" s="40">
        <f>Model!$BE49+Model!CB49-50</f>
        <v>103.60564286229661</v>
      </c>
      <c r="DD49" s="40">
        <f>Model!$BE49+Model!CC49-50</f>
        <v>103.60564286229661</v>
      </c>
      <c r="DE49" s="40">
        <f>Model!$BE49+Model!CD49-50</f>
        <v>103.60564286229661</v>
      </c>
      <c r="DF49" s="40">
        <f>Model!$BE49+Model!CE49-50</f>
        <v>103.60564286229661</v>
      </c>
      <c r="DG49" s="40">
        <f>Model!$BE49+Model!CF49-50</f>
        <v>103.60564286229661</v>
      </c>
      <c r="DH49" s="36"/>
      <c r="DI49" s="36"/>
      <c r="DJ49" s="40">
        <f>Model!AE49*Model!CI49</f>
        <v>103.60564286229661</v>
      </c>
      <c r="DK49" s="40">
        <f>Model!AF49*Model!CJ49</f>
        <v>103.60564286229661</v>
      </c>
      <c r="DL49" s="40">
        <f>Model!AG49*Model!CK49</f>
        <v>103.60564286229661</v>
      </c>
      <c r="DM49" s="40">
        <f>Model!AH49*Model!CL49</f>
        <v>77.704232146722461</v>
      </c>
      <c r="DN49" s="40">
        <f>Model!AI49*Model!CM49</f>
        <v>103.60564286229661</v>
      </c>
      <c r="DO49" s="40">
        <f>Model!AJ49*Model!CN49</f>
        <v>103.60564286229661</v>
      </c>
      <c r="DP49" s="40">
        <f>Model!AK49*Model!CO49</f>
        <v>103.60564286229661</v>
      </c>
      <c r="DQ49" s="40">
        <f>Model!AL49*Model!CP49</f>
        <v>103.60564286229661</v>
      </c>
      <c r="DR49" s="40">
        <f>Model!AM49*Model!CQ49</f>
        <v>77.704232146722461</v>
      </c>
      <c r="DS49" s="40">
        <f>Model!AN49*Model!CR49</f>
        <v>103.60564286229661</v>
      </c>
      <c r="DT49" s="40">
        <f>Model!AO49*Model!CS49</f>
        <v>103.60564286229661</v>
      </c>
      <c r="DU49" s="40">
        <f>Model!AP49*Model!CT49</f>
        <v>103.60564286229661</v>
      </c>
      <c r="DV49" s="40">
        <f>Model!AQ49*Model!CU49</f>
        <v>103.60564286229661</v>
      </c>
      <c r="DW49" s="40">
        <f>Model!AR49*Model!CV49</f>
        <v>77.704232146722461</v>
      </c>
      <c r="DX49" s="40">
        <f>Model!AS49*Model!CW49</f>
        <v>103.60564286229661</v>
      </c>
      <c r="DY49" s="40">
        <f>Model!AT49*Model!CX49</f>
        <v>103.60564286229661</v>
      </c>
      <c r="DZ49" s="40">
        <f>Model!AU49*Model!CY49</f>
        <v>103.60564286229661</v>
      </c>
      <c r="EA49" s="40">
        <f>Model!AV49*Model!CZ49</f>
        <v>103.60564286229661</v>
      </c>
      <c r="EB49" s="40">
        <f>Model!AW49*Model!DA49</f>
        <v>77.704232146722461</v>
      </c>
      <c r="EC49" s="40">
        <f>Model!AX49*Model!DB49</f>
        <v>103.60564286229661</v>
      </c>
      <c r="ED49" s="40">
        <f>Model!AY49*Model!DC49</f>
        <v>103.60564286229661</v>
      </c>
      <c r="EE49" s="40">
        <f>Model!AZ49*Model!DD49</f>
        <v>103.60564286229661</v>
      </c>
      <c r="EF49" s="40">
        <f>Model!BA49*Model!DE49</f>
        <v>103.60564286229661</v>
      </c>
      <c r="EG49" s="40">
        <f>Model!BB49*Model!DF49</f>
        <v>77.704232146722461</v>
      </c>
      <c r="EH49" s="40">
        <f>Model!BC49*Model!DG49</f>
        <v>103.60564286229661</v>
      </c>
      <c r="EI49" s="36"/>
      <c r="EJ49" s="36"/>
      <c r="EK49" s="36"/>
      <c r="EL49" s="36"/>
      <c r="EM49" s="36"/>
      <c r="EN49" s="36"/>
      <c r="EO49" s="36"/>
      <c r="EP49" s="36"/>
      <c r="EQ49" s="36"/>
      <c r="ER49" s="36"/>
      <c r="ES49" s="36"/>
      <c r="ET49" s="36"/>
      <c r="EU49" s="36"/>
    </row>
    <row r="50" spans="1:151">
      <c r="A50">
        <v>1051</v>
      </c>
      <c r="B50" s="29">
        <f>INDEX('Customer Longevity'!$A$7:$A$206,MATCH(Scratch!A50,'Customer Longevity'!$B$7:$B$206,0))</f>
        <v>6.4653140666632121</v>
      </c>
      <c r="C50" s="3">
        <f ca="1">VLOOKUP(A50,'Average Balance'!A:B,2,FALSE)</f>
        <v>9078.113452344418</v>
      </c>
      <c r="D50" s="3"/>
      <c r="E50" s="29">
        <f>INDEX('Distance to Each Branch'!$C$7:$C$806,MATCH(Scratch!$A50&amp;Scratch!E$14,'Distance to Each Branch'!$K$7:$K$806,0))</f>
        <v>6.7700765946655759</v>
      </c>
      <c r="F50" s="29">
        <f>INDEX('Distance to Each Branch'!$C$7:$C$806,MATCH(Scratch!$A50&amp;Scratch!F$14,'Distance to Each Branch'!$K$7:$K$806,0))</f>
        <v>3.8757740402771339</v>
      </c>
      <c r="G50" s="29">
        <f>INDEX('Distance to Each Branch'!$C$7:$C$806,MATCH(Scratch!$A50&amp;Scratch!G$14,'Distance to Each Branch'!$K$7:$K$806,0))</f>
        <v>3.2290377426306431</v>
      </c>
      <c r="H50" s="29">
        <f>INDEX('Distance to Each Branch'!$C$7:$C$806,MATCH(Scratch!$A50&amp;Scratch!H$14,'Distance to Each Branch'!$K$7:$K$806,0))</f>
        <v>1.0935436790665691</v>
      </c>
      <c r="I50" s="29" t="str">
        <f t="shared" si="24"/>
        <v>Branch D</v>
      </c>
      <c r="K50" s="34">
        <f>MIN(Model!E50:'Model'!H50)</f>
        <v>1.0935436790665691</v>
      </c>
      <c r="L50" s="34">
        <v>0</v>
      </c>
      <c r="M50" s="29">
        <f>IF(Model!E50=Model!$K50,SMALL(Model!$E50:'Model'!$H50,2)-Model!$K50,0)</f>
        <v>0</v>
      </c>
      <c r="N50" s="29">
        <f>IF(Model!F50=Model!$K50,SMALL(Model!$E50:'Model'!$H50,2)-Model!$K50,0)</f>
        <v>0</v>
      </c>
      <c r="O50" s="29">
        <f>IF(Model!G50=Model!$K50,SMALL(Model!$E50:'Model'!$H50,2)-Model!$K50,0)</f>
        <v>0</v>
      </c>
      <c r="P50" s="29">
        <f>IF(Model!H50=Model!$K50,SMALL(Model!$E50:'Model'!$H50,2)-Model!$K50,0)</f>
        <v>2.135494063564074</v>
      </c>
      <c r="R50" s="23">
        <v>1</v>
      </c>
      <c r="S50" s="23">
        <f>(1-IF(Model!M50=0,0,INDEX('Branch Closure Driven Attrition'!$D$9:$G$12,MATCH(Model!$B50,'Branch Closure Driven Attrition'!$C$9:$C$12,TRUE),MATCH(Model!M50,'Branch Closure Driven Attrition'!$D$8:$G$8,TRUE))))</f>
        <v>1</v>
      </c>
      <c r="T50" s="23">
        <f>(1-IF(Model!N50=0,0,INDEX('Branch Closure Driven Attrition'!$D$9:$G$12,MATCH(Model!$B50,'Branch Closure Driven Attrition'!$C$9:$C$12,TRUE),MATCH(Model!N50,'Branch Closure Driven Attrition'!$D$8:$G$8,TRUE))))</f>
        <v>1</v>
      </c>
      <c r="U50" s="23">
        <f>(1-IF(Model!O50=0,0,INDEX('Branch Closure Driven Attrition'!$D$9:$G$12,MATCH(Model!$B50,'Branch Closure Driven Attrition'!$C$9:$C$12,TRUE),MATCH(Model!O50,'Branch Closure Driven Attrition'!$D$8:$G$8,TRUE))))</f>
        <v>1</v>
      </c>
      <c r="V50" s="23">
        <f>(1-IF(Model!P50=0,0,INDEX('Branch Closure Driven Attrition'!$D$9:$G$12,MATCH(Model!$B50,'Branch Closure Driven Attrition'!$C$9:$C$12,TRUE),MATCH(Model!P50,'Branch Closure Driven Attrition'!$D$8:$G$8,TRUE))))</f>
        <v>0.65</v>
      </c>
      <c r="W50" s="29"/>
      <c r="X50" s="23">
        <f>Model!R50</f>
        <v>1</v>
      </c>
      <c r="Y50" s="23">
        <f>IF(Model!$C50&lt;'Fee Driven Attrition'!$I$8,1-IF(Model!Y$13='Fee Driven Attrition'!$J$7,'Fee Driven Attrition'!$J$8,'Fee Driven Attrition'!$K$8),1)</f>
        <v>0.9</v>
      </c>
      <c r="Z50" s="23">
        <f>IF(Model!$C50&lt;'Fee Driven Attrition'!$I$9,1-IF(Model!Z$13='Fee Driven Attrition'!$J$7,'Fee Driven Attrition'!$J$9,'Fee Driven Attrition'!$K$9),1)</f>
        <v>0.95</v>
      </c>
      <c r="AA50" s="23">
        <f>IF(Model!$C50&lt;'Fee Driven Attrition'!$I$8,1-IF(Model!AA$13='Fee Driven Attrition'!$J$7,'Fee Driven Attrition'!$J$8,'Fee Driven Attrition'!$K$8),1)</f>
        <v>0.8</v>
      </c>
      <c r="AB50" s="23">
        <f>IF(Model!$C50&lt;'Fee Driven Attrition'!$I$9,1-IF(Model!AB$13='Fee Driven Attrition'!$J$7,'Fee Driven Attrition'!$J$9,'Fee Driven Attrition'!$K$9),1)</f>
        <v>0.85</v>
      </c>
      <c r="AC50" s="29"/>
      <c r="AD50" s="23"/>
      <c r="AE50" s="23">
        <f>INDEX(Model!$R50:$V50,,MATCH(Model!AE$14,Model!$R$14:'Model'!$V$14,FALSE))*INDEX(Model!$X50:$AB50,MATCH(Model!AE$12+Model!AE$13,Model!$X$14:$AB$14,FALSE))</f>
        <v>1</v>
      </c>
      <c r="AF50" s="23">
        <f>INDEX(Model!$R50:$V50,,MATCH(Model!AF$14,Model!$R$14:'Model'!$V$14,FALSE))*INDEX(Model!$X50:$AB50,MATCH(Model!AF$12+Model!AF$13,Model!$X$14:$AB$14,FALSE))</f>
        <v>1</v>
      </c>
      <c r="AG50" s="23">
        <f>INDEX(Model!$R50:$V50,,MATCH(Model!AG$14,Model!$R$14:'Model'!$V$14,FALSE))*INDEX(Model!$X50:$AB50,MATCH(Model!AG$12+Model!AG$13,Model!$X$14:$AB$14,FALSE))</f>
        <v>1</v>
      </c>
      <c r="AH50" s="23">
        <f>INDEX(Model!$R50:$V50,,MATCH(Model!AH$14,Model!$R$14:'Model'!$V$14,FALSE))*INDEX(Model!$X50:$AB50,MATCH(Model!AH$12+Model!AH$13,Model!$X$14:$AB$14,FALSE))</f>
        <v>1</v>
      </c>
      <c r="AI50" s="23">
        <f>INDEX(Model!$R50:$V50,,MATCH(Model!AI$14,Model!$R$14:'Model'!$V$14,FALSE))*INDEX(Model!$X50:$AB50,MATCH(Model!AI$12+Model!AI$13,Model!$X$14:$AB$14,FALSE))</f>
        <v>0.65</v>
      </c>
      <c r="AJ50" s="23">
        <f>INDEX(Model!$R50:$V50,,MATCH(Model!AJ$14,Model!$R$14:'Model'!$V$14,FALSE))*INDEX(Model!$X50:$AB50,MATCH(Model!AJ$12+Model!AJ$13,Model!$X$14:$AB$14,FALSE))</f>
        <v>0.9</v>
      </c>
      <c r="AK50" s="23">
        <f>INDEX(Model!$R50:$V50,,MATCH(Model!AK$14,Model!$R$14:'Model'!$V$14,FALSE))*INDEX(Model!$X50:$AB50,MATCH(Model!AK$12+Model!AK$13,Model!$X$14:$AB$14,FALSE))</f>
        <v>0.9</v>
      </c>
      <c r="AL50" s="23">
        <f>INDEX(Model!$R50:$V50,,MATCH(Model!AL$14,Model!$R$14:'Model'!$V$14,FALSE))*INDEX(Model!$X50:$AB50,MATCH(Model!AL$12+Model!AL$13,Model!$X$14:$AB$14,FALSE))</f>
        <v>0.9</v>
      </c>
      <c r="AM50" s="23">
        <f>INDEX(Model!$R50:$V50,,MATCH(Model!AM$14,Model!$R$14:'Model'!$V$14,FALSE))*INDEX(Model!$X50:$AB50,MATCH(Model!AM$12+Model!AM$13,Model!$X$14:$AB$14,FALSE))</f>
        <v>0.9</v>
      </c>
      <c r="AN50" s="23">
        <f>INDEX(Model!$R50:$V50,,MATCH(Model!AN$14,Model!$R$14:'Model'!$V$14,FALSE))*INDEX(Model!$X50:$AB50,MATCH(Model!AN$12+Model!AN$13,Model!$X$14:$AB$14,FALSE))</f>
        <v>0.58500000000000008</v>
      </c>
      <c r="AO50" s="23">
        <f>INDEX(Model!$R50:$V50,,MATCH(Model!AO$14,Model!$R$14:'Model'!$V$14,FALSE))*INDEX(Model!$X50:$AB50,MATCH(Model!AO$12+Model!AO$13,Model!$X$14:$AB$14,FALSE))</f>
        <v>0.95</v>
      </c>
      <c r="AP50" s="23">
        <f>INDEX(Model!$R50:$V50,,MATCH(Model!AP$14,Model!$R$14:'Model'!$V$14,FALSE))*INDEX(Model!$X50:$AB50,MATCH(Model!AP$12+Model!AP$13,Model!$X$14:$AB$14,FALSE))</f>
        <v>0.95</v>
      </c>
      <c r="AQ50" s="23">
        <f>INDEX(Model!$R50:$V50,,MATCH(Model!AQ$14,Model!$R$14:'Model'!$V$14,FALSE))*INDEX(Model!$X50:$AB50,MATCH(Model!AQ$12+Model!AQ$13,Model!$X$14:$AB$14,FALSE))</f>
        <v>0.95</v>
      </c>
      <c r="AR50" s="23">
        <f>INDEX(Model!$R50:$V50,,MATCH(Model!AR$14,Model!$R$14:'Model'!$V$14,FALSE))*INDEX(Model!$X50:$AB50,MATCH(Model!AR$12+Model!AR$13,Model!$X$14:$AB$14,FALSE))</f>
        <v>0.95</v>
      </c>
      <c r="AS50" s="23">
        <f>INDEX(Model!$R50:$V50,,MATCH(Model!AS$14,Model!$R$14:'Model'!$V$14,FALSE))*INDEX(Model!$X50:$AB50,MATCH(Model!AS$12+Model!AS$13,Model!$X$14:$AB$14,FALSE))</f>
        <v>0.61749999999999994</v>
      </c>
      <c r="AT50" s="23">
        <f>INDEX(Model!$R50:$V50,,MATCH(Model!AT$14,Model!$R$14:'Model'!$V$14,FALSE))*INDEX(Model!$X50:$AB50,MATCH(Model!AT$12+Model!AT$13,Model!$X$14:$AB$14,FALSE))</f>
        <v>0.8</v>
      </c>
      <c r="AU50" s="23">
        <f>INDEX(Model!$R50:$V50,,MATCH(Model!AU$14,Model!$R$14:'Model'!$V$14,FALSE))*INDEX(Model!$X50:$AB50,MATCH(Model!AU$12+Model!AU$13,Model!$X$14:$AB$14,FALSE))</f>
        <v>0.8</v>
      </c>
      <c r="AV50" s="23">
        <f>INDEX(Model!$R50:$V50,,MATCH(Model!AV$14,Model!$R$14:'Model'!$V$14,FALSE))*INDEX(Model!$X50:$AB50,MATCH(Model!AV$12+Model!AV$13,Model!$X$14:$AB$14,FALSE))</f>
        <v>0.8</v>
      </c>
      <c r="AW50" s="23">
        <f>INDEX(Model!$R50:$V50,,MATCH(Model!AW$14,Model!$R$14:'Model'!$V$14,FALSE))*INDEX(Model!$X50:$AB50,MATCH(Model!AW$12+Model!AW$13,Model!$X$14:$AB$14,FALSE))</f>
        <v>0.8</v>
      </c>
      <c r="AX50" s="23">
        <f>INDEX(Model!$R50:$V50,,MATCH(Model!AX$14,Model!$R$14:'Model'!$V$14,FALSE))*INDEX(Model!$X50:$AB50,MATCH(Model!AX$12+Model!AX$13,Model!$X$14:$AB$14,FALSE))</f>
        <v>0.52</v>
      </c>
      <c r="AY50" s="23">
        <f>INDEX(Model!$R50:$V50,,MATCH(Model!AY$14,Model!$R$14:'Model'!$V$14,FALSE))*INDEX(Model!$X50:$AB50,MATCH(Model!AY$12+Model!AY$13,Model!$X$14:$AB$14,FALSE))</f>
        <v>0.85</v>
      </c>
      <c r="AZ50" s="23">
        <f>INDEX(Model!$R50:$V50,,MATCH(Model!AZ$14,Model!$R$14:'Model'!$V$14,FALSE))*INDEX(Model!$X50:$AB50,MATCH(Model!AZ$12+Model!AZ$13,Model!$X$14:$AB$14,FALSE))</f>
        <v>0.85</v>
      </c>
      <c r="BA50" s="23">
        <f>INDEX(Model!$R50:$V50,,MATCH(Model!BA$14,Model!$R$14:'Model'!$V$14,FALSE))*INDEX(Model!$X50:$AB50,MATCH(Model!BA$12+Model!BA$13,Model!$X$14:$AB$14,FALSE))</f>
        <v>0.85</v>
      </c>
      <c r="BB50" s="23">
        <f>INDEX(Model!$R50:$V50,,MATCH(Model!BB$14,Model!$R$14:'Model'!$V$14,FALSE))*INDEX(Model!$X50:$AB50,MATCH(Model!BB$12+Model!BB$13,Model!$X$14:$AB$14,FALSE))</f>
        <v>0.85</v>
      </c>
      <c r="BC50" s="23">
        <f>INDEX(Model!$R50:$V50,,MATCH(Model!BC$14,Model!$R$14:'Model'!$V$14,FALSE))*INDEX(Model!$X50:$AB50,MATCH(Model!BC$12+Model!BC$13,Model!$X$14:$AB$14,FALSE))</f>
        <v>0.55249999999999999</v>
      </c>
      <c r="BD50" s="60"/>
      <c r="BE50" s="33">
        <f>Model!C50*1%</f>
        <v>90.78113452344418</v>
      </c>
      <c r="BF50" s="1"/>
      <c r="BG50" s="1"/>
      <c r="BH50" s="38">
        <f>IF(Model!$C50&lt;Model!CI$12,Model!CI$13,0)</f>
        <v>0</v>
      </c>
      <c r="BI50" s="38">
        <f>IF(Model!$C50&lt;Model!CJ$12,Model!CJ$13,0)</f>
        <v>0</v>
      </c>
      <c r="BJ50" s="38">
        <f>IF(Model!$C50&lt;Model!CK$12,Model!CK$13,0)</f>
        <v>0</v>
      </c>
      <c r="BK50" s="38">
        <f>IF(Model!$C50&lt;Model!CL$12,Model!CL$13,0)</f>
        <v>0</v>
      </c>
      <c r="BL50" s="38">
        <f>IF(Model!$C50&lt;Model!CM$12,Model!CM$13,0)</f>
        <v>0</v>
      </c>
      <c r="BM50" s="38">
        <f>IF(Model!$C50&lt;Model!CN$12,Model!CN$13,0)</f>
        <v>40</v>
      </c>
      <c r="BN50" s="38">
        <f>IF(Model!$C50&lt;Model!CO$12,Model!CO$13,0)</f>
        <v>40</v>
      </c>
      <c r="BO50" s="38">
        <f>IF(Model!$C50&lt;Model!CP$12,Model!CP$13,0)</f>
        <v>40</v>
      </c>
      <c r="BP50" s="38">
        <f>IF(Model!$C50&lt;Model!CQ$12,Model!CQ$13,0)</f>
        <v>40</v>
      </c>
      <c r="BQ50" s="38">
        <f>IF(Model!$C50&lt;Model!CR$12,Model!CR$13,0)</f>
        <v>40</v>
      </c>
      <c r="BR50" s="38">
        <f>IF(Model!$C50&lt;Model!CS$12,Model!CS$13,0)</f>
        <v>40</v>
      </c>
      <c r="BS50" s="38">
        <f>IF(Model!$C50&lt;Model!CT$12,Model!CT$13,0)</f>
        <v>40</v>
      </c>
      <c r="BT50" s="38">
        <f>IF(Model!$C50&lt;Model!CU$12,Model!CU$13,0)</f>
        <v>40</v>
      </c>
      <c r="BU50" s="38">
        <f>IF(Model!$C50&lt;Model!CV$12,Model!CV$13,0)</f>
        <v>40</v>
      </c>
      <c r="BV50" s="38">
        <f>IF(Model!$C50&lt;Model!CW$12,Model!CW$13,0)</f>
        <v>40</v>
      </c>
      <c r="BW50" s="38">
        <f>IF(Model!$C50&lt;Model!CX$12,Model!CX$13,0)</f>
        <v>60</v>
      </c>
      <c r="BX50" s="38">
        <f>IF(Model!$C50&lt;Model!CY$12,Model!CY$13,0)</f>
        <v>60</v>
      </c>
      <c r="BY50" s="38">
        <f>IF(Model!$C50&lt;Model!CZ$12,Model!CZ$13,0)</f>
        <v>60</v>
      </c>
      <c r="BZ50" s="38">
        <f>IF(Model!$C50&lt;Model!DA$12,Model!DA$13,0)</f>
        <v>60</v>
      </c>
      <c r="CA50" s="38">
        <f>IF(Model!$C50&lt;Model!DB$12,Model!DB$13,0)</f>
        <v>60</v>
      </c>
      <c r="CB50" s="38">
        <f>IF(Model!$C50&lt;Model!DC$12,Model!DC$13,0)</f>
        <v>60</v>
      </c>
      <c r="CC50" s="38">
        <f>IF(Model!$C50&lt;Model!DD$12,Model!DD$13,0)</f>
        <v>60</v>
      </c>
      <c r="CD50" s="38">
        <f>IF(Model!$C50&lt;Model!DE$12,Model!DE$13,0)</f>
        <v>60</v>
      </c>
      <c r="CE50" s="38">
        <f>IF(Model!$C50&lt;Model!DF$12,Model!DF$13,0)</f>
        <v>60</v>
      </c>
      <c r="CF50" s="38">
        <f>IF(Model!$C50&lt;Model!DG$12,Model!DG$13,0)</f>
        <v>60</v>
      </c>
      <c r="CG50" s="1"/>
      <c r="CH50" s="1"/>
      <c r="CI50" s="40">
        <f>Model!$BE50+Model!BH50-50</f>
        <v>40.78113452344418</v>
      </c>
      <c r="CJ50" s="40">
        <f>Model!$BE50+Model!BI50-50</f>
        <v>40.78113452344418</v>
      </c>
      <c r="CK50" s="40">
        <f>Model!$BE50+Model!BJ50-50</f>
        <v>40.78113452344418</v>
      </c>
      <c r="CL50" s="40">
        <f>Model!$BE50+Model!BK50-50</f>
        <v>40.78113452344418</v>
      </c>
      <c r="CM50" s="40">
        <f>Model!$BE50+Model!BL50-50</f>
        <v>40.78113452344418</v>
      </c>
      <c r="CN50" s="40">
        <f>Model!$BE50+Model!BM50-50</f>
        <v>80.781134523444166</v>
      </c>
      <c r="CO50" s="40">
        <f>Model!$BE50+Model!BN50-50</f>
        <v>80.781134523444166</v>
      </c>
      <c r="CP50" s="40">
        <f>Model!$BE50+Model!BO50-50</f>
        <v>80.781134523444166</v>
      </c>
      <c r="CQ50" s="40">
        <f>Model!$BE50+Model!BP50-50</f>
        <v>80.781134523444166</v>
      </c>
      <c r="CR50" s="40">
        <f>Model!$BE50+Model!BQ50-50</f>
        <v>80.781134523444166</v>
      </c>
      <c r="CS50" s="40">
        <f>Model!$BE50+Model!BR50-50</f>
        <v>80.781134523444166</v>
      </c>
      <c r="CT50" s="40">
        <f>Model!$BE50+Model!BS50-50</f>
        <v>80.781134523444166</v>
      </c>
      <c r="CU50" s="40">
        <f>Model!$BE50+Model!BT50-50</f>
        <v>80.781134523444166</v>
      </c>
      <c r="CV50" s="40">
        <f>Model!$BE50+Model!BU50-50</f>
        <v>80.781134523444166</v>
      </c>
      <c r="CW50" s="40">
        <f>Model!$BE50+Model!BV50-50</f>
        <v>80.781134523444166</v>
      </c>
      <c r="CX50" s="40">
        <f>Model!$BE50+Model!BW50-50</f>
        <v>100.78113452344417</v>
      </c>
      <c r="CY50" s="40">
        <f>Model!$BE50+Model!BX50-50</f>
        <v>100.78113452344417</v>
      </c>
      <c r="CZ50" s="40">
        <f>Model!$BE50+Model!BY50-50</f>
        <v>100.78113452344417</v>
      </c>
      <c r="DA50" s="40">
        <f>Model!$BE50+Model!BZ50-50</f>
        <v>100.78113452344417</v>
      </c>
      <c r="DB50" s="40">
        <f>Model!$BE50+Model!CA50-50</f>
        <v>100.78113452344417</v>
      </c>
      <c r="DC50" s="40">
        <f>Model!$BE50+Model!CB50-50</f>
        <v>100.78113452344417</v>
      </c>
      <c r="DD50" s="40">
        <f>Model!$BE50+Model!CC50-50</f>
        <v>100.78113452344417</v>
      </c>
      <c r="DE50" s="40">
        <f>Model!$BE50+Model!CD50-50</f>
        <v>100.78113452344417</v>
      </c>
      <c r="DF50" s="40">
        <f>Model!$BE50+Model!CE50-50</f>
        <v>100.78113452344417</v>
      </c>
      <c r="DG50" s="40">
        <f>Model!$BE50+Model!CF50-50</f>
        <v>100.78113452344417</v>
      </c>
      <c r="DH50" s="36"/>
      <c r="DI50" s="36"/>
      <c r="DJ50" s="40">
        <f>Model!AE50*Model!CI50</f>
        <v>40.78113452344418</v>
      </c>
      <c r="DK50" s="40">
        <f>Model!AF50*Model!CJ50</f>
        <v>40.78113452344418</v>
      </c>
      <c r="DL50" s="40">
        <f>Model!AG50*Model!CK50</f>
        <v>40.78113452344418</v>
      </c>
      <c r="DM50" s="40">
        <f>Model!AH50*Model!CL50</f>
        <v>40.78113452344418</v>
      </c>
      <c r="DN50" s="40">
        <f>Model!AI50*Model!CM50</f>
        <v>26.507737440238717</v>
      </c>
      <c r="DO50" s="40">
        <f>Model!AJ50*Model!CN50</f>
        <v>72.703021071099755</v>
      </c>
      <c r="DP50" s="40">
        <f>Model!AK50*Model!CO50</f>
        <v>72.703021071099755</v>
      </c>
      <c r="DQ50" s="40">
        <f>Model!AL50*Model!CP50</f>
        <v>72.703021071099755</v>
      </c>
      <c r="DR50" s="40">
        <f>Model!AM50*Model!CQ50</f>
        <v>72.703021071099755</v>
      </c>
      <c r="DS50" s="40">
        <f>Model!AN50*Model!CR50</f>
        <v>47.256963696214846</v>
      </c>
      <c r="DT50" s="40">
        <f>Model!AO50*Model!CS50</f>
        <v>76.742077797271961</v>
      </c>
      <c r="DU50" s="40">
        <f>Model!AP50*Model!CT50</f>
        <v>76.742077797271961</v>
      </c>
      <c r="DV50" s="40">
        <f>Model!AQ50*Model!CU50</f>
        <v>76.742077797271961</v>
      </c>
      <c r="DW50" s="40">
        <f>Model!AR50*Model!CV50</f>
        <v>76.742077797271961</v>
      </c>
      <c r="DX50" s="40">
        <f>Model!AS50*Model!CW50</f>
        <v>49.882350568226769</v>
      </c>
      <c r="DY50" s="40">
        <f>Model!AT50*Model!CX50</f>
        <v>80.624907618755344</v>
      </c>
      <c r="DZ50" s="40">
        <f>Model!AU50*Model!CY50</f>
        <v>80.624907618755344</v>
      </c>
      <c r="EA50" s="40">
        <f>Model!AV50*Model!CZ50</f>
        <v>80.624907618755344</v>
      </c>
      <c r="EB50" s="40">
        <f>Model!AW50*Model!DA50</f>
        <v>80.624907618755344</v>
      </c>
      <c r="EC50" s="40">
        <f>Model!AX50*Model!DB50</f>
        <v>52.406189952190971</v>
      </c>
      <c r="ED50" s="40">
        <f>Model!AY50*Model!DC50</f>
        <v>85.663964344927535</v>
      </c>
      <c r="EE50" s="40">
        <f>Model!AZ50*Model!DD50</f>
        <v>85.663964344927535</v>
      </c>
      <c r="EF50" s="40">
        <f>Model!BA50*Model!DE50</f>
        <v>85.663964344927535</v>
      </c>
      <c r="EG50" s="40">
        <f>Model!BB50*Model!DF50</f>
        <v>85.663964344927535</v>
      </c>
      <c r="EH50" s="40">
        <f>Model!BC50*Model!DG50</f>
        <v>55.681576824202899</v>
      </c>
      <c r="EI50" s="36"/>
      <c r="EJ50" s="36"/>
      <c r="EK50" s="36"/>
      <c r="EL50" s="36"/>
      <c r="EM50" s="36"/>
      <c r="EN50" s="36"/>
      <c r="EO50" s="36"/>
      <c r="EP50" s="36"/>
      <c r="EQ50" s="36"/>
      <c r="ER50" s="36"/>
      <c r="ES50" s="36"/>
      <c r="ET50" s="36"/>
      <c r="EU50" s="36"/>
    </row>
    <row r="51" spans="1:151">
      <c r="A51">
        <v>1148</v>
      </c>
      <c r="B51" s="29">
        <f>INDEX('Customer Longevity'!$A$7:$A$206,MATCH(Scratch!A51,'Customer Longevity'!$B$7:$B$206,0))</f>
        <v>8.7364530111597833</v>
      </c>
      <c r="C51" s="3">
        <f ca="1">VLOOKUP(A51,'Average Balance'!A:B,2,FALSE)</f>
        <v>19374.575167527677</v>
      </c>
      <c r="D51" s="3"/>
      <c r="E51" s="29">
        <f>INDEX('Distance to Each Branch'!$C$7:$C$806,MATCH(Scratch!$A51&amp;Scratch!E$14,'Distance to Each Branch'!$K$7:$K$806,0))</f>
        <v>6.9139008158612416</v>
      </c>
      <c r="F51" s="29">
        <f>INDEX('Distance to Each Branch'!$C$7:$C$806,MATCH(Scratch!$A51&amp;Scratch!F$14,'Distance to Each Branch'!$K$7:$K$806,0))</f>
        <v>4.7196338421389292</v>
      </c>
      <c r="G51" s="29">
        <f>INDEX('Distance to Each Branch'!$C$7:$C$806,MATCH(Scratch!$A51&amp;Scratch!G$14,'Distance to Each Branch'!$K$7:$K$806,0))</f>
        <v>3.5702029821683272</v>
      </c>
      <c r="H51" s="29">
        <f>INDEX('Distance to Each Branch'!$C$7:$C$806,MATCH(Scratch!$A51&amp;Scratch!H$14,'Distance to Each Branch'!$K$7:$K$806,0))</f>
        <v>2.7360839205843419</v>
      </c>
      <c r="I51" s="29" t="str">
        <f t="shared" si="24"/>
        <v>Branch D</v>
      </c>
      <c r="K51" s="34">
        <f>MIN(Model!E51:'Model'!H51)</f>
        <v>2.7360839205843419</v>
      </c>
      <c r="L51" s="34">
        <v>0</v>
      </c>
      <c r="M51" s="29">
        <f>IF(Model!E51=Model!$K51,SMALL(Model!$E51:'Model'!$H51,2)-Model!$K51,0)</f>
        <v>0</v>
      </c>
      <c r="N51" s="29">
        <f>IF(Model!F51=Model!$K51,SMALL(Model!$E51:'Model'!$H51,2)-Model!$K51,0)</f>
        <v>0</v>
      </c>
      <c r="O51" s="29">
        <f>IF(Model!G51=Model!$K51,SMALL(Model!$E51:'Model'!$H51,2)-Model!$K51,0)</f>
        <v>0</v>
      </c>
      <c r="P51" s="29">
        <f>IF(Model!H51=Model!$K51,SMALL(Model!$E51:'Model'!$H51,2)-Model!$K51,0)</f>
        <v>0.8341190615839853</v>
      </c>
      <c r="R51" s="23">
        <v>1</v>
      </c>
      <c r="S51" s="23">
        <f>(1-IF(Model!M51=0,0,INDEX('Branch Closure Driven Attrition'!$D$9:$G$12,MATCH(Model!$B51,'Branch Closure Driven Attrition'!$C$9:$C$12,TRUE),MATCH(Model!M51,'Branch Closure Driven Attrition'!$D$8:$G$8,TRUE))))</f>
        <v>1</v>
      </c>
      <c r="T51" s="23">
        <f>(1-IF(Model!N51=0,0,INDEX('Branch Closure Driven Attrition'!$D$9:$G$12,MATCH(Model!$B51,'Branch Closure Driven Attrition'!$C$9:$C$12,TRUE),MATCH(Model!N51,'Branch Closure Driven Attrition'!$D$8:$G$8,TRUE))))</f>
        <v>1</v>
      </c>
      <c r="U51" s="23">
        <f>(1-IF(Model!O51=0,0,INDEX('Branch Closure Driven Attrition'!$D$9:$G$12,MATCH(Model!$B51,'Branch Closure Driven Attrition'!$C$9:$C$12,TRUE),MATCH(Model!O51,'Branch Closure Driven Attrition'!$D$8:$G$8,TRUE))))</f>
        <v>1</v>
      </c>
      <c r="V51" s="23">
        <f>(1-IF(Model!P51=0,0,INDEX('Branch Closure Driven Attrition'!$D$9:$G$12,MATCH(Model!$B51,'Branch Closure Driven Attrition'!$C$9:$C$12,TRUE),MATCH(Model!P51,'Branch Closure Driven Attrition'!$D$8:$G$8,TRUE))))</f>
        <v>0.7</v>
      </c>
      <c r="W51" s="29"/>
      <c r="X51" s="23">
        <f>Model!R51</f>
        <v>1</v>
      </c>
      <c r="Y51" s="23">
        <f>IF(Model!$C51&lt;'Fee Driven Attrition'!$I$8,1-IF(Model!Y$13='Fee Driven Attrition'!$J$7,'Fee Driven Attrition'!$J$8,'Fee Driven Attrition'!$K$8),1)</f>
        <v>1</v>
      </c>
      <c r="Z51" s="23">
        <f>IF(Model!$C51&lt;'Fee Driven Attrition'!$I$9,1-IF(Model!Z$13='Fee Driven Attrition'!$J$7,'Fee Driven Attrition'!$J$9,'Fee Driven Attrition'!$K$9),1)</f>
        <v>1</v>
      </c>
      <c r="AA51" s="23">
        <f>IF(Model!$C51&lt;'Fee Driven Attrition'!$I$8,1-IF(Model!AA$13='Fee Driven Attrition'!$J$7,'Fee Driven Attrition'!$J$8,'Fee Driven Attrition'!$K$8),1)</f>
        <v>1</v>
      </c>
      <c r="AB51" s="23">
        <f>IF(Model!$C51&lt;'Fee Driven Attrition'!$I$9,1-IF(Model!AB$13='Fee Driven Attrition'!$J$7,'Fee Driven Attrition'!$J$9,'Fee Driven Attrition'!$K$9),1)</f>
        <v>1</v>
      </c>
      <c r="AC51" s="29"/>
      <c r="AD51" s="23"/>
      <c r="AE51" s="23">
        <f>INDEX(Model!$R51:$V51,,MATCH(Model!AE$14,Model!$R$14:'Model'!$V$14,FALSE))*INDEX(Model!$X51:$AB51,MATCH(Model!AE$12+Model!AE$13,Model!$X$14:$AB$14,FALSE))</f>
        <v>1</v>
      </c>
      <c r="AF51" s="23">
        <f>INDEX(Model!$R51:$V51,,MATCH(Model!AF$14,Model!$R$14:'Model'!$V$14,FALSE))*INDEX(Model!$X51:$AB51,MATCH(Model!AF$12+Model!AF$13,Model!$X$14:$AB$14,FALSE))</f>
        <v>1</v>
      </c>
      <c r="AG51" s="23">
        <f>INDEX(Model!$R51:$V51,,MATCH(Model!AG$14,Model!$R$14:'Model'!$V$14,FALSE))*INDEX(Model!$X51:$AB51,MATCH(Model!AG$12+Model!AG$13,Model!$X$14:$AB$14,FALSE))</f>
        <v>1</v>
      </c>
      <c r="AH51" s="23">
        <f>INDEX(Model!$R51:$V51,,MATCH(Model!AH$14,Model!$R$14:'Model'!$V$14,FALSE))*INDEX(Model!$X51:$AB51,MATCH(Model!AH$12+Model!AH$13,Model!$X$14:$AB$14,FALSE))</f>
        <v>1</v>
      </c>
      <c r="AI51" s="23">
        <f>INDEX(Model!$R51:$V51,,MATCH(Model!AI$14,Model!$R$14:'Model'!$V$14,FALSE))*INDEX(Model!$X51:$AB51,MATCH(Model!AI$12+Model!AI$13,Model!$X$14:$AB$14,FALSE))</f>
        <v>0.7</v>
      </c>
      <c r="AJ51" s="23">
        <f>INDEX(Model!$R51:$V51,,MATCH(Model!AJ$14,Model!$R$14:'Model'!$V$14,FALSE))*INDEX(Model!$X51:$AB51,MATCH(Model!AJ$12+Model!AJ$13,Model!$X$14:$AB$14,FALSE))</f>
        <v>1</v>
      </c>
      <c r="AK51" s="23">
        <f>INDEX(Model!$R51:$V51,,MATCH(Model!AK$14,Model!$R$14:'Model'!$V$14,FALSE))*INDEX(Model!$X51:$AB51,MATCH(Model!AK$12+Model!AK$13,Model!$X$14:$AB$14,FALSE))</f>
        <v>1</v>
      </c>
      <c r="AL51" s="23">
        <f>INDEX(Model!$R51:$V51,,MATCH(Model!AL$14,Model!$R$14:'Model'!$V$14,FALSE))*INDEX(Model!$X51:$AB51,MATCH(Model!AL$12+Model!AL$13,Model!$X$14:$AB$14,FALSE))</f>
        <v>1</v>
      </c>
      <c r="AM51" s="23">
        <f>INDEX(Model!$R51:$V51,,MATCH(Model!AM$14,Model!$R$14:'Model'!$V$14,FALSE))*INDEX(Model!$X51:$AB51,MATCH(Model!AM$12+Model!AM$13,Model!$X$14:$AB$14,FALSE))</f>
        <v>1</v>
      </c>
      <c r="AN51" s="23">
        <f>INDEX(Model!$R51:$V51,,MATCH(Model!AN$14,Model!$R$14:'Model'!$V$14,FALSE))*INDEX(Model!$X51:$AB51,MATCH(Model!AN$12+Model!AN$13,Model!$X$14:$AB$14,FALSE))</f>
        <v>0.7</v>
      </c>
      <c r="AO51" s="23">
        <f>INDEX(Model!$R51:$V51,,MATCH(Model!AO$14,Model!$R$14:'Model'!$V$14,FALSE))*INDEX(Model!$X51:$AB51,MATCH(Model!AO$12+Model!AO$13,Model!$X$14:$AB$14,FALSE))</f>
        <v>1</v>
      </c>
      <c r="AP51" s="23">
        <f>INDEX(Model!$R51:$V51,,MATCH(Model!AP$14,Model!$R$14:'Model'!$V$14,FALSE))*INDEX(Model!$X51:$AB51,MATCH(Model!AP$12+Model!AP$13,Model!$X$14:$AB$14,FALSE))</f>
        <v>1</v>
      </c>
      <c r="AQ51" s="23">
        <f>INDEX(Model!$R51:$V51,,MATCH(Model!AQ$14,Model!$R$14:'Model'!$V$14,FALSE))*INDEX(Model!$X51:$AB51,MATCH(Model!AQ$12+Model!AQ$13,Model!$X$14:$AB$14,FALSE))</f>
        <v>1</v>
      </c>
      <c r="AR51" s="23">
        <f>INDEX(Model!$R51:$V51,,MATCH(Model!AR$14,Model!$R$14:'Model'!$V$14,FALSE))*INDEX(Model!$X51:$AB51,MATCH(Model!AR$12+Model!AR$13,Model!$X$14:$AB$14,FALSE))</f>
        <v>1</v>
      </c>
      <c r="AS51" s="23">
        <f>INDEX(Model!$R51:$V51,,MATCH(Model!AS$14,Model!$R$14:'Model'!$V$14,FALSE))*INDEX(Model!$X51:$AB51,MATCH(Model!AS$12+Model!AS$13,Model!$X$14:$AB$14,FALSE))</f>
        <v>0.7</v>
      </c>
      <c r="AT51" s="23">
        <f>INDEX(Model!$R51:$V51,,MATCH(Model!AT$14,Model!$R$14:'Model'!$V$14,FALSE))*INDEX(Model!$X51:$AB51,MATCH(Model!AT$12+Model!AT$13,Model!$X$14:$AB$14,FALSE))</f>
        <v>1</v>
      </c>
      <c r="AU51" s="23">
        <f>INDEX(Model!$R51:$V51,,MATCH(Model!AU$14,Model!$R$14:'Model'!$V$14,FALSE))*INDEX(Model!$X51:$AB51,MATCH(Model!AU$12+Model!AU$13,Model!$X$14:$AB$14,FALSE))</f>
        <v>1</v>
      </c>
      <c r="AV51" s="23">
        <f>INDEX(Model!$R51:$V51,,MATCH(Model!AV$14,Model!$R$14:'Model'!$V$14,FALSE))*INDEX(Model!$X51:$AB51,MATCH(Model!AV$12+Model!AV$13,Model!$X$14:$AB$14,FALSE))</f>
        <v>1</v>
      </c>
      <c r="AW51" s="23">
        <f>INDEX(Model!$R51:$V51,,MATCH(Model!AW$14,Model!$R$14:'Model'!$V$14,FALSE))*INDEX(Model!$X51:$AB51,MATCH(Model!AW$12+Model!AW$13,Model!$X$14:$AB$14,FALSE))</f>
        <v>1</v>
      </c>
      <c r="AX51" s="23">
        <f>INDEX(Model!$R51:$V51,,MATCH(Model!AX$14,Model!$R$14:'Model'!$V$14,FALSE))*INDEX(Model!$X51:$AB51,MATCH(Model!AX$12+Model!AX$13,Model!$X$14:$AB$14,FALSE))</f>
        <v>0.7</v>
      </c>
      <c r="AY51" s="23">
        <f>INDEX(Model!$R51:$V51,,MATCH(Model!AY$14,Model!$R$14:'Model'!$V$14,FALSE))*INDEX(Model!$X51:$AB51,MATCH(Model!AY$12+Model!AY$13,Model!$X$14:$AB$14,FALSE))</f>
        <v>1</v>
      </c>
      <c r="AZ51" s="23">
        <f>INDEX(Model!$R51:$V51,,MATCH(Model!AZ$14,Model!$R$14:'Model'!$V$14,FALSE))*INDEX(Model!$X51:$AB51,MATCH(Model!AZ$12+Model!AZ$13,Model!$X$14:$AB$14,FALSE))</f>
        <v>1</v>
      </c>
      <c r="BA51" s="23">
        <f>INDEX(Model!$R51:$V51,,MATCH(Model!BA$14,Model!$R$14:'Model'!$V$14,FALSE))*INDEX(Model!$X51:$AB51,MATCH(Model!BA$12+Model!BA$13,Model!$X$14:$AB$14,FALSE))</f>
        <v>1</v>
      </c>
      <c r="BB51" s="23">
        <f>INDEX(Model!$R51:$V51,,MATCH(Model!BB$14,Model!$R$14:'Model'!$V$14,FALSE))*INDEX(Model!$X51:$AB51,MATCH(Model!BB$12+Model!BB$13,Model!$X$14:$AB$14,FALSE))</f>
        <v>1</v>
      </c>
      <c r="BC51" s="23">
        <f>INDEX(Model!$R51:$V51,,MATCH(Model!BC$14,Model!$R$14:'Model'!$V$14,FALSE))*INDEX(Model!$X51:$AB51,MATCH(Model!BC$12+Model!BC$13,Model!$X$14:$AB$14,FALSE))</f>
        <v>0.7</v>
      </c>
      <c r="BD51" s="60"/>
      <c r="BE51" s="33">
        <f>Model!C51*1%</f>
        <v>193.74575167527678</v>
      </c>
      <c r="BF51" s="1"/>
      <c r="BG51" s="1"/>
      <c r="BH51" s="38">
        <f>IF(Model!$C51&lt;Model!CI$12,Model!CI$13,0)</f>
        <v>0</v>
      </c>
      <c r="BI51" s="38">
        <f>IF(Model!$C51&lt;Model!CJ$12,Model!CJ$13,0)</f>
        <v>0</v>
      </c>
      <c r="BJ51" s="38">
        <f>IF(Model!$C51&lt;Model!CK$12,Model!CK$13,0)</f>
        <v>0</v>
      </c>
      <c r="BK51" s="38">
        <f>IF(Model!$C51&lt;Model!CL$12,Model!CL$13,0)</f>
        <v>0</v>
      </c>
      <c r="BL51" s="38">
        <f>IF(Model!$C51&lt;Model!CM$12,Model!CM$13,0)</f>
        <v>0</v>
      </c>
      <c r="BM51" s="38">
        <f>IF(Model!$C51&lt;Model!CN$12,Model!CN$13,0)</f>
        <v>0</v>
      </c>
      <c r="BN51" s="38">
        <f>IF(Model!$C51&lt;Model!CO$12,Model!CO$13,0)</f>
        <v>0</v>
      </c>
      <c r="BO51" s="38">
        <f>IF(Model!$C51&lt;Model!CP$12,Model!CP$13,0)</f>
        <v>0</v>
      </c>
      <c r="BP51" s="38">
        <f>IF(Model!$C51&lt;Model!CQ$12,Model!CQ$13,0)</f>
        <v>0</v>
      </c>
      <c r="BQ51" s="38">
        <f>IF(Model!$C51&lt;Model!CR$12,Model!CR$13,0)</f>
        <v>0</v>
      </c>
      <c r="BR51" s="38">
        <f>IF(Model!$C51&lt;Model!CS$12,Model!CS$13,0)</f>
        <v>0</v>
      </c>
      <c r="BS51" s="38">
        <f>IF(Model!$C51&lt;Model!CT$12,Model!CT$13,0)</f>
        <v>0</v>
      </c>
      <c r="BT51" s="38">
        <f>IF(Model!$C51&lt;Model!CU$12,Model!CU$13,0)</f>
        <v>0</v>
      </c>
      <c r="BU51" s="38">
        <f>IF(Model!$C51&lt;Model!CV$12,Model!CV$13,0)</f>
        <v>0</v>
      </c>
      <c r="BV51" s="38">
        <f>IF(Model!$C51&lt;Model!CW$12,Model!CW$13,0)</f>
        <v>0</v>
      </c>
      <c r="BW51" s="38">
        <f>IF(Model!$C51&lt;Model!CX$12,Model!CX$13,0)</f>
        <v>0</v>
      </c>
      <c r="BX51" s="38">
        <f>IF(Model!$C51&lt;Model!CY$12,Model!CY$13,0)</f>
        <v>0</v>
      </c>
      <c r="BY51" s="38">
        <f>IF(Model!$C51&lt;Model!CZ$12,Model!CZ$13,0)</f>
        <v>0</v>
      </c>
      <c r="BZ51" s="38">
        <f>IF(Model!$C51&lt;Model!DA$12,Model!DA$13,0)</f>
        <v>0</v>
      </c>
      <c r="CA51" s="38">
        <f>IF(Model!$C51&lt;Model!DB$12,Model!DB$13,0)</f>
        <v>0</v>
      </c>
      <c r="CB51" s="38">
        <f>IF(Model!$C51&lt;Model!DC$12,Model!DC$13,0)</f>
        <v>0</v>
      </c>
      <c r="CC51" s="38">
        <f>IF(Model!$C51&lt;Model!DD$12,Model!DD$13,0)</f>
        <v>0</v>
      </c>
      <c r="CD51" s="38">
        <f>IF(Model!$C51&lt;Model!DE$12,Model!DE$13,0)</f>
        <v>0</v>
      </c>
      <c r="CE51" s="38">
        <f>IF(Model!$C51&lt;Model!DF$12,Model!DF$13,0)</f>
        <v>0</v>
      </c>
      <c r="CF51" s="38">
        <f>IF(Model!$C51&lt;Model!DG$12,Model!DG$13,0)</f>
        <v>0</v>
      </c>
      <c r="CG51" s="1"/>
      <c r="CH51" s="1"/>
      <c r="CI51" s="40">
        <f>Model!$BE51+Model!BH51-50</f>
        <v>143.74575167527678</v>
      </c>
      <c r="CJ51" s="40">
        <f>Model!$BE51+Model!BI51-50</f>
        <v>143.74575167527678</v>
      </c>
      <c r="CK51" s="40">
        <f>Model!$BE51+Model!BJ51-50</f>
        <v>143.74575167527678</v>
      </c>
      <c r="CL51" s="40">
        <f>Model!$BE51+Model!BK51-50</f>
        <v>143.74575167527678</v>
      </c>
      <c r="CM51" s="40">
        <f>Model!$BE51+Model!BL51-50</f>
        <v>143.74575167527678</v>
      </c>
      <c r="CN51" s="40">
        <f>Model!$BE51+Model!BM51-50</f>
        <v>143.74575167527678</v>
      </c>
      <c r="CO51" s="40">
        <f>Model!$BE51+Model!BN51-50</f>
        <v>143.74575167527678</v>
      </c>
      <c r="CP51" s="40">
        <f>Model!$BE51+Model!BO51-50</f>
        <v>143.74575167527678</v>
      </c>
      <c r="CQ51" s="40">
        <f>Model!$BE51+Model!BP51-50</f>
        <v>143.74575167527678</v>
      </c>
      <c r="CR51" s="40">
        <f>Model!$BE51+Model!BQ51-50</f>
        <v>143.74575167527678</v>
      </c>
      <c r="CS51" s="40">
        <f>Model!$BE51+Model!BR51-50</f>
        <v>143.74575167527678</v>
      </c>
      <c r="CT51" s="40">
        <f>Model!$BE51+Model!BS51-50</f>
        <v>143.74575167527678</v>
      </c>
      <c r="CU51" s="40">
        <f>Model!$BE51+Model!BT51-50</f>
        <v>143.74575167527678</v>
      </c>
      <c r="CV51" s="40">
        <f>Model!$BE51+Model!BU51-50</f>
        <v>143.74575167527678</v>
      </c>
      <c r="CW51" s="40">
        <f>Model!$BE51+Model!BV51-50</f>
        <v>143.74575167527678</v>
      </c>
      <c r="CX51" s="40">
        <f>Model!$BE51+Model!BW51-50</f>
        <v>143.74575167527678</v>
      </c>
      <c r="CY51" s="40">
        <f>Model!$BE51+Model!BX51-50</f>
        <v>143.74575167527678</v>
      </c>
      <c r="CZ51" s="40">
        <f>Model!$BE51+Model!BY51-50</f>
        <v>143.74575167527678</v>
      </c>
      <c r="DA51" s="40">
        <f>Model!$BE51+Model!BZ51-50</f>
        <v>143.74575167527678</v>
      </c>
      <c r="DB51" s="40">
        <f>Model!$BE51+Model!CA51-50</f>
        <v>143.74575167527678</v>
      </c>
      <c r="DC51" s="40">
        <f>Model!$BE51+Model!CB51-50</f>
        <v>143.74575167527678</v>
      </c>
      <c r="DD51" s="40">
        <f>Model!$BE51+Model!CC51-50</f>
        <v>143.74575167527678</v>
      </c>
      <c r="DE51" s="40">
        <f>Model!$BE51+Model!CD51-50</f>
        <v>143.74575167527678</v>
      </c>
      <c r="DF51" s="40">
        <f>Model!$BE51+Model!CE51-50</f>
        <v>143.74575167527678</v>
      </c>
      <c r="DG51" s="40">
        <f>Model!$BE51+Model!CF51-50</f>
        <v>143.74575167527678</v>
      </c>
      <c r="DH51" s="36"/>
      <c r="DI51" s="36"/>
      <c r="DJ51" s="40">
        <f>Model!AE51*Model!CI51</f>
        <v>143.74575167527678</v>
      </c>
      <c r="DK51" s="40">
        <f>Model!AF51*Model!CJ51</f>
        <v>143.74575167527678</v>
      </c>
      <c r="DL51" s="40">
        <f>Model!AG51*Model!CK51</f>
        <v>143.74575167527678</v>
      </c>
      <c r="DM51" s="40">
        <f>Model!AH51*Model!CL51</f>
        <v>143.74575167527678</v>
      </c>
      <c r="DN51" s="40">
        <f>Model!AI51*Model!CM51</f>
        <v>100.62202617269374</v>
      </c>
      <c r="DO51" s="40">
        <f>Model!AJ51*Model!CN51</f>
        <v>143.74575167527678</v>
      </c>
      <c r="DP51" s="40">
        <f>Model!AK51*Model!CO51</f>
        <v>143.74575167527678</v>
      </c>
      <c r="DQ51" s="40">
        <f>Model!AL51*Model!CP51</f>
        <v>143.74575167527678</v>
      </c>
      <c r="DR51" s="40">
        <f>Model!AM51*Model!CQ51</f>
        <v>143.74575167527678</v>
      </c>
      <c r="DS51" s="40">
        <f>Model!AN51*Model!CR51</f>
        <v>100.62202617269374</v>
      </c>
      <c r="DT51" s="40">
        <f>Model!AO51*Model!CS51</f>
        <v>143.74575167527678</v>
      </c>
      <c r="DU51" s="40">
        <f>Model!AP51*Model!CT51</f>
        <v>143.74575167527678</v>
      </c>
      <c r="DV51" s="40">
        <f>Model!AQ51*Model!CU51</f>
        <v>143.74575167527678</v>
      </c>
      <c r="DW51" s="40">
        <f>Model!AR51*Model!CV51</f>
        <v>143.74575167527678</v>
      </c>
      <c r="DX51" s="40">
        <f>Model!AS51*Model!CW51</f>
        <v>100.62202617269374</v>
      </c>
      <c r="DY51" s="40">
        <f>Model!AT51*Model!CX51</f>
        <v>143.74575167527678</v>
      </c>
      <c r="DZ51" s="40">
        <f>Model!AU51*Model!CY51</f>
        <v>143.74575167527678</v>
      </c>
      <c r="EA51" s="40">
        <f>Model!AV51*Model!CZ51</f>
        <v>143.74575167527678</v>
      </c>
      <c r="EB51" s="40">
        <f>Model!AW51*Model!DA51</f>
        <v>143.74575167527678</v>
      </c>
      <c r="EC51" s="40">
        <f>Model!AX51*Model!DB51</f>
        <v>100.62202617269374</v>
      </c>
      <c r="ED51" s="40">
        <f>Model!AY51*Model!DC51</f>
        <v>143.74575167527678</v>
      </c>
      <c r="EE51" s="40">
        <f>Model!AZ51*Model!DD51</f>
        <v>143.74575167527678</v>
      </c>
      <c r="EF51" s="40">
        <f>Model!BA51*Model!DE51</f>
        <v>143.74575167527678</v>
      </c>
      <c r="EG51" s="40">
        <f>Model!BB51*Model!DF51</f>
        <v>143.74575167527678</v>
      </c>
      <c r="EH51" s="40">
        <f>Model!BC51*Model!DG51</f>
        <v>100.62202617269374</v>
      </c>
      <c r="EI51" s="36"/>
      <c r="EJ51" s="36"/>
      <c r="EK51" s="36"/>
      <c r="EL51" s="36"/>
      <c r="EM51" s="36"/>
      <c r="EN51" s="36"/>
      <c r="EO51" s="36"/>
      <c r="EP51" s="36"/>
      <c r="EQ51" s="36"/>
      <c r="ER51" s="36"/>
      <c r="ES51" s="36"/>
      <c r="ET51" s="36"/>
      <c r="EU51" s="36"/>
    </row>
    <row r="52" spans="1:151">
      <c r="A52">
        <v>1130</v>
      </c>
      <c r="B52" s="29">
        <f>INDEX('Customer Longevity'!$A$7:$A$206,MATCH(Scratch!A52,'Customer Longevity'!$B$7:$B$206,0))</f>
        <v>11.422367263389946</v>
      </c>
      <c r="C52" s="3">
        <f ca="1">VLOOKUP(A52,'Average Balance'!A:B,2,FALSE)</f>
        <v>19212.531678722495</v>
      </c>
      <c r="D52" s="3"/>
      <c r="E52" s="29">
        <f>INDEX('Distance to Each Branch'!$C$7:$C$806,MATCH(Scratch!$A52&amp;Scratch!E$14,'Distance to Each Branch'!$K$7:$K$806,0))</f>
        <v>4.9955486305163221</v>
      </c>
      <c r="F52" s="29">
        <f>INDEX('Distance to Each Branch'!$C$7:$C$806,MATCH(Scratch!$A52&amp;Scratch!F$14,'Distance to Each Branch'!$K$7:$K$806,0))</f>
        <v>4.6801240787460854</v>
      </c>
      <c r="G52" s="29">
        <f>INDEX('Distance to Each Branch'!$C$7:$C$806,MATCH(Scratch!$A52&amp;Scratch!G$14,'Distance to Each Branch'!$K$7:$K$806,0))</f>
        <v>2.4722135847247357</v>
      </c>
      <c r="H52" s="29">
        <f>INDEX('Distance to Each Branch'!$C$7:$C$806,MATCH(Scratch!$A52&amp;Scratch!H$14,'Distance to Each Branch'!$K$7:$K$806,0))</f>
        <v>4.1193911361258602</v>
      </c>
      <c r="I52" s="29" t="str">
        <f t="shared" si="24"/>
        <v>Branch C</v>
      </c>
      <c r="K52" s="34">
        <f>MIN(Model!E52:'Model'!H52)</f>
        <v>2.4722135847247357</v>
      </c>
      <c r="L52" s="34">
        <v>0</v>
      </c>
      <c r="M52" s="29">
        <f>IF(Model!E52=Model!$K52,SMALL(Model!$E52:'Model'!$H52,2)-Model!$K52,0)</f>
        <v>0</v>
      </c>
      <c r="N52" s="29">
        <f>IF(Model!F52=Model!$K52,SMALL(Model!$E52:'Model'!$H52,2)-Model!$K52,0)</f>
        <v>0</v>
      </c>
      <c r="O52" s="29">
        <f>IF(Model!G52=Model!$K52,SMALL(Model!$E52:'Model'!$H52,2)-Model!$K52,0)</f>
        <v>1.6471775514011244</v>
      </c>
      <c r="P52" s="29">
        <f>IF(Model!H52=Model!$K52,SMALL(Model!$E52:'Model'!$H52,2)-Model!$K52,0)</f>
        <v>0</v>
      </c>
      <c r="R52" s="23">
        <v>1</v>
      </c>
      <c r="S52" s="23">
        <f>(1-IF(Model!M52=0,0,INDEX('Branch Closure Driven Attrition'!$D$9:$G$12,MATCH(Model!$B52,'Branch Closure Driven Attrition'!$C$9:$C$12,TRUE),MATCH(Model!M52,'Branch Closure Driven Attrition'!$D$8:$G$8,TRUE))))</f>
        <v>1</v>
      </c>
      <c r="T52" s="23">
        <f>(1-IF(Model!N52=0,0,INDEX('Branch Closure Driven Attrition'!$D$9:$G$12,MATCH(Model!$B52,'Branch Closure Driven Attrition'!$C$9:$C$12,TRUE),MATCH(Model!N52,'Branch Closure Driven Attrition'!$D$8:$G$8,TRUE))))</f>
        <v>1</v>
      </c>
      <c r="U52" s="23">
        <f>(1-IF(Model!O52=0,0,INDEX('Branch Closure Driven Attrition'!$D$9:$G$12,MATCH(Model!$B52,'Branch Closure Driven Attrition'!$C$9:$C$12,TRUE),MATCH(Model!O52,'Branch Closure Driven Attrition'!$D$8:$G$8,TRUE))))</f>
        <v>0.65</v>
      </c>
      <c r="V52" s="23">
        <f>(1-IF(Model!P52=0,0,INDEX('Branch Closure Driven Attrition'!$D$9:$G$12,MATCH(Model!$B52,'Branch Closure Driven Attrition'!$C$9:$C$12,TRUE),MATCH(Model!P52,'Branch Closure Driven Attrition'!$D$8:$G$8,TRUE))))</f>
        <v>1</v>
      </c>
      <c r="W52" s="29"/>
      <c r="X52" s="23">
        <f>Model!R52</f>
        <v>1</v>
      </c>
      <c r="Y52" s="23">
        <f>IF(Model!$C52&lt;'Fee Driven Attrition'!$I$8,1-IF(Model!Y$13='Fee Driven Attrition'!$J$7,'Fee Driven Attrition'!$J$8,'Fee Driven Attrition'!$K$8),1)</f>
        <v>1</v>
      </c>
      <c r="Z52" s="23">
        <f>IF(Model!$C52&lt;'Fee Driven Attrition'!$I$9,1-IF(Model!Z$13='Fee Driven Attrition'!$J$7,'Fee Driven Attrition'!$J$9,'Fee Driven Attrition'!$K$9),1)</f>
        <v>1</v>
      </c>
      <c r="AA52" s="23">
        <f>IF(Model!$C52&lt;'Fee Driven Attrition'!$I$8,1-IF(Model!AA$13='Fee Driven Attrition'!$J$7,'Fee Driven Attrition'!$J$8,'Fee Driven Attrition'!$K$8),1)</f>
        <v>1</v>
      </c>
      <c r="AB52" s="23">
        <f>IF(Model!$C52&lt;'Fee Driven Attrition'!$I$9,1-IF(Model!AB$13='Fee Driven Attrition'!$J$7,'Fee Driven Attrition'!$J$9,'Fee Driven Attrition'!$K$9),1)</f>
        <v>1</v>
      </c>
      <c r="AC52" s="29"/>
      <c r="AD52" s="23"/>
      <c r="AE52" s="23">
        <f>INDEX(Model!$R52:$V52,,MATCH(Model!AE$14,Model!$R$14:'Model'!$V$14,FALSE))*INDEX(Model!$X52:$AB52,MATCH(Model!AE$12+Model!AE$13,Model!$X$14:$AB$14,FALSE))</f>
        <v>1</v>
      </c>
      <c r="AF52" s="23">
        <f>INDEX(Model!$R52:$V52,,MATCH(Model!AF$14,Model!$R$14:'Model'!$V$14,FALSE))*INDEX(Model!$X52:$AB52,MATCH(Model!AF$12+Model!AF$13,Model!$X$14:$AB$14,FALSE))</f>
        <v>1</v>
      </c>
      <c r="AG52" s="23">
        <f>INDEX(Model!$R52:$V52,,MATCH(Model!AG$14,Model!$R$14:'Model'!$V$14,FALSE))*INDEX(Model!$X52:$AB52,MATCH(Model!AG$12+Model!AG$13,Model!$X$14:$AB$14,FALSE))</f>
        <v>1</v>
      </c>
      <c r="AH52" s="23">
        <f>INDEX(Model!$R52:$V52,,MATCH(Model!AH$14,Model!$R$14:'Model'!$V$14,FALSE))*INDEX(Model!$X52:$AB52,MATCH(Model!AH$12+Model!AH$13,Model!$X$14:$AB$14,FALSE))</f>
        <v>0.65</v>
      </c>
      <c r="AI52" s="23">
        <f>INDEX(Model!$R52:$V52,,MATCH(Model!AI$14,Model!$R$14:'Model'!$V$14,FALSE))*INDEX(Model!$X52:$AB52,MATCH(Model!AI$12+Model!AI$13,Model!$X$14:$AB$14,FALSE))</f>
        <v>1</v>
      </c>
      <c r="AJ52" s="23">
        <f>INDEX(Model!$R52:$V52,,MATCH(Model!AJ$14,Model!$R$14:'Model'!$V$14,FALSE))*INDEX(Model!$X52:$AB52,MATCH(Model!AJ$12+Model!AJ$13,Model!$X$14:$AB$14,FALSE))</f>
        <v>1</v>
      </c>
      <c r="AK52" s="23">
        <f>INDEX(Model!$R52:$V52,,MATCH(Model!AK$14,Model!$R$14:'Model'!$V$14,FALSE))*INDEX(Model!$X52:$AB52,MATCH(Model!AK$12+Model!AK$13,Model!$X$14:$AB$14,FALSE))</f>
        <v>1</v>
      </c>
      <c r="AL52" s="23">
        <f>INDEX(Model!$R52:$V52,,MATCH(Model!AL$14,Model!$R$14:'Model'!$V$14,FALSE))*INDEX(Model!$X52:$AB52,MATCH(Model!AL$12+Model!AL$13,Model!$X$14:$AB$14,FALSE))</f>
        <v>1</v>
      </c>
      <c r="AM52" s="23">
        <f>INDEX(Model!$R52:$V52,,MATCH(Model!AM$14,Model!$R$14:'Model'!$V$14,FALSE))*INDEX(Model!$X52:$AB52,MATCH(Model!AM$12+Model!AM$13,Model!$X$14:$AB$14,FALSE))</f>
        <v>0.65</v>
      </c>
      <c r="AN52" s="23">
        <f>INDEX(Model!$R52:$V52,,MATCH(Model!AN$14,Model!$R$14:'Model'!$V$14,FALSE))*INDEX(Model!$X52:$AB52,MATCH(Model!AN$12+Model!AN$13,Model!$X$14:$AB$14,FALSE))</f>
        <v>1</v>
      </c>
      <c r="AO52" s="23">
        <f>INDEX(Model!$R52:$V52,,MATCH(Model!AO$14,Model!$R$14:'Model'!$V$14,FALSE))*INDEX(Model!$X52:$AB52,MATCH(Model!AO$12+Model!AO$13,Model!$X$14:$AB$14,FALSE))</f>
        <v>1</v>
      </c>
      <c r="AP52" s="23">
        <f>INDEX(Model!$R52:$V52,,MATCH(Model!AP$14,Model!$R$14:'Model'!$V$14,FALSE))*INDEX(Model!$X52:$AB52,MATCH(Model!AP$12+Model!AP$13,Model!$X$14:$AB$14,FALSE))</f>
        <v>1</v>
      </c>
      <c r="AQ52" s="23">
        <f>INDEX(Model!$R52:$V52,,MATCH(Model!AQ$14,Model!$R$14:'Model'!$V$14,FALSE))*INDEX(Model!$X52:$AB52,MATCH(Model!AQ$12+Model!AQ$13,Model!$X$14:$AB$14,FALSE))</f>
        <v>1</v>
      </c>
      <c r="AR52" s="23">
        <f>INDEX(Model!$R52:$V52,,MATCH(Model!AR$14,Model!$R$14:'Model'!$V$14,FALSE))*INDEX(Model!$X52:$AB52,MATCH(Model!AR$12+Model!AR$13,Model!$X$14:$AB$14,FALSE))</f>
        <v>0.65</v>
      </c>
      <c r="AS52" s="23">
        <f>INDEX(Model!$R52:$V52,,MATCH(Model!AS$14,Model!$R$14:'Model'!$V$14,FALSE))*INDEX(Model!$X52:$AB52,MATCH(Model!AS$12+Model!AS$13,Model!$X$14:$AB$14,FALSE))</f>
        <v>1</v>
      </c>
      <c r="AT52" s="23">
        <f>INDEX(Model!$R52:$V52,,MATCH(Model!AT$14,Model!$R$14:'Model'!$V$14,FALSE))*INDEX(Model!$X52:$AB52,MATCH(Model!AT$12+Model!AT$13,Model!$X$14:$AB$14,FALSE))</f>
        <v>1</v>
      </c>
      <c r="AU52" s="23">
        <f>INDEX(Model!$R52:$V52,,MATCH(Model!AU$14,Model!$R$14:'Model'!$V$14,FALSE))*INDEX(Model!$X52:$AB52,MATCH(Model!AU$12+Model!AU$13,Model!$X$14:$AB$14,FALSE))</f>
        <v>1</v>
      </c>
      <c r="AV52" s="23">
        <f>INDEX(Model!$R52:$V52,,MATCH(Model!AV$14,Model!$R$14:'Model'!$V$14,FALSE))*INDEX(Model!$X52:$AB52,MATCH(Model!AV$12+Model!AV$13,Model!$X$14:$AB$14,FALSE))</f>
        <v>1</v>
      </c>
      <c r="AW52" s="23">
        <f>INDEX(Model!$R52:$V52,,MATCH(Model!AW$14,Model!$R$14:'Model'!$V$14,FALSE))*INDEX(Model!$X52:$AB52,MATCH(Model!AW$12+Model!AW$13,Model!$X$14:$AB$14,FALSE))</f>
        <v>0.65</v>
      </c>
      <c r="AX52" s="23">
        <f>INDEX(Model!$R52:$V52,,MATCH(Model!AX$14,Model!$R$14:'Model'!$V$14,FALSE))*INDEX(Model!$X52:$AB52,MATCH(Model!AX$12+Model!AX$13,Model!$X$14:$AB$14,FALSE))</f>
        <v>1</v>
      </c>
      <c r="AY52" s="23">
        <f>INDEX(Model!$R52:$V52,,MATCH(Model!AY$14,Model!$R$14:'Model'!$V$14,FALSE))*INDEX(Model!$X52:$AB52,MATCH(Model!AY$12+Model!AY$13,Model!$X$14:$AB$14,FALSE))</f>
        <v>1</v>
      </c>
      <c r="AZ52" s="23">
        <f>INDEX(Model!$R52:$V52,,MATCH(Model!AZ$14,Model!$R$14:'Model'!$V$14,FALSE))*INDEX(Model!$X52:$AB52,MATCH(Model!AZ$12+Model!AZ$13,Model!$X$14:$AB$14,FALSE))</f>
        <v>1</v>
      </c>
      <c r="BA52" s="23">
        <f>INDEX(Model!$R52:$V52,,MATCH(Model!BA$14,Model!$R$14:'Model'!$V$14,FALSE))*INDEX(Model!$X52:$AB52,MATCH(Model!BA$12+Model!BA$13,Model!$X$14:$AB$14,FALSE))</f>
        <v>1</v>
      </c>
      <c r="BB52" s="23">
        <f>INDEX(Model!$R52:$V52,,MATCH(Model!BB$14,Model!$R$14:'Model'!$V$14,FALSE))*INDEX(Model!$X52:$AB52,MATCH(Model!BB$12+Model!BB$13,Model!$X$14:$AB$14,FALSE))</f>
        <v>0.65</v>
      </c>
      <c r="BC52" s="23">
        <f>INDEX(Model!$R52:$V52,,MATCH(Model!BC$14,Model!$R$14:'Model'!$V$14,FALSE))*INDEX(Model!$X52:$AB52,MATCH(Model!BC$12+Model!BC$13,Model!$X$14:$AB$14,FALSE))</f>
        <v>1</v>
      </c>
      <c r="BD52" s="60"/>
      <c r="BE52" s="33">
        <f>Model!C52*1%</f>
        <v>192.12531678722496</v>
      </c>
      <c r="BF52" s="1"/>
      <c r="BG52" s="1"/>
      <c r="BH52" s="38">
        <f>IF(Model!$C52&lt;Model!CI$12,Model!CI$13,0)</f>
        <v>0</v>
      </c>
      <c r="BI52" s="38">
        <f>IF(Model!$C52&lt;Model!CJ$12,Model!CJ$13,0)</f>
        <v>0</v>
      </c>
      <c r="BJ52" s="38">
        <f>IF(Model!$C52&lt;Model!CK$12,Model!CK$13,0)</f>
        <v>0</v>
      </c>
      <c r="BK52" s="38">
        <f>IF(Model!$C52&lt;Model!CL$12,Model!CL$13,0)</f>
        <v>0</v>
      </c>
      <c r="BL52" s="38">
        <f>IF(Model!$C52&lt;Model!CM$12,Model!CM$13,0)</f>
        <v>0</v>
      </c>
      <c r="BM52" s="38">
        <f>IF(Model!$C52&lt;Model!CN$12,Model!CN$13,0)</f>
        <v>0</v>
      </c>
      <c r="BN52" s="38">
        <f>IF(Model!$C52&lt;Model!CO$12,Model!CO$13,0)</f>
        <v>0</v>
      </c>
      <c r="BO52" s="38">
        <f>IF(Model!$C52&lt;Model!CP$12,Model!CP$13,0)</f>
        <v>0</v>
      </c>
      <c r="BP52" s="38">
        <f>IF(Model!$C52&lt;Model!CQ$12,Model!CQ$13,0)</f>
        <v>0</v>
      </c>
      <c r="BQ52" s="38">
        <f>IF(Model!$C52&lt;Model!CR$12,Model!CR$13,0)</f>
        <v>0</v>
      </c>
      <c r="BR52" s="38">
        <f>IF(Model!$C52&lt;Model!CS$12,Model!CS$13,0)</f>
        <v>0</v>
      </c>
      <c r="BS52" s="38">
        <f>IF(Model!$C52&lt;Model!CT$12,Model!CT$13,0)</f>
        <v>0</v>
      </c>
      <c r="BT52" s="38">
        <f>IF(Model!$C52&lt;Model!CU$12,Model!CU$13,0)</f>
        <v>0</v>
      </c>
      <c r="BU52" s="38">
        <f>IF(Model!$C52&lt;Model!CV$12,Model!CV$13,0)</f>
        <v>0</v>
      </c>
      <c r="BV52" s="38">
        <f>IF(Model!$C52&lt;Model!CW$12,Model!CW$13,0)</f>
        <v>0</v>
      </c>
      <c r="BW52" s="38">
        <f>IF(Model!$C52&lt;Model!CX$12,Model!CX$13,0)</f>
        <v>0</v>
      </c>
      <c r="BX52" s="38">
        <f>IF(Model!$C52&lt;Model!CY$12,Model!CY$13,0)</f>
        <v>0</v>
      </c>
      <c r="BY52" s="38">
        <f>IF(Model!$C52&lt;Model!CZ$12,Model!CZ$13,0)</f>
        <v>0</v>
      </c>
      <c r="BZ52" s="38">
        <f>IF(Model!$C52&lt;Model!DA$12,Model!DA$13,0)</f>
        <v>0</v>
      </c>
      <c r="CA52" s="38">
        <f>IF(Model!$C52&lt;Model!DB$12,Model!DB$13,0)</f>
        <v>0</v>
      </c>
      <c r="CB52" s="38">
        <f>IF(Model!$C52&lt;Model!DC$12,Model!DC$13,0)</f>
        <v>0</v>
      </c>
      <c r="CC52" s="38">
        <f>IF(Model!$C52&lt;Model!DD$12,Model!DD$13,0)</f>
        <v>0</v>
      </c>
      <c r="CD52" s="38">
        <f>IF(Model!$C52&lt;Model!DE$12,Model!DE$13,0)</f>
        <v>0</v>
      </c>
      <c r="CE52" s="38">
        <f>IF(Model!$C52&lt;Model!DF$12,Model!DF$13,0)</f>
        <v>0</v>
      </c>
      <c r="CF52" s="38">
        <f>IF(Model!$C52&lt;Model!DG$12,Model!DG$13,0)</f>
        <v>0</v>
      </c>
      <c r="CG52" s="1"/>
      <c r="CH52" s="1"/>
      <c r="CI52" s="40">
        <f>Model!$BE52+Model!BH52-50</f>
        <v>142.12531678722496</v>
      </c>
      <c r="CJ52" s="40">
        <f>Model!$BE52+Model!BI52-50</f>
        <v>142.12531678722496</v>
      </c>
      <c r="CK52" s="40">
        <f>Model!$BE52+Model!BJ52-50</f>
        <v>142.12531678722496</v>
      </c>
      <c r="CL52" s="40">
        <f>Model!$BE52+Model!BK52-50</f>
        <v>142.12531678722496</v>
      </c>
      <c r="CM52" s="40">
        <f>Model!$BE52+Model!BL52-50</f>
        <v>142.12531678722496</v>
      </c>
      <c r="CN52" s="40">
        <f>Model!$BE52+Model!BM52-50</f>
        <v>142.12531678722496</v>
      </c>
      <c r="CO52" s="40">
        <f>Model!$BE52+Model!BN52-50</f>
        <v>142.12531678722496</v>
      </c>
      <c r="CP52" s="40">
        <f>Model!$BE52+Model!BO52-50</f>
        <v>142.12531678722496</v>
      </c>
      <c r="CQ52" s="40">
        <f>Model!$BE52+Model!BP52-50</f>
        <v>142.12531678722496</v>
      </c>
      <c r="CR52" s="40">
        <f>Model!$BE52+Model!BQ52-50</f>
        <v>142.12531678722496</v>
      </c>
      <c r="CS52" s="40">
        <f>Model!$BE52+Model!BR52-50</f>
        <v>142.12531678722496</v>
      </c>
      <c r="CT52" s="40">
        <f>Model!$BE52+Model!BS52-50</f>
        <v>142.12531678722496</v>
      </c>
      <c r="CU52" s="40">
        <f>Model!$BE52+Model!BT52-50</f>
        <v>142.12531678722496</v>
      </c>
      <c r="CV52" s="40">
        <f>Model!$BE52+Model!BU52-50</f>
        <v>142.12531678722496</v>
      </c>
      <c r="CW52" s="40">
        <f>Model!$BE52+Model!BV52-50</f>
        <v>142.12531678722496</v>
      </c>
      <c r="CX52" s="40">
        <f>Model!$BE52+Model!BW52-50</f>
        <v>142.12531678722496</v>
      </c>
      <c r="CY52" s="40">
        <f>Model!$BE52+Model!BX52-50</f>
        <v>142.12531678722496</v>
      </c>
      <c r="CZ52" s="40">
        <f>Model!$BE52+Model!BY52-50</f>
        <v>142.12531678722496</v>
      </c>
      <c r="DA52" s="40">
        <f>Model!$BE52+Model!BZ52-50</f>
        <v>142.12531678722496</v>
      </c>
      <c r="DB52" s="40">
        <f>Model!$BE52+Model!CA52-50</f>
        <v>142.12531678722496</v>
      </c>
      <c r="DC52" s="40">
        <f>Model!$BE52+Model!CB52-50</f>
        <v>142.12531678722496</v>
      </c>
      <c r="DD52" s="40">
        <f>Model!$BE52+Model!CC52-50</f>
        <v>142.12531678722496</v>
      </c>
      <c r="DE52" s="40">
        <f>Model!$BE52+Model!CD52-50</f>
        <v>142.12531678722496</v>
      </c>
      <c r="DF52" s="40">
        <f>Model!$BE52+Model!CE52-50</f>
        <v>142.12531678722496</v>
      </c>
      <c r="DG52" s="40">
        <f>Model!$BE52+Model!CF52-50</f>
        <v>142.12531678722496</v>
      </c>
      <c r="DH52" s="36"/>
      <c r="DI52" s="36"/>
      <c r="DJ52" s="40">
        <f>Model!AE52*Model!CI52</f>
        <v>142.12531678722496</v>
      </c>
      <c r="DK52" s="40">
        <f>Model!AF52*Model!CJ52</f>
        <v>142.12531678722496</v>
      </c>
      <c r="DL52" s="40">
        <f>Model!AG52*Model!CK52</f>
        <v>142.12531678722496</v>
      </c>
      <c r="DM52" s="40">
        <f>Model!AH52*Model!CL52</f>
        <v>92.381455911696222</v>
      </c>
      <c r="DN52" s="40">
        <f>Model!AI52*Model!CM52</f>
        <v>142.12531678722496</v>
      </c>
      <c r="DO52" s="40">
        <f>Model!AJ52*Model!CN52</f>
        <v>142.12531678722496</v>
      </c>
      <c r="DP52" s="40">
        <f>Model!AK52*Model!CO52</f>
        <v>142.12531678722496</v>
      </c>
      <c r="DQ52" s="40">
        <f>Model!AL52*Model!CP52</f>
        <v>142.12531678722496</v>
      </c>
      <c r="DR52" s="40">
        <f>Model!AM52*Model!CQ52</f>
        <v>92.381455911696222</v>
      </c>
      <c r="DS52" s="40">
        <f>Model!AN52*Model!CR52</f>
        <v>142.12531678722496</v>
      </c>
      <c r="DT52" s="40">
        <f>Model!AO52*Model!CS52</f>
        <v>142.12531678722496</v>
      </c>
      <c r="DU52" s="40">
        <f>Model!AP52*Model!CT52</f>
        <v>142.12531678722496</v>
      </c>
      <c r="DV52" s="40">
        <f>Model!AQ52*Model!CU52</f>
        <v>142.12531678722496</v>
      </c>
      <c r="DW52" s="40">
        <f>Model!AR52*Model!CV52</f>
        <v>92.381455911696222</v>
      </c>
      <c r="DX52" s="40">
        <f>Model!AS52*Model!CW52</f>
        <v>142.12531678722496</v>
      </c>
      <c r="DY52" s="40">
        <f>Model!AT52*Model!CX52</f>
        <v>142.12531678722496</v>
      </c>
      <c r="DZ52" s="40">
        <f>Model!AU52*Model!CY52</f>
        <v>142.12531678722496</v>
      </c>
      <c r="EA52" s="40">
        <f>Model!AV52*Model!CZ52</f>
        <v>142.12531678722496</v>
      </c>
      <c r="EB52" s="40">
        <f>Model!AW52*Model!DA52</f>
        <v>92.381455911696222</v>
      </c>
      <c r="EC52" s="40">
        <f>Model!AX52*Model!DB52</f>
        <v>142.12531678722496</v>
      </c>
      <c r="ED52" s="40">
        <f>Model!AY52*Model!DC52</f>
        <v>142.12531678722496</v>
      </c>
      <c r="EE52" s="40">
        <f>Model!AZ52*Model!DD52</f>
        <v>142.12531678722496</v>
      </c>
      <c r="EF52" s="40">
        <f>Model!BA52*Model!DE52</f>
        <v>142.12531678722496</v>
      </c>
      <c r="EG52" s="40">
        <f>Model!BB52*Model!DF52</f>
        <v>92.381455911696222</v>
      </c>
      <c r="EH52" s="40">
        <f>Model!BC52*Model!DG52</f>
        <v>142.12531678722496</v>
      </c>
      <c r="EI52" s="36"/>
      <c r="EJ52" s="36"/>
      <c r="EK52" s="36"/>
      <c r="EL52" s="36"/>
      <c r="EM52" s="36"/>
      <c r="EN52" s="36"/>
      <c r="EO52" s="36"/>
      <c r="EP52" s="36"/>
      <c r="EQ52" s="36"/>
      <c r="ER52" s="36"/>
      <c r="ES52" s="36"/>
      <c r="ET52" s="36"/>
      <c r="EU52" s="36"/>
    </row>
    <row r="53" spans="1:151">
      <c r="A53">
        <v>1093</v>
      </c>
      <c r="B53" s="29">
        <f>INDEX('Customer Longevity'!$A$7:$A$206,MATCH(Scratch!A53,'Customer Longevity'!$B$7:$B$206,0))</f>
        <v>1.8787564830078569</v>
      </c>
      <c r="C53" s="3">
        <f ca="1">VLOOKUP(A53,'Average Balance'!A:B,2,FALSE)</f>
        <v>32256.852026976729</v>
      </c>
      <c r="D53" s="3"/>
      <c r="E53" s="29">
        <f>INDEX('Distance to Each Branch'!$C$7:$C$806,MATCH(Scratch!$A53&amp;Scratch!E$14,'Distance to Each Branch'!$K$7:$K$806,0))</f>
        <v>2.9182507369587887</v>
      </c>
      <c r="F53" s="29">
        <f>INDEX('Distance to Each Branch'!$C$7:$C$806,MATCH(Scratch!$A53&amp;Scratch!F$14,'Distance to Each Branch'!$K$7:$K$806,0))</f>
        <v>4.1546721872626025</v>
      </c>
      <c r="G53" s="29">
        <f>INDEX('Distance to Each Branch'!$C$7:$C$806,MATCH(Scratch!$A53&amp;Scratch!G$14,'Distance to Each Branch'!$K$7:$K$806,0))</f>
        <v>5.5286199394067648</v>
      </c>
      <c r="H53" s="29">
        <f>INDEX('Distance to Each Branch'!$C$7:$C$806,MATCH(Scratch!$A53&amp;Scratch!H$14,'Distance to Each Branch'!$K$7:$K$806,0))</f>
        <v>2.9402493433876922</v>
      </c>
      <c r="I53" s="29" t="str">
        <f t="shared" si="24"/>
        <v>Branch A</v>
      </c>
      <c r="K53" s="34">
        <f>MIN(Model!E53:'Model'!H53)</f>
        <v>2.9182507369587887</v>
      </c>
      <c r="L53" s="34">
        <v>0</v>
      </c>
      <c r="M53" s="29">
        <f>IF(Model!E53=Model!$K53,SMALL(Model!$E53:'Model'!$H53,2)-Model!$K53,0)</f>
        <v>2.19986064289035E-2</v>
      </c>
      <c r="N53" s="29">
        <f>IF(Model!F53=Model!$K53,SMALL(Model!$E53:'Model'!$H53,2)-Model!$K53,0)</f>
        <v>0</v>
      </c>
      <c r="O53" s="29">
        <f>IF(Model!G53=Model!$K53,SMALL(Model!$E53:'Model'!$H53,2)-Model!$K53,0)</f>
        <v>0</v>
      </c>
      <c r="P53" s="29">
        <f>IF(Model!H53=Model!$K53,SMALL(Model!$E53:'Model'!$H53,2)-Model!$K53,0)</f>
        <v>0</v>
      </c>
      <c r="R53" s="23">
        <v>1</v>
      </c>
      <c r="S53" s="23">
        <f>(1-IF(Model!M53=0,0,INDEX('Branch Closure Driven Attrition'!$D$9:$G$12,MATCH(Model!$B53,'Branch Closure Driven Attrition'!$C$9:$C$12,TRUE),MATCH(Model!M53,'Branch Closure Driven Attrition'!$D$8:$G$8,TRUE))))</f>
        <v>0.7</v>
      </c>
      <c r="T53" s="23">
        <f>(1-IF(Model!N53=0,0,INDEX('Branch Closure Driven Attrition'!$D$9:$G$12,MATCH(Model!$B53,'Branch Closure Driven Attrition'!$C$9:$C$12,TRUE),MATCH(Model!N53,'Branch Closure Driven Attrition'!$D$8:$G$8,TRUE))))</f>
        <v>1</v>
      </c>
      <c r="U53" s="23">
        <f>(1-IF(Model!O53=0,0,INDEX('Branch Closure Driven Attrition'!$D$9:$G$12,MATCH(Model!$B53,'Branch Closure Driven Attrition'!$C$9:$C$12,TRUE),MATCH(Model!O53,'Branch Closure Driven Attrition'!$D$8:$G$8,TRUE))))</f>
        <v>1</v>
      </c>
      <c r="V53" s="23">
        <f>(1-IF(Model!P53=0,0,INDEX('Branch Closure Driven Attrition'!$D$9:$G$12,MATCH(Model!$B53,'Branch Closure Driven Attrition'!$C$9:$C$12,TRUE),MATCH(Model!P53,'Branch Closure Driven Attrition'!$D$8:$G$8,TRUE))))</f>
        <v>1</v>
      </c>
      <c r="W53" s="29"/>
      <c r="X53" s="23">
        <f>Model!R53</f>
        <v>1</v>
      </c>
      <c r="Y53" s="23">
        <f>IF(Model!$C53&lt;'Fee Driven Attrition'!$I$8,1-IF(Model!Y$13='Fee Driven Attrition'!$J$7,'Fee Driven Attrition'!$J$8,'Fee Driven Attrition'!$K$8),1)</f>
        <v>1</v>
      </c>
      <c r="Z53" s="23">
        <f>IF(Model!$C53&lt;'Fee Driven Attrition'!$I$9,1-IF(Model!Z$13='Fee Driven Attrition'!$J$7,'Fee Driven Attrition'!$J$9,'Fee Driven Attrition'!$K$9),1)</f>
        <v>1</v>
      </c>
      <c r="AA53" s="23">
        <f>IF(Model!$C53&lt;'Fee Driven Attrition'!$I$8,1-IF(Model!AA$13='Fee Driven Attrition'!$J$7,'Fee Driven Attrition'!$J$8,'Fee Driven Attrition'!$K$8),1)</f>
        <v>1</v>
      </c>
      <c r="AB53" s="23">
        <f>IF(Model!$C53&lt;'Fee Driven Attrition'!$I$9,1-IF(Model!AB$13='Fee Driven Attrition'!$J$7,'Fee Driven Attrition'!$J$9,'Fee Driven Attrition'!$K$9),1)</f>
        <v>1</v>
      </c>
      <c r="AC53" s="29"/>
      <c r="AD53" s="23"/>
      <c r="AE53" s="23">
        <f>INDEX(Model!$R53:$V53,,MATCH(Model!AE$14,Model!$R$14:'Model'!$V$14,FALSE))*INDEX(Model!$X53:$AB53,MATCH(Model!AE$12+Model!AE$13,Model!$X$14:$AB$14,FALSE))</f>
        <v>1</v>
      </c>
      <c r="AF53" s="23">
        <f>INDEX(Model!$R53:$V53,,MATCH(Model!AF$14,Model!$R$14:'Model'!$V$14,FALSE))*INDEX(Model!$X53:$AB53,MATCH(Model!AF$12+Model!AF$13,Model!$X$14:$AB$14,FALSE))</f>
        <v>0.7</v>
      </c>
      <c r="AG53" s="23">
        <f>INDEX(Model!$R53:$V53,,MATCH(Model!AG$14,Model!$R$14:'Model'!$V$14,FALSE))*INDEX(Model!$X53:$AB53,MATCH(Model!AG$12+Model!AG$13,Model!$X$14:$AB$14,FALSE))</f>
        <v>1</v>
      </c>
      <c r="AH53" s="23">
        <f>INDEX(Model!$R53:$V53,,MATCH(Model!AH$14,Model!$R$14:'Model'!$V$14,FALSE))*INDEX(Model!$X53:$AB53,MATCH(Model!AH$12+Model!AH$13,Model!$X$14:$AB$14,FALSE))</f>
        <v>1</v>
      </c>
      <c r="AI53" s="23">
        <f>INDEX(Model!$R53:$V53,,MATCH(Model!AI$14,Model!$R$14:'Model'!$V$14,FALSE))*INDEX(Model!$X53:$AB53,MATCH(Model!AI$12+Model!AI$13,Model!$X$14:$AB$14,FALSE))</f>
        <v>1</v>
      </c>
      <c r="AJ53" s="23">
        <f>INDEX(Model!$R53:$V53,,MATCH(Model!AJ$14,Model!$R$14:'Model'!$V$14,FALSE))*INDEX(Model!$X53:$AB53,MATCH(Model!AJ$12+Model!AJ$13,Model!$X$14:$AB$14,FALSE))</f>
        <v>1</v>
      </c>
      <c r="AK53" s="23">
        <f>INDEX(Model!$R53:$V53,,MATCH(Model!AK$14,Model!$R$14:'Model'!$V$14,FALSE))*INDEX(Model!$X53:$AB53,MATCH(Model!AK$12+Model!AK$13,Model!$X$14:$AB$14,FALSE))</f>
        <v>0.7</v>
      </c>
      <c r="AL53" s="23">
        <f>INDEX(Model!$R53:$V53,,MATCH(Model!AL$14,Model!$R$14:'Model'!$V$14,FALSE))*INDEX(Model!$X53:$AB53,MATCH(Model!AL$12+Model!AL$13,Model!$X$14:$AB$14,FALSE))</f>
        <v>1</v>
      </c>
      <c r="AM53" s="23">
        <f>INDEX(Model!$R53:$V53,,MATCH(Model!AM$14,Model!$R$14:'Model'!$V$14,FALSE))*INDEX(Model!$X53:$AB53,MATCH(Model!AM$12+Model!AM$13,Model!$X$14:$AB$14,FALSE))</f>
        <v>1</v>
      </c>
      <c r="AN53" s="23">
        <f>INDEX(Model!$R53:$V53,,MATCH(Model!AN$14,Model!$R$14:'Model'!$V$14,FALSE))*INDEX(Model!$X53:$AB53,MATCH(Model!AN$12+Model!AN$13,Model!$X$14:$AB$14,FALSE))</f>
        <v>1</v>
      </c>
      <c r="AO53" s="23">
        <f>INDEX(Model!$R53:$V53,,MATCH(Model!AO$14,Model!$R$14:'Model'!$V$14,FALSE))*INDEX(Model!$X53:$AB53,MATCH(Model!AO$12+Model!AO$13,Model!$X$14:$AB$14,FALSE))</f>
        <v>1</v>
      </c>
      <c r="AP53" s="23">
        <f>INDEX(Model!$R53:$V53,,MATCH(Model!AP$14,Model!$R$14:'Model'!$V$14,FALSE))*INDEX(Model!$X53:$AB53,MATCH(Model!AP$12+Model!AP$13,Model!$X$14:$AB$14,FALSE))</f>
        <v>0.7</v>
      </c>
      <c r="AQ53" s="23">
        <f>INDEX(Model!$R53:$V53,,MATCH(Model!AQ$14,Model!$R$14:'Model'!$V$14,FALSE))*INDEX(Model!$X53:$AB53,MATCH(Model!AQ$12+Model!AQ$13,Model!$X$14:$AB$14,FALSE))</f>
        <v>1</v>
      </c>
      <c r="AR53" s="23">
        <f>INDEX(Model!$R53:$V53,,MATCH(Model!AR$14,Model!$R$14:'Model'!$V$14,FALSE))*INDEX(Model!$X53:$AB53,MATCH(Model!AR$12+Model!AR$13,Model!$X$14:$AB$14,FALSE))</f>
        <v>1</v>
      </c>
      <c r="AS53" s="23">
        <f>INDEX(Model!$R53:$V53,,MATCH(Model!AS$14,Model!$R$14:'Model'!$V$14,FALSE))*INDEX(Model!$X53:$AB53,MATCH(Model!AS$12+Model!AS$13,Model!$X$14:$AB$14,FALSE))</f>
        <v>1</v>
      </c>
      <c r="AT53" s="23">
        <f>INDEX(Model!$R53:$V53,,MATCH(Model!AT$14,Model!$R$14:'Model'!$V$14,FALSE))*INDEX(Model!$X53:$AB53,MATCH(Model!AT$12+Model!AT$13,Model!$X$14:$AB$14,FALSE))</f>
        <v>1</v>
      </c>
      <c r="AU53" s="23">
        <f>INDEX(Model!$R53:$V53,,MATCH(Model!AU$14,Model!$R$14:'Model'!$V$14,FALSE))*INDEX(Model!$X53:$AB53,MATCH(Model!AU$12+Model!AU$13,Model!$X$14:$AB$14,FALSE))</f>
        <v>0.7</v>
      </c>
      <c r="AV53" s="23">
        <f>INDEX(Model!$R53:$V53,,MATCH(Model!AV$14,Model!$R$14:'Model'!$V$14,FALSE))*INDEX(Model!$X53:$AB53,MATCH(Model!AV$12+Model!AV$13,Model!$X$14:$AB$14,FALSE))</f>
        <v>1</v>
      </c>
      <c r="AW53" s="23">
        <f>INDEX(Model!$R53:$V53,,MATCH(Model!AW$14,Model!$R$14:'Model'!$V$14,FALSE))*INDEX(Model!$X53:$AB53,MATCH(Model!AW$12+Model!AW$13,Model!$X$14:$AB$14,FALSE))</f>
        <v>1</v>
      </c>
      <c r="AX53" s="23">
        <f>INDEX(Model!$R53:$V53,,MATCH(Model!AX$14,Model!$R$14:'Model'!$V$14,FALSE))*INDEX(Model!$X53:$AB53,MATCH(Model!AX$12+Model!AX$13,Model!$X$14:$AB$14,FALSE))</f>
        <v>1</v>
      </c>
      <c r="AY53" s="23">
        <f>INDEX(Model!$R53:$V53,,MATCH(Model!AY$14,Model!$R$14:'Model'!$V$14,FALSE))*INDEX(Model!$X53:$AB53,MATCH(Model!AY$12+Model!AY$13,Model!$X$14:$AB$14,FALSE))</f>
        <v>1</v>
      </c>
      <c r="AZ53" s="23">
        <f>INDEX(Model!$R53:$V53,,MATCH(Model!AZ$14,Model!$R$14:'Model'!$V$14,FALSE))*INDEX(Model!$X53:$AB53,MATCH(Model!AZ$12+Model!AZ$13,Model!$X$14:$AB$14,FALSE))</f>
        <v>0.7</v>
      </c>
      <c r="BA53" s="23">
        <f>INDEX(Model!$R53:$V53,,MATCH(Model!BA$14,Model!$R$14:'Model'!$V$14,FALSE))*INDEX(Model!$X53:$AB53,MATCH(Model!BA$12+Model!BA$13,Model!$X$14:$AB$14,FALSE))</f>
        <v>1</v>
      </c>
      <c r="BB53" s="23">
        <f>INDEX(Model!$R53:$V53,,MATCH(Model!BB$14,Model!$R$14:'Model'!$V$14,FALSE))*INDEX(Model!$X53:$AB53,MATCH(Model!BB$12+Model!BB$13,Model!$X$14:$AB$14,FALSE))</f>
        <v>1</v>
      </c>
      <c r="BC53" s="23">
        <f>INDEX(Model!$R53:$V53,,MATCH(Model!BC$14,Model!$R$14:'Model'!$V$14,FALSE))*INDEX(Model!$X53:$AB53,MATCH(Model!BC$12+Model!BC$13,Model!$X$14:$AB$14,FALSE))</f>
        <v>1</v>
      </c>
      <c r="BD53" s="60"/>
      <c r="BE53" s="33">
        <f>Model!C53*1%</f>
        <v>322.5685202697673</v>
      </c>
      <c r="BF53" s="1"/>
      <c r="BG53" s="1"/>
      <c r="BH53" s="38">
        <f>IF(Model!$C53&lt;Model!CI$12,Model!CI$13,0)</f>
        <v>0</v>
      </c>
      <c r="BI53" s="38">
        <f>IF(Model!$C53&lt;Model!CJ$12,Model!CJ$13,0)</f>
        <v>0</v>
      </c>
      <c r="BJ53" s="38">
        <f>IF(Model!$C53&lt;Model!CK$12,Model!CK$13,0)</f>
        <v>0</v>
      </c>
      <c r="BK53" s="38">
        <f>IF(Model!$C53&lt;Model!CL$12,Model!CL$13,0)</f>
        <v>0</v>
      </c>
      <c r="BL53" s="38">
        <f>IF(Model!$C53&lt;Model!CM$12,Model!CM$13,0)</f>
        <v>0</v>
      </c>
      <c r="BM53" s="38">
        <f>IF(Model!$C53&lt;Model!CN$12,Model!CN$13,0)</f>
        <v>0</v>
      </c>
      <c r="BN53" s="38">
        <f>IF(Model!$C53&lt;Model!CO$12,Model!CO$13,0)</f>
        <v>0</v>
      </c>
      <c r="BO53" s="38">
        <f>IF(Model!$C53&lt;Model!CP$12,Model!CP$13,0)</f>
        <v>0</v>
      </c>
      <c r="BP53" s="38">
        <f>IF(Model!$C53&lt;Model!CQ$12,Model!CQ$13,0)</f>
        <v>0</v>
      </c>
      <c r="BQ53" s="38">
        <f>IF(Model!$C53&lt;Model!CR$12,Model!CR$13,0)</f>
        <v>0</v>
      </c>
      <c r="BR53" s="38">
        <f>IF(Model!$C53&lt;Model!CS$12,Model!CS$13,0)</f>
        <v>0</v>
      </c>
      <c r="BS53" s="38">
        <f>IF(Model!$C53&lt;Model!CT$12,Model!CT$13,0)</f>
        <v>0</v>
      </c>
      <c r="BT53" s="38">
        <f>IF(Model!$C53&lt;Model!CU$12,Model!CU$13,0)</f>
        <v>0</v>
      </c>
      <c r="BU53" s="38">
        <f>IF(Model!$C53&lt;Model!CV$12,Model!CV$13,0)</f>
        <v>0</v>
      </c>
      <c r="BV53" s="38">
        <f>IF(Model!$C53&lt;Model!CW$12,Model!CW$13,0)</f>
        <v>0</v>
      </c>
      <c r="BW53" s="38">
        <f>IF(Model!$C53&lt;Model!CX$12,Model!CX$13,0)</f>
        <v>0</v>
      </c>
      <c r="BX53" s="38">
        <f>IF(Model!$C53&lt;Model!CY$12,Model!CY$13,0)</f>
        <v>0</v>
      </c>
      <c r="BY53" s="38">
        <f>IF(Model!$C53&lt;Model!CZ$12,Model!CZ$13,0)</f>
        <v>0</v>
      </c>
      <c r="BZ53" s="38">
        <f>IF(Model!$C53&lt;Model!DA$12,Model!DA$13,0)</f>
        <v>0</v>
      </c>
      <c r="CA53" s="38">
        <f>IF(Model!$C53&lt;Model!DB$12,Model!DB$13,0)</f>
        <v>0</v>
      </c>
      <c r="CB53" s="38">
        <f>IF(Model!$C53&lt;Model!DC$12,Model!DC$13,0)</f>
        <v>0</v>
      </c>
      <c r="CC53" s="38">
        <f>IF(Model!$C53&lt;Model!DD$12,Model!DD$13,0)</f>
        <v>0</v>
      </c>
      <c r="CD53" s="38">
        <f>IF(Model!$C53&lt;Model!DE$12,Model!DE$13,0)</f>
        <v>0</v>
      </c>
      <c r="CE53" s="38">
        <f>IF(Model!$C53&lt;Model!DF$12,Model!DF$13,0)</f>
        <v>0</v>
      </c>
      <c r="CF53" s="38">
        <f>IF(Model!$C53&lt;Model!DG$12,Model!DG$13,0)</f>
        <v>0</v>
      </c>
      <c r="CG53" s="1"/>
      <c r="CH53" s="1"/>
      <c r="CI53" s="40">
        <f>Model!$BE53+Model!BH53-50</f>
        <v>272.5685202697673</v>
      </c>
      <c r="CJ53" s="40">
        <f>Model!$BE53+Model!BI53-50</f>
        <v>272.5685202697673</v>
      </c>
      <c r="CK53" s="40">
        <f>Model!$BE53+Model!BJ53-50</f>
        <v>272.5685202697673</v>
      </c>
      <c r="CL53" s="40">
        <f>Model!$BE53+Model!BK53-50</f>
        <v>272.5685202697673</v>
      </c>
      <c r="CM53" s="40">
        <f>Model!$BE53+Model!BL53-50</f>
        <v>272.5685202697673</v>
      </c>
      <c r="CN53" s="40">
        <f>Model!$BE53+Model!BM53-50</f>
        <v>272.5685202697673</v>
      </c>
      <c r="CO53" s="40">
        <f>Model!$BE53+Model!BN53-50</f>
        <v>272.5685202697673</v>
      </c>
      <c r="CP53" s="40">
        <f>Model!$BE53+Model!BO53-50</f>
        <v>272.5685202697673</v>
      </c>
      <c r="CQ53" s="40">
        <f>Model!$BE53+Model!BP53-50</f>
        <v>272.5685202697673</v>
      </c>
      <c r="CR53" s="40">
        <f>Model!$BE53+Model!BQ53-50</f>
        <v>272.5685202697673</v>
      </c>
      <c r="CS53" s="40">
        <f>Model!$BE53+Model!BR53-50</f>
        <v>272.5685202697673</v>
      </c>
      <c r="CT53" s="40">
        <f>Model!$BE53+Model!BS53-50</f>
        <v>272.5685202697673</v>
      </c>
      <c r="CU53" s="40">
        <f>Model!$BE53+Model!BT53-50</f>
        <v>272.5685202697673</v>
      </c>
      <c r="CV53" s="40">
        <f>Model!$BE53+Model!BU53-50</f>
        <v>272.5685202697673</v>
      </c>
      <c r="CW53" s="40">
        <f>Model!$BE53+Model!BV53-50</f>
        <v>272.5685202697673</v>
      </c>
      <c r="CX53" s="40">
        <f>Model!$BE53+Model!BW53-50</f>
        <v>272.5685202697673</v>
      </c>
      <c r="CY53" s="40">
        <f>Model!$BE53+Model!BX53-50</f>
        <v>272.5685202697673</v>
      </c>
      <c r="CZ53" s="40">
        <f>Model!$BE53+Model!BY53-50</f>
        <v>272.5685202697673</v>
      </c>
      <c r="DA53" s="40">
        <f>Model!$BE53+Model!BZ53-50</f>
        <v>272.5685202697673</v>
      </c>
      <c r="DB53" s="40">
        <f>Model!$BE53+Model!CA53-50</f>
        <v>272.5685202697673</v>
      </c>
      <c r="DC53" s="40">
        <f>Model!$BE53+Model!CB53-50</f>
        <v>272.5685202697673</v>
      </c>
      <c r="DD53" s="40">
        <f>Model!$BE53+Model!CC53-50</f>
        <v>272.5685202697673</v>
      </c>
      <c r="DE53" s="40">
        <f>Model!$BE53+Model!CD53-50</f>
        <v>272.5685202697673</v>
      </c>
      <c r="DF53" s="40">
        <f>Model!$BE53+Model!CE53-50</f>
        <v>272.5685202697673</v>
      </c>
      <c r="DG53" s="40">
        <f>Model!$BE53+Model!CF53-50</f>
        <v>272.5685202697673</v>
      </c>
      <c r="DH53" s="36"/>
      <c r="DI53" s="36"/>
      <c r="DJ53" s="40">
        <f>Model!AE53*Model!CI53</f>
        <v>272.5685202697673</v>
      </c>
      <c r="DK53" s="40">
        <f>Model!AF53*Model!CJ53</f>
        <v>190.79796418883711</v>
      </c>
      <c r="DL53" s="40">
        <f>Model!AG53*Model!CK53</f>
        <v>272.5685202697673</v>
      </c>
      <c r="DM53" s="40">
        <f>Model!AH53*Model!CL53</f>
        <v>272.5685202697673</v>
      </c>
      <c r="DN53" s="40">
        <f>Model!AI53*Model!CM53</f>
        <v>272.5685202697673</v>
      </c>
      <c r="DO53" s="40">
        <f>Model!AJ53*Model!CN53</f>
        <v>272.5685202697673</v>
      </c>
      <c r="DP53" s="40">
        <f>Model!AK53*Model!CO53</f>
        <v>190.79796418883711</v>
      </c>
      <c r="DQ53" s="40">
        <f>Model!AL53*Model!CP53</f>
        <v>272.5685202697673</v>
      </c>
      <c r="DR53" s="40">
        <f>Model!AM53*Model!CQ53</f>
        <v>272.5685202697673</v>
      </c>
      <c r="DS53" s="40">
        <f>Model!AN53*Model!CR53</f>
        <v>272.5685202697673</v>
      </c>
      <c r="DT53" s="40">
        <f>Model!AO53*Model!CS53</f>
        <v>272.5685202697673</v>
      </c>
      <c r="DU53" s="40">
        <f>Model!AP53*Model!CT53</f>
        <v>190.79796418883711</v>
      </c>
      <c r="DV53" s="40">
        <f>Model!AQ53*Model!CU53</f>
        <v>272.5685202697673</v>
      </c>
      <c r="DW53" s="40">
        <f>Model!AR53*Model!CV53</f>
        <v>272.5685202697673</v>
      </c>
      <c r="DX53" s="40">
        <f>Model!AS53*Model!CW53</f>
        <v>272.5685202697673</v>
      </c>
      <c r="DY53" s="40">
        <f>Model!AT53*Model!CX53</f>
        <v>272.5685202697673</v>
      </c>
      <c r="DZ53" s="40">
        <f>Model!AU53*Model!CY53</f>
        <v>190.79796418883711</v>
      </c>
      <c r="EA53" s="40">
        <f>Model!AV53*Model!CZ53</f>
        <v>272.5685202697673</v>
      </c>
      <c r="EB53" s="40">
        <f>Model!AW53*Model!DA53</f>
        <v>272.5685202697673</v>
      </c>
      <c r="EC53" s="40">
        <f>Model!AX53*Model!DB53</f>
        <v>272.5685202697673</v>
      </c>
      <c r="ED53" s="40">
        <f>Model!AY53*Model!DC53</f>
        <v>272.5685202697673</v>
      </c>
      <c r="EE53" s="40">
        <f>Model!AZ53*Model!DD53</f>
        <v>190.79796418883711</v>
      </c>
      <c r="EF53" s="40">
        <f>Model!BA53*Model!DE53</f>
        <v>272.5685202697673</v>
      </c>
      <c r="EG53" s="40">
        <f>Model!BB53*Model!DF53</f>
        <v>272.5685202697673</v>
      </c>
      <c r="EH53" s="40">
        <f>Model!BC53*Model!DG53</f>
        <v>272.5685202697673</v>
      </c>
      <c r="EI53" s="36"/>
      <c r="EJ53" s="36"/>
      <c r="EK53" s="36"/>
      <c r="EL53" s="36"/>
      <c r="EM53" s="36"/>
      <c r="EN53" s="36"/>
      <c r="EO53" s="36"/>
      <c r="EP53" s="36"/>
      <c r="EQ53" s="36"/>
      <c r="ER53" s="36"/>
      <c r="ES53" s="36"/>
      <c r="ET53" s="36"/>
      <c r="EU53" s="36"/>
    </row>
    <row r="54" spans="1:151">
      <c r="A54">
        <v>1058</v>
      </c>
      <c r="B54" s="29">
        <f>INDEX('Customer Longevity'!$A$7:$A$206,MATCH(Scratch!A54,'Customer Longevity'!$B$7:$B$206,0))</f>
        <v>2.6435185961058005</v>
      </c>
      <c r="C54" s="3">
        <f ca="1">VLOOKUP(A54,'Average Balance'!A:B,2,FALSE)</f>
        <v>16664.145790610524</v>
      </c>
      <c r="D54" s="3"/>
      <c r="E54" s="29">
        <f>INDEX('Distance to Each Branch'!$C$7:$C$806,MATCH(Scratch!$A54&amp;Scratch!E$14,'Distance to Each Branch'!$K$7:$K$806,0))</f>
        <v>5.9399598766536084</v>
      </c>
      <c r="F54" s="29">
        <f>INDEX('Distance to Each Branch'!$C$7:$C$806,MATCH(Scratch!$A54&amp;Scratch!F$14,'Distance to Each Branch'!$K$7:$K$806,0))</f>
        <v>0.62478781644527337</v>
      </c>
      <c r="G54" s="29">
        <f>INDEX('Distance to Each Branch'!$C$7:$C$806,MATCH(Scratch!$A54&amp;Scratch!G$14,'Distance to Each Branch'!$K$7:$K$806,0))</f>
        <v>3.5273425800975353</v>
      </c>
      <c r="H54" s="29">
        <f>INDEX('Distance to Each Branch'!$C$7:$C$806,MATCH(Scratch!$A54&amp;Scratch!H$14,'Distance to Each Branch'!$K$7:$K$806,0))</f>
        <v>1.7718942213747881</v>
      </c>
      <c r="I54" s="29" t="str">
        <f t="shared" si="24"/>
        <v>Branch B</v>
      </c>
      <c r="K54" s="34">
        <f>MIN(Model!E54:'Model'!H54)</f>
        <v>0.62478781644527337</v>
      </c>
      <c r="L54" s="34">
        <v>0</v>
      </c>
      <c r="M54" s="29">
        <f>IF(Model!E54=Model!$K54,SMALL(Model!$E54:'Model'!$H54,2)-Model!$K54,0)</f>
        <v>0</v>
      </c>
      <c r="N54" s="29">
        <f>IF(Model!F54=Model!$K54,SMALL(Model!$E54:'Model'!$H54,2)-Model!$K54,0)</f>
        <v>1.1471064049295148</v>
      </c>
      <c r="O54" s="29">
        <f>IF(Model!G54=Model!$K54,SMALL(Model!$E54:'Model'!$H54,2)-Model!$K54,0)</f>
        <v>0</v>
      </c>
      <c r="P54" s="29">
        <f>IF(Model!H54=Model!$K54,SMALL(Model!$E54:'Model'!$H54,2)-Model!$K54,0)</f>
        <v>0</v>
      </c>
      <c r="R54" s="23">
        <v>1</v>
      </c>
      <c r="S54" s="23">
        <f>(1-IF(Model!M54=0,0,INDEX('Branch Closure Driven Attrition'!$D$9:$G$12,MATCH(Model!$B54,'Branch Closure Driven Attrition'!$C$9:$C$12,TRUE),MATCH(Model!M54,'Branch Closure Driven Attrition'!$D$8:$G$8,TRUE))))</f>
        <v>1</v>
      </c>
      <c r="T54" s="23">
        <f>(1-IF(Model!N54=0,0,INDEX('Branch Closure Driven Attrition'!$D$9:$G$12,MATCH(Model!$B54,'Branch Closure Driven Attrition'!$C$9:$C$12,TRUE),MATCH(Model!N54,'Branch Closure Driven Attrition'!$D$8:$G$8,TRUE))))</f>
        <v>0.55000000000000004</v>
      </c>
      <c r="U54" s="23">
        <f>(1-IF(Model!O54=0,0,INDEX('Branch Closure Driven Attrition'!$D$9:$G$12,MATCH(Model!$B54,'Branch Closure Driven Attrition'!$C$9:$C$12,TRUE),MATCH(Model!O54,'Branch Closure Driven Attrition'!$D$8:$G$8,TRUE))))</f>
        <v>1</v>
      </c>
      <c r="V54" s="23">
        <f>(1-IF(Model!P54=0,0,INDEX('Branch Closure Driven Attrition'!$D$9:$G$12,MATCH(Model!$B54,'Branch Closure Driven Attrition'!$C$9:$C$12,TRUE),MATCH(Model!P54,'Branch Closure Driven Attrition'!$D$8:$G$8,TRUE))))</f>
        <v>1</v>
      </c>
      <c r="W54" s="29"/>
      <c r="X54" s="23">
        <f>Model!R54</f>
        <v>1</v>
      </c>
      <c r="Y54" s="23">
        <f>IF(Model!$C54&lt;'Fee Driven Attrition'!$I$8,1-IF(Model!Y$13='Fee Driven Attrition'!$J$7,'Fee Driven Attrition'!$J$8,'Fee Driven Attrition'!$K$8),1)</f>
        <v>1</v>
      </c>
      <c r="Z54" s="23">
        <f>IF(Model!$C54&lt;'Fee Driven Attrition'!$I$9,1-IF(Model!Z$13='Fee Driven Attrition'!$J$7,'Fee Driven Attrition'!$J$9,'Fee Driven Attrition'!$K$9),1)</f>
        <v>1</v>
      </c>
      <c r="AA54" s="23">
        <f>IF(Model!$C54&lt;'Fee Driven Attrition'!$I$8,1-IF(Model!AA$13='Fee Driven Attrition'!$J$7,'Fee Driven Attrition'!$J$8,'Fee Driven Attrition'!$K$8),1)</f>
        <v>1</v>
      </c>
      <c r="AB54" s="23">
        <f>IF(Model!$C54&lt;'Fee Driven Attrition'!$I$9,1-IF(Model!AB$13='Fee Driven Attrition'!$J$7,'Fee Driven Attrition'!$J$9,'Fee Driven Attrition'!$K$9),1)</f>
        <v>1</v>
      </c>
      <c r="AC54" s="29"/>
      <c r="AD54" s="23"/>
      <c r="AE54" s="23">
        <f>INDEX(Model!$R54:$V54,,MATCH(Model!AE$14,Model!$R$14:'Model'!$V$14,FALSE))*INDEX(Model!$X54:$AB54,MATCH(Model!AE$12+Model!AE$13,Model!$X$14:$AB$14,FALSE))</f>
        <v>1</v>
      </c>
      <c r="AF54" s="23">
        <f>INDEX(Model!$R54:$V54,,MATCH(Model!AF$14,Model!$R$14:'Model'!$V$14,FALSE))*INDEX(Model!$X54:$AB54,MATCH(Model!AF$12+Model!AF$13,Model!$X$14:$AB$14,FALSE))</f>
        <v>1</v>
      </c>
      <c r="AG54" s="23">
        <f>INDEX(Model!$R54:$V54,,MATCH(Model!AG$14,Model!$R$14:'Model'!$V$14,FALSE))*INDEX(Model!$X54:$AB54,MATCH(Model!AG$12+Model!AG$13,Model!$X$14:$AB$14,FALSE))</f>
        <v>0.55000000000000004</v>
      </c>
      <c r="AH54" s="23">
        <f>INDEX(Model!$R54:$V54,,MATCH(Model!AH$14,Model!$R$14:'Model'!$V$14,FALSE))*INDEX(Model!$X54:$AB54,MATCH(Model!AH$12+Model!AH$13,Model!$X$14:$AB$14,FALSE))</f>
        <v>1</v>
      </c>
      <c r="AI54" s="23">
        <f>INDEX(Model!$R54:$V54,,MATCH(Model!AI$14,Model!$R$14:'Model'!$V$14,FALSE))*INDEX(Model!$X54:$AB54,MATCH(Model!AI$12+Model!AI$13,Model!$X$14:$AB$14,FALSE))</f>
        <v>1</v>
      </c>
      <c r="AJ54" s="23">
        <f>INDEX(Model!$R54:$V54,,MATCH(Model!AJ$14,Model!$R$14:'Model'!$V$14,FALSE))*INDEX(Model!$X54:$AB54,MATCH(Model!AJ$12+Model!AJ$13,Model!$X$14:$AB$14,FALSE))</f>
        <v>1</v>
      </c>
      <c r="AK54" s="23">
        <f>INDEX(Model!$R54:$V54,,MATCH(Model!AK$14,Model!$R$14:'Model'!$V$14,FALSE))*INDEX(Model!$X54:$AB54,MATCH(Model!AK$12+Model!AK$13,Model!$X$14:$AB$14,FALSE))</f>
        <v>1</v>
      </c>
      <c r="AL54" s="23">
        <f>INDEX(Model!$R54:$V54,,MATCH(Model!AL$14,Model!$R$14:'Model'!$V$14,FALSE))*INDEX(Model!$X54:$AB54,MATCH(Model!AL$12+Model!AL$13,Model!$X$14:$AB$14,FALSE))</f>
        <v>0.55000000000000004</v>
      </c>
      <c r="AM54" s="23">
        <f>INDEX(Model!$R54:$V54,,MATCH(Model!AM$14,Model!$R$14:'Model'!$V$14,FALSE))*INDEX(Model!$X54:$AB54,MATCH(Model!AM$12+Model!AM$13,Model!$X$14:$AB$14,FALSE))</f>
        <v>1</v>
      </c>
      <c r="AN54" s="23">
        <f>INDEX(Model!$R54:$V54,,MATCH(Model!AN$14,Model!$R$14:'Model'!$V$14,FALSE))*INDEX(Model!$X54:$AB54,MATCH(Model!AN$12+Model!AN$13,Model!$X$14:$AB$14,FALSE))</f>
        <v>1</v>
      </c>
      <c r="AO54" s="23">
        <f>INDEX(Model!$R54:$V54,,MATCH(Model!AO$14,Model!$R$14:'Model'!$V$14,FALSE))*INDEX(Model!$X54:$AB54,MATCH(Model!AO$12+Model!AO$13,Model!$X$14:$AB$14,FALSE))</f>
        <v>1</v>
      </c>
      <c r="AP54" s="23">
        <f>INDEX(Model!$R54:$V54,,MATCH(Model!AP$14,Model!$R$14:'Model'!$V$14,FALSE))*INDEX(Model!$X54:$AB54,MATCH(Model!AP$12+Model!AP$13,Model!$X$14:$AB$14,FALSE))</f>
        <v>1</v>
      </c>
      <c r="AQ54" s="23">
        <f>INDEX(Model!$R54:$V54,,MATCH(Model!AQ$14,Model!$R$14:'Model'!$V$14,FALSE))*INDEX(Model!$X54:$AB54,MATCH(Model!AQ$12+Model!AQ$13,Model!$X$14:$AB$14,FALSE))</f>
        <v>0.55000000000000004</v>
      </c>
      <c r="AR54" s="23">
        <f>INDEX(Model!$R54:$V54,,MATCH(Model!AR$14,Model!$R$14:'Model'!$V$14,FALSE))*INDEX(Model!$X54:$AB54,MATCH(Model!AR$12+Model!AR$13,Model!$X$14:$AB$14,FALSE))</f>
        <v>1</v>
      </c>
      <c r="AS54" s="23">
        <f>INDEX(Model!$R54:$V54,,MATCH(Model!AS$14,Model!$R$14:'Model'!$V$14,FALSE))*INDEX(Model!$X54:$AB54,MATCH(Model!AS$12+Model!AS$13,Model!$X$14:$AB$14,FALSE))</f>
        <v>1</v>
      </c>
      <c r="AT54" s="23">
        <f>INDEX(Model!$R54:$V54,,MATCH(Model!AT$14,Model!$R$14:'Model'!$V$14,FALSE))*INDEX(Model!$X54:$AB54,MATCH(Model!AT$12+Model!AT$13,Model!$X$14:$AB$14,FALSE))</f>
        <v>1</v>
      </c>
      <c r="AU54" s="23">
        <f>INDEX(Model!$R54:$V54,,MATCH(Model!AU$14,Model!$R$14:'Model'!$V$14,FALSE))*INDEX(Model!$X54:$AB54,MATCH(Model!AU$12+Model!AU$13,Model!$X$14:$AB$14,FALSE))</f>
        <v>1</v>
      </c>
      <c r="AV54" s="23">
        <f>INDEX(Model!$R54:$V54,,MATCH(Model!AV$14,Model!$R$14:'Model'!$V$14,FALSE))*INDEX(Model!$X54:$AB54,MATCH(Model!AV$12+Model!AV$13,Model!$X$14:$AB$14,FALSE))</f>
        <v>0.55000000000000004</v>
      </c>
      <c r="AW54" s="23">
        <f>INDEX(Model!$R54:$V54,,MATCH(Model!AW$14,Model!$R$14:'Model'!$V$14,FALSE))*INDEX(Model!$X54:$AB54,MATCH(Model!AW$12+Model!AW$13,Model!$X$14:$AB$14,FALSE))</f>
        <v>1</v>
      </c>
      <c r="AX54" s="23">
        <f>INDEX(Model!$R54:$V54,,MATCH(Model!AX$14,Model!$R$14:'Model'!$V$14,FALSE))*INDEX(Model!$X54:$AB54,MATCH(Model!AX$12+Model!AX$13,Model!$X$14:$AB$14,FALSE))</f>
        <v>1</v>
      </c>
      <c r="AY54" s="23">
        <f>INDEX(Model!$R54:$V54,,MATCH(Model!AY$14,Model!$R$14:'Model'!$V$14,FALSE))*INDEX(Model!$X54:$AB54,MATCH(Model!AY$12+Model!AY$13,Model!$X$14:$AB$14,FALSE))</f>
        <v>1</v>
      </c>
      <c r="AZ54" s="23">
        <f>INDEX(Model!$R54:$V54,,MATCH(Model!AZ$14,Model!$R$14:'Model'!$V$14,FALSE))*INDEX(Model!$X54:$AB54,MATCH(Model!AZ$12+Model!AZ$13,Model!$X$14:$AB$14,FALSE))</f>
        <v>1</v>
      </c>
      <c r="BA54" s="23">
        <f>INDEX(Model!$R54:$V54,,MATCH(Model!BA$14,Model!$R$14:'Model'!$V$14,FALSE))*INDEX(Model!$X54:$AB54,MATCH(Model!BA$12+Model!BA$13,Model!$X$14:$AB$14,FALSE))</f>
        <v>0.55000000000000004</v>
      </c>
      <c r="BB54" s="23">
        <f>INDEX(Model!$R54:$V54,,MATCH(Model!BB$14,Model!$R$14:'Model'!$V$14,FALSE))*INDEX(Model!$X54:$AB54,MATCH(Model!BB$12+Model!BB$13,Model!$X$14:$AB$14,FALSE))</f>
        <v>1</v>
      </c>
      <c r="BC54" s="23">
        <f>INDEX(Model!$R54:$V54,,MATCH(Model!BC$14,Model!$R$14:'Model'!$V$14,FALSE))*INDEX(Model!$X54:$AB54,MATCH(Model!BC$12+Model!BC$13,Model!$X$14:$AB$14,FALSE))</f>
        <v>1</v>
      </c>
      <c r="BD54" s="60"/>
      <c r="BE54" s="33">
        <f>Model!C54*1%</f>
        <v>166.64145790610525</v>
      </c>
      <c r="BF54" s="1"/>
      <c r="BG54" s="1"/>
      <c r="BH54" s="38">
        <f>IF(Model!$C54&lt;Model!CI$12,Model!CI$13,0)</f>
        <v>0</v>
      </c>
      <c r="BI54" s="38">
        <f>IF(Model!$C54&lt;Model!CJ$12,Model!CJ$13,0)</f>
        <v>0</v>
      </c>
      <c r="BJ54" s="38">
        <f>IF(Model!$C54&lt;Model!CK$12,Model!CK$13,0)</f>
        <v>0</v>
      </c>
      <c r="BK54" s="38">
        <f>IF(Model!$C54&lt;Model!CL$12,Model!CL$13,0)</f>
        <v>0</v>
      </c>
      <c r="BL54" s="38">
        <f>IF(Model!$C54&lt;Model!CM$12,Model!CM$13,0)</f>
        <v>0</v>
      </c>
      <c r="BM54" s="38">
        <f>IF(Model!$C54&lt;Model!CN$12,Model!CN$13,0)</f>
        <v>0</v>
      </c>
      <c r="BN54" s="38">
        <f>IF(Model!$C54&lt;Model!CO$12,Model!CO$13,0)</f>
        <v>0</v>
      </c>
      <c r="BO54" s="38">
        <f>IF(Model!$C54&lt;Model!CP$12,Model!CP$13,0)</f>
        <v>0</v>
      </c>
      <c r="BP54" s="38">
        <f>IF(Model!$C54&lt;Model!CQ$12,Model!CQ$13,0)</f>
        <v>0</v>
      </c>
      <c r="BQ54" s="38">
        <f>IF(Model!$C54&lt;Model!CR$12,Model!CR$13,0)</f>
        <v>0</v>
      </c>
      <c r="BR54" s="38">
        <f>IF(Model!$C54&lt;Model!CS$12,Model!CS$13,0)</f>
        <v>0</v>
      </c>
      <c r="BS54" s="38">
        <f>IF(Model!$C54&lt;Model!CT$12,Model!CT$13,0)</f>
        <v>0</v>
      </c>
      <c r="BT54" s="38">
        <f>IF(Model!$C54&lt;Model!CU$12,Model!CU$13,0)</f>
        <v>0</v>
      </c>
      <c r="BU54" s="38">
        <f>IF(Model!$C54&lt;Model!CV$12,Model!CV$13,0)</f>
        <v>0</v>
      </c>
      <c r="BV54" s="38">
        <f>IF(Model!$C54&lt;Model!CW$12,Model!CW$13,0)</f>
        <v>0</v>
      </c>
      <c r="BW54" s="38">
        <f>IF(Model!$C54&lt;Model!CX$12,Model!CX$13,0)</f>
        <v>0</v>
      </c>
      <c r="BX54" s="38">
        <f>IF(Model!$C54&lt;Model!CY$12,Model!CY$13,0)</f>
        <v>0</v>
      </c>
      <c r="BY54" s="38">
        <f>IF(Model!$C54&lt;Model!CZ$12,Model!CZ$13,0)</f>
        <v>0</v>
      </c>
      <c r="BZ54" s="38">
        <f>IF(Model!$C54&lt;Model!DA$12,Model!DA$13,0)</f>
        <v>0</v>
      </c>
      <c r="CA54" s="38">
        <f>IF(Model!$C54&lt;Model!DB$12,Model!DB$13,0)</f>
        <v>0</v>
      </c>
      <c r="CB54" s="38">
        <f>IF(Model!$C54&lt;Model!DC$12,Model!DC$13,0)</f>
        <v>0</v>
      </c>
      <c r="CC54" s="38">
        <f>IF(Model!$C54&lt;Model!DD$12,Model!DD$13,0)</f>
        <v>0</v>
      </c>
      <c r="CD54" s="38">
        <f>IF(Model!$C54&lt;Model!DE$12,Model!DE$13,0)</f>
        <v>0</v>
      </c>
      <c r="CE54" s="38">
        <f>IF(Model!$C54&lt;Model!DF$12,Model!DF$13,0)</f>
        <v>0</v>
      </c>
      <c r="CF54" s="38">
        <f>IF(Model!$C54&lt;Model!DG$12,Model!DG$13,0)</f>
        <v>0</v>
      </c>
      <c r="CG54" s="1"/>
      <c r="CH54" s="1"/>
      <c r="CI54" s="40">
        <f>Model!$BE54+Model!BH54-50</f>
        <v>116.64145790610525</v>
      </c>
      <c r="CJ54" s="40">
        <f>Model!$BE54+Model!BI54-50</f>
        <v>116.64145790610525</v>
      </c>
      <c r="CK54" s="40">
        <f>Model!$BE54+Model!BJ54-50</f>
        <v>116.64145790610525</v>
      </c>
      <c r="CL54" s="40">
        <f>Model!$BE54+Model!BK54-50</f>
        <v>116.64145790610525</v>
      </c>
      <c r="CM54" s="40">
        <f>Model!$BE54+Model!BL54-50</f>
        <v>116.64145790610525</v>
      </c>
      <c r="CN54" s="40">
        <f>Model!$BE54+Model!BM54-50</f>
        <v>116.64145790610525</v>
      </c>
      <c r="CO54" s="40">
        <f>Model!$BE54+Model!BN54-50</f>
        <v>116.64145790610525</v>
      </c>
      <c r="CP54" s="40">
        <f>Model!$BE54+Model!BO54-50</f>
        <v>116.64145790610525</v>
      </c>
      <c r="CQ54" s="40">
        <f>Model!$BE54+Model!BP54-50</f>
        <v>116.64145790610525</v>
      </c>
      <c r="CR54" s="40">
        <f>Model!$BE54+Model!BQ54-50</f>
        <v>116.64145790610525</v>
      </c>
      <c r="CS54" s="40">
        <f>Model!$BE54+Model!BR54-50</f>
        <v>116.64145790610525</v>
      </c>
      <c r="CT54" s="40">
        <f>Model!$BE54+Model!BS54-50</f>
        <v>116.64145790610525</v>
      </c>
      <c r="CU54" s="40">
        <f>Model!$BE54+Model!BT54-50</f>
        <v>116.64145790610525</v>
      </c>
      <c r="CV54" s="40">
        <f>Model!$BE54+Model!BU54-50</f>
        <v>116.64145790610525</v>
      </c>
      <c r="CW54" s="40">
        <f>Model!$BE54+Model!BV54-50</f>
        <v>116.64145790610525</v>
      </c>
      <c r="CX54" s="40">
        <f>Model!$BE54+Model!BW54-50</f>
        <v>116.64145790610525</v>
      </c>
      <c r="CY54" s="40">
        <f>Model!$BE54+Model!BX54-50</f>
        <v>116.64145790610525</v>
      </c>
      <c r="CZ54" s="40">
        <f>Model!$BE54+Model!BY54-50</f>
        <v>116.64145790610525</v>
      </c>
      <c r="DA54" s="40">
        <f>Model!$BE54+Model!BZ54-50</f>
        <v>116.64145790610525</v>
      </c>
      <c r="DB54" s="40">
        <f>Model!$BE54+Model!CA54-50</f>
        <v>116.64145790610525</v>
      </c>
      <c r="DC54" s="40">
        <f>Model!$BE54+Model!CB54-50</f>
        <v>116.64145790610525</v>
      </c>
      <c r="DD54" s="40">
        <f>Model!$BE54+Model!CC54-50</f>
        <v>116.64145790610525</v>
      </c>
      <c r="DE54" s="40">
        <f>Model!$BE54+Model!CD54-50</f>
        <v>116.64145790610525</v>
      </c>
      <c r="DF54" s="40">
        <f>Model!$BE54+Model!CE54-50</f>
        <v>116.64145790610525</v>
      </c>
      <c r="DG54" s="40">
        <f>Model!$BE54+Model!CF54-50</f>
        <v>116.64145790610525</v>
      </c>
      <c r="DH54" s="36"/>
      <c r="DI54" s="36"/>
      <c r="DJ54" s="40">
        <f>Model!AE54*Model!CI54</f>
        <v>116.64145790610525</v>
      </c>
      <c r="DK54" s="40">
        <f>Model!AF54*Model!CJ54</f>
        <v>116.64145790610525</v>
      </c>
      <c r="DL54" s="40">
        <f>Model!AG54*Model!CK54</f>
        <v>64.152801848357896</v>
      </c>
      <c r="DM54" s="40">
        <f>Model!AH54*Model!CL54</f>
        <v>116.64145790610525</v>
      </c>
      <c r="DN54" s="40">
        <f>Model!AI54*Model!CM54</f>
        <v>116.64145790610525</v>
      </c>
      <c r="DO54" s="40">
        <f>Model!AJ54*Model!CN54</f>
        <v>116.64145790610525</v>
      </c>
      <c r="DP54" s="40">
        <f>Model!AK54*Model!CO54</f>
        <v>116.64145790610525</v>
      </c>
      <c r="DQ54" s="40">
        <f>Model!AL54*Model!CP54</f>
        <v>64.152801848357896</v>
      </c>
      <c r="DR54" s="40">
        <f>Model!AM54*Model!CQ54</f>
        <v>116.64145790610525</v>
      </c>
      <c r="DS54" s="40">
        <f>Model!AN54*Model!CR54</f>
        <v>116.64145790610525</v>
      </c>
      <c r="DT54" s="40">
        <f>Model!AO54*Model!CS54</f>
        <v>116.64145790610525</v>
      </c>
      <c r="DU54" s="40">
        <f>Model!AP54*Model!CT54</f>
        <v>116.64145790610525</v>
      </c>
      <c r="DV54" s="40">
        <f>Model!AQ54*Model!CU54</f>
        <v>64.152801848357896</v>
      </c>
      <c r="DW54" s="40">
        <f>Model!AR54*Model!CV54</f>
        <v>116.64145790610525</v>
      </c>
      <c r="DX54" s="40">
        <f>Model!AS54*Model!CW54</f>
        <v>116.64145790610525</v>
      </c>
      <c r="DY54" s="40">
        <f>Model!AT54*Model!CX54</f>
        <v>116.64145790610525</v>
      </c>
      <c r="DZ54" s="40">
        <f>Model!AU54*Model!CY54</f>
        <v>116.64145790610525</v>
      </c>
      <c r="EA54" s="40">
        <f>Model!AV54*Model!CZ54</f>
        <v>64.152801848357896</v>
      </c>
      <c r="EB54" s="40">
        <f>Model!AW54*Model!DA54</f>
        <v>116.64145790610525</v>
      </c>
      <c r="EC54" s="40">
        <f>Model!AX54*Model!DB54</f>
        <v>116.64145790610525</v>
      </c>
      <c r="ED54" s="40">
        <f>Model!AY54*Model!DC54</f>
        <v>116.64145790610525</v>
      </c>
      <c r="EE54" s="40">
        <f>Model!AZ54*Model!DD54</f>
        <v>116.64145790610525</v>
      </c>
      <c r="EF54" s="40">
        <f>Model!BA54*Model!DE54</f>
        <v>64.152801848357896</v>
      </c>
      <c r="EG54" s="40">
        <f>Model!BB54*Model!DF54</f>
        <v>116.64145790610525</v>
      </c>
      <c r="EH54" s="40">
        <f>Model!BC54*Model!DG54</f>
        <v>116.64145790610525</v>
      </c>
      <c r="EI54" s="36"/>
      <c r="EJ54" s="36"/>
      <c r="EK54" s="36"/>
      <c r="EL54" s="36"/>
      <c r="EM54" s="36"/>
      <c r="EN54" s="36"/>
      <c r="EO54" s="36"/>
      <c r="EP54" s="36"/>
      <c r="EQ54" s="36"/>
      <c r="ER54" s="36"/>
      <c r="ES54" s="36"/>
      <c r="ET54" s="36"/>
      <c r="EU54" s="36"/>
    </row>
    <row r="55" spans="1:151">
      <c r="A55">
        <v>1149</v>
      </c>
      <c r="B55" s="29">
        <f>INDEX('Customer Longevity'!$A$7:$A$206,MATCH(Scratch!A55,'Customer Longevity'!$B$7:$B$206,0))</f>
        <v>12.018202811590349</v>
      </c>
      <c r="C55" s="3">
        <f ca="1">VLOOKUP(A55,'Average Balance'!A:B,2,FALSE)</f>
        <v>23248.408213754788</v>
      </c>
      <c r="D55" s="3"/>
      <c r="E55" s="29">
        <f>INDEX('Distance to Each Branch'!$C$7:$C$806,MATCH(Scratch!$A55&amp;Scratch!E$14,'Distance to Each Branch'!$K$7:$K$806,0))</f>
        <v>6.649905986932529</v>
      </c>
      <c r="F55" s="29">
        <f>INDEX('Distance to Each Branch'!$C$7:$C$806,MATCH(Scratch!$A55&amp;Scratch!F$14,'Distance to Each Branch'!$K$7:$K$806,0))</f>
        <v>1.7947185300626183</v>
      </c>
      <c r="G55" s="29">
        <f>INDEX('Distance to Each Branch'!$C$7:$C$806,MATCH(Scratch!$A55&amp;Scratch!G$14,'Distance to Each Branch'!$K$7:$K$806,0))</f>
        <v>2.0827463306104894</v>
      </c>
      <c r="H55" s="29">
        <f>INDEX('Distance to Each Branch'!$C$7:$C$806,MATCH(Scratch!$A55&amp;Scratch!H$14,'Distance to Each Branch'!$K$7:$K$806,0))</f>
        <v>2.6791733756122404</v>
      </c>
      <c r="I55" s="29" t="str">
        <f t="shared" si="24"/>
        <v>Branch B</v>
      </c>
      <c r="K55" s="34">
        <f>MIN(Model!E55:'Model'!H55)</f>
        <v>1.7947185300626183</v>
      </c>
      <c r="L55" s="34">
        <v>0</v>
      </c>
      <c r="M55" s="29">
        <f>IF(Model!E55=Model!$K55,SMALL(Model!$E55:'Model'!$H55,2)-Model!$K55,0)</f>
        <v>0</v>
      </c>
      <c r="N55" s="29">
        <f>IF(Model!F55=Model!$K55,SMALL(Model!$E55:'Model'!$H55,2)-Model!$K55,0)</f>
        <v>0.28802780054787114</v>
      </c>
      <c r="O55" s="29">
        <f>IF(Model!G55=Model!$K55,SMALL(Model!$E55:'Model'!$H55,2)-Model!$K55,0)</f>
        <v>0</v>
      </c>
      <c r="P55" s="29">
        <f>IF(Model!H55=Model!$K55,SMALL(Model!$E55:'Model'!$H55,2)-Model!$K55,0)</f>
        <v>0</v>
      </c>
      <c r="R55" s="23">
        <v>1</v>
      </c>
      <c r="S55" s="23">
        <f>(1-IF(Model!M55=0,0,INDEX('Branch Closure Driven Attrition'!$D$9:$G$12,MATCH(Model!$B55,'Branch Closure Driven Attrition'!$C$9:$C$12,TRUE),MATCH(Model!M55,'Branch Closure Driven Attrition'!$D$8:$G$8,TRUE))))</f>
        <v>1</v>
      </c>
      <c r="T55" s="23">
        <f>(1-IF(Model!N55=0,0,INDEX('Branch Closure Driven Attrition'!$D$9:$G$12,MATCH(Model!$B55,'Branch Closure Driven Attrition'!$C$9:$C$12,TRUE),MATCH(Model!N55,'Branch Closure Driven Attrition'!$D$8:$G$8,TRUE))))</f>
        <v>0.75</v>
      </c>
      <c r="U55" s="23">
        <f>(1-IF(Model!O55=0,0,INDEX('Branch Closure Driven Attrition'!$D$9:$G$12,MATCH(Model!$B55,'Branch Closure Driven Attrition'!$C$9:$C$12,TRUE),MATCH(Model!O55,'Branch Closure Driven Attrition'!$D$8:$G$8,TRUE))))</f>
        <v>1</v>
      </c>
      <c r="V55" s="23">
        <f>(1-IF(Model!P55=0,0,INDEX('Branch Closure Driven Attrition'!$D$9:$G$12,MATCH(Model!$B55,'Branch Closure Driven Attrition'!$C$9:$C$12,TRUE),MATCH(Model!P55,'Branch Closure Driven Attrition'!$D$8:$G$8,TRUE))))</f>
        <v>1</v>
      </c>
      <c r="W55" s="29"/>
      <c r="X55" s="23">
        <f>Model!R55</f>
        <v>1</v>
      </c>
      <c r="Y55" s="23">
        <f>IF(Model!$C55&lt;'Fee Driven Attrition'!$I$8,1-IF(Model!Y$13='Fee Driven Attrition'!$J$7,'Fee Driven Attrition'!$J$8,'Fee Driven Attrition'!$K$8),1)</f>
        <v>1</v>
      </c>
      <c r="Z55" s="23">
        <f>IF(Model!$C55&lt;'Fee Driven Attrition'!$I$9,1-IF(Model!Z$13='Fee Driven Attrition'!$J$7,'Fee Driven Attrition'!$J$9,'Fee Driven Attrition'!$K$9),1)</f>
        <v>1</v>
      </c>
      <c r="AA55" s="23">
        <f>IF(Model!$C55&lt;'Fee Driven Attrition'!$I$8,1-IF(Model!AA$13='Fee Driven Attrition'!$J$7,'Fee Driven Attrition'!$J$8,'Fee Driven Attrition'!$K$8),1)</f>
        <v>1</v>
      </c>
      <c r="AB55" s="23">
        <f>IF(Model!$C55&lt;'Fee Driven Attrition'!$I$9,1-IF(Model!AB$13='Fee Driven Attrition'!$J$7,'Fee Driven Attrition'!$J$9,'Fee Driven Attrition'!$K$9),1)</f>
        <v>1</v>
      </c>
      <c r="AC55" s="29"/>
      <c r="AD55" s="23"/>
      <c r="AE55" s="23">
        <f>INDEX(Model!$R55:$V55,,MATCH(Model!AE$14,Model!$R$14:'Model'!$V$14,FALSE))*INDEX(Model!$X55:$AB55,MATCH(Model!AE$12+Model!AE$13,Model!$X$14:$AB$14,FALSE))</f>
        <v>1</v>
      </c>
      <c r="AF55" s="23">
        <f>INDEX(Model!$R55:$V55,,MATCH(Model!AF$14,Model!$R$14:'Model'!$V$14,FALSE))*INDEX(Model!$X55:$AB55,MATCH(Model!AF$12+Model!AF$13,Model!$X$14:$AB$14,FALSE))</f>
        <v>1</v>
      </c>
      <c r="AG55" s="23">
        <f>INDEX(Model!$R55:$V55,,MATCH(Model!AG$14,Model!$R$14:'Model'!$V$14,FALSE))*INDEX(Model!$X55:$AB55,MATCH(Model!AG$12+Model!AG$13,Model!$X$14:$AB$14,FALSE))</f>
        <v>0.75</v>
      </c>
      <c r="AH55" s="23">
        <f>INDEX(Model!$R55:$V55,,MATCH(Model!AH$14,Model!$R$14:'Model'!$V$14,FALSE))*INDEX(Model!$X55:$AB55,MATCH(Model!AH$12+Model!AH$13,Model!$X$14:$AB$14,FALSE))</f>
        <v>1</v>
      </c>
      <c r="AI55" s="23">
        <f>INDEX(Model!$R55:$V55,,MATCH(Model!AI$14,Model!$R$14:'Model'!$V$14,FALSE))*INDEX(Model!$X55:$AB55,MATCH(Model!AI$12+Model!AI$13,Model!$X$14:$AB$14,FALSE))</f>
        <v>1</v>
      </c>
      <c r="AJ55" s="23">
        <f>INDEX(Model!$R55:$V55,,MATCH(Model!AJ$14,Model!$R$14:'Model'!$V$14,FALSE))*INDEX(Model!$X55:$AB55,MATCH(Model!AJ$12+Model!AJ$13,Model!$X$14:$AB$14,FALSE))</f>
        <v>1</v>
      </c>
      <c r="AK55" s="23">
        <f>INDEX(Model!$R55:$V55,,MATCH(Model!AK$14,Model!$R$14:'Model'!$V$14,FALSE))*INDEX(Model!$X55:$AB55,MATCH(Model!AK$12+Model!AK$13,Model!$X$14:$AB$14,FALSE))</f>
        <v>1</v>
      </c>
      <c r="AL55" s="23">
        <f>INDEX(Model!$R55:$V55,,MATCH(Model!AL$14,Model!$R$14:'Model'!$V$14,FALSE))*INDEX(Model!$X55:$AB55,MATCH(Model!AL$12+Model!AL$13,Model!$X$14:$AB$14,FALSE))</f>
        <v>0.75</v>
      </c>
      <c r="AM55" s="23">
        <f>INDEX(Model!$R55:$V55,,MATCH(Model!AM$14,Model!$R$14:'Model'!$V$14,FALSE))*INDEX(Model!$X55:$AB55,MATCH(Model!AM$12+Model!AM$13,Model!$X$14:$AB$14,FALSE))</f>
        <v>1</v>
      </c>
      <c r="AN55" s="23">
        <f>INDEX(Model!$R55:$V55,,MATCH(Model!AN$14,Model!$R$14:'Model'!$V$14,FALSE))*INDEX(Model!$X55:$AB55,MATCH(Model!AN$12+Model!AN$13,Model!$X$14:$AB$14,FALSE))</f>
        <v>1</v>
      </c>
      <c r="AO55" s="23">
        <f>INDEX(Model!$R55:$V55,,MATCH(Model!AO$14,Model!$R$14:'Model'!$V$14,FALSE))*INDEX(Model!$X55:$AB55,MATCH(Model!AO$12+Model!AO$13,Model!$X$14:$AB$14,FALSE))</f>
        <v>1</v>
      </c>
      <c r="AP55" s="23">
        <f>INDEX(Model!$R55:$V55,,MATCH(Model!AP$14,Model!$R$14:'Model'!$V$14,FALSE))*INDEX(Model!$X55:$AB55,MATCH(Model!AP$12+Model!AP$13,Model!$X$14:$AB$14,FALSE))</f>
        <v>1</v>
      </c>
      <c r="AQ55" s="23">
        <f>INDEX(Model!$R55:$V55,,MATCH(Model!AQ$14,Model!$R$14:'Model'!$V$14,FALSE))*INDEX(Model!$X55:$AB55,MATCH(Model!AQ$12+Model!AQ$13,Model!$X$14:$AB$14,FALSE))</f>
        <v>0.75</v>
      </c>
      <c r="AR55" s="23">
        <f>INDEX(Model!$R55:$V55,,MATCH(Model!AR$14,Model!$R$14:'Model'!$V$14,FALSE))*INDEX(Model!$X55:$AB55,MATCH(Model!AR$12+Model!AR$13,Model!$X$14:$AB$14,FALSE))</f>
        <v>1</v>
      </c>
      <c r="AS55" s="23">
        <f>INDEX(Model!$R55:$V55,,MATCH(Model!AS$14,Model!$R$14:'Model'!$V$14,FALSE))*INDEX(Model!$X55:$AB55,MATCH(Model!AS$12+Model!AS$13,Model!$X$14:$AB$14,FALSE))</f>
        <v>1</v>
      </c>
      <c r="AT55" s="23">
        <f>INDEX(Model!$R55:$V55,,MATCH(Model!AT$14,Model!$R$14:'Model'!$V$14,FALSE))*INDEX(Model!$X55:$AB55,MATCH(Model!AT$12+Model!AT$13,Model!$X$14:$AB$14,FALSE))</f>
        <v>1</v>
      </c>
      <c r="AU55" s="23">
        <f>INDEX(Model!$R55:$V55,,MATCH(Model!AU$14,Model!$R$14:'Model'!$V$14,FALSE))*INDEX(Model!$X55:$AB55,MATCH(Model!AU$12+Model!AU$13,Model!$X$14:$AB$14,FALSE))</f>
        <v>1</v>
      </c>
      <c r="AV55" s="23">
        <f>INDEX(Model!$R55:$V55,,MATCH(Model!AV$14,Model!$R$14:'Model'!$V$14,FALSE))*INDEX(Model!$X55:$AB55,MATCH(Model!AV$12+Model!AV$13,Model!$X$14:$AB$14,FALSE))</f>
        <v>0.75</v>
      </c>
      <c r="AW55" s="23">
        <f>INDEX(Model!$R55:$V55,,MATCH(Model!AW$14,Model!$R$14:'Model'!$V$14,FALSE))*INDEX(Model!$X55:$AB55,MATCH(Model!AW$12+Model!AW$13,Model!$X$14:$AB$14,FALSE))</f>
        <v>1</v>
      </c>
      <c r="AX55" s="23">
        <f>INDEX(Model!$R55:$V55,,MATCH(Model!AX$14,Model!$R$14:'Model'!$V$14,FALSE))*INDEX(Model!$X55:$AB55,MATCH(Model!AX$12+Model!AX$13,Model!$X$14:$AB$14,FALSE))</f>
        <v>1</v>
      </c>
      <c r="AY55" s="23">
        <f>INDEX(Model!$R55:$V55,,MATCH(Model!AY$14,Model!$R$14:'Model'!$V$14,FALSE))*INDEX(Model!$X55:$AB55,MATCH(Model!AY$12+Model!AY$13,Model!$X$14:$AB$14,FALSE))</f>
        <v>1</v>
      </c>
      <c r="AZ55" s="23">
        <f>INDEX(Model!$R55:$V55,,MATCH(Model!AZ$14,Model!$R$14:'Model'!$V$14,FALSE))*INDEX(Model!$X55:$AB55,MATCH(Model!AZ$12+Model!AZ$13,Model!$X$14:$AB$14,FALSE))</f>
        <v>1</v>
      </c>
      <c r="BA55" s="23">
        <f>INDEX(Model!$R55:$V55,,MATCH(Model!BA$14,Model!$R$14:'Model'!$V$14,FALSE))*INDEX(Model!$X55:$AB55,MATCH(Model!BA$12+Model!BA$13,Model!$X$14:$AB$14,FALSE))</f>
        <v>0.75</v>
      </c>
      <c r="BB55" s="23">
        <f>INDEX(Model!$R55:$V55,,MATCH(Model!BB$14,Model!$R$14:'Model'!$V$14,FALSE))*INDEX(Model!$X55:$AB55,MATCH(Model!BB$12+Model!BB$13,Model!$X$14:$AB$14,FALSE))</f>
        <v>1</v>
      </c>
      <c r="BC55" s="23">
        <f>INDEX(Model!$R55:$V55,,MATCH(Model!BC$14,Model!$R$14:'Model'!$V$14,FALSE))*INDEX(Model!$X55:$AB55,MATCH(Model!BC$12+Model!BC$13,Model!$X$14:$AB$14,FALSE))</f>
        <v>1</v>
      </c>
      <c r="BD55" s="60"/>
      <c r="BE55" s="33">
        <f>Model!C55*1%</f>
        <v>232.48408213754789</v>
      </c>
      <c r="BF55" s="1"/>
      <c r="BG55" s="1"/>
      <c r="BH55" s="38">
        <f>IF(Model!$C55&lt;Model!CI$12,Model!CI$13,0)</f>
        <v>0</v>
      </c>
      <c r="BI55" s="38">
        <f>IF(Model!$C55&lt;Model!CJ$12,Model!CJ$13,0)</f>
        <v>0</v>
      </c>
      <c r="BJ55" s="38">
        <f>IF(Model!$C55&lt;Model!CK$12,Model!CK$13,0)</f>
        <v>0</v>
      </c>
      <c r="BK55" s="38">
        <f>IF(Model!$C55&lt;Model!CL$12,Model!CL$13,0)</f>
        <v>0</v>
      </c>
      <c r="BL55" s="38">
        <f>IF(Model!$C55&lt;Model!CM$12,Model!CM$13,0)</f>
        <v>0</v>
      </c>
      <c r="BM55" s="38">
        <f>IF(Model!$C55&lt;Model!CN$12,Model!CN$13,0)</f>
        <v>0</v>
      </c>
      <c r="BN55" s="38">
        <f>IF(Model!$C55&lt;Model!CO$12,Model!CO$13,0)</f>
        <v>0</v>
      </c>
      <c r="BO55" s="38">
        <f>IF(Model!$C55&lt;Model!CP$12,Model!CP$13,0)</f>
        <v>0</v>
      </c>
      <c r="BP55" s="38">
        <f>IF(Model!$C55&lt;Model!CQ$12,Model!CQ$13,0)</f>
        <v>0</v>
      </c>
      <c r="BQ55" s="38">
        <f>IF(Model!$C55&lt;Model!CR$12,Model!CR$13,0)</f>
        <v>0</v>
      </c>
      <c r="BR55" s="38">
        <f>IF(Model!$C55&lt;Model!CS$12,Model!CS$13,0)</f>
        <v>0</v>
      </c>
      <c r="BS55" s="38">
        <f>IF(Model!$C55&lt;Model!CT$12,Model!CT$13,0)</f>
        <v>0</v>
      </c>
      <c r="BT55" s="38">
        <f>IF(Model!$C55&lt;Model!CU$12,Model!CU$13,0)</f>
        <v>0</v>
      </c>
      <c r="BU55" s="38">
        <f>IF(Model!$C55&lt;Model!CV$12,Model!CV$13,0)</f>
        <v>0</v>
      </c>
      <c r="BV55" s="38">
        <f>IF(Model!$C55&lt;Model!CW$12,Model!CW$13,0)</f>
        <v>0</v>
      </c>
      <c r="BW55" s="38">
        <f>IF(Model!$C55&lt;Model!CX$12,Model!CX$13,0)</f>
        <v>0</v>
      </c>
      <c r="BX55" s="38">
        <f>IF(Model!$C55&lt;Model!CY$12,Model!CY$13,0)</f>
        <v>0</v>
      </c>
      <c r="BY55" s="38">
        <f>IF(Model!$C55&lt;Model!CZ$12,Model!CZ$13,0)</f>
        <v>0</v>
      </c>
      <c r="BZ55" s="38">
        <f>IF(Model!$C55&lt;Model!DA$12,Model!DA$13,0)</f>
        <v>0</v>
      </c>
      <c r="CA55" s="38">
        <f>IF(Model!$C55&lt;Model!DB$12,Model!DB$13,0)</f>
        <v>0</v>
      </c>
      <c r="CB55" s="38">
        <f>IF(Model!$C55&lt;Model!DC$12,Model!DC$13,0)</f>
        <v>0</v>
      </c>
      <c r="CC55" s="38">
        <f>IF(Model!$C55&lt;Model!DD$12,Model!DD$13,0)</f>
        <v>0</v>
      </c>
      <c r="CD55" s="38">
        <f>IF(Model!$C55&lt;Model!DE$12,Model!DE$13,0)</f>
        <v>0</v>
      </c>
      <c r="CE55" s="38">
        <f>IF(Model!$C55&lt;Model!DF$12,Model!DF$13,0)</f>
        <v>0</v>
      </c>
      <c r="CF55" s="38">
        <f>IF(Model!$C55&lt;Model!DG$12,Model!DG$13,0)</f>
        <v>0</v>
      </c>
      <c r="CG55" s="1"/>
      <c r="CH55" s="1"/>
      <c r="CI55" s="40">
        <f>Model!$BE55+Model!BH55-50</f>
        <v>182.48408213754789</v>
      </c>
      <c r="CJ55" s="40">
        <f>Model!$BE55+Model!BI55-50</f>
        <v>182.48408213754789</v>
      </c>
      <c r="CK55" s="40">
        <f>Model!$BE55+Model!BJ55-50</f>
        <v>182.48408213754789</v>
      </c>
      <c r="CL55" s="40">
        <f>Model!$BE55+Model!BK55-50</f>
        <v>182.48408213754789</v>
      </c>
      <c r="CM55" s="40">
        <f>Model!$BE55+Model!BL55-50</f>
        <v>182.48408213754789</v>
      </c>
      <c r="CN55" s="40">
        <f>Model!$BE55+Model!BM55-50</f>
        <v>182.48408213754789</v>
      </c>
      <c r="CO55" s="40">
        <f>Model!$BE55+Model!BN55-50</f>
        <v>182.48408213754789</v>
      </c>
      <c r="CP55" s="40">
        <f>Model!$BE55+Model!BO55-50</f>
        <v>182.48408213754789</v>
      </c>
      <c r="CQ55" s="40">
        <f>Model!$BE55+Model!BP55-50</f>
        <v>182.48408213754789</v>
      </c>
      <c r="CR55" s="40">
        <f>Model!$BE55+Model!BQ55-50</f>
        <v>182.48408213754789</v>
      </c>
      <c r="CS55" s="40">
        <f>Model!$BE55+Model!BR55-50</f>
        <v>182.48408213754789</v>
      </c>
      <c r="CT55" s="40">
        <f>Model!$BE55+Model!BS55-50</f>
        <v>182.48408213754789</v>
      </c>
      <c r="CU55" s="40">
        <f>Model!$BE55+Model!BT55-50</f>
        <v>182.48408213754789</v>
      </c>
      <c r="CV55" s="40">
        <f>Model!$BE55+Model!BU55-50</f>
        <v>182.48408213754789</v>
      </c>
      <c r="CW55" s="40">
        <f>Model!$BE55+Model!BV55-50</f>
        <v>182.48408213754789</v>
      </c>
      <c r="CX55" s="40">
        <f>Model!$BE55+Model!BW55-50</f>
        <v>182.48408213754789</v>
      </c>
      <c r="CY55" s="40">
        <f>Model!$BE55+Model!BX55-50</f>
        <v>182.48408213754789</v>
      </c>
      <c r="CZ55" s="40">
        <f>Model!$BE55+Model!BY55-50</f>
        <v>182.48408213754789</v>
      </c>
      <c r="DA55" s="40">
        <f>Model!$BE55+Model!BZ55-50</f>
        <v>182.48408213754789</v>
      </c>
      <c r="DB55" s="40">
        <f>Model!$BE55+Model!CA55-50</f>
        <v>182.48408213754789</v>
      </c>
      <c r="DC55" s="40">
        <f>Model!$BE55+Model!CB55-50</f>
        <v>182.48408213754789</v>
      </c>
      <c r="DD55" s="40">
        <f>Model!$BE55+Model!CC55-50</f>
        <v>182.48408213754789</v>
      </c>
      <c r="DE55" s="40">
        <f>Model!$BE55+Model!CD55-50</f>
        <v>182.48408213754789</v>
      </c>
      <c r="DF55" s="40">
        <f>Model!$BE55+Model!CE55-50</f>
        <v>182.48408213754789</v>
      </c>
      <c r="DG55" s="40">
        <f>Model!$BE55+Model!CF55-50</f>
        <v>182.48408213754789</v>
      </c>
      <c r="DH55" s="36"/>
      <c r="DI55" s="36"/>
      <c r="DJ55" s="40">
        <f>Model!AE55*Model!CI55</f>
        <v>182.48408213754789</v>
      </c>
      <c r="DK55" s="40">
        <f>Model!AF55*Model!CJ55</f>
        <v>182.48408213754789</v>
      </c>
      <c r="DL55" s="40">
        <f>Model!AG55*Model!CK55</f>
        <v>136.86306160316093</v>
      </c>
      <c r="DM55" s="40">
        <f>Model!AH55*Model!CL55</f>
        <v>182.48408213754789</v>
      </c>
      <c r="DN55" s="40">
        <f>Model!AI55*Model!CM55</f>
        <v>182.48408213754789</v>
      </c>
      <c r="DO55" s="40">
        <f>Model!AJ55*Model!CN55</f>
        <v>182.48408213754789</v>
      </c>
      <c r="DP55" s="40">
        <f>Model!AK55*Model!CO55</f>
        <v>182.48408213754789</v>
      </c>
      <c r="DQ55" s="40">
        <f>Model!AL55*Model!CP55</f>
        <v>136.86306160316093</v>
      </c>
      <c r="DR55" s="40">
        <f>Model!AM55*Model!CQ55</f>
        <v>182.48408213754789</v>
      </c>
      <c r="DS55" s="40">
        <f>Model!AN55*Model!CR55</f>
        <v>182.48408213754789</v>
      </c>
      <c r="DT55" s="40">
        <f>Model!AO55*Model!CS55</f>
        <v>182.48408213754789</v>
      </c>
      <c r="DU55" s="40">
        <f>Model!AP55*Model!CT55</f>
        <v>182.48408213754789</v>
      </c>
      <c r="DV55" s="40">
        <f>Model!AQ55*Model!CU55</f>
        <v>136.86306160316093</v>
      </c>
      <c r="DW55" s="40">
        <f>Model!AR55*Model!CV55</f>
        <v>182.48408213754789</v>
      </c>
      <c r="DX55" s="40">
        <f>Model!AS55*Model!CW55</f>
        <v>182.48408213754789</v>
      </c>
      <c r="DY55" s="40">
        <f>Model!AT55*Model!CX55</f>
        <v>182.48408213754789</v>
      </c>
      <c r="DZ55" s="40">
        <f>Model!AU55*Model!CY55</f>
        <v>182.48408213754789</v>
      </c>
      <c r="EA55" s="40">
        <f>Model!AV55*Model!CZ55</f>
        <v>136.86306160316093</v>
      </c>
      <c r="EB55" s="40">
        <f>Model!AW55*Model!DA55</f>
        <v>182.48408213754789</v>
      </c>
      <c r="EC55" s="40">
        <f>Model!AX55*Model!DB55</f>
        <v>182.48408213754789</v>
      </c>
      <c r="ED55" s="40">
        <f>Model!AY55*Model!DC55</f>
        <v>182.48408213754789</v>
      </c>
      <c r="EE55" s="40">
        <f>Model!AZ55*Model!DD55</f>
        <v>182.48408213754789</v>
      </c>
      <c r="EF55" s="40">
        <f>Model!BA55*Model!DE55</f>
        <v>136.86306160316093</v>
      </c>
      <c r="EG55" s="40">
        <f>Model!BB55*Model!DF55</f>
        <v>182.48408213754789</v>
      </c>
      <c r="EH55" s="40">
        <f>Model!BC55*Model!DG55</f>
        <v>182.48408213754789</v>
      </c>
      <c r="EI55" s="36"/>
      <c r="EJ55" s="36"/>
      <c r="EK55" s="36"/>
      <c r="EL55" s="36"/>
      <c r="EM55" s="36"/>
      <c r="EN55" s="36"/>
      <c r="EO55" s="36"/>
      <c r="EP55" s="36"/>
      <c r="EQ55" s="36"/>
      <c r="ER55" s="36"/>
      <c r="ES55" s="36"/>
      <c r="ET55" s="36"/>
      <c r="EU55" s="36"/>
    </row>
    <row r="56" spans="1:151">
      <c r="A56">
        <v>1057</v>
      </c>
      <c r="B56" s="29">
        <f>INDEX('Customer Longevity'!$A$7:$A$206,MATCH(Scratch!A56,'Customer Longevity'!$B$7:$B$206,0))</f>
        <v>12.905874717749814</v>
      </c>
      <c r="C56" s="3">
        <f ca="1">VLOOKUP(A56,'Average Balance'!A:B,2,FALSE)</f>
        <v>11365.01813972217</v>
      </c>
      <c r="D56" s="3"/>
      <c r="E56" s="29">
        <f>INDEX('Distance to Each Branch'!$C$7:$C$806,MATCH(Scratch!$A56&amp;Scratch!E$14,'Distance to Each Branch'!$K$7:$K$806,0))</f>
        <v>7.2925491092169787</v>
      </c>
      <c r="F56" s="29">
        <f>INDEX('Distance to Each Branch'!$C$7:$C$806,MATCH(Scratch!$A56&amp;Scratch!F$14,'Distance to Each Branch'!$K$7:$K$806,0))</f>
        <v>1.651961376093988</v>
      </c>
      <c r="G56" s="29">
        <f>INDEX('Distance to Each Branch'!$C$7:$C$806,MATCH(Scratch!$A56&amp;Scratch!G$14,'Distance to Each Branch'!$K$7:$K$806,0))</f>
        <v>3.7731613015976402</v>
      </c>
      <c r="H56" s="29">
        <f>INDEX('Distance to Each Branch'!$C$7:$C$806,MATCH(Scratch!$A56&amp;Scratch!H$14,'Distance to Each Branch'!$K$7:$K$806,0))</f>
        <v>1.6113517086659432</v>
      </c>
      <c r="I56" s="29" t="str">
        <f t="shared" si="24"/>
        <v>Branch D</v>
      </c>
      <c r="K56" s="34">
        <f>MIN(Model!E56:'Model'!H56)</f>
        <v>1.6113517086659432</v>
      </c>
      <c r="L56" s="34">
        <v>0</v>
      </c>
      <c r="M56" s="29">
        <f>IF(Model!E56=Model!$K56,SMALL(Model!$E56:'Model'!$H56,2)-Model!$K56,0)</f>
        <v>0</v>
      </c>
      <c r="N56" s="29">
        <f>IF(Model!F56=Model!$K56,SMALL(Model!$E56:'Model'!$H56,2)-Model!$K56,0)</f>
        <v>0</v>
      </c>
      <c r="O56" s="29">
        <f>IF(Model!G56=Model!$K56,SMALL(Model!$E56:'Model'!$H56,2)-Model!$K56,0)</f>
        <v>0</v>
      </c>
      <c r="P56" s="29">
        <f>IF(Model!H56=Model!$K56,SMALL(Model!$E56:'Model'!$H56,2)-Model!$K56,0)</f>
        <v>4.0609667428044727E-2</v>
      </c>
      <c r="R56" s="23">
        <v>1</v>
      </c>
      <c r="S56" s="23">
        <f>(1-IF(Model!M56=0,0,INDEX('Branch Closure Driven Attrition'!$D$9:$G$12,MATCH(Model!$B56,'Branch Closure Driven Attrition'!$C$9:$C$12,TRUE),MATCH(Model!M56,'Branch Closure Driven Attrition'!$D$8:$G$8,TRUE))))</f>
        <v>1</v>
      </c>
      <c r="T56" s="23">
        <f>(1-IF(Model!N56=0,0,INDEX('Branch Closure Driven Attrition'!$D$9:$G$12,MATCH(Model!$B56,'Branch Closure Driven Attrition'!$C$9:$C$12,TRUE),MATCH(Model!N56,'Branch Closure Driven Attrition'!$D$8:$G$8,TRUE))))</f>
        <v>1</v>
      </c>
      <c r="U56" s="23">
        <f>(1-IF(Model!O56=0,0,INDEX('Branch Closure Driven Attrition'!$D$9:$G$12,MATCH(Model!$B56,'Branch Closure Driven Attrition'!$C$9:$C$12,TRUE),MATCH(Model!O56,'Branch Closure Driven Attrition'!$D$8:$G$8,TRUE))))</f>
        <v>1</v>
      </c>
      <c r="V56" s="23">
        <f>(1-IF(Model!P56=0,0,INDEX('Branch Closure Driven Attrition'!$D$9:$G$12,MATCH(Model!$B56,'Branch Closure Driven Attrition'!$C$9:$C$12,TRUE),MATCH(Model!P56,'Branch Closure Driven Attrition'!$D$8:$G$8,TRUE))))</f>
        <v>0.8</v>
      </c>
      <c r="W56" s="29"/>
      <c r="X56" s="23">
        <f>Model!R56</f>
        <v>1</v>
      </c>
      <c r="Y56" s="23">
        <f>IF(Model!$C56&lt;'Fee Driven Attrition'!$I$8,1-IF(Model!Y$13='Fee Driven Attrition'!$J$7,'Fee Driven Attrition'!$J$8,'Fee Driven Attrition'!$K$8),1)</f>
        <v>0.9</v>
      </c>
      <c r="Z56" s="23">
        <f>IF(Model!$C56&lt;'Fee Driven Attrition'!$I$9,1-IF(Model!Z$13='Fee Driven Attrition'!$J$7,'Fee Driven Attrition'!$J$9,'Fee Driven Attrition'!$K$9),1)</f>
        <v>0.95</v>
      </c>
      <c r="AA56" s="23">
        <f>IF(Model!$C56&lt;'Fee Driven Attrition'!$I$8,1-IF(Model!AA$13='Fee Driven Attrition'!$J$7,'Fee Driven Attrition'!$J$8,'Fee Driven Attrition'!$K$8),1)</f>
        <v>0.8</v>
      </c>
      <c r="AB56" s="23">
        <f>IF(Model!$C56&lt;'Fee Driven Attrition'!$I$9,1-IF(Model!AB$13='Fee Driven Attrition'!$J$7,'Fee Driven Attrition'!$J$9,'Fee Driven Attrition'!$K$9),1)</f>
        <v>0.85</v>
      </c>
      <c r="AC56" s="29"/>
      <c r="AD56" s="23"/>
      <c r="AE56" s="23">
        <f>INDEX(Model!$R56:$V56,,MATCH(Model!AE$14,Model!$R$14:'Model'!$V$14,FALSE))*INDEX(Model!$X56:$AB56,MATCH(Model!AE$12+Model!AE$13,Model!$X$14:$AB$14,FALSE))</f>
        <v>1</v>
      </c>
      <c r="AF56" s="23">
        <f>INDEX(Model!$R56:$V56,,MATCH(Model!AF$14,Model!$R$14:'Model'!$V$14,FALSE))*INDEX(Model!$X56:$AB56,MATCH(Model!AF$12+Model!AF$13,Model!$X$14:$AB$14,FALSE))</f>
        <v>1</v>
      </c>
      <c r="AG56" s="23">
        <f>INDEX(Model!$R56:$V56,,MATCH(Model!AG$14,Model!$R$14:'Model'!$V$14,FALSE))*INDEX(Model!$X56:$AB56,MATCH(Model!AG$12+Model!AG$13,Model!$X$14:$AB$14,FALSE))</f>
        <v>1</v>
      </c>
      <c r="AH56" s="23">
        <f>INDEX(Model!$R56:$V56,,MATCH(Model!AH$14,Model!$R$14:'Model'!$V$14,FALSE))*INDEX(Model!$X56:$AB56,MATCH(Model!AH$12+Model!AH$13,Model!$X$14:$AB$14,FALSE))</f>
        <v>1</v>
      </c>
      <c r="AI56" s="23">
        <f>INDEX(Model!$R56:$V56,,MATCH(Model!AI$14,Model!$R$14:'Model'!$V$14,FALSE))*INDEX(Model!$X56:$AB56,MATCH(Model!AI$12+Model!AI$13,Model!$X$14:$AB$14,FALSE))</f>
        <v>0.8</v>
      </c>
      <c r="AJ56" s="23">
        <f>INDEX(Model!$R56:$V56,,MATCH(Model!AJ$14,Model!$R$14:'Model'!$V$14,FALSE))*INDEX(Model!$X56:$AB56,MATCH(Model!AJ$12+Model!AJ$13,Model!$X$14:$AB$14,FALSE))</f>
        <v>0.9</v>
      </c>
      <c r="AK56" s="23">
        <f>INDEX(Model!$R56:$V56,,MATCH(Model!AK$14,Model!$R$14:'Model'!$V$14,FALSE))*INDEX(Model!$X56:$AB56,MATCH(Model!AK$12+Model!AK$13,Model!$X$14:$AB$14,FALSE))</f>
        <v>0.9</v>
      </c>
      <c r="AL56" s="23">
        <f>INDEX(Model!$R56:$V56,,MATCH(Model!AL$14,Model!$R$14:'Model'!$V$14,FALSE))*INDEX(Model!$X56:$AB56,MATCH(Model!AL$12+Model!AL$13,Model!$X$14:$AB$14,FALSE))</f>
        <v>0.9</v>
      </c>
      <c r="AM56" s="23">
        <f>INDEX(Model!$R56:$V56,,MATCH(Model!AM$14,Model!$R$14:'Model'!$V$14,FALSE))*INDEX(Model!$X56:$AB56,MATCH(Model!AM$12+Model!AM$13,Model!$X$14:$AB$14,FALSE))</f>
        <v>0.9</v>
      </c>
      <c r="AN56" s="23">
        <f>INDEX(Model!$R56:$V56,,MATCH(Model!AN$14,Model!$R$14:'Model'!$V$14,FALSE))*INDEX(Model!$X56:$AB56,MATCH(Model!AN$12+Model!AN$13,Model!$X$14:$AB$14,FALSE))</f>
        <v>0.72000000000000008</v>
      </c>
      <c r="AO56" s="23">
        <f>INDEX(Model!$R56:$V56,,MATCH(Model!AO$14,Model!$R$14:'Model'!$V$14,FALSE))*INDEX(Model!$X56:$AB56,MATCH(Model!AO$12+Model!AO$13,Model!$X$14:$AB$14,FALSE))</f>
        <v>0.95</v>
      </c>
      <c r="AP56" s="23">
        <f>INDEX(Model!$R56:$V56,,MATCH(Model!AP$14,Model!$R$14:'Model'!$V$14,FALSE))*INDEX(Model!$X56:$AB56,MATCH(Model!AP$12+Model!AP$13,Model!$X$14:$AB$14,FALSE))</f>
        <v>0.95</v>
      </c>
      <c r="AQ56" s="23">
        <f>INDEX(Model!$R56:$V56,,MATCH(Model!AQ$14,Model!$R$14:'Model'!$V$14,FALSE))*INDEX(Model!$X56:$AB56,MATCH(Model!AQ$12+Model!AQ$13,Model!$X$14:$AB$14,FALSE))</f>
        <v>0.95</v>
      </c>
      <c r="AR56" s="23">
        <f>INDEX(Model!$R56:$V56,,MATCH(Model!AR$14,Model!$R$14:'Model'!$V$14,FALSE))*INDEX(Model!$X56:$AB56,MATCH(Model!AR$12+Model!AR$13,Model!$X$14:$AB$14,FALSE))</f>
        <v>0.95</v>
      </c>
      <c r="AS56" s="23">
        <f>INDEX(Model!$R56:$V56,,MATCH(Model!AS$14,Model!$R$14:'Model'!$V$14,FALSE))*INDEX(Model!$X56:$AB56,MATCH(Model!AS$12+Model!AS$13,Model!$X$14:$AB$14,FALSE))</f>
        <v>0.76</v>
      </c>
      <c r="AT56" s="23">
        <f>INDEX(Model!$R56:$V56,,MATCH(Model!AT$14,Model!$R$14:'Model'!$V$14,FALSE))*INDEX(Model!$X56:$AB56,MATCH(Model!AT$12+Model!AT$13,Model!$X$14:$AB$14,FALSE))</f>
        <v>0.8</v>
      </c>
      <c r="AU56" s="23">
        <f>INDEX(Model!$R56:$V56,,MATCH(Model!AU$14,Model!$R$14:'Model'!$V$14,FALSE))*INDEX(Model!$X56:$AB56,MATCH(Model!AU$12+Model!AU$13,Model!$X$14:$AB$14,FALSE))</f>
        <v>0.8</v>
      </c>
      <c r="AV56" s="23">
        <f>INDEX(Model!$R56:$V56,,MATCH(Model!AV$14,Model!$R$14:'Model'!$V$14,FALSE))*INDEX(Model!$X56:$AB56,MATCH(Model!AV$12+Model!AV$13,Model!$X$14:$AB$14,FALSE))</f>
        <v>0.8</v>
      </c>
      <c r="AW56" s="23">
        <f>INDEX(Model!$R56:$V56,,MATCH(Model!AW$14,Model!$R$14:'Model'!$V$14,FALSE))*INDEX(Model!$X56:$AB56,MATCH(Model!AW$12+Model!AW$13,Model!$X$14:$AB$14,FALSE))</f>
        <v>0.8</v>
      </c>
      <c r="AX56" s="23">
        <f>INDEX(Model!$R56:$V56,,MATCH(Model!AX$14,Model!$R$14:'Model'!$V$14,FALSE))*INDEX(Model!$X56:$AB56,MATCH(Model!AX$12+Model!AX$13,Model!$X$14:$AB$14,FALSE))</f>
        <v>0.64000000000000012</v>
      </c>
      <c r="AY56" s="23">
        <f>INDEX(Model!$R56:$V56,,MATCH(Model!AY$14,Model!$R$14:'Model'!$V$14,FALSE))*INDEX(Model!$X56:$AB56,MATCH(Model!AY$12+Model!AY$13,Model!$X$14:$AB$14,FALSE))</f>
        <v>0.85</v>
      </c>
      <c r="AZ56" s="23">
        <f>INDEX(Model!$R56:$V56,,MATCH(Model!AZ$14,Model!$R$14:'Model'!$V$14,FALSE))*INDEX(Model!$X56:$AB56,MATCH(Model!AZ$12+Model!AZ$13,Model!$X$14:$AB$14,FALSE))</f>
        <v>0.85</v>
      </c>
      <c r="BA56" s="23">
        <f>INDEX(Model!$R56:$V56,,MATCH(Model!BA$14,Model!$R$14:'Model'!$V$14,FALSE))*INDEX(Model!$X56:$AB56,MATCH(Model!BA$12+Model!BA$13,Model!$X$14:$AB$14,FALSE))</f>
        <v>0.85</v>
      </c>
      <c r="BB56" s="23">
        <f>INDEX(Model!$R56:$V56,,MATCH(Model!BB$14,Model!$R$14:'Model'!$V$14,FALSE))*INDEX(Model!$X56:$AB56,MATCH(Model!BB$12+Model!BB$13,Model!$X$14:$AB$14,FALSE))</f>
        <v>0.85</v>
      </c>
      <c r="BC56" s="23">
        <f>INDEX(Model!$R56:$V56,,MATCH(Model!BC$14,Model!$R$14:'Model'!$V$14,FALSE))*INDEX(Model!$X56:$AB56,MATCH(Model!BC$12+Model!BC$13,Model!$X$14:$AB$14,FALSE))</f>
        <v>0.68</v>
      </c>
      <c r="BD56" s="60"/>
      <c r="BE56" s="33">
        <f>Model!C56*1%</f>
        <v>113.6501813972217</v>
      </c>
      <c r="BF56" s="1"/>
      <c r="BG56" s="1"/>
      <c r="BH56" s="38">
        <f>IF(Model!$C56&lt;Model!CI$12,Model!CI$13,0)</f>
        <v>0</v>
      </c>
      <c r="BI56" s="38">
        <f>IF(Model!$C56&lt;Model!CJ$12,Model!CJ$13,0)</f>
        <v>0</v>
      </c>
      <c r="BJ56" s="38">
        <f>IF(Model!$C56&lt;Model!CK$12,Model!CK$13,0)</f>
        <v>0</v>
      </c>
      <c r="BK56" s="38">
        <f>IF(Model!$C56&lt;Model!CL$12,Model!CL$13,0)</f>
        <v>0</v>
      </c>
      <c r="BL56" s="38">
        <f>IF(Model!$C56&lt;Model!CM$12,Model!CM$13,0)</f>
        <v>0</v>
      </c>
      <c r="BM56" s="38">
        <f>IF(Model!$C56&lt;Model!CN$12,Model!CN$13,0)</f>
        <v>40</v>
      </c>
      <c r="BN56" s="38">
        <f>IF(Model!$C56&lt;Model!CO$12,Model!CO$13,0)</f>
        <v>40</v>
      </c>
      <c r="BO56" s="38">
        <f>IF(Model!$C56&lt;Model!CP$12,Model!CP$13,0)</f>
        <v>40</v>
      </c>
      <c r="BP56" s="38">
        <f>IF(Model!$C56&lt;Model!CQ$12,Model!CQ$13,0)</f>
        <v>40</v>
      </c>
      <c r="BQ56" s="38">
        <f>IF(Model!$C56&lt;Model!CR$12,Model!CR$13,0)</f>
        <v>40</v>
      </c>
      <c r="BR56" s="38">
        <f>IF(Model!$C56&lt;Model!CS$12,Model!CS$13,0)</f>
        <v>40</v>
      </c>
      <c r="BS56" s="38">
        <f>IF(Model!$C56&lt;Model!CT$12,Model!CT$13,0)</f>
        <v>40</v>
      </c>
      <c r="BT56" s="38">
        <f>IF(Model!$C56&lt;Model!CU$12,Model!CU$13,0)</f>
        <v>40</v>
      </c>
      <c r="BU56" s="38">
        <f>IF(Model!$C56&lt;Model!CV$12,Model!CV$13,0)</f>
        <v>40</v>
      </c>
      <c r="BV56" s="38">
        <f>IF(Model!$C56&lt;Model!CW$12,Model!CW$13,0)</f>
        <v>40</v>
      </c>
      <c r="BW56" s="38">
        <f>IF(Model!$C56&lt;Model!CX$12,Model!CX$13,0)</f>
        <v>60</v>
      </c>
      <c r="BX56" s="38">
        <f>IF(Model!$C56&lt;Model!CY$12,Model!CY$13,0)</f>
        <v>60</v>
      </c>
      <c r="BY56" s="38">
        <f>IF(Model!$C56&lt;Model!CZ$12,Model!CZ$13,0)</f>
        <v>60</v>
      </c>
      <c r="BZ56" s="38">
        <f>IF(Model!$C56&lt;Model!DA$12,Model!DA$13,0)</f>
        <v>60</v>
      </c>
      <c r="CA56" s="38">
        <f>IF(Model!$C56&lt;Model!DB$12,Model!DB$13,0)</f>
        <v>60</v>
      </c>
      <c r="CB56" s="38">
        <f>IF(Model!$C56&lt;Model!DC$12,Model!DC$13,0)</f>
        <v>60</v>
      </c>
      <c r="CC56" s="38">
        <f>IF(Model!$C56&lt;Model!DD$12,Model!DD$13,0)</f>
        <v>60</v>
      </c>
      <c r="CD56" s="38">
        <f>IF(Model!$C56&lt;Model!DE$12,Model!DE$13,0)</f>
        <v>60</v>
      </c>
      <c r="CE56" s="38">
        <f>IF(Model!$C56&lt;Model!DF$12,Model!DF$13,0)</f>
        <v>60</v>
      </c>
      <c r="CF56" s="38">
        <f>IF(Model!$C56&lt;Model!DG$12,Model!DG$13,0)</f>
        <v>60</v>
      </c>
      <c r="CG56" s="1"/>
      <c r="CH56" s="1"/>
      <c r="CI56" s="40">
        <f>Model!$BE56+Model!BH56-50</f>
        <v>63.650181397221701</v>
      </c>
      <c r="CJ56" s="40">
        <f>Model!$BE56+Model!BI56-50</f>
        <v>63.650181397221701</v>
      </c>
      <c r="CK56" s="40">
        <f>Model!$BE56+Model!BJ56-50</f>
        <v>63.650181397221701</v>
      </c>
      <c r="CL56" s="40">
        <f>Model!$BE56+Model!BK56-50</f>
        <v>63.650181397221701</v>
      </c>
      <c r="CM56" s="40">
        <f>Model!$BE56+Model!BL56-50</f>
        <v>63.650181397221701</v>
      </c>
      <c r="CN56" s="40">
        <f>Model!$BE56+Model!BM56-50</f>
        <v>103.6501813972217</v>
      </c>
      <c r="CO56" s="40">
        <f>Model!$BE56+Model!BN56-50</f>
        <v>103.6501813972217</v>
      </c>
      <c r="CP56" s="40">
        <f>Model!$BE56+Model!BO56-50</f>
        <v>103.6501813972217</v>
      </c>
      <c r="CQ56" s="40">
        <f>Model!$BE56+Model!BP56-50</f>
        <v>103.6501813972217</v>
      </c>
      <c r="CR56" s="40">
        <f>Model!$BE56+Model!BQ56-50</f>
        <v>103.6501813972217</v>
      </c>
      <c r="CS56" s="40">
        <f>Model!$BE56+Model!BR56-50</f>
        <v>103.6501813972217</v>
      </c>
      <c r="CT56" s="40">
        <f>Model!$BE56+Model!BS56-50</f>
        <v>103.6501813972217</v>
      </c>
      <c r="CU56" s="40">
        <f>Model!$BE56+Model!BT56-50</f>
        <v>103.6501813972217</v>
      </c>
      <c r="CV56" s="40">
        <f>Model!$BE56+Model!BU56-50</f>
        <v>103.6501813972217</v>
      </c>
      <c r="CW56" s="40">
        <f>Model!$BE56+Model!BV56-50</f>
        <v>103.6501813972217</v>
      </c>
      <c r="CX56" s="40">
        <f>Model!$BE56+Model!BW56-50</f>
        <v>123.6501813972217</v>
      </c>
      <c r="CY56" s="40">
        <f>Model!$BE56+Model!BX56-50</f>
        <v>123.6501813972217</v>
      </c>
      <c r="CZ56" s="40">
        <f>Model!$BE56+Model!BY56-50</f>
        <v>123.6501813972217</v>
      </c>
      <c r="DA56" s="40">
        <f>Model!$BE56+Model!BZ56-50</f>
        <v>123.6501813972217</v>
      </c>
      <c r="DB56" s="40">
        <f>Model!$BE56+Model!CA56-50</f>
        <v>123.6501813972217</v>
      </c>
      <c r="DC56" s="40">
        <f>Model!$BE56+Model!CB56-50</f>
        <v>123.6501813972217</v>
      </c>
      <c r="DD56" s="40">
        <f>Model!$BE56+Model!CC56-50</f>
        <v>123.6501813972217</v>
      </c>
      <c r="DE56" s="40">
        <f>Model!$BE56+Model!CD56-50</f>
        <v>123.6501813972217</v>
      </c>
      <c r="DF56" s="40">
        <f>Model!$BE56+Model!CE56-50</f>
        <v>123.6501813972217</v>
      </c>
      <c r="DG56" s="40">
        <f>Model!$BE56+Model!CF56-50</f>
        <v>123.6501813972217</v>
      </c>
      <c r="DH56" s="36"/>
      <c r="DI56" s="36"/>
      <c r="DJ56" s="40">
        <f>Model!AE56*Model!CI56</f>
        <v>63.650181397221701</v>
      </c>
      <c r="DK56" s="40">
        <f>Model!AF56*Model!CJ56</f>
        <v>63.650181397221701</v>
      </c>
      <c r="DL56" s="40">
        <f>Model!AG56*Model!CK56</f>
        <v>63.650181397221701</v>
      </c>
      <c r="DM56" s="40">
        <f>Model!AH56*Model!CL56</f>
        <v>63.650181397221701</v>
      </c>
      <c r="DN56" s="40">
        <f>Model!AI56*Model!CM56</f>
        <v>50.920145117777366</v>
      </c>
      <c r="DO56" s="40">
        <f>Model!AJ56*Model!CN56</f>
        <v>93.285163257499534</v>
      </c>
      <c r="DP56" s="40">
        <f>Model!AK56*Model!CO56</f>
        <v>93.285163257499534</v>
      </c>
      <c r="DQ56" s="40">
        <f>Model!AL56*Model!CP56</f>
        <v>93.285163257499534</v>
      </c>
      <c r="DR56" s="40">
        <f>Model!AM56*Model!CQ56</f>
        <v>93.285163257499534</v>
      </c>
      <c r="DS56" s="40">
        <f>Model!AN56*Model!CR56</f>
        <v>74.62813060599963</v>
      </c>
      <c r="DT56" s="40">
        <f>Model!AO56*Model!CS56</f>
        <v>98.467672327360617</v>
      </c>
      <c r="DU56" s="40">
        <f>Model!AP56*Model!CT56</f>
        <v>98.467672327360617</v>
      </c>
      <c r="DV56" s="40">
        <f>Model!AQ56*Model!CU56</f>
        <v>98.467672327360617</v>
      </c>
      <c r="DW56" s="40">
        <f>Model!AR56*Model!CV56</f>
        <v>98.467672327360617</v>
      </c>
      <c r="DX56" s="40">
        <f>Model!AS56*Model!CW56</f>
        <v>78.774137861888491</v>
      </c>
      <c r="DY56" s="40">
        <f>Model!AT56*Model!CX56</f>
        <v>98.920145117777366</v>
      </c>
      <c r="DZ56" s="40">
        <f>Model!AU56*Model!CY56</f>
        <v>98.920145117777366</v>
      </c>
      <c r="EA56" s="40">
        <f>Model!AV56*Model!CZ56</f>
        <v>98.920145117777366</v>
      </c>
      <c r="EB56" s="40">
        <f>Model!AW56*Model!DA56</f>
        <v>98.920145117777366</v>
      </c>
      <c r="EC56" s="40">
        <f>Model!AX56*Model!DB56</f>
        <v>79.136116094221904</v>
      </c>
      <c r="ED56" s="40">
        <f>Model!AY56*Model!DC56</f>
        <v>105.10265418763845</v>
      </c>
      <c r="EE56" s="40">
        <f>Model!AZ56*Model!DD56</f>
        <v>105.10265418763845</v>
      </c>
      <c r="EF56" s="40">
        <f>Model!BA56*Model!DE56</f>
        <v>105.10265418763845</v>
      </c>
      <c r="EG56" s="40">
        <f>Model!BB56*Model!DF56</f>
        <v>105.10265418763845</v>
      </c>
      <c r="EH56" s="40">
        <f>Model!BC56*Model!DG56</f>
        <v>84.082123350110763</v>
      </c>
      <c r="EI56" s="36"/>
      <c r="EJ56" s="36"/>
      <c r="EK56" s="36"/>
      <c r="EL56" s="36"/>
      <c r="EM56" s="36"/>
      <c r="EN56" s="36"/>
      <c r="EO56" s="36"/>
      <c r="EP56" s="36"/>
      <c r="EQ56" s="36"/>
      <c r="ER56" s="36"/>
      <c r="ES56" s="36"/>
      <c r="ET56" s="36"/>
      <c r="EU56" s="36"/>
    </row>
    <row r="57" spans="1:151">
      <c r="A57">
        <v>1029</v>
      </c>
      <c r="B57" s="29">
        <f>INDEX('Customer Longevity'!$A$7:$A$206,MATCH(Scratch!A57,'Customer Longevity'!$B$7:$B$206,0))</f>
        <v>13.083301113605906</v>
      </c>
      <c r="C57" s="3">
        <f ca="1">VLOOKUP(A57,'Average Balance'!A:B,2,FALSE)</f>
        <v>7007.207310841196</v>
      </c>
      <c r="D57" s="3"/>
      <c r="E57" s="29">
        <f>INDEX('Distance to Each Branch'!$C$7:$C$806,MATCH(Scratch!$A57&amp;Scratch!E$14,'Distance to Each Branch'!$K$7:$K$806,0))</f>
        <v>5.4905244012232508</v>
      </c>
      <c r="F57" s="29">
        <f>INDEX('Distance to Each Branch'!$C$7:$C$806,MATCH(Scratch!$A57&amp;Scratch!F$14,'Distance to Each Branch'!$K$7:$K$806,0))</f>
        <v>1.7410158082466143</v>
      </c>
      <c r="G57" s="29">
        <f>INDEX('Distance to Each Branch'!$C$7:$C$806,MATCH(Scratch!$A57&amp;Scratch!G$14,'Distance to Each Branch'!$K$7:$K$806,0))</f>
        <v>3.1601652869718571</v>
      </c>
      <c r="H57" s="29">
        <f>INDEX('Distance to Each Branch'!$C$7:$C$806,MATCH(Scratch!$A57&amp;Scratch!H$14,'Distance to Each Branch'!$K$7:$K$806,0))</f>
        <v>0.64774060609849926</v>
      </c>
      <c r="I57" s="29" t="str">
        <f t="shared" si="24"/>
        <v>Branch D</v>
      </c>
      <c r="K57" s="34">
        <f>MIN(Model!E57:'Model'!H57)</f>
        <v>0.64774060609849926</v>
      </c>
      <c r="L57" s="34">
        <v>0</v>
      </c>
      <c r="M57" s="29">
        <f>IF(Model!E57=Model!$K57,SMALL(Model!$E57:'Model'!$H57,2)-Model!$K57,0)</f>
        <v>0</v>
      </c>
      <c r="N57" s="29">
        <f>IF(Model!F57=Model!$K57,SMALL(Model!$E57:'Model'!$H57,2)-Model!$K57,0)</f>
        <v>0</v>
      </c>
      <c r="O57" s="29">
        <f>IF(Model!G57=Model!$K57,SMALL(Model!$E57:'Model'!$H57,2)-Model!$K57,0)</f>
        <v>0</v>
      </c>
      <c r="P57" s="29">
        <f>IF(Model!H57=Model!$K57,SMALL(Model!$E57:'Model'!$H57,2)-Model!$K57,0)</f>
        <v>1.0932752021481149</v>
      </c>
      <c r="R57" s="23">
        <v>1</v>
      </c>
      <c r="S57" s="23">
        <f>(1-IF(Model!M57=0,0,INDEX('Branch Closure Driven Attrition'!$D$9:$G$12,MATCH(Model!$B57,'Branch Closure Driven Attrition'!$C$9:$C$12,TRUE),MATCH(Model!M57,'Branch Closure Driven Attrition'!$D$8:$G$8,TRUE))))</f>
        <v>1</v>
      </c>
      <c r="T57" s="23">
        <f>(1-IF(Model!N57=0,0,INDEX('Branch Closure Driven Attrition'!$D$9:$G$12,MATCH(Model!$B57,'Branch Closure Driven Attrition'!$C$9:$C$12,TRUE),MATCH(Model!N57,'Branch Closure Driven Attrition'!$D$8:$G$8,TRUE))))</f>
        <v>1</v>
      </c>
      <c r="U57" s="23">
        <f>(1-IF(Model!O57=0,0,INDEX('Branch Closure Driven Attrition'!$D$9:$G$12,MATCH(Model!$B57,'Branch Closure Driven Attrition'!$C$9:$C$12,TRUE),MATCH(Model!O57,'Branch Closure Driven Attrition'!$D$8:$G$8,TRUE))))</f>
        <v>1</v>
      </c>
      <c r="V57" s="23">
        <f>(1-IF(Model!P57=0,0,INDEX('Branch Closure Driven Attrition'!$D$9:$G$12,MATCH(Model!$B57,'Branch Closure Driven Attrition'!$C$9:$C$12,TRUE),MATCH(Model!P57,'Branch Closure Driven Attrition'!$D$8:$G$8,TRUE))))</f>
        <v>0.65</v>
      </c>
      <c r="W57" s="29"/>
      <c r="X57" s="23">
        <f>Model!R57</f>
        <v>1</v>
      </c>
      <c r="Y57" s="23">
        <f>IF(Model!$C57&lt;'Fee Driven Attrition'!$I$8,1-IF(Model!Y$13='Fee Driven Attrition'!$J$7,'Fee Driven Attrition'!$J$8,'Fee Driven Attrition'!$K$8),1)</f>
        <v>0.9</v>
      </c>
      <c r="Z57" s="23">
        <f>IF(Model!$C57&lt;'Fee Driven Attrition'!$I$9,1-IF(Model!Z$13='Fee Driven Attrition'!$J$7,'Fee Driven Attrition'!$J$9,'Fee Driven Attrition'!$K$9),1)</f>
        <v>0.95</v>
      </c>
      <c r="AA57" s="23">
        <f>IF(Model!$C57&lt;'Fee Driven Attrition'!$I$8,1-IF(Model!AA$13='Fee Driven Attrition'!$J$7,'Fee Driven Attrition'!$J$8,'Fee Driven Attrition'!$K$8),1)</f>
        <v>0.8</v>
      </c>
      <c r="AB57" s="23">
        <f>IF(Model!$C57&lt;'Fee Driven Attrition'!$I$9,1-IF(Model!AB$13='Fee Driven Attrition'!$J$7,'Fee Driven Attrition'!$J$9,'Fee Driven Attrition'!$K$9),1)</f>
        <v>0.85</v>
      </c>
      <c r="AC57" s="29"/>
      <c r="AD57" s="23"/>
      <c r="AE57" s="23">
        <f>INDEX(Model!$R57:$V57,,MATCH(Model!AE$14,Model!$R$14:'Model'!$V$14,FALSE))*INDEX(Model!$X57:$AB57,MATCH(Model!AE$12+Model!AE$13,Model!$X$14:$AB$14,FALSE))</f>
        <v>1</v>
      </c>
      <c r="AF57" s="23">
        <f>INDEX(Model!$R57:$V57,,MATCH(Model!AF$14,Model!$R$14:'Model'!$V$14,FALSE))*INDEX(Model!$X57:$AB57,MATCH(Model!AF$12+Model!AF$13,Model!$X$14:$AB$14,FALSE))</f>
        <v>1</v>
      </c>
      <c r="AG57" s="23">
        <f>INDEX(Model!$R57:$V57,,MATCH(Model!AG$14,Model!$R$14:'Model'!$V$14,FALSE))*INDEX(Model!$X57:$AB57,MATCH(Model!AG$12+Model!AG$13,Model!$X$14:$AB$14,FALSE))</f>
        <v>1</v>
      </c>
      <c r="AH57" s="23">
        <f>INDEX(Model!$R57:$V57,,MATCH(Model!AH$14,Model!$R$14:'Model'!$V$14,FALSE))*INDEX(Model!$X57:$AB57,MATCH(Model!AH$12+Model!AH$13,Model!$X$14:$AB$14,FALSE))</f>
        <v>1</v>
      </c>
      <c r="AI57" s="23">
        <f>INDEX(Model!$R57:$V57,,MATCH(Model!AI$14,Model!$R$14:'Model'!$V$14,FALSE))*INDEX(Model!$X57:$AB57,MATCH(Model!AI$12+Model!AI$13,Model!$X$14:$AB$14,FALSE))</f>
        <v>0.65</v>
      </c>
      <c r="AJ57" s="23">
        <f>INDEX(Model!$R57:$V57,,MATCH(Model!AJ$14,Model!$R$14:'Model'!$V$14,FALSE))*INDEX(Model!$X57:$AB57,MATCH(Model!AJ$12+Model!AJ$13,Model!$X$14:$AB$14,FALSE))</f>
        <v>0.9</v>
      </c>
      <c r="AK57" s="23">
        <f>INDEX(Model!$R57:$V57,,MATCH(Model!AK$14,Model!$R$14:'Model'!$V$14,FALSE))*INDEX(Model!$X57:$AB57,MATCH(Model!AK$12+Model!AK$13,Model!$X$14:$AB$14,FALSE))</f>
        <v>0.9</v>
      </c>
      <c r="AL57" s="23">
        <f>INDEX(Model!$R57:$V57,,MATCH(Model!AL$14,Model!$R$14:'Model'!$V$14,FALSE))*INDEX(Model!$X57:$AB57,MATCH(Model!AL$12+Model!AL$13,Model!$X$14:$AB$14,FALSE))</f>
        <v>0.9</v>
      </c>
      <c r="AM57" s="23">
        <f>INDEX(Model!$R57:$V57,,MATCH(Model!AM$14,Model!$R$14:'Model'!$V$14,FALSE))*INDEX(Model!$X57:$AB57,MATCH(Model!AM$12+Model!AM$13,Model!$X$14:$AB$14,FALSE))</f>
        <v>0.9</v>
      </c>
      <c r="AN57" s="23">
        <f>INDEX(Model!$R57:$V57,,MATCH(Model!AN$14,Model!$R$14:'Model'!$V$14,FALSE))*INDEX(Model!$X57:$AB57,MATCH(Model!AN$12+Model!AN$13,Model!$X$14:$AB$14,FALSE))</f>
        <v>0.58500000000000008</v>
      </c>
      <c r="AO57" s="23">
        <f>INDEX(Model!$R57:$V57,,MATCH(Model!AO$14,Model!$R$14:'Model'!$V$14,FALSE))*INDEX(Model!$X57:$AB57,MATCH(Model!AO$12+Model!AO$13,Model!$X$14:$AB$14,FALSE))</f>
        <v>0.95</v>
      </c>
      <c r="AP57" s="23">
        <f>INDEX(Model!$R57:$V57,,MATCH(Model!AP$14,Model!$R$14:'Model'!$V$14,FALSE))*INDEX(Model!$X57:$AB57,MATCH(Model!AP$12+Model!AP$13,Model!$X$14:$AB$14,FALSE))</f>
        <v>0.95</v>
      </c>
      <c r="AQ57" s="23">
        <f>INDEX(Model!$R57:$V57,,MATCH(Model!AQ$14,Model!$R$14:'Model'!$V$14,FALSE))*INDEX(Model!$X57:$AB57,MATCH(Model!AQ$12+Model!AQ$13,Model!$X$14:$AB$14,FALSE))</f>
        <v>0.95</v>
      </c>
      <c r="AR57" s="23">
        <f>INDEX(Model!$R57:$V57,,MATCH(Model!AR$14,Model!$R$14:'Model'!$V$14,FALSE))*INDEX(Model!$X57:$AB57,MATCH(Model!AR$12+Model!AR$13,Model!$X$14:$AB$14,FALSE))</f>
        <v>0.95</v>
      </c>
      <c r="AS57" s="23">
        <f>INDEX(Model!$R57:$V57,,MATCH(Model!AS$14,Model!$R$14:'Model'!$V$14,FALSE))*INDEX(Model!$X57:$AB57,MATCH(Model!AS$12+Model!AS$13,Model!$X$14:$AB$14,FALSE))</f>
        <v>0.61749999999999994</v>
      </c>
      <c r="AT57" s="23">
        <f>INDEX(Model!$R57:$V57,,MATCH(Model!AT$14,Model!$R$14:'Model'!$V$14,FALSE))*INDEX(Model!$X57:$AB57,MATCH(Model!AT$12+Model!AT$13,Model!$X$14:$AB$14,FALSE))</f>
        <v>0.8</v>
      </c>
      <c r="AU57" s="23">
        <f>INDEX(Model!$R57:$V57,,MATCH(Model!AU$14,Model!$R$14:'Model'!$V$14,FALSE))*INDEX(Model!$X57:$AB57,MATCH(Model!AU$12+Model!AU$13,Model!$X$14:$AB$14,FALSE))</f>
        <v>0.8</v>
      </c>
      <c r="AV57" s="23">
        <f>INDEX(Model!$R57:$V57,,MATCH(Model!AV$14,Model!$R$14:'Model'!$V$14,FALSE))*INDEX(Model!$X57:$AB57,MATCH(Model!AV$12+Model!AV$13,Model!$X$14:$AB$14,FALSE))</f>
        <v>0.8</v>
      </c>
      <c r="AW57" s="23">
        <f>INDEX(Model!$R57:$V57,,MATCH(Model!AW$14,Model!$R$14:'Model'!$V$14,FALSE))*INDEX(Model!$X57:$AB57,MATCH(Model!AW$12+Model!AW$13,Model!$X$14:$AB$14,FALSE))</f>
        <v>0.8</v>
      </c>
      <c r="AX57" s="23">
        <f>INDEX(Model!$R57:$V57,,MATCH(Model!AX$14,Model!$R$14:'Model'!$V$14,FALSE))*INDEX(Model!$X57:$AB57,MATCH(Model!AX$12+Model!AX$13,Model!$X$14:$AB$14,FALSE))</f>
        <v>0.52</v>
      </c>
      <c r="AY57" s="23">
        <f>INDEX(Model!$R57:$V57,,MATCH(Model!AY$14,Model!$R$14:'Model'!$V$14,FALSE))*INDEX(Model!$X57:$AB57,MATCH(Model!AY$12+Model!AY$13,Model!$X$14:$AB$14,FALSE))</f>
        <v>0.85</v>
      </c>
      <c r="AZ57" s="23">
        <f>INDEX(Model!$R57:$V57,,MATCH(Model!AZ$14,Model!$R$14:'Model'!$V$14,FALSE))*INDEX(Model!$X57:$AB57,MATCH(Model!AZ$12+Model!AZ$13,Model!$X$14:$AB$14,FALSE))</f>
        <v>0.85</v>
      </c>
      <c r="BA57" s="23">
        <f>INDEX(Model!$R57:$V57,,MATCH(Model!BA$14,Model!$R$14:'Model'!$V$14,FALSE))*INDEX(Model!$X57:$AB57,MATCH(Model!BA$12+Model!BA$13,Model!$X$14:$AB$14,FALSE))</f>
        <v>0.85</v>
      </c>
      <c r="BB57" s="23">
        <f>INDEX(Model!$R57:$V57,,MATCH(Model!BB$14,Model!$R$14:'Model'!$V$14,FALSE))*INDEX(Model!$X57:$AB57,MATCH(Model!BB$12+Model!BB$13,Model!$X$14:$AB$14,FALSE))</f>
        <v>0.85</v>
      </c>
      <c r="BC57" s="23">
        <f>INDEX(Model!$R57:$V57,,MATCH(Model!BC$14,Model!$R$14:'Model'!$V$14,FALSE))*INDEX(Model!$X57:$AB57,MATCH(Model!BC$12+Model!BC$13,Model!$X$14:$AB$14,FALSE))</f>
        <v>0.55249999999999999</v>
      </c>
      <c r="BD57" s="60"/>
      <c r="BE57" s="33">
        <f>Model!C57*1%</f>
        <v>70.072073108411956</v>
      </c>
      <c r="BF57" s="1"/>
      <c r="BG57" s="1"/>
      <c r="BH57" s="38">
        <f>IF(Model!$C57&lt;Model!CI$12,Model!CI$13,0)</f>
        <v>0</v>
      </c>
      <c r="BI57" s="38">
        <f>IF(Model!$C57&lt;Model!CJ$12,Model!CJ$13,0)</f>
        <v>0</v>
      </c>
      <c r="BJ57" s="38">
        <f>IF(Model!$C57&lt;Model!CK$12,Model!CK$13,0)</f>
        <v>0</v>
      </c>
      <c r="BK57" s="38">
        <f>IF(Model!$C57&lt;Model!CL$12,Model!CL$13,0)</f>
        <v>0</v>
      </c>
      <c r="BL57" s="38">
        <f>IF(Model!$C57&lt;Model!CM$12,Model!CM$13,0)</f>
        <v>0</v>
      </c>
      <c r="BM57" s="38">
        <f>IF(Model!$C57&lt;Model!CN$12,Model!CN$13,0)</f>
        <v>40</v>
      </c>
      <c r="BN57" s="38">
        <f>IF(Model!$C57&lt;Model!CO$12,Model!CO$13,0)</f>
        <v>40</v>
      </c>
      <c r="BO57" s="38">
        <f>IF(Model!$C57&lt;Model!CP$12,Model!CP$13,0)</f>
        <v>40</v>
      </c>
      <c r="BP57" s="38">
        <f>IF(Model!$C57&lt;Model!CQ$12,Model!CQ$13,0)</f>
        <v>40</v>
      </c>
      <c r="BQ57" s="38">
        <f>IF(Model!$C57&lt;Model!CR$12,Model!CR$13,0)</f>
        <v>40</v>
      </c>
      <c r="BR57" s="38">
        <f>IF(Model!$C57&lt;Model!CS$12,Model!CS$13,0)</f>
        <v>40</v>
      </c>
      <c r="BS57" s="38">
        <f>IF(Model!$C57&lt;Model!CT$12,Model!CT$13,0)</f>
        <v>40</v>
      </c>
      <c r="BT57" s="38">
        <f>IF(Model!$C57&lt;Model!CU$12,Model!CU$13,0)</f>
        <v>40</v>
      </c>
      <c r="BU57" s="38">
        <f>IF(Model!$C57&lt;Model!CV$12,Model!CV$13,0)</f>
        <v>40</v>
      </c>
      <c r="BV57" s="38">
        <f>IF(Model!$C57&lt;Model!CW$12,Model!CW$13,0)</f>
        <v>40</v>
      </c>
      <c r="BW57" s="38">
        <f>IF(Model!$C57&lt;Model!CX$12,Model!CX$13,0)</f>
        <v>60</v>
      </c>
      <c r="BX57" s="38">
        <f>IF(Model!$C57&lt;Model!CY$12,Model!CY$13,0)</f>
        <v>60</v>
      </c>
      <c r="BY57" s="38">
        <f>IF(Model!$C57&lt;Model!CZ$12,Model!CZ$13,0)</f>
        <v>60</v>
      </c>
      <c r="BZ57" s="38">
        <f>IF(Model!$C57&lt;Model!DA$12,Model!DA$13,0)</f>
        <v>60</v>
      </c>
      <c r="CA57" s="38">
        <f>IF(Model!$C57&lt;Model!DB$12,Model!DB$13,0)</f>
        <v>60</v>
      </c>
      <c r="CB57" s="38">
        <f>IF(Model!$C57&lt;Model!DC$12,Model!DC$13,0)</f>
        <v>60</v>
      </c>
      <c r="CC57" s="38">
        <f>IF(Model!$C57&lt;Model!DD$12,Model!DD$13,0)</f>
        <v>60</v>
      </c>
      <c r="CD57" s="38">
        <f>IF(Model!$C57&lt;Model!DE$12,Model!DE$13,0)</f>
        <v>60</v>
      </c>
      <c r="CE57" s="38">
        <f>IF(Model!$C57&lt;Model!DF$12,Model!DF$13,0)</f>
        <v>60</v>
      </c>
      <c r="CF57" s="38">
        <f>IF(Model!$C57&lt;Model!DG$12,Model!DG$13,0)</f>
        <v>60</v>
      </c>
      <c r="CG57" s="1"/>
      <c r="CH57" s="1"/>
      <c r="CI57" s="40">
        <f>Model!$BE57+Model!BH57-50</f>
        <v>20.072073108411956</v>
      </c>
      <c r="CJ57" s="40">
        <f>Model!$BE57+Model!BI57-50</f>
        <v>20.072073108411956</v>
      </c>
      <c r="CK57" s="40">
        <f>Model!$BE57+Model!BJ57-50</f>
        <v>20.072073108411956</v>
      </c>
      <c r="CL57" s="40">
        <f>Model!$BE57+Model!BK57-50</f>
        <v>20.072073108411956</v>
      </c>
      <c r="CM57" s="40">
        <f>Model!$BE57+Model!BL57-50</f>
        <v>20.072073108411956</v>
      </c>
      <c r="CN57" s="40">
        <f>Model!$BE57+Model!BM57-50</f>
        <v>60.072073108411956</v>
      </c>
      <c r="CO57" s="40">
        <f>Model!$BE57+Model!BN57-50</f>
        <v>60.072073108411956</v>
      </c>
      <c r="CP57" s="40">
        <f>Model!$BE57+Model!BO57-50</f>
        <v>60.072073108411956</v>
      </c>
      <c r="CQ57" s="40">
        <f>Model!$BE57+Model!BP57-50</f>
        <v>60.072073108411956</v>
      </c>
      <c r="CR57" s="40">
        <f>Model!$BE57+Model!BQ57-50</f>
        <v>60.072073108411956</v>
      </c>
      <c r="CS57" s="40">
        <f>Model!$BE57+Model!BR57-50</f>
        <v>60.072073108411956</v>
      </c>
      <c r="CT57" s="40">
        <f>Model!$BE57+Model!BS57-50</f>
        <v>60.072073108411956</v>
      </c>
      <c r="CU57" s="40">
        <f>Model!$BE57+Model!BT57-50</f>
        <v>60.072073108411956</v>
      </c>
      <c r="CV57" s="40">
        <f>Model!$BE57+Model!BU57-50</f>
        <v>60.072073108411956</v>
      </c>
      <c r="CW57" s="40">
        <f>Model!$BE57+Model!BV57-50</f>
        <v>60.072073108411956</v>
      </c>
      <c r="CX57" s="40">
        <f>Model!$BE57+Model!BW57-50</f>
        <v>80.072073108411956</v>
      </c>
      <c r="CY57" s="40">
        <f>Model!$BE57+Model!BX57-50</f>
        <v>80.072073108411956</v>
      </c>
      <c r="CZ57" s="40">
        <f>Model!$BE57+Model!BY57-50</f>
        <v>80.072073108411956</v>
      </c>
      <c r="DA57" s="40">
        <f>Model!$BE57+Model!BZ57-50</f>
        <v>80.072073108411956</v>
      </c>
      <c r="DB57" s="40">
        <f>Model!$BE57+Model!CA57-50</f>
        <v>80.072073108411956</v>
      </c>
      <c r="DC57" s="40">
        <f>Model!$BE57+Model!CB57-50</f>
        <v>80.072073108411956</v>
      </c>
      <c r="DD57" s="40">
        <f>Model!$BE57+Model!CC57-50</f>
        <v>80.072073108411956</v>
      </c>
      <c r="DE57" s="40">
        <f>Model!$BE57+Model!CD57-50</f>
        <v>80.072073108411956</v>
      </c>
      <c r="DF57" s="40">
        <f>Model!$BE57+Model!CE57-50</f>
        <v>80.072073108411956</v>
      </c>
      <c r="DG57" s="40">
        <f>Model!$BE57+Model!CF57-50</f>
        <v>80.072073108411956</v>
      </c>
      <c r="DH57" s="36"/>
      <c r="DI57" s="36"/>
      <c r="DJ57" s="40">
        <f>Model!AE57*Model!CI57</f>
        <v>20.072073108411956</v>
      </c>
      <c r="DK57" s="40">
        <f>Model!AF57*Model!CJ57</f>
        <v>20.072073108411956</v>
      </c>
      <c r="DL57" s="40">
        <f>Model!AG57*Model!CK57</f>
        <v>20.072073108411956</v>
      </c>
      <c r="DM57" s="40">
        <f>Model!AH57*Model!CL57</f>
        <v>20.072073108411956</v>
      </c>
      <c r="DN57" s="40">
        <f>Model!AI57*Model!CM57</f>
        <v>13.046847520467772</v>
      </c>
      <c r="DO57" s="40">
        <f>Model!AJ57*Model!CN57</f>
        <v>54.064865797570761</v>
      </c>
      <c r="DP57" s="40">
        <f>Model!AK57*Model!CO57</f>
        <v>54.064865797570761</v>
      </c>
      <c r="DQ57" s="40">
        <f>Model!AL57*Model!CP57</f>
        <v>54.064865797570761</v>
      </c>
      <c r="DR57" s="40">
        <f>Model!AM57*Model!CQ57</f>
        <v>54.064865797570761</v>
      </c>
      <c r="DS57" s="40">
        <f>Model!AN57*Model!CR57</f>
        <v>35.142162768421002</v>
      </c>
      <c r="DT57" s="40">
        <f>Model!AO57*Model!CS57</f>
        <v>57.068469452991359</v>
      </c>
      <c r="DU57" s="40">
        <f>Model!AP57*Model!CT57</f>
        <v>57.068469452991359</v>
      </c>
      <c r="DV57" s="40">
        <f>Model!AQ57*Model!CU57</f>
        <v>57.068469452991359</v>
      </c>
      <c r="DW57" s="40">
        <f>Model!AR57*Model!CV57</f>
        <v>57.068469452991359</v>
      </c>
      <c r="DX57" s="40">
        <f>Model!AS57*Model!CW57</f>
        <v>37.094505144444376</v>
      </c>
      <c r="DY57" s="40">
        <f>Model!AT57*Model!CX57</f>
        <v>64.057658486729565</v>
      </c>
      <c r="DZ57" s="40">
        <f>Model!AU57*Model!CY57</f>
        <v>64.057658486729565</v>
      </c>
      <c r="EA57" s="40">
        <f>Model!AV57*Model!CZ57</f>
        <v>64.057658486729565</v>
      </c>
      <c r="EB57" s="40">
        <f>Model!AW57*Model!DA57</f>
        <v>64.057658486729565</v>
      </c>
      <c r="EC57" s="40">
        <f>Model!AX57*Model!DB57</f>
        <v>41.637478016374217</v>
      </c>
      <c r="ED57" s="40">
        <f>Model!AY57*Model!DC57</f>
        <v>68.061262142150156</v>
      </c>
      <c r="EE57" s="40">
        <f>Model!AZ57*Model!DD57</f>
        <v>68.061262142150156</v>
      </c>
      <c r="EF57" s="40">
        <f>Model!BA57*Model!DE57</f>
        <v>68.061262142150156</v>
      </c>
      <c r="EG57" s="40">
        <f>Model!BB57*Model!DF57</f>
        <v>68.061262142150156</v>
      </c>
      <c r="EH57" s="40">
        <f>Model!BC57*Model!DG57</f>
        <v>44.239820392397604</v>
      </c>
      <c r="EI57" s="36"/>
      <c r="EJ57" s="36"/>
      <c r="EK57" s="36"/>
      <c r="EL57" s="36"/>
      <c r="EM57" s="36"/>
      <c r="EN57" s="36"/>
      <c r="EO57" s="36"/>
      <c r="EP57" s="36"/>
      <c r="EQ57" s="36"/>
      <c r="ER57" s="36"/>
      <c r="ES57" s="36"/>
      <c r="ET57" s="36"/>
      <c r="EU57" s="36"/>
    </row>
    <row r="58" spans="1:151">
      <c r="A58">
        <v>1154</v>
      </c>
      <c r="B58" s="29">
        <f>INDEX('Customer Longevity'!$A$7:$A$206,MATCH(Scratch!A58,'Customer Longevity'!$B$7:$B$206,0))</f>
        <v>14.662365390498131</v>
      </c>
      <c r="C58" s="3">
        <f ca="1">VLOOKUP(A58,'Average Balance'!A:B,2,FALSE)</f>
        <v>9034.734915794872</v>
      </c>
      <c r="D58" s="3"/>
      <c r="E58" s="29">
        <f>INDEX('Distance to Each Branch'!$C$7:$C$806,MATCH(Scratch!$A58&amp;Scratch!E$14,'Distance to Each Branch'!$K$7:$K$806,0))</f>
        <v>3.628070901637463</v>
      </c>
      <c r="F58" s="29">
        <f>INDEX('Distance to Each Branch'!$C$7:$C$806,MATCH(Scratch!$A58&amp;Scratch!F$14,'Distance to Each Branch'!$K$7:$K$806,0))</f>
        <v>4.7006654761266384</v>
      </c>
      <c r="G58" s="29">
        <f>INDEX('Distance to Each Branch'!$C$7:$C$806,MATCH(Scratch!$A58&amp;Scratch!G$14,'Distance to Each Branch'!$K$7:$K$806,0))</f>
        <v>2.6851832969434364</v>
      </c>
      <c r="H58" s="29">
        <f>INDEX('Distance to Each Branch'!$C$7:$C$806,MATCH(Scratch!$A58&amp;Scratch!H$14,'Distance to Each Branch'!$K$7:$K$806,0))</f>
        <v>3.551508513661874</v>
      </c>
      <c r="I58" s="29" t="str">
        <f t="shared" si="24"/>
        <v>Branch C</v>
      </c>
      <c r="K58" s="34">
        <f>MIN(Model!E58:'Model'!H58)</f>
        <v>2.6851832969434364</v>
      </c>
      <c r="L58" s="34">
        <v>0</v>
      </c>
      <c r="M58" s="29">
        <f>IF(Model!E58=Model!$K58,SMALL(Model!$E58:'Model'!$H58,2)-Model!$K58,0)</f>
        <v>0</v>
      </c>
      <c r="N58" s="29">
        <f>IF(Model!F58=Model!$K58,SMALL(Model!$E58:'Model'!$H58,2)-Model!$K58,0)</f>
        <v>0</v>
      </c>
      <c r="O58" s="29">
        <f>IF(Model!G58=Model!$K58,SMALL(Model!$E58:'Model'!$H58,2)-Model!$K58,0)</f>
        <v>0.86632521671843765</v>
      </c>
      <c r="P58" s="29">
        <f>IF(Model!H58=Model!$K58,SMALL(Model!$E58:'Model'!$H58,2)-Model!$K58,0)</f>
        <v>0</v>
      </c>
      <c r="R58" s="23">
        <v>1</v>
      </c>
      <c r="S58" s="23">
        <f>(1-IF(Model!M58=0,0,INDEX('Branch Closure Driven Attrition'!$D$9:$G$12,MATCH(Model!$B58,'Branch Closure Driven Attrition'!$C$9:$C$12,TRUE),MATCH(Model!M58,'Branch Closure Driven Attrition'!$D$8:$G$8,TRUE))))</f>
        <v>1</v>
      </c>
      <c r="T58" s="23">
        <f>(1-IF(Model!N58=0,0,INDEX('Branch Closure Driven Attrition'!$D$9:$G$12,MATCH(Model!$B58,'Branch Closure Driven Attrition'!$C$9:$C$12,TRUE),MATCH(Model!N58,'Branch Closure Driven Attrition'!$D$8:$G$8,TRUE))))</f>
        <v>1</v>
      </c>
      <c r="U58" s="23">
        <f>(1-IF(Model!O58=0,0,INDEX('Branch Closure Driven Attrition'!$D$9:$G$12,MATCH(Model!$B58,'Branch Closure Driven Attrition'!$C$9:$C$12,TRUE),MATCH(Model!O58,'Branch Closure Driven Attrition'!$D$8:$G$8,TRUE))))</f>
        <v>0.7</v>
      </c>
      <c r="V58" s="23">
        <f>(1-IF(Model!P58=0,0,INDEX('Branch Closure Driven Attrition'!$D$9:$G$12,MATCH(Model!$B58,'Branch Closure Driven Attrition'!$C$9:$C$12,TRUE),MATCH(Model!P58,'Branch Closure Driven Attrition'!$D$8:$G$8,TRUE))))</f>
        <v>1</v>
      </c>
      <c r="W58" s="29"/>
      <c r="X58" s="23">
        <f>Model!R58</f>
        <v>1</v>
      </c>
      <c r="Y58" s="23">
        <f>IF(Model!$C58&lt;'Fee Driven Attrition'!$I$8,1-IF(Model!Y$13='Fee Driven Attrition'!$J$7,'Fee Driven Attrition'!$J$8,'Fee Driven Attrition'!$K$8),1)</f>
        <v>0.9</v>
      </c>
      <c r="Z58" s="23">
        <f>IF(Model!$C58&lt;'Fee Driven Attrition'!$I$9,1-IF(Model!Z$13='Fee Driven Attrition'!$J$7,'Fee Driven Attrition'!$J$9,'Fee Driven Attrition'!$K$9),1)</f>
        <v>0.95</v>
      </c>
      <c r="AA58" s="23">
        <f>IF(Model!$C58&lt;'Fee Driven Attrition'!$I$8,1-IF(Model!AA$13='Fee Driven Attrition'!$J$7,'Fee Driven Attrition'!$J$8,'Fee Driven Attrition'!$K$8),1)</f>
        <v>0.8</v>
      </c>
      <c r="AB58" s="23">
        <f>IF(Model!$C58&lt;'Fee Driven Attrition'!$I$9,1-IF(Model!AB$13='Fee Driven Attrition'!$J$7,'Fee Driven Attrition'!$J$9,'Fee Driven Attrition'!$K$9),1)</f>
        <v>0.85</v>
      </c>
      <c r="AC58" s="29"/>
      <c r="AD58" s="23"/>
      <c r="AE58" s="23">
        <f>INDEX(Model!$R58:$V58,,MATCH(Model!AE$14,Model!$R$14:'Model'!$V$14,FALSE))*INDEX(Model!$X58:$AB58,MATCH(Model!AE$12+Model!AE$13,Model!$X$14:$AB$14,FALSE))</f>
        <v>1</v>
      </c>
      <c r="AF58" s="23">
        <f>INDEX(Model!$R58:$V58,,MATCH(Model!AF$14,Model!$R$14:'Model'!$V$14,FALSE))*INDEX(Model!$X58:$AB58,MATCH(Model!AF$12+Model!AF$13,Model!$X$14:$AB$14,FALSE))</f>
        <v>1</v>
      </c>
      <c r="AG58" s="23">
        <f>INDEX(Model!$R58:$V58,,MATCH(Model!AG$14,Model!$R$14:'Model'!$V$14,FALSE))*INDEX(Model!$X58:$AB58,MATCH(Model!AG$12+Model!AG$13,Model!$X$14:$AB$14,FALSE))</f>
        <v>1</v>
      </c>
      <c r="AH58" s="23">
        <f>INDEX(Model!$R58:$V58,,MATCH(Model!AH$14,Model!$R$14:'Model'!$V$14,FALSE))*INDEX(Model!$X58:$AB58,MATCH(Model!AH$12+Model!AH$13,Model!$X$14:$AB$14,FALSE))</f>
        <v>0.7</v>
      </c>
      <c r="AI58" s="23">
        <f>INDEX(Model!$R58:$V58,,MATCH(Model!AI$14,Model!$R$14:'Model'!$V$14,FALSE))*INDEX(Model!$X58:$AB58,MATCH(Model!AI$12+Model!AI$13,Model!$X$14:$AB$14,FALSE))</f>
        <v>1</v>
      </c>
      <c r="AJ58" s="23">
        <f>INDEX(Model!$R58:$V58,,MATCH(Model!AJ$14,Model!$R$14:'Model'!$V$14,FALSE))*INDEX(Model!$X58:$AB58,MATCH(Model!AJ$12+Model!AJ$13,Model!$X$14:$AB$14,FALSE))</f>
        <v>0.9</v>
      </c>
      <c r="AK58" s="23">
        <f>INDEX(Model!$R58:$V58,,MATCH(Model!AK$14,Model!$R$14:'Model'!$V$14,FALSE))*INDEX(Model!$X58:$AB58,MATCH(Model!AK$12+Model!AK$13,Model!$X$14:$AB$14,FALSE))</f>
        <v>0.9</v>
      </c>
      <c r="AL58" s="23">
        <f>INDEX(Model!$R58:$V58,,MATCH(Model!AL$14,Model!$R$14:'Model'!$V$14,FALSE))*INDEX(Model!$X58:$AB58,MATCH(Model!AL$12+Model!AL$13,Model!$X$14:$AB$14,FALSE))</f>
        <v>0.9</v>
      </c>
      <c r="AM58" s="23">
        <f>INDEX(Model!$R58:$V58,,MATCH(Model!AM$14,Model!$R$14:'Model'!$V$14,FALSE))*INDEX(Model!$X58:$AB58,MATCH(Model!AM$12+Model!AM$13,Model!$X$14:$AB$14,FALSE))</f>
        <v>0.63</v>
      </c>
      <c r="AN58" s="23">
        <f>INDEX(Model!$R58:$V58,,MATCH(Model!AN$14,Model!$R$14:'Model'!$V$14,FALSE))*INDEX(Model!$X58:$AB58,MATCH(Model!AN$12+Model!AN$13,Model!$X$14:$AB$14,FALSE))</f>
        <v>0.9</v>
      </c>
      <c r="AO58" s="23">
        <f>INDEX(Model!$R58:$V58,,MATCH(Model!AO$14,Model!$R$14:'Model'!$V$14,FALSE))*INDEX(Model!$X58:$AB58,MATCH(Model!AO$12+Model!AO$13,Model!$X$14:$AB$14,FALSE))</f>
        <v>0.95</v>
      </c>
      <c r="AP58" s="23">
        <f>INDEX(Model!$R58:$V58,,MATCH(Model!AP$14,Model!$R$14:'Model'!$V$14,FALSE))*INDEX(Model!$X58:$AB58,MATCH(Model!AP$12+Model!AP$13,Model!$X$14:$AB$14,FALSE))</f>
        <v>0.95</v>
      </c>
      <c r="AQ58" s="23">
        <f>INDEX(Model!$R58:$V58,,MATCH(Model!AQ$14,Model!$R$14:'Model'!$V$14,FALSE))*INDEX(Model!$X58:$AB58,MATCH(Model!AQ$12+Model!AQ$13,Model!$X$14:$AB$14,FALSE))</f>
        <v>0.95</v>
      </c>
      <c r="AR58" s="23">
        <f>INDEX(Model!$R58:$V58,,MATCH(Model!AR$14,Model!$R$14:'Model'!$V$14,FALSE))*INDEX(Model!$X58:$AB58,MATCH(Model!AR$12+Model!AR$13,Model!$X$14:$AB$14,FALSE))</f>
        <v>0.66499999999999992</v>
      </c>
      <c r="AS58" s="23">
        <f>INDEX(Model!$R58:$V58,,MATCH(Model!AS$14,Model!$R$14:'Model'!$V$14,FALSE))*INDEX(Model!$X58:$AB58,MATCH(Model!AS$12+Model!AS$13,Model!$X$14:$AB$14,FALSE))</f>
        <v>0.95</v>
      </c>
      <c r="AT58" s="23">
        <f>INDEX(Model!$R58:$V58,,MATCH(Model!AT$14,Model!$R$14:'Model'!$V$14,FALSE))*INDEX(Model!$X58:$AB58,MATCH(Model!AT$12+Model!AT$13,Model!$X$14:$AB$14,FALSE))</f>
        <v>0.8</v>
      </c>
      <c r="AU58" s="23">
        <f>INDEX(Model!$R58:$V58,,MATCH(Model!AU$14,Model!$R$14:'Model'!$V$14,FALSE))*INDEX(Model!$X58:$AB58,MATCH(Model!AU$12+Model!AU$13,Model!$X$14:$AB$14,FALSE))</f>
        <v>0.8</v>
      </c>
      <c r="AV58" s="23">
        <f>INDEX(Model!$R58:$V58,,MATCH(Model!AV$14,Model!$R$14:'Model'!$V$14,FALSE))*INDEX(Model!$X58:$AB58,MATCH(Model!AV$12+Model!AV$13,Model!$X$14:$AB$14,FALSE))</f>
        <v>0.8</v>
      </c>
      <c r="AW58" s="23">
        <f>INDEX(Model!$R58:$V58,,MATCH(Model!AW$14,Model!$R$14:'Model'!$V$14,FALSE))*INDEX(Model!$X58:$AB58,MATCH(Model!AW$12+Model!AW$13,Model!$X$14:$AB$14,FALSE))</f>
        <v>0.55999999999999994</v>
      </c>
      <c r="AX58" s="23">
        <f>INDEX(Model!$R58:$V58,,MATCH(Model!AX$14,Model!$R$14:'Model'!$V$14,FALSE))*INDEX(Model!$X58:$AB58,MATCH(Model!AX$12+Model!AX$13,Model!$X$14:$AB$14,FALSE))</f>
        <v>0.8</v>
      </c>
      <c r="AY58" s="23">
        <f>INDEX(Model!$R58:$V58,,MATCH(Model!AY$14,Model!$R$14:'Model'!$V$14,FALSE))*INDEX(Model!$X58:$AB58,MATCH(Model!AY$12+Model!AY$13,Model!$X$14:$AB$14,FALSE))</f>
        <v>0.85</v>
      </c>
      <c r="AZ58" s="23">
        <f>INDEX(Model!$R58:$V58,,MATCH(Model!AZ$14,Model!$R$14:'Model'!$V$14,FALSE))*INDEX(Model!$X58:$AB58,MATCH(Model!AZ$12+Model!AZ$13,Model!$X$14:$AB$14,FALSE))</f>
        <v>0.85</v>
      </c>
      <c r="BA58" s="23">
        <f>INDEX(Model!$R58:$V58,,MATCH(Model!BA$14,Model!$R$14:'Model'!$V$14,FALSE))*INDEX(Model!$X58:$AB58,MATCH(Model!BA$12+Model!BA$13,Model!$X$14:$AB$14,FALSE))</f>
        <v>0.85</v>
      </c>
      <c r="BB58" s="23">
        <f>INDEX(Model!$R58:$V58,,MATCH(Model!BB$14,Model!$R$14:'Model'!$V$14,FALSE))*INDEX(Model!$X58:$AB58,MATCH(Model!BB$12+Model!BB$13,Model!$X$14:$AB$14,FALSE))</f>
        <v>0.59499999999999997</v>
      </c>
      <c r="BC58" s="23">
        <f>INDEX(Model!$R58:$V58,,MATCH(Model!BC$14,Model!$R$14:'Model'!$V$14,FALSE))*INDEX(Model!$X58:$AB58,MATCH(Model!BC$12+Model!BC$13,Model!$X$14:$AB$14,FALSE))</f>
        <v>0.85</v>
      </c>
      <c r="BD58" s="60"/>
      <c r="BE58" s="33">
        <f>Model!C58*1%</f>
        <v>90.347349157948727</v>
      </c>
      <c r="BF58" s="1"/>
      <c r="BG58" s="1"/>
      <c r="BH58" s="38">
        <f>IF(Model!$C58&lt;Model!CI$12,Model!CI$13,0)</f>
        <v>0</v>
      </c>
      <c r="BI58" s="38">
        <f>IF(Model!$C58&lt;Model!CJ$12,Model!CJ$13,0)</f>
        <v>0</v>
      </c>
      <c r="BJ58" s="38">
        <f>IF(Model!$C58&lt;Model!CK$12,Model!CK$13,0)</f>
        <v>0</v>
      </c>
      <c r="BK58" s="38">
        <f>IF(Model!$C58&lt;Model!CL$12,Model!CL$13,0)</f>
        <v>0</v>
      </c>
      <c r="BL58" s="38">
        <f>IF(Model!$C58&lt;Model!CM$12,Model!CM$13,0)</f>
        <v>0</v>
      </c>
      <c r="BM58" s="38">
        <f>IF(Model!$C58&lt;Model!CN$12,Model!CN$13,0)</f>
        <v>40</v>
      </c>
      <c r="BN58" s="38">
        <f>IF(Model!$C58&lt;Model!CO$12,Model!CO$13,0)</f>
        <v>40</v>
      </c>
      <c r="BO58" s="38">
        <f>IF(Model!$C58&lt;Model!CP$12,Model!CP$13,0)</f>
        <v>40</v>
      </c>
      <c r="BP58" s="38">
        <f>IF(Model!$C58&lt;Model!CQ$12,Model!CQ$13,0)</f>
        <v>40</v>
      </c>
      <c r="BQ58" s="38">
        <f>IF(Model!$C58&lt;Model!CR$12,Model!CR$13,0)</f>
        <v>40</v>
      </c>
      <c r="BR58" s="38">
        <f>IF(Model!$C58&lt;Model!CS$12,Model!CS$13,0)</f>
        <v>40</v>
      </c>
      <c r="BS58" s="38">
        <f>IF(Model!$C58&lt;Model!CT$12,Model!CT$13,0)</f>
        <v>40</v>
      </c>
      <c r="BT58" s="38">
        <f>IF(Model!$C58&lt;Model!CU$12,Model!CU$13,0)</f>
        <v>40</v>
      </c>
      <c r="BU58" s="38">
        <f>IF(Model!$C58&lt;Model!CV$12,Model!CV$13,0)</f>
        <v>40</v>
      </c>
      <c r="BV58" s="38">
        <f>IF(Model!$C58&lt;Model!CW$12,Model!CW$13,0)</f>
        <v>40</v>
      </c>
      <c r="BW58" s="38">
        <f>IF(Model!$C58&lt;Model!CX$12,Model!CX$13,0)</f>
        <v>60</v>
      </c>
      <c r="BX58" s="38">
        <f>IF(Model!$C58&lt;Model!CY$12,Model!CY$13,0)</f>
        <v>60</v>
      </c>
      <c r="BY58" s="38">
        <f>IF(Model!$C58&lt;Model!CZ$12,Model!CZ$13,0)</f>
        <v>60</v>
      </c>
      <c r="BZ58" s="38">
        <f>IF(Model!$C58&lt;Model!DA$12,Model!DA$13,0)</f>
        <v>60</v>
      </c>
      <c r="CA58" s="38">
        <f>IF(Model!$C58&lt;Model!DB$12,Model!DB$13,0)</f>
        <v>60</v>
      </c>
      <c r="CB58" s="38">
        <f>IF(Model!$C58&lt;Model!DC$12,Model!DC$13,0)</f>
        <v>60</v>
      </c>
      <c r="CC58" s="38">
        <f>IF(Model!$C58&lt;Model!DD$12,Model!DD$13,0)</f>
        <v>60</v>
      </c>
      <c r="CD58" s="38">
        <f>IF(Model!$C58&lt;Model!DE$12,Model!DE$13,0)</f>
        <v>60</v>
      </c>
      <c r="CE58" s="38">
        <f>IF(Model!$C58&lt;Model!DF$12,Model!DF$13,0)</f>
        <v>60</v>
      </c>
      <c r="CF58" s="38">
        <f>IF(Model!$C58&lt;Model!DG$12,Model!DG$13,0)</f>
        <v>60</v>
      </c>
      <c r="CG58" s="1"/>
      <c r="CH58" s="1"/>
      <c r="CI58" s="40">
        <f>Model!$BE58+Model!BH58-50</f>
        <v>40.347349157948727</v>
      </c>
      <c r="CJ58" s="40">
        <f>Model!$BE58+Model!BI58-50</f>
        <v>40.347349157948727</v>
      </c>
      <c r="CK58" s="40">
        <f>Model!$BE58+Model!BJ58-50</f>
        <v>40.347349157948727</v>
      </c>
      <c r="CL58" s="40">
        <f>Model!$BE58+Model!BK58-50</f>
        <v>40.347349157948727</v>
      </c>
      <c r="CM58" s="40">
        <f>Model!$BE58+Model!BL58-50</f>
        <v>40.347349157948727</v>
      </c>
      <c r="CN58" s="40">
        <f>Model!$BE58+Model!BM58-50</f>
        <v>80.347349157948713</v>
      </c>
      <c r="CO58" s="40">
        <f>Model!$BE58+Model!BN58-50</f>
        <v>80.347349157948713</v>
      </c>
      <c r="CP58" s="40">
        <f>Model!$BE58+Model!BO58-50</f>
        <v>80.347349157948713</v>
      </c>
      <c r="CQ58" s="40">
        <f>Model!$BE58+Model!BP58-50</f>
        <v>80.347349157948713</v>
      </c>
      <c r="CR58" s="40">
        <f>Model!$BE58+Model!BQ58-50</f>
        <v>80.347349157948713</v>
      </c>
      <c r="CS58" s="40">
        <f>Model!$BE58+Model!BR58-50</f>
        <v>80.347349157948713</v>
      </c>
      <c r="CT58" s="40">
        <f>Model!$BE58+Model!BS58-50</f>
        <v>80.347349157948713</v>
      </c>
      <c r="CU58" s="40">
        <f>Model!$BE58+Model!BT58-50</f>
        <v>80.347349157948713</v>
      </c>
      <c r="CV58" s="40">
        <f>Model!$BE58+Model!BU58-50</f>
        <v>80.347349157948713</v>
      </c>
      <c r="CW58" s="40">
        <f>Model!$BE58+Model!BV58-50</f>
        <v>80.347349157948713</v>
      </c>
      <c r="CX58" s="40">
        <f>Model!$BE58+Model!BW58-50</f>
        <v>100.34734915794871</v>
      </c>
      <c r="CY58" s="40">
        <f>Model!$BE58+Model!BX58-50</f>
        <v>100.34734915794871</v>
      </c>
      <c r="CZ58" s="40">
        <f>Model!$BE58+Model!BY58-50</f>
        <v>100.34734915794871</v>
      </c>
      <c r="DA58" s="40">
        <f>Model!$BE58+Model!BZ58-50</f>
        <v>100.34734915794871</v>
      </c>
      <c r="DB58" s="40">
        <f>Model!$BE58+Model!CA58-50</f>
        <v>100.34734915794871</v>
      </c>
      <c r="DC58" s="40">
        <f>Model!$BE58+Model!CB58-50</f>
        <v>100.34734915794871</v>
      </c>
      <c r="DD58" s="40">
        <f>Model!$BE58+Model!CC58-50</f>
        <v>100.34734915794871</v>
      </c>
      <c r="DE58" s="40">
        <f>Model!$BE58+Model!CD58-50</f>
        <v>100.34734915794871</v>
      </c>
      <c r="DF58" s="40">
        <f>Model!$BE58+Model!CE58-50</f>
        <v>100.34734915794871</v>
      </c>
      <c r="DG58" s="40">
        <f>Model!$BE58+Model!CF58-50</f>
        <v>100.34734915794871</v>
      </c>
      <c r="DH58" s="36"/>
      <c r="DI58" s="36"/>
      <c r="DJ58" s="40">
        <f>Model!AE58*Model!CI58</f>
        <v>40.347349157948727</v>
      </c>
      <c r="DK58" s="40">
        <f>Model!AF58*Model!CJ58</f>
        <v>40.347349157948727</v>
      </c>
      <c r="DL58" s="40">
        <f>Model!AG58*Model!CK58</f>
        <v>40.347349157948727</v>
      </c>
      <c r="DM58" s="40">
        <f>Model!AH58*Model!CL58</f>
        <v>28.243144410564106</v>
      </c>
      <c r="DN58" s="40">
        <f>Model!AI58*Model!CM58</f>
        <v>40.347349157948727</v>
      </c>
      <c r="DO58" s="40">
        <f>Model!AJ58*Model!CN58</f>
        <v>72.312614242153842</v>
      </c>
      <c r="DP58" s="40">
        <f>Model!AK58*Model!CO58</f>
        <v>72.312614242153842</v>
      </c>
      <c r="DQ58" s="40">
        <f>Model!AL58*Model!CP58</f>
        <v>72.312614242153842</v>
      </c>
      <c r="DR58" s="40">
        <f>Model!AM58*Model!CQ58</f>
        <v>50.618829969507686</v>
      </c>
      <c r="DS58" s="40">
        <f>Model!AN58*Model!CR58</f>
        <v>72.312614242153842</v>
      </c>
      <c r="DT58" s="40">
        <f>Model!AO58*Model!CS58</f>
        <v>76.329981700051277</v>
      </c>
      <c r="DU58" s="40">
        <f>Model!AP58*Model!CT58</f>
        <v>76.329981700051277</v>
      </c>
      <c r="DV58" s="40">
        <f>Model!AQ58*Model!CU58</f>
        <v>76.329981700051277</v>
      </c>
      <c r="DW58" s="40">
        <f>Model!AR58*Model!CV58</f>
        <v>53.430987190035886</v>
      </c>
      <c r="DX58" s="40">
        <f>Model!AS58*Model!CW58</f>
        <v>76.329981700051277</v>
      </c>
      <c r="DY58" s="40">
        <f>Model!AT58*Model!CX58</f>
        <v>80.277879326358971</v>
      </c>
      <c r="DZ58" s="40">
        <f>Model!AU58*Model!CY58</f>
        <v>80.277879326358971</v>
      </c>
      <c r="EA58" s="40">
        <f>Model!AV58*Model!CZ58</f>
        <v>80.277879326358971</v>
      </c>
      <c r="EB58" s="40">
        <f>Model!AW58*Model!DA58</f>
        <v>56.194515528451277</v>
      </c>
      <c r="EC58" s="40">
        <f>Model!AX58*Model!DB58</f>
        <v>80.277879326358971</v>
      </c>
      <c r="ED58" s="40">
        <f>Model!AY58*Model!DC58</f>
        <v>85.295246784256406</v>
      </c>
      <c r="EE58" s="40">
        <f>Model!AZ58*Model!DD58</f>
        <v>85.295246784256406</v>
      </c>
      <c r="EF58" s="40">
        <f>Model!BA58*Model!DE58</f>
        <v>85.295246784256406</v>
      </c>
      <c r="EG58" s="40">
        <f>Model!BB58*Model!DF58</f>
        <v>59.706672748979479</v>
      </c>
      <c r="EH58" s="40">
        <f>Model!BC58*Model!DG58</f>
        <v>85.295246784256406</v>
      </c>
      <c r="EI58" s="36"/>
      <c r="EJ58" s="36"/>
      <c r="EK58" s="36"/>
      <c r="EL58" s="36"/>
      <c r="EM58" s="36"/>
      <c r="EN58" s="36"/>
      <c r="EO58" s="36"/>
      <c r="EP58" s="36"/>
      <c r="EQ58" s="36"/>
      <c r="ER58" s="36"/>
      <c r="ES58" s="36"/>
      <c r="ET58" s="36"/>
      <c r="EU58" s="36"/>
    </row>
    <row r="59" spans="1:151">
      <c r="A59">
        <v>1006</v>
      </c>
      <c r="B59" s="29">
        <f>INDEX('Customer Longevity'!$A$7:$A$206,MATCH(Scratch!A59,'Customer Longevity'!$B$7:$B$206,0))</f>
        <v>0.26924001786157614</v>
      </c>
      <c r="C59" s="3">
        <f ca="1">VLOOKUP(A59,'Average Balance'!A:B,2,FALSE)</f>
        <v>9439.8198416742689</v>
      </c>
      <c r="D59" s="3"/>
      <c r="E59" s="29">
        <f>INDEX('Distance to Each Branch'!$C$7:$C$806,MATCH(Scratch!$A59&amp;Scratch!E$14,'Distance to Each Branch'!$K$7:$K$806,0))</f>
        <v>4.5014216129745792</v>
      </c>
      <c r="F59" s="29">
        <f>INDEX('Distance to Each Branch'!$C$7:$C$806,MATCH(Scratch!$A59&amp;Scratch!F$14,'Distance to Each Branch'!$K$7:$K$806,0))</f>
        <v>3.7206063416780828</v>
      </c>
      <c r="G59" s="29">
        <f>INDEX('Distance to Each Branch'!$C$7:$C$806,MATCH(Scratch!$A59&amp;Scratch!G$14,'Distance to Each Branch'!$K$7:$K$806,0))</f>
        <v>1.5950840766322583</v>
      </c>
      <c r="H59" s="29">
        <f>INDEX('Distance to Each Branch'!$C$7:$C$806,MATCH(Scratch!$A59&amp;Scratch!H$14,'Distance to Each Branch'!$K$7:$K$806,0))</f>
        <v>0.7403812161637443</v>
      </c>
      <c r="I59" s="29" t="str">
        <f t="shared" si="24"/>
        <v>Branch D</v>
      </c>
      <c r="K59" s="34">
        <f>MIN(Model!E59:'Model'!H59)</f>
        <v>0.7403812161637443</v>
      </c>
      <c r="L59" s="34">
        <v>0</v>
      </c>
      <c r="M59" s="29">
        <f>IF(Model!E59=Model!$K59,SMALL(Model!$E59:'Model'!$H59,2)-Model!$K59,0)</f>
        <v>0</v>
      </c>
      <c r="N59" s="29">
        <f>IF(Model!F59=Model!$K59,SMALL(Model!$E59:'Model'!$H59,2)-Model!$K59,0)</f>
        <v>0</v>
      </c>
      <c r="O59" s="29">
        <f>IF(Model!G59=Model!$K59,SMALL(Model!$E59:'Model'!$H59,2)-Model!$K59,0)</f>
        <v>0</v>
      </c>
      <c r="P59" s="29">
        <f>IF(Model!H59=Model!$K59,SMALL(Model!$E59:'Model'!$H59,2)-Model!$K59,0)</f>
        <v>0.85470286046851396</v>
      </c>
      <c r="R59" s="23">
        <v>1</v>
      </c>
      <c r="S59" s="23">
        <f>(1-IF(Model!M59=0,0,INDEX('Branch Closure Driven Attrition'!$D$9:$G$12,MATCH(Model!$B59,'Branch Closure Driven Attrition'!$C$9:$C$12,TRUE),MATCH(Model!M59,'Branch Closure Driven Attrition'!$D$8:$G$8,TRUE))))</f>
        <v>1</v>
      </c>
      <c r="T59" s="23">
        <f>(1-IF(Model!N59=0,0,INDEX('Branch Closure Driven Attrition'!$D$9:$G$12,MATCH(Model!$B59,'Branch Closure Driven Attrition'!$C$9:$C$12,TRUE),MATCH(Model!N59,'Branch Closure Driven Attrition'!$D$8:$G$8,TRUE))))</f>
        <v>1</v>
      </c>
      <c r="U59" s="23">
        <f>(1-IF(Model!O59=0,0,INDEX('Branch Closure Driven Attrition'!$D$9:$G$12,MATCH(Model!$B59,'Branch Closure Driven Attrition'!$C$9:$C$12,TRUE),MATCH(Model!O59,'Branch Closure Driven Attrition'!$D$8:$G$8,TRUE))))</f>
        <v>1</v>
      </c>
      <c r="V59" s="23">
        <f>(1-IF(Model!P59=0,0,INDEX('Branch Closure Driven Attrition'!$D$9:$G$12,MATCH(Model!$B59,'Branch Closure Driven Attrition'!$C$9:$C$12,TRUE),MATCH(Model!P59,'Branch Closure Driven Attrition'!$D$8:$G$8,TRUE))))</f>
        <v>0.55000000000000004</v>
      </c>
      <c r="W59" s="29"/>
      <c r="X59" s="23">
        <f>Model!R59</f>
        <v>1</v>
      </c>
      <c r="Y59" s="23">
        <f>IF(Model!$C59&lt;'Fee Driven Attrition'!$I$8,1-IF(Model!Y$13='Fee Driven Attrition'!$J$7,'Fee Driven Attrition'!$J$8,'Fee Driven Attrition'!$K$8),1)</f>
        <v>0.9</v>
      </c>
      <c r="Z59" s="23">
        <f>IF(Model!$C59&lt;'Fee Driven Attrition'!$I$9,1-IF(Model!Z$13='Fee Driven Attrition'!$J$7,'Fee Driven Attrition'!$J$9,'Fee Driven Attrition'!$K$9),1)</f>
        <v>0.95</v>
      </c>
      <c r="AA59" s="23">
        <f>IF(Model!$C59&lt;'Fee Driven Attrition'!$I$8,1-IF(Model!AA$13='Fee Driven Attrition'!$J$7,'Fee Driven Attrition'!$J$8,'Fee Driven Attrition'!$K$8),1)</f>
        <v>0.8</v>
      </c>
      <c r="AB59" s="23">
        <f>IF(Model!$C59&lt;'Fee Driven Attrition'!$I$9,1-IF(Model!AB$13='Fee Driven Attrition'!$J$7,'Fee Driven Attrition'!$J$9,'Fee Driven Attrition'!$K$9),1)</f>
        <v>0.85</v>
      </c>
      <c r="AC59" s="29"/>
      <c r="AD59" s="23"/>
      <c r="AE59" s="23">
        <f>INDEX(Model!$R59:$V59,,MATCH(Model!AE$14,Model!$R$14:'Model'!$V$14,FALSE))*INDEX(Model!$X59:$AB59,MATCH(Model!AE$12+Model!AE$13,Model!$X$14:$AB$14,FALSE))</f>
        <v>1</v>
      </c>
      <c r="AF59" s="23">
        <f>INDEX(Model!$R59:$V59,,MATCH(Model!AF$14,Model!$R$14:'Model'!$V$14,FALSE))*INDEX(Model!$X59:$AB59,MATCH(Model!AF$12+Model!AF$13,Model!$X$14:$AB$14,FALSE))</f>
        <v>1</v>
      </c>
      <c r="AG59" s="23">
        <f>INDEX(Model!$R59:$V59,,MATCH(Model!AG$14,Model!$R$14:'Model'!$V$14,FALSE))*INDEX(Model!$X59:$AB59,MATCH(Model!AG$12+Model!AG$13,Model!$X$14:$AB$14,FALSE))</f>
        <v>1</v>
      </c>
      <c r="AH59" s="23">
        <f>INDEX(Model!$R59:$V59,,MATCH(Model!AH$14,Model!$R$14:'Model'!$V$14,FALSE))*INDEX(Model!$X59:$AB59,MATCH(Model!AH$12+Model!AH$13,Model!$X$14:$AB$14,FALSE))</f>
        <v>1</v>
      </c>
      <c r="AI59" s="23">
        <f>INDEX(Model!$R59:$V59,,MATCH(Model!AI$14,Model!$R$14:'Model'!$V$14,FALSE))*INDEX(Model!$X59:$AB59,MATCH(Model!AI$12+Model!AI$13,Model!$X$14:$AB$14,FALSE))</f>
        <v>0.55000000000000004</v>
      </c>
      <c r="AJ59" s="23">
        <f>INDEX(Model!$R59:$V59,,MATCH(Model!AJ$14,Model!$R$14:'Model'!$V$14,FALSE))*INDEX(Model!$X59:$AB59,MATCH(Model!AJ$12+Model!AJ$13,Model!$X$14:$AB$14,FALSE))</f>
        <v>0.9</v>
      </c>
      <c r="AK59" s="23">
        <f>INDEX(Model!$R59:$V59,,MATCH(Model!AK$14,Model!$R$14:'Model'!$V$14,FALSE))*INDEX(Model!$X59:$AB59,MATCH(Model!AK$12+Model!AK$13,Model!$X$14:$AB$14,FALSE))</f>
        <v>0.9</v>
      </c>
      <c r="AL59" s="23">
        <f>INDEX(Model!$R59:$V59,,MATCH(Model!AL$14,Model!$R$14:'Model'!$V$14,FALSE))*INDEX(Model!$X59:$AB59,MATCH(Model!AL$12+Model!AL$13,Model!$X$14:$AB$14,FALSE))</f>
        <v>0.9</v>
      </c>
      <c r="AM59" s="23">
        <f>INDEX(Model!$R59:$V59,,MATCH(Model!AM$14,Model!$R$14:'Model'!$V$14,FALSE))*INDEX(Model!$X59:$AB59,MATCH(Model!AM$12+Model!AM$13,Model!$X$14:$AB$14,FALSE))</f>
        <v>0.9</v>
      </c>
      <c r="AN59" s="23">
        <f>INDEX(Model!$R59:$V59,,MATCH(Model!AN$14,Model!$R$14:'Model'!$V$14,FALSE))*INDEX(Model!$X59:$AB59,MATCH(Model!AN$12+Model!AN$13,Model!$X$14:$AB$14,FALSE))</f>
        <v>0.49500000000000005</v>
      </c>
      <c r="AO59" s="23">
        <f>INDEX(Model!$R59:$V59,,MATCH(Model!AO$14,Model!$R$14:'Model'!$V$14,FALSE))*INDEX(Model!$X59:$AB59,MATCH(Model!AO$12+Model!AO$13,Model!$X$14:$AB$14,FALSE))</f>
        <v>0.95</v>
      </c>
      <c r="AP59" s="23">
        <f>INDEX(Model!$R59:$V59,,MATCH(Model!AP$14,Model!$R$14:'Model'!$V$14,FALSE))*INDEX(Model!$X59:$AB59,MATCH(Model!AP$12+Model!AP$13,Model!$X$14:$AB$14,FALSE))</f>
        <v>0.95</v>
      </c>
      <c r="AQ59" s="23">
        <f>INDEX(Model!$R59:$V59,,MATCH(Model!AQ$14,Model!$R$14:'Model'!$V$14,FALSE))*INDEX(Model!$X59:$AB59,MATCH(Model!AQ$12+Model!AQ$13,Model!$X$14:$AB$14,FALSE))</f>
        <v>0.95</v>
      </c>
      <c r="AR59" s="23">
        <f>INDEX(Model!$R59:$V59,,MATCH(Model!AR$14,Model!$R$14:'Model'!$V$14,FALSE))*INDEX(Model!$X59:$AB59,MATCH(Model!AR$12+Model!AR$13,Model!$X$14:$AB$14,FALSE))</f>
        <v>0.95</v>
      </c>
      <c r="AS59" s="23">
        <f>INDEX(Model!$R59:$V59,,MATCH(Model!AS$14,Model!$R$14:'Model'!$V$14,FALSE))*INDEX(Model!$X59:$AB59,MATCH(Model!AS$12+Model!AS$13,Model!$X$14:$AB$14,FALSE))</f>
        <v>0.52249999999999996</v>
      </c>
      <c r="AT59" s="23">
        <f>INDEX(Model!$R59:$V59,,MATCH(Model!AT$14,Model!$R$14:'Model'!$V$14,FALSE))*INDEX(Model!$X59:$AB59,MATCH(Model!AT$12+Model!AT$13,Model!$X$14:$AB$14,FALSE))</f>
        <v>0.8</v>
      </c>
      <c r="AU59" s="23">
        <f>INDEX(Model!$R59:$V59,,MATCH(Model!AU$14,Model!$R$14:'Model'!$V$14,FALSE))*INDEX(Model!$X59:$AB59,MATCH(Model!AU$12+Model!AU$13,Model!$X$14:$AB$14,FALSE))</f>
        <v>0.8</v>
      </c>
      <c r="AV59" s="23">
        <f>INDEX(Model!$R59:$V59,,MATCH(Model!AV$14,Model!$R$14:'Model'!$V$14,FALSE))*INDEX(Model!$X59:$AB59,MATCH(Model!AV$12+Model!AV$13,Model!$X$14:$AB$14,FALSE))</f>
        <v>0.8</v>
      </c>
      <c r="AW59" s="23">
        <f>INDEX(Model!$R59:$V59,,MATCH(Model!AW$14,Model!$R$14:'Model'!$V$14,FALSE))*INDEX(Model!$X59:$AB59,MATCH(Model!AW$12+Model!AW$13,Model!$X$14:$AB$14,FALSE))</f>
        <v>0.8</v>
      </c>
      <c r="AX59" s="23">
        <f>INDEX(Model!$R59:$V59,,MATCH(Model!AX$14,Model!$R$14:'Model'!$V$14,FALSE))*INDEX(Model!$X59:$AB59,MATCH(Model!AX$12+Model!AX$13,Model!$X$14:$AB$14,FALSE))</f>
        <v>0.44000000000000006</v>
      </c>
      <c r="AY59" s="23">
        <f>INDEX(Model!$R59:$V59,,MATCH(Model!AY$14,Model!$R$14:'Model'!$V$14,FALSE))*INDEX(Model!$X59:$AB59,MATCH(Model!AY$12+Model!AY$13,Model!$X$14:$AB$14,FALSE))</f>
        <v>0.85</v>
      </c>
      <c r="AZ59" s="23">
        <f>INDEX(Model!$R59:$V59,,MATCH(Model!AZ$14,Model!$R$14:'Model'!$V$14,FALSE))*INDEX(Model!$X59:$AB59,MATCH(Model!AZ$12+Model!AZ$13,Model!$X$14:$AB$14,FALSE))</f>
        <v>0.85</v>
      </c>
      <c r="BA59" s="23">
        <f>INDEX(Model!$R59:$V59,,MATCH(Model!BA$14,Model!$R$14:'Model'!$V$14,FALSE))*INDEX(Model!$X59:$AB59,MATCH(Model!BA$12+Model!BA$13,Model!$X$14:$AB$14,FALSE))</f>
        <v>0.85</v>
      </c>
      <c r="BB59" s="23">
        <f>INDEX(Model!$R59:$V59,,MATCH(Model!BB$14,Model!$R$14:'Model'!$V$14,FALSE))*INDEX(Model!$X59:$AB59,MATCH(Model!BB$12+Model!BB$13,Model!$X$14:$AB$14,FALSE))</f>
        <v>0.85</v>
      </c>
      <c r="BC59" s="23">
        <f>INDEX(Model!$R59:$V59,,MATCH(Model!BC$14,Model!$R$14:'Model'!$V$14,FALSE))*INDEX(Model!$X59:$AB59,MATCH(Model!BC$12+Model!BC$13,Model!$X$14:$AB$14,FALSE))</f>
        <v>0.46750000000000003</v>
      </c>
      <c r="BD59" s="60"/>
      <c r="BE59" s="33">
        <f>Model!C59*1%</f>
        <v>94.398198416742687</v>
      </c>
      <c r="BF59" s="1"/>
      <c r="BG59" s="1"/>
      <c r="BH59" s="38">
        <f>IF(Model!$C59&lt;Model!CI$12,Model!CI$13,0)</f>
        <v>0</v>
      </c>
      <c r="BI59" s="38">
        <f>IF(Model!$C59&lt;Model!CJ$12,Model!CJ$13,0)</f>
        <v>0</v>
      </c>
      <c r="BJ59" s="38">
        <f>IF(Model!$C59&lt;Model!CK$12,Model!CK$13,0)</f>
        <v>0</v>
      </c>
      <c r="BK59" s="38">
        <f>IF(Model!$C59&lt;Model!CL$12,Model!CL$13,0)</f>
        <v>0</v>
      </c>
      <c r="BL59" s="38">
        <f>IF(Model!$C59&lt;Model!CM$12,Model!CM$13,0)</f>
        <v>0</v>
      </c>
      <c r="BM59" s="38">
        <f>IF(Model!$C59&lt;Model!CN$12,Model!CN$13,0)</f>
        <v>40</v>
      </c>
      <c r="BN59" s="38">
        <f>IF(Model!$C59&lt;Model!CO$12,Model!CO$13,0)</f>
        <v>40</v>
      </c>
      <c r="BO59" s="38">
        <f>IF(Model!$C59&lt;Model!CP$12,Model!CP$13,0)</f>
        <v>40</v>
      </c>
      <c r="BP59" s="38">
        <f>IF(Model!$C59&lt;Model!CQ$12,Model!CQ$13,0)</f>
        <v>40</v>
      </c>
      <c r="BQ59" s="38">
        <f>IF(Model!$C59&lt;Model!CR$12,Model!CR$13,0)</f>
        <v>40</v>
      </c>
      <c r="BR59" s="38">
        <f>IF(Model!$C59&lt;Model!CS$12,Model!CS$13,0)</f>
        <v>40</v>
      </c>
      <c r="BS59" s="38">
        <f>IF(Model!$C59&lt;Model!CT$12,Model!CT$13,0)</f>
        <v>40</v>
      </c>
      <c r="BT59" s="38">
        <f>IF(Model!$C59&lt;Model!CU$12,Model!CU$13,0)</f>
        <v>40</v>
      </c>
      <c r="BU59" s="38">
        <f>IF(Model!$C59&lt;Model!CV$12,Model!CV$13,0)</f>
        <v>40</v>
      </c>
      <c r="BV59" s="38">
        <f>IF(Model!$C59&lt;Model!CW$12,Model!CW$13,0)</f>
        <v>40</v>
      </c>
      <c r="BW59" s="38">
        <f>IF(Model!$C59&lt;Model!CX$12,Model!CX$13,0)</f>
        <v>60</v>
      </c>
      <c r="BX59" s="38">
        <f>IF(Model!$C59&lt;Model!CY$12,Model!CY$13,0)</f>
        <v>60</v>
      </c>
      <c r="BY59" s="38">
        <f>IF(Model!$C59&lt;Model!CZ$12,Model!CZ$13,0)</f>
        <v>60</v>
      </c>
      <c r="BZ59" s="38">
        <f>IF(Model!$C59&lt;Model!DA$12,Model!DA$13,0)</f>
        <v>60</v>
      </c>
      <c r="CA59" s="38">
        <f>IF(Model!$C59&lt;Model!DB$12,Model!DB$13,0)</f>
        <v>60</v>
      </c>
      <c r="CB59" s="38">
        <f>IF(Model!$C59&lt;Model!DC$12,Model!DC$13,0)</f>
        <v>60</v>
      </c>
      <c r="CC59" s="38">
        <f>IF(Model!$C59&lt;Model!DD$12,Model!DD$13,0)</f>
        <v>60</v>
      </c>
      <c r="CD59" s="38">
        <f>IF(Model!$C59&lt;Model!DE$12,Model!DE$13,0)</f>
        <v>60</v>
      </c>
      <c r="CE59" s="38">
        <f>IF(Model!$C59&lt;Model!DF$12,Model!DF$13,0)</f>
        <v>60</v>
      </c>
      <c r="CF59" s="38">
        <f>IF(Model!$C59&lt;Model!DG$12,Model!DG$13,0)</f>
        <v>60</v>
      </c>
      <c r="CG59" s="1"/>
      <c r="CH59" s="1"/>
      <c r="CI59" s="40">
        <f>Model!$BE59+Model!BH59-50</f>
        <v>44.398198416742687</v>
      </c>
      <c r="CJ59" s="40">
        <f>Model!$BE59+Model!BI59-50</f>
        <v>44.398198416742687</v>
      </c>
      <c r="CK59" s="40">
        <f>Model!$BE59+Model!BJ59-50</f>
        <v>44.398198416742687</v>
      </c>
      <c r="CL59" s="40">
        <f>Model!$BE59+Model!BK59-50</f>
        <v>44.398198416742687</v>
      </c>
      <c r="CM59" s="40">
        <f>Model!$BE59+Model!BL59-50</f>
        <v>44.398198416742687</v>
      </c>
      <c r="CN59" s="40">
        <f>Model!$BE59+Model!BM59-50</f>
        <v>84.398198416742673</v>
      </c>
      <c r="CO59" s="40">
        <f>Model!$BE59+Model!BN59-50</f>
        <v>84.398198416742673</v>
      </c>
      <c r="CP59" s="40">
        <f>Model!$BE59+Model!BO59-50</f>
        <v>84.398198416742673</v>
      </c>
      <c r="CQ59" s="40">
        <f>Model!$BE59+Model!BP59-50</f>
        <v>84.398198416742673</v>
      </c>
      <c r="CR59" s="40">
        <f>Model!$BE59+Model!BQ59-50</f>
        <v>84.398198416742673</v>
      </c>
      <c r="CS59" s="40">
        <f>Model!$BE59+Model!BR59-50</f>
        <v>84.398198416742673</v>
      </c>
      <c r="CT59" s="40">
        <f>Model!$BE59+Model!BS59-50</f>
        <v>84.398198416742673</v>
      </c>
      <c r="CU59" s="40">
        <f>Model!$BE59+Model!BT59-50</f>
        <v>84.398198416742673</v>
      </c>
      <c r="CV59" s="40">
        <f>Model!$BE59+Model!BU59-50</f>
        <v>84.398198416742673</v>
      </c>
      <c r="CW59" s="40">
        <f>Model!$BE59+Model!BV59-50</f>
        <v>84.398198416742673</v>
      </c>
      <c r="CX59" s="40">
        <f>Model!$BE59+Model!BW59-50</f>
        <v>104.39819841674267</v>
      </c>
      <c r="CY59" s="40">
        <f>Model!$BE59+Model!BX59-50</f>
        <v>104.39819841674267</v>
      </c>
      <c r="CZ59" s="40">
        <f>Model!$BE59+Model!BY59-50</f>
        <v>104.39819841674267</v>
      </c>
      <c r="DA59" s="40">
        <f>Model!$BE59+Model!BZ59-50</f>
        <v>104.39819841674267</v>
      </c>
      <c r="DB59" s="40">
        <f>Model!$BE59+Model!CA59-50</f>
        <v>104.39819841674267</v>
      </c>
      <c r="DC59" s="40">
        <f>Model!$BE59+Model!CB59-50</f>
        <v>104.39819841674267</v>
      </c>
      <c r="DD59" s="40">
        <f>Model!$BE59+Model!CC59-50</f>
        <v>104.39819841674267</v>
      </c>
      <c r="DE59" s="40">
        <f>Model!$BE59+Model!CD59-50</f>
        <v>104.39819841674267</v>
      </c>
      <c r="DF59" s="40">
        <f>Model!$BE59+Model!CE59-50</f>
        <v>104.39819841674267</v>
      </c>
      <c r="DG59" s="40">
        <f>Model!$BE59+Model!CF59-50</f>
        <v>104.39819841674267</v>
      </c>
      <c r="DH59" s="36"/>
      <c r="DI59" s="36"/>
      <c r="DJ59" s="40">
        <f>Model!AE59*Model!CI59</f>
        <v>44.398198416742687</v>
      </c>
      <c r="DK59" s="40">
        <f>Model!AF59*Model!CJ59</f>
        <v>44.398198416742687</v>
      </c>
      <c r="DL59" s="40">
        <f>Model!AG59*Model!CK59</f>
        <v>44.398198416742687</v>
      </c>
      <c r="DM59" s="40">
        <f>Model!AH59*Model!CL59</f>
        <v>44.398198416742687</v>
      </c>
      <c r="DN59" s="40">
        <f>Model!AI59*Model!CM59</f>
        <v>24.419009129208479</v>
      </c>
      <c r="DO59" s="40">
        <f>Model!AJ59*Model!CN59</f>
        <v>75.958378575068409</v>
      </c>
      <c r="DP59" s="40">
        <f>Model!AK59*Model!CO59</f>
        <v>75.958378575068409</v>
      </c>
      <c r="DQ59" s="40">
        <f>Model!AL59*Model!CP59</f>
        <v>75.958378575068409</v>
      </c>
      <c r="DR59" s="40">
        <f>Model!AM59*Model!CQ59</f>
        <v>75.958378575068409</v>
      </c>
      <c r="DS59" s="40">
        <f>Model!AN59*Model!CR59</f>
        <v>41.77710821628763</v>
      </c>
      <c r="DT59" s="40">
        <f>Model!AO59*Model!CS59</f>
        <v>80.178288495905534</v>
      </c>
      <c r="DU59" s="40">
        <f>Model!AP59*Model!CT59</f>
        <v>80.178288495905534</v>
      </c>
      <c r="DV59" s="40">
        <f>Model!AQ59*Model!CU59</f>
        <v>80.178288495905534</v>
      </c>
      <c r="DW59" s="40">
        <f>Model!AR59*Model!CV59</f>
        <v>80.178288495905534</v>
      </c>
      <c r="DX59" s="40">
        <f>Model!AS59*Model!CW59</f>
        <v>44.098058672748046</v>
      </c>
      <c r="DY59" s="40">
        <f>Model!AT59*Model!CX59</f>
        <v>83.518558733394144</v>
      </c>
      <c r="DZ59" s="40">
        <f>Model!AU59*Model!CY59</f>
        <v>83.518558733394144</v>
      </c>
      <c r="EA59" s="40">
        <f>Model!AV59*Model!CZ59</f>
        <v>83.518558733394144</v>
      </c>
      <c r="EB59" s="40">
        <f>Model!AW59*Model!DA59</f>
        <v>83.518558733394144</v>
      </c>
      <c r="EC59" s="40">
        <f>Model!AX59*Model!DB59</f>
        <v>45.935207303366781</v>
      </c>
      <c r="ED59" s="40">
        <f>Model!AY59*Model!DC59</f>
        <v>88.738468654231269</v>
      </c>
      <c r="EE59" s="40">
        <f>Model!AZ59*Model!DD59</f>
        <v>88.738468654231269</v>
      </c>
      <c r="EF59" s="40">
        <f>Model!BA59*Model!DE59</f>
        <v>88.738468654231269</v>
      </c>
      <c r="EG59" s="40">
        <f>Model!BB59*Model!DF59</f>
        <v>88.738468654231269</v>
      </c>
      <c r="EH59" s="40">
        <f>Model!BC59*Model!DG59</f>
        <v>48.806157759827201</v>
      </c>
      <c r="EI59" s="36"/>
      <c r="EJ59" s="36"/>
      <c r="EK59" s="36"/>
      <c r="EL59" s="36"/>
      <c r="EM59" s="36"/>
      <c r="EN59" s="36"/>
      <c r="EO59" s="36"/>
      <c r="EP59" s="36"/>
      <c r="EQ59" s="36"/>
      <c r="ER59" s="36"/>
      <c r="ES59" s="36"/>
      <c r="ET59" s="36"/>
      <c r="EU59" s="36"/>
    </row>
    <row r="60" spans="1:151">
      <c r="A60">
        <v>1184</v>
      </c>
      <c r="B60" s="29">
        <f>INDEX('Customer Longevity'!$A$7:$A$206,MATCH(Scratch!A60,'Customer Longevity'!$B$7:$B$206,0))</f>
        <v>3.6934329451693797</v>
      </c>
      <c r="C60" s="3">
        <f ca="1">VLOOKUP(A60,'Average Balance'!A:B,2,FALSE)</f>
        <v>7036.1702976532697</v>
      </c>
      <c r="D60" s="3"/>
      <c r="E60" s="29">
        <f>INDEX('Distance to Each Branch'!$C$7:$C$806,MATCH(Scratch!$A60&amp;Scratch!E$14,'Distance to Each Branch'!$K$7:$K$806,0))</f>
        <v>4.3461208842204977</v>
      </c>
      <c r="F60" s="29">
        <f>INDEX('Distance to Each Branch'!$C$7:$C$806,MATCH(Scratch!$A60&amp;Scratch!F$14,'Distance to Each Branch'!$K$7:$K$806,0))</f>
        <v>2.4883925899983188</v>
      </c>
      <c r="G60" s="29">
        <f>INDEX('Distance to Each Branch'!$C$7:$C$806,MATCH(Scratch!$A60&amp;Scratch!G$14,'Distance to Each Branch'!$K$7:$K$806,0))</f>
        <v>5.5499552014019047</v>
      </c>
      <c r="H60" s="29">
        <f>INDEX('Distance to Each Branch'!$C$7:$C$806,MATCH(Scratch!$A60&amp;Scratch!H$14,'Distance to Each Branch'!$K$7:$K$806,0))</f>
        <v>1.0627590421103434</v>
      </c>
      <c r="I60" s="29" t="str">
        <f t="shared" si="24"/>
        <v>Branch D</v>
      </c>
      <c r="K60" s="34">
        <f>MIN(Model!E60:'Model'!H60)</f>
        <v>1.0627590421103434</v>
      </c>
      <c r="L60" s="34">
        <v>0</v>
      </c>
      <c r="M60" s="29">
        <f>IF(Model!E60=Model!$K60,SMALL(Model!$E60:'Model'!$H60,2)-Model!$K60,0)</f>
        <v>0</v>
      </c>
      <c r="N60" s="29">
        <f>IF(Model!F60=Model!$K60,SMALL(Model!$E60:'Model'!$H60,2)-Model!$K60,0)</f>
        <v>0</v>
      </c>
      <c r="O60" s="29">
        <f>IF(Model!G60=Model!$K60,SMALL(Model!$E60:'Model'!$H60,2)-Model!$K60,0)</f>
        <v>0</v>
      </c>
      <c r="P60" s="29">
        <f>IF(Model!H60=Model!$K60,SMALL(Model!$E60:'Model'!$H60,2)-Model!$K60,0)</f>
        <v>1.4256335478879754</v>
      </c>
      <c r="R60" s="23">
        <v>1</v>
      </c>
      <c r="S60" s="23">
        <f>(1-IF(Model!M60=0,0,INDEX('Branch Closure Driven Attrition'!$D$9:$G$12,MATCH(Model!$B60,'Branch Closure Driven Attrition'!$C$9:$C$12,TRUE),MATCH(Model!M60,'Branch Closure Driven Attrition'!$D$8:$G$8,TRUE))))</f>
        <v>1</v>
      </c>
      <c r="T60" s="23">
        <f>(1-IF(Model!N60=0,0,INDEX('Branch Closure Driven Attrition'!$D$9:$G$12,MATCH(Model!$B60,'Branch Closure Driven Attrition'!$C$9:$C$12,TRUE),MATCH(Model!N60,'Branch Closure Driven Attrition'!$D$8:$G$8,TRUE))))</f>
        <v>1</v>
      </c>
      <c r="U60" s="23">
        <f>(1-IF(Model!O60=0,0,INDEX('Branch Closure Driven Attrition'!$D$9:$G$12,MATCH(Model!$B60,'Branch Closure Driven Attrition'!$C$9:$C$12,TRUE),MATCH(Model!O60,'Branch Closure Driven Attrition'!$D$8:$G$8,TRUE))))</f>
        <v>1</v>
      </c>
      <c r="V60" s="23">
        <f>(1-IF(Model!P60=0,0,INDEX('Branch Closure Driven Attrition'!$D$9:$G$12,MATCH(Model!$B60,'Branch Closure Driven Attrition'!$C$9:$C$12,TRUE),MATCH(Model!P60,'Branch Closure Driven Attrition'!$D$8:$G$8,TRUE))))</f>
        <v>0.6</v>
      </c>
      <c r="W60" s="29"/>
      <c r="X60" s="23">
        <f>Model!R60</f>
        <v>1</v>
      </c>
      <c r="Y60" s="23">
        <f>IF(Model!$C60&lt;'Fee Driven Attrition'!$I$8,1-IF(Model!Y$13='Fee Driven Attrition'!$J$7,'Fee Driven Attrition'!$J$8,'Fee Driven Attrition'!$K$8),1)</f>
        <v>0.9</v>
      </c>
      <c r="Z60" s="23">
        <f>IF(Model!$C60&lt;'Fee Driven Attrition'!$I$9,1-IF(Model!Z$13='Fee Driven Attrition'!$J$7,'Fee Driven Attrition'!$J$9,'Fee Driven Attrition'!$K$9),1)</f>
        <v>0.95</v>
      </c>
      <c r="AA60" s="23">
        <f>IF(Model!$C60&lt;'Fee Driven Attrition'!$I$8,1-IF(Model!AA$13='Fee Driven Attrition'!$J$7,'Fee Driven Attrition'!$J$8,'Fee Driven Attrition'!$K$8),1)</f>
        <v>0.8</v>
      </c>
      <c r="AB60" s="23">
        <f>IF(Model!$C60&lt;'Fee Driven Attrition'!$I$9,1-IF(Model!AB$13='Fee Driven Attrition'!$J$7,'Fee Driven Attrition'!$J$9,'Fee Driven Attrition'!$K$9),1)</f>
        <v>0.85</v>
      </c>
      <c r="AC60" s="29"/>
      <c r="AD60" s="23"/>
      <c r="AE60" s="23">
        <f>INDEX(Model!$R60:$V60,,MATCH(Model!AE$14,Model!$R$14:'Model'!$V$14,FALSE))*INDEX(Model!$X60:$AB60,MATCH(Model!AE$12+Model!AE$13,Model!$X$14:$AB$14,FALSE))</f>
        <v>1</v>
      </c>
      <c r="AF60" s="23">
        <f>INDEX(Model!$R60:$V60,,MATCH(Model!AF$14,Model!$R$14:'Model'!$V$14,FALSE))*INDEX(Model!$X60:$AB60,MATCH(Model!AF$12+Model!AF$13,Model!$X$14:$AB$14,FALSE))</f>
        <v>1</v>
      </c>
      <c r="AG60" s="23">
        <f>INDEX(Model!$R60:$V60,,MATCH(Model!AG$14,Model!$R$14:'Model'!$V$14,FALSE))*INDEX(Model!$X60:$AB60,MATCH(Model!AG$12+Model!AG$13,Model!$X$14:$AB$14,FALSE))</f>
        <v>1</v>
      </c>
      <c r="AH60" s="23">
        <f>INDEX(Model!$R60:$V60,,MATCH(Model!AH$14,Model!$R$14:'Model'!$V$14,FALSE))*INDEX(Model!$X60:$AB60,MATCH(Model!AH$12+Model!AH$13,Model!$X$14:$AB$14,FALSE))</f>
        <v>1</v>
      </c>
      <c r="AI60" s="23">
        <f>INDEX(Model!$R60:$V60,,MATCH(Model!AI$14,Model!$R$14:'Model'!$V$14,FALSE))*INDEX(Model!$X60:$AB60,MATCH(Model!AI$12+Model!AI$13,Model!$X$14:$AB$14,FALSE))</f>
        <v>0.6</v>
      </c>
      <c r="AJ60" s="23">
        <f>INDEX(Model!$R60:$V60,,MATCH(Model!AJ$14,Model!$R$14:'Model'!$V$14,FALSE))*INDEX(Model!$X60:$AB60,MATCH(Model!AJ$12+Model!AJ$13,Model!$X$14:$AB$14,FALSE))</f>
        <v>0.9</v>
      </c>
      <c r="AK60" s="23">
        <f>INDEX(Model!$R60:$V60,,MATCH(Model!AK$14,Model!$R$14:'Model'!$V$14,FALSE))*INDEX(Model!$X60:$AB60,MATCH(Model!AK$12+Model!AK$13,Model!$X$14:$AB$14,FALSE))</f>
        <v>0.9</v>
      </c>
      <c r="AL60" s="23">
        <f>INDEX(Model!$R60:$V60,,MATCH(Model!AL$14,Model!$R$14:'Model'!$V$14,FALSE))*INDEX(Model!$X60:$AB60,MATCH(Model!AL$12+Model!AL$13,Model!$X$14:$AB$14,FALSE))</f>
        <v>0.9</v>
      </c>
      <c r="AM60" s="23">
        <f>INDEX(Model!$R60:$V60,,MATCH(Model!AM$14,Model!$R$14:'Model'!$V$14,FALSE))*INDEX(Model!$X60:$AB60,MATCH(Model!AM$12+Model!AM$13,Model!$X$14:$AB$14,FALSE))</f>
        <v>0.9</v>
      </c>
      <c r="AN60" s="23">
        <f>INDEX(Model!$R60:$V60,,MATCH(Model!AN$14,Model!$R$14:'Model'!$V$14,FALSE))*INDEX(Model!$X60:$AB60,MATCH(Model!AN$12+Model!AN$13,Model!$X$14:$AB$14,FALSE))</f>
        <v>0.54</v>
      </c>
      <c r="AO60" s="23">
        <f>INDEX(Model!$R60:$V60,,MATCH(Model!AO$14,Model!$R$14:'Model'!$V$14,FALSE))*INDEX(Model!$X60:$AB60,MATCH(Model!AO$12+Model!AO$13,Model!$X$14:$AB$14,FALSE))</f>
        <v>0.95</v>
      </c>
      <c r="AP60" s="23">
        <f>INDEX(Model!$R60:$V60,,MATCH(Model!AP$14,Model!$R$14:'Model'!$V$14,FALSE))*INDEX(Model!$X60:$AB60,MATCH(Model!AP$12+Model!AP$13,Model!$X$14:$AB$14,FALSE))</f>
        <v>0.95</v>
      </c>
      <c r="AQ60" s="23">
        <f>INDEX(Model!$R60:$V60,,MATCH(Model!AQ$14,Model!$R$14:'Model'!$V$14,FALSE))*INDEX(Model!$X60:$AB60,MATCH(Model!AQ$12+Model!AQ$13,Model!$X$14:$AB$14,FALSE))</f>
        <v>0.95</v>
      </c>
      <c r="AR60" s="23">
        <f>INDEX(Model!$R60:$V60,,MATCH(Model!AR$14,Model!$R$14:'Model'!$V$14,FALSE))*INDEX(Model!$X60:$AB60,MATCH(Model!AR$12+Model!AR$13,Model!$X$14:$AB$14,FALSE))</f>
        <v>0.95</v>
      </c>
      <c r="AS60" s="23">
        <f>INDEX(Model!$R60:$V60,,MATCH(Model!AS$14,Model!$R$14:'Model'!$V$14,FALSE))*INDEX(Model!$X60:$AB60,MATCH(Model!AS$12+Model!AS$13,Model!$X$14:$AB$14,FALSE))</f>
        <v>0.56999999999999995</v>
      </c>
      <c r="AT60" s="23">
        <f>INDEX(Model!$R60:$V60,,MATCH(Model!AT$14,Model!$R$14:'Model'!$V$14,FALSE))*INDEX(Model!$X60:$AB60,MATCH(Model!AT$12+Model!AT$13,Model!$X$14:$AB$14,FALSE))</f>
        <v>0.8</v>
      </c>
      <c r="AU60" s="23">
        <f>INDEX(Model!$R60:$V60,,MATCH(Model!AU$14,Model!$R$14:'Model'!$V$14,FALSE))*INDEX(Model!$X60:$AB60,MATCH(Model!AU$12+Model!AU$13,Model!$X$14:$AB$14,FALSE))</f>
        <v>0.8</v>
      </c>
      <c r="AV60" s="23">
        <f>INDEX(Model!$R60:$V60,,MATCH(Model!AV$14,Model!$R$14:'Model'!$V$14,FALSE))*INDEX(Model!$X60:$AB60,MATCH(Model!AV$12+Model!AV$13,Model!$X$14:$AB$14,FALSE))</f>
        <v>0.8</v>
      </c>
      <c r="AW60" s="23">
        <f>INDEX(Model!$R60:$V60,,MATCH(Model!AW$14,Model!$R$14:'Model'!$V$14,FALSE))*INDEX(Model!$X60:$AB60,MATCH(Model!AW$12+Model!AW$13,Model!$X$14:$AB$14,FALSE))</f>
        <v>0.8</v>
      </c>
      <c r="AX60" s="23">
        <f>INDEX(Model!$R60:$V60,,MATCH(Model!AX$14,Model!$R$14:'Model'!$V$14,FALSE))*INDEX(Model!$X60:$AB60,MATCH(Model!AX$12+Model!AX$13,Model!$X$14:$AB$14,FALSE))</f>
        <v>0.48</v>
      </c>
      <c r="AY60" s="23">
        <f>INDEX(Model!$R60:$V60,,MATCH(Model!AY$14,Model!$R$14:'Model'!$V$14,FALSE))*INDEX(Model!$X60:$AB60,MATCH(Model!AY$12+Model!AY$13,Model!$X$14:$AB$14,FALSE))</f>
        <v>0.85</v>
      </c>
      <c r="AZ60" s="23">
        <f>INDEX(Model!$R60:$V60,,MATCH(Model!AZ$14,Model!$R$14:'Model'!$V$14,FALSE))*INDEX(Model!$X60:$AB60,MATCH(Model!AZ$12+Model!AZ$13,Model!$X$14:$AB$14,FALSE))</f>
        <v>0.85</v>
      </c>
      <c r="BA60" s="23">
        <f>INDEX(Model!$R60:$V60,,MATCH(Model!BA$14,Model!$R$14:'Model'!$V$14,FALSE))*INDEX(Model!$X60:$AB60,MATCH(Model!BA$12+Model!BA$13,Model!$X$14:$AB$14,FALSE))</f>
        <v>0.85</v>
      </c>
      <c r="BB60" s="23">
        <f>INDEX(Model!$R60:$V60,,MATCH(Model!BB$14,Model!$R$14:'Model'!$V$14,FALSE))*INDEX(Model!$X60:$AB60,MATCH(Model!BB$12+Model!BB$13,Model!$X$14:$AB$14,FALSE))</f>
        <v>0.85</v>
      </c>
      <c r="BC60" s="23">
        <f>INDEX(Model!$R60:$V60,,MATCH(Model!BC$14,Model!$R$14:'Model'!$V$14,FALSE))*INDEX(Model!$X60:$AB60,MATCH(Model!BC$12+Model!BC$13,Model!$X$14:$AB$14,FALSE))</f>
        <v>0.51</v>
      </c>
      <c r="BD60" s="60"/>
      <c r="BE60" s="33">
        <f>Model!C60*1%</f>
        <v>70.361702976532698</v>
      </c>
      <c r="BF60" s="1"/>
      <c r="BG60" s="1"/>
      <c r="BH60" s="38">
        <f>IF(Model!$C60&lt;Model!CI$12,Model!CI$13,0)</f>
        <v>0</v>
      </c>
      <c r="BI60" s="38">
        <f>IF(Model!$C60&lt;Model!CJ$12,Model!CJ$13,0)</f>
        <v>0</v>
      </c>
      <c r="BJ60" s="38">
        <f>IF(Model!$C60&lt;Model!CK$12,Model!CK$13,0)</f>
        <v>0</v>
      </c>
      <c r="BK60" s="38">
        <f>IF(Model!$C60&lt;Model!CL$12,Model!CL$13,0)</f>
        <v>0</v>
      </c>
      <c r="BL60" s="38">
        <f>IF(Model!$C60&lt;Model!CM$12,Model!CM$13,0)</f>
        <v>0</v>
      </c>
      <c r="BM60" s="38">
        <f>IF(Model!$C60&lt;Model!CN$12,Model!CN$13,0)</f>
        <v>40</v>
      </c>
      <c r="BN60" s="38">
        <f>IF(Model!$C60&lt;Model!CO$12,Model!CO$13,0)</f>
        <v>40</v>
      </c>
      <c r="BO60" s="38">
        <f>IF(Model!$C60&lt;Model!CP$12,Model!CP$13,0)</f>
        <v>40</v>
      </c>
      <c r="BP60" s="38">
        <f>IF(Model!$C60&lt;Model!CQ$12,Model!CQ$13,0)</f>
        <v>40</v>
      </c>
      <c r="BQ60" s="38">
        <f>IF(Model!$C60&lt;Model!CR$12,Model!CR$13,0)</f>
        <v>40</v>
      </c>
      <c r="BR60" s="38">
        <f>IF(Model!$C60&lt;Model!CS$12,Model!CS$13,0)</f>
        <v>40</v>
      </c>
      <c r="BS60" s="38">
        <f>IF(Model!$C60&lt;Model!CT$12,Model!CT$13,0)</f>
        <v>40</v>
      </c>
      <c r="BT60" s="38">
        <f>IF(Model!$C60&lt;Model!CU$12,Model!CU$13,0)</f>
        <v>40</v>
      </c>
      <c r="BU60" s="38">
        <f>IF(Model!$C60&lt;Model!CV$12,Model!CV$13,0)</f>
        <v>40</v>
      </c>
      <c r="BV60" s="38">
        <f>IF(Model!$C60&lt;Model!CW$12,Model!CW$13,0)</f>
        <v>40</v>
      </c>
      <c r="BW60" s="38">
        <f>IF(Model!$C60&lt;Model!CX$12,Model!CX$13,0)</f>
        <v>60</v>
      </c>
      <c r="BX60" s="38">
        <f>IF(Model!$C60&lt;Model!CY$12,Model!CY$13,0)</f>
        <v>60</v>
      </c>
      <c r="BY60" s="38">
        <f>IF(Model!$C60&lt;Model!CZ$12,Model!CZ$13,0)</f>
        <v>60</v>
      </c>
      <c r="BZ60" s="38">
        <f>IF(Model!$C60&lt;Model!DA$12,Model!DA$13,0)</f>
        <v>60</v>
      </c>
      <c r="CA60" s="38">
        <f>IF(Model!$C60&lt;Model!DB$12,Model!DB$13,0)</f>
        <v>60</v>
      </c>
      <c r="CB60" s="38">
        <f>IF(Model!$C60&lt;Model!DC$12,Model!DC$13,0)</f>
        <v>60</v>
      </c>
      <c r="CC60" s="38">
        <f>IF(Model!$C60&lt;Model!DD$12,Model!DD$13,0)</f>
        <v>60</v>
      </c>
      <c r="CD60" s="38">
        <f>IF(Model!$C60&lt;Model!DE$12,Model!DE$13,0)</f>
        <v>60</v>
      </c>
      <c r="CE60" s="38">
        <f>IF(Model!$C60&lt;Model!DF$12,Model!DF$13,0)</f>
        <v>60</v>
      </c>
      <c r="CF60" s="38">
        <f>IF(Model!$C60&lt;Model!DG$12,Model!DG$13,0)</f>
        <v>60</v>
      </c>
      <c r="CG60" s="1"/>
      <c r="CH60" s="1"/>
      <c r="CI60" s="40">
        <f>Model!$BE60+Model!BH60-50</f>
        <v>20.361702976532698</v>
      </c>
      <c r="CJ60" s="40">
        <f>Model!$BE60+Model!BI60-50</f>
        <v>20.361702976532698</v>
      </c>
      <c r="CK60" s="40">
        <f>Model!$BE60+Model!BJ60-50</f>
        <v>20.361702976532698</v>
      </c>
      <c r="CL60" s="40">
        <f>Model!$BE60+Model!BK60-50</f>
        <v>20.361702976532698</v>
      </c>
      <c r="CM60" s="40">
        <f>Model!$BE60+Model!BL60-50</f>
        <v>20.361702976532698</v>
      </c>
      <c r="CN60" s="40">
        <f>Model!$BE60+Model!BM60-50</f>
        <v>60.361702976532698</v>
      </c>
      <c r="CO60" s="40">
        <f>Model!$BE60+Model!BN60-50</f>
        <v>60.361702976532698</v>
      </c>
      <c r="CP60" s="40">
        <f>Model!$BE60+Model!BO60-50</f>
        <v>60.361702976532698</v>
      </c>
      <c r="CQ60" s="40">
        <f>Model!$BE60+Model!BP60-50</f>
        <v>60.361702976532698</v>
      </c>
      <c r="CR60" s="40">
        <f>Model!$BE60+Model!BQ60-50</f>
        <v>60.361702976532698</v>
      </c>
      <c r="CS60" s="40">
        <f>Model!$BE60+Model!BR60-50</f>
        <v>60.361702976532698</v>
      </c>
      <c r="CT60" s="40">
        <f>Model!$BE60+Model!BS60-50</f>
        <v>60.361702976532698</v>
      </c>
      <c r="CU60" s="40">
        <f>Model!$BE60+Model!BT60-50</f>
        <v>60.361702976532698</v>
      </c>
      <c r="CV60" s="40">
        <f>Model!$BE60+Model!BU60-50</f>
        <v>60.361702976532698</v>
      </c>
      <c r="CW60" s="40">
        <f>Model!$BE60+Model!BV60-50</f>
        <v>60.361702976532698</v>
      </c>
      <c r="CX60" s="40">
        <f>Model!$BE60+Model!BW60-50</f>
        <v>80.361702976532683</v>
      </c>
      <c r="CY60" s="40">
        <f>Model!$BE60+Model!BX60-50</f>
        <v>80.361702976532683</v>
      </c>
      <c r="CZ60" s="40">
        <f>Model!$BE60+Model!BY60-50</f>
        <v>80.361702976532683</v>
      </c>
      <c r="DA60" s="40">
        <f>Model!$BE60+Model!BZ60-50</f>
        <v>80.361702976532683</v>
      </c>
      <c r="DB60" s="40">
        <f>Model!$BE60+Model!CA60-50</f>
        <v>80.361702976532683</v>
      </c>
      <c r="DC60" s="40">
        <f>Model!$BE60+Model!CB60-50</f>
        <v>80.361702976532683</v>
      </c>
      <c r="DD60" s="40">
        <f>Model!$BE60+Model!CC60-50</f>
        <v>80.361702976532683</v>
      </c>
      <c r="DE60" s="40">
        <f>Model!$BE60+Model!CD60-50</f>
        <v>80.361702976532683</v>
      </c>
      <c r="DF60" s="40">
        <f>Model!$BE60+Model!CE60-50</f>
        <v>80.361702976532683</v>
      </c>
      <c r="DG60" s="40">
        <f>Model!$BE60+Model!CF60-50</f>
        <v>80.361702976532683</v>
      </c>
      <c r="DH60" s="36"/>
      <c r="DI60" s="36"/>
      <c r="DJ60" s="40">
        <f>Model!AE60*Model!CI60</f>
        <v>20.361702976532698</v>
      </c>
      <c r="DK60" s="40">
        <f>Model!AF60*Model!CJ60</f>
        <v>20.361702976532698</v>
      </c>
      <c r="DL60" s="40">
        <f>Model!AG60*Model!CK60</f>
        <v>20.361702976532698</v>
      </c>
      <c r="DM60" s="40">
        <f>Model!AH60*Model!CL60</f>
        <v>20.361702976532698</v>
      </c>
      <c r="DN60" s="40">
        <f>Model!AI60*Model!CM60</f>
        <v>12.217021785919618</v>
      </c>
      <c r="DO60" s="40">
        <f>Model!AJ60*Model!CN60</f>
        <v>54.325532678879426</v>
      </c>
      <c r="DP60" s="40">
        <f>Model!AK60*Model!CO60</f>
        <v>54.325532678879426</v>
      </c>
      <c r="DQ60" s="40">
        <f>Model!AL60*Model!CP60</f>
        <v>54.325532678879426</v>
      </c>
      <c r="DR60" s="40">
        <f>Model!AM60*Model!CQ60</f>
        <v>54.325532678879426</v>
      </c>
      <c r="DS60" s="40">
        <f>Model!AN60*Model!CR60</f>
        <v>32.59531960732766</v>
      </c>
      <c r="DT60" s="40">
        <f>Model!AO60*Model!CS60</f>
        <v>57.343617827706062</v>
      </c>
      <c r="DU60" s="40">
        <f>Model!AP60*Model!CT60</f>
        <v>57.343617827706062</v>
      </c>
      <c r="DV60" s="40">
        <f>Model!AQ60*Model!CU60</f>
        <v>57.343617827706062</v>
      </c>
      <c r="DW60" s="40">
        <f>Model!AR60*Model!CV60</f>
        <v>57.343617827706062</v>
      </c>
      <c r="DX60" s="40">
        <f>Model!AS60*Model!CW60</f>
        <v>34.406170696623633</v>
      </c>
      <c r="DY60" s="40">
        <f>Model!AT60*Model!CX60</f>
        <v>64.289362381226155</v>
      </c>
      <c r="DZ60" s="40">
        <f>Model!AU60*Model!CY60</f>
        <v>64.289362381226155</v>
      </c>
      <c r="EA60" s="40">
        <f>Model!AV60*Model!CZ60</f>
        <v>64.289362381226155</v>
      </c>
      <c r="EB60" s="40">
        <f>Model!AW60*Model!DA60</f>
        <v>64.289362381226155</v>
      </c>
      <c r="EC60" s="40">
        <f>Model!AX60*Model!DB60</f>
        <v>38.573617428735687</v>
      </c>
      <c r="ED60" s="40">
        <f>Model!AY60*Model!DC60</f>
        <v>68.307447530052784</v>
      </c>
      <c r="EE60" s="40">
        <f>Model!AZ60*Model!DD60</f>
        <v>68.307447530052784</v>
      </c>
      <c r="EF60" s="40">
        <f>Model!BA60*Model!DE60</f>
        <v>68.307447530052784</v>
      </c>
      <c r="EG60" s="40">
        <f>Model!BB60*Model!DF60</f>
        <v>68.307447530052784</v>
      </c>
      <c r="EH60" s="40">
        <f>Model!BC60*Model!DG60</f>
        <v>40.984468518031669</v>
      </c>
      <c r="EI60" s="36"/>
      <c r="EJ60" s="36"/>
      <c r="EK60" s="36"/>
      <c r="EL60" s="36"/>
      <c r="EM60" s="36"/>
      <c r="EN60" s="36"/>
      <c r="EO60" s="36"/>
      <c r="EP60" s="36"/>
      <c r="EQ60" s="36"/>
      <c r="ER60" s="36"/>
      <c r="ES60" s="36"/>
      <c r="ET60" s="36"/>
      <c r="EU60" s="36"/>
    </row>
    <row r="61" spans="1:151">
      <c r="A61">
        <v>1136</v>
      </c>
      <c r="B61" s="29">
        <f>INDEX('Customer Longevity'!$A$7:$A$206,MATCH(Scratch!A61,'Customer Longevity'!$B$7:$B$206,0))</f>
        <v>10.19273180968897</v>
      </c>
      <c r="C61" s="3">
        <f ca="1">VLOOKUP(A61,'Average Balance'!A:B,2,FALSE)</f>
        <v>9820.5128072671905</v>
      </c>
      <c r="D61" s="3"/>
      <c r="E61" s="29">
        <f>INDEX('Distance to Each Branch'!$C$7:$C$806,MATCH(Scratch!$A61&amp;Scratch!E$14,'Distance to Each Branch'!$K$7:$K$806,0))</f>
        <v>5.6193733454972445</v>
      </c>
      <c r="F61" s="29">
        <f>INDEX('Distance to Each Branch'!$C$7:$C$806,MATCH(Scratch!$A61&amp;Scratch!F$14,'Distance to Each Branch'!$K$7:$K$806,0))</f>
        <v>1.0395790538580556</v>
      </c>
      <c r="G61" s="29">
        <f>INDEX('Distance to Each Branch'!$C$7:$C$806,MATCH(Scratch!$A61&amp;Scratch!G$14,'Distance to Each Branch'!$K$7:$K$806,0))</f>
        <v>0.93684505488644942</v>
      </c>
      <c r="H61" s="29">
        <f>INDEX('Distance to Each Branch'!$C$7:$C$806,MATCH(Scratch!$A61&amp;Scratch!H$14,'Distance to Each Branch'!$K$7:$K$806,0))</f>
        <v>2.1589031834724062</v>
      </c>
      <c r="I61" s="29" t="str">
        <f t="shared" si="24"/>
        <v>Branch C</v>
      </c>
      <c r="K61" s="34">
        <f>MIN(Model!E61:'Model'!H61)</f>
        <v>0.93684505488644942</v>
      </c>
      <c r="L61" s="34">
        <v>0</v>
      </c>
      <c r="M61" s="29">
        <f>IF(Model!E61=Model!$K61,SMALL(Model!$E61:'Model'!$H61,2)-Model!$K61,0)</f>
        <v>0</v>
      </c>
      <c r="N61" s="29">
        <f>IF(Model!F61=Model!$K61,SMALL(Model!$E61:'Model'!$H61,2)-Model!$K61,0)</f>
        <v>0</v>
      </c>
      <c r="O61" s="29">
        <f>IF(Model!G61=Model!$K61,SMALL(Model!$E61:'Model'!$H61,2)-Model!$K61,0)</f>
        <v>0.10273399897160618</v>
      </c>
      <c r="P61" s="29">
        <f>IF(Model!H61=Model!$K61,SMALL(Model!$E61:'Model'!$H61,2)-Model!$K61,0)</f>
        <v>0</v>
      </c>
      <c r="R61" s="23">
        <v>1</v>
      </c>
      <c r="S61" s="23">
        <f>(1-IF(Model!M61=0,0,INDEX('Branch Closure Driven Attrition'!$D$9:$G$12,MATCH(Model!$B61,'Branch Closure Driven Attrition'!$C$9:$C$12,TRUE),MATCH(Model!M61,'Branch Closure Driven Attrition'!$D$8:$G$8,TRUE))))</f>
        <v>1</v>
      </c>
      <c r="T61" s="23">
        <f>(1-IF(Model!N61=0,0,INDEX('Branch Closure Driven Attrition'!$D$9:$G$12,MATCH(Model!$B61,'Branch Closure Driven Attrition'!$C$9:$C$12,TRUE),MATCH(Model!N61,'Branch Closure Driven Attrition'!$D$8:$G$8,TRUE))))</f>
        <v>1</v>
      </c>
      <c r="U61" s="23">
        <f>(1-IF(Model!O61=0,0,INDEX('Branch Closure Driven Attrition'!$D$9:$G$12,MATCH(Model!$B61,'Branch Closure Driven Attrition'!$C$9:$C$12,TRUE),MATCH(Model!O61,'Branch Closure Driven Attrition'!$D$8:$G$8,TRUE))))</f>
        <v>0.8</v>
      </c>
      <c r="V61" s="23">
        <f>(1-IF(Model!P61=0,0,INDEX('Branch Closure Driven Attrition'!$D$9:$G$12,MATCH(Model!$B61,'Branch Closure Driven Attrition'!$C$9:$C$12,TRUE),MATCH(Model!P61,'Branch Closure Driven Attrition'!$D$8:$G$8,TRUE))))</f>
        <v>1</v>
      </c>
      <c r="W61" s="29"/>
      <c r="X61" s="23">
        <f>Model!R61</f>
        <v>1</v>
      </c>
      <c r="Y61" s="23">
        <f>IF(Model!$C61&lt;'Fee Driven Attrition'!$I$8,1-IF(Model!Y$13='Fee Driven Attrition'!$J$7,'Fee Driven Attrition'!$J$8,'Fee Driven Attrition'!$K$8),1)</f>
        <v>0.9</v>
      </c>
      <c r="Z61" s="23">
        <f>IF(Model!$C61&lt;'Fee Driven Attrition'!$I$9,1-IF(Model!Z$13='Fee Driven Attrition'!$J$7,'Fee Driven Attrition'!$J$9,'Fee Driven Attrition'!$K$9),1)</f>
        <v>0.95</v>
      </c>
      <c r="AA61" s="23">
        <f>IF(Model!$C61&lt;'Fee Driven Attrition'!$I$8,1-IF(Model!AA$13='Fee Driven Attrition'!$J$7,'Fee Driven Attrition'!$J$8,'Fee Driven Attrition'!$K$8),1)</f>
        <v>0.8</v>
      </c>
      <c r="AB61" s="23">
        <f>IF(Model!$C61&lt;'Fee Driven Attrition'!$I$9,1-IF(Model!AB$13='Fee Driven Attrition'!$J$7,'Fee Driven Attrition'!$J$9,'Fee Driven Attrition'!$K$9),1)</f>
        <v>0.85</v>
      </c>
      <c r="AC61" s="29"/>
      <c r="AD61" s="23"/>
      <c r="AE61" s="23">
        <f>INDEX(Model!$R61:$V61,,MATCH(Model!AE$14,Model!$R$14:'Model'!$V$14,FALSE))*INDEX(Model!$X61:$AB61,MATCH(Model!AE$12+Model!AE$13,Model!$X$14:$AB$14,FALSE))</f>
        <v>1</v>
      </c>
      <c r="AF61" s="23">
        <f>INDEX(Model!$R61:$V61,,MATCH(Model!AF$14,Model!$R$14:'Model'!$V$14,FALSE))*INDEX(Model!$X61:$AB61,MATCH(Model!AF$12+Model!AF$13,Model!$X$14:$AB$14,FALSE))</f>
        <v>1</v>
      </c>
      <c r="AG61" s="23">
        <f>INDEX(Model!$R61:$V61,,MATCH(Model!AG$14,Model!$R$14:'Model'!$V$14,FALSE))*INDEX(Model!$X61:$AB61,MATCH(Model!AG$12+Model!AG$13,Model!$X$14:$AB$14,FALSE))</f>
        <v>1</v>
      </c>
      <c r="AH61" s="23">
        <f>INDEX(Model!$R61:$V61,,MATCH(Model!AH$14,Model!$R$14:'Model'!$V$14,FALSE))*INDEX(Model!$X61:$AB61,MATCH(Model!AH$12+Model!AH$13,Model!$X$14:$AB$14,FALSE))</f>
        <v>0.8</v>
      </c>
      <c r="AI61" s="23">
        <f>INDEX(Model!$R61:$V61,,MATCH(Model!AI$14,Model!$R$14:'Model'!$V$14,FALSE))*INDEX(Model!$X61:$AB61,MATCH(Model!AI$12+Model!AI$13,Model!$X$14:$AB$14,FALSE))</f>
        <v>1</v>
      </c>
      <c r="AJ61" s="23">
        <f>INDEX(Model!$R61:$V61,,MATCH(Model!AJ$14,Model!$R$14:'Model'!$V$14,FALSE))*INDEX(Model!$X61:$AB61,MATCH(Model!AJ$12+Model!AJ$13,Model!$X$14:$AB$14,FALSE))</f>
        <v>0.9</v>
      </c>
      <c r="AK61" s="23">
        <f>INDEX(Model!$R61:$V61,,MATCH(Model!AK$14,Model!$R$14:'Model'!$V$14,FALSE))*INDEX(Model!$X61:$AB61,MATCH(Model!AK$12+Model!AK$13,Model!$X$14:$AB$14,FALSE))</f>
        <v>0.9</v>
      </c>
      <c r="AL61" s="23">
        <f>INDEX(Model!$R61:$V61,,MATCH(Model!AL$14,Model!$R$14:'Model'!$V$14,FALSE))*INDEX(Model!$X61:$AB61,MATCH(Model!AL$12+Model!AL$13,Model!$X$14:$AB$14,FALSE))</f>
        <v>0.9</v>
      </c>
      <c r="AM61" s="23">
        <f>INDEX(Model!$R61:$V61,,MATCH(Model!AM$14,Model!$R$14:'Model'!$V$14,FALSE))*INDEX(Model!$X61:$AB61,MATCH(Model!AM$12+Model!AM$13,Model!$X$14:$AB$14,FALSE))</f>
        <v>0.72000000000000008</v>
      </c>
      <c r="AN61" s="23">
        <f>INDEX(Model!$R61:$V61,,MATCH(Model!AN$14,Model!$R$14:'Model'!$V$14,FALSE))*INDEX(Model!$X61:$AB61,MATCH(Model!AN$12+Model!AN$13,Model!$X$14:$AB$14,FALSE))</f>
        <v>0.9</v>
      </c>
      <c r="AO61" s="23">
        <f>INDEX(Model!$R61:$V61,,MATCH(Model!AO$14,Model!$R$14:'Model'!$V$14,FALSE))*INDEX(Model!$X61:$AB61,MATCH(Model!AO$12+Model!AO$13,Model!$X$14:$AB$14,FALSE))</f>
        <v>0.95</v>
      </c>
      <c r="AP61" s="23">
        <f>INDEX(Model!$R61:$V61,,MATCH(Model!AP$14,Model!$R$14:'Model'!$V$14,FALSE))*INDEX(Model!$X61:$AB61,MATCH(Model!AP$12+Model!AP$13,Model!$X$14:$AB$14,FALSE))</f>
        <v>0.95</v>
      </c>
      <c r="AQ61" s="23">
        <f>INDEX(Model!$R61:$V61,,MATCH(Model!AQ$14,Model!$R$14:'Model'!$V$14,FALSE))*INDEX(Model!$X61:$AB61,MATCH(Model!AQ$12+Model!AQ$13,Model!$X$14:$AB$14,FALSE))</f>
        <v>0.95</v>
      </c>
      <c r="AR61" s="23">
        <f>INDEX(Model!$R61:$V61,,MATCH(Model!AR$14,Model!$R$14:'Model'!$V$14,FALSE))*INDEX(Model!$X61:$AB61,MATCH(Model!AR$12+Model!AR$13,Model!$X$14:$AB$14,FALSE))</f>
        <v>0.76</v>
      </c>
      <c r="AS61" s="23">
        <f>INDEX(Model!$R61:$V61,,MATCH(Model!AS$14,Model!$R$14:'Model'!$V$14,FALSE))*INDEX(Model!$X61:$AB61,MATCH(Model!AS$12+Model!AS$13,Model!$X$14:$AB$14,FALSE))</f>
        <v>0.95</v>
      </c>
      <c r="AT61" s="23">
        <f>INDEX(Model!$R61:$V61,,MATCH(Model!AT$14,Model!$R$14:'Model'!$V$14,FALSE))*INDEX(Model!$X61:$AB61,MATCH(Model!AT$12+Model!AT$13,Model!$X$14:$AB$14,FALSE))</f>
        <v>0.8</v>
      </c>
      <c r="AU61" s="23">
        <f>INDEX(Model!$R61:$V61,,MATCH(Model!AU$14,Model!$R$14:'Model'!$V$14,FALSE))*INDEX(Model!$X61:$AB61,MATCH(Model!AU$12+Model!AU$13,Model!$X$14:$AB$14,FALSE))</f>
        <v>0.8</v>
      </c>
      <c r="AV61" s="23">
        <f>INDEX(Model!$R61:$V61,,MATCH(Model!AV$14,Model!$R$14:'Model'!$V$14,FALSE))*INDEX(Model!$X61:$AB61,MATCH(Model!AV$12+Model!AV$13,Model!$X$14:$AB$14,FALSE))</f>
        <v>0.8</v>
      </c>
      <c r="AW61" s="23">
        <f>INDEX(Model!$R61:$V61,,MATCH(Model!AW$14,Model!$R$14:'Model'!$V$14,FALSE))*INDEX(Model!$X61:$AB61,MATCH(Model!AW$12+Model!AW$13,Model!$X$14:$AB$14,FALSE))</f>
        <v>0.64000000000000012</v>
      </c>
      <c r="AX61" s="23">
        <f>INDEX(Model!$R61:$V61,,MATCH(Model!AX$14,Model!$R$14:'Model'!$V$14,FALSE))*INDEX(Model!$X61:$AB61,MATCH(Model!AX$12+Model!AX$13,Model!$X$14:$AB$14,FALSE))</f>
        <v>0.8</v>
      </c>
      <c r="AY61" s="23">
        <f>INDEX(Model!$R61:$V61,,MATCH(Model!AY$14,Model!$R$14:'Model'!$V$14,FALSE))*INDEX(Model!$X61:$AB61,MATCH(Model!AY$12+Model!AY$13,Model!$X$14:$AB$14,FALSE))</f>
        <v>0.85</v>
      </c>
      <c r="AZ61" s="23">
        <f>INDEX(Model!$R61:$V61,,MATCH(Model!AZ$14,Model!$R$14:'Model'!$V$14,FALSE))*INDEX(Model!$X61:$AB61,MATCH(Model!AZ$12+Model!AZ$13,Model!$X$14:$AB$14,FALSE))</f>
        <v>0.85</v>
      </c>
      <c r="BA61" s="23">
        <f>INDEX(Model!$R61:$V61,,MATCH(Model!BA$14,Model!$R$14:'Model'!$V$14,FALSE))*INDEX(Model!$X61:$AB61,MATCH(Model!BA$12+Model!BA$13,Model!$X$14:$AB$14,FALSE))</f>
        <v>0.85</v>
      </c>
      <c r="BB61" s="23">
        <f>INDEX(Model!$R61:$V61,,MATCH(Model!BB$14,Model!$R$14:'Model'!$V$14,FALSE))*INDEX(Model!$X61:$AB61,MATCH(Model!BB$12+Model!BB$13,Model!$X$14:$AB$14,FALSE))</f>
        <v>0.68</v>
      </c>
      <c r="BC61" s="23">
        <f>INDEX(Model!$R61:$V61,,MATCH(Model!BC$14,Model!$R$14:'Model'!$V$14,FALSE))*INDEX(Model!$X61:$AB61,MATCH(Model!BC$12+Model!BC$13,Model!$X$14:$AB$14,FALSE))</f>
        <v>0.85</v>
      </c>
      <c r="BD61" s="60"/>
      <c r="BE61" s="33">
        <f>Model!C61*1%</f>
        <v>98.205128072671911</v>
      </c>
      <c r="BF61" s="1"/>
      <c r="BG61" s="1"/>
      <c r="BH61" s="38">
        <f>IF(Model!$C61&lt;Model!CI$12,Model!CI$13,0)</f>
        <v>0</v>
      </c>
      <c r="BI61" s="38">
        <f>IF(Model!$C61&lt;Model!CJ$12,Model!CJ$13,0)</f>
        <v>0</v>
      </c>
      <c r="BJ61" s="38">
        <f>IF(Model!$C61&lt;Model!CK$12,Model!CK$13,0)</f>
        <v>0</v>
      </c>
      <c r="BK61" s="38">
        <f>IF(Model!$C61&lt;Model!CL$12,Model!CL$13,0)</f>
        <v>0</v>
      </c>
      <c r="BL61" s="38">
        <f>IF(Model!$C61&lt;Model!CM$12,Model!CM$13,0)</f>
        <v>0</v>
      </c>
      <c r="BM61" s="38">
        <f>IF(Model!$C61&lt;Model!CN$12,Model!CN$13,0)</f>
        <v>40</v>
      </c>
      <c r="BN61" s="38">
        <f>IF(Model!$C61&lt;Model!CO$12,Model!CO$13,0)</f>
        <v>40</v>
      </c>
      <c r="BO61" s="38">
        <f>IF(Model!$C61&lt;Model!CP$12,Model!CP$13,0)</f>
        <v>40</v>
      </c>
      <c r="BP61" s="38">
        <f>IF(Model!$C61&lt;Model!CQ$12,Model!CQ$13,0)</f>
        <v>40</v>
      </c>
      <c r="BQ61" s="38">
        <f>IF(Model!$C61&lt;Model!CR$12,Model!CR$13,0)</f>
        <v>40</v>
      </c>
      <c r="BR61" s="38">
        <f>IF(Model!$C61&lt;Model!CS$12,Model!CS$13,0)</f>
        <v>40</v>
      </c>
      <c r="BS61" s="38">
        <f>IF(Model!$C61&lt;Model!CT$12,Model!CT$13,0)</f>
        <v>40</v>
      </c>
      <c r="BT61" s="38">
        <f>IF(Model!$C61&lt;Model!CU$12,Model!CU$13,0)</f>
        <v>40</v>
      </c>
      <c r="BU61" s="38">
        <f>IF(Model!$C61&lt;Model!CV$12,Model!CV$13,0)</f>
        <v>40</v>
      </c>
      <c r="BV61" s="38">
        <f>IF(Model!$C61&lt;Model!CW$12,Model!CW$13,0)</f>
        <v>40</v>
      </c>
      <c r="BW61" s="38">
        <f>IF(Model!$C61&lt;Model!CX$12,Model!CX$13,0)</f>
        <v>60</v>
      </c>
      <c r="BX61" s="38">
        <f>IF(Model!$C61&lt;Model!CY$12,Model!CY$13,0)</f>
        <v>60</v>
      </c>
      <c r="BY61" s="38">
        <f>IF(Model!$C61&lt;Model!CZ$12,Model!CZ$13,0)</f>
        <v>60</v>
      </c>
      <c r="BZ61" s="38">
        <f>IF(Model!$C61&lt;Model!DA$12,Model!DA$13,0)</f>
        <v>60</v>
      </c>
      <c r="CA61" s="38">
        <f>IF(Model!$C61&lt;Model!DB$12,Model!DB$13,0)</f>
        <v>60</v>
      </c>
      <c r="CB61" s="38">
        <f>IF(Model!$C61&lt;Model!DC$12,Model!DC$13,0)</f>
        <v>60</v>
      </c>
      <c r="CC61" s="38">
        <f>IF(Model!$C61&lt;Model!DD$12,Model!DD$13,0)</f>
        <v>60</v>
      </c>
      <c r="CD61" s="38">
        <f>IF(Model!$C61&lt;Model!DE$12,Model!DE$13,0)</f>
        <v>60</v>
      </c>
      <c r="CE61" s="38">
        <f>IF(Model!$C61&lt;Model!DF$12,Model!DF$13,0)</f>
        <v>60</v>
      </c>
      <c r="CF61" s="38">
        <f>IF(Model!$C61&lt;Model!DG$12,Model!DG$13,0)</f>
        <v>60</v>
      </c>
      <c r="CG61" s="1"/>
      <c r="CH61" s="1"/>
      <c r="CI61" s="40">
        <f>Model!$BE61+Model!BH61-50</f>
        <v>48.205128072671911</v>
      </c>
      <c r="CJ61" s="40">
        <f>Model!$BE61+Model!BI61-50</f>
        <v>48.205128072671911</v>
      </c>
      <c r="CK61" s="40">
        <f>Model!$BE61+Model!BJ61-50</f>
        <v>48.205128072671911</v>
      </c>
      <c r="CL61" s="40">
        <f>Model!$BE61+Model!BK61-50</f>
        <v>48.205128072671911</v>
      </c>
      <c r="CM61" s="40">
        <f>Model!$BE61+Model!BL61-50</f>
        <v>48.205128072671911</v>
      </c>
      <c r="CN61" s="40">
        <f>Model!$BE61+Model!BM61-50</f>
        <v>88.205128072671926</v>
      </c>
      <c r="CO61" s="40">
        <f>Model!$BE61+Model!BN61-50</f>
        <v>88.205128072671926</v>
      </c>
      <c r="CP61" s="40">
        <f>Model!$BE61+Model!BO61-50</f>
        <v>88.205128072671926</v>
      </c>
      <c r="CQ61" s="40">
        <f>Model!$BE61+Model!BP61-50</f>
        <v>88.205128072671926</v>
      </c>
      <c r="CR61" s="40">
        <f>Model!$BE61+Model!BQ61-50</f>
        <v>88.205128072671926</v>
      </c>
      <c r="CS61" s="40">
        <f>Model!$BE61+Model!BR61-50</f>
        <v>88.205128072671926</v>
      </c>
      <c r="CT61" s="40">
        <f>Model!$BE61+Model!BS61-50</f>
        <v>88.205128072671926</v>
      </c>
      <c r="CU61" s="40">
        <f>Model!$BE61+Model!BT61-50</f>
        <v>88.205128072671926</v>
      </c>
      <c r="CV61" s="40">
        <f>Model!$BE61+Model!BU61-50</f>
        <v>88.205128072671926</v>
      </c>
      <c r="CW61" s="40">
        <f>Model!$BE61+Model!BV61-50</f>
        <v>88.205128072671926</v>
      </c>
      <c r="CX61" s="40">
        <f>Model!$BE61+Model!BW61-50</f>
        <v>108.20512807267193</v>
      </c>
      <c r="CY61" s="40">
        <f>Model!$BE61+Model!BX61-50</f>
        <v>108.20512807267193</v>
      </c>
      <c r="CZ61" s="40">
        <f>Model!$BE61+Model!BY61-50</f>
        <v>108.20512807267193</v>
      </c>
      <c r="DA61" s="40">
        <f>Model!$BE61+Model!BZ61-50</f>
        <v>108.20512807267193</v>
      </c>
      <c r="DB61" s="40">
        <f>Model!$BE61+Model!CA61-50</f>
        <v>108.20512807267193</v>
      </c>
      <c r="DC61" s="40">
        <f>Model!$BE61+Model!CB61-50</f>
        <v>108.20512807267193</v>
      </c>
      <c r="DD61" s="40">
        <f>Model!$BE61+Model!CC61-50</f>
        <v>108.20512807267193</v>
      </c>
      <c r="DE61" s="40">
        <f>Model!$BE61+Model!CD61-50</f>
        <v>108.20512807267193</v>
      </c>
      <c r="DF61" s="40">
        <f>Model!$BE61+Model!CE61-50</f>
        <v>108.20512807267193</v>
      </c>
      <c r="DG61" s="40">
        <f>Model!$BE61+Model!CF61-50</f>
        <v>108.20512807267193</v>
      </c>
      <c r="DH61" s="36"/>
      <c r="DI61" s="36"/>
      <c r="DJ61" s="40">
        <f>Model!AE61*Model!CI61</f>
        <v>48.205128072671911</v>
      </c>
      <c r="DK61" s="40">
        <f>Model!AF61*Model!CJ61</f>
        <v>48.205128072671911</v>
      </c>
      <c r="DL61" s="40">
        <f>Model!AG61*Model!CK61</f>
        <v>48.205128072671911</v>
      </c>
      <c r="DM61" s="40">
        <f>Model!AH61*Model!CL61</f>
        <v>38.564102458137533</v>
      </c>
      <c r="DN61" s="40">
        <f>Model!AI61*Model!CM61</f>
        <v>48.205128072671911</v>
      </c>
      <c r="DO61" s="40">
        <f>Model!AJ61*Model!CN61</f>
        <v>79.384615265404733</v>
      </c>
      <c r="DP61" s="40">
        <f>Model!AK61*Model!CO61</f>
        <v>79.384615265404733</v>
      </c>
      <c r="DQ61" s="40">
        <f>Model!AL61*Model!CP61</f>
        <v>79.384615265404733</v>
      </c>
      <c r="DR61" s="40">
        <f>Model!AM61*Model!CQ61</f>
        <v>63.507692212323796</v>
      </c>
      <c r="DS61" s="40">
        <f>Model!AN61*Model!CR61</f>
        <v>79.384615265404733</v>
      </c>
      <c r="DT61" s="40">
        <f>Model!AO61*Model!CS61</f>
        <v>83.794871669038329</v>
      </c>
      <c r="DU61" s="40">
        <f>Model!AP61*Model!CT61</f>
        <v>83.794871669038329</v>
      </c>
      <c r="DV61" s="40">
        <f>Model!AQ61*Model!CU61</f>
        <v>83.794871669038329</v>
      </c>
      <c r="DW61" s="40">
        <f>Model!AR61*Model!CV61</f>
        <v>67.035897335230658</v>
      </c>
      <c r="DX61" s="40">
        <f>Model!AS61*Model!CW61</f>
        <v>83.794871669038329</v>
      </c>
      <c r="DY61" s="40">
        <f>Model!AT61*Model!CX61</f>
        <v>86.56410245813754</v>
      </c>
      <c r="DZ61" s="40">
        <f>Model!AU61*Model!CY61</f>
        <v>86.56410245813754</v>
      </c>
      <c r="EA61" s="40">
        <f>Model!AV61*Model!CZ61</f>
        <v>86.56410245813754</v>
      </c>
      <c r="EB61" s="40">
        <f>Model!AW61*Model!DA61</f>
        <v>69.251281966510049</v>
      </c>
      <c r="EC61" s="40">
        <f>Model!AX61*Model!DB61</f>
        <v>86.56410245813754</v>
      </c>
      <c r="ED61" s="40">
        <f>Model!AY61*Model!DC61</f>
        <v>91.974358861771137</v>
      </c>
      <c r="EE61" s="40">
        <f>Model!AZ61*Model!DD61</f>
        <v>91.974358861771137</v>
      </c>
      <c r="EF61" s="40">
        <f>Model!BA61*Model!DE61</f>
        <v>91.974358861771137</v>
      </c>
      <c r="EG61" s="40">
        <f>Model!BB61*Model!DF61</f>
        <v>73.579487089416915</v>
      </c>
      <c r="EH61" s="40">
        <f>Model!BC61*Model!DG61</f>
        <v>91.974358861771137</v>
      </c>
      <c r="EI61" s="36"/>
      <c r="EJ61" s="36"/>
      <c r="EK61" s="36"/>
      <c r="EL61" s="36"/>
      <c r="EM61" s="36"/>
      <c r="EN61" s="36"/>
      <c r="EO61" s="36"/>
      <c r="EP61" s="36"/>
      <c r="EQ61" s="36"/>
      <c r="ER61" s="36"/>
      <c r="ES61" s="36"/>
      <c r="ET61" s="36"/>
      <c r="EU61" s="36"/>
    </row>
    <row r="62" spans="1:151">
      <c r="A62">
        <v>1048</v>
      </c>
      <c r="B62" s="29">
        <f>INDEX('Customer Longevity'!$A$7:$A$206,MATCH(Scratch!A62,'Customer Longevity'!$B$7:$B$206,0))</f>
        <v>11.750574001005939</v>
      </c>
      <c r="C62" s="3">
        <f ca="1">VLOOKUP(A62,'Average Balance'!A:B,2,FALSE)</f>
        <v>23104.071072420629</v>
      </c>
      <c r="D62" s="3"/>
      <c r="E62" s="29">
        <f>INDEX('Distance to Each Branch'!$C$7:$C$806,MATCH(Scratch!$A62&amp;Scratch!E$14,'Distance to Each Branch'!$K$7:$K$806,0))</f>
        <v>5.7990252286251414</v>
      </c>
      <c r="F62" s="29">
        <f>INDEX('Distance to Each Branch'!$C$7:$C$806,MATCH(Scratch!$A62&amp;Scratch!F$14,'Distance to Each Branch'!$K$7:$K$806,0))</f>
        <v>0.97707801533282534</v>
      </c>
      <c r="G62" s="29">
        <f>INDEX('Distance to Each Branch'!$C$7:$C$806,MATCH(Scratch!$A62&amp;Scratch!G$14,'Distance to Each Branch'!$K$7:$K$806,0))</f>
        <v>5.7879374115237452</v>
      </c>
      <c r="H62" s="29">
        <f>INDEX('Distance to Each Branch'!$C$7:$C$806,MATCH(Scratch!$A62&amp;Scratch!H$14,'Distance to Each Branch'!$K$7:$K$806,0))</f>
        <v>2.1539723575440952</v>
      </c>
      <c r="I62" s="29" t="str">
        <f t="shared" si="24"/>
        <v>Branch B</v>
      </c>
      <c r="K62" s="34">
        <f>MIN(Model!E62:'Model'!H62)</f>
        <v>0.97707801533282534</v>
      </c>
      <c r="L62" s="34">
        <v>0</v>
      </c>
      <c r="M62" s="29">
        <f>IF(Model!E62=Model!$K62,SMALL(Model!$E62:'Model'!$H62,2)-Model!$K62,0)</f>
        <v>0</v>
      </c>
      <c r="N62" s="29">
        <f>IF(Model!F62=Model!$K62,SMALL(Model!$E62:'Model'!$H62,2)-Model!$K62,0)</f>
        <v>1.1768943422112699</v>
      </c>
      <c r="O62" s="29">
        <f>IF(Model!G62=Model!$K62,SMALL(Model!$E62:'Model'!$H62,2)-Model!$K62,0)</f>
        <v>0</v>
      </c>
      <c r="P62" s="29">
        <f>IF(Model!H62=Model!$K62,SMALL(Model!$E62:'Model'!$H62,2)-Model!$K62,0)</f>
        <v>0</v>
      </c>
      <c r="R62" s="23">
        <v>1</v>
      </c>
      <c r="S62" s="23">
        <f>(1-IF(Model!M62=0,0,INDEX('Branch Closure Driven Attrition'!$D$9:$G$12,MATCH(Model!$B62,'Branch Closure Driven Attrition'!$C$9:$C$12,TRUE),MATCH(Model!M62,'Branch Closure Driven Attrition'!$D$8:$G$8,TRUE))))</f>
        <v>1</v>
      </c>
      <c r="T62" s="23">
        <f>(1-IF(Model!N62=0,0,INDEX('Branch Closure Driven Attrition'!$D$9:$G$12,MATCH(Model!$B62,'Branch Closure Driven Attrition'!$C$9:$C$12,TRUE),MATCH(Model!N62,'Branch Closure Driven Attrition'!$D$8:$G$8,TRUE))))</f>
        <v>0.65</v>
      </c>
      <c r="U62" s="23">
        <f>(1-IF(Model!O62=0,0,INDEX('Branch Closure Driven Attrition'!$D$9:$G$12,MATCH(Model!$B62,'Branch Closure Driven Attrition'!$C$9:$C$12,TRUE),MATCH(Model!O62,'Branch Closure Driven Attrition'!$D$8:$G$8,TRUE))))</f>
        <v>1</v>
      </c>
      <c r="V62" s="23">
        <f>(1-IF(Model!P62=0,0,INDEX('Branch Closure Driven Attrition'!$D$9:$G$12,MATCH(Model!$B62,'Branch Closure Driven Attrition'!$C$9:$C$12,TRUE),MATCH(Model!P62,'Branch Closure Driven Attrition'!$D$8:$G$8,TRUE))))</f>
        <v>1</v>
      </c>
      <c r="W62" s="29"/>
      <c r="X62" s="23">
        <f>Model!R62</f>
        <v>1</v>
      </c>
      <c r="Y62" s="23">
        <f>IF(Model!$C62&lt;'Fee Driven Attrition'!$I$8,1-IF(Model!Y$13='Fee Driven Attrition'!$J$7,'Fee Driven Attrition'!$J$8,'Fee Driven Attrition'!$K$8),1)</f>
        <v>1</v>
      </c>
      <c r="Z62" s="23">
        <f>IF(Model!$C62&lt;'Fee Driven Attrition'!$I$9,1-IF(Model!Z$13='Fee Driven Attrition'!$J$7,'Fee Driven Attrition'!$J$9,'Fee Driven Attrition'!$K$9),1)</f>
        <v>1</v>
      </c>
      <c r="AA62" s="23">
        <f>IF(Model!$C62&lt;'Fee Driven Attrition'!$I$8,1-IF(Model!AA$13='Fee Driven Attrition'!$J$7,'Fee Driven Attrition'!$J$8,'Fee Driven Attrition'!$K$8),1)</f>
        <v>1</v>
      </c>
      <c r="AB62" s="23">
        <f>IF(Model!$C62&lt;'Fee Driven Attrition'!$I$9,1-IF(Model!AB$13='Fee Driven Attrition'!$J$7,'Fee Driven Attrition'!$J$9,'Fee Driven Attrition'!$K$9),1)</f>
        <v>1</v>
      </c>
      <c r="AC62" s="29"/>
      <c r="AD62" s="23"/>
      <c r="AE62" s="23">
        <f>INDEX(Model!$R62:$V62,,MATCH(Model!AE$14,Model!$R$14:'Model'!$V$14,FALSE))*INDEX(Model!$X62:$AB62,MATCH(Model!AE$12+Model!AE$13,Model!$X$14:$AB$14,FALSE))</f>
        <v>1</v>
      </c>
      <c r="AF62" s="23">
        <f>INDEX(Model!$R62:$V62,,MATCH(Model!AF$14,Model!$R$14:'Model'!$V$14,FALSE))*INDEX(Model!$X62:$AB62,MATCH(Model!AF$12+Model!AF$13,Model!$X$14:$AB$14,FALSE))</f>
        <v>1</v>
      </c>
      <c r="AG62" s="23">
        <f>INDEX(Model!$R62:$V62,,MATCH(Model!AG$14,Model!$R$14:'Model'!$V$14,FALSE))*INDEX(Model!$X62:$AB62,MATCH(Model!AG$12+Model!AG$13,Model!$X$14:$AB$14,FALSE))</f>
        <v>0.65</v>
      </c>
      <c r="AH62" s="23">
        <f>INDEX(Model!$R62:$V62,,MATCH(Model!AH$14,Model!$R$14:'Model'!$V$14,FALSE))*INDEX(Model!$X62:$AB62,MATCH(Model!AH$12+Model!AH$13,Model!$X$14:$AB$14,FALSE))</f>
        <v>1</v>
      </c>
      <c r="AI62" s="23">
        <f>INDEX(Model!$R62:$V62,,MATCH(Model!AI$14,Model!$R$14:'Model'!$V$14,FALSE))*INDEX(Model!$X62:$AB62,MATCH(Model!AI$12+Model!AI$13,Model!$X$14:$AB$14,FALSE))</f>
        <v>1</v>
      </c>
      <c r="AJ62" s="23">
        <f>INDEX(Model!$R62:$V62,,MATCH(Model!AJ$14,Model!$R$14:'Model'!$V$14,FALSE))*INDEX(Model!$X62:$AB62,MATCH(Model!AJ$12+Model!AJ$13,Model!$X$14:$AB$14,FALSE))</f>
        <v>1</v>
      </c>
      <c r="AK62" s="23">
        <f>INDEX(Model!$R62:$V62,,MATCH(Model!AK$14,Model!$R$14:'Model'!$V$14,FALSE))*INDEX(Model!$X62:$AB62,MATCH(Model!AK$12+Model!AK$13,Model!$X$14:$AB$14,FALSE))</f>
        <v>1</v>
      </c>
      <c r="AL62" s="23">
        <f>INDEX(Model!$R62:$V62,,MATCH(Model!AL$14,Model!$R$14:'Model'!$V$14,FALSE))*INDEX(Model!$X62:$AB62,MATCH(Model!AL$12+Model!AL$13,Model!$X$14:$AB$14,FALSE))</f>
        <v>0.65</v>
      </c>
      <c r="AM62" s="23">
        <f>INDEX(Model!$R62:$V62,,MATCH(Model!AM$14,Model!$R$14:'Model'!$V$14,FALSE))*INDEX(Model!$X62:$AB62,MATCH(Model!AM$12+Model!AM$13,Model!$X$14:$AB$14,FALSE))</f>
        <v>1</v>
      </c>
      <c r="AN62" s="23">
        <f>INDEX(Model!$R62:$V62,,MATCH(Model!AN$14,Model!$R$14:'Model'!$V$14,FALSE))*INDEX(Model!$X62:$AB62,MATCH(Model!AN$12+Model!AN$13,Model!$X$14:$AB$14,FALSE))</f>
        <v>1</v>
      </c>
      <c r="AO62" s="23">
        <f>INDEX(Model!$R62:$V62,,MATCH(Model!AO$14,Model!$R$14:'Model'!$V$14,FALSE))*INDEX(Model!$X62:$AB62,MATCH(Model!AO$12+Model!AO$13,Model!$X$14:$AB$14,FALSE))</f>
        <v>1</v>
      </c>
      <c r="AP62" s="23">
        <f>INDEX(Model!$R62:$V62,,MATCH(Model!AP$14,Model!$R$14:'Model'!$V$14,FALSE))*INDEX(Model!$X62:$AB62,MATCH(Model!AP$12+Model!AP$13,Model!$X$14:$AB$14,FALSE))</f>
        <v>1</v>
      </c>
      <c r="AQ62" s="23">
        <f>INDEX(Model!$R62:$V62,,MATCH(Model!AQ$14,Model!$R$14:'Model'!$V$14,FALSE))*INDEX(Model!$X62:$AB62,MATCH(Model!AQ$12+Model!AQ$13,Model!$X$14:$AB$14,FALSE))</f>
        <v>0.65</v>
      </c>
      <c r="AR62" s="23">
        <f>INDEX(Model!$R62:$V62,,MATCH(Model!AR$14,Model!$R$14:'Model'!$V$14,FALSE))*INDEX(Model!$X62:$AB62,MATCH(Model!AR$12+Model!AR$13,Model!$X$14:$AB$14,FALSE))</f>
        <v>1</v>
      </c>
      <c r="AS62" s="23">
        <f>INDEX(Model!$R62:$V62,,MATCH(Model!AS$14,Model!$R$14:'Model'!$V$14,FALSE))*INDEX(Model!$X62:$AB62,MATCH(Model!AS$12+Model!AS$13,Model!$X$14:$AB$14,FALSE))</f>
        <v>1</v>
      </c>
      <c r="AT62" s="23">
        <f>INDEX(Model!$R62:$V62,,MATCH(Model!AT$14,Model!$R$14:'Model'!$V$14,FALSE))*INDEX(Model!$X62:$AB62,MATCH(Model!AT$12+Model!AT$13,Model!$X$14:$AB$14,FALSE))</f>
        <v>1</v>
      </c>
      <c r="AU62" s="23">
        <f>INDEX(Model!$R62:$V62,,MATCH(Model!AU$14,Model!$R$14:'Model'!$V$14,FALSE))*INDEX(Model!$X62:$AB62,MATCH(Model!AU$12+Model!AU$13,Model!$X$14:$AB$14,FALSE))</f>
        <v>1</v>
      </c>
      <c r="AV62" s="23">
        <f>INDEX(Model!$R62:$V62,,MATCH(Model!AV$14,Model!$R$14:'Model'!$V$14,FALSE))*INDEX(Model!$X62:$AB62,MATCH(Model!AV$12+Model!AV$13,Model!$X$14:$AB$14,FALSE))</f>
        <v>0.65</v>
      </c>
      <c r="AW62" s="23">
        <f>INDEX(Model!$R62:$V62,,MATCH(Model!AW$14,Model!$R$14:'Model'!$V$14,FALSE))*INDEX(Model!$X62:$AB62,MATCH(Model!AW$12+Model!AW$13,Model!$X$14:$AB$14,FALSE))</f>
        <v>1</v>
      </c>
      <c r="AX62" s="23">
        <f>INDEX(Model!$R62:$V62,,MATCH(Model!AX$14,Model!$R$14:'Model'!$V$14,FALSE))*INDEX(Model!$X62:$AB62,MATCH(Model!AX$12+Model!AX$13,Model!$X$14:$AB$14,FALSE))</f>
        <v>1</v>
      </c>
      <c r="AY62" s="23">
        <f>INDEX(Model!$R62:$V62,,MATCH(Model!AY$14,Model!$R$14:'Model'!$V$14,FALSE))*INDEX(Model!$X62:$AB62,MATCH(Model!AY$12+Model!AY$13,Model!$X$14:$AB$14,FALSE))</f>
        <v>1</v>
      </c>
      <c r="AZ62" s="23">
        <f>INDEX(Model!$R62:$V62,,MATCH(Model!AZ$14,Model!$R$14:'Model'!$V$14,FALSE))*INDEX(Model!$X62:$AB62,MATCH(Model!AZ$12+Model!AZ$13,Model!$X$14:$AB$14,FALSE))</f>
        <v>1</v>
      </c>
      <c r="BA62" s="23">
        <f>INDEX(Model!$R62:$V62,,MATCH(Model!BA$14,Model!$R$14:'Model'!$V$14,FALSE))*INDEX(Model!$X62:$AB62,MATCH(Model!BA$12+Model!BA$13,Model!$X$14:$AB$14,FALSE))</f>
        <v>0.65</v>
      </c>
      <c r="BB62" s="23">
        <f>INDEX(Model!$R62:$V62,,MATCH(Model!BB$14,Model!$R$14:'Model'!$V$14,FALSE))*INDEX(Model!$X62:$AB62,MATCH(Model!BB$12+Model!BB$13,Model!$X$14:$AB$14,FALSE))</f>
        <v>1</v>
      </c>
      <c r="BC62" s="23">
        <f>INDEX(Model!$R62:$V62,,MATCH(Model!BC$14,Model!$R$14:'Model'!$V$14,FALSE))*INDEX(Model!$X62:$AB62,MATCH(Model!BC$12+Model!BC$13,Model!$X$14:$AB$14,FALSE))</f>
        <v>1</v>
      </c>
      <c r="BD62" s="60"/>
      <c r="BE62" s="33">
        <f>Model!C62*1%</f>
        <v>231.04071072420629</v>
      </c>
      <c r="BF62" s="1"/>
      <c r="BG62" s="1"/>
      <c r="BH62" s="38">
        <f>IF(Model!$C62&lt;Model!CI$12,Model!CI$13,0)</f>
        <v>0</v>
      </c>
      <c r="BI62" s="38">
        <f>IF(Model!$C62&lt;Model!CJ$12,Model!CJ$13,0)</f>
        <v>0</v>
      </c>
      <c r="BJ62" s="38">
        <f>IF(Model!$C62&lt;Model!CK$12,Model!CK$13,0)</f>
        <v>0</v>
      </c>
      <c r="BK62" s="38">
        <f>IF(Model!$C62&lt;Model!CL$12,Model!CL$13,0)</f>
        <v>0</v>
      </c>
      <c r="BL62" s="38">
        <f>IF(Model!$C62&lt;Model!CM$12,Model!CM$13,0)</f>
        <v>0</v>
      </c>
      <c r="BM62" s="38">
        <f>IF(Model!$C62&lt;Model!CN$12,Model!CN$13,0)</f>
        <v>0</v>
      </c>
      <c r="BN62" s="38">
        <f>IF(Model!$C62&lt;Model!CO$12,Model!CO$13,0)</f>
        <v>0</v>
      </c>
      <c r="BO62" s="38">
        <f>IF(Model!$C62&lt;Model!CP$12,Model!CP$13,0)</f>
        <v>0</v>
      </c>
      <c r="BP62" s="38">
        <f>IF(Model!$C62&lt;Model!CQ$12,Model!CQ$13,0)</f>
        <v>0</v>
      </c>
      <c r="BQ62" s="38">
        <f>IF(Model!$C62&lt;Model!CR$12,Model!CR$13,0)</f>
        <v>0</v>
      </c>
      <c r="BR62" s="38">
        <f>IF(Model!$C62&lt;Model!CS$12,Model!CS$13,0)</f>
        <v>0</v>
      </c>
      <c r="BS62" s="38">
        <f>IF(Model!$C62&lt;Model!CT$12,Model!CT$13,0)</f>
        <v>0</v>
      </c>
      <c r="BT62" s="38">
        <f>IF(Model!$C62&lt;Model!CU$12,Model!CU$13,0)</f>
        <v>0</v>
      </c>
      <c r="BU62" s="38">
        <f>IF(Model!$C62&lt;Model!CV$12,Model!CV$13,0)</f>
        <v>0</v>
      </c>
      <c r="BV62" s="38">
        <f>IF(Model!$C62&lt;Model!CW$12,Model!CW$13,0)</f>
        <v>0</v>
      </c>
      <c r="BW62" s="38">
        <f>IF(Model!$C62&lt;Model!CX$12,Model!CX$13,0)</f>
        <v>0</v>
      </c>
      <c r="BX62" s="38">
        <f>IF(Model!$C62&lt;Model!CY$12,Model!CY$13,0)</f>
        <v>0</v>
      </c>
      <c r="BY62" s="38">
        <f>IF(Model!$C62&lt;Model!CZ$12,Model!CZ$13,0)</f>
        <v>0</v>
      </c>
      <c r="BZ62" s="38">
        <f>IF(Model!$C62&lt;Model!DA$12,Model!DA$13,0)</f>
        <v>0</v>
      </c>
      <c r="CA62" s="38">
        <f>IF(Model!$C62&lt;Model!DB$12,Model!DB$13,0)</f>
        <v>0</v>
      </c>
      <c r="CB62" s="38">
        <f>IF(Model!$C62&lt;Model!DC$12,Model!DC$13,0)</f>
        <v>0</v>
      </c>
      <c r="CC62" s="38">
        <f>IF(Model!$C62&lt;Model!DD$12,Model!DD$13,0)</f>
        <v>0</v>
      </c>
      <c r="CD62" s="38">
        <f>IF(Model!$C62&lt;Model!DE$12,Model!DE$13,0)</f>
        <v>0</v>
      </c>
      <c r="CE62" s="38">
        <f>IF(Model!$C62&lt;Model!DF$12,Model!DF$13,0)</f>
        <v>0</v>
      </c>
      <c r="CF62" s="38">
        <f>IF(Model!$C62&lt;Model!DG$12,Model!DG$13,0)</f>
        <v>0</v>
      </c>
      <c r="CG62" s="1"/>
      <c r="CH62" s="1"/>
      <c r="CI62" s="40">
        <f>Model!$BE62+Model!BH62-50</f>
        <v>181.04071072420629</v>
      </c>
      <c r="CJ62" s="40">
        <f>Model!$BE62+Model!BI62-50</f>
        <v>181.04071072420629</v>
      </c>
      <c r="CK62" s="40">
        <f>Model!$BE62+Model!BJ62-50</f>
        <v>181.04071072420629</v>
      </c>
      <c r="CL62" s="40">
        <f>Model!$BE62+Model!BK62-50</f>
        <v>181.04071072420629</v>
      </c>
      <c r="CM62" s="40">
        <f>Model!$BE62+Model!BL62-50</f>
        <v>181.04071072420629</v>
      </c>
      <c r="CN62" s="40">
        <f>Model!$BE62+Model!BM62-50</f>
        <v>181.04071072420629</v>
      </c>
      <c r="CO62" s="40">
        <f>Model!$BE62+Model!BN62-50</f>
        <v>181.04071072420629</v>
      </c>
      <c r="CP62" s="40">
        <f>Model!$BE62+Model!BO62-50</f>
        <v>181.04071072420629</v>
      </c>
      <c r="CQ62" s="40">
        <f>Model!$BE62+Model!BP62-50</f>
        <v>181.04071072420629</v>
      </c>
      <c r="CR62" s="40">
        <f>Model!$BE62+Model!BQ62-50</f>
        <v>181.04071072420629</v>
      </c>
      <c r="CS62" s="40">
        <f>Model!$BE62+Model!BR62-50</f>
        <v>181.04071072420629</v>
      </c>
      <c r="CT62" s="40">
        <f>Model!$BE62+Model!BS62-50</f>
        <v>181.04071072420629</v>
      </c>
      <c r="CU62" s="40">
        <f>Model!$BE62+Model!BT62-50</f>
        <v>181.04071072420629</v>
      </c>
      <c r="CV62" s="40">
        <f>Model!$BE62+Model!BU62-50</f>
        <v>181.04071072420629</v>
      </c>
      <c r="CW62" s="40">
        <f>Model!$BE62+Model!BV62-50</f>
        <v>181.04071072420629</v>
      </c>
      <c r="CX62" s="40">
        <f>Model!$BE62+Model!BW62-50</f>
        <v>181.04071072420629</v>
      </c>
      <c r="CY62" s="40">
        <f>Model!$BE62+Model!BX62-50</f>
        <v>181.04071072420629</v>
      </c>
      <c r="CZ62" s="40">
        <f>Model!$BE62+Model!BY62-50</f>
        <v>181.04071072420629</v>
      </c>
      <c r="DA62" s="40">
        <f>Model!$BE62+Model!BZ62-50</f>
        <v>181.04071072420629</v>
      </c>
      <c r="DB62" s="40">
        <f>Model!$BE62+Model!CA62-50</f>
        <v>181.04071072420629</v>
      </c>
      <c r="DC62" s="40">
        <f>Model!$BE62+Model!CB62-50</f>
        <v>181.04071072420629</v>
      </c>
      <c r="DD62" s="40">
        <f>Model!$BE62+Model!CC62-50</f>
        <v>181.04071072420629</v>
      </c>
      <c r="DE62" s="40">
        <f>Model!$BE62+Model!CD62-50</f>
        <v>181.04071072420629</v>
      </c>
      <c r="DF62" s="40">
        <f>Model!$BE62+Model!CE62-50</f>
        <v>181.04071072420629</v>
      </c>
      <c r="DG62" s="40">
        <f>Model!$BE62+Model!CF62-50</f>
        <v>181.04071072420629</v>
      </c>
      <c r="DH62" s="36"/>
      <c r="DI62" s="36"/>
      <c r="DJ62" s="40">
        <f>Model!AE62*Model!CI62</f>
        <v>181.04071072420629</v>
      </c>
      <c r="DK62" s="40">
        <f>Model!AF62*Model!CJ62</f>
        <v>181.04071072420629</v>
      </c>
      <c r="DL62" s="40">
        <f>Model!AG62*Model!CK62</f>
        <v>117.6764619707341</v>
      </c>
      <c r="DM62" s="40">
        <f>Model!AH62*Model!CL62</f>
        <v>181.04071072420629</v>
      </c>
      <c r="DN62" s="40">
        <f>Model!AI62*Model!CM62</f>
        <v>181.04071072420629</v>
      </c>
      <c r="DO62" s="40">
        <f>Model!AJ62*Model!CN62</f>
        <v>181.04071072420629</v>
      </c>
      <c r="DP62" s="40">
        <f>Model!AK62*Model!CO62</f>
        <v>181.04071072420629</v>
      </c>
      <c r="DQ62" s="40">
        <f>Model!AL62*Model!CP62</f>
        <v>117.6764619707341</v>
      </c>
      <c r="DR62" s="40">
        <f>Model!AM62*Model!CQ62</f>
        <v>181.04071072420629</v>
      </c>
      <c r="DS62" s="40">
        <f>Model!AN62*Model!CR62</f>
        <v>181.04071072420629</v>
      </c>
      <c r="DT62" s="40">
        <f>Model!AO62*Model!CS62</f>
        <v>181.04071072420629</v>
      </c>
      <c r="DU62" s="40">
        <f>Model!AP62*Model!CT62</f>
        <v>181.04071072420629</v>
      </c>
      <c r="DV62" s="40">
        <f>Model!AQ62*Model!CU62</f>
        <v>117.6764619707341</v>
      </c>
      <c r="DW62" s="40">
        <f>Model!AR62*Model!CV62</f>
        <v>181.04071072420629</v>
      </c>
      <c r="DX62" s="40">
        <f>Model!AS62*Model!CW62</f>
        <v>181.04071072420629</v>
      </c>
      <c r="DY62" s="40">
        <f>Model!AT62*Model!CX62</f>
        <v>181.04071072420629</v>
      </c>
      <c r="DZ62" s="40">
        <f>Model!AU62*Model!CY62</f>
        <v>181.04071072420629</v>
      </c>
      <c r="EA62" s="40">
        <f>Model!AV62*Model!CZ62</f>
        <v>117.6764619707341</v>
      </c>
      <c r="EB62" s="40">
        <f>Model!AW62*Model!DA62</f>
        <v>181.04071072420629</v>
      </c>
      <c r="EC62" s="40">
        <f>Model!AX62*Model!DB62</f>
        <v>181.04071072420629</v>
      </c>
      <c r="ED62" s="40">
        <f>Model!AY62*Model!DC62</f>
        <v>181.04071072420629</v>
      </c>
      <c r="EE62" s="40">
        <f>Model!AZ62*Model!DD62</f>
        <v>181.04071072420629</v>
      </c>
      <c r="EF62" s="40">
        <f>Model!BA62*Model!DE62</f>
        <v>117.6764619707341</v>
      </c>
      <c r="EG62" s="40">
        <f>Model!BB62*Model!DF62</f>
        <v>181.04071072420629</v>
      </c>
      <c r="EH62" s="40">
        <f>Model!BC62*Model!DG62</f>
        <v>181.04071072420629</v>
      </c>
      <c r="EI62" s="36"/>
      <c r="EJ62" s="36"/>
      <c r="EK62" s="36"/>
      <c r="EL62" s="36"/>
      <c r="EM62" s="36"/>
      <c r="EN62" s="36"/>
      <c r="EO62" s="36"/>
      <c r="EP62" s="36"/>
      <c r="EQ62" s="36"/>
      <c r="ER62" s="36"/>
      <c r="ES62" s="36"/>
      <c r="ET62" s="36"/>
      <c r="EU62" s="36"/>
    </row>
    <row r="63" spans="1:151">
      <c r="A63">
        <v>1118</v>
      </c>
      <c r="B63" s="29">
        <f>INDEX('Customer Longevity'!$A$7:$A$206,MATCH(Scratch!A63,'Customer Longevity'!$B$7:$B$206,0))</f>
        <v>4.9864883943672238</v>
      </c>
      <c r="C63" s="3">
        <f ca="1">VLOOKUP(A63,'Average Balance'!A:B,2,FALSE)</f>
        <v>17341.842449168893</v>
      </c>
      <c r="D63" s="3"/>
      <c r="E63" s="29">
        <f>INDEX('Distance to Each Branch'!$C$7:$C$806,MATCH(Scratch!$A63&amp;Scratch!E$14,'Distance to Each Branch'!$K$7:$K$806,0))</f>
        <v>6.5286173081190624</v>
      </c>
      <c r="F63" s="29">
        <f>INDEX('Distance to Each Branch'!$C$7:$C$806,MATCH(Scratch!$A63&amp;Scratch!F$14,'Distance to Each Branch'!$K$7:$K$806,0))</f>
        <v>1.7279640205661082</v>
      </c>
      <c r="G63" s="29">
        <f>INDEX('Distance to Each Branch'!$C$7:$C$806,MATCH(Scratch!$A63&amp;Scratch!G$14,'Distance to Each Branch'!$K$7:$K$806,0))</f>
        <v>1.2771009865696286</v>
      </c>
      <c r="H63" s="29">
        <f>INDEX('Distance to Each Branch'!$C$7:$C$806,MATCH(Scratch!$A63&amp;Scratch!H$14,'Distance to Each Branch'!$K$7:$K$806,0))</f>
        <v>1.7365991008994104</v>
      </c>
      <c r="I63" s="29" t="str">
        <f t="shared" si="24"/>
        <v>Branch C</v>
      </c>
      <c r="K63" s="34">
        <f>MIN(Model!E63:'Model'!H63)</f>
        <v>1.2771009865696286</v>
      </c>
      <c r="L63" s="34">
        <v>0</v>
      </c>
      <c r="M63" s="29">
        <f>IF(Model!E63=Model!$K63,SMALL(Model!$E63:'Model'!$H63,2)-Model!$K63,0)</f>
        <v>0</v>
      </c>
      <c r="N63" s="29">
        <f>IF(Model!F63=Model!$K63,SMALL(Model!$E63:'Model'!$H63,2)-Model!$K63,0)</f>
        <v>0</v>
      </c>
      <c r="O63" s="29">
        <f>IF(Model!G63=Model!$K63,SMALL(Model!$E63:'Model'!$H63,2)-Model!$K63,0)</f>
        <v>0.45086303399647965</v>
      </c>
      <c r="P63" s="29">
        <f>IF(Model!H63=Model!$K63,SMALL(Model!$E63:'Model'!$H63,2)-Model!$K63,0)</f>
        <v>0</v>
      </c>
      <c r="R63" s="23">
        <v>1</v>
      </c>
      <c r="S63" s="23">
        <f>(1-IF(Model!M63=0,0,INDEX('Branch Closure Driven Attrition'!$D$9:$G$12,MATCH(Model!$B63,'Branch Closure Driven Attrition'!$C$9:$C$12,TRUE),MATCH(Model!M63,'Branch Closure Driven Attrition'!$D$8:$G$8,TRUE))))</f>
        <v>1</v>
      </c>
      <c r="T63" s="23">
        <f>(1-IF(Model!N63=0,0,INDEX('Branch Closure Driven Attrition'!$D$9:$G$12,MATCH(Model!$B63,'Branch Closure Driven Attrition'!$C$9:$C$12,TRUE),MATCH(Model!N63,'Branch Closure Driven Attrition'!$D$8:$G$8,TRUE))))</f>
        <v>1</v>
      </c>
      <c r="U63" s="23">
        <f>(1-IF(Model!O63=0,0,INDEX('Branch Closure Driven Attrition'!$D$9:$G$12,MATCH(Model!$B63,'Branch Closure Driven Attrition'!$C$9:$C$12,TRUE),MATCH(Model!O63,'Branch Closure Driven Attrition'!$D$8:$G$8,TRUE))))</f>
        <v>0.7</v>
      </c>
      <c r="V63" s="23">
        <f>(1-IF(Model!P63=0,0,INDEX('Branch Closure Driven Attrition'!$D$9:$G$12,MATCH(Model!$B63,'Branch Closure Driven Attrition'!$C$9:$C$12,TRUE),MATCH(Model!P63,'Branch Closure Driven Attrition'!$D$8:$G$8,TRUE))))</f>
        <v>1</v>
      </c>
      <c r="W63" s="29"/>
      <c r="X63" s="23">
        <f>Model!R63</f>
        <v>1</v>
      </c>
      <c r="Y63" s="23">
        <f>IF(Model!$C63&lt;'Fee Driven Attrition'!$I$8,1-IF(Model!Y$13='Fee Driven Attrition'!$J$7,'Fee Driven Attrition'!$J$8,'Fee Driven Attrition'!$K$8),1)</f>
        <v>1</v>
      </c>
      <c r="Z63" s="23">
        <f>IF(Model!$C63&lt;'Fee Driven Attrition'!$I$9,1-IF(Model!Z$13='Fee Driven Attrition'!$J$7,'Fee Driven Attrition'!$J$9,'Fee Driven Attrition'!$K$9),1)</f>
        <v>1</v>
      </c>
      <c r="AA63" s="23">
        <f>IF(Model!$C63&lt;'Fee Driven Attrition'!$I$8,1-IF(Model!AA$13='Fee Driven Attrition'!$J$7,'Fee Driven Attrition'!$J$8,'Fee Driven Attrition'!$K$8),1)</f>
        <v>1</v>
      </c>
      <c r="AB63" s="23">
        <f>IF(Model!$C63&lt;'Fee Driven Attrition'!$I$9,1-IF(Model!AB$13='Fee Driven Attrition'!$J$7,'Fee Driven Attrition'!$J$9,'Fee Driven Attrition'!$K$9),1)</f>
        <v>1</v>
      </c>
      <c r="AC63" s="29"/>
      <c r="AD63" s="23"/>
      <c r="AE63" s="23">
        <f>INDEX(Model!$R63:$V63,,MATCH(Model!AE$14,Model!$R$14:'Model'!$V$14,FALSE))*INDEX(Model!$X63:$AB63,MATCH(Model!AE$12+Model!AE$13,Model!$X$14:$AB$14,FALSE))</f>
        <v>1</v>
      </c>
      <c r="AF63" s="23">
        <f>INDEX(Model!$R63:$V63,,MATCH(Model!AF$14,Model!$R$14:'Model'!$V$14,FALSE))*INDEX(Model!$X63:$AB63,MATCH(Model!AF$12+Model!AF$13,Model!$X$14:$AB$14,FALSE))</f>
        <v>1</v>
      </c>
      <c r="AG63" s="23">
        <f>INDEX(Model!$R63:$V63,,MATCH(Model!AG$14,Model!$R$14:'Model'!$V$14,FALSE))*INDEX(Model!$X63:$AB63,MATCH(Model!AG$12+Model!AG$13,Model!$X$14:$AB$14,FALSE))</f>
        <v>1</v>
      </c>
      <c r="AH63" s="23">
        <f>INDEX(Model!$R63:$V63,,MATCH(Model!AH$14,Model!$R$14:'Model'!$V$14,FALSE))*INDEX(Model!$X63:$AB63,MATCH(Model!AH$12+Model!AH$13,Model!$X$14:$AB$14,FALSE))</f>
        <v>0.7</v>
      </c>
      <c r="AI63" s="23">
        <f>INDEX(Model!$R63:$V63,,MATCH(Model!AI$14,Model!$R$14:'Model'!$V$14,FALSE))*INDEX(Model!$X63:$AB63,MATCH(Model!AI$12+Model!AI$13,Model!$X$14:$AB$14,FALSE))</f>
        <v>1</v>
      </c>
      <c r="AJ63" s="23">
        <f>INDEX(Model!$R63:$V63,,MATCH(Model!AJ$14,Model!$R$14:'Model'!$V$14,FALSE))*INDEX(Model!$X63:$AB63,MATCH(Model!AJ$12+Model!AJ$13,Model!$X$14:$AB$14,FALSE))</f>
        <v>1</v>
      </c>
      <c r="AK63" s="23">
        <f>INDEX(Model!$R63:$V63,,MATCH(Model!AK$14,Model!$R$14:'Model'!$V$14,FALSE))*INDEX(Model!$X63:$AB63,MATCH(Model!AK$12+Model!AK$13,Model!$X$14:$AB$14,FALSE))</f>
        <v>1</v>
      </c>
      <c r="AL63" s="23">
        <f>INDEX(Model!$R63:$V63,,MATCH(Model!AL$14,Model!$R$14:'Model'!$V$14,FALSE))*INDEX(Model!$X63:$AB63,MATCH(Model!AL$12+Model!AL$13,Model!$X$14:$AB$14,FALSE))</f>
        <v>1</v>
      </c>
      <c r="AM63" s="23">
        <f>INDEX(Model!$R63:$V63,,MATCH(Model!AM$14,Model!$R$14:'Model'!$V$14,FALSE))*INDEX(Model!$X63:$AB63,MATCH(Model!AM$12+Model!AM$13,Model!$X$14:$AB$14,FALSE))</f>
        <v>0.7</v>
      </c>
      <c r="AN63" s="23">
        <f>INDEX(Model!$R63:$V63,,MATCH(Model!AN$14,Model!$R$14:'Model'!$V$14,FALSE))*INDEX(Model!$X63:$AB63,MATCH(Model!AN$12+Model!AN$13,Model!$X$14:$AB$14,FALSE))</f>
        <v>1</v>
      </c>
      <c r="AO63" s="23">
        <f>INDEX(Model!$R63:$V63,,MATCH(Model!AO$14,Model!$R$14:'Model'!$V$14,FALSE))*INDEX(Model!$X63:$AB63,MATCH(Model!AO$12+Model!AO$13,Model!$X$14:$AB$14,FALSE))</f>
        <v>1</v>
      </c>
      <c r="AP63" s="23">
        <f>INDEX(Model!$R63:$V63,,MATCH(Model!AP$14,Model!$R$14:'Model'!$V$14,FALSE))*INDEX(Model!$X63:$AB63,MATCH(Model!AP$12+Model!AP$13,Model!$X$14:$AB$14,FALSE))</f>
        <v>1</v>
      </c>
      <c r="AQ63" s="23">
        <f>INDEX(Model!$R63:$V63,,MATCH(Model!AQ$14,Model!$R$14:'Model'!$V$14,FALSE))*INDEX(Model!$X63:$AB63,MATCH(Model!AQ$12+Model!AQ$13,Model!$X$14:$AB$14,FALSE))</f>
        <v>1</v>
      </c>
      <c r="AR63" s="23">
        <f>INDEX(Model!$R63:$V63,,MATCH(Model!AR$14,Model!$R$14:'Model'!$V$14,FALSE))*INDEX(Model!$X63:$AB63,MATCH(Model!AR$12+Model!AR$13,Model!$X$14:$AB$14,FALSE))</f>
        <v>0.7</v>
      </c>
      <c r="AS63" s="23">
        <f>INDEX(Model!$R63:$V63,,MATCH(Model!AS$14,Model!$R$14:'Model'!$V$14,FALSE))*INDEX(Model!$X63:$AB63,MATCH(Model!AS$12+Model!AS$13,Model!$X$14:$AB$14,FALSE))</f>
        <v>1</v>
      </c>
      <c r="AT63" s="23">
        <f>INDEX(Model!$R63:$V63,,MATCH(Model!AT$14,Model!$R$14:'Model'!$V$14,FALSE))*INDEX(Model!$X63:$AB63,MATCH(Model!AT$12+Model!AT$13,Model!$X$14:$AB$14,FALSE))</f>
        <v>1</v>
      </c>
      <c r="AU63" s="23">
        <f>INDEX(Model!$R63:$V63,,MATCH(Model!AU$14,Model!$R$14:'Model'!$V$14,FALSE))*INDEX(Model!$X63:$AB63,MATCH(Model!AU$12+Model!AU$13,Model!$X$14:$AB$14,FALSE))</f>
        <v>1</v>
      </c>
      <c r="AV63" s="23">
        <f>INDEX(Model!$R63:$V63,,MATCH(Model!AV$14,Model!$R$14:'Model'!$V$14,FALSE))*INDEX(Model!$X63:$AB63,MATCH(Model!AV$12+Model!AV$13,Model!$X$14:$AB$14,FALSE))</f>
        <v>1</v>
      </c>
      <c r="AW63" s="23">
        <f>INDEX(Model!$R63:$V63,,MATCH(Model!AW$14,Model!$R$14:'Model'!$V$14,FALSE))*INDEX(Model!$X63:$AB63,MATCH(Model!AW$12+Model!AW$13,Model!$X$14:$AB$14,FALSE))</f>
        <v>0.7</v>
      </c>
      <c r="AX63" s="23">
        <f>INDEX(Model!$R63:$V63,,MATCH(Model!AX$14,Model!$R$14:'Model'!$V$14,FALSE))*INDEX(Model!$X63:$AB63,MATCH(Model!AX$12+Model!AX$13,Model!$X$14:$AB$14,FALSE))</f>
        <v>1</v>
      </c>
      <c r="AY63" s="23">
        <f>INDEX(Model!$R63:$V63,,MATCH(Model!AY$14,Model!$R$14:'Model'!$V$14,FALSE))*INDEX(Model!$X63:$AB63,MATCH(Model!AY$12+Model!AY$13,Model!$X$14:$AB$14,FALSE))</f>
        <v>1</v>
      </c>
      <c r="AZ63" s="23">
        <f>INDEX(Model!$R63:$V63,,MATCH(Model!AZ$14,Model!$R$14:'Model'!$V$14,FALSE))*INDEX(Model!$X63:$AB63,MATCH(Model!AZ$12+Model!AZ$13,Model!$X$14:$AB$14,FALSE))</f>
        <v>1</v>
      </c>
      <c r="BA63" s="23">
        <f>INDEX(Model!$R63:$V63,,MATCH(Model!BA$14,Model!$R$14:'Model'!$V$14,FALSE))*INDEX(Model!$X63:$AB63,MATCH(Model!BA$12+Model!BA$13,Model!$X$14:$AB$14,FALSE))</f>
        <v>1</v>
      </c>
      <c r="BB63" s="23">
        <f>INDEX(Model!$R63:$V63,,MATCH(Model!BB$14,Model!$R$14:'Model'!$V$14,FALSE))*INDEX(Model!$X63:$AB63,MATCH(Model!BB$12+Model!BB$13,Model!$X$14:$AB$14,FALSE))</f>
        <v>0.7</v>
      </c>
      <c r="BC63" s="23">
        <f>INDEX(Model!$R63:$V63,,MATCH(Model!BC$14,Model!$R$14:'Model'!$V$14,FALSE))*INDEX(Model!$X63:$AB63,MATCH(Model!BC$12+Model!BC$13,Model!$X$14:$AB$14,FALSE))</f>
        <v>1</v>
      </c>
      <c r="BD63" s="60"/>
      <c r="BE63" s="33">
        <f>Model!C63*1%</f>
        <v>173.41842449168894</v>
      </c>
      <c r="BF63" s="1"/>
      <c r="BG63" s="1"/>
      <c r="BH63" s="38">
        <f>IF(Model!$C63&lt;Model!CI$12,Model!CI$13,0)</f>
        <v>0</v>
      </c>
      <c r="BI63" s="38">
        <f>IF(Model!$C63&lt;Model!CJ$12,Model!CJ$13,0)</f>
        <v>0</v>
      </c>
      <c r="BJ63" s="38">
        <f>IF(Model!$C63&lt;Model!CK$12,Model!CK$13,0)</f>
        <v>0</v>
      </c>
      <c r="BK63" s="38">
        <f>IF(Model!$C63&lt;Model!CL$12,Model!CL$13,0)</f>
        <v>0</v>
      </c>
      <c r="BL63" s="38">
        <f>IF(Model!$C63&lt;Model!CM$12,Model!CM$13,0)</f>
        <v>0</v>
      </c>
      <c r="BM63" s="38">
        <f>IF(Model!$C63&lt;Model!CN$12,Model!CN$13,0)</f>
        <v>0</v>
      </c>
      <c r="BN63" s="38">
        <f>IF(Model!$C63&lt;Model!CO$12,Model!CO$13,0)</f>
        <v>0</v>
      </c>
      <c r="BO63" s="38">
        <f>IF(Model!$C63&lt;Model!CP$12,Model!CP$13,0)</f>
        <v>0</v>
      </c>
      <c r="BP63" s="38">
        <f>IF(Model!$C63&lt;Model!CQ$12,Model!CQ$13,0)</f>
        <v>0</v>
      </c>
      <c r="BQ63" s="38">
        <f>IF(Model!$C63&lt;Model!CR$12,Model!CR$13,0)</f>
        <v>0</v>
      </c>
      <c r="BR63" s="38">
        <f>IF(Model!$C63&lt;Model!CS$12,Model!CS$13,0)</f>
        <v>0</v>
      </c>
      <c r="BS63" s="38">
        <f>IF(Model!$C63&lt;Model!CT$12,Model!CT$13,0)</f>
        <v>0</v>
      </c>
      <c r="BT63" s="38">
        <f>IF(Model!$C63&lt;Model!CU$12,Model!CU$13,0)</f>
        <v>0</v>
      </c>
      <c r="BU63" s="38">
        <f>IF(Model!$C63&lt;Model!CV$12,Model!CV$13,0)</f>
        <v>0</v>
      </c>
      <c r="BV63" s="38">
        <f>IF(Model!$C63&lt;Model!CW$12,Model!CW$13,0)</f>
        <v>0</v>
      </c>
      <c r="BW63" s="38">
        <f>IF(Model!$C63&lt;Model!CX$12,Model!CX$13,0)</f>
        <v>0</v>
      </c>
      <c r="BX63" s="38">
        <f>IF(Model!$C63&lt;Model!CY$12,Model!CY$13,0)</f>
        <v>0</v>
      </c>
      <c r="BY63" s="38">
        <f>IF(Model!$C63&lt;Model!CZ$12,Model!CZ$13,0)</f>
        <v>0</v>
      </c>
      <c r="BZ63" s="38">
        <f>IF(Model!$C63&lt;Model!DA$12,Model!DA$13,0)</f>
        <v>0</v>
      </c>
      <c r="CA63" s="38">
        <f>IF(Model!$C63&lt;Model!DB$12,Model!DB$13,0)</f>
        <v>0</v>
      </c>
      <c r="CB63" s="38">
        <f>IF(Model!$C63&lt;Model!DC$12,Model!DC$13,0)</f>
        <v>0</v>
      </c>
      <c r="CC63" s="38">
        <f>IF(Model!$C63&lt;Model!DD$12,Model!DD$13,0)</f>
        <v>0</v>
      </c>
      <c r="CD63" s="38">
        <f>IF(Model!$C63&lt;Model!DE$12,Model!DE$13,0)</f>
        <v>0</v>
      </c>
      <c r="CE63" s="38">
        <f>IF(Model!$C63&lt;Model!DF$12,Model!DF$13,0)</f>
        <v>0</v>
      </c>
      <c r="CF63" s="38">
        <f>IF(Model!$C63&lt;Model!DG$12,Model!DG$13,0)</f>
        <v>0</v>
      </c>
      <c r="CG63" s="1"/>
      <c r="CH63" s="1"/>
      <c r="CI63" s="40">
        <f>Model!$BE63+Model!BH63-50</f>
        <v>123.41842449168894</v>
      </c>
      <c r="CJ63" s="40">
        <f>Model!$BE63+Model!BI63-50</f>
        <v>123.41842449168894</v>
      </c>
      <c r="CK63" s="40">
        <f>Model!$BE63+Model!BJ63-50</f>
        <v>123.41842449168894</v>
      </c>
      <c r="CL63" s="40">
        <f>Model!$BE63+Model!BK63-50</f>
        <v>123.41842449168894</v>
      </c>
      <c r="CM63" s="40">
        <f>Model!$BE63+Model!BL63-50</f>
        <v>123.41842449168894</v>
      </c>
      <c r="CN63" s="40">
        <f>Model!$BE63+Model!BM63-50</f>
        <v>123.41842449168894</v>
      </c>
      <c r="CO63" s="40">
        <f>Model!$BE63+Model!BN63-50</f>
        <v>123.41842449168894</v>
      </c>
      <c r="CP63" s="40">
        <f>Model!$BE63+Model!BO63-50</f>
        <v>123.41842449168894</v>
      </c>
      <c r="CQ63" s="40">
        <f>Model!$BE63+Model!BP63-50</f>
        <v>123.41842449168894</v>
      </c>
      <c r="CR63" s="40">
        <f>Model!$BE63+Model!BQ63-50</f>
        <v>123.41842449168894</v>
      </c>
      <c r="CS63" s="40">
        <f>Model!$BE63+Model!BR63-50</f>
        <v>123.41842449168894</v>
      </c>
      <c r="CT63" s="40">
        <f>Model!$BE63+Model!BS63-50</f>
        <v>123.41842449168894</v>
      </c>
      <c r="CU63" s="40">
        <f>Model!$BE63+Model!BT63-50</f>
        <v>123.41842449168894</v>
      </c>
      <c r="CV63" s="40">
        <f>Model!$BE63+Model!BU63-50</f>
        <v>123.41842449168894</v>
      </c>
      <c r="CW63" s="40">
        <f>Model!$BE63+Model!BV63-50</f>
        <v>123.41842449168894</v>
      </c>
      <c r="CX63" s="40">
        <f>Model!$BE63+Model!BW63-50</f>
        <v>123.41842449168894</v>
      </c>
      <c r="CY63" s="40">
        <f>Model!$BE63+Model!BX63-50</f>
        <v>123.41842449168894</v>
      </c>
      <c r="CZ63" s="40">
        <f>Model!$BE63+Model!BY63-50</f>
        <v>123.41842449168894</v>
      </c>
      <c r="DA63" s="40">
        <f>Model!$BE63+Model!BZ63-50</f>
        <v>123.41842449168894</v>
      </c>
      <c r="DB63" s="40">
        <f>Model!$BE63+Model!CA63-50</f>
        <v>123.41842449168894</v>
      </c>
      <c r="DC63" s="40">
        <f>Model!$BE63+Model!CB63-50</f>
        <v>123.41842449168894</v>
      </c>
      <c r="DD63" s="40">
        <f>Model!$BE63+Model!CC63-50</f>
        <v>123.41842449168894</v>
      </c>
      <c r="DE63" s="40">
        <f>Model!$BE63+Model!CD63-50</f>
        <v>123.41842449168894</v>
      </c>
      <c r="DF63" s="40">
        <f>Model!$BE63+Model!CE63-50</f>
        <v>123.41842449168894</v>
      </c>
      <c r="DG63" s="40">
        <f>Model!$BE63+Model!CF63-50</f>
        <v>123.41842449168894</v>
      </c>
      <c r="DH63" s="36"/>
      <c r="DI63" s="36"/>
      <c r="DJ63" s="40">
        <f>Model!AE63*Model!CI63</f>
        <v>123.41842449168894</v>
      </c>
      <c r="DK63" s="40">
        <f>Model!AF63*Model!CJ63</f>
        <v>123.41842449168894</v>
      </c>
      <c r="DL63" s="40">
        <f>Model!AG63*Model!CK63</f>
        <v>123.41842449168894</v>
      </c>
      <c r="DM63" s="40">
        <f>Model!AH63*Model!CL63</f>
        <v>86.392897144182257</v>
      </c>
      <c r="DN63" s="40">
        <f>Model!AI63*Model!CM63</f>
        <v>123.41842449168894</v>
      </c>
      <c r="DO63" s="40">
        <f>Model!AJ63*Model!CN63</f>
        <v>123.41842449168894</v>
      </c>
      <c r="DP63" s="40">
        <f>Model!AK63*Model!CO63</f>
        <v>123.41842449168894</v>
      </c>
      <c r="DQ63" s="40">
        <f>Model!AL63*Model!CP63</f>
        <v>123.41842449168894</v>
      </c>
      <c r="DR63" s="40">
        <f>Model!AM63*Model!CQ63</f>
        <v>86.392897144182257</v>
      </c>
      <c r="DS63" s="40">
        <f>Model!AN63*Model!CR63</f>
        <v>123.41842449168894</v>
      </c>
      <c r="DT63" s="40">
        <f>Model!AO63*Model!CS63</f>
        <v>123.41842449168894</v>
      </c>
      <c r="DU63" s="40">
        <f>Model!AP63*Model!CT63</f>
        <v>123.41842449168894</v>
      </c>
      <c r="DV63" s="40">
        <f>Model!AQ63*Model!CU63</f>
        <v>123.41842449168894</v>
      </c>
      <c r="DW63" s="40">
        <f>Model!AR63*Model!CV63</f>
        <v>86.392897144182257</v>
      </c>
      <c r="DX63" s="40">
        <f>Model!AS63*Model!CW63</f>
        <v>123.41842449168894</v>
      </c>
      <c r="DY63" s="40">
        <f>Model!AT63*Model!CX63</f>
        <v>123.41842449168894</v>
      </c>
      <c r="DZ63" s="40">
        <f>Model!AU63*Model!CY63</f>
        <v>123.41842449168894</v>
      </c>
      <c r="EA63" s="40">
        <f>Model!AV63*Model!CZ63</f>
        <v>123.41842449168894</v>
      </c>
      <c r="EB63" s="40">
        <f>Model!AW63*Model!DA63</f>
        <v>86.392897144182257</v>
      </c>
      <c r="EC63" s="40">
        <f>Model!AX63*Model!DB63</f>
        <v>123.41842449168894</v>
      </c>
      <c r="ED63" s="40">
        <f>Model!AY63*Model!DC63</f>
        <v>123.41842449168894</v>
      </c>
      <c r="EE63" s="40">
        <f>Model!AZ63*Model!DD63</f>
        <v>123.41842449168894</v>
      </c>
      <c r="EF63" s="40">
        <f>Model!BA63*Model!DE63</f>
        <v>123.41842449168894</v>
      </c>
      <c r="EG63" s="40">
        <f>Model!BB63*Model!DF63</f>
        <v>86.392897144182257</v>
      </c>
      <c r="EH63" s="40">
        <f>Model!BC63*Model!DG63</f>
        <v>123.41842449168894</v>
      </c>
      <c r="EI63" s="36"/>
      <c r="EJ63" s="36"/>
      <c r="EK63" s="36"/>
      <c r="EL63" s="36"/>
      <c r="EM63" s="36"/>
      <c r="EN63" s="36"/>
      <c r="EO63" s="36"/>
      <c r="EP63" s="36"/>
      <c r="EQ63" s="36"/>
      <c r="ER63" s="36"/>
      <c r="ES63" s="36"/>
      <c r="ET63" s="36"/>
      <c r="EU63" s="36"/>
    </row>
    <row r="64" spans="1:151">
      <c r="A64">
        <v>1017</v>
      </c>
      <c r="B64" s="29">
        <f>INDEX('Customer Longevity'!$A$7:$A$206,MATCH(Scratch!A64,'Customer Longevity'!$B$7:$B$206,0))</f>
        <v>12.690559257994487</v>
      </c>
      <c r="C64" s="3">
        <f ca="1">VLOOKUP(A64,'Average Balance'!A:B,2,FALSE)</f>
        <v>8969.6504664981076</v>
      </c>
      <c r="D64" s="3"/>
      <c r="E64" s="29">
        <f>INDEX('Distance to Each Branch'!$C$7:$C$806,MATCH(Scratch!$A64&amp;Scratch!E$14,'Distance to Each Branch'!$K$7:$K$806,0))</f>
        <v>6.1267795032883354</v>
      </c>
      <c r="F64" s="29">
        <f>INDEX('Distance to Each Branch'!$C$7:$C$806,MATCH(Scratch!$A64&amp;Scratch!F$14,'Distance to Each Branch'!$K$7:$K$806,0))</f>
        <v>2.4754420790961063</v>
      </c>
      <c r="G64" s="29">
        <f>INDEX('Distance to Each Branch'!$C$7:$C$806,MATCH(Scratch!$A64&amp;Scratch!G$14,'Distance to Each Branch'!$K$7:$K$806,0))</f>
        <v>2.6035859657023348</v>
      </c>
      <c r="H64" s="29">
        <f>INDEX('Distance to Each Branch'!$C$7:$C$806,MATCH(Scratch!$A64&amp;Scratch!H$14,'Distance to Each Branch'!$K$7:$K$806,0))</f>
        <v>0.65459731808634503</v>
      </c>
      <c r="I64" s="29" t="str">
        <f t="shared" si="24"/>
        <v>Branch D</v>
      </c>
      <c r="K64" s="34">
        <f>MIN(Model!E64:'Model'!H64)</f>
        <v>0.65459731808634503</v>
      </c>
      <c r="L64" s="34">
        <v>0</v>
      </c>
      <c r="M64" s="29">
        <f>IF(Model!E64=Model!$K64,SMALL(Model!$E64:'Model'!$H64,2)-Model!$K64,0)</f>
        <v>0</v>
      </c>
      <c r="N64" s="29">
        <f>IF(Model!F64=Model!$K64,SMALL(Model!$E64:'Model'!$H64,2)-Model!$K64,0)</f>
        <v>0</v>
      </c>
      <c r="O64" s="29">
        <f>IF(Model!G64=Model!$K64,SMALL(Model!$E64:'Model'!$H64,2)-Model!$K64,0)</f>
        <v>0</v>
      </c>
      <c r="P64" s="29">
        <f>IF(Model!H64=Model!$K64,SMALL(Model!$E64:'Model'!$H64,2)-Model!$K64,0)</f>
        <v>1.8208447610097611</v>
      </c>
      <c r="R64" s="23">
        <v>1</v>
      </c>
      <c r="S64" s="23">
        <f>(1-IF(Model!M64=0,0,INDEX('Branch Closure Driven Attrition'!$D$9:$G$12,MATCH(Model!$B64,'Branch Closure Driven Attrition'!$C$9:$C$12,TRUE),MATCH(Model!M64,'Branch Closure Driven Attrition'!$D$8:$G$8,TRUE))))</f>
        <v>1</v>
      </c>
      <c r="T64" s="23">
        <f>(1-IF(Model!N64=0,0,INDEX('Branch Closure Driven Attrition'!$D$9:$G$12,MATCH(Model!$B64,'Branch Closure Driven Attrition'!$C$9:$C$12,TRUE),MATCH(Model!N64,'Branch Closure Driven Attrition'!$D$8:$G$8,TRUE))))</f>
        <v>1</v>
      </c>
      <c r="U64" s="23">
        <f>(1-IF(Model!O64=0,0,INDEX('Branch Closure Driven Attrition'!$D$9:$G$12,MATCH(Model!$B64,'Branch Closure Driven Attrition'!$C$9:$C$12,TRUE),MATCH(Model!O64,'Branch Closure Driven Attrition'!$D$8:$G$8,TRUE))))</f>
        <v>1</v>
      </c>
      <c r="V64" s="23">
        <f>(1-IF(Model!P64=0,0,INDEX('Branch Closure Driven Attrition'!$D$9:$G$12,MATCH(Model!$B64,'Branch Closure Driven Attrition'!$C$9:$C$12,TRUE),MATCH(Model!P64,'Branch Closure Driven Attrition'!$D$8:$G$8,TRUE))))</f>
        <v>0.65</v>
      </c>
      <c r="W64" s="29"/>
      <c r="X64" s="23">
        <f>Model!R64</f>
        <v>1</v>
      </c>
      <c r="Y64" s="23">
        <f>IF(Model!$C64&lt;'Fee Driven Attrition'!$I$8,1-IF(Model!Y$13='Fee Driven Attrition'!$J$7,'Fee Driven Attrition'!$J$8,'Fee Driven Attrition'!$K$8),1)</f>
        <v>0.9</v>
      </c>
      <c r="Z64" s="23">
        <f>IF(Model!$C64&lt;'Fee Driven Attrition'!$I$9,1-IF(Model!Z$13='Fee Driven Attrition'!$J$7,'Fee Driven Attrition'!$J$9,'Fee Driven Attrition'!$K$9),1)</f>
        <v>0.95</v>
      </c>
      <c r="AA64" s="23">
        <f>IF(Model!$C64&lt;'Fee Driven Attrition'!$I$8,1-IF(Model!AA$13='Fee Driven Attrition'!$J$7,'Fee Driven Attrition'!$J$8,'Fee Driven Attrition'!$K$8),1)</f>
        <v>0.8</v>
      </c>
      <c r="AB64" s="23">
        <f>IF(Model!$C64&lt;'Fee Driven Attrition'!$I$9,1-IF(Model!AB$13='Fee Driven Attrition'!$J$7,'Fee Driven Attrition'!$J$9,'Fee Driven Attrition'!$K$9),1)</f>
        <v>0.85</v>
      </c>
      <c r="AC64" s="29"/>
      <c r="AD64" s="23"/>
      <c r="AE64" s="23">
        <f>INDEX(Model!$R64:$V64,,MATCH(Model!AE$14,Model!$R$14:'Model'!$V$14,FALSE))*INDEX(Model!$X64:$AB64,MATCH(Model!AE$12+Model!AE$13,Model!$X$14:$AB$14,FALSE))</f>
        <v>1</v>
      </c>
      <c r="AF64" s="23">
        <f>INDEX(Model!$R64:$V64,,MATCH(Model!AF$14,Model!$R$14:'Model'!$V$14,FALSE))*INDEX(Model!$X64:$AB64,MATCH(Model!AF$12+Model!AF$13,Model!$X$14:$AB$14,FALSE))</f>
        <v>1</v>
      </c>
      <c r="AG64" s="23">
        <f>INDEX(Model!$R64:$V64,,MATCH(Model!AG$14,Model!$R$14:'Model'!$V$14,FALSE))*INDEX(Model!$X64:$AB64,MATCH(Model!AG$12+Model!AG$13,Model!$X$14:$AB$14,FALSE))</f>
        <v>1</v>
      </c>
      <c r="AH64" s="23">
        <f>INDEX(Model!$R64:$V64,,MATCH(Model!AH$14,Model!$R$14:'Model'!$V$14,FALSE))*INDEX(Model!$X64:$AB64,MATCH(Model!AH$12+Model!AH$13,Model!$X$14:$AB$14,FALSE))</f>
        <v>1</v>
      </c>
      <c r="AI64" s="23">
        <f>INDEX(Model!$R64:$V64,,MATCH(Model!AI$14,Model!$R$14:'Model'!$V$14,FALSE))*INDEX(Model!$X64:$AB64,MATCH(Model!AI$12+Model!AI$13,Model!$X$14:$AB$14,FALSE))</f>
        <v>0.65</v>
      </c>
      <c r="AJ64" s="23">
        <f>INDEX(Model!$R64:$V64,,MATCH(Model!AJ$14,Model!$R$14:'Model'!$V$14,FALSE))*INDEX(Model!$X64:$AB64,MATCH(Model!AJ$12+Model!AJ$13,Model!$X$14:$AB$14,FALSE))</f>
        <v>0.9</v>
      </c>
      <c r="AK64" s="23">
        <f>INDEX(Model!$R64:$V64,,MATCH(Model!AK$14,Model!$R$14:'Model'!$V$14,FALSE))*INDEX(Model!$X64:$AB64,MATCH(Model!AK$12+Model!AK$13,Model!$X$14:$AB$14,FALSE))</f>
        <v>0.9</v>
      </c>
      <c r="AL64" s="23">
        <f>INDEX(Model!$R64:$V64,,MATCH(Model!AL$14,Model!$R$14:'Model'!$V$14,FALSE))*INDEX(Model!$X64:$AB64,MATCH(Model!AL$12+Model!AL$13,Model!$X$14:$AB$14,FALSE))</f>
        <v>0.9</v>
      </c>
      <c r="AM64" s="23">
        <f>INDEX(Model!$R64:$V64,,MATCH(Model!AM$14,Model!$R$14:'Model'!$V$14,FALSE))*INDEX(Model!$X64:$AB64,MATCH(Model!AM$12+Model!AM$13,Model!$X$14:$AB$14,FALSE))</f>
        <v>0.9</v>
      </c>
      <c r="AN64" s="23">
        <f>INDEX(Model!$R64:$V64,,MATCH(Model!AN$14,Model!$R$14:'Model'!$V$14,FALSE))*INDEX(Model!$X64:$AB64,MATCH(Model!AN$12+Model!AN$13,Model!$X$14:$AB$14,FALSE))</f>
        <v>0.58500000000000008</v>
      </c>
      <c r="AO64" s="23">
        <f>INDEX(Model!$R64:$V64,,MATCH(Model!AO$14,Model!$R$14:'Model'!$V$14,FALSE))*INDEX(Model!$X64:$AB64,MATCH(Model!AO$12+Model!AO$13,Model!$X$14:$AB$14,FALSE))</f>
        <v>0.95</v>
      </c>
      <c r="AP64" s="23">
        <f>INDEX(Model!$R64:$V64,,MATCH(Model!AP$14,Model!$R$14:'Model'!$V$14,FALSE))*INDEX(Model!$X64:$AB64,MATCH(Model!AP$12+Model!AP$13,Model!$X$14:$AB$14,FALSE))</f>
        <v>0.95</v>
      </c>
      <c r="AQ64" s="23">
        <f>INDEX(Model!$R64:$V64,,MATCH(Model!AQ$14,Model!$R$14:'Model'!$V$14,FALSE))*INDEX(Model!$X64:$AB64,MATCH(Model!AQ$12+Model!AQ$13,Model!$X$14:$AB$14,FALSE))</f>
        <v>0.95</v>
      </c>
      <c r="AR64" s="23">
        <f>INDEX(Model!$R64:$V64,,MATCH(Model!AR$14,Model!$R$14:'Model'!$V$14,FALSE))*INDEX(Model!$X64:$AB64,MATCH(Model!AR$12+Model!AR$13,Model!$X$14:$AB$14,FALSE))</f>
        <v>0.95</v>
      </c>
      <c r="AS64" s="23">
        <f>INDEX(Model!$R64:$V64,,MATCH(Model!AS$14,Model!$R$14:'Model'!$V$14,FALSE))*INDEX(Model!$X64:$AB64,MATCH(Model!AS$12+Model!AS$13,Model!$X$14:$AB$14,FALSE))</f>
        <v>0.61749999999999994</v>
      </c>
      <c r="AT64" s="23">
        <f>INDEX(Model!$R64:$V64,,MATCH(Model!AT$14,Model!$R$14:'Model'!$V$14,FALSE))*INDEX(Model!$X64:$AB64,MATCH(Model!AT$12+Model!AT$13,Model!$X$14:$AB$14,FALSE))</f>
        <v>0.8</v>
      </c>
      <c r="AU64" s="23">
        <f>INDEX(Model!$R64:$V64,,MATCH(Model!AU$14,Model!$R$14:'Model'!$V$14,FALSE))*INDEX(Model!$X64:$AB64,MATCH(Model!AU$12+Model!AU$13,Model!$X$14:$AB$14,FALSE))</f>
        <v>0.8</v>
      </c>
      <c r="AV64" s="23">
        <f>INDEX(Model!$R64:$V64,,MATCH(Model!AV$14,Model!$R$14:'Model'!$V$14,FALSE))*INDEX(Model!$X64:$AB64,MATCH(Model!AV$12+Model!AV$13,Model!$X$14:$AB$14,FALSE))</f>
        <v>0.8</v>
      </c>
      <c r="AW64" s="23">
        <f>INDEX(Model!$R64:$V64,,MATCH(Model!AW$14,Model!$R$14:'Model'!$V$14,FALSE))*INDEX(Model!$X64:$AB64,MATCH(Model!AW$12+Model!AW$13,Model!$X$14:$AB$14,FALSE))</f>
        <v>0.8</v>
      </c>
      <c r="AX64" s="23">
        <f>INDEX(Model!$R64:$V64,,MATCH(Model!AX$14,Model!$R$14:'Model'!$V$14,FALSE))*INDEX(Model!$X64:$AB64,MATCH(Model!AX$12+Model!AX$13,Model!$X$14:$AB$14,FALSE))</f>
        <v>0.52</v>
      </c>
      <c r="AY64" s="23">
        <f>INDEX(Model!$R64:$V64,,MATCH(Model!AY$14,Model!$R$14:'Model'!$V$14,FALSE))*INDEX(Model!$X64:$AB64,MATCH(Model!AY$12+Model!AY$13,Model!$X$14:$AB$14,FALSE))</f>
        <v>0.85</v>
      </c>
      <c r="AZ64" s="23">
        <f>INDEX(Model!$R64:$V64,,MATCH(Model!AZ$14,Model!$R$14:'Model'!$V$14,FALSE))*INDEX(Model!$X64:$AB64,MATCH(Model!AZ$12+Model!AZ$13,Model!$X$14:$AB$14,FALSE))</f>
        <v>0.85</v>
      </c>
      <c r="BA64" s="23">
        <f>INDEX(Model!$R64:$V64,,MATCH(Model!BA$14,Model!$R$14:'Model'!$V$14,FALSE))*INDEX(Model!$X64:$AB64,MATCH(Model!BA$12+Model!BA$13,Model!$X$14:$AB$14,FALSE))</f>
        <v>0.85</v>
      </c>
      <c r="BB64" s="23">
        <f>INDEX(Model!$R64:$V64,,MATCH(Model!BB$14,Model!$R$14:'Model'!$V$14,FALSE))*INDEX(Model!$X64:$AB64,MATCH(Model!BB$12+Model!BB$13,Model!$X$14:$AB$14,FALSE))</f>
        <v>0.85</v>
      </c>
      <c r="BC64" s="23">
        <f>INDEX(Model!$R64:$V64,,MATCH(Model!BC$14,Model!$R$14:'Model'!$V$14,FALSE))*INDEX(Model!$X64:$AB64,MATCH(Model!BC$12+Model!BC$13,Model!$X$14:$AB$14,FALSE))</f>
        <v>0.55249999999999999</v>
      </c>
      <c r="BD64" s="60"/>
      <c r="BE64" s="33">
        <f>Model!C64*1%</f>
        <v>89.696504664981077</v>
      </c>
      <c r="BF64" s="1"/>
      <c r="BG64" s="1"/>
      <c r="BH64" s="38">
        <f>IF(Model!$C64&lt;Model!CI$12,Model!CI$13,0)</f>
        <v>0</v>
      </c>
      <c r="BI64" s="38">
        <f>IF(Model!$C64&lt;Model!CJ$12,Model!CJ$13,0)</f>
        <v>0</v>
      </c>
      <c r="BJ64" s="38">
        <f>IF(Model!$C64&lt;Model!CK$12,Model!CK$13,0)</f>
        <v>0</v>
      </c>
      <c r="BK64" s="38">
        <f>IF(Model!$C64&lt;Model!CL$12,Model!CL$13,0)</f>
        <v>0</v>
      </c>
      <c r="BL64" s="38">
        <f>IF(Model!$C64&lt;Model!CM$12,Model!CM$13,0)</f>
        <v>0</v>
      </c>
      <c r="BM64" s="38">
        <f>IF(Model!$C64&lt;Model!CN$12,Model!CN$13,0)</f>
        <v>40</v>
      </c>
      <c r="BN64" s="38">
        <f>IF(Model!$C64&lt;Model!CO$12,Model!CO$13,0)</f>
        <v>40</v>
      </c>
      <c r="BO64" s="38">
        <f>IF(Model!$C64&lt;Model!CP$12,Model!CP$13,0)</f>
        <v>40</v>
      </c>
      <c r="BP64" s="38">
        <f>IF(Model!$C64&lt;Model!CQ$12,Model!CQ$13,0)</f>
        <v>40</v>
      </c>
      <c r="BQ64" s="38">
        <f>IF(Model!$C64&lt;Model!CR$12,Model!CR$13,0)</f>
        <v>40</v>
      </c>
      <c r="BR64" s="38">
        <f>IF(Model!$C64&lt;Model!CS$12,Model!CS$13,0)</f>
        <v>40</v>
      </c>
      <c r="BS64" s="38">
        <f>IF(Model!$C64&lt;Model!CT$12,Model!CT$13,0)</f>
        <v>40</v>
      </c>
      <c r="BT64" s="38">
        <f>IF(Model!$C64&lt;Model!CU$12,Model!CU$13,0)</f>
        <v>40</v>
      </c>
      <c r="BU64" s="38">
        <f>IF(Model!$C64&lt;Model!CV$12,Model!CV$13,0)</f>
        <v>40</v>
      </c>
      <c r="BV64" s="38">
        <f>IF(Model!$C64&lt;Model!CW$12,Model!CW$13,0)</f>
        <v>40</v>
      </c>
      <c r="BW64" s="38">
        <f>IF(Model!$C64&lt;Model!CX$12,Model!CX$13,0)</f>
        <v>60</v>
      </c>
      <c r="BX64" s="38">
        <f>IF(Model!$C64&lt;Model!CY$12,Model!CY$13,0)</f>
        <v>60</v>
      </c>
      <c r="BY64" s="38">
        <f>IF(Model!$C64&lt;Model!CZ$12,Model!CZ$13,0)</f>
        <v>60</v>
      </c>
      <c r="BZ64" s="38">
        <f>IF(Model!$C64&lt;Model!DA$12,Model!DA$13,0)</f>
        <v>60</v>
      </c>
      <c r="CA64" s="38">
        <f>IF(Model!$C64&lt;Model!DB$12,Model!DB$13,0)</f>
        <v>60</v>
      </c>
      <c r="CB64" s="38">
        <f>IF(Model!$C64&lt;Model!DC$12,Model!DC$13,0)</f>
        <v>60</v>
      </c>
      <c r="CC64" s="38">
        <f>IF(Model!$C64&lt;Model!DD$12,Model!DD$13,0)</f>
        <v>60</v>
      </c>
      <c r="CD64" s="38">
        <f>IF(Model!$C64&lt;Model!DE$12,Model!DE$13,0)</f>
        <v>60</v>
      </c>
      <c r="CE64" s="38">
        <f>IF(Model!$C64&lt;Model!DF$12,Model!DF$13,0)</f>
        <v>60</v>
      </c>
      <c r="CF64" s="38">
        <f>IF(Model!$C64&lt;Model!DG$12,Model!DG$13,0)</f>
        <v>60</v>
      </c>
      <c r="CG64" s="1"/>
      <c r="CH64" s="1"/>
      <c r="CI64" s="40">
        <f>Model!$BE64+Model!BH64-50</f>
        <v>39.696504664981077</v>
      </c>
      <c r="CJ64" s="40">
        <f>Model!$BE64+Model!BI64-50</f>
        <v>39.696504664981077</v>
      </c>
      <c r="CK64" s="40">
        <f>Model!$BE64+Model!BJ64-50</f>
        <v>39.696504664981077</v>
      </c>
      <c r="CL64" s="40">
        <f>Model!$BE64+Model!BK64-50</f>
        <v>39.696504664981077</v>
      </c>
      <c r="CM64" s="40">
        <f>Model!$BE64+Model!BL64-50</f>
        <v>39.696504664981077</v>
      </c>
      <c r="CN64" s="40">
        <f>Model!$BE64+Model!BM64-50</f>
        <v>79.696504664981092</v>
      </c>
      <c r="CO64" s="40">
        <f>Model!$BE64+Model!BN64-50</f>
        <v>79.696504664981092</v>
      </c>
      <c r="CP64" s="40">
        <f>Model!$BE64+Model!BO64-50</f>
        <v>79.696504664981092</v>
      </c>
      <c r="CQ64" s="40">
        <f>Model!$BE64+Model!BP64-50</f>
        <v>79.696504664981092</v>
      </c>
      <c r="CR64" s="40">
        <f>Model!$BE64+Model!BQ64-50</f>
        <v>79.696504664981092</v>
      </c>
      <c r="CS64" s="40">
        <f>Model!$BE64+Model!BR64-50</f>
        <v>79.696504664981092</v>
      </c>
      <c r="CT64" s="40">
        <f>Model!$BE64+Model!BS64-50</f>
        <v>79.696504664981092</v>
      </c>
      <c r="CU64" s="40">
        <f>Model!$BE64+Model!BT64-50</f>
        <v>79.696504664981092</v>
      </c>
      <c r="CV64" s="40">
        <f>Model!$BE64+Model!BU64-50</f>
        <v>79.696504664981092</v>
      </c>
      <c r="CW64" s="40">
        <f>Model!$BE64+Model!BV64-50</f>
        <v>79.696504664981092</v>
      </c>
      <c r="CX64" s="40">
        <f>Model!$BE64+Model!BW64-50</f>
        <v>99.696504664981092</v>
      </c>
      <c r="CY64" s="40">
        <f>Model!$BE64+Model!BX64-50</f>
        <v>99.696504664981092</v>
      </c>
      <c r="CZ64" s="40">
        <f>Model!$BE64+Model!BY64-50</f>
        <v>99.696504664981092</v>
      </c>
      <c r="DA64" s="40">
        <f>Model!$BE64+Model!BZ64-50</f>
        <v>99.696504664981092</v>
      </c>
      <c r="DB64" s="40">
        <f>Model!$BE64+Model!CA64-50</f>
        <v>99.696504664981092</v>
      </c>
      <c r="DC64" s="40">
        <f>Model!$BE64+Model!CB64-50</f>
        <v>99.696504664981092</v>
      </c>
      <c r="DD64" s="40">
        <f>Model!$BE64+Model!CC64-50</f>
        <v>99.696504664981092</v>
      </c>
      <c r="DE64" s="40">
        <f>Model!$BE64+Model!CD64-50</f>
        <v>99.696504664981092</v>
      </c>
      <c r="DF64" s="40">
        <f>Model!$BE64+Model!CE64-50</f>
        <v>99.696504664981092</v>
      </c>
      <c r="DG64" s="40">
        <f>Model!$BE64+Model!CF64-50</f>
        <v>99.696504664981092</v>
      </c>
      <c r="DH64" s="36"/>
      <c r="DI64" s="36"/>
      <c r="DJ64" s="40">
        <f>Model!AE64*Model!CI64</f>
        <v>39.696504664981077</v>
      </c>
      <c r="DK64" s="40">
        <f>Model!AF64*Model!CJ64</f>
        <v>39.696504664981077</v>
      </c>
      <c r="DL64" s="40">
        <f>Model!AG64*Model!CK64</f>
        <v>39.696504664981077</v>
      </c>
      <c r="DM64" s="40">
        <f>Model!AH64*Model!CL64</f>
        <v>39.696504664981077</v>
      </c>
      <c r="DN64" s="40">
        <f>Model!AI64*Model!CM64</f>
        <v>25.802728032237702</v>
      </c>
      <c r="DO64" s="40">
        <f>Model!AJ64*Model!CN64</f>
        <v>71.726854198482982</v>
      </c>
      <c r="DP64" s="40">
        <f>Model!AK64*Model!CO64</f>
        <v>71.726854198482982</v>
      </c>
      <c r="DQ64" s="40">
        <f>Model!AL64*Model!CP64</f>
        <v>71.726854198482982</v>
      </c>
      <c r="DR64" s="40">
        <f>Model!AM64*Model!CQ64</f>
        <v>71.726854198482982</v>
      </c>
      <c r="DS64" s="40">
        <f>Model!AN64*Model!CR64</f>
        <v>46.622455229013944</v>
      </c>
      <c r="DT64" s="40">
        <f>Model!AO64*Model!CS64</f>
        <v>75.711679431732037</v>
      </c>
      <c r="DU64" s="40">
        <f>Model!AP64*Model!CT64</f>
        <v>75.711679431732037</v>
      </c>
      <c r="DV64" s="40">
        <f>Model!AQ64*Model!CU64</f>
        <v>75.711679431732037</v>
      </c>
      <c r="DW64" s="40">
        <f>Model!AR64*Model!CV64</f>
        <v>75.711679431732037</v>
      </c>
      <c r="DX64" s="40">
        <f>Model!AS64*Model!CW64</f>
        <v>49.212591630625816</v>
      </c>
      <c r="DY64" s="40">
        <f>Model!AT64*Model!CX64</f>
        <v>79.757203731984873</v>
      </c>
      <c r="DZ64" s="40">
        <f>Model!AU64*Model!CY64</f>
        <v>79.757203731984873</v>
      </c>
      <c r="EA64" s="40">
        <f>Model!AV64*Model!CZ64</f>
        <v>79.757203731984873</v>
      </c>
      <c r="EB64" s="40">
        <f>Model!AW64*Model!DA64</f>
        <v>79.757203731984873</v>
      </c>
      <c r="EC64" s="40">
        <f>Model!AX64*Model!DB64</f>
        <v>51.84218242579017</v>
      </c>
      <c r="ED64" s="40">
        <f>Model!AY64*Model!DC64</f>
        <v>84.742028965233928</v>
      </c>
      <c r="EE64" s="40">
        <f>Model!AZ64*Model!DD64</f>
        <v>84.742028965233928</v>
      </c>
      <c r="EF64" s="40">
        <f>Model!BA64*Model!DE64</f>
        <v>84.742028965233928</v>
      </c>
      <c r="EG64" s="40">
        <f>Model!BB64*Model!DF64</f>
        <v>84.742028965233928</v>
      </c>
      <c r="EH64" s="40">
        <f>Model!BC64*Model!DG64</f>
        <v>55.082318827402055</v>
      </c>
      <c r="EI64" s="36"/>
      <c r="EJ64" s="36"/>
      <c r="EK64" s="36"/>
      <c r="EL64" s="36"/>
      <c r="EM64" s="36"/>
      <c r="EN64" s="36"/>
      <c r="EO64" s="36"/>
      <c r="EP64" s="36"/>
      <c r="EQ64" s="36"/>
      <c r="ER64" s="36"/>
      <c r="ES64" s="36"/>
      <c r="ET64" s="36"/>
      <c r="EU64" s="36"/>
    </row>
    <row r="65" spans="1:151">
      <c r="A65">
        <v>1000</v>
      </c>
      <c r="B65" s="29">
        <f>INDEX('Customer Longevity'!$A$7:$A$206,MATCH(Scratch!A65,'Customer Longevity'!$B$7:$B$206,0))</f>
        <v>0.84755566591954212</v>
      </c>
      <c r="C65" s="3">
        <f ca="1">VLOOKUP(A65,'Average Balance'!A:B,2,FALSE)</f>
        <v>8012</v>
      </c>
      <c r="D65" s="3"/>
      <c r="E65" s="29">
        <f>INDEX('Distance to Each Branch'!$C$7:$C$806,MATCH(Scratch!$A65&amp;Scratch!E$14,'Distance to Each Branch'!$K$7:$K$806,0))</f>
        <v>6.993839159021646</v>
      </c>
      <c r="F65" s="29">
        <f>INDEX('Distance to Each Branch'!$C$7:$C$806,MATCH(Scratch!$A65&amp;Scratch!F$14,'Distance to Each Branch'!$K$7:$K$806,0))</f>
        <v>2.7174091489263863</v>
      </c>
      <c r="G65" s="29">
        <f>INDEX('Distance to Each Branch'!$C$7:$C$806,MATCH(Scratch!$A65&amp;Scratch!G$14,'Distance to Each Branch'!$K$7:$K$806,0))</f>
        <v>3.849598817261997</v>
      </c>
      <c r="H65" s="29">
        <f>INDEX('Distance to Each Branch'!$C$7:$C$806,MATCH(Scratch!$A65&amp;Scratch!H$14,'Distance to Each Branch'!$K$7:$K$806,0))</f>
        <v>2.1279541946403491</v>
      </c>
      <c r="I65" s="29" t="str">
        <f t="shared" si="24"/>
        <v>Branch D</v>
      </c>
      <c r="K65" s="34">
        <f>MIN(Model!E65:'Model'!H65)</f>
        <v>2.1279541946403491</v>
      </c>
      <c r="L65" s="34">
        <v>0</v>
      </c>
      <c r="M65" s="29">
        <f>IF(Model!E65=Model!$K65,SMALL(Model!$E65:'Model'!$H65,2)-Model!$K65,0)</f>
        <v>0</v>
      </c>
      <c r="N65" s="29">
        <f>IF(Model!F65=Model!$K65,SMALL(Model!$E65:'Model'!$H65,2)-Model!$K65,0)</f>
        <v>0</v>
      </c>
      <c r="O65" s="29">
        <f>IF(Model!G65=Model!$K65,SMALL(Model!$E65:'Model'!$H65,2)-Model!$K65,0)</f>
        <v>0</v>
      </c>
      <c r="P65" s="29">
        <f>IF(Model!H65=Model!$K65,SMALL(Model!$E65:'Model'!$H65,2)-Model!$K65,0)</f>
        <v>0.58945495428603722</v>
      </c>
      <c r="R65" s="23">
        <v>1</v>
      </c>
      <c r="S65" s="23">
        <f>(1-IF(Model!M65=0,0,INDEX('Branch Closure Driven Attrition'!$D$9:$G$12,MATCH(Model!$B65,'Branch Closure Driven Attrition'!$C$9:$C$12,TRUE),MATCH(Model!M65,'Branch Closure Driven Attrition'!$D$8:$G$8,TRUE))))</f>
        <v>1</v>
      </c>
      <c r="T65" s="23">
        <f>(1-IF(Model!N65=0,0,INDEX('Branch Closure Driven Attrition'!$D$9:$G$12,MATCH(Model!$B65,'Branch Closure Driven Attrition'!$C$9:$C$12,TRUE),MATCH(Model!N65,'Branch Closure Driven Attrition'!$D$8:$G$8,TRUE))))</f>
        <v>1</v>
      </c>
      <c r="U65" s="23">
        <f>(1-IF(Model!O65=0,0,INDEX('Branch Closure Driven Attrition'!$D$9:$G$12,MATCH(Model!$B65,'Branch Closure Driven Attrition'!$C$9:$C$12,TRUE),MATCH(Model!O65,'Branch Closure Driven Attrition'!$D$8:$G$8,TRUE))))</f>
        <v>1</v>
      </c>
      <c r="V65" s="23">
        <f>(1-IF(Model!P65=0,0,INDEX('Branch Closure Driven Attrition'!$D$9:$G$12,MATCH(Model!$B65,'Branch Closure Driven Attrition'!$C$9:$C$12,TRUE),MATCH(Model!P65,'Branch Closure Driven Attrition'!$D$8:$G$8,TRUE))))</f>
        <v>0.55000000000000004</v>
      </c>
      <c r="W65" s="29"/>
      <c r="X65" s="23">
        <f>Model!R65</f>
        <v>1</v>
      </c>
      <c r="Y65" s="23">
        <f>IF(Model!$C65&lt;'Fee Driven Attrition'!$I$8,1-IF(Model!Y$13='Fee Driven Attrition'!$J$7,'Fee Driven Attrition'!$J$8,'Fee Driven Attrition'!$K$8),1)</f>
        <v>0.9</v>
      </c>
      <c r="Z65" s="23">
        <f>IF(Model!$C65&lt;'Fee Driven Attrition'!$I$9,1-IF(Model!Z$13='Fee Driven Attrition'!$J$7,'Fee Driven Attrition'!$J$9,'Fee Driven Attrition'!$K$9),1)</f>
        <v>0.95</v>
      </c>
      <c r="AA65" s="23">
        <f>IF(Model!$C65&lt;'Fee Driven Attrition'!$I$8,1-IF(Model!AA$13='Fee Driven Attrition'!$J$7,'Fee Driven Attrition'!$J$8,'Fee Driven Attrition'!$K$8),1)</f>
        <v>0.8</v>
      </c>
      <c r="AB65" s="23">
        <f>IF(Model!$C65&lt;'Fee Driven Attrition'!$I$9,1-IF(Model!AB$13='Fee Driven Attrition'!$J$7,'Fee Driven Attrition'!$J$9,'Fee Driven Attrition'!$K$9),1)</f>
        <v>0.85</v>
      </c>
      <c r="AC65" s="29"/>
      <c r="AD65" s="23"/>
      <c r="AE65" s="23">
        <f>INDEX(Model!$R65:$V65,,MATCH(Model!AE$14,Model!$R$14:'Model'!$V$14,FALSE))*INDEX(Model!$X65:$AB65,MATCH(Model!AE$12+Model!AE$13,Model!$X$14:$AB$14,FALSE))</f>
        <v>1</v>
      </c>
      <c r="AF65" s="23">
        <f>INDEX(Model!$R65:$V65,,MATCH(Model!AF$14,Model!$R$14:'Model'!$V$14,FALSE))*INDEX(Model!$X65:$AB65,MATCH(Model!AF$12+Model!AF$13,Model!$X$14:$AB$14,FALSE))</f>
        <v>1</v>
      </c>
      <c r="AG65" s="23">
        <f>INDEX(Model!$R65:$V65,,MATCH(Model!AG$14,Model!$R$14:'Model'!$V$14,FALSE))*INDEX(Model!$X65:$AB65,MATCH(Model!AG$12+Model!AG$13,Model!$X$14:$AB$14,FALSE))</f>
        <v>1</v>
      </c>
      <c r="AH65" s="23">
        <f>INDEX(Model!$R65:$V65,,MATCH(Model!AH$14,Model!$R$14:'Model'!$V$14,FALSE))*INDEX(Model!$X65:$AB65,MATCH(Model!AH$12+Model!AH$13,Model!$X$14:$AB$14,FALSE))</f>
        <v>1</v>
      </c>
      <c r="AI65" s="23">
        <f>INDEX(Model!$R65:$V65,,MATCH(Model!AI$14,Model!$R$14:'Model'!$V$14,FALSE))*INDEX(Model!$X65:$AB65,MATCH(Model!AI$12+Model!AI$13,Model!$X$14:$AB$14,FALSE))</f>
        <v>0.55000000000000004</v>
      </c>
      <c r="AJ65" s="23">
        <f>INDEX(Model!$R65:$V65,,MATCH(Model!AJ$14,Model!$R$14:'Model'!$V$14,FALSE))*INDEX(Model!$X65:$AB65,MATCH(Model!AJ$12+Model!AJ$13,Model!$X$14:$AB$14,FALSE))</f>
        <v>0.9</v>
      </c>
      <c r="AK65" s="23">
        <f>INDEX(Model!$R65:$V65,,MATCH(Model!AK$14,Model!$R$14:'Model'!$V$14,FALSE))*INDEX(Model!$X65:$AB65,MATCH(Model!AK$12+Model!AK$13,Model!$X$14:$AB$14,FALSE))</f>
        <v>0.9</v>
      </c>
      <c r="AL65" s="23">
        <f>INDEX(Model!$R65:$V65,,MATCH(Model!AL$14,Model!$R$14:'Model'!$V$14,FALSE))*INDEX(Model!$X65:$AB65,MATCH(Model!AL$12+Model!AL$13,Model!$X$14:$AB$14,FALSE))</f>
        <v>0.9</v>
      </c>
      <c r="AM65" s="23">
        <f>INDEX(Model!$R65:$V65,,MATCH(Model!AM$14,Model!$R$14:'Model'!$V$14,FALSE))*INDEX(Model!$X65:$AB65,MATCH(Model!AM$12+Model!AM$13,Model!$X$14:$AB$14,FALSE))</f>
        <v>0.9</v>
      </c>
      <c r="AN65" s="23">
        <f>INDEX(Model!$R65:$V65,,MATCH(Model!AN$14,Model!$R$14:'Model'!$V$14,FALSE))*INDEX(Model!$X65:$AB65,MATCH(Model!AN$12+Model!AN$13,Model!$X$14:$AB$14,FALSE))</f>
        <v>0.49500000000000005</v>
      </c>
      <c r="AO65" s="23">
        <f>INDEX(Model!$R65:$V65,,MATCH(Model!AO$14,Model!$R$14:'Model'!$V$14,FALSE))*INDEX(Model!$X65:$AB65,MATCH(Model!AO$12+Model!AO$13,Model!$X$14:$AB$14,FALSE))</f>
        <v>0.95</v>
      </c>
      <c r="AP65" s="23">
        <f>INDEX(Model!$R65:$V65,,MATCH(Model!AP$14,Model!$R$14:'Model'!$V$14,FALSE))*INDEX(Model!$X65:$AB65,MATCH(Model!AP$12+Model!AP$13,Model!$X$14:$AB$14,FALSE))</f>
        <v>0.95</v>
      </c>
      <c r="AQ65" s="23">
        <f>INDEX(Model!$R65:$V65,,MATCH(Model!AQ$14,Model!$R$14:'Model'!$V$14,FALSE))*INDEX(Model!$X65:$AB65,MATCH(Model!AQ$12+Model!AQ$13,Model!$X$14:$AB$14,FALSE))</f>
        <v>0.95</v>
      </c>
      <c r="AR65" s="23">
        <f>INDEX(Model!$R65:$V65,,MATCH(Model!AR$14,Model!$R$14:'Model'!$V$14,FALSE))*INDEX(Model!$X65:$AB65,MATCH(Model!AR$12+Model!AR$13,Model!$X$14:$AB$14,FALSE))</f>
        <v>0.95</v>
      </c>
      <c r="AS65" s="23">
        <f>INDEX(Model!$R65:$V65,,MATCH(Model!AS$14,Model!$R$14:'Model'!$V$14,FALSE))*INDEX(Model!$X65:$AB65,MATCH(Model!AS$12+Model!AS$13,Model!$X$14:$AB$14,FALSE))</f>
        <v>0.52249999999999996</v>
      </c>
      <c r="AT65" s="23">
        <f>INDEX(Model!$R65:$V65,,MATCH(Model!AT$14,Model!$R$14:'Model'!$V$14,FALSE))*INDEX(Model!$X65:$AB65,MATCH(Model!AT$12+Model!AT$13,Model!$X$14:$AB$14,FALSE))</f>
        <v>0.8</v>
      </c>
      <c r="AU65" s="23">
        <f>INDEX(Model!$R65:$V65,,MATCH(Model!AU$14,Model!$R$14:'Model'!$V$14,FALSE))*INDEX(Model!$X65:$AB65,MATCH(Model!AU$12+Model!AU$13,Model!$X$14:$AB$14,FALSE))</f>
        <v>0.8</v>
      </c>
      <c r="AV65" s="23">
        <f>INDEX(Model!$R65:$V65,,MATCH(Model!AV$14,Model!$R$14:'Model'!$V$14,FALSE))*INDEX(Model!$X65:$AB65,MATCH(Model!AV$12+Model!AV$13,Model!$X$14:$AB$14,FALSE))</f>
        <v>0.8</v>
      </c>
      <c r="AW65" s="23">
        <f>INDEX(Model!$R65:$V65,,MATCH(Model!AW$14,Model!$R$14:'Model'!$V$14,FALSE))*INDEX(Model!$X65:$AB65,MATCH(Model!AW$12+Model!AW$13,Model!$X$14:$AB$14,FALSE))</f>
        <v>0.8</v>
      </c>
      <c r="AX65" s="23">
        <f>INDEX(Model!$R65:$V65,,MATCH(Model!AX$14,Model!$R$14:'Model'!$V$14,FALSE))*INDEX(Model!$X65:$AB65,MATCH(Model!AX$12+Model!AX$13,Model!$X$14:$AB$14,FALSE))</f>
        <v>0.44000000000000006</v>
      </c>
      <c r="AY65" s="23">
        <f>INDEX(Model!$R65:$V65,,MATCH(Model!AY$14,Model!$R$14:'Model'!$V$14,FALSE))*INDEX(Model!$X65:$AB65,MATCH(Model!AY$12+Model!AY$13,Model!$X$14:$AB$14,FALSE))</f>
        <v>0.85</v>
      </c>
      <c r="AZ65" s="23">
        <f>INDEX(Model!$R65:$V65,,MATCH(Model!AZ$14,Model!$R$14:'Model'!$V$14,FALSE))*INDEX(Model!$X65:$AB65,MATCH(Model!AZ$12+Model!AZ$13,Model!$X$14:$AB$14,FALSE))</f>
        <v>0.85</v>
      </c>
      <c r="BA65" s="23">
        <f>INDEX(Model!$R65:$V65,,MATCH(Model!BA$14,Model!$R$14:'Model'!$V$14,FALSE))*INDEX(Model!$X65:$AB65,MATCH(Model!BA$12+Model!BA$13,Model!$X$14:$AB$14,FALSE))</f>
        <v>0.85</v>
      </c>
      <c r="BB65" s="23">
        <f>INDEX(Model!$R65:$V65,,MATCH(Model!BB$14,Model!$R$14:'Model'!$V$14,FALSE))*INDEX(Model!$X65:$AB65,MATCH(Model!BB$12+Model!BB$13,Model!$X$14:$AB$14,FALSE))</f>
        <v>0.85</v>
      </c>
      <c r="BC65" s="23">
        <f>INDEX(Model!$R65:$V65,,MATCH(Model!BC$14,Model!$R$14:'Model'!$V$14,FALSE))*INDEX(Model!$X65:$AB65,MATCH(Model!BC$12+Model!BC$13,Model!$X$14:$AB$14,FALSE))</f>
        <v>0.46750000000000003</v>
      </c>
      <c r="BD65" s="60"/>
      <c r="BE65" s="33">
        <f>Model!C65*1%</f>
        <v>80.12</v>
      </c>
      <c r="BF65" s="1"/>
      <c r="BG65" s="1"/>
      <c r="BH65" s="38">
        <f>IF(Model!$C65&lt;Model!CI$12,Model!CI$13,0)</f>
        <v>0</v>
      </c>
      <c r="BI65" s="38">
        <f>IF(Model!$C65&lt;Model!CJ$12,Model!CJ$13,0)</f>
        <v>0</v>
      </c>
      <c r="BJ65" s="38">
        <f>IF(Model!$C65&lt;Model!CK$12,Model!CK$13,0)</f>
        <v>0</v>
      </c>
      <c r="BK65" s="38">
        <f>IF(Model!$C65&lt;Model!CL$12,Model!CL$13,0)</f>
        <v>0</v>
      </c>
      <c r="BL65" s="38">
        <f>IF(Model!$C65&lt;Model!CM$12,Model!CM$13,0)</f>
        <v>0</v>
      </c>
      <c r="BM65" s="38">
        <f>IF(Model!$C65&lt;Model!CN$12,Model!CN$13,0)</f>
        <v>40</v>
      </c>
      <c r="BN65" s="38">
        <f>IF(Model!$C65&lt;Model!CO$12,Model!CO$13,0)</f>
        <v>40</v>
      </c>
      <c r="BO65" s="38">
        <f>IF(Model!$C65&lt;Model!CP$12,Model!CP$13,0)</f>
        <v>40</v>
      </c>
      <c r="BP65" s="38">
        <f>IF(Model!$C65&lt;Model!CQ$12,Model!CQ$13,0)</f>
        <v>40</v>
      </c>
      <c r="BQ65" s="38">
        <f>IF(Model!$C65&lt;Model!CR$12,Model!CR$13,0)</f>
        <v>40</v>
      </c>
      <c r="BR65" s="38">
        <f>IF(Model!$C65&lt;Model!CS$12,Model!CS$13,0)</f>
        <v>40</v>
      </c>
      <c r="BS65" s="38">
        <f>IF(Model!$C65&lt;Model!CT$12,Model!CT$13,0)</f>
        <v>40</v>
      </c>
      <c r="BT65" s="38">
        <f>IF(Model!$C65&lt;Model!CU$12,Model!CU$13,0)</f>
        <v>40</v>
      </c>
      <c r="BU65" s="38">
        <f>IF(Model!$C65&lt;Model!CV$12,Model!CV$13,0)</f>
        <v>40</v>
      </c>
      <c r="BV65" s="38">
        <f>IF(Model!$C65&lt;Model!CW$12,Model!CW$13,0)</f>
        <v>40</v>
      </c>
      <c r="BW65" s="38">
        <f>IF(Model!$C65&lt;Model!CX$12,Model!CX$13,0)</f>
        <v>60</v>
      </c>
      <c r="BX65" s="38">
        <f>IF(Model!$C65&lt;Model!CY$12,Model!CY$13,0)</f>
        <v>60</v>
      </c>
      <c r="BY65" s="38">
        <f>IF(Model!$C65&lt;Model!CZ$12,Model!CZ$13,0)</f>
        <v>60</v>
      </c>
      <c r="BZ65" s="38">
        <f>IF(Model!$C65&lt;Model!DA$12,Model!DA$13,0)</f>
        <v>60</v>
      </c>
      <c r="CA65" s="38">
        <f>IF(Model!$C65&lt;Model!DB$12,Model!DB$13,0)</f>
        <v>60</v>
      </c>
      <c r="CB65" s="38">
        <f>IF(Model!$C65&lt;Model!DC$12,Model!DC$13,0)</f>
        <v>60</v>
      </c>
      <c r="CC65" s="38">
        <f>IF(Model!$C65&lt;Model!DD$12,Model!DD$13,0)</f>
        <v>60</v>
      </c>
      <c r="CD65" s="38">
        <f>IF(Model!$C65&lt;Model!DE$12,Model!DE$13,0)</f>
        <v>60</v>
      </c>
      <c r="CE65" s="38">
        <f>IF(Model!$C65&lt;Model!DF$12,Model!DF$13,0)</f>
        <v>60</v>
      </c>
      <c r="CF65" s="38">
        <f>IF(Model!$C65&lt;Model!DG$12,Model!DG$13,0)</f>
        <v>60</v>
      </c>
      <c r="CG65" s="1"/>
      <c r="CH65" s="1"/>
      <c r="CI65" s="40">
        <f>Model!$BE65+Model!BH65-50</f>
        <v>30.120000000000005</v>
      </c>
      <c r="CJ65" s="40">
        <f>Model!$BE65+Model!BI65-50</f>
        <v>30.120000000000005</v>
      </c>
      <c r="CK65" s="40">
        <f>Model!$BE65+Model!BJ65-50</f>
        <v>30.120000000000005</v>
      </c>
      <c r="CL65" s="40">
        <f>Model!$BE65+Model!BK65-50</f>
        <v>30.120000000000005</v>
      </c>
      <c r="CM65" s="40">
        <f>Model!$BE65+Model!BL65-50</f>
        <v>30.120000000000005</v>
      </c>
      <c r="CN65" s="40">
        <f>Model!$BE65+Model!BM65-50</f>
        <v>70.12</v>
      </c>
      <c r="CO65" s="40">
        <f>Model!$BE65+Model!BN65-50</f>
        <v>70.12</v>
      </c>
      <c r="CP65" s="40">
        <f>Model!$BE65+Model!BO65-50</f>
        <v>70.12</v>
      </c>
      <c r="CQ65" s="40">
        <f>Model!$BE65+Model!BP65-50</f>
        <v>70.12</v>
      </c>
      <c r="CR65" s="40">
        <f>Model!$BE65+Model!BQ65-50</f>
        <v>70.12</v>
      </c>
      <c r="CS65" s="40">
        <f>Model!$BE65+Model!BR65-50</f>
        <v>70.12</v>
      </c>
      <c r="CT65" s="40">
        <f>Model!$BE65+Model!BS65-50</f>
        <v>70.12</v>
      </c>
      <c r="CU65" s="40">
        <f>Model!$BE65+Model!BT65-50</f>
        <v>70.12</v>
      </c>
      <c r="CV65" s="40">
        <f>Model!$BE65+Model!BU65-50</f>
        <v>70.12</v>
      </c>
      <c r="CW65" s="40">
        <f>Model!$BE65+Model!BV65-50</f>
        <v>70.12</v>
      </c>
      <c r="CX65" s="40">
        <f>Model!$BE65+Model!BW65-50</f>
        <v>90.12</v>
      </c>
      <c r="CY65" s="40">
        <f>Model!$BE65+Model!BX65-50</f>
        <v>90.12</v>
      </c>
      <c r="CZ65" s="40">
        <f>Model!$BE65+Model!BY65-50</f>
        <v>90.12</v>
      </c>
      <c r="DA65" s="40">
        <f>Model!$BE65+Model!BZ65-50</f>
        <v>90.12</v>
      </c>
      <c r="DB65" s="40">
        <f>Model!$BE65+Model!CA65-50</f>
        <v>90.12</v>
      </c>
      <c r="DC65" s="40">
        <f>Model!$BE65+Model!CB65-50</f>
        <v>90.12</v>
      </c>
      <c r="DD65" s="40">
        <f>Model!$BE65+Model!CC65-50</f>
        <v>90.12</v>
      </c>
      <c r="DE65" s="40">
        <f>Model!$BE65+Model!CD65-50</f>
        <v>90.12</v>
      </c>
      <c r="DF65" s="40">
        <f>Model!$BE65+Model!CE65-50</f>
        <v>90.12</v>
      </c>
      <c r="DG65" s="40">
        <f>Model!$BE65+Model!CF65-50</f>
        <v>90.12</v>
      </c>
      <c r="DH65" s="36"/>
      <c r="DI65" s="36"/>
      <c r="DJ65" s="40">
        <f>Model!AE65*Model!CI65</f>
        <v>30.120000000000005</v>
      </c>
      <c r="DK65" s="40">
        <f>Model!AF65*Model!CJ65</f>
        <v>30.120000000000005</v>
      </c>
      <c r="DL65" s="40">
        <f>Model!AG65*Model!CK65</f>
        <v>30.120000000000005</v>
      </c>
      <c r="DM65" s="40">
        <f>Model!AH65*Model!CL65</f>
        <v>30.120000000000005</v>
      </c>
      <c r="DN65" s="40">
        <f>Model!AI65*Model!CM65</f>
        <v>16.566000000000003</v>
      </c>
      <c r="DO65" s="40">
        <f>Model!AJ65*Model!CN65</f>
        <v>63.108000000000004</v>
      </c>
      <c r="DP65" s="40">
        <f>Model!AK65*Model!CO65</f>
        <v>63.108000000000004</v>
      </c>
      <c r="DQ65" s="40">
        <f>Model!AL65*Model!CP65</f>
        <v>63.108000000000004</v>
      </c>
      <c r="DR65" s="40">
        <f>Model!AM65*Model!CQ65</f>
        <v>63.108000000000004</v>
      </c>
      <c r="DS65" s="40">
        <f>Model!AN65*Model!CR65</f>
        <v>34.709400000000009</v>
      </c>
      <c r="DT65" s="40">
        <f>Model!AO65*Model!CS65</f>
        <v>66.614000000000004</v>
      </c>
      <c r="DU65" s="40">
        <f>Model!AP65*Model!CT65</f>
        <v>66.614000000000004</v>
      </c>
      <c r="DV65" s="40">
        <f>Model!AQ65*Model!CU65</f>
        <v>66.614000000000004</v>
      </c>
      <c r="DW65" s="40">
        <f>Model!AR65*Model!CV65</f>
        <v>66.614000000000004</v>
      </c>
      <c r="DX65" s="40">
        <f>Model!AS65*Model!CW65</f>
        <v>36.637700000000002</v>
      </c>
      <c r="DY65" s="40">
        <f>Model!AT65*Model!CX65</f>
        <v>72.096000000000004</v>
      </c>
      <c r="DZ65" s="40">
        <f>Model!AU65*Model!CY65</f>
        <v>72.096000000000004</v>
      </c>
      <c r="EA65" s="40">
        <f>Model!AV65*Model!CZ65</f>
        <v>72.096000000000004</v>
      </c>
      <c r="EB65" s="40">
        <f>Model!AW65*Model!DA65</f>
        <v>72.096000000000004</v>
      </c>
      <c r="EC65" s="40">
        <f>Model!AX65*Model!DB65</f>
        <v>39.652800000000006</v>
      </c>
      <c r="ED65" s="40">
        <f>Model!AY65*Model!DC65</f>
        <v>76.602000000000004</v>
      </c>
      <c r="EE65" s="40">
        <f>Model!AZ65*Model!DD65</f>
        <v>76.602000000000004</v>
      </c>
      <c r="EF65" s="40">
        <f>Model!BA65*Model!DE65</f>
        <v>76.602000000000004</v>
      </c>
      <c r="EG65" s="40">
        <f>Model!BB65*Model!DF65</f>
        <v>76.602000000000004</v>
      </c>
      <c r="EH65" s="40">
        <f>Model!BC65*Model!DG65</f>
        <v>42.131100000000004</v>
      </c>
      <c r="EI65" s="36"/>
      <c r="EJ65" s="36"/>
      <c r="EK65" s="36"/>
      <c r="EL65" s="36"/>
      <c r="EM65" s="36"/>
      <c r="EN65" s="36"/>
      <c r="EO65" s="36"/>
      <c r="EP65" s="36"/>
      <c r="EQ65" s="36"/>
      <c r="ER65" s="36"/>
      <c r="ES65" s="36"/>
      <c r="ET65" s="36"/>
      <c r="EU65" s="36"/>
    </row>
    <row r="66" spans="1:151">
      <c r="A66">
        <v>1052</v>
      </c>
      <c r="B66" s="29">
        <f>INDEX('Customer Longevity'!$A$7:$A$206,MATCH(Scratch!A66,'Customer Longevity'!$B$7:$B$206,0))</f>
        <v>3.0026687249581991</v>
      </c>
      <c r="C66" s="3">
        <f ca="1">VLOOKUP(A66,'Average Balance'!A:B,2,FALSE)</f>
        <v>20731.64065322424</v>
      </c>
      <c r="D66" s="3"/>
      <c r="E66" s="29">
        <f>INDEX('Distance to Each Branch'!$C$7:$C$806,MATCH(Scratch!$A66&amp;Scratch!E$14,'Distance to Each Branch'!$K$7:$K$806,0))</f>
        <v>6.9595704231650952</v>
      </c>
      <c r="F66" s="29">
        <f>INDEX('Distance to Each Branch'!$C$7:$C$806,MATCH(Scratch!$A66&amp;Scratch!F$14,'Distance to Each Branch'!$K$7:$K$806,0))</f>
        <v>3.4503943615161057</v>
      </c>
      <c r="G66" s="29">
        <f>INDEX('Distance to Each Branch'!$C$7:$C$806,MATCH(Scratch!$A66&amp;Scratch!G$14,'Distance to Each Branch'!$K$7:$K$806,0))</f>
        <v>5.8132249408197314</v>
      </c>
      <c r="H66" s="29">
        <f>INDEX('Distance to Each Branch'!$C$7:$C$806,MATCH(Scratch!$A66&amp;Scratch!H$14,'Distance to Each Branch'!$K$7:$K$806,0))</f>
        <v>2.4872787334556823</v>
      </c>
      <c r="I66" s="29" t="str">
        <f t="shared" si="24"/>
        <v>Branch D</v>
      </c>
      <c r="K66" s="34">
        <f>MIN(Model!E66:'Model'!H66)</f>
        <v>2.4872787334556823</v>
      </c>
      <c r="L66" s="34">
        <v>0</v>
      </c>
      <c r="M66" s="29">
        <f>IF(Model!E66=Model!$K66,SMALL(Model!$E66:'Model'!$H66,2)-Model!$K66,0)</f>
        <v>0</v>
      </c>
      <c r="N66" s="29">
        <f>IF(Model!F66=Model!$K66,SMALL(Model!$E66:'Model'!$H66,2)-Model!$K66,0)</f>
        <v>0</v>
      </c>
      <c r="O66" s="29">
        <f>IF(Model!G66=Model!$K66,SMALL(Model!$E66:'Model'!$H66,2)-Model!$K66,0)</f>
        <v>0</v>
      </c>
      <c r="P66" s="29">
        <f>IF(Model!H66=Model!$K66,SMALL(Model!$E66:'Model'!$H66,2)-Model!$K66,0)</f>
        <v>0.96311562806042339</v>
      </c>
      <c r="R66" s="23">
        <v>1</v>
      </c>
      <c r="S66" s="23">
        <f>(1-IF(Model!M66=0,0,INDEX('Branch Closure Driven Attrition'!$D$9:$G$12,MATCH(Model!$B66,'Branch Closure Driven Attrition'!$C$9:$C$12,TRUE),MATCH(Model!M66,'Branch Closure Driven Attrition'!$D$8:$G$8,TRUE))))</f>
        <v>1</v>
      </c>
      <c r="T66" s="23">
        <f>(1-IF(Model!N66=0,0,INDEX('Branch Closure Driven Attrition'!$D$9:$G$12,MATCH(Model!$B66,'Branch Closure Driven Attrition'!$C$9:$C$12,TRUE),MATCH(Model!N66,'Branch Closure Driven Attrition'!$D$8:$G$8,TRUE))))</f>
        <v>1</v>
      </c>
      <c r="U66" s="23">
        <f>(1-IF(Model!O66=0,0,INDEX('Branch Closure Driven Attrition'!$D$9:$G$12,MATCH(Model!$B66,'Branch Closure Driven Attrition'!$C$9:$C$12,TRUE),MATCH(Model!O66,'Branch Closure Driven Attrition'!$D$8:$G$8,TRUE))))</f>
        <v>1</v>
      </c>
      <c r="V66" s="23">
        <f>(1-IF(Model!P66=0,0,INDEX('Branch Closure Driven Attrition'!$D$9:$G$12,MATCH(Model!$B66,'Branch Closure Driven Attrition'!$C$9:$C$12,TRUE),MATCH(Model!P66,'Branch Closure Driven Attrition'!$D$8:$G$8,TRUE))))</f>
        <v>0.65</v>
      </c>
      <c r="W66" s="29"/>
      <c r="X66" s="23">
        <f>Model!R66</f>
        <v>1</v>
      </c>
      <c r="Y66" s="23">
        <f>IF(Model!$C66&lt;'Fee Driven Attrition'!$I$8,1-IF(Model!Y$13='Fee Driven Attrition'!$J$7,'Fee Driven Attrition'!$J$8,'Fee Driven Attrition'!$K$8),1)</f>
        <v>1</v>
      </c>
      <c r="Z66" s="23">
        <f>IF(Model!$C66&lt;'Fee Driven Attrition'!$I$9,1-IF(Model!Z$13='Fee Driven Attrition'!$J$7,'Fee Driven Attrition'!$J$9,'Fee Driven Attrition'!$K$9),1)</f>
        <v>1</v>
      </c>
      <c r="AA66" s="23">
        <f>IF(Model!$C66&lt;'Fee Driven Attrition'!$I$8,1-IF(Model!AA$13='Fee Driven Attrition'!$J$7,'Fee Driven Attrition'!$J$8,'Fee Driven Attrition'!$K$8),1)</f>
        <v>1</v>
      </c>
      <c r="AB66" s="23">
        <f>IF(Model!$C66&lt;'Fee Driven Attrition'!$I$9,1-IF(Model!AB$13='Fee Driven Attrition'!$J$7,'Fee Driven Attrition'!$J$9,'Fee Driven Attrition'!$K$9),1)</f>
        <v>1</v>
      </c>
      <c r="AC66" s="29"/>
      <c r="AD66" s="23"/>
      <c r="AE66" s="23">
        <f>INDEX(Model!$R66:$V66,,MATCH(Model!AE$14,Model!$R$14:'Model'!$V$14,FALSE))*INDEX(Model!$X66:$AB66,MATCH(Model!AE$12+Model!AE$13,Model!$X$14:$AB$14,FALSE))</f>
        <v>1</v>
      </c>
      <c r="AF66" s="23">
        <f>INDEX(Model!$R66:$V66,,MATCH(Model!AF$14,Model!$R$14:'Model'!$V$14,FALSE))*INDEX(Model!$X66:$AB66,MATCH(Model!AF$12+Model!AF$13,Model!$X$14:$AB$14,FALSE))</f>
        <v>1</v>
      </c>
      <c r="AG66" s="23">
        <f>INDEX(Model!$R66:$V66,,MATCH(Model!AG$14,Model!$R$14:'Model'!$V$14,FALSE))*INDEX(Model!$X66:$AB66,MATCH(Model!AG$12+Model!AG$13,Model!$X$14:$AB$14,FALSE))</f>
        <v>1</v>
      </c>
      <c r="AH66" s="23">
        <f>INDEX(Model!$R66:$V66,,MATCH(Model!AH$14,Model!$R$14:'Model'!$V$14,FALSE))*INDEX(Model!$X66:$AB66,MATCH(Model!AH$12+Model!AH$13,Model!$X$14:$AB$14,FALSE))</f>
        <v>1</v>
      </c>
      <c r="AI66" s="23">
        <f>INDEX(Model!$R66:$V66,,MATCH(Model!AI$14,Model!$R$14:'Model'!$V$14,FALSE))*INDEX(Model!$X66:$AB66,MATCH(Model!AI$12+Model!AI$13,Model!$X$14:$AB$14,FALSE))</f>
        <v>0.65</v>
      </c>
      <c r="AJ66" s="23">
        <f>INDEX(Model!$R66:$V66,,MATCH(Model!AJ$14,Model!$R$14:'Model'!$V$14,FALSE))*INDEX(Model!$X66:$AB66,MATCH(Model!AJ$12+Model!AJ$13,Model!$X$14:$AB$14,FALSE))</f>
        <v>1</v>
      </c>
      <c r="AK66" s="23">
        <f>INDEX(Model!$R66:$V66,,MATCH(Model!AK$14,Model!$R$14:'Model'!$V$14,FALSE))*INDEX(Model!$X66:$AB66,MATCH(Model!AK$12+Model!AK$13,Model!$X$14:$AB$14,FALSE))</f>
        <v>1</v>
      </c>
      <c r="AL66" s="23">
        <f>INDEX(Model!$R66:$V66,,MATCH(Model!AL$14,Model!$R$14:'Model'!$V$14,FALSE))*INDEX(Model!$X66:$AB66,MATCH(Model!AL$12+Model!AL$13,Model!$X$14:$AB$14,FALSE))</f>
        <v>1</v>
      </c>
      <c r="AM66" s="23">
        <f>INDEX(Model!$R66:$V66,,MATCH(Model!AM$14,Model!$R$14:'Model'!$V$14,FALSE))*INDEX(Model!$X66:$AB66,MATCH(Model!AM$12+Model!AM$13,Model!$X$14:$AB$14,FALSE))</f>
        <v>1</v>
      </c>
      <c r="AN66" s="23">
        <f>INDEX(Model!$R66:$V66,,MATCH(Model!AN$14,Model!$R$14:'Model'!$V$14,FALSE))*INDEX(Model!$X66:$AB66,MATCH(Model!AN$12+Model!AN$13,Model!$X$14:$AB$14,FALSE))</f>
        <v>0.65</v>
      </c>
      <c r="AO66" s="23">
        <f>INDEX(Model!$R66:$V66,,MATCH(Model!AO$14,Model!$R$14:'Model'!$V$14,FALSE))*INDEX(Model!$X66:$AB66,MATCH(Model!AO$12+Model!AO$13,Model!$X$14:$AB$14,FALSE))</f>
        <v>1</v>
      </c>
      <c r="AP66" s="23">
        <f>INDEX(Model!$R66:$V66,,MATCH(Model!AP$14,Model!$R$14:'Model'!$V$14,FALSE))*INDEX(Model!$X66:$AB66,MATCH(Model!AP$12+Model!AP$13,Model!$X$14:$AB$14,FALSE))</f>
        <v>1</v>
      </c>
      <c r="AQ66" s="23">
        <f>INDEX(Model!$R66:$V66,,MATCH(Model!AQ$14,Model!$R$14:'Model'!$V$14,FALSE))*INDEX(Model!$X66:$AB66,MATCH(Model!AQ$12+Model!AQ$13,Model!$X$14:$AB$14,FALSE))</f>
        <v>1</v>
      </c>
      <c r="AR66" s="23">
        <f>INDEX(Model!$R66:$V66,,MATCH(Model!AR$14,Model!$R$14:'Model'!$V$14,FALSE))*INDEX(Model!$X66:$AB66,MATCH(Model!AR$12+Model!AR$13,Model!$X$14:$AB$14,FALSE))</f>
        <v>1</v>
      </c>
      <c r="AS66" s="23">
        <f>INDEX(Model!$R66:$V66,,MATCH(Model!AS$14,Model!$R$14:'Model'!$V$14,FALSE))*INDEX(Model!$X66:$AB66,MATCH(Model!AS$12+Model!AS$13,Model!$X$14:$AB$14,FALSE))</f>
        <v>0.65</v>
      </c>
      <c r="AT66" s="23">
        <f>INDEX(Model!$R66:$V66,,MATCH(Model!AT$14,Model!$R$14:'Model'!$V$14,FALSE))*INDEX(Model!$X66:$AB66,MATCH(Model!AT$12+Model!AT$13,Model!$X$14:$AB$14,FALSE))</f>
        <v>1</v>
      </c>
      <c r="AU66" s="23">
        <f>INDEX(Model!$R66:$V66,,MATCH(Model!AU$14,Model!$R$14:'Model'!$V$14,FALSE))*INDEX(Model!$X66:$AB66,MATCH(Model!AU$12+Model!AU$13,Model!$X$14:$AB$14,FALSE))</f>
        <v>1</v>
      </c>
      <c r="AV66" s="23">
        <f>INDEX(Model!$R66:$V66,,MATCH(Model!AV$14,Model!$R$14:'Model'!$V$14,FALSE))*INDEX(Model!$X66:$AB66,MATCH(Model!AV$12+Model!AV$13,Model!$X$14:$AB$14,FALSE))</f>
        <v>1</v>
      </c>
      <c r="AW66" s="23">
        <f>INDEX(Model!$R66:$V66,,MATCH(Model!AW$14,Model!$R$14:'Model'!$V$14,FALSE))*INDEX(Model!$X66:$AB66,MATCH(Model!AW$12+Model!AW$13,Model!$X$14:$AB$14,FALSE))</f>
        <v>1</v>
      </c>
      <c r="AX66" s="23">
        <f>INDEX(Model!$R66:$V66,,MATCH(Model!AX$14,Model!$R$14:'Model'!$V$14,FALSE))*INDEX(Model!$X66:$AB66,MATCH(Model!AX$12+Model!AX$13,Model!$X$14:$AB$14,FALSE))</f>
        <v>0.65</v>
      </c>
      <c r="AY66" s="23">
        <f>INDEX(Model!$R66:$V66,,MATCH(Model!AY$14,Model!$R$14:'Model'!$V$14,FALSE))*INDEX(Model!$X66:$AB66,MATCH(Model!AY$12+Model!AY$13,Model!$X$14:$AB$14,FALSE))</f>
        <v>1</v>
      </c>
      <c r="AZ66" s="23">
        <f>INDEX(Model!$R66:$V66,,MATCH(Model!AZ$14,Model!$R$14:'Model'!$V$14,FALSE))*INDEX(Model!$X66:$AB66,MATCH(Model!AZ$12+Model!AZ$13,Model!$X$14:$AB$14,FALSE))</f>
        <v>1</v>
      </c>
      <c r="BA66" s="23">
        <f>INDEX(Model!$R66:$V66,,MATCH(Model!BA$14,Model!$R$14:'Model'!$V$14,FALSE))*INDEX(Model!$X66:$AB66,MATCH(Model!BA$12+Model!BA$13,Model!$X$14:$AB$14,FALSE))</f>
        <v>1</v>
      </c>
      <c r="BB66" s="23">
        <f>INDEX(Model!$R66:$V66,,MATCH(Model!BB$14,Model!$R$14:'Model'!$V$14,FALSE))*INDEX(Model!$X66:$AB66,MATCH(Model!BB$12+Model!BB$13,Model!$X$14:$AB$14,FALSE))</f>
        <v>1</v>
      </c>
      <c r="BC66" s="23">
        <f>INDEX(Model!$R66:$V66,,MATCH(Model!BC$14,Model!$R$14:'Model'!$V$14,FALSE))*INDEX(Model!$X66:$AB66,MATCH(Model!BC$12+Model!BC$13,Model!$X$14:$AB$14,FALSE))</f>
        <v>0.65</v>
      </c>
      <c r="BD66" s="60"/>
      <c r="BE66" s="33">
        <f>Model!C66*1%</f>
        <v>207.31640653224241</v>
      </c>
      <c r="BF66" s="1"/>
      <c r="BG66" s="1"/>
      <c r="BH66" s="38">
        <f>IF(Model!$C66&lt;Model!CI$12,Model!CI$13,0)</f>
        <v>0</v>
      </c>
      <c r="BI66" s="38">
        <f>IF(Model!$C66&lt;Model!CJ$12,Model!CJ$13,0)</f>
        <v>0</v>
      </c>
      <c r="BJ66" s="38">
        <f>IF(Model!$C66&lt;Model!CK$12,Model!CK$13,0)</f>
        <v>0</v>
      </c>
      <c r="BK66" s="38">
        <f>IF(Model!$C66&lt;Model!CL$12,Model!CL$13,0)</f>
        <v>0</v>
      </c>
      <c r="BL66" s="38">
        <f>IF(Model!$C66&lt;Model!CM$12,Model!CM$13,0)</f>
        <v>0</v>
      </c>
      <c r="BM66" s="38">
        <f>IF(Model!$C66&lt;Model!CN$12,Model!CN$13,0)</f>
        <v>0</v>
      </c>
      <c r="BN66" s="38">
        <f>IF(Model!$C66&lt;Model!CO$12,Model!CO$13,0)</f>
        <v>0</v>
      </c>
      <c r="BO66" s="38">
        <f>IF(Model!$C66&lt;Model!CP$12,Model!CP$13,0)</f>
        <v>0</v>
      </c>
      <c r="BP66" s="38">
        <f>IF(Model!$C66&lt;Model!CQ$12,Model!CQ$13,0)</f>
        <v>0</v>
      </c>
      <c r="BQ66" s="38">
        <f>IF(Model!$C66&lt;Model!CR$12,Model!CR$13,0)</f>
        <v>0</v>
      </c>
      <c r="BR66" s="38">
        <f>IF(Model!$C66&lt;Model!CS$12,Model!CS$13,0)</f>
        <v>0</v>
      </c>
      <c r="BS66" s="38">
        <f>IF(Model!$C66&lt;Model!CT$12,Model!CT$13,0)</f>
        <v>0</v>
      </c>
      <c r="BT66" s="38">
        <f>IF(Model!$C66&lt;Model!CU$12,Model!CU$13,0)</f>
        <v>0</v>
      </c>
      <c r="BU66" s="38">
        <f>IF(Model!$C66&lt;Model!CV$12,Model!CV$13,0)</f>
        <v>0</v>
      </c>
      <c r="BV66" s="38">
        <f>IF(Model!$C66&lt;Model!CW$12,Model!CW$13,0)</f>
        <v>0</v>
      </c>
      <c r="BW66" s="38">
        <f>IF(Model!$C66&lt;Model!CX$12,Model!CX$13,0)</f>
        <v>0</v>
      </c>
      <c r="BX66" s="38">
        <f>IF(Model!$C66&lt;Model!CY$12,Model!CY$13,0)</f>
        <v>0</v>
      </c>
      <c r="BY66" s="38">
        <f>IF(Model!$C66&lt;Model!CZ$12,Model!CZ$13,0)</f>
        <v>0</v>
      </c>
      <c r="BZ66" s="38">
        <f>IF(Model!$C66&lt;Model!DA$12,Model!DA$13,0)</f>
        <v>0</v>
      </c>
      <c r="CA66" s="38">
        <f>IF(Model!$C66&lt;Model!DB$12,Model!DB$13,0)</f>
        <v>0</v>
      </c>
      <c r="CB66" s="38">
        <f>IF(Model!$C66&lt;Model!DC$12,Model!DC$13,0)</f>
        <v>0</v>
      </c>
      <c r="CC66" s="38">
        <f>IF(Model!$C66&lt;Model!DD$12,Model!DD$13,0)</f>
        <v>0</v>
      </c>
      <c r="CD66" s="38">
        <f>IF(Model!$C66&lt;Model!DE$12,Model!DE$13,0)</f>
        <v>0</v>
      </c>
      <c r="CE66" s="38">
        <f>IF(Model!$C66&lt;Model!DF$12,Model!DF$13,0)</f>
        <v>0</v>
      </c>
      <c r="CF66" s="38">
        <f>IF(Model!$C66&lt;Model!DG$12,Model!DG$13,0)</f>
        <v>0</v>
      </c>
      <c r="CG66" s="1"/>
      <c r="CH66" s="1"/>
      <c r="CI66" s="40">
        <f>Model!$BE66+Model!BH66-50</f>
        <v>157.31640653224241</v>
      </c>
      <c r="CJ66" s="40">
        <f>Model!$BE66+Model!BI66-50</f>
        <v>157.31640653224241</v>
      </c>
      <c r="CK66" s="40">
        <f>Model!$BE66+Model!BJ66-50</f>
        <v>157.31640653224241</v>
      </c>
      <c r="CL66" s="40">
        <f>Model!$BE66+Model!BK66-50</f>
        <v>157.31640653224241</v>
      </c>
      <c r="CM66" s="40">
        <f>Model!$BE66+Model!BL66-50</f>
        <v>157.31640653224241</v>
      </c>
      <c r="CN66" s="40">
        <f>Model!$BE66+Model!BM66-50</f>
        <v>157.31640653224241</v>
      </c>
      <c r="CO66" s="40">
        <f>Model!$BE66+Model!BN66-50</f>
        <v>157.31640653224241</v>
      </c>
      <c r="CP66" s="40">
        <f>Model!$BE66+Model!BO66-50</f>
        <v>157.31640653224241</v>
      </c>
      <c r="CQ66" s="40">
        <f>Model!$BE66+Model!BP66-50</f>
        <v>157.31640653224241</v>
      </c>
      <c r="CR66" s="40">
        <f>Model!$BE66+Model!BQ66-50</f>
        <v>157.31640653224241</v>
      </c>
      <c r="CS66" s="40">
        <f>Model!$BE66+Model!BR66-50</f>
        <v>157.31640653224241</v>
      </c>
      <c r="CT66" s="40">
        <f>Model!$BE66+Model!BS66-50</f>
        <v>157.31640653224241</v>
      </c>
      <c r="CU66" s="40">
        <f>Model!$BE66+Model!BT66-50</f>
        <v>157.31640653224241</v>
      </c>
      <c r="CV66" s="40">
        <f>Model!$BE66+Model!BU66-50</f>
        <v>157.31640653224241</v>
      </c>
      <c r="CW66" s="40">
        <f>Model!$BE66+Model!BV66-50</f>
        <v>157.31640653224241</v>
      </c>
      <c r="CX66" s="40">
        <f>Model!$BE66+Model!BW66-50</f>
        <v>157.31640653224241</v>
      </c>
      <c r="CY66" s="40">
        <f>Model!$BE66+Model!BX66-50</f>
        <v>157.31640653224241</v>
      </c>
      <c r="CZ66" s="40">
        <f>Model!$BE66+Model!BY66-50</f>
        <v>157.31640653224241</v>
      </c>
      <c r="DA66" s="40">
        <f>Model!$BE66+Model!BZ66-50</f>
        <v>157.31640653224241</v>
      </c>
      <c r="DB66" s="40">
        <f>Model!$BE66+Model!CA66-50</f>
        <v>157.31640653224241</v>
      </c>
      <c r="DC66" s="40">
        <f>Model!$BE66+Model!CB66-50</f>
        <v>157.31640653224241</v>
      </c>
      <c r="DD66" s="40">
        <f>Model!$BE66+Model!CC66-50</f>
        <v>157.31640653224241</v>
      </c>
      <c r="DE66" s="40">
        <f>Model!$BE66+Model!CD66-50</f>
        <v>157.31640653224241</v>
      </c>
      <c r="DF66" s="40">
        <f>Model!$BE66+Model!CE66-50</f>
        <v>157.31640653224241</v>
      </c>
      <c r="DG66" s="40">
        <f>Model!$BE66+Model!CF66-50</f>
        <v>157.31640653224241</v>
      </c>
      <c r="DH66" s="36"/>
      <c r="DI66" s="36"/>
      <c r="DJ66" s="40">
        <f>Model!AE66*Model!CI66</f>
        <v>157.31640653224241</v>
      </c>
      <c r="DK66" s="40">
        <f>Model!AF66*Model!CJ66</f>
        <v>157.31640653224241</v>
      </c>
      <c r="DL66" s="40">
        <f>Model!AG66*Model!CK66</f>
        <v>157.31640653224241</v>
      </c>
      <c r="DM66" s="40">
        <f>Model!AH66*Model!CL66</f>
        <v>157.31640653224241</v>
      </c>
      <c r="DN66" s="40">
        <f>Model!AI66*Model!CM66</f>
        <v>102.25566424595758</v>
      </c>
      <c r="DO66" s="40">
        <f>Model!AJ66*Model!CN66</f>
        <v>157.31640653224241</v>
      </c>
      <c r="DP66" s="40">
        <f>Model!AK66*Model!CO66</f>
        <v>157.31640653224241</v>
      </c>
      <c r="DQ66" s="40">
        <f>Model!AL66*Model!CP66</f>
        <v>157.31640653224241</v>
      </c>
      <c r="DR66" s="40">
        <f>Model!AM66*Model!CQ66</f>
        <v>157.31640653224241</v>
      </c>
      <c r="DS66" s="40">
        <f>Model!AN66*Model!CR66</f>
        <v>102.25566424595758</v>
      </c>
      <c r="DT66" s="40">
        <f>Model!AO66*Model!CS66</f>
        <v>157.31640653224241</v>
      </c>
      <c r="DU66" s="40">
        <f>Model!AP66*Model!CT66</f>
        <v>157.31640653224241</v>
      </c>
      <c r="DV66" s="40">
        <f>Model!AQ66*Model!CU66</f>
        <v>157.31640653224241</v>
      </c>
      <c r="DW66" s="40">
        <f>Model!AR66*Model!CV66</f>
        <v>157.31640653224241</v>
      </c>
      <c r="DX66" s="40">
        <f>Model!AS66*Model!CW66</f>
        <v>102.25566424595758</v>
      </c>
      <c r="DY66" s="40">
        <f>Model!AT66*Model!CX66</f>
        <v>157.31640653224241</v>
      </c>
      <c r="DZ66" s="40">
        <f>Model!AU66*Model!CY66</f>
        <v>157.31640653224241</v>
      </c>
      <c r="EA66" s="40">
        <f>Model!AV66*Model!CZ66</f>
        <v>157.31640653224241</v>
      </c>
      <c r="EB66" s="40">
        <f>Model!AW66*Model!DA66</f>
        <v>157.31640653224241</v>
      </c>
      <c r="EC66" s="40">
        <f>Model!AX66*Model!DB66</f>
        <v>102.25566424595758</v>
      </c>
      <c r="ED66" s="40">
        <f>Model!AY66*Model!DC66</f>
        <v>157.31640653224241</v>
      </c>
      <c r="EE66" s="40">
        <f>Model!AZ66*Model!DD66</f>
        <v>157.31640653224241</v>
      </c>
      <c r="EF66" s="40">
        <f>Model!BA66*Model!DE66</f>
        <v>157.31640653224241</v>
      </c>
      <c r="EG66" s="40">
        <f>Model!BB66*Model!DF66</f>
        <v>157.31640653224241</v>
      </c>
      <c r="EH66" s="40">
        <f>Model!BC66*Model!DG66</f>
        <v>102.25566424595758</v>
      </c>
      <c r="EI66" s="36"/>
      <c r="EJ66" s="36"/>
      <c r="EK66" s="36"/>
      <c r="EL66" s="36"/>
      <c r="EM66" s="36"/>
      <c r="EN66" s="36"/>
      <c r="EO66" s="36"/>
      <c r="EP66" s="36"/>
      <c r="EQ66" s="36"/>
      <c r="ER66" s="36"/>
      <c r="ES66" s="36"/>
      <c r="ET66" s="36"/>
      <c r="EU66" s="36"/>
    </row>
    <row r="67" spans="1:151">
      <c r="A67">
        <v>1178</v>
      </c>
      <c r="B67" s="29">
        <f>INDEX('Customer Longevity'!$A$7:$A$206,MATCH(Scratch!A67,'Customer Longevity'!$B$7:$B$206,0))</f>
        <v>14.458984869576376</v>
      </c>
      <c r="C67" s="3">
        <f ca="1">VLOOKUP(A67,'Average Balance'!A:B,2,FALSE)</f>
        <v>9019.3472643712466</v>
      </c>
      <c r="D67" s="3"/>
      <c r="E67" s="29">
        <f>INDEX('Distance to Each Branch'!$C$7:$C$806,MATCH(Scratch!$A67&amp;Scratch!E$14,'Distance to Each Branch'!$K$7:$K$806,0))</f>
        <v>2.3124876221852966</v>
      </c>
      <c r="F67" s="29">
        <f>INDEX('Distance to Each Branch'!$C$7:$C$806,MATCH(Scratch!$A67&amp;Scratch!F$14,'Distance to Each Branch'!$K$7:$K$806,0))</f>
        <v>3.3860442648551961</v>
      </c>
      <c r="G67" s="29">
        <f>INDEX('Distance to Each Branch'!$C$7:$C$806,MATCH(Scratch!$A67&amp;Scratch!G$14,'Distance to Each Branch'!$K$7:$K$806,0))</f>
        <v>1.1269723596374397</v>
      </c>
      <c r="H67" s="29">
        <f>INDEX('Distance to Each Branch'!$C$7:$C$806,MATCH(Scratch!$A67&amp;Scratch!H$14,'Distance to Each Branch'!$K$7:$K$806,0))</f>
        <v>3.8113560342221002</v>
      </c>
      <c r="I67" s="29" t="str">
        <f t="shared" si="24"/>
        <v>Branch C</v>
      </c>
      <c r="K67" s="34">
        <f>MIN(Model!E67:'Model'!H67)</f>
        <v>1.1269723596374397</v>
      </c>
      <c r="L67" s="34">
        <v>0</v>
      </c>
      <c r="M67" s="29">
        <f>IF(Model!E67=Model!$K67,SMALL(Model!$E67:'Model'!$H67,2)-Model!$K67,0)</f>
        <v>0</v>
      </c>
      <c r="N67" s="29">
        <f>IF(Model!F67=Model!$K67,SMALL(Model!$E67:'Model'!$H67,2)-Model!$K67,0)</f>
        <v>0</v>
      </c>
      <c r="O67" s="29">
        <f>IF(Model!G67=Model!$K67,SMALL(Model!$E67:'Model'!$H67,2)-Model!$K67,0)</f>
        <v>1.1855152625478569</v>
      </c>
      <c r="P67" s="29">
        <f>IF(Model!H67=Model!$K67,SMALL(Model!$E67:'Model'!$H67,2)-Model!$K67,0)</f>
        <v>0</v>
      </c>
      <c r="R67" s="23">
        <v>1</v>
      </c>
      <c r="S67" s="23">
        <f>(1-IF(Model!M67=0,0,INDEX('Branch Closure Driven Attrition'!$D$9:$G$12,MATCH(Model!$B67,'Branch Closure Driven Attrition'!$C$9:$C$12,TRUE),MATCH(Model!M67,'Branch Closure Driven Attrition'!$D$8:$G$8,TRUE))))</f>
        <v>1</v>
      </c>
      <c r="T67" s="23">
        <f>(1-IF(Model!N67=0,0,INDEX('Branch Closure Driven Attrition'!$D$9:$G$12,MATCH(Model!$B67,'Branch Closure Driven Attrition'!$C$9:$C$12,TRUE),MATCH(Model!N67,'Branch Closure Driven Attrition'!$D$8:$G$8,TRUE))))</f>
        <v>1</v>
      </c>
      <c r="U67" s="23">
        <f>(1-IF(Model!O67=0,0,INDEX('Branch Closure Driven Attrition'!$D$9:$G$12,MATCH(Model!$B67,'Branch Closure Driven Attrition'!$C$9:$C$12,TRUE),MATCH(Model!O67,'Branch Closure Driven Attrition'!$D$8:$G$8,TRUE))))</f>
        <v>0.65</v>
      </c>
      <c r="V67" s="23">
        <f>(1-IF(Model!P67=0,0,INDEX('Branch Closure Driven Attrition'!$D$9:$G$12,MATCH(Model!$B67,'Branch Closure Driven Attrition'!$C$9:$C$12,TRUE),MATCH(Model!P67,'Branch Closure Driven Attrition'!$D$8:$G$8,TRUE))))</f>
        <v>1</v>
      </c>
      <c r="W67" s="29"/>
      <c r="X67" s="23">
        <f>Model!R67</f>
        <v>1</v>
      </c>
      <c r="Y67" s="23">
        <f>IF(Model!$C67&lt;'Fee Driven Attrition'!$I$8,1-IF(Model!Y$13='Fee Driven Attrition'!$J$7,'Fee Driven Attrition'!$J$8,'Fee Driven Attrition'!$K$8),1)</f>
        <v>0.9</v>
      </c>
      <c r="Z67" s="23">
        <f>IF(Model!$C67&lt;'Fee Driven Attrition'!$I$9,1-IF(Model!Z$13='Fee Driven Attrition'!$J$7,'Fee Driven Attrition'!$J$9,'Fee Driven Attrition'!$K$9),1)</f>
        <v>0.95</v>
      </c>
      <c r="AA67" s="23">
        <f>IF(Model!$C67&lt;'Fee Driven Attrition'!$I$8,1-IF(Model!AA$13='Fee Driven Attrition'!$J$7,'Fee Driven Attrition'!$J$8,'Fee Driven Attrition'!$K$8),1)</f>
        <v>0.8</v>
      </c>
      <c r="AB67" s="23">
        <f>IF(Model!$C67&lt;'Fee Driven Attrition'!$I$9,1-IF(Model!AB$13='Fee Driven Attrition'!$J$7,'Fee Driven Attrition'!$J$9,'Fee Driven Attrition'!$K$9),1)</f>
        <v>0.85</v>
      </c>
      <c r="AC67" s="29"/>
      <c r="AD67" s="23"/>
      <c r="AE67" s="23">
        <f>INDEX(Model!$R67:$V67,,MATCH(Model!AE$14,Model!$R$14:'Model'!$V$14,FALSE))*INDEX(Model!$X67:$AB67,MATCH(Model!AE$12+Model!AE$13,Model!$X$14:$AB$14,FALSE))</f>
        <v>1</v>
      </c>
      <c r="AF67" s="23">
        <f>INDEX(Model!$R67:$V67,,MATCH(Model!AF$14,Model!$R$14:'Model'!$V$14,FALSE))*INDEX(Model!$X67:$AB67,MATCH(Model!AF$12+Model!AF$13,Model!$X$14:$AB$14,FALSE))</f>
        <v>1</v>
      </c>
      <c r="AG67" s="23">
        <f>INDEX(Model!$R67:$V67,,MATCH(Model!AG$14,Model!$R$14:'Model'!$V$14,FALSE))*INDEX(Model!$X67:$AB67,MATCH(Model!AG$12+Model!AG$13,Model!$X$14:$AB$14,FALSE))</f>
        <v>1</v>
      </c>
      <c r="AH67" s="23">
        <f>INDEX(Model!$R67:$V67,,MATCH(Model!AH$14,Model!$R$14:'Model'!$V$14,FALSE))*INDEX(Model!$X67:$AB67,MATCH(Model!AH$12+Model!AH$13,Model!$X$14:$AB$14,FALSE))</f>
        <v>0.65</v>
      </c>
      <c r="AI67" s="23">
        <f>INDEX(Model!$R67:$V67,,MATCH(Model!AI$14,Model!$R$14:'Model'!$V$14,FALSE))*INDEX(Model!$X67:$AB67,MATCH(Model!AI$12+Model!AI$13,Model!$X$14:$AB$14,FALSE))</f>
        <v>1</v>
      </c>
      <c r="AJ67" s="23">
        <f>INDEX(Model!$R67:$V67,,MATCH(Model!AJ$14,Model!$R$14:'Model'!$V$14,FALSE))*INDEX(Model!$X67:$AB67,MATCH(Model!AJ$12+Model!AJ$13,Model!$X$14:$AB$14,FALSE))</f>
        <v>0.9</v>
      </c>
      <c r="AK67" s="23">
        <f>INDEX(Model!$R67:$V67,,MATCH(Model!AK$14,Model!$R$14:'Model'!$V$14,FALSE))*INDEX(Model!$X67:$AB67,MATCH(Model!AK$12+Model!AK$13,Model!$X$14:$AB$14,FALSE))</f>
        <v>0.9</v>
      </c>
      <c r="AL67" s="23">
        <f>INDEX(Model!$R67:$V67,,MATCH(Model!AL$14,Model!$R$14:'Model'!$V$14,FALSE))*INDEX(Model!$X67:$AB67,MATCH(Model!AL$12+Model!AL$13,Model!$X$14:$AB$14,FALSE))</f>
        <v>0.9</v>
      </c>
      <c r="AM67" s="23">
        <f>INDEX(Model!$R67:$V67,,MATCH(Model!AM$14,Model!$R$14:'Model'!$V$14,FALSE))*INDEX(Model!$X67:$AB67,MATCH(Model!AM$12+Model!AM$13,Model!$X$14:$AB$14,FALSE))</f>
        <v>0.58500000000000008</v>
      </c>
      <c r="AN67" s="23">
        <f>INDEX(Model!$R67:$V67,,MATCH(Model!AN$14,Model!$R$14:'Model'!$V$14,FALSE))*INDEX(Model!$X67:$AB67,MATCH(Model!AN$12+Model!AN$13,Model!$X$14:$AB$14,FALSE))</f>
        <v>0.9</v>
      </c>
      <c r="AO67" s="23">
        <f>INDEX(Model!$R67:$V67,,MATCH(Model!AO$14,Model!$R$14:'Model'!$V$14,FALSE))*INDEX(Model!$X67:$AB67,MATCH(Model!AO$12+Model!AO$13,Model!$X$14:$AB$14,FALSE))</f>
        <v>0.95</v>
      </c>
      <c r="AP67" s="23">
        <f>INDEX(Model!$R67:$V67,,MATCH(Model!AP$14,Model!$R$14:'Model'!$V$14,FALSE))*INDEX(Model!$X67:$AB67,MATCH(Model!AP$12+Model!AP$13,Model!$X$14:$AB$14,FALSE))</f>
        <v>0.95</v>
      </c>
      <c r="AQ67" s="23">
        <f>INDEX(Model!$R67:$V67,,MATCH(Model!AQ$14,Model!$R$14:'Model'!$V$14,FALSE))*INDEX(Model!$X67:$AB67,MATCH(Model!AQ$12+Model!AQ$13,Model!$X$14:$AB$14,FALSE))</f>
        <v>0.95</v>
      </c>
      <c r="AR67" s="23">
        <f>INDEX(Model!$R67:$V67,,MATCH(Model!AR$14,Model!$R$14:'Model'!$V$14,FALSE))*INDEX(Model!$X67:$AB67,MATCH(Model!AR$12+Model!AR$13,Model!$X$14:$AB$14,FALSE))</f>
        <v>0.61749999999999994</v>
      </c>
      <c r="AS67" s="23">
        <f>INDEX(Model!$R67:$V67,,MATCH(Model!AS$14,Model!$R$14:'Model'!$V$14,FALSE))*INDEX(Model!$X67:$AB67,MATCH(Model!AS$12+Model!AS$13,Model!$X$14:$AB$14,FALSE))</f>
        <v>0.95</v>
      </c>
      <c r="AT67" s="23">
        <f>INDEX(Model!$R67:$V67,,MATCH(Model!AT$14,Model!$R$14:'Model'!$V$14,FALSE))*INDEX(Model!$X67:$AB67,MATCH(Model!AT$12+Model!AT$13,Model!$X$14:$AB$14,FALSE))</f>
        <v>0.8</v>
      </c>
      <c r="AU67" s="23">
        <f>INDEX(Model!$R67:$V67,,MATCH(Model!AU$14,Model!$R$14:'Model'!$V$14,FALSE))*INDEX(Model!$X67:$AB67,MATCH(Model!AU$12+Model!AU$13,Model!$X$14:$AB$14,FALSE))</f>
        <v>0.8</v>
      </c>
      <c r="AV67" s="23">
        <f>INDEX(Model!$R67:$V67,,MATCH(Model!AV$14,Model!$R$14:'Model'!$V$14,FALSE))*INDEX(Model!$X67:$AB67,MATCH(Model!AV$12+Model!AV$13,Model!$X$14:$AB$14,FALSE))</f>
        <v>0.8</v>
      </c>
      <c r="AW67" s="23">
        <f>INDEX(Model!$R67:$V67,,MATCH(Model!AW$14,Model!$R$14:'Model'!$V$14,FALSE))*INDEX(Model!$X67:$AB67,MATCH(Model!AW$12+Model!AW$13,Model!$X$14:$AB$14,FALSE))</f>
        <v>0.52</v>
      </c>
      <c r="AX67" s="23">
        <f>INDEX(Model!$R67:$V67,,MATCH(Model!AX$14,Model!$R$14:'Model'!$V$14,FALSE))*INDEX(Model!$X67:$AB67,MATCH(Model!AX$12+Model!AX$13,Model!$X$14:$AB$14,FALSE))</f>
        <v>0.8</v>
      </c>
      <c r="AY67" s="23">
        <f>INDEX(Model!$R67:$V67,,MATCH(Model!AY$14,Model!$R$14:'Model'!$V$14,FALSE))*INDEX(Model!$X67:$AB67,MATCH(Model!AY$12+Model!AY$13,Model!$X$14:$AB$14,FALSE))</f>
        <v>0.85</v>
      </c>
      <c r="AZ67" s="23">
        <f>INDEX(Model!$R67:$V67,,MATCH(Model!AZ$14,Model!$R$14:'Model'!$V$14,FALSE))*INDEX(Model!$X67:$AB67,MATCH(Model!AZ$12+Model!AZ$13,Model!$X$14:$AB$14,FALSE))</f>
        <v>0.85</v>
      </c>
      <c r="BA67" s="23">
        <f>INDEX(Model!$R67:$V67,,MATCH(Model!BA$14,Model!$R$14:'Model'!$V$14,FALSE))*INDEX(Model!$X67:$AB67,MATCH(Model!BA$12+Model!BA$13,Model!$X$14:$AB$14,FALSE))</f>
        <v>0.85</v>
      </c>
      <c r="BB67" s="23">
        <f>INDEX(Model!$R67:$V67,,MATCH(Model!BB$14,Model!$R$14:'Model'!$V$14,FALSE))*INDEX(Model!$X67:$AB67,MATCH(Model!BB$12+Model!BB$13,Model!$X$14:$AB$14,FALSE))</f>
        <v>0.55249999999999999</v>
      </c>
      <c r="BC67" s="23">
        <f>INDEX(Model!$R67:$V67,,MATCH(Model!BC$14,Model!$R$14:'Model'!$V$14,FALSE))*INDEX(Model!$X67:$AB67,MATCH(Model!BC$12+Model!BC$13,Model!$X$14:$AB$14,FALSE))</f>
        <v>0.85</v>
      </c>
      <c r="BD67" s="60"/>
      <c r="BE67" s="33">
        <f>Model!C67*1%</f>
        <v>90.193472643712468</v>
      </c>
      <c r="BF67" s="1"/>
      <c r="BG67" s="1"/>
      <c r="BH67" s="38">
        <f>IF(Model!$C67&lt;Model!CI$12,Model!CI$13,0)</f>
        <v>0</v>
      </c>
      <c r="BI67" s="38">
        <f>IF(Model!$C67&lt;Model!CJ$12,Model!CJ$13,0)</f>
        <v>0</v>
      </c>
      <c r="BJ67" s="38">
        <f>IF(Model!$C67&lt;Model!CK$12,Model!CK$13,0)</f>
        <v>0</v>
      </c>
      <c r="BK67" s="38">
        <f>IF(Model!$C67&lt;Model!CL$12,Model!CL$13,0)</f>
        <v>0</v>
      </c>
      <c r="BL67" s="38">
        <f>IF(Model!$C67&lt;Model!CM$12,Model!CM$13,0)</f>
        <v>0</v>
      </c>
      <c r="BM67" s="38">
        <f>IF(Model!$C67&lt;Model!CN$12,Model!CN$13,0)</f>
        <v>40</v>
      </c>
      <c r="BN67" s="38">
        <f>IF(Model!$C67&lt;Model!CO$12,Model!CO$13,0)</f>
        <v>40</v>
      </c>
      <c r="BO67" s="38">
        <f>IF(Model!$C67&lt;Model!CP$12,Model!CP$13,0)</f>
        <v>40</v>
      </c>
      <c r="BP67" s="38">
        <f>IF(Model!$C67&lt;Model!CQ$12,Model!CQ$13,0)</f>
        <v>40</v>
      </c>
      <c r="BQ67" s="38">
        <f>IF(Model!$C67&lt;Model!CR$12,Model!CR$13,0)</f>
        <v>40</v>
      </c>
      <c r="BR67" s="38">
        <f>IF(Model!$C67&lt;Model!CS$12,Model!CS$13,0)</f>
        <v>40</v>
      </c>
      <c r="BS67" s="38">
        <f>IF(Model!$C67&lt;Model!CT$12,Model!CT$13,0)</f>
        <v>40</v>
      </c>
      <c r="BT67" s="38">
        <f>IF(Model!$C67&lt;Model!CU$12,Model!CU$13,0)</f>
        <v>40</v>
      </c>
      <c r="BU67" s="38">
        <f>IF(Model!$C67&lt;Model!CV$12,Model!CV$13,0)</f>
        <v>40</v>
      </c>
      <c r="BV67" s="38">
        <f>IF(Model!$C67&lt;Model!CW$12,Model!CW$13,0)</f>
        <v>40</v>
      </c>
      <c r="BW67" s="38">
        <f>IF(Model!$C67&lt;Model!CX$12,Model!CX$13,0)</f>
        <v>60</v>
      </c>
      <c r="BX67" s="38">
        <f>IF(Model!$C67&lt;Model!CY$12,Model!CY$13,0)</f>
        <v>60</v>
      </c>
      <c r="BY67" s="38">
        <f>IF(Model!$C67&lt;Model!CZ$12,Model!CZ$13,0)</f>
        <v>60</v>
      </c>
      <c r="BZ67" s="38">
        <f>IF(Model!$C67&lt;Model!DA$12,Model!DA$13,0)</f>
        <v>60</v>
      </c>
      <c r="CA67" s="38">
        <f>IF(Model!$C67&lt;Model!DB$12,Model!DB$13,0)</f>
        <v>60</v>
      </c>
      <c r="CB67" s="38">
        <f>IF(Model!$C67&lt;Model!DC$12,Model!DC$13,0)</f>
        <v>60</v>
      </c>
      <c r="CC67" s="38">
        <f>IF(Model!$C67&lt;Model!DD$12,Model!DD$13,0)</f>
        <v>60</v>
      </c>
      <c r="CD67" s="38">
        <f>IF(Model!$C67&lt;Model!DE$12,Model!DE$13,0)</f>
        <v>60</v>
      </c>
      <c r="CE67" s="38">
        <f>IF(Model!$C67&lt;Model!DF$12,Model!DF$13,0)</f>
        <v>60</v>
      </c>
      <c r="CF67" s="38">
        <f>IF(Model!$C67&lt;Model!DG$12,Model!DG$13,0)</f>
        <v>60</v>
      </c>
      <c r="CG67" s="1"/>
      <c r="CH67" s="1"/>
      <c r="CI67" s="40">
        <f>Model!$BE67+Model!BH67-50</f>
        <v>40.193472643712468</v>
      </c>
      <c r="CJ67" s="40">
        <f>Model!$BE67+Model!BI67-50</f>
        <v>40.193472643712468</v>
      </c>
      <c r="CK67" s="40">
        <f>Model!$BE67+Model!BJ67-50</f>
        <v>40.193472643712468</v>
      </c>
      <c r="CL67" s="40">
        <f>Model!$BE67+Model!BK67-50</f>
        <v>40.193472643712468</v>
      </c>
      <c r="CM67" s="40">
        <f>Model!$BE67+Model!BL67-50</f>
        <v>40.193472643712468</v>
      </c>
      <c r="CN67" s="40">
        <f>Model!$BE67+Model!BM67-50</f>
        <v>80.193472643712482</v>
      </c>
      <c r="CO67" s="40">
        <f>Model!$BE67+Model!BN67-50</f>
        <v>80.193472643712482</v>
      </c>
      <c r="CP67" s="40">
        <f>Model!$BE67+Model!BO67-50</f>
        <v>80.193472643712482</v>
      </c>
      <c r="CQ67" s="40">
        <f>Model!$BE67+Model!BP67-50</f>
        <v>80.193472643712482</v>
      </c>
      <c r="CR67" s="40">
        <f>Model!$BE67+Model!BQ67-50</f>
        <v>80.193472643712482</v>
      </c>
      <c r="CS67" s="40">
        <f>Model!$BE67+Model!BR67-50</f>
        <v>80.193472643712482</v>
      </c>
      <c r="CT67" s="40">
        <f>Model!$BE67+Model!BS67-50</f>
        <v>80.193472643712482</v>
      </c>
      <c r="CU67" s="40">
        <f>Model!$BE67+Model!BT67-50</f>
        <v>80.193472643712482</v>
      </c>
      <c r="CV67" s="40">
        <f>Model!$BE67+Model!BU67-50</f>
        <v>80.193472643712482</v>
      </c>
      <c r="CW67" s="40">
        <f>Model!$BE67+Model!BV67-50</f>
        <v>80.193472643712482</v>
      </c>
      <c r="CX67" s="40">
        <f>Model!$BE67+Model!BW67-50</f>
        <v>100.19347264371248</v>
      </c>
      <c r="CY67" s="40">
        <f>Model!$BE67+Model!BX67-50</f>
        <v>100.19347264371248</v>
      </c>
      <c r="CZ67" s="40">
        <f>Model!$BE67+Model!BY67-50</f>
        <v>100.19347264371248</v>
      </c>
      <c r="DA67" s="40">
        <f>Model!$BE67+Model!BZ67-50</f>
        <v>100.19347264371248</v>
      </c>
      <c r="DB67" s="40">
        <f>Model!$BE67+Model!CA67-50</f>
        <v>100.19347264371248</v>
      </c>
      <c r="DC67" s="40">
        <f>Model!$BE67+Model!CB67-50</f>
        <v>100.19347264371248</v>
      </c>
      <c r="DD67" s="40">
        <f>Model!$BE67+Model!CC67-50</f>
        <v>100.19347264371248</v>
      </c>
      <c r="DE67" s="40">
        <f>Model!$BE67+Model!CD67-50</f>
        <v>100.19347264371248</v>
      </c>
      <c r="DF67" s="40">
        <f>Model!$BE67+Model!CE67-50</f>
        <v>100.19347264371248</v>
      </c>
      <c r="DG67" s="40">
        <f>Model!$BE67+Model!CF67-50</f>
        <v>100.19347264371248</v>
      </c>
      <c r="DH67" s="36"/>
      <c r="DI67" s="36"/>
      <c r="DJ67" s="40">
        <f>Model!AE67*Model!CI67</f>
        <v>40.193472643712468</v>
      </c>
      <c r="DK67" s="40">
        <f>Model!AF67*Model!CJ67</f>
        <v>40.193472643712468</v>
      </c>
      <c r="DL67" s="40">
        <f>Model!AG67*Model!CK67</f>
        <v>40.193472643712468</v>
      </c>
      <c r="DM67" s="40">
        <f>Model!AH67*Model!CL67</f>
        <v>26.125757218413106</v>
      </c>
      <c r="DN67" s="40">
        <f>Model!AI67*Model!CM67</f>
        <v>40.193472643712468</v>
      </c>
      <c r="DO67" s="40">
        <f>Model!AJ67*Model!CN67</f>
        <v>72.174125379341234</v>
      </c>
      <c r="DP67" s="40">
        <f>Model!AK67*Model!CO67</f>
        <v>72.174125379341234</v>
      </c>
      <c r="DQ67" s="40">
        <f>Model!AL67*Model!CP67</f>
        <v>72.174125379341234</v>
      </c>
      <c r="DR67" s="40">
        <f>Model!AM67*Model!CQ67</f>
        <v>46.913181496571809</v>
      </c>
      <c r="DS67" s="40">
        <f>Model!AN67*Model!CR67</f>
        <v>72.174125379341234</v>
      </c>
      <c r="DT67" s="40">
        <f>Model!AO67*Model!CS67</f>
        <v>76.183799011526858</v>
      </c>
      <c r="DU67" s="40">
        <f>Model!AP67*Model!CT67</f>
        <v>76.183799011526858</v>
      </c>
      <c r="DV67" s="40">
        <f>Model!AQ67*Model!CU67</f>
        <v>76.183799011526858</v>
      </c>
      <c r="DW67" s="40">
        <f>Model!AR67*Model!CV67</f>
        <v>49.519469357492454</v>
      </c>
      <c r="DX67" s="40">
        <f>Model!AS67*Model!CW67</f>
        <v>76.183799011526858</v>
      </c>
      <c r="DY67" s="40">
        <f>Model!AT67*Model!CX67</f>
        <v>80.154778114969986</v>
      </c>
      <c r="DZ67" s="40">
        <f>Model!AU67*Model!CY67</f>
        <v>80.154778114969986</v>
      </c>
      <c r="EA67" s="40">
        <f>Model!AV67*Model!CZ67</f>
        <v>80.154778114969986</v>
      </c>
      <c r="EB67" s="40">
        <f>Model!AW67*Model!DA67</f>
        <v>52.100605774730489</v>
      </c>
      <c r="EC67" s="40">
        <f>Model!AX67*Model!DB67</f>
        <v>80.154778114969986</v>
      </c>
      <c r="ED67" s="40">
        <f>Model!AY67*Model!DC67</f>
        <v>85.16445174715561</v>
      </c>
      <c r="EE67" s="40">
        <f>Model!AZ67*Model!DD67</f>
        <v>85.16445174715561</v>
      </c>
      <c r="EF67" s="40">
        <f>Model!BA67*Model!DE67</f>
        <v>85.16445174715561</v>
      </c>
      <c r="EG67" s="40">
        <f>Model!BB67*Model!DF67</f>
        <v>55.356893635651147</v>
      </c>
      <c r="EH67" s="40">
        <f>Model!BC67*Model!DG67</f>
        <v>85.16445174715561</v>
      </c>
      <c r="EI67" s="36"/>
      <c r="EJ67" s="36"/>
      <c r="EK67" s="36"/>
      <c r="EL67" s="36"/>
      <c r="EM67" s="36"/>
      <c r="EN67" s="36"/>
      <c r="EO67" s="36"/>
      <c r="EP67" s="36"/>
      <c r="EQ67" s="36"/>
      <c r="ER67" s="36"/>
      <c r="ES67" s="36"/>
      <c r="ET67" s="36"/>
      <c r="EU67" s="36"/>
    </row>
    <row r="68" spans="1:151">
      <c r="A68">
        <v>1152</v>
      </c>
      <c r="B68" s="29">
        <f>INDEX('Customer Longevity'!$A$7:$A$206,MATCH(Scratch!A68,'Customer Longevity'!$B$7:$B$206,0))</f>
        <v>1.7658979201285097</v>
      </c>
      <c r="C68" s="3">
        <f ca="1">VLOOKUP(A68,'Average Balance'!A:B,2,FALSE)</f>
        <v>19024.351182325074</v>
      </c>
      <c r="D68" s="3"/>
      <c r="E68" s="29">
        <f>INDEX('Distance to Each Branch'!$C$7:$C$806,MATCH(Scratch!$A68&amp;Scratch!E$14,'Distance to Each Branch'!$K$7:$K$806,0))</f>
        <v>5.1775012133004568</v>
      </c>
      <c r="F68" s="29">
        <f>INDEX('Distance to Each Branch'!$C$7:$C$806,MATCH(Scratch!$A68&amp;Scratch!F$14,'Distance to Each Branch'!$K$7:$K$806,0))</f>
        <v>3.2266601122843448</v>
      </c>
      <c r="G68" s="29">
        <f>INDEX('Distance to Each Branch'!$C$7:$C$806,MATCH(Scratch!$A68&amp;Scratch!G$14,'Distance to Each Branch'!$K$7:$K$806,0))</f>
        <v>5.3927567576466906</v>
      </c>
      <c r="H68" s="29">
        <f>INDEX('Distance to Each Branch'!$C$7:$C$806,MATCH(Scratch!$A68&amp;Scratch!H$14,'Distance to Each Branch'!$K$7:$K$806,0))</f>
        <v>1.0423650595933944</v>
      </c>
      <c r="I68" s="29" t="str">
        <f t="shared" si="24"/>
        <v>Branch D</v>
      </c>
      <c r="K68" s="34">
        <f>MIN(Model!E68:'Model'!H68)</f>
        <v>1.0423650595933944</v>
      </c>
      <c r="L68" s="34">
        <v>0</v>
      </c>
      <c r="M68" s="29">
        <f>IF(Model!E68=Model!$K68,SMALL(Model!$E68:'Model'!$H68,2)-Model!$K68,0)</f>
        <v>0</v>
      </c>
      <c r="N68" s="29">
        <f>IF(Model!F68=Model!$K68,SMALL(Model!$E68:'Model'!$H68,2)-Model!$K68,0)</f>
        <v>0</v>
      </c>
      <c r="O68" s="29">
        <f>IF(Model!G68=Model!$K68,SMALL(Model!$E68:'Model'!$H68,2)-Model!$K68,0)</f>
        <v>0</v>
      </c>
      <c r="P68" s="29">
        <f>IF(Model!H68=Model!$K68,SMALL(Model!$E68:'Model'!$H68,2)-Model!$K68,0)</f>
        <v>2.1842950526909504</v>
      </c>
      <c r="R68" s="23">
        <v>1</v>
      </c>
      <c r="S68" s="23">
        <f>(1-IF(Model!M68=0,0,INDEX('Branch Closure Driven Attrition'!$D$9:$G$12,MATCH(Model!$B68,'Branch Closure Driven Attrition'!$C$9:$C$12,TRUE),MATCH(Model!M68,'Branch Closure Driven Attrition'!$D$8:$G$8,TRUE))))</f>
        <v>1</v>
      </c>
      <c r="T68" s="23">
        <f>(1-IF(Model!N68=0,0,INDEX('Branch Closure Driven Attrition'!$D$9:$G$12,MATCH(Model!$B68,'Branch Closure Driven Attrition'!$C$9:$C$12,TRUE),MATCH(Model!N68,'Branch Closure Driven Attrition'!$D$8:$G$8,TRUE))))</f>
        <v>1</v>
      </c>
      <c r="U68" s="23">
        <f>(1-IF(Model!O68=0,0,INDEX('Branch Closure Driven Attrition'!$D$9:$G$12,MATCH(Model!$B68,'Branch Closure Driven Attrition'!$C$9:$C$12,TRUE),MATCH(Model!O68,'Branch Closure Driven Attrition'!$D$8:$G$8,TRUE))))</f>
        <v>1</v>
      </c>
      <c r="V68" s="23">
        <f>(1-IF(Model!P68=0,0,INDEX('Branch Closure Driven Attrition'!$D$9:$G$12,MATCH(Model!$B68,'Branch Closure Driven Attrition'!$C$9:$C$12,TRUE),MATCH(Model!P68,'Branch Closure Driven Attrition'!$D$8:$G$8,TRUE))))</f>
        <v>0.55000000000000004</v>
      </c>
      <c r="W68" s="29"/>
      <c r="X68" s="23">
        <f>Model!R68</f>
        <v>1</v>
      </c>
      <c r="Y68" s="23">
        <f>IF(Model!$C68&lt;'Fee Driven Attrition'!$I$8,1-IF(Model!Y$13='Fee Driven Attrition'!$J$7,'Fee Driven Attrition'!$J$8,'Fee Driven Attrition'!$K$8),1)</f>
        <v>1</v>
      </c>
      <c r="Z68" s="23">
        <f>IF(Model!$C68&lt;'Fee Driven Attrition'!$I$9,1-IF(Model!Z$13='Fee Driven Attrition'!$J$7,'Fee Driven Attrition'!$J$9,'Fee Driven Attrition'!$K$9),1)</f>
        <v>1</v>
      </c>
      <c r="AA68" s="23">
        <f>IF(Model!$C68&lt;'Fee Driven Attrition'!$I$8,1-IF(Model!AA$13='Fee Driven Attrition'!$J$7,'Fee Driven Attrition'!$J$8,'Fee Driven Attrition'!$K$8),1)</f>
        <v>1</v>
      </c>
      <c r="AB68" s="23">
        <f>IF(Model!$C68&lt;'Fee Driven Attrition'!$I$9,1-IF(Model!AB$13='Fee Driven Attrition'!$J$7,'Fee Driven Attrition'!$J$9,'Fee Driven Attrition'!$K$9),1)</f>
        <v>1</v>
      </c>
      <c r="AC68" s="29"/>
      <c r="AD68" s="23"/>
      <c r="AE68" s="23">
        <f>INDEX(Model!$R68:$V68,,MATCH(Model!AE$14,Model!$R$14:'Model'!$V$14,FALSE))*INDEX(Model!$X68:$AB68,MATCH(Model!AE$12+Model!AE$13,Model!$X$14:$AB$14,FALSE))</f>
        <v>1</v>
      </c>
      <c r="AF68" s="23">
        <f>INDEX(Model!$R68:$V68,,MATCH(Model!AF$14,Model!$R$14:'Model'!$V$14,FALSE))*INDEX(Model!$X68:$AB68,MATCH(Model!AF$12+Model!AF$13,Model!$X$14:$AB$14,FALSE))</f>
        <v>1</v>
      </c>
      <c r="AG68" s="23">
        <f>INDEX(Model!$R68:$V68,,MATCH(Model!AG$14,Model!$R$14:'Model'!$V$14,FALSE))*INDEX(Model!$X68:$AB68,MATCH(Model!AG$12+Model!AG$13,Model!$X$14:$AB$14,FALSE))</f>
        <v>1</v>
      </c>
      <c r="AH68" s="23">
        <f>INDEX(Model!$R68:$V68,,MATCH(Model!AH$14,Model!$R$14:'Model'!$V$14,FALSE))*INDEX(Model!$X68:$AB68,MATCH(Model!AH$12+Model!AH$13,Model!$X$14:$AB$14,FALSE))</f>
        <v>1</v>
      </c>
      <c r="AI68" s="23">
        <f>INDEX(Model!$R68:$V68,,MATCH(Model!AI$14,Model!$R$14:'Model'!$V$14,FALSE))*INDEX(Model!$X68:$AB68,MATCH(Model!AI$12+Model!AI$13,Model!$X$14:$AB$14,FALSE))</f>
        <v>0.55000000000000004</v>
      </c>
      <c r="AJ68" s="23">
        <f>INDEX(Model!$R68:$V68,,MATCH(Model!AJ$14,Model!$R$14:'Model'!$V$14,FALSE))*INDEX(Model!$X68:$AB68,MATCH(Model!AJ$12+Model!AJ$13,Model!$X$14:$AB$14,FALSE))</f>
        <v>1</v>
      </c>
      <c r="AK68" s="23">
        <f>INDEX(Model!$R68:$V68,,MATCH(Model!AK$14,Model!$R$14:'Model'!$V$14,FALSE))*INDEX(Model!$X68:$AB68,MATCH(Model!AK$12+Model!AK$13,Model!$X$14:$AB$14,FALSE))</f>
        <v>1</v>
      </c>
      <c r="AL68" s="23">
        <f>INDEX(Model!$R68:$V68,,MATCH(Model!AL$14,Model!$R$14:'Model'!$V$14,FALSE))*INDEX(Model!$X68:$AB68,MATCH(Model!AL$12+Model!AL$13,Model!$X$14:$AB$14,FALSE))</f>
        <v>1</v>
      </c>
      <c r="AM68" s="23">
        <f>INDEX(Model!$R68:$V68,,MATCH(Model!AM$14,Model!$R$14:'Model'!$V$14,FALSE))*INDEX(Model!$X68:$AB68,MATCH(Model!AM$12+Model!AM$13,Model!$X$14:$AB$14,FALSE))</f>
        <v>1</v>
      </c>
      <c r="AN68" s="23">
        <f>INDEX(Model!$R68:$V68,,MATCH(Model!AN$14,Model!$R$14:'Model'!$V$14,FALSE))*INDEX(Model!$X68:$AB68,MATCH(Model!AN$12+Model!AN$13,Model!$X$14:$AB$14,FALSE))</f>
        <v>0.55000000000000004</v>
      </c>
      <c r="AO68" s="23">
        <f>INDEX(Model!$R68:$V68,,MATCH(Model!AO$14,Model!$R$14:'Model'!$V$14,FALSE))*INDEX(Model!$X68:$AB68,MATCH(Model!AO$12+Model!AO$13,Model!$X$14:$AB$14,FALSE))</f>
        <v>1</v>
      </c>
      <c r="AP68" s="23">
        <f>INDEX(Model!$R68:$V68,,MATCH(Model!AP$14,Model!$R$14:'Model'!$V$14,FALSE))*INDEX(Model!$X68:$AB68,MATCH(Model!AP$12+Model!AP$13,Model!$X$14:$AB$14,FALSE))</f>
        <v>1</v>
      </c>
      <c r="AQ68" s="23">
        <f>INDEX(Model!$R68:$V68,,MATCH(Model!AQ$14,Model!$R$14:'Model'!$V$14,FALSE))*INDEX(Model!$X68:$AB68,MATCH(Model!AQ$12+Model!AQ$13,Model!$X$14:$AB$14,FALSE))</f>
        <v>1</v>
      </c>
      <c r="AR68" s="23">
        <f>INDEX(Model!$R68:$V68,,MATCH(Model!AR$14,Model!$R$14:'Model'!$V$14,FALSE))*INDEX(Model!$X68:$AB68,MATCH(Model!AR$12+Model!AR$13,Model!$X$14:$AB$14,FALSE))</f>
        <v>1</v>
      </c>
      <c r="AS68" s="23">
        <f>INDEX(Model!$R68:$V68,,MATCH(Model!AS$14,Model!$R$14:'Model'!$V$14,FALSE))*INDEX(Model!$X68:$AB68,MATCH(Model!AS$12+Model!AS$13,Model!$X$14:$AB$14,FALSE))</f>
        <v>0.55000000000000004</v>
      </c>
      <c r="AT68" s="23">
        <f>INDEX(Model!$R68:$V68,,MATCH(Model!AT$14,Model!$R$14:'Model'!$V$14,FALSE))*INDEX(Model!$X68:$AB68,MATCH(Model!AT$12+Model!AT$13,Model!$X$14:$AB$14,FALSE))</f>
        <v>1</v>
      </c>
      <c r="AU68" s="23">
        <f>INDEX(Model!$R68:$V68,,MATCH(Model!AU$14,Model!$R$14:'Model'!$V$14,FALSE))*INDEX(Model!$X68:$AB68,MATCH(Model!AU$12+Model!AU$13,Model!$X$14:$AB$14,FALSE))</f>
        <v>1</v>
      </c>
      <c r="AV68" s="23">
        <f>INDEX(Model!$R68:$V68,,MATCH(Model!AV$14,Model!$R$14:'Model'!$V$14,FALSE))*INDEX(Model!$X68:$AB68,MATCH(Model!AV$12+Model!AV$13,Model!$X$14:$AB$14,FALSE))</f>
        <v>1</v>
      </c>
      <c r="AW68" s="23">
        <f>INDEX(Model!$R68:$V68,,MATCH(Model!AW$14,Model!$R$14:'Model'!$V$14,FALSE))*INDEX(Model!$X68:$AB68,MATCH(Model!AW$12+Model!AW$13,Model!$X$14:$AB$14,FALSE))</f>
        <v>1</v>
      </c>
      <c r="AX68" s="23">
        <f>INDEX(Model!$R68:$V68,,MATCH(Model!AX$14,Model!$R$14:'Model'!$V$14,FALSE))*INDEX(Model!$X68:$AB68,MATCH(Model!AX$12+Model!AX$13,Model!$X$14:$AB$14,FALSE))</f>
        <v>0.55000000000000004</v>
      </c>
      <c r="AY68" s="23">
        <f>INDEX(Model!$R68:$V68,,MATCH(Model!AY$14,Model!$R$14:'Model'!$V$14,FALSE))*INDEX(Model!$X68:$AB68,MATCH(Model!AY$12+Model!AY$13,Model!$X$14:$AB$14,FALSE))</f>
        <v>1</v>
      </c>
      <c r="AZ68" s="23">
        <f>INDEX(Model!$R68:$V68,,MATCH(Model!AZ$14,Model!$R$14:'Model'!$V$14,FALSE))*INDEX(Model!$X68:$AB68,MATCH(Model!AZ$12+Model!AZ$13,Model!$X$14:$AB$14,FALSE))</f>
        <v>1</v>
      </c>
      <c r="BA68" s="23">
        <f>INDEX(Model!$R68:$V68,,MATCH(Model!BA$14,Model!$R$14:'Model'!$V$14,FALSE))*INDEX(Model!$X68:$AB68,MATCH(Model!BA$12+Model!BA$13,Model!$X$14:$AB$14,FALSE))</f>
        <v>1</v>
      </c>
      <c r="BB68" s="23">
        <f>INDEX(Model!$R68:$V68,,MATCH(Model!BB$14,Model!$R$14:'Model'!$V$14,FALSE))*INDEX(Model!$X68:$AB68,MATCH(Model!BB$12+Model!BB$13,Model!$X$14:$AB$14,FALSE))</f>
        <v>1</v>
      </c>
      <c r="BC68" s="23">
        <f>INDEX(Model!$R68:$V68,,MATCH(Model!BC$14,Model!$R$14:'Model'!$V$14,FALSE))*INDEX(Model!$X68:$AB68,MATCH(Model!BC$12+Model!BC$13,Model!$X$14:$AB$14,FALSE))</f>
        <v>0.55000000000000004</v>
      </c>
      <c r="BD68" s="60"/>
      <c r="BE68" s="33">
        <f>Model!C68*1%</f>
        <v>190.24351182325074</v>
      </c>
      <c r="BF68" s="1"/>
      <c r="BG68" s="1"/>
      <c r="BH68" s="38">
        <f>IF(Model!$C68&lt;Model!CI$12,Model!CI$13,0)</f>
        <v>0</v>
      </c>
      <c r="BI68" s="38">
        <f>IF(Model!$C68&lt;Model!CJ$12,Model!CJ$13,0)</f>
        <v>0</v>
      </c>
      <c r="BJ68" s="38">
        <f>IF(Model!$C68&lt;Model!CK$12,Model!CK$13,0)</f>
        <v>0</v>
      </c>
      <c r="BK68" s="38">
        <f>IF(Model!$C68&lt;Model!CL$12,Model!CL$13,0)</f>
        <v>0</v>
      </c>
      <c r="BL68" s="38">
        <f>IF(Model!$C68&lt;Model!CM$12,Model!CM$13,0)</f>
        <v>0</v>
      </c>
      <c r="BM68" s="38">
        <f>IF(Model!$C68&lt;Model!CN$12,Model!CN$13,0)</f>
        <v>0</v>
      </c>
      <c r="BN68" s="38">
        <f>IF(Model!$C68&lt;Model!CO$12,Model!CO$13,0)</f>
        <v>0</v>
      </c>
      <c r="BO68" s="38">
        <f>IF(Model!$C68&lt;Model!CP$12,Model!CP$13,0)</f>
        <v>0</v>
      </c>
      <c r="BP68" s="38">
        <f>IF(Model!$C68&lt;Model!CQ$12,Model!CQ$13,0)</f>
        <v>0</v>
      </c>
      <c r="BQ68" s="38">
        <f>IF(Model!$C68&lt;Model!CR$12,Model!CR$13,0)</f>
        <v>0</v>
      </c>
      <c r="BR68" s="38">
        <f>IF(Model!$C68&lt;Model!CS$12,Model!CS$13,0)</f>
        <v>0</v>
      </c>
      <c r="BS68" s="38">
        <f>IF(Model!$C68&lt;Model!CT$12,Model!CT$13,0)</f>
        <v>0</v>
      </c>
      <c r="BT68" s="38">
        <f>IF(Model!$C68&lt;Model!CU$12,Model!CU$13,0)</f>
        <v>0</v>
      </c>
      <c r="BU68" s="38">
        <f>IF(Model!$C68&lt;Model!CV$12,Model!CV$13,0)</f>
        <v>0</v>
      </c>
      <c r="BV68" s="38">
        <f>IF(Model!$C68&lt;Model!CW$12,Model!CW$13,0)</f>
        <v>0</v>
      </c>
      <c r="BW68" s="38">
        <f>IF(Model!$C68&lt;Model!CX$12,Model!CX$13,0)</f>
        <v>0</v>
      </c>
      <c r="BX68" s="38">
        <f>IF(Model!$C68&lt;Model!CY$12,Model!CY$13,0)</f>
        <v>0</v>
      </c>
      <c r="BY68" s="38">
        <f>IF(Model!$C68&lt;Model!CZ$12,Model!CZ$13,0)</f>
        <v>0</v>
      </c>
      <c r="BZ68" s="38">
        <f>IF(Model!$C68&lt;Model!DA$12,Model!DA$13,0)</f>
        <v>0</v>
      </c>
      <c r="CA68" s="38">
        <f>IF(Model!$C68&lt;Model!DB$12,Model!DB$13,0)</f>
        <v>0</v>
      </c>
      <c r="CB68" s="38">
        <f>IF(Model!$C68&lt;Model!DC$12,Model!DC$13,0)</f>
        <v>0</v>
      </c>
      <c r="CC68" s="38">
        <f>IF(Model!$C68&lt;Model!DD$12,Model!DD$13,0)</f>
        <v>0</v>
      </c>
      <c r="CD68" s="38">
        <f>IF(Model!$C68&lt;Model!DE$12,Model!DE$13,0)</f>
        <v>0</v>
      </c>
      <c r="CE68" s="38">
        <f>IF(Model!$C68&lt;Model!DF$12,Model!DF$13,0)</f>
        <v>0</v>
      </c>
      <c r="CF68" s="38">
        <f>IF(Model!$C68&lt;Model!DG$12,Model!DG$13,0)</f>
        <v>0</v>
      </c>
      <c r="CG68" s="1"/>
      <c r="CH68" s="1"/>
      <c r="CI68" s="40">
        <f>Model!$BE68+Model!BH68-50</f>
        <v>140.24351182325074</v>
      </c>
      <c r="CJ68" s="40">
        <f>Model!$BE68+Model!BI68-50</f>
        <v>140.24351182325074</v>
      </c>
      <c r="CK68" s="40">
        <f>Model!$BE68+Model!BJ68-50</f>
        <v>140.24351182325074</v>
      </c>
      <c r="CL68" s="40">
        <f>Model!$BE68+Model!BK68-50</f>
        <v>140.24351182325074</v>
      </c>
      <c r="CM68" s="40">
        <f>Model!$BE68+Model!BL68-50</f>
        <v>140.24351182325074</v>
      </c>
      <c r="CN68" s="40">
        <f>Model!$BE68+Model!BM68-50</f>
        <v>140.24351182325074</v>
      </c>
      <c r="CO68" s="40">
        <f>Model!$BE68+Model!BN68-50</f>
        <v>140.24351182325074</v>
      </c>
      <c r="CP68" s="40">
        <f>Model!$BE68+Model!BO68-50</f>
        <v>140.24351182325074</v>
      </c>
      <c r="CQ68" s="40">
        <f>Model!$BE68+Model!BP68-50</f>
        <v>140.24351182325074</v>
      </c>
      <c r="CR68" s="40">
        <f>Model!$BE68+Model!BQ68-50</f>
        <v>140.24351182325074</v>
      </c>
      <c r="CS68" s="40">
        <f>Model!$BE68+Model!BR68-50</f>
        <v>140.24351182325074</v>
      </c>
      <c r="CT68" s="40">
        <f>Model!$BE68+Model!BS68-50</f>
        <v>140.24351182325074</v>
      </c>
      <c r="CU68" s="40">
        <f>Model!$BE68+Model!BT68-50</f>
        <v>140.24351182325074</v>
      </c>
      <c r="CV68" s="40">
        <f>Model!$BE68+Model!BU68-50</f>
        <v>140.24351182325074</v>
      </c>
      <c r="CW68" s="40">
        <f>Model!$BE68+Model!BV68-50</f>
        <v>140.24351182325074</v>
      </c>
      <c r="CX68" s="40">
        <f>Model!$BE68+Model!BW68-50</f>
        <v>140.24351182325074</v>
      </c>
      <c r="CY68" s="40">
        <f>Model!$BE68+Model!BX68-50</f>
        <v>140.24351182325074</v>
      </c>
      <c r="CZ68" s="40">
        <f>Model!$BE68+Model!BY68-50</f>
        <v>140.24351182325074</v>
      </c>
      <c r="DA68" s="40">
        <f>Model!$BE68+Model!BZ68-50</f>
        <v>140.24351182325074</v>
      </c>
      <c r="DB68" s="40">
        <f>Model!$BE68+Model!CA68-50</f>
        <v>140.24351182325074</v>
      </c>
      <c r="DC68" s="40">
        <f>Model!$BE68+Model!CB68-50</f>
        <v>140.24351182325074</v>
      </c>
      <c r="DD68" s="40">
        <f>Model!$BE68+Model!CC68-50</f>
        <v>140.24351182325074</v>
      </c>
      <c r="DE68" s="40">
        <f>Model!$BE68+Model!CD68-50</f>
        <v>140.24351182325074</v>
      </c>
      <c r="DF68" s="40">
        <f>Model!$BE68+Model!CE68-50</f>
        <v>140.24351182325074</v>
      </c>
      <c r="DG68" s="40">
        <f>Model!$BE68+Model!CF68-50</f>
        <v>140.24351182325074</v>
      </c>
      <c r="DH68" s="36"/>
      <c r="DI68" s="36"/>
      <c r="DJ68" s="40">
        <f>Model!AE68*Model!CI68</f>
        <v>140.24351182325074</v>
      </c>
      <c r="DK68" s="40">
        <f>Model!AF68*Model!CJ68</f>
        <v>140.24351182325074</v>
      </c>
      <c r="DL68" s="40">
        <f>Model!AG68*Model!CK68</f>
        <v>140.24351182325074</v>
      </c>
      <c r="DM68" s="40">
        <f>Model!AH68*Model!CL68</f>
        <v>140.24351182325074</v>
      </c>
      <c r="DN68" s="40">
        <f>Model!AI68*Model!CM68</f>
        <v>77.133931502787917</v>
      </c>
      <c r="DO68" s="40">
        <f>Model!AJ68*Model!CN68</f>
        <v>140.24351182325074</v>
      </c>
      <c r="DP68" s="40">
        <f>Model!AK68*Model!CO68</f>
        <v>140.24351182325074</v>
      </c>
      <c r="DQ68" s="40">
        <f>Model!AL68*Model!CP68</f>
        <v>140.24351182325074</v>
      </c>
      <c r="DR68" s="40">
        <f>Model!AM68*Model!CQ68</f>
        <v>140.24351182325074</v>
      </c>
      <c r="DS68" s="40">
        <f>Model!AN68*Model!CR68</f>
        <v>77.133931502787917</v>
      </c>
      <c r="DT68" s="40">
        <f>Model!AO68*Model!CS68</f>
        <v>140.24351182325074</v>
      </c>
      <c r="DU68" s="40">
        <f>Model!AP68*Model!CT68</f>
        <v>140.24351182325074</v>
      </c>
      <c r="DV68" s="40">
        <f>Model!AQ68*Model!CU68</f>
        <v>140.24351182325074</v>
      </c>
      <c r="DW68" s="40">
        <f>Model!AR68*Model!CV68</f>
        <v>140.24351182325074</v>
      </c>
      <c r="DX68" s="40">
        <f>Model!AS68*Model!CW68</f>
        <v>77.133931502787917</v>
      </c>
      <c r="DY68" s="40">
        <f>Model!AT68*Model!CX68</f>
        <v>140.24351182325074</v>
      </c>
      <c r="DZ68" s="40">
        <f>Model!AU68*Model!CY68</f>
        <v>140.24351182325074</v>
      </c>
      <c r="EA68" s="40">
        <f>Model!AV68*Model!CZ68</f>
        <v>140.24351182325074</v>
      </c>
      <c r="EB68" s="40">
        <f>Model!AW68*Model!DA68</f>
        <v>140.24351182325074</v>
      </c>
      <c r="EC68" s="40">
        <f>Model!AX68*Model!DB68</f>
        <v>77.133931502787917</v>
      </c>
      <c r="ED68" s="40">
        <f>Model!AY68*Model!DC68</f>
        <v>140.24351182325074</v>
      </c>
      <c r="EE68" s="40">
        <f>Model!AZ68*Model!DD68</f>
        <v>140.24351182325074</v>
      </c>
      <c r="EF68" s="40">
        <f>Model!BA68*Model!DE68</f>
        <v>140.24351182325074</v>
      </c>
      <c r="EG68" s="40">
        <f>Model!BB68*Model!DF68</f>
        <v>140.24351182325074</v>
      </c>
      <c r="EH68" s="40">
        <f>Model!BC68*Model!DG68</f>
        <v>77.133931502787917</v>
      </c>
      <c r="EI68" s="36"/>
      <c r="EJ68" s="36"/>
      <c r="EK68" s="36"/>
      <c r="EL68" s="36"/>
      <c r="EM68" s="36"/>
      <c r="EN68" s="36"/>
      <c r="EO68" s="36"/>
      <c r="EP68" s="36"/>
      <c r="EQ68" s="36"/>
      <c r="ER68" s="36"/>
      <c r="ES68" s="36"/>
      <c r="ET68" s="36"/>
      <c r="EU68" s="36"/>
    </row>
    <row r="69" spans="1:151">
      <c r="A69">
        <v>1185</v>
      </c>
      <c r="B69" s="29">
        <f>INDEX('Customer Longevity'!$A$7:$A$206,MATCH(Scratch!A69,'Customer Longevity'!$B$7:$B$206,0))</f>
        <v>12.148517419169689</v>
      </c>
      <c r="C69" s="3">
        <f ca="1">VLOOKUP(A69,'Average Balance'!A:B,2,FALSE)</f>
        <v>9618.5809022606463</v>
      </c>
      <c r="D69" s="3"/>
      <c r="E69" s="29">
        <f>INDEX('Distance to Each Branch'!$C$7:$C$806,MATCH(Scratch!$A69&amp;Scratch!E$14,'Distance to Each Branch'!$K$7:$K$806,0))</f>
        <v>5.4124997416450693</v>
      </c>
      <c r="F69" s="29">
        <f>INDEX('Distance to Each Branch'!$C$7:$C$806,MATCH(Scratch!$A69&amp;Scratch!F$14,'Distance to Each Branch'!$K$7:$K$806,0))</f>
        <v>0.90683049116073333</v>
      </c>
      <c r="G69" s="29">
        <f>INDEX('Distance to Each Branch'!$C$7:$C$806,MATCH(Scratch!$A69&amp;Scratch!G$14,'Distance to Each Branch'!$K$7:$K$806,0))</f>
        <v>1.9471034322895155</v>
      </c>
      <c r="H69" s="29">
        <f>INDEX('Distance to Each Branch'!$C$7:$C$806,MATCH(Scratch!$A69&amp;Scratch!H$14,'Distance to Each Branch'!$K$7:$K$806,0))</f>
        <v>0.32880962339175052</v>
      </c>
      <c r="I69" s="29" t="str">
        <f t="shared" si="24"/>
        <v>Branch D</v>
      </c>
      <c r="K69" s="34">
        <f>MIN(Model!E69:'Model'!H69)</f>
        <v>0.32880962339175052</v>
      </c>
      <c r="L69" s="34">
        <v>0</v>
      </c>
      <c r="M69" s="29">
        <f>IF(Model!E69=Model!$K69,SMALL(Model!$E69:'Model'!$H69,2)-Model!$K69,0)</f>
        <v>0</v>
      </c>
      <c r="N69" s="29">
        <f>IF(Model!F69=Model!$K69,SMALL(Model!$E69:'Model'!$H69,2)-Model!$K69,0)</f>
        <v>0</v>
      </c>
      <c r="O69" s="29">
        <f>IF(Model!G69=Model!$K69,SMALL(Model!$E69:'Model'!$H69,2)-Model!$K69,0)</f>
        <v>0</v>
      </c>
      <c r="P69" s="29">
        <f>IF(Model!H69=Model!$K69,SMALL(Model!$E69:'Model'!$H69,2)-Model!$K69,0)</f>
        <v>0.57802086776898287</v>
      </c>
      <c r="R69" s="23">
        <v>1</v>
      </c>
      <c r="S69" s="23">
        <f>(1-IF(Model!M69=0,0,INDEX('Branch Closure Driven Attrition'!$D$9:$G$12,MATCH(Model!$B69,'Branch Closure Driven Attrition'!$C$9:$C$12,TRUE),MATCH(Model!M69,'Branch Closure Driven Attrition'!$D$8:$G$8,TRUE))))</f>
        <v>1</v>
      </c>
      <c r="T69" s="23">
        <f>(1-IF(Model!N69=0,0,INDEX('Branch Closure Driven Attrition'!$D$9:$G$12,MATCH(Model!$B69,'Branch Closure Driven Attrition'!$C$9:$C$12,TRUE),MATCH(Model!N69,'Branch Closure Driven Attrition'!$D$8:$G$8,TRUE))))</f>
        <v>1</v>
      </c>
      <c r="U69" s="23">
        <f>(1-IF(Model!O69=0,0,INDEX('Branch Closure Driven Attrition'!$D$9:$G$12,MATCH(Model!$B69,'Branch Closure Driven Attrition'!$C$9:$C$12,TRUE),MATCH(Model!O69,'Branch Closure Driven Attrition'!$D$8:$G$8,TRUE))))</f>
        <v>1</v>
      </c>
      <c r="V69" s="23">
        <f>(1-IF(Model!P69=0,0,INDEX('Branch Closure Driven Attrition'!$D$9:$G$12,MATCH(Model!$B69,'Branch Closure Driven Attrition'!$C$9:$C$12,TRUE),MATCH(Model!P69,'Branch Closure Driven Attrition'!$D$8:$G$8,TRUE))))</f>
        <v>0.7</v>
      </c>
      <c r="W69" s="29"/>
      <c r="X69" s="23">
        <f>Model!R69</f>
        <v>1</v>
      </c>
      <c r="Y69" s="23">
        <f>IF(Model!$C69&lt;'Fee Driven Attrition'!$I$8,1-IF(Model!Y$13='Fee Driven Attrition'!$J$7,'Fee Driven Attrition'!$J$8,'Fee Driven Attrition'!$K$8),1)</f>
        <v>0.9</v>
      </c>
      <c r="Z69" s="23">
        <f>IF(Model!$C69&lt;'Fee Driven Attrition'!$I$9,1-IF(Model!Z$13='Fee Driven Attrition'!$J$7,'Fee Driven Attrition'!$J$9,'Fee Driven Attrition'!$K$9),1)</f>
        <v>0.95</v>
      </c>
      <c r="AA69" s="23">
        <f>IF(Model!$C69&lt;'Fee Driven Attrition'!$I$8,1-IF(Model!AA$13='Fee Driven Attrition'!$J$7,'Fee Driven Attrition'!$J$8,'Fee Driven Attrition'!$K$8),1)</f>
        <v>0.8</v>
      </c>
      <c r="AB69" s="23">
        <f>IF(Model!$C69&lt;'Fee Driven Attrition'!$I$9,1-IF(Model!AB$13='Fee Driven Attrition'!$J$7,'Fee Driven Attrition'!$J$9,'Fee Driven Attrition'!$K$9),1)</f>
        <v>0.85</v>
      </c>
      <c r="AC69" s="29"/>
      <c r="AD69" s="23"/>
      <c r="AE69" s="23">
        <f>INDEX(Model!$R69:$V69,,MATCH(Model!AE$14,Model!$R$14:'Model'!$V$14,FALSE))*INDEX(Model!$X69:$AB69,MATCH(Model!AE$12+Model!AE$13,Model!$X$14:$AB$14,FALSE))</f>
        <v>1</v>
      </c>
      <c r="AF69" s="23">
        <f>INDEX(Model!$R69:$V69,,MATCH(Model!AF$14,Model!$R$14:'Model'!$V$14,FALSE))*INDEX(Model!$X69:$AB69,MATCH(Model!AF$12+Model!AF$13,Model!$X$14:$AB$14,FALSE))</f>
        <v>1</v>
      </c>
      <c r="AG69" s="23">
        <f>INDEX(Model!$R69:$V69,,MATCH(Model!AG$14,Model!$R$14:'Model'!$V$14,FALSE))*INDEX(Model!$X69:$AB69,MATCH(Model!AG$12+Model!AG$13,Model!$X$14:$AB$14,FALSE))</f>
        <v>1</v>
      </c>
      <c r="AH69" s="23">
        <f>INDEX(Model!$R69:$V69,,MATCH(Model!AH$14,Model!$R$14:'Model'!$V$14,FALSE))*INDEX(Model!$X69:$AB69,MATCH(Model!AH$12+Model!AH$13,Model!$X$14:$AB$14,FALSE))</f>
        <v>1</v>
      </c>
      <c r="AI69" s="23">
        <f>INDEX(Model!$R69:$V69,,MATCH(Model!AI$14,Model!$R$14:'Model'!$V$14,FALSE))*INDEX(Model!$X69:$AB69,MATCH(Model!AI$12+Model!AI$13,Model!$X$14:$AB$14,FALSE))</f>
        <v>0.7</v>
      </c>
      <c r="AJ69" s="23">
        <f>INDEX(Model!$R69:$V69,,MATCH(Model!AJ$14,Model!$R$14:'Model'!$V$14,FALSE))*INDEX(Model!$X69:$AB69,MATCH(Model!AJ$12+Model!AJ$13,Model!$X$14:$AB$14,FALSE))</f>
        <v>0.9</v>
      </c>
      <c r="AK69" s="23">
        <f>INDEX(Model!$R69:$V69,,MATCH(Model!AK$14,Model!$R$14:'Model'!$V$14,FALSE))*INDEX(Model!$X69:$AB69,MATCH(Model!AK$12+Model!AK$13,Model!$X$14:$AB$14,FALSE))</f>
        <v>0.9</v>
      </c>
      <c r="AL69" s="23">
        <f>INDEX(Model!$R69:$V69,,MATCH(Model!AL$14,Model!$R$14:'Model'!$V$14,FALSE))*INDEX(Model!$X69:$AB69,MATCH(Model!AL$12+Model!AL$13,Model!$X$14:$AB$14,FALSE))</f>
        <v>0.9</v>
      </c>
      <c r="AM69" s="23">
        <f>INDEX(Model!$R69:$V69,,MATCH(Model!AM$14,Model!$R$14:'Model'!$V$14,FALSE))*INDEX(Model!$X69:$AB69,MATCH(Model!AM$12+Model!AM$13,Model!$X$14:$AB$14,FALSE))</f>
        <v>0.9</v>
      </c>
      <c r="AN69" s="23">
        <f>INDEX(Model!$R69:$V69,,MATCH(Model!AN$14,Model!$R$14:'Model'!$V$14,FALSE))*INDEX(Model!$X69:$AB69,MATCH(Model!AN$12+Model!AN$13,Model!$X$14:$AB$14,FALSE))</f>
        <v>0.63</v>
      </c>
      <c r="AO69" s="23">
        <f>INDEX(Model!$R69:$V69,,MATCH(Model!AO$14,Model!$R$14:'Model'!$V$14,FALSE))*INDEX(Model!$X69:$AB69,MATCH(Model!AO$12+Model!AO$13,Model!$X$14:$AB$14,FALSE))</f>
        <v>0.95</v>
      </c>
      <c r="AP69" s="23">
        <f>INDEX(Model!$R69:$V69,,MATCH(Model!AP$14,Model!$R$14:'Model'!$V$14,FALSE))*INDEX(Model!$X69:$AB69,MATCH(Model!AP$12+Model!AP$13,Model!$X$14:$AB$14,FALSE))</f>
        <v>0.95</v>
      </c>
      <c r="AQ69" s="23">
        <f>INDEX(Model!$R69:$V69,,MATCH(Model!AQ$14,Model!$R$14:'Model'!$V$14,FALSE))*INDEX(Model!$X69:$AB69,MATCH(Model!AQ$12+Model!AQ$13,Model!$X$14:$AB$14,FALSE))</f>
        <v>0.95</v>
      </c>
      <c r="AR69" s="23">
        <f>INDEX(Model!$R69:$V69,,MATCH(Model!AR$14,Model!$R$14:'Model'!$V$14,FALSE))*INDEX(Model!$X69:$AB69,MATCH(Model!AR$12+Model!AR$13,Model!$X$14:$AB$14,FALSE))</f>
        <v>0.95</v>
      </c>
      <c r="AS69" s="23">
        <f>INDEX(Model!$R69:$V69,,MATCH(Model!AS$14,Model!$R$14:'Model'!$V$14,FALSE))*INDEX(Model!$X69:$AB69,MATCH(Model!AS$12+Model!AS$13,Model!$X$14:$AB$14,FALSE))</f>
        <v>0.66499999999999992</v>
      </c>
      <c r="AT69" s="23">
        <f>INDEX(Model!$R69:$V69,,MATCH(Model!AT$14,Model!$R$14:'Model'!$V$14,FALSE))*INDEX(Model!$X69:$AB69,MATCH(Model!AT$12+Model!AT$13,Model!$X$14:$AB$14,FALSE))</f>
        <v>0.8</v>
      </c>
      <c r="AU69" s="23">
        <f>INDEX(Model!$R69:$V69,,MATCH(Model!AU$14,Model!$R$14:'Model'!$V$14,FALSE))*INDEX(Model!$X69:$AB69,MATCH(Model!AU$12+Model!AU$13,Model!$X$14:$AB$14,FALSE))</f>
        <v>0.8</v>
      </c>
      <c r="AV69" s="23">
        <f>INDEX(Model!$R69:$V69,,MATCH(Model!AV$14,Model!$R$14:'Model'!$V$14,FALSE))*INDEX(Model!$X69:$AB69,MATCH(Model!AV$12+Model!AV$13,Model!$X$14:$AB$14,FALSE))</f>
        <v>0.8</v>
      </c>
      <c r="AW69" s="23">
        <f>INDEX(Model!$R69:$V69,,MATCH(Model!AW$14,Model!$R$14:'Model'!$V$14,FALSE))*INDEX(Model!$X69:$AB69,MATCH(Model!AW$12+Model!AW$13,Model!$X$14:$AB$14,FALSE))</f>
        <v>0.8</v>
      </c>
      <c r="AX69" s="23">
        <f>INDEX(Model!$R69:$V69,,MATCH(Model!AX$14,Model!$R$14:'Model'!$V$14,FALSE))*INDEX(Model!$X69:$AB69,MATCH(Model!AX$12+Model!AX$13,Model!$X$14:$AB$14,FALSE))</f>
        <v>0.55999999999999994</v>
      </c>
      <c r="AY69" s="23">
        <f>INDEX(Model!$R69:$V69,,MATCH(Model!AY$14,Model!$R$14:'Model'!$V$14,FALSE))*INDEX(Model!$X69:$AB69,MATCH(Model!AY$12+Model!AY$13,Model!$X$14:$AB$14,FALSE))</f>
        <v>0.85</v>
      </c>
      <c r="AZ69" s="23">
        <f>INDEX(Model!$R69:$V69,,MATCH(Model!AZ$14,Model!$R$14:'Model'!$V$14,FALSE))*INDEX(Model!$X69:$AB69,MATCH(Model!AZ$12+Model!AZ$13,Model!$X$14:$AB$14,FALSE))</f>
        <v>0.85</v>
      </c>
      <c r="BA69" s="23">
        <f>INDEX(Model!$R69:$V69,,MATCH(Model!BA$14,Model!$R$14:'Model'!$V$14,FALSE))*INDEX(Model!$X69:$AB69,MATCH(Model!BA$12+Model!BA$13,Model!$X$14:$AB$14,FALSE))</f>
        <v>0.85</v>
      </c>
      <c r="BB69" s="23">
        <f>INDEX(Model!$R69:$V69,,MATCH(Model!BB$14,Model!$R$14:'Model'!$V$14,FALSE))*INDEX(Model!$X69:$AB69,MATCH(Model!BB$12+Model!BB$13,Model!$X$14:$AB$14,FALSE))</f>
        <v>0.85</v>
      </c>
      <c r="BC69" s="23">
        <f>INDEX(Model!$R69:$V69,,MATCH(Model!BC$14,Model!$R$14:'Model'!$V$14,FALSE))*INDEX(Model!$X69:$AB69,MATCH(Model!BC$12+Model!BC$13,Model!$X$14:$AB$14,FALSE))</f>
        <v>0.59499999999999997</v>
      </c>
      <c r="BD69" s="60"/>
      <c r="BE69" s="33">
        <f>Model!C69*1%</f>
        <v>96.185809022606463</v>
      </c>
      <c r="BF69" s="1"/>
      <c r="BG69" s="1"/>
      <c r="BH69" s="38">
        <f>IF(Model!$C69&lt;Model!CI$12,Model!CI$13,0)</f>
        <v>0</v>
      </c>
      <c r="BI69" s="38">
        <f>IF(Model!$C69&lt;Model!CJ$12,Model!CJ$13,0)</f>
        <v>0</v>
      </c>
      <c r="BJ69" s="38">
        <f>IF(Model!$C69&lt;Model!CK$12,Model!CK$13,0)</f>
        <v>0</v>
      </c>
      <c r="BK69" s="38">
        <f>IF(Model!$C69&lt;Model!CL$12,Model!CL$13,0)</f>
        <v>0</v>
      </c>
      <c r="BL69" s="38">
        <f>IF(Model!$C69&lt;Model!CM$12,Model!CM$13,0)</f>
        <v>0</v>
      </c>
      <c r="BM69" s="38">
        <f>IF(Model!$C69&lt;Model!CN$12,Model!CN$13,0)</f>
        <v>40</v>
      </c>
      <c r="BN69" s="38">
        <f>IF(Model!$C69&lt;Model!CO$12,Model!CO$13,0)</f>
        <v>40</v>
      </c>
      <c r="BO69" s="38">
        <f>IF(Model!$C69&lt;Model!CP$12,Model!CP$13,0)</f>
        <v>40</v>
      </c>
      <c r="BP69" s="38">
        <f>IF(Model!$C69&lt;Model!CQ$12,Model!CQ$13,0)</f>
        <v>40</v>
      </c>
      <c r="BQ69" s="38">
        <f>IF(Model!$C69&lt;Model!CR$12,Model!CR$13,0)</f>
        <v>40</v>
      </c>
      <c r="BR69" s="38">
        <f>IF(Model!$C69&lt;Model!CS$12,Model!CS$13,0)</f>
        <v>40</v>
      </c>
      <c r="BS69" s="38">
        <f>IF(Model!$C69&lt;Model!CT$12,Model!CT$13,0)</f>
        <v>40</v>
      </c>
      <c r="BT69" s="38">
        <f>IF(Model!$C69&lt;Model!CU$12,Model!CU$13,0)</f>
        <v>40</v>
      </c>
      <c r="BU69" s="38">
        <f>IF(Model!$C69&lt;Model!CV$12,Model!CV$13,0)</f>
        <v>40</v>
      </c>
      <c r="BV69" s="38">
        <f>IF(Model!$C69&lt;Model!CW$12,Model!CW$13,0)</f>
        <v>40</v>
      </c>
      <c r="BW69" s="38">
        <f>IF(Model!$C69&lt;Model!CX$12,Model!CX$13,0)</f>
        <v>60</v>
      </c>
      <c r="BX69" s="38">
        <f>IF(Model!$C69&lt;Model!CY$12,Model!CY$13,0)</f>
        <v>60</v>
      </c>
      <c r="BY69" s="38">
        <f>IF(Model!$C69&lt;Model!CZ$12,Model!CZ$13,0)</f>
        <v>60</v>
      </c>
      <c r="BZ69" s="38">
        <f>IF(Model!$C69&lt;Model!DA$12,Model!DA$13,0)</f>
        <v>60</v>
      </c>
      <c r="CA69" s="38">
        <f>IF(Model!$C69&lt;Model!DB$12,Model!DB$13,0)</f>
        <v>60</v>
      </c>
      <c r="CB69" s="38">
        <f>IF(Model!$C69&lt;Model!DC$12,Model!DC$13,0)</f>
        <v>60</v>
      </c>
      <c r="CC69" s="38">
        <f>IF(Model!$C69&lt;Model!DD$12,Model!DD$13,0)</f>
        <v>60</v>
      </c>
      <c r="CD69" s="38">
        <f>IF(Model!$C69&lt;Model!DE$12,Model!DE$13,0)</f>
        <v>60</v>
      </c>
      <c r="CE69" s="38">
        <f>IF(Model!$C69&lt;Model!DF$12,Model!DF$13,0)</f>
        <v>60</v>
      </c>
      <c r="CF69" s="38">
        <f>IF(Model!$C69&lt;Model!DG$12,Model!DG$13,0)</f>
        <v>60</v>
      </c>
      <c r="CG69" s="1"/>
      <c r="CH69" s="1"/>
      <c r="CI69" s="40">
        <f>Model!$BE69+Model!BH69-50</f>
        <v>46.185809022606463</v>
      </c>
      <c r="CJ69" s="40">
        <f>Model!$BE69+Model!BI69-50</f>
        <v>46.185809022606463</v>
      </c>
      <c r="CK69" s="40">
        <f>Model!$BE69+Model!BJ69-50</f>
        <v>46.185809022606463</v>
      </c>
      <c r="CL69" s="40">
        <f>Model!$BE69+Model!BK69-50</f>
        <v>46.185809022606463</v>
      </c>
      <c r="CM69" s="40">
        <f>Model!$BE69+Model!BL69-50</f>
        <v>46.185809022606463</v>
      </c>
      <c r="CN69" s="40">
        <f>Model!$BE69+Model!BM69-50</f>
        <v>86.185809022606463</v>
      </c>
      <c r="CO69" s="40">
        <f>Model!$BE69+Model!BN69-50</f>
        <v>86.185809022606463</v>
      </c>
      <c r="CP69" s="40">
        <f>Model!$BE69+Model!BO69-50</f>
        <v>86.185809022606463</v>
      </c>
      <c r="CQ69" s="40">
        <f>Model!$BE69+Model!BP69-50</f>
        <v>86.185809022606463</v>
      </c>
      <c r="CR69" s="40">
        <f>Model!$BE69+Model!BQ69-50</f>
        <v>86.185809022606463</v>
      </c>
      <c r="CS69" s="40">
        <f>Model!$BE69+Model!BR69-50</f>
        <v>86.185809022606463</v>
      </c>
      <c r="CT69" s="40">
        <f>Model!$BE69+Model!BS69-50</f>
        <v>86.185809022606463</v>
      </c>
      <c r="CU69" s="40">
        <f>Model!$BE69+Model!BT69-50</f>
        <v>86.185809022606463</v>
      </c>
      <c r="CV69" s="40">
        <f>Model!$BE69+Model!BU69-50</f>
        <v>86.185809022606463</v>
      </c>
      <c r="CW69" s="40">
        <f>Model!$BE69+Model!BV69-50</f>
        <v>86.185809022606463</v>
      </c>
      <c r="CX69" s="40">
        <f>Model!$BE69+Model!BW69-50</f>
        <v>106.18580902260646</v>
      </c>
      <c r="CY69" s="40">
        <f>Model!$BE69+Model!BX69-50</f>
        <v>106.18580902260646</v>
      </c>
      <c r="CZ69" s="40">
        <f>Model!$BE69+Model!BY69-50</f>
        <v>106.18580902260646</v>
      </c>
      <c r="DA69" s="40">
        <f>Model!$BE69+Model!BZ69-50</f>
        <v>106.18580902260646</v>
      </c>
      <c r="DB69" s="40">
        <f>Model!$BE69+Model!CA69-50</f>
        <v>106.18580902260646</v>
      </c>
      <c r="DC69" s="40">
        <f>Model!$BE69+Model!CB69-50</f>
        <v>106.18580902260646</v>
      </c>
      <c r="DD69" s="40">
        <f>Model!$BE69+Model!CC69-50</f>
        <v>106.18580902260646</v>
      </c>
      <c r="DE69" s="40">
        <f>Model!$BE69+Model!CD69-50</f>
        <v>106.18580902260646</v>
      </c>
      <c r="DF69" s="40">
        <f>Model!$BE69+Model!CE69-50</f>
        <v>106.18580902260646</v>
      </c>
      <c r="DG69" s="40">
        <f>Model!$BE69+Model!CF69-50</f>
        <v>106.18580902260646</v>
      </c>
      <c r="DH69" s="36"/>
      <c r="DI69" s="36"/>
      <c r="DJ69" s="40">
        <f>Model!AE69*Model!CI69</f>
        <v>46.185809022606463</v>
      </c>
      <c r="DK69" s="40">
        <f>Model!AF69*Model!CJ69</f>
        <v>46.185809022606463</v>
      </c>
      <c r="DL69" s="40">
        <f>Model!AG69*Model!CK69</f>
        <v>46.185809022606463</v>
      </c>
      <c r="DM69" s="40">
        <f>Model!AH69*Model!CL69</f>
        <v>46.185809022606463</v>
      </c>
      <c r="DN69" s="40">
        <f>Model!AI69*Model!CM69</f>
        <v>32.330066315824524</v>
      </c>
      <c r="DO69" s="40">
        <f>Model!AJ69*Model!CN69</f>
        <v>77.567228120345817</v>
      </c>
      <c r="DP69" s="40">
        <f>Model!AK69*Model!CO69</f>
        <v>77.567228120345817</v>
      </c>
      <c r="DQ69" s="40">
        <f>Model!AL69*Model!CP69</f>
        <v>77.567228120345817</v>
      </c>
      <c r="DR69" s="40">
        <f>Model!AM69*Model!CQ69</f>
        <v>77.567228120345817</v>
      </c>
      <c r="DS69" s="40">
        <f>Model!AN69*Model!CR69</f>
        <v>54.297059684242072</v>
      </c>
      <c r="DT69" s="40">
        <f>Model!AO69*Model!CS69</f>
        <v>81.87651857147614</v>
      </c>
      <c r="DU69" s="40">
        <f>Model!AP69*Model!CT69</f>
        <v>81.87651857147614</v>
      </c>
      <c r="DV69" s="40">
        <f>Model!AQ69*Model!CU69</f>
        <v>81.87651857147614</v>
      </c>
      <c r="DW69" s="40">
        <f>Model!AR69*Model!CV69</f>
        <v>81.87651857147614</v>
      </c>
      <c r="DX69" s="40">
        <f>Model!AS69*Model!CW69</f>
        <v>57.313563000033291</v>
      </c>
      <c r="DY69" s="40">
        <f>Model!AT69*Model!CX69</f>
        <v>84.948647218085171</v>
      </c>
      <c r="DZ69" s="40">
        <f>Model!AU69*Model!CY69</f>
        <v>84.948647218085171</v>
      </c>
      <c r="EA69" s="40">
        <f>Model!AV69*Model!CZ69</f>
        <v>84.948647218085171</v>
      </c>
      <c r="EB69" s="40">
        <f>Model!AW69*Model!DA69</f>
        <v>84.948647218085171</v>
      </c>
      <c r="EC69" s="40">
        <f>Model!AX69*Model!DB69</f>
        <v>59.464053052659615</v>
      </c>
      <c r="ED69" s="40">
        <f>Model!AY69*Model!DC69</f>
        <v>90.257937669215494</v>
      </c>
      <c r="EE69" s="40">
        <f>Model!AZ69*Model!DD69</f>
        <v>90.257937669215494</v>
      </c>
      <c r="EF69" s="40">
        <f>Model!BA69*Model!DE69</f>
        <v>90.257937669215494</v>
      </c>
      <c r="EG69" s="40">
        <f>Model!BB69*Model!DF69</f>
        <v>90.257937669215494</v>
      </c>
      <c r="EH69" s="40">
        <f>Model!BC69*Model!DG69</f>
        <v>63.180556368450844</v>
      </c>
      <c r="EI69" s="36"/>
      <c r="EJ69" s="36"/>
      <c r="EK69" s="36"/>
      <c r="EL69" s="36"/>
      <c r="EM69" s="36"/>
      <c r="EN69" s="36"/>
      <c r="EO69" s="36"/>
      <c r="EP69" s="36"/>
      <c r="EQ69" s="36"/>
      <c r="ER69" s="36"/>
      <c r="ES69" s="36"/>
      <c r="ET69" s="36"/>
      <c r="EU69" s="36"/>
    </row>
    <row r="70" spans="1:151">
      <c r="A70">
        <v>1097</v>
      </c>
      <c r="B70" s="29">
        <f>INDEX('Customer Longevity'!$A$7:$A$206,MATCH(Scratch!A70,'Customer Longevity'!$B$7:$B$206,0))</f>
        <v>8.7557446941670527</v>
      </c>
      <c r="C70" s="3">
        <f ca="1">VLOOKUP(A70,'Average Balance'!A:B,2,FALSE)</f>
        <v>38630.568158770475</v>
      </c>
      <c r="D70" s="3"/>
      <c r="E70" s="29">
        <f>INDEX('Distance to Each Branch'!$C$7:$C$806,MATCH(Scratch!$A70&amp;Scratch!E$14,'Distance to Each Branch'!$K$7:$K$806,0))</f>
        <v>1.2008346584091112</v>
      </c>
      <c r="F70" s="29">
        <f>INDEX('Distance to Each Branch'!$C$7:$C$806,MATCH(Scratch!$A70&amp;Scratch!F$14,'Distance to Each Branch'!$K$7:$K$806,0))</f>
        <v>4.4187446299036717</v>
      </c>
      <c r="G70" s="29">
        <f>INDEX('Distance to Each Branch'!$C$7:$C$806,MATCH(Scratch!$A70&amp;Scratch!G$14,'Distance to Each Branch'!$K$7:$K$806,0))</f>
        <v>2.8790755699502495</v>
      </c>
      <c r="H70" s="29">
        <f>INDEX('Distance to Each Branch'!$C$7:$C$806,MATCH(Scratch!$A70&amp;Scratch!H$14,'Distance to Each Branch'!$K$7:$K$806,0))</f>
        <v>2.3236336257413583</v>
      </c>
      <c r="I70" s="29" t="str">
        <f t="shared" si="24"/>
        <v>Branch A</v>
      </c>
      <c r="K70" s="34">
        <f>MIN(Model!E70:'Model'!H70)</f>
        <v>1.2008346584091112</v>
      </c>
      <c r="L70" s="34">
        <v>0</v>
      </c>
      <c r="M70" s="29">
        <f>IF(Model!E70=Model!$K70,SMALL(Model!$E70:'Model'!$H70,2)-Model!$K70,0)</f>
        <v>1.1227989673322472</v>
      </c>
      <c r="N70" s="29">
        <f>IF(Model!F70=Model!$K70,SMALL(Model!$E70:'Model'!$H70,2)-Model!$K70,0)</f>
        <v>0</v>
      </c>
      <c r="O70" s="29">
        <f>IF(Model!G70=Model!$K70,SMALL(Model!$E70:'Model'!$H70,2)-Model!$K70,0)</f>
        <v>0</v>
      </c>
      <c r="P70" s="29">
        <f>IF(Model!H70=Model!$K70,SMALL(Model!$E70:'Model'!$H70,2)-Model!$K70,0)</f>
        <v>0</v>
      </c>
      <c r="R70" s="23">
        <v>1</v>
      </c>
      <c r="S70" s="23">
        <f>(1-IF(Model!M70=0,0,INDEX('Branch Closure Driven Attrition'!$D$9:$G$12,MATCH(Model!$B70,'Branch Closure Driven Attrition'!$C$9:$C$12,TRUE),MATCH(Model!M70,'Branch Closure Driven Attrition'!$D$8:$G$8,TRUE))))</f>
        <v>0.65</v>
      </c>
      <c r="T70" s="23">
        <f>(1-IF(Model!N70=0,0,INDEX('Branch Closure Driven Attrition'!$D$9:$G$12,MATCH(Model!$B70,'Branch Closure Driven Attrition'!$C$9:$C$12,TRUE),MATCH(Model!N70,'Branch Closure Driven Attrition'!$D$8:$G$8,TRUE))))</f>
        <v>1</v>
      </c>
      <c r="U70" s="23">
        <f>(1-IF(Model!O70=0,0,INDEX('Branch Closure Driven Attrition'!$D$9:$G$12,MATCH(Model!$B70,'Branch Closure Driven Attrition'!$C$9:$C$12,TRUE),MATCH(Model!O70,'Branch Closure Driven Attrition'!$D$8:$G$8,TRUE))))</f>
        <v>1</v>
      </c>
      <c r="V70" s="23">
        <f>(1-IF(Model!P70=0,0,INDEX('Branch Closure Driven Attrition'!$D$9:$G$12,MATCH(Model!$B70,'Branch Closure Driven Attrition'!$C$9:$C$12,TRUE),MATCH(Model!P70,'Branch Closure Driven Attrition'!$D$8:$G$8,TRUE))))</f>
        <v>1</v>
      </c>
      <c r="W70" s="29"/>
      <c r="X70" s="23">
        <f>Model!R70</f>
        <v>1</v>
      </c>
      <c r="Y70" s="23">
        <f>IF(Model!$C70&lt;'Fee Driven Attrition'!$I$8,1-IF(Model!Y$13='Fee Driven Attrition'!$J$7,'Fee Driven Attrition'!$J$8,'Fee Driven Attrition'!$K$8),1)</f>
        <v>1</v>
      </c>
      <c r="Z70" s="23">
        <f>IF(Model!$C70&lt;'Fee Driven Attrition'!$I$9,1-IF(Model!Z$13='Fee Driven Attrition'!$J$7,'Fee Driven Attrition'!$J$9,'Fee Driven Attrition'!$K$9),1)</f>
        <v>1</v>
      </c>
      <c r="AA70" s="23">
        <f>IF(Model!$C70&lt;'Fee Driven Attrition'!$I$8,1-IF(Model!AA$13='Fee Driven Attrition'!$J$7,'Fee Driven Attrition'!$J$8,'Fee Driven Attrition'!$K$8),1)</f>
        <v>1</v>
      </c>
      <c r="AB70" s="23">
        <f>IF(Model!$C70&lt;'Fee Driven Attrition'!$I$9,1-IF(Model!AB$13='Fee Driven Attrition'!$J$7,'Fee Driven Attrition'!$J$9,'Fee Driven Attrition'!$K$9),1)</f>
        <v>1</v>
      </c>
      <c r="AC70" s="29"/>
      <c r="AD70" s="23"/>
      <c r="AE70" s="23">
        <f>INDEX(Model!$R70:$V70,,MATCH(Model!AE$14,Model!$R$14:'Model'!$V$14,FALSE))*INDEX(Model!$X70:$AB70,MATCH(Model!AE$12+Model!AE$13,Model!$X$14:$AB$14,FALSE))</f>
        <v>1</v>
      </c>
      <c r="AF70" s="23">
        <f>INDEX(Model!$R70:$V70,,MATCH(Model!AF$14,Model!$R$14:'Model'!$V$14,FALSE))*INDEX(Model!$X70:$AB70,MATCH(Model!AF$12+Model!AF$13,Model!$X$14:$AB$14,FALSE))</f>
        <v>0.65</v>
      </c>
      <c r="AG70" s="23">
        <f>INDEX(Model!$R70:$V70,,MATCH(Model!AG$14,Model!$R$14:'Model'!$V$14,FALSE))*INDEX(Model!$X70:$AB70,MATCH(Model!AG$12+Model!AG$13,Model!$X$14:$AB$14,FALSE))</f>
        <v>1</v>
      </c>
      <c r="AH70" s="23">
        <f>INDEX(Model!$R70:$V70,,MATCH(Model!AH$14,Model!$R$14:'Model'!$V$14,FALSE))*INDEX(Model!$X70:$AB70,MATCH(Model!AH$12+Model!AH$13,Model!$X$14:$AB$14,FALSE))</f>
        <v>1</v>
      </c>
      <c r="AI70" s="23">
        <f>INDEX(Model!$R70:$V70,,MATCH(Model!AI$14,Model!$R$14:'Model'!$V$14,FALSE))*INDEX(Model!$X70:$AB70,MATCH(Model!AI$12+Model!AI$13,Model!$X$14:$AB$14,FALSE))</f>
        <v>1</v>
      </c>
      <c r="AJ70" s="23">
        <f>INDEX(Model!$R70:$V70,,MATCH(Model!AJ$14,Model!$R$14:'Model'!$V$14,FALSE))*INDEX(Model!$X70:$AB70,MATCH(Model!AJ$12+Model!AJ$13,Model!$X$14:$AB$14,FALSE))</f>
        <v>1</v>
      </c>
      <c r="AK70" s="23">
        <f>INDEX(Model!$R70:$V70,,MATCH(Model!AK$14,Model!$R$14:'Model'!$V$14,FALSE))*INDEX(Model!$X70:$AB70,MATCH(Model!AK$12+Model!AK$13,Model!$X$14:$AB$14,FALSE))</f>
        <v>0.65</v>
      </c>
      <c r="AL70" s="23">
        <f>INDEX(Model!$R70:$V70,,MATCH(Model!AL$14,Model!$R$14:'Model'!$V$14,FALSE))*INDEX(Model!$X70:$AB70,MATCH(Model!AL$12+Model!AL$13,Model!$X$14:$AB$14,FALSE))</f>
        <v>1</v>
      </c>
      <c r="AM70" s="23">
        <f>INDEX(Model!$R70:$V70,,MATCH(Model!AM$14,Model!$R$14:'Model'!$V$14,FALSE))*INDEX(Model!$X70:$AB70,MATCH(Model!AM$12+Model!AM$13,Model!$X$14:$AB$14,FALSE))</f>
        <v>1</v>
      </c>
      <c r="AN70" s="23">
        <f>INDEX(Model!$R70:$V70,,MATCH(Model!AN$14,Model!$R$14:'Model'!$V$14,FALSE))*INDEX(Model!$X70:$AB70,MATCH(Model!AN$12+Model!AN$13,Model!$X$14:$AB$14,FALSE))</f>
        <v>1</v>
      </c>
      <c r="AO70" s="23">
        <f>INDEX(Model!$R70:$V70,,MATCH(Model!AO$14,Model!$R$14:'Model'!$V$14,FALSE))*INDEX(Model!$X70:$AB70,MATCH(Model!AO$12+Model!AO$13,Model!$X$14:$AB$14,FALSE))</f>
        <v>1</v>
      </c>
      <c r="AP70" s="23">
        <f>INDEX(Model!$R70:$V70,,MATCH(Model!AP$14,Model!$R$14:'Model'!$V$14,FALSE))*INDEX(Model!$X70:$AB70,MATCH(Model!AP$12+Model!AP$13,Model!$X$14:$AB$14,FALSE))</f>
        <v>0.65</v>
      </c>
      <c r="AQ70" s="23">
        <f>INDEX(Model!$R70:$V70,,MATCH(Model!AQ$14,Model!$R$14:'Model'!$V$14,FALSE))*INDEX(Model!$X70:$AB70,MATCH(Model!AQ$12+Model!AQ$13,Model!$X$14:$AB$14,FALSE))</f>
        <v>1</v>
      </c>
      <c r="AR70" s="23">
        <f>INDEX(Model!$R70:$V70,,MATCH(Model!AR$14,Model!$R$14:'Model'!$V$14,FALSE))*INDEX(Model!$X70:$AB70,MATCH(Model!AR$12+Model!AR$13,Model!$X$14:$AB$14,FALSE))</f>
        <v>1</v>
      </c>
      <c r="AS70" s="23">
        <f>INDEX(Model!$R70:$V70,,MATCH(Model!AS$14,Model!$R$14:'Model'!$V$14,FALSE))*INDEX(Model!$X70:$AB70,MATCH(Model!AS$12+Model!AS$13,Model!$X$14:$AB$14,FALSE))</f>
        <v>1</v>
      </c>
      <c r="AT70" s="23">
        <f>INDEX(Model!$R70:$V70,,MATCH(Model!AT$14,Model!$R$14:'Model'!$V$14,FALSE))*INDEX(Model!$X70:$AB70,MATCH(Model!AT$12+Model!AT$13,Model!$X$14:$AB$14,FALSE))</f>
        <v>1</v>
      </c>
      <c r="AU70" s="23">
        <f>INDEX(Model!$R70:$V70,,MATCH(Model!AU$14,Model!$R$14:'Model'!$V$14,FALSE))*INDEX(Model!$X70:$AB70,MATCH(Model!AU$12+Model!AU$13,Model!$X$14:$AB$14,FALSE))</f>
        <v>0.65</v>
      </c>
      <c r="AV70" s="23">
        <f>INDEX(Model!$R70:$V70,,MATCH(Model!AV$14,Model!$R$14:'Model'!$V$14,FALSE))*INDEX(Model!$X70:$AB70,MATCH(Model!AV$12+Model!AV$13,Model!$X$14:$AB$14,FALSE))</f>
        <v>1</v>
      </c>
      <c r="AW70" s="23">
        <f>INDEX(Model!$R70:$V70,,MATCH(Model!AW$14,Model!$R$14:'Model'!$V$14,FALSE))*INDEX(Model!$X70:$AB70,MATCH(Model!AW$12+Model!AW$13,Model!$X$14:$AB$14,FALSE))</f>
        <v>1</v>
      </c>
      <c r="AX70" s="23">
        <f>INDEX(Model!$R70:$V70,,MATCH(Model!AX$14,Model!$R$14:'Model'!$V$14,FALSE))*INDEX(Model!$X70:$AB70,MATCH(Model!AX$12+Model!AX$13,Model!$X$14:$AB$14,FALSE))</f>
        <v>1</v>
      </c>
      <c r="AY70" s="23">
        <f>INDEX(Model!$R70:$V70,,MATCH(Model!AY$14,Model!$R$14:'Model'!$V$14,FALSE))*INDEX(Model!$X70:$AB70,MATCH(Model!AY$12+Model!AY$13,Model!$X$14:$AB$14,FALSE))</f>
        <v>1</v>
      </c>
      <c r="AZ70" s="23">
        <f>INDEX(Model!$R70:$V70,,MATCH(Model!AZ$14,Model!$R$14:'Model'!$V$14,FALSE))*INDEX(Model!$X70:$AB70,MATCH(Model!AZ$12+Model!AZ$13,Model!$X$14:$AB$14,FALSE))</f>
        <v>0.65</v>
      </c>
      <c r="BA70" s="23">
        <f>INDEX(Model!$R70:$V70,,MATCH(Model!BA$14,Model!$R$14:'Model'!$V$14,FALSE))*INDEX(Model!$X70:$AB70,MATCH(Model!BA$12+Model!BA$13,Model!$X$14:$AB$14,FALSE))</f>
        <v>1</v>
      </c>
      <c r="BB70" s="23">
        <f>INDEX(Model!$R70:$V70,,MATCH(Model!BB$14,Model!$R$14:'Model'!$V$14,FALSE))*INDEX(Model!$X70:$AB70,MATCH(Model!BB$12+Model!BB$13,Model!$X$14:$AB$14,FALSE))</f>
        <v>1</v>
      </c>
      <c r="BC70" s="23">
        <f>INDEX(Model!$R70:$V70,,MATCH(Model!BC$14,Model!$R$14:'Model'!$V$14,FALSE))*INDEX(Model!$X70:$AB70,MATCH(Model!BC$12+Model!BC$13,Model!$X$14:$AB$14,FALSE))</f>
        <v>1</v>
      </c>
      <c r="BD70" s="60"/>
      <c r="BE70" s="33">
        <f>Model!C70*1%</f>
        <v>386.30568158770478</v>
      </c>
      <c r="BF70" s="1"/>
      <c r="BG70" s="1"/>
      <c r="BH70" s="38">
        <f>IF(Model!$C70&lt;Model!CI$12,Model!CI$13,0)</f>
        <v>0</v>
      </c>
      <c r="BI70" s="38">
        <f>IF(Model!$C70&lt;Model!CJ$12,Model!CJ$13,0)</f>
        <v>0</v>
      </c>
      <c r="BJ70" s="38">
        <f>IF(Model!$C70&lt;Model!CK$12,Model!CK$13,0)</f>
        <v>0</v>
      </c>
      <c r="BK70" s="38">
        <f>IF(Model!$C70&lt;Model!CL$12,Model!CL$13,0)</f>
        <v>0</v>
      </c>
      <c r="BL70" s="38">
        <f>IF(Model!$C70&lt;Model!CM$12,Model!CM$13,0)</f>
        <v>0</v>
      </c>
      <c r="BM70" s="38">
        <f>IF(Model!$C70&lt;Model!CN$12,Model!CN$13,0)</f>
        <v>0</v>
      </c>
      <c r="BN70" s="38">
        <f>IF(Model!$C70&lt;Model!CO$12,Model!CO$13,0)</f>
        <v>0</v>
      </c>
      <c r="BO70" s="38">
        <f>IF(Model!$C70&lt;Model!CP$12,Model!CP$13,0)</f>
        <v>0</v>
      </c>
      <c r="BP70" s="38">
        <f>IF(Model!$C70&lt;Model!CQ$12,Model!CQ$13,0)</f>
        <v>0</v>
      </c>
      <c r="BQ70" s="38">
        <f>IF(Model!$C70&lt;Model!CR$12,Model!CR$13,0)</f>
        <v>0</v>
      </c>
      <c r="BR70" s="38">
        <f>IF(Model!$C70&lt;Model!CS$12,Model!CS$13,0)</f>
        <v>0</v>
      </c>
      <c r="BS70" s="38">
        <f>IF(Model!$C70&lt;Model!CT$12,Model!CT$13,0)</f>
        <v>0</v>
      </c>
      <c r="BT70" s="38">
        <f>IF(Model!$C70&lt;Model!CU$12,Model!CU$13,0)</f>
        <v>0</v>
      </c>
      <c r="BU70" s="38">
        <f>IF(Model!$C70&lt;Model!CV$12,Model!CV$13,0)</f>
        <v>0</v>
      </c>
      <c r="BV70" s="38">
        <f>IF(Model!$C70&lt;Model!CW$12,Model!CW$13,0)</f>
        <v>0</v>
      </c>
      <c r="BW70" s="38">
        <f>IF(Model!$C70&lt;Model!CX$12,Model!CX$13,0)</f>
        <v>0</v>
      </c>
      <c r="BX70" s="38">
        <f>IF(Model!$C70&lt;Model!CY$12,Model!CY$13,0)</f>
        <v>0</v>
      </c>
      <c r="BY70" s="38">
        <f>IF(Model!$C70&lt;Model!CZ$12,Model!CZ$13,0)</f>
        <v>0</v>
      </c>
      <c r="BZ70" s="38">
        <f>IF(Model!$C70&lt;Model!DA$12,Model!DA$13,0)</f>
        <v>0</v>
      </c>
      <c r="CA70" s="38">
        <f>IF(Model!$C70&lt;Model!DB$12,Model!DB$13,0)</f>
        <v>0</v>
      </c>
      <c r="CB70" s="38">
        <f>IF(Model!$C70&lt;Model!DC$12,Model!DC$13,0)</f>
        <v>0</v>
      </c>
      <c r="CC70" s="38">
        <f>IF(Model!$C70&lt;Model!DD$12,Model!DD$13,0)</f>
        <v>0</v>
      </c>
      <c r="CD70" s="38">
        <f>IF(Model!$C70&lt;Model!DE$12,Model!DE$13,0)</f>
        <v>0</v>
      </c>
      <c r="CE70" s="38">
        <f>IF(Model!$C70&lt;Model!DF$12,Model!DF$13,0)</f>
        <v>0</v>
      </c>
      <c r="CF70" s="38">
        <f>IF(Model!$C70&lt;Model!DG$12,Model!DG$13,0)</f>
        <v>0</v>
      </c>
      <c r="CG70" s="1"/>
      <c r="CH70" s="1"/>
      <c r="CI70" s="40">
        <f>Model!$BE70+Model!BH70-50</f>
        <v>336.30568158770478</v>
      </c>
      <c r="CJ70" s="40">
        <f>Model!$BE70+Model!BI70-50</f>
        <v>336.30568158770478</v>
      </c>
      <c r="CK70" s="40">
        <f>Model!$BE70+Model!BJ70-50</f>
        <v>336.30568158770478</v>
      </c>
      <c r="CL70" s="40">
        <f>Model!$BE70+Model!BK70-50</f>
        <v>336.30568158770478</v>
      </c>
      <c r="CM70" s="40">
        <f>Model!$BE70+Model!BL70-50</f>
        <v>336.30568158770478</v>
      </c>
      <c r="CN70" s="40">
        <f>Model!$BE70+Model!BM70-50</f>
        <v>336.30568158770478</v>
      </c>
      <c r="CO70" s="40">
        <f>Model!$BE70+Model!BN70-50</f>
        <v>336.30568158770478</v>
      </c>
      <c r="CP70" s="40">
        <f>Model!$BE70+Model!BO70-50</f>
        <v>336.30568158770478</v>
      </c>
      <c r="CQ70" s="40">
        <f>Model!$BE70+Model!BP70-50</f>
        <v>336.30568158770478</v>
      </c>
      <c r="CR70" s="40">
        <f>Model!$BE70+Model!BQ70-50</f>
        <v>336.30568158770478</v>
      </c>
      <c r="CS70" s="40">
        <f>Model!$BE70+Model!BR70-50</f>
        <v>336.30568158770478</v>
      </c>
      <c r="CT70" s="40">
        <f>Model!$BE70+Model!BS70-50</f>
        <v>336.30568158770478</v>
      </c>
      <c r="CU70" s="40">
        <f>Model!$BE70+Model!BT70-50</f>
        <v>336.30568158770478</v>
      </c>
      <c r="CV70" s="40">
        <f>Model!$BE70+Model!BU70-50</f>
        <v>336.30568158770478</v>
      </c>
      <c r="CW70" s="40">
        <f>Model!$BE70+Model!BV70-50</f>
        <v>336.30568158770478</v>
      </c>
      <c r="CX70" s="40">
        <f>Model!$BE70+Model!BW70-50</f>
        <v>336.30568158770478</v>
      </c>
      <c r="CY70" s="40">
        <f>Model!$BE70+Model!BX70-50</f>
        <v>336.30568158770478</v>
      </c>
      <c r="CZ70" s="40">
        <f>Model!$BE70+Model!BY70-50</f>
        <v>336.30568158770478</v>
      </c>
      <c r="DA70" s="40">
        <f>Model!$BE70+Model!BZ70-50</f>
        <v>336.30568158770478</v>
      </c>
      <c r="DB70" s="40">
        <f>Model!$BE70+Model!CA70-50</f>
        <v>336.30568158770478</v>
      </c>
      <c r="DC70" s="40">
        <f>Model!$BE70+Model!CB70-50</f>
        <v>336.30568158770478</v>
      </c>
      <c r="DD70" s="40">
        <f>Model!$BE70+Model!CC70-50</f>
        <v>336.30568158770478</v>
      </c>
      <c r="DE70" s="40">
        <f>Model!$BE70+Model!CD70-50</f>
        <v>336.30568158770478</v>
      </c>
      <c r="DF70" s="40">
        <f>Model!$BE70+Model!CE70-50</f>
        <v>336.30568158770478</v>
      </c>
      <c r="DG70" s="40">
        <f>Model!$BE70+Model!CF70-50</f>
        <v>336.30568158770478</v>
      </c>
      <c r="DH70" s="36"/>
      <c r="DI70" s="36"/>
      <c r="DJ70" s="40">
        <f>Model!AE70*Model!CI70</f>
        <v>336.30568158770478</v>
      </c>
      <c r="DK70" s="40">
        <f>Model!AF70*Model!CJ70</f>
        <v>218.59869303200813</v>
      </c>
      <c r="DL70" s="40">
        <f>Model!AG70*Model!CK70</f>
        <v>336.30568158770478</v>
      </c>
      <c r="DM70" s="40">
        <f>Model!AH70*Model!CL70</f>
        <v>336.30568158770478</v>
      </c>
      <c r="DN70" s="40">
        <f>Model!AI70*Model!CM70</f>
        <v>336.30568158770478</v>
      </c>
      <c r="DO70" s="40">
        <f>Model!AJ70*Model!CN70</f>
        <v>336.30568158770478</v>
      </c>
      <c r="DP70" s="40">
        <f>Model!AK70*Model!CO70</f>
        <v>218.59869303200813</v>
      </c>
      <c r="DQ70" s="40">
        <f>Model!AL70*Model!CP70</f>
        <v>336.30568158770478</v>
      </c>
      <c r="DR70" s="40">
        <f>Model!AM70*Model!CQ70</f>
        <v>336.30568158770478</v>
      </c>
      <c r="DS70" s="40">
        <f>Model!AN70*Model!CR70</f>
        <v>336.30568158770478</v>
      </c>
      <c r="DT70" s="40">
        <f>Model!AO70*Model!CS70</f>
        <v>336.30568158770478</v>
      </c>
      <c r="DU70" s="40">
        <f>Model!AP70*Model!CT70</f>
        <v>218.59869303200813</v>
      </c>
      <c r="DV70" s="40">
        <f>Model!AQ70*Model!CU70</f>
        <v>336.30568158770478</v>
      </c>
      <c r="DW70" s="40">
        <f>Model!AR70*Model!CV70</f>
        <v>336.30568158770478</v>
      </c>
      <c r="DX70" s="40">
        <f>Model!AS70*Model!CW70</f>
        <v>336.30568158770478</v>
      </c>
      <c r="DY70" s="40">
        <f>Model!AT70*Model!CX70</f>
        <v>336.30568158770478</v>
      </c>
      <c r="DZ70" s="40">
        <f>Model!AU70*Model!CY70</f>
        <v>218.59869303200813</v>
      </c>
      <c r="EA70" s="40">
        <f>Model!AV70*Model!CZ70</f>
        <v>336.30568158770478</v>
      </c>
      <c r="EB70" s="40">
        <f>Model!AW70*Model!DA70</f>
        <v>336.30568158770478</v>
      </c>
      <c r="EC70" s="40">
        <f>Model!AX70*Model!DB70</f>
        <v>336.30568158770478</v>
      </c>
      <c r="ED70" s="40">
        <f>Model!AY70*Model!DC70</f>
        <v>336.30568158770478</v>
      </c>
      <c r="EE70" s="40">
        <f>Model!AZ70*Model!DD70</f>
        <v>218.59869303200813</v>
      </c>
      <c r="EF70" s="40">
        <f>Model!BA70*Model!DE70</f>
        <v>336.30568158770478</v>
      </c>
      <c r="EG70" s="40">
        <f>Model!BB70*Model!DF70</f>
        <v>336.30568158770478</v>
      </c>
      <c r="EH70" s="40">
        <f>Model!BC70*Model!DG70</f>
        <v>336.30568158770478</v>
      </c>
      <c r="EI70" s="36"/>
      <c r="EJ70" s="36"/>
      <c r="EK70" s="36"/>
      <c r="EL70" s="36"/>
      <c r="EM70" s="36"/>
      <c r="EN70" s="36"/>
      <c r="EO70" s="36"/>
      <c r="EP70" s="36"/>
      <c r="EQ70" s="36"/>
      <c r="ER70" s="36"/>
      <c r="ES70" s="36"/>
      <c r="ET70" s="36"/>
      <c r="EU70" s="36"/>
    </row>
    <row r="71" spans="1:151">
      <c r="A71">
        <v>1197</v>
      </c>
      <c r="B71" s="29">
        <f>INDEX('Customer Longevity'!$A$7:$A$206,MATCH(Scratch!A71,'Customer Longevity'!$B$7:$B$206,0))</f>
        <v>3.3672379829672652</v>
      </c>
      <c r="C71" s="3">
        <f ca="1">VLOOKUP(A71,'Average Balance'!A:B,2,FALSE)</f>
        <v>9945.6243066310726</v>
      </c>
      <c r="D71" s="3"/>
      <c r="E71" s="29">
        <f>INDEX('Distance to Each Branch'!$C$7:$C$806,MATCH(Scratch!$A71&amp;Scratch!E$14,'Distance to Each Branch'!$K$7:$K$806,0))</f>
        <v>1.5559468141768449</v>
      </c>
      <c r="F71" s="29">
        <f>INDEX('Distance to Each Branch'!$C$7:$C$806,MATCH(Scratch!$A71&amp;Scratch!F$14,'Distance to Each Branch'!$K$7:$K$806,0))</f>
        <v>2.9021195711519443</v>
      </c>
      <c r="G71" s="29">
        <f>INDEX('Distance to Each Branch'!$C$7:$C$806,MATCH(Scratch!$A71&amp;Scratch!G$14,'Distance to Each Branch'!$K$7:$K$806,0))</f>
        <v>5.7963662091939581</v>
      </c>
      <c r="H71" s="29">
        <f>INDEX('Distance to Each Branch'!$C$7:$C$806,MATCH(Scratch!$A71&amp;Scratch!H$14,'Distance to Each Branch'!$K$7:$K$806,0))</f>
        <v>0.91295816577850386</v>
      </c>
      <c r="I71" s="29" t="str">
        <f t="shared" si="24"/>
        <v>Branch D</v>
      </c>
      <c r="K71" s="34">
        <f>MIN(Model!E71:'Model'!H71)</f>
        <v>0.91295816577850386</v>
      </c>
      <c r="L71" s="34">
        <v>0</v>
      </c>
      <c r="M71" s="29">
        <f>IF(Model!E71=Model!$K71,SMALL(Model!$E71:'Model'!$H71,2)-Model!$K71,0)</f>
        <v>0</v>
      </c>
      <c r="N71" s="29">
        <f>IF(Model!F71=Model!$K71,SMALL(Model!$E71:'Model'!$H71,2)-Model!$K71,0)</f>
        <v>0</v>
      </c>
      <c r="O71" s="29">
        <f>IF(Model!G71=Model!$K71,SMALL(Model!$E71:'Model'!$H71,2)-Model!$K71,0)</f>
        <v>0</v>
      </c>
      <c r="P71" s="29">
        <f>IF(Model!H71=Model!$K71,SMALL(Model!$E71:'Model'!$H71,2)-Model!$K71,0)</f>
        <v>0.64298864839834102</v>
      </c>
      <c r="R71" s="23">
        <v>1</v>
      </c>
      <c r="S71" s="23">
        <f>(1-IF(Model!M71=0,0,INDEX('Branch Closure Driven Attrition'!$D$9:$G$12,MATCH(Model!$B71,'Branch Closure Driven Attrition'!$C$9:$C$12,TRUE),MATCH(Model!M71,'Branch Closure Driven Attrition'!$D$8:$G$8,TRUE))))</f>
        <v>1</v>
      </c>
      <c r="T71" s="23">
        <f>(1-IF(Model!N71=0,0,INDEX('Branch Closure Driven Attrition'!$D$9:$G$12,MATCH(Model!$B71,'Branch Closure Driven Attrition'!$C$9:$C$12,TRUE),MATCH(Model!N71,'Branch Closure Driven Attrition'!$D$8:$G$8,TRUE))))</f>
        <v>1</v>
      </c>
      <c r="U71" s="23">
        <f>(1-IF(Model!O71=0,0,INDEX('Branch Closure Driven Attrition'!$D$9:$G$12,MATCH(Model!$B71,'Branch Closure Driven Attrition'!$C$9:$C$12,TRUE),MATCH(Model!O71,'Branch Closure Driven Attrition'!$D$8:$G$8,TRUE))))</f>
        <v>1</v>
      </c>
      <c r="V71" s="23">
        <f>(1-IF(Model!P71=0,0,INDEX('Branch Closure Driven Attrition'!$D$9:$G$12,MATCH(Model!$B71,'Branch Closure Driven Attrition'!$C$9:$C$12,TRUE),MATCH(Model!P71,'Branch Closure Driven Attrition'!$D$8:$G$8,TRUE))))</f>
        <v>0.65</v>
      </c>
      <c r="W71" s="29"/>
      <c r="X71" s="23">
        <f>Model!R71</f>
        <v>1</v>
      </c>
      <c r="Y71" s="23">
        <f>IF(Model!$C71&lt;'Fee Driven Attrition'!$I$8,1-IF(Model!Y$13='Fee Driven Attrition'!$J$7,'Fee Driven Attrition'!$J$8,'Fee Driven Attrition'!$K$8),1)</f>
        <v>0.9</v>
      </c>
      <c r="Z71" s="23">
        <f>IF(Model!$C71&lt;'Fee Driven Attrition'!$I$9,1-IF(Model!Z$13='Fee Driven Attrition'!$J$7,'Fee Driven Attrition'!$J$9,'Fee Driven Attrition'!$K$9),1)</f>
        <v>0.95</v>
      </c>
      <c r="AA71" s="23">
        <f>IF(Model!$C71&lt;'Fee Driven Attrition'!$I$8,1-IF(Model!AA$13='Fee Driven Attrition'!$J$7,'Fee Driven Attrition'!$J$8,'Fee Driven Attrition'!$K$8),1)</f>
        <v>0.8</v>
      </c>
      <c r="AB71" s="23">
        <f>IF(Model!$C71&lt;'Fee Driven Attrition'!$I$9,1-IF(Model!AB$13='Fee Driven Attrition'!$J$7,'Fee Driven Attrition'!$J$9,'Fee Driven Attrition'!$K$9),1)</f>
        <v>0.85</v>
      </c>
      <c r="AC71" s="29"/>
      <c r="AD71" s="23"/>
      <c r="AE71" s="23">
        <f>INDEX(Model!$R71:$V71,,MATCH(Model!AE$14,Model!$R$14:'Model'!$V$14,FALSE))*INDEX(Model!$X71:$AB71,MATCH(Model!AE$12+Model!AE$13,Model!$X$14:$AB$14,FALSE))</f>
        <v>1</v>
      </c>
      <c r="AF71" s="23">
        <f>INDEX(Model!$R71:$V71,,MATCH(Model!AF$14,Model!$R$14:'Model'!$V$14,FALSE))*INDEX(Model!$X71:$AB71,MATCH(Model!AF$12+Model!AF$13,Model!$X$14:$AB$14,FALSE))</f>
        <v>1</v>
      </c>
      <c r="AG71" s="23">
        <f>INDEX(Model!$R71:$V71,,MATCH(Model!AG$14,Model!$R$14:'Model'!$V$14,FALSE))*INDEX(Model!$X71:$AB71,MATCH(Model!AG$12+Model!AG$13,Model!$X$14:$AB$14,FALSE))</f>
        <v>1</v>
      </c>
      <c r="AH71" s="23">
        <f>INDEX(Model!$R71:$V71,,MATCH(Model!AH$14,Model!$R$14:'Model'!$V$14,FALSE))*INDEX(Model!$X71:$AB71,MATCH(Model!AH$12+Model!AH$13,Model!$X$14:$AB$14,FALSE))</f>
        <v>1</v>
      </c>
      <c r="AI71" s="23">
        <f>INDEX(Model!$R71:$V71,,MATCH(Model!AI$14,Model!$R$14:'Model'!$V$14,FALSE))*INDEX(Model!$X71:$AB71,MATCH(Model!AI$12+Model!AI$13,Model!$X$14:$AB$14,FALSE))</f>
        <v>0.65</v>
      </c>
      <c r="AJ71" s="23">
        <f>INDEX(Model!$R71:$V71,,MATCH(Model!AJ$14,Model!$R$14:'Model'!$V$14,FALSE))*INDEX(Model!$X71:$AB71,MATCH(Model!AJ$12+Model!AJ$13,Model!$X$14:$AB$14,FALSE))</f>
        <v>0.9</v>
      </c>
      <c r="AK71" s="23">
        <f>INDEX(Model!$R71:$V71,,MATCH(Model!AK$14,Model!$R$14:'Model'!$V$14,FALSE))*INDEX(Model!$X71:$AB71,MATCH(Model!AK$12+Model!AK$13,Model!$X$14:$AB$14,FALSE))</f>
        <v>0.9</v>
      </c>
      <c r="AL71" s="23">
        <f>INDEX(Model!$R71:$V71,,MATCH(Model!AL$14,Model!$R$14:'Model'!$V$14,FALSE))*INDEX(Model!$X71:$AB71,MATCH(Model!AL$12+Model!AL$13,Model!$X$14:$AB$14,FALSE))</f>
        <v>0.9</v>
      </c>
      <c r="AM71" s="23">
        <f>INDEX(Model!$R71:$V71,,MATCH(Model!AM$14,Model!$R$14:'Model'!$V$14,FALSE))*INDEX(Model!$X71:$AB71,MATCH(Model!AM$12+Model!AM$13,Model!$X$14:$AB$14,FALSE))</f>
        <v>0.9</v>
      </c>
      <c r="AN71" s="23">
        <f>INDEX(Model!$R71:$V71,,MATCH(Model!AN$14,Model!$R$14:'Model'!$V$14,FALSE))*INDEX(Model!$X71:$AB71,MATCH(Model!AN$12+Model!AN$13,Model!$X$14:$AB$14,FALSE))</f>
        <v>0.58500000000000008</v>
      </c>
      <c r="AO71" s="23">
        <f>INDEX(Model!$R71:$V71,,MATCH(Model!AO$14,Model!$R$14:'Model'!$V$14,FALSE))*INDEX(Model!$X71:$AB71,MATCH(Model!AO$12+Model!AO$13,Model!$X$14:$AB$14,FALSE))</f>
        <v>0.95</v>
      </c>
      <c r="AP71" s="23">
        <f>INDEX(Model!$R71:$V71,,MATCH(Model!AP$14,Model!$R$14:'Model'!$V$14,FALSE))*INDEX(Model!$X71:$AB71,MATCH(Model!AP$12+Model!AP$13,Model!$X$14:$AB$14,FALSE))</f>
        <v>0.95</v>
      </c>
      <c r="AQ71" s="23">
        <f>INDEX(Model!$R71:$V71,,MATCH(Model!AQ$14,Model!$R$14:'Model'!$V$14,FALSE))*INDEX(Model!$X71:$AB71,MATCH(Model!AQ$12+Model!AQ$13,Model!$X$14:$AB$14,FALSE))</f>
        <v>0.95</v>
      </c>
      <c r="AR71" s="23">
        <f>INDEX(Model!$R71:$V71,,MATCH(Model!AR$14,Model!$R$14:'Model'!$V$14,FALSE))*INDEX(Model!$X71:$AB71,MATCH(Model!AR$12+Model!AR$13,Model!$X$14:$AB$14,FALSE))</f>
        <v>0.95</v>
      </c>
      <c r="AS71" s="23">
        <f>INDEX(Model!$R71:$V71,,MATCH(Model!AS$14,Model!$R$14:'Model'!$V$14,FALSE))*INDEX(Model!$X71:$AB71,MATCH(Model!AS$12+Model!AS$13,Model!$X$14:$AB$14,FALSE))</f>
        <v>0.61749999999999994</v>
      </c>
      <c r="AT71" s="23">
        <f>INDEX(Model!$R71:$V71,,MATCH(Model!AT$14,Model!$R$14:'Model'!$V$14,FALSE))*INDEX(Model!$X71:$AB71,MATCH(Model!AT$12+Model!AT$13,Model!$X$14:$AB$14,FALSE))</f>
        <v>0.8</v>
      </c>
      <c r="AU71" s="23">
        <f>INDEX(Model!$R71:$V71,,MATCH(Model!AU$14,Model!$R$14:'Model'!$V$14,FALSE))*INDEX(Model!$X71:$AB71,MATCH(Model!AU$12+Model!AU$13,Model!$X$14:$AB$14,FALSE))</f>
        <v>0.8</v>
      </c>
      <c r="AV71" s="23">
        <f>INDEX(Model!$R71:$V71,,MATCH(Model!AV$14,Model!$R$14:'Model'!$V$14,FALSE))*INDEX(Model!$X71:$AB71,MATCH(Model!AV$12+Model!AV$13,Model!$X$14:$AB$14,FALSE))</f>
        <v>0.8</v>
      </c>
      <c r="AW71" s="23">
        <f>INDEX(Model!$R71:$V71,,MATCH(Model!AW$14,Model!$R$14:'Model'!$V$14,FALSE))*INDEX(Model!$X71:$AB71,MATCH(Model!AW$12+Model!AW$13,Model!$X$14:$AB$14,FALSE))</f>
        <v>0.8</v>
      </c>
      <c r="AX71" s="23">
        <f>INDEX(Model!$R71:$V71,,MATCH(Model!AX$14,Model!$R$14:'Model'!$V$14,FALSE))*INDEX(Model!$X71:$AB71,MATCH(Model!AX$12+Model!AX$13,Model!$X$14:$AB$14,FALSE))</f>
        <v>0.52</v>
      </c>
      <c r="AY71" s="23">
        <f>INDEX(Model!$R71:$V71,,MATCH(Model!AY$14,Model!$R$14:'Model'!$V$14,FALSE))*INDEX(Model!$X71:$AB71,MATCH(Model!AY$12+Model!AY$13,Model!$X$14:$AB$14,FALSE))</f>
        <v>0.85</v>
      </c>
      <c r="AZ71" s="23">
        <f>INDEX(Model!$R71:$V71,,MATCH(Model!AZ$14,Model!$R$14:'Model'!$V$14,FALSE))*INDEX(Model!$X71:$AB71,MATCH(Model!AZ$12+Model!AZ$13,Model!$X$14:$AB$14,FALSE))</f>
        <v>0.85</v>
      </c>
      <c r="BA71" s="23">
        <f>INDEX(Model!$R71:$V71,,MATCH(Model!BA$14,Model!$R$14:'Model'!$V$14,FALSE))*INDEX(Model!$X71:$AB71,MATCH(Model!BA$12+Model!BA$13,Model!$X$14:$AB$14,FALSE))</f>
        <v>0.85</v>
      </c>
      <c r="BB71" s="23">
        <f>INDEX(Model!$R71:$V71,,MATCH(Model!BB$14,Model!$R$14:'Model'!$V$14,FALSE))*INDEX(Model!$X71:$AB71,MATCH(Model!BB$12+Model!BB$13,Model!$X$14:$AB$14,FALSE))</f>
        <v>0.85</v>
      </c>
      <c r="BC71" s="23">
        <f>INDEX(Model!$R71:$V71,,MATCH(Model!BC$14,Model!$R$14:'Model'!$V$14,FALSE))*INDEX(Model!$X71:$AB71,MATCH(Model!BC$12+Model!BC$13,Model!$X$14:$AB$14,FALSE))</f>
        <v>0.55249999999999999</v>
      </c>
      <c r="BD71" s="60"/>
      <c r="BE71" s="33">
        <f>Model!C71*1%</f>
        <v>99.456243066310734</v>
      </c>
      <c r="BF71" s="1"/>
      <c r="BG71" s="1"/>
      <c r="BH71" s="38">
        <f>IF(Model!$C71&lt;Model!CI$12,Model!CI$13,0)</f>
        <v>0</v>
      </c>
      <c r="BI71" s="38">
        <f>IF(Model!$C71&lt;Model!CJ$12,Model!CJ$13,0)</f>
        <v>0</v>
      </c>
      <c r="BJ71" s="38">
        <f>IF(Model!$C71&lt;Model!CK$12,Model!CK$13,0)</f>
        <v>0</v>
      </c>
      <c r="BK71" s="38">
        <f>IF(Model!$C71&lt;Model!CL$12,Model!CL$13,0)</f>
        <v>0</v>
      </c>
      <c r="BL71" s="38">
        <f>IF(Model!$C71&lt;Model!CM$12,Model!CM$13,0)</f>
        <v>0</v>
      </c>
      <c r="BM71" s="38">
        <f>IF(Model!$C71&lt;Model!CN$12,Model!CN$13,0)</f>
        <v>40</v>
      </c>
      <c r="BN71" s="38">
        <f>IF(Model!$C71&lt;Model!CO$12,Model!CO$13,0)</f>
        <v>40</v>
      </c>
      <c r="BO71" s="38">
        <f>IF(Model!$C71&lt;Model!CP$12,Model!CP$13,0)</f>
        <v>40</v>
      </c>
      <c r="BP71" s="38">
        <f>IF(Model!$C71&lt;Model!CQ$12,Model!CQ$13,0)</f>
        <v>40</v>
      </c>
      <c r="BQ71" s="38">
        <f>IF(Model!$C71&lt;Model!CR$12,Model!CR$13,0)</f>
        <v>40</v>
      </c>
      <c r="BR71" s="38">
        <f>IF(Model!$C71&lt;Model!CS$12,Model!CS$13,0)</f>
        <v>40</v>
      </c>
      <c r="BS71" s="38">
        <f>IF(Model!$C71&lt;Model!CT$12,Model!CT$13,0)</f>
        <v>40</v>
      </c>
      <c r="BT71" s="38">
        <f>IF(Model!$C71&lt;Model!CU$12,Model!CU$13,0)</f>
        <v>40</v>
      </c>
      <c r="BU71" s="38">
        <f>IF(Model!$C71&lt;Model!CV$12,Model!CV$13,0)</f>
        <v>40</v>
      </c>
      <c r="BV71" s="38">
        <f>IF(Model!$C71&lt;Model!CW$12,Model!CW$13,0)</f>
        <v>40</v>
      </c>
      <c r="BW71" s="38">
        <f>IF(Model!$C71&lt;Model!CX$12,Model!CX$13,0)</f>
        <v>60</v>
      </c>
      <c r="BX71" s="38">
        <f>IF(Model!$C71&lt;Model!CY$12,Model!CY$13,0)</f>
        <v>60</v>
      </c>
      <c r="BY71" s="38">
        <f>IF(Model!$C71&lt;Model!CZ$12,Model!CZ$13,0)</f>
        <v>60</v>
      </c>
      <c r="BZ71" s="38">
        <f>IF(Model!$C71&lt;Model!DA$12,Model!DA$13,0)</f>
        <v>60</v>
      </c>
      <c r="CA71" s="38">
        <f>IF(Model!$C71&lt;Model!DB$12,Model!DB$13,0)</f>
        <v>60</v>
      </c>
      <c r="CB71" s="38">
        <f>IF(Model!$C71&lt;Model!DC$12,Model!DC$13,0)</f>
        <v>60</v>
      </c>
      <c r="CC71" s="38">
        <f>IF(Model!$C71&lt;Model!DD$12,Model!DD$13,0)</f>
        <v>60</v>
      </c>
      <c r="CD71" s="38">
        <f>IF(Model!$C71&lt;Model!DE$12,Model!DE$13,0)</f>
        <v>60</v>
      </c>
      <c r="CE71" s="38">
        <f>IF(Model!$C71&lt;Model!DF$12,Model!DF$13,0)</f>
        <v>60</v>
      </c>
      <c r="CF71" s="38">
        <f>IF(Model!$C71&lt;Model!DG$12,Model!DG$13,0)</f>
        <v>60</v>
      </c>
      <c r="CG71" s="1"/>
      <c r="CH71" s="1"/>
      <c r="CI71" s="40">
        <f>Model!$BE71+Model!BH71-50</f>
        <v>49.456243066310734</v>
      </c>
      <c r="CJ71" s="40">
        <f>Model!$BE71+Model!BI71-50</f>
        <v>49.456243066310734</v>
      </c>
      <c r="CK71" s="40">
        <f>Model!$BE71+Model!BJ71-50</f>
        <v>49.456243066310734</v>
      </c>
      <c r="CL71" s="40">
        <f>Model!$BE71+Model!BK71-50</f>
        <v>49.456243066310734</v>
      </c>
      <c r="CM71" s="40">
        <f>Model!$BE71+Model!BL71-50</f>
        <v>49.456243066310734</v>
      </c>
      <c r="CN71" s="40">
        <f>Model!$BE71+Model!BM71-50</f>
        <v>89.456243066310719</v>
      </c>
      <c r="CO71" s="40">
        <f>Model!$BE71+Model!BN71-50</f>
        <v>89.456243066310719</v>
      </c>
      <c r="CP71" s="40">
        <f>Model!$BE71+Model!BO71-50</f>
        <v>89.456243066310719</v>
      </c>
      <c r="CQ71" s="40">
        <f>Model!$BE71+Model!BP71-50</f>
        <v>89.456243066310719</v>
      </c>
      <c r="CR71" s="40">
        <f>Model!$BE71+Model!BQ71-50</f>
        <v>89.456243066310719</v>
      </c>
      <c r="CS71" s="40">
        <f>Model!$BE71+Model!BR71-50</f>
        <v>89.456243066310719</v>
      </c>
      <c r="CT71" s="40">
        <f>Model!$BE71+Model!BS71-50</f>
        <v>89.456243066310719</v>
      </c>
      <c r="CU71" s="40">
        <f>Model!$BE71+Model!BT71-50</f>
        <v>89.456243066310719</v>
      </c>
      <c r="CV71" s="40">
        <f>Model!$BE71+Model!BU71-50</f>
        <v>89.456243066310719</v>
      </c>
      <c r="CW71" s="40">
        <f>Model!$BE71+Model!BV71-50</f>
        <v>89.456243066310719</v>
      </c>
      <c r="CX71" s="40">
        <f>Model!$BE71+Model!BW71-50</f>
        <v>109.45624306631072</v>
      </c>
      <c r="CY71" s="40">
        <f>Model!$BE71+Model!BX71-50</f>
        <v>109.45624306631072</v>
      </c>
      <c r="CZ71" s="40">
        <f>Model!$BE71+Model!BY71-50</f>
        <v>109.45624306631072</v>
      </c>
      <c r="DA71" s="40">
        <f>Model!$BE71+Model!BZ71-50</f>
        <v>109.45624306631072</v>
      </c>
      <c r="DB71" s="40">
        <f>Model!$BE71+Model!CA71-50</f>
        <v>109.45624306631072</v>
      </c>
      <c r="DC71" s="40">
        <f>Model!$BE71+Model!CB71-50</f>
        <v>109.45624306631072</v>
      </c>
      <c r="DD71" s="40">
        <f>Model!$BE71+Model!CC71-50</f>
        <v>109.45624306631072</v>
      </c>
      <c r="DE71" s="40">
        <f>Model!$BE71+Model!CD71-50</f>
        <v>109.45624306631072</v>
      </c>
      <c r="DF71" s="40">
        <f>Model!$BE71+Model!CE71-50</f>
        <v>109.45624306631072</v>
      </c>
      <c r="DG71" s="40">
        <f>Model!$BE71+Model!CF71-50</f>
        <v>109.45624306631072</v>
      </c>
      <c r="DH71" s="36"/>
      <c r="DI71" s="36"/>
      <c r="DJ71" s="40">
        <f>Model!AE71*Model!CI71</f>
        <v>49.456243066310734</v>
      </c>
      <c r="DK71" s="40">
        <f>Model!AF71*Model!CJ71</f>
        <v>49.456243066310734</v>
      </c>
      <c r="DL71" s="40">
        <f>Model!AG71*Model!CK71</f>
        <v>49.456243066310734</v>
      </c>
      <c r="DM71" s="40">
        <f>Model!AH71*Model!CL71</f>
        <v>49.456243066310734</v>
      </c>
      <c r="DN71" s="40">
        <f>Model!AI71*Model!CM71</f>
        <v>32.146557993101979</v>
      </c>
      <c r="DO71" s="40">
        <f>Model!AJ71*Model!CN71</f>
        <v>80.510618759679645</v>
      </c>
      <c r="DP71" s="40">
        <f>Model!AK71*Model!CO71</f>
        <v>80.510618759679645</v>
      </c>
      <c r="DQ71" s="40">
        <f>Model!AL71*Model!CP71</f>
        <v>80.510618759679645</v>
      </c>
      <c r="DR71" s="40">
        <f>Model!AM71*Model!CQ71</f>
        <v>80.510618759679645</v>
      </c>
      <c r="DS71" s="40">
        <f>Model!AN71*Model!CR71</f>
        <v>52.331902193791777</v>
      </c>
      <c r="DT71" s="40">
        <f>Model!AO71*Model!CS71</f>
        <v>84.983430912995175</v>
      </c>
      <c r="DU71" s="40">
        <f>Model!AP71*Model!CT71</f>
        <v>84.983430912995175</v>
      </c>
      <c r="DV71" s="40">
        <f>Model!AQ71*Model!CU71</f>
        <v>84.983430912995175</v>
      </c>
      <c r="DW71" s="40">
        <f>Model!AR71*Model!CV71</f>
        <v>84.983430912995175</v>
      </c>
      <c r="DX71" s="40">
        <f>Model!AS71*Model!CW71</f>
        <v>55.239230093446864</v>
      </c>
      <c r="DY71" s="40">
        <f>Model!AT71*Model!CX71</f>
        <v>87.564994453048584</v>
      </c>
      <c r="DZ71" s="40">
        <f>Model!AU71*Model!CY71</f>
        <v>87.564994453048584</v>
      </c>
      <c r="EA71" s="40">
        <f>Model!AV71*Model!CZ71</f>
        <v>87.564994453048584</v>
      </c>
      <c r="EB71" s="40">
        <f>Model!AW71*Model!DA71</f>
        <v>87.564994453048584</v>
      </c>
      <c r="EC71" s="40">
        <f>Model!AX71*Model!DB71</f>
        <v>56.917246394481573</v>
      </c>
      <c r="ED71" s="40">
        <f>Model!AY71*Model!DC71</f>
        <v>93.037806606364114</v>
      </c>
      <c r="EE71" s="40">
        <f>Model!AZ71*Model!DD71</f>
        <v>93.037806606364114</v>
      </c>
      <c r="EF71" s="40">
        <f>Model!BA71*Model!DE71</f>
        <v>93.037806606364114</v>
      </c>
      <c r="EG71" s="40">
        <f>Model!BB71*Model!DF71</f>
        <v>93.037806606364114</v>
      </c>
      <c r="EH71" s="40">
        <f>Model!BC71*Model!DG71</f>
        <v>60.474574294136673</v>
      </c>
      <c r="EI71" s="36"/>
      <c r="EJ71" s="36"/>
      <c r="EK71" s="36"/>
      <c r="EL71" s="36"/>
      <c r="EM71" s="36"/>
      <c r="EN71" s="36"/>
      <c r="EO71" s="36"/>
      <c r="EP71" s="36"/>
      <c r="EQ71" s="36"/>
      <c r="ER71" s="36"/>
      <c r="ES71" s="36"/>
      <c r="ET71" s="36"/>
      <c r="EU71" s="36"/>
    </row>
    <row r="72" spans="1:151">
      <c r="A72">
        <v>1138</v>
      </c>
      <c r="B72" s="29">
        <f>INDEX('Customer Longevity'!$A$7:$A$206,MATCH(Scratch!A72,'Customer Longevity'!$B$7:$B$206,0))</f>
        <v>6.930872425648805</v>
      </c>
      <c r="C72" s="3">
        <f ca="1">VLOOKUP(A72,'Average Balance'!A:B,2,FALSE)</f>
        <v>31900.265008965096</v>
      </c>
      <c r="D72" s="3"/>
      <c r="E72" s="29">
        <f>INDEX('Distance to Each Branch'!$C$7:$C$806,MATCH(Scratch!$A72&amp;Scratch!E$14,'Distance to Each Branch'!$K$7:$K$806,0))</f>
        <v>4.640732382228884</v>
      </c>
      <c r="F72" s="29">
        <f>INDEX('Distance to Each Branch'!$C$7:$C$806,MATCH(Scratch!$A72&amp;Scratch!F$14,'Distance to Each Branch'!$K$7:$K$806,0))</f>
        <v>0.67602664133282619</v>
      </c>
      <c r="G72" s="29">
        <f>INDEX('Distance to Each Branch'!$C$7:$C$806,MATCH(Scratch!$A72&amp;Scratch!G$14,'Distance to Each Branch'!$K$7:$K$806,0))</f>
        <v>3.0879525312113101</v>
      </c>
      <c r="H72" s="29">
        <f>INDEX('Distance to Each Branch'!$C$7:$C$806,MATCH(Scratch!$A72&amp;Scratch!H$14,'Distance to Each Branch'!$K$7:$K$806,0))</f>
        <v>2.038785860699587</v>
      </c>
      <c r="I72" s="29" t="str">
        <f t="shared" si="24"/>
        <v>Branch B</v>
      </c>
      <c r="K72" s="34">
        <f>MIN(Model!E72:'Model'!H72)</f>
        <v>0.67602664133282619</v>
      </c>
      <c r="L72" s="34">
        <v>0</v>
      </c>
      <c r="M72" s="29">
        <f>IF(Model!E72=Model!$K72,SMALL(Model!$E72:'Model'!$H72,2)-Model!$K72,0)</f>
        <v>0</v>
      </c>
      <c r="N72" s="29">
        <f>IF(Model!F72=Model!$K72,SMALL(Model!$E72:'Model'!$H72,2)-Model!$K72,0)</f>
        <v>1.3627592193667608</v>
      </c>
      <c r="O72" s="29">
        <f>IF(Model!G72=Model!$K72,SMALL(Model!$E72:'Model'!$H72,2)-Model!$K72,0)</f>
        <v>0</v>
      </c>
      <c r="P72" s="29">
        <f>IF(Model!H72=Model!$K72,SMALL(Model!$E72:'Model'!$H72,2)-Model!$K72,0)</f>
        <v>0</v>
      </c>
      <c r="R72" s="23">
        <v>1</v>
      </c>
      <c r="S72" s="23">
        <f>(1-IF(Model!M72=0,0,INDEX('Branch Closure Driven Attrition'!$D$9:$G$12,MATCH(Model!$B72,'Branch Closure Driven Attrition'!$C$9:$C$12,TRUE),MATCH(Model!M72,'Branch Closure Driven Attrition'!$D$8:$G$8,TRUE))))</f>
        <v>1</v>
      </c>
      <c r="T72" s="23">
        <f>(1-IF(Model!N72=0,0,INDEX('Branch Closure Driven Attrition'!$D$9:$G$12,MATCH(Model!$B72,'Branch Closure Driven Attrition'!$C$9:$C$12,TRUE),MATCH(Model!N72,'Branch Closure Driven Attrition'!$D$8:$G$8,TRUE))))</f>
        <v>0.65</v>
      </c>
      <c r="U72" s="23">
        <f>(1-IF(Model!O72=0,0,INDEX('Branch Closure Driven Attrition'!$D$9:$G$12,MATCH(Model!$B72,'Branch Closure Driven Attrition'!$C$9:$C$12,TRUE),MATCH(Model!O72,'Branch Closure Driven Attrition'!$D$8:$G$8,TRUE))))</f>
        <v>1</v>
      </c>
      <c r="V72" s="23">
        <f>(1-IF(Model!P72=0,0,INDEX('Branch Closure Driven Attrition'!$D$9:$G$12,MATCH(Model!$B72,'Branch Closure Driven Attrition'!$C$9:$C$12,TRUE),MATCH(Model!P72,'Branch Closure Driven Attrition'!$D$8:$G$8,TRUE))))</f>
        <v>1</v>
      </c>
      <c r="W72" s="29"/>
      <c r="X72" s="23">
        <f>Model!R72</f>
        <v>1</v>
      </c>
      <c r="Y72" s="23">
        <f>IF(Model!$C72&lt;'Fee Driven Attrition'!$I$8,1-IF(Model!Y$13='Fee Driven Attrition'!$J$7,'Fee Driven Attrition'!$J$8,'Fee Driven Attrition'!$K$8),1)</f>
        <v>1</v>
      </c>
      <c r="Z72" s="23">
        <f>IF(Model!$C72&lt;'Fee Driven Attrition'!$I$9,1-IF(Model!Z$13='Fee Driven Attrition'!$J$7,'Fee Driven Attrition'!$J$9,'Fee Driven Attrition'!$K$9),1)</f>
        <v>1</v>
      </c>
      <c r="AA72" s="23">
        <f>IF(Model!$C72&lt;'Fee Driven Attrition'!$I$8,1-IF(Model!AA$13='Fee Driven Attrition'!$J$7,'Fee Driven Attrition'!$J$8,'Fee Driven Attrition'!$K$8),1)</f>
        <v>1</v>
      </c>
      <c r="AB72" s="23">
        <f>IF(Model!$C72&lt;'Fee Driven Attrition'!$I$9,1-IF(Model!AB$13='Fee Driven Attrition'!$J$7,'Fee Driven Attrition'!$J$9,'Fee Driven Attrition'!$K$9),1)</f>
        <v>1</v>
      </c>
      <c r="AC72" s="29"/>
      <c r="AD72" s="23"/>
      <c r="AE72" s="23">
        <f>INDEX(Model!$R72:$V72,,MATCH(Model!AE$14,Model!$R$14:'Model'!$V$14,FALSE))*INDEX(Model!$X72:$AB72,MATCH(Model!AE$12+Model!AE$13,Model!$X$14:$AB$14,FALSE))</f>
        <v>1</v>
      </c>
      <c r="AF72" s="23">
        <f>INDEX(Model!$R72:$V72,,MATCH(Model!AF$14,Model!$R$14:'Model'!$V$14,FALSE))*INDEX(Model!$X72:$AB72,MATCH(Model!AF$12+Model!AF$13,Model!$X$14:$AB$14,FALSE))</f>
        <v>1</v>
      </c>
      <c r="AG72" s="23">
        <f>INDEX(Model!$R72:$V72,,MATCH(Model!AG$14,Model!$R$14:'Model'!$V$14,FALSE))*INDEX(Model!$X72:$AB72,MATCH(Model!AG$12+Model!AG$13,Model!$X$14:$AB$14,FALSE))</f>
        <v>0.65</v>
      </c>
      <c r="AH72" s="23">
        <f>INDEX(Model!$R72:$V72,,MATCH(Model!AH$14,Model!$R$14:'Model'!$V$14,FALSE))*INDEX(Model!$X72:$AB72,MATCH(Model!AH$12+Model!AH$13,Model!$X$14:$AB$14,FALSE))</f>
        <v>1</v>
      </c>
      <c r="AI72" s="23">
        <f>INDEX(Model!$R72:$V72,,MATCH(Model!AI$14,Model!$R$14:'Model'!$V$14,FALSE))*INDEX(Model!$X72:$AB72,MATCH(Model!AI$12+Model!AI$13,Model!$X$14:$AB$14,FALSE))</f>
        <v>1</v>
      </c>
      <c r="AJ72" s="23">
        <f>INDEX(Model!$R72:$V72,,MATCH(Model!AJ$14,Model!$R$14:'Model'!$V$14,FALSE))*INDEX(Model!$X72:$AB72,MATCH(Model!AJ$12+Model!AJ$13,Model!$X$14:$AB$14,FALSE))</f>
        <v>1</v>
      </c>
      <c r="AK72" s="23">
        <f>INDEX(Model!$R72:$V72,,MATCH(Model!AK$14,Model!$R$14:'Model'!$V$14,FALSE))*INDEX(Model!$X72:$AB72,MATCH(Model!AK$12+Model!AK$13,Model!$X$14:$AB$14,FALSE))</f>
        <v>1</v>
      </c>
      <c r="AL72" s="23">
        <f>INDEX(Model!$R72:$V72,,MATCH(Model!AL$14,Model!$R$14:'Model'!$V$14,FALSE))*INDEX(Model!$X72:$AB72,MATCH(Model!AL$12+Model!AL$13,Model!$X$14:$AB$14,FALSE))</f>
        <v>0.65</v>
      </c>
      <c r="AM72" s="23">
        <f>INDEX(Model!$R72:$V72,,MATCH(Model!AM$14,Model!$R$14:'Model'!$V$14,FALSE))*INDEX(Model!$X72:$AB72,MATCH(Model!AM$12+Model!AM$13,Model!$X$14:$AB$14,FALSE))</f>
        <v>1</v>
      </c>
      <c r="AN72" s="23">
        <f>INDEX(Model!$R72:$V72,,MATCH(Model!AN$14,Model!$R$14:'Model'!$V$14,FALSE))*INDEX(Model!$X72:$AB72,MATCH(Model!AN$12+Model!AN$13,Model!$X$14:$AB$14,FALSE))</f>
        <v>1</v>
      </c>
      <c r="AO72" s="23">
        <f>INDEX(Model!$R72:$V72,,MATCH(Model!AO$14,Model!$R$14:'Model'!$V$14,FALSE))*INDEX(Model!$X72:$AB72,MATCH(Model!AO$12+Model!AO$13,Model!$X$14:$AB$14,FALSE))</f>
        <v>1</v>
      </c>
      <c r="AP72" s="23">
        <f>INDEX(Model!$R72:$V72,,MATCH(Model!AP$14,Model!$R$14:'Model'!$V$14,FALSE))*INDEX(Model!$X72:$AB72,MATCH(Model!AP$12+Model!AP$13,Model!$X$14:$AB$14,FALSE))</f>
        <v>1</v>
      </c>
      <c r="AQ72" s="23">
        <f>INDEX(Model!$R72:$V72,,MATCH(Model!AQ$14,Model!$R$14:'Model'!$V$14,FALSE))*INDEX(Model!$X72:$AB72,MATCH(Model!AQ$12+Model!AQ$13,Model!$X$14:$AB$14,FALSE))</f>
        <v>0.65</v>
      </c>
      <c r="AR72" s="23">
        <f>INDEX(Model!$R72:$V72,,MATCH(Model!AR$14,Model!$R$14:'Model'!$V$14,FALSE))*INDEX(Model!$X72:$AB72,MATCH(Model!AR$12+Model!AR$13,Model!$X$14:$AB$14,FALSE))</f>
        <v>1</v>
      </c>
      <c r="AS72" s="23">
        <f>INDEX(Model!$R72:$V72,,MATCH(Model!AS$14,Model!$R$14:'Model'!$V$14,FALSE))*INDEX(Model!$X72:$AB72,MATCH(Model!AS$12+Model!AS$13,Model!$X$14:$AB$14,FALSE))</f>
        <v>1</v>
      </c>
      <c r="AT72" s="23">
        <f>INDEX(Model!$R72:$V72,,MATCH(Model!AT$14,Model!$R$14:'Model'!$V$14,FALSE))*INDEX(Model!$X72:$AB72,MATCH(Model!AT$12+Model!AT$13,Model!$X$14:$AB$14,FALSE))</f>
        <v>1</v>
      </c>
      <c r="AU72" s="23">
        <f>INDEX(Model!$R72:$V72,,MATCH(Model!AU$14,Model!$R$14:'Model'!$V$14,FALSE))*INDEX(Model!$X72:$AB72,MATCH(Model!AU$12+Model!AU$13,Model!$X$14:$AB$14,FALSE))</f>
        <v>1</v>
      </c>
      <c r="AV72" s="23">
        <f>INDEX(Model!$R72:$V72,,MATCH(Model!AV$14,Model!$R$14:'Model'!$V$14,FALSE))*INDEX(Model!$X72:$AB72,MATCH(Model!AV$12+Model!AV$13,Model!$X$14:$AB$14,FALSE))</f>
        <v>0.65</v>
      </c>
      <c r="AW72" s="23">
        <f>INDEX(Model!$R72:$V72,,MATCH(Model!AW$14,Model!$R$14:'Model'!$V$14,FALSE))*INDEX(Model!$X72:$AB72,MATCH(Model!AW$12+Model!AW$13,Model!$X$14:$AB$14,FALSE))</f>
        <v>1</v>
      </c>
      <c r="AX72" s="23">
        <f>INDEX(Model!$R72:$V72,,MATCH(Model!AX$14,Model!$R$14:'Model'!$V$14,FALSE))*INDEX(Model!$X72:$AB72,MATCH(Model!AX$12+Model!AX$13,Model!$X$14:$AB$14,FALSE))</f>
        <v>1</v>
      </c>
      <c r="AY72" s="23">
        <f>INDEX(Model!$R72:$V72,,MATCH(Model!AY$14,Model!$R$14:'Model'!$V$14,FALSE))*INDEX(Model!$X72:$AB72,MATCH(Model!AY$12+Model!AY$13,Model!$X$14:$AB$14,FALSE))</f>
        <v>1</v>
      </c>
      <c r="AZ72" s="23">
        <f>INDEX(Model!$R72:$V72,,MATCH(Model!AZ$14,Model!$R$14:'Model'!$V$14,FALSE))*INDEX(Model!$X72:$AB72,MATCH(Model!AZ$12+Model!AZ$13,Model!$X$14:$AB$14,FALSE))</f>
        <v>1</v>
      </c>
      <c r="BA72" s="23">
        <f>INDEX(Model!$R72:$V72,,MATCH(Model!BA$14,Model!$R$14:'Model'!$V$14,FALSE))*INDEX(Model!$X72:$AB72,MATCH(Model!BA$12+Model!BA$13,Model!$X$14:$AB$14,FALSE))</f>
        <v>0.65</v>
      </c>
      <c r="BB72" s="23">
        <f>INDEX(Model!$R72:$V72,,MATCH(Model!BB$14,Model!$R$14:'Model'!$V$14,FALSE))*INDEX(Model!$X72:$AB72,MATCH(Model!BB$12+Model!BB$13,Model!$X$14:$AB$14,FALSE))</f>
        <v>1</v>
      </c>
      <c r="BC72" s="23">
        <f>INDEX(Model!$R72:$V72,,MATCH(Model!BC$14,Model!$R$14:'Model'!$V$14,FALSE))*INDEX(Model!$X72:$AB72,MATCH(Model!BC$12+Model!BC$13,Model!$X$14:$AB$14,FALSE))</f>
        <v>1</v>
      </c>
      <c r="BD72" s="60"/>
      <c r="BE72" s="33">
        <f>Model!C72*1%</f>
        <v>319.00265008965096</v>
      </c>
      <c r="BF72" s="1"/>
      <c r="BG72" s="1"/>
      <c r="BH72" s="38">
        <f>IF(Model!$C72&lt;Model!CI$12,Model!CI$13,0)</f>
        <v>0</v>
      </c>
      <c r="BI72" s="38">
        <f>IF(Model!$C72&lt;Model!CJ$12,Model!CJ$13,0)</f>
        <v>0</v>
      </c>
      <c r="BJ72" s="38">
        <f>IF(Model!$C72&lt;Model!CK$12,Model!CK$13,0)</f>
        <v>0</v>
      </c>
      <c r="BK72" s="38">
        <f>IF(Model!$C72&lt;Model!CL$12,Model!CL$13,0)</f>
        <v>0</v>
      </c>
      <c r="BL72" s="38">
        <f>IF(Model!$C72&lt;Model!CM$12,Model!CM$13,0)</f>
        <v>0</v>
      </c>
      <c r="BM72" s="38">
        <f>IF(Model!$C72&lt;Model!CN$12,Model!CN$13,0)</f>
        <v>0</v>
      </c>
      <c r="BN72" s="38">
        <f>IF(Model!$C72&lt;Model!CO$12,Model!CO$13,0)</f>
        <v>0</v>
      </c>
      <c r="BO72" s="38">
        <f>IF(Model!$C72&lt;Model!CP$12,Model!CP$13,0)</f>
        <v>0</v>
      </c>
      <c r="BP72" s="38">
        <f>IF(Model!$C72&lt;Model!CQ$12,Model!CQ$13,0)</f>
        <v>0</v>
      </c>
      <c r="BQ72" s="38">
        <f>IF(Model!$C72&lt;Model!CR$12,Model!CR$13,0)</f>
        <v>0</v>
      </c>
      <c r="BR72" s="38">
        <f>IF(Model!$C72&lt;Model!CS$12,Model!CS$13,0)</f>
        <v>0</v>
      </c>
      <c r="BS72" s="38">
        <f>IF(Model!$C72&lt;Model!CT$12,Model!CT$13,0)</f>
        <v>0</v>
      </c>
      <c r="BT72" s="38">
        <f>IF(Model!$C72&lt;Model!CU$12,Model!CU$13,0)</f>
        <v>0</v>
      </c>
      <c r="BU72" s="38">
        <f>IF(Model!$C72&lt;Model!CV$12,Model!CV$13,0)</f>
        <v>0</v>
      </c>
      <c r="BV72" s="38">
        <f>IF(Model!$C72&lt;Model!CW$12,Model!CW$13,0)</f>
        <v>0</v>
      </c>
      <c r="BW72" s="38">
        <f>IF(Model!$C72&lt;Model!CX$12,Model!CX$13,0)</f>
        <v>0</v>
      </c>
      <c r="BX72" s="38">
        <f>IF(Model!$C72&lt;Model!CY$12,Model!CY$13,0)</f>
        <v>0</v>
      </c>
      <c r="BY72" s="38">
        <f>IF(Model!$C72&lt;Model!CZ$12,Model!CZ$13,0)</f>
        <v>0</v>
      </c>
      <c r="BZ72" s="38">
        <f>IF(Model!$C72&lt;Model!DA$12,Model!DA$13,0)</f>
        <v>0</v>
      </c>
      <c r="CA72" s="38">
        <f>IF(Model!$C72&lt;Model!DB$12,Model!DB$13,0)</f>
        <v>0</v>
      </c>
      <c r="CB72" s="38">
        <f>IF(Model!$C72&lt;Model!DC$12,Model!DC$13,0)</f>
        <v>0</v>
      </c>
      <c r="CC72" s="38">
        <f>IF(Model!$C72&lt;Model!DD$12,Model!DD$13,0)</f>
        <v>0</v>
      </c>
      <c r="CD72" s="38">
        <f>IF(Model!$C72&lt;Model!DE$12,Model!DE$13,0)</f>
        <v>0</v>
      </c>
      <c r="CE72" s="38">
        <f>IF(Model!$C72&lt;Model!DF$12,Model!DF$13,0)</f>
        <v>0</v>
      </c>
      <c r="CF72" s="38">
        <f>IF(Model!$C72&lt;Model!DG$12,Model!DG$13,0)</f>
        <v>0</v>
      </c>
      <c r="CG72" s="1"/>
      <c r="CH72" s="1"/>
      <c r="CI72" s="40">
        <f>Model!$BE72+Model!BH72-50</f>
        <v>269.00265008965096</v>
      </c>
      <c r="CJ72" s="40">
        <f>Model!$BE72+Model!BI72-50</f>
        <v>269.00265008965096</v>
      </c>
      <c r="CK72" s="40">
        <f>Model!$BE72+Model!BJ72-50</f>
        <v>269.00265008965096</v>
      </c>
      <c r="CL72" s="40">
        <f>Model!$BE72+Model!BK72-50</f>
        <v>269.00265008965096</v>
      </c>
      <c r="CM72" s="40">
        <f>Model!$BE72+Model!BL72-50</f>
        <v>269.00265008965096</v>
      </c>
      <c r="CN72" s="40">
        <f>Model!$BE72+Model!BM72-50</f>
        <v>269.00265008965096</v>
      </c>
      <c r="CO72" s="40">
        <f>Model!$BE72+Model!BN72-50</f>
        <v>269.00265008965096</v>
      </c>
      <c r="CP72" s="40">
        <f>Model!$BE72+Model!BO72-50</f>
        <v>269.00265008965096</v>
      </c>
      <c r="CQ72" s="40">
        <f>Model!$BE72+Model!BP72-50</f>
        <v>269.00265008965096</v>
      </c>
      <c r="CR72" s="40">
        <f>Model!$BE72+Model!BQ72-50</f>
        <v>269.00265008965096</v>
      </c>
      <c r="CS72" s="40">
        <f>Model!$BE72+Model!BR72-50</f>
        <v>269.00265008965096</v>
      </c>
      <c r="CT72" s="40">
        <f>Model!$BE72+Model!BS72-50</f>
        <v>269.00265008965096</v>
      </c>
      <c r="CU72" s="40">
        <f>Model!$BE72+Model!BT72-50</f>
        <v>269.00265008965096</v>
      </c>
      <c r="CV72" s="40">
        <f>Model!$BE72+Model!BU72-50</f>
        <v>269.00265008965096</v>
      </c>
      <c r="CW72" s="40">
        <f>Model!$BE72+Model!BV72-50</f>
        <v>269.00265008965096</v>
      </c>
      <c r="CX72" s="40">
        <f>Model!$BE72+Model!BW72-50</f>
        <v>269.00265008965096</v>
      </c>
      <c r="CY72" s="40">
        <f>Model!$BE72+Model!BX72-50</f>
        <v>269.00265008965096</v>
      </c>
      <c r="CZ72" s="40">
        <f>Model!$BE72+Model!BY72-50</f>
        <v>269.00265008965096</v>
      </c>
      <c r="DA72" s="40">
        <f>Model!$BE72+Model!BZ72-50</f>
        <v>269.00265008965096</v>
      </c>
      <c r="DB72" s="40">
        <f>Model!$BE72+Model!CA72-50</f>
        <v>269.00265008965096</v>
      </c>
      <c r="DC72" s="40">
        <f>Model!$BE72+Model!CB72-50</f>
        <v>269.00265008965096</v>
      </c>
      <c r="DD72" s="40">
        <f>Model!$BE72+Model!CC72-50</f>
        <v>269.00265008965096</v>
      </c>
      <c r="DE72" s="40">
        <f>Model!$BE72+Model!CD72-50</f>
        <v>269.00265008965096</v>
      </c>
      <c r="DF72" s="40">
        <f>Model!$BE72+Model!CE72-50</f>
        <v>269.00265008965096</v>
      </c>
      <c r="DG72" s="40">
        <f>Model!$BE72+Model!CF72-50</f>
        <v>269.00265008965096</v>
      </c>
      <c r="DH72" s="36"/>
      <c r="DI72" s="36"/>
      <c r="DJ72" s="40">
        <f>Model!AE72*Model!CI72</f>
        <v>269.00265008965096</v>
      </c>
      <c r="DK72" s="40">
        <f>Model!AF72*Model!CJ72</f>
        <v>269.00265008965096</v>
      </c>
      <c r="DL72" s="40">
        <f>Model!AG72*Model!CK72</f>
        <v>174.85172255827314</v>
      </c>
      <c r="DM72" s="40">
        <f>Model!AH72*Model!CL72</f>
        <v>269.00265008965096</v>
      </c>
      <c r="DN72" s="40">
        <f>Model!AI72*Model!CM72</f>
        <v>269.00265008965096</v>
      </c>
      <c r="DO72" s="40">
        <f>Model!AJ72*Model!CN72</f>
        <v>269.00265008965096</v>
      </c>
      <c r="DP72" s="40">
        <f>Model!AK72*Model!CO72</f>
        <v>269.00265008965096</v>
      </c>
      <c r="DQ72" s="40">
        <f>Model!AL72*Model!CP72</f>
        <v>174.85172255827314</v>
      </c>
      <c r="DR72" s="40">
        <f>Model!AM72*Model!CQ72</f>
        <v>269.00265008965096</v>
      </c>
      <c r="DS72" s="40">
        <f>Model!AN72*Model!CR72</f>
        <v>269.00265008965096</v>
      </c>
      <c r="DT72" s="40">
        <f>Model!AO72*Model!CS72</f>
        <v>269.00265008965096</v>
      </c>
      <c r="DU72" s="40">
        <f>Model!AP72*Model!CT72</f>
        <v>269.00265008965096</v>
      </c>
      <c r="DV72" s="40">
        <f>Model!AQ72*Model!CU72</f>
        <v>174.85172255827314</v>
      </c>
      <c r="DW72" s="40">
        <f>Model!AR72*Model!CV72</f>
        <v>269.00265008965096</v>
      </c>
      <c r="DX72" s="40">
        <f>Model!AS72*Model!CW72</f>
        <v>269.00265008965096</v>
      </c>
      <c r="DY72" s="40">
        <f>Model!AT72*Model!CX72</f>
        <v>269.00265008965096</v>
      </c>
      <c r="DZ72" s="40">
        <f>Model!AU72*Model!CY72</f>
        <v>269.00265008965096</v>
      </c>
      <c r="EA72" s="40">
        <f>Model!AV72*Model!CZ72</f>
        <v>174.85172255827314</v>
      </c>
      <c r="EB72" s="40">
        <f>Model!AW72*Model!DA72</f>
        <v>269.00265008965096</v>
      </c>
      <c r="EC72" s="40">
        <f>Model!AX72*Model!DB72</f>
        <v>269.00265008965096</v>
      </c>
      <c r="ED72" s="40">
        <f>Model!AY72*Model!DC72</f>
        <v>269.00265008965096</v>
      </c>
      <c r="EE72" s="40">
        <f>Model!AZ72*Model!DD72</f>
        <v>269.00265008965096</v>
      </c>
      <c r="EF72" s="40">
        <f>Model!BA72*Model!DE72</f>
        <v>174.85172255827314</v>
      </c>
      <c r="EG72" s="40">
        <f>Model!BB72*Model!DF72</f>
        <v>269.00265008965096</v>
      </c>
      <c r="EH72" s="40">
        <f>Model!BC72*Model!DG72</f>
        <v>269.00265008965096</v>
      </c>
      <c r="EI72" s="36"/>
      <c r="EJ72" s="36"/>
      <c r="EK72" s="36"/>
      <c r="EL72" s="36"/>
      <c r="EM72" s="36"/>
      <c r="EN72" s="36"/>
      <c r="EO72" s="36"/>
      <c r="EP72" s="36"/>
      <c r="EQ72" s="36"/>
      <c r="ER72" s="36"/>
      <c r="ES72" s="36"/>
      <c r="ET72" s="36"/>
      <c r="EU72" s="36"/>
    </row>
    <row r="73" spans="1:151">
      <c r="A73">
        <v>1177</v>
      </c>
      <c r="B73" s="29">
        <f>INDEX('Customer Longevity'!$A$7:$A$206,MATCH(Scratch!A73,'Customer Longevity'!$B$7:$B$206,0))</f>
        <v>3.6675007513923457</v>
      </c>
      <c r="C73" s="3">
        <f ca="1">VLOOKUP(A73,'Average Balance'!A:B,2,FALSE)</f>
        <v>15772.620003651984</v>
      </c>
      <c r="D73" s="3"/>
      <c r="E73" s="29">
        <f>INDEX('Distance to Each Branch'!$C$7:$C$806,MATCH(Scratch!$A73&amp;Scratch!E$14,'Distance to Each Branch'!$K$7:$K$806,0))</f>
        <v>2.3552343390935357</v>
      </c>
      <c r="F73" s="29">
        <f>INDEX('Distance to Each Branch'!$C$7:$C$806,MATCH(Scratch!$A73&amp;Scratch!F$14,'Distance to Each Branch'!$K$7:$K$806,0))</f>
        <v>3.0100016474795415</v>
      </c>
      <c r="G73" s="29">
        <f>INDEX('Distance to Each Branch'!$C$7:$C$806,MATCH(Scratch!$A73&amp;Scratch!G$14,'Distance to Each Branch'!$K$7:$K$806,0))</f>
        <v>5.0538687954665953</v>
      </c>
      <c r="H73" s="29">
        <f>INDEX('Distance to Each Branch'!$C$7:$C$806,MATCH(Scratch!$A73&amp;Scratch!H$14,'Distance to Each Branch'!$K$7:$K$806,0))</f>
        <v>1.0373237515800224</v>
      </c>
      <c r="I73" s="29" t="str">
        <f t="shared" si="24"/>
        <v>Branch D</v>
      </c>
      <c r="K73" s="34">
        <f>MIN(Model!E73:'Model'!H73)</f>
        <v>1.0373237515800224</v>
      </c>
      <c r="L73" s="34">
        <v>0</v>
      </c>
      <c r="M73" s="29">
        <f>IF(Model!E73=Model!$K73,SMALL(Model!$E73:'Model'!$H73,2)-Model!$K73,0)</f>
        <v>0</v>
      </c>
      <c r="N73" s="29">
        <f>IF(Model!F73=Model!$K73,SMALL(Model!$E73:'Model'!$H73,2)-Model!$K73,0)</f>
        <v>0</v>
      </c>
      <c r="O73" s="29">
        <f>IF(Model!G73=Model!$K73,SMALL(Model!$E73:'Model'!$H73,2)-Model!$K73,0)</f>
        <v>0</v>
      </c>
      <c r="P73" s="29">
        <f>IF(Model!H73=Model!$K73,SMALL(Model!$E73:'Model'!$H73,2)-Model!$K73,0)</f>
        <v>1.3179105875135133</v>
      </c>
      <c r="R73" s="23">
        <v>1</v>
      </c>
      <c r="S73" s="23">
        <f>(1-IF(Model!M73=0,0,INDEX('Branch Closure Driven Attrition'!$D$9:$G$12,MATCH(Model!$B73,'Branch Closure Driven Attrition'!$C$9:$C$12,TRUE),MATCH(Model!M73,'Branch Closure Driven Attrition'!$D$8:$G$8,TRUE))))</f>
        <v>1</v>
      </c>
      <c r="T73" s="23">
        <f>(1-IF(Model!N73=0,0,INDEX('Branch Closure Driven Attrition'!$D$9:$G$12,MATCH(Model!$B73,'Branch Closure Driven Attrition'!$C$9:$C$12,TRUE),MATCH(Model!N73,'Branch Closure Driven Attrition'!$D$8:$G$8,TRUE))))</f>
        <v>1</v>
      </c>
      <c r="U73" s="23">
        <f>(1-IF(Model!O73=0,0,INDEX('Branch Closure Driven Attrition'!$D$9:$G$12,MATCH(Model!$B73,'Branch Closure Driven Attrition'!$C$9:$C$12,TRUE),MATCH(Model!O73,'Branch Closure Driven Attrition'!$D$8:$G$8,TRUE))))</f>
        <v>1</v>
      </c>
      <c r="V73" s="23">
        <f>(1-IF(Model!P73=0,0,INDEX('Branch Closure Driven Attrition'!$D$9:$G$12,MATCH(Model!$B73,'Branch Closure Driven Attrition'!$C$9:$C$12,TRUE),MATCH(Model!P73,'Branch Closure Driven Attrition'!$D$8:$G$8,TRUE))))</f>
        <v>0.6</v>
      </c>
      <c r="W73" s="29"/>
      <c r="X73" s="23">
        <f>Model!R73</f>
        <v>1</v>
      </c>
      <c r="Y73" s="23">
        <f>IF(Model!$C73&lt;'Fee Driven Attrition'!$I$8,1-IF(Model!Y$13='Fee Driven Attrition'!$J$7,'Fee Driven Attrition'!$J$8,'Fee Driven Attrition'!$K$8),1)</f>
        <v>1</v>
      </c>
      <c r="Z73" s="23">
        <f>IF(Model!$C73&lt;'Fee Driven Attrition'!$I$9,1-IF(Model!Z$13='Fee Driven Attrition'!$J$7,'Fee Driven Attrition'!$J$9,'Fee Driven Attrition'!$K$9),1)</f>
        <v>1</v>
      </c>
      <c r="AA73" s="23">
        <f>IF(Model!$C73&lt;'Fee Driven Attrition'!$I$8,1-IF(Model!AA$13='Fee Driven Attrition'!$J$7,'Fee Driven Attrition'!$J$8,'Fee Driven Attrition'!$K$8),1)</f>
        <v>1</v>
      </c>
      <c r="AB73" s="23">
        <f>IF(Model!$C73&lt;'Fee Driven Attrition'!$I$9,1-IF(Model!AB$13='Fee Driven Attrition'!$J$7,'Fee Driven Attrition'!$J$9,'Fee Driven Attrition'!$K$9),1)</f>
        <v>1</v>
      </c>
      <c r="AC73" s="29"/>
      <c r="AD73" s="23"/>
      <c r="AE73" s="23">
        <f>INDEX(Model!$R73:$V73,,MATCH(Model!AE$14,Model!$R$14:'Model'!$V$14,FALSE))*INDEX(Model!$X73:$AB73,MATCH(Model!AE$12+Model!AE$13,Model!$X$14:$AB$14,FALSE))</f>
        <v>1</v>
      </c>
      <c r="AF73" s="23">
        <f>INDEX(Model!$R73:$V73,,MATCH(Model!AF$14,Model!$R$14:'Model'!$V$14,FALSE))*INDEX(Model!$X73:$AB73,MATCH(Model!AF$12+Model!AF$13,Model!$X$14:$AB$14,FALSE))</f>
        <v>1</v>
      </c>
      <c r="AG73" s="23">
        <f>INDEX(Model!$R73:$V73,,MATCH(Model!AG$14,Model!$R$14:'Model'!$V$14,FALSE))*INDEX(Model!$X73:$AB73,MATCH(Model!AG$12+Model!AG$13,Model!$X$14:$AB$14,FALSE))</f>
        <v>1</v>
      </c>
      <c r="AH73" s="23">
        <f>INDEX(Model!$R73:$V73,,MATCH(Model!AH$14,Model!$R$14:'Model'!$V$14,FALSE))*INDEX(Model!$X73:$AB73,MATCH(Model!AH$12+Model!AH$13,Model!$X$14:$AB$14,FALSE))</f>
        <v>1</v>
      </c>
      <c r="AI73" s="23">
        <f>INDEX(Model!$R73:$V73,,MATCH(Model!AI$14,Model!$R$14:'Model'!$V$14,FALSE))*INDEX(Model!$X73:$AB73,MATCH(Model!AI$12+Model!AI$13,Model!$X$14:$AB$14,FALSE))</f>
        <v>0.6</v>
      </c>
      <c r="AJ73" s="23">
        <f>INDEX(Model!$R73:$V73,,MATCH(Model!AJ$14,Model!$R$14:'Model'!$V$14,FALSE))*INDEX(Model!$X73:$AB73,MATCH(Model!AJ$12+Model!AJ$13,Model!$X$14:$AB$14,FALSE))</f>
        <v>1</v>
      </c>
      <c r="AK73" s="23">
        <f>INDEX(Model!$R73:$V73,,MATCH(Model!AK$14,Model!$R$14:'Model'!$V$14,FALSE))*INDEX(Model!$X73:$AB73,MATCH(Model!AK$12+Model!AK$13,Model!$X$14:$AB$14,FALSE))</f>
        <v>1</v>
      </c>
      <c r="AL73" s="23">
        <f>INDEX(Model!$R73:$V73,,MATCH(Model!AL$14,Model!$R$14:'Model'!$V$14,FALSE))*INDEX(Model!$X73:$AB73,MATCH(Model!AL$12+Model!AL$13,Model!$X$14:$AB$14,FALSE))</f>
        <v>1</v>
      </c>
      <c r="AM73" s="23">
        <f>INDEX(Model!$R73:$V73,,MATCH(Model!AM$14,Model!$R$14:'Model'!$V$14,FALSE))*INDEX(Model!$X73:$AB73,MATCH(Model!AM$12+Model!AM$13,Model!$X$14:$AB$14,FALSE))</f>
        <v>1</v>
      </c>
      <c r="AN73" s="23">
        <f>INDEX(Model!$R73:$V73,,MATCH(Model!AN$14,Model!$R$14:'Model'!$V$14,FALSE))*INDEX(Model!$X73:$AB73,MATCH(Model!AN$12+Model!AN$13,Model!$X$14:$AB$14,FALSE))</f>
        <v>0.6</v>
      </c>
      <c r="AO73" s="23">
        <f>INDEX(Model!$R73:$V73,,MATCH(Model!AO$14,Model!$R$14:'Model'!$V$14,FALSE))*INDEX(Model!$X73:$AB73,MATCH(Model!AO$12+Model!AO$13,Model!$X$14:$AB$14,FALSE))</f>
        <v>1</v>
      </c>
      <c r="AP73" s="23">
        <f>INDEX(Model!$R73:$V73,,MATCH(Model!AP$14,Model!$R$14:'Model'!$V$14,FALSE))*INDEX(Model!$X73:$AB73,MATCH(Model!AP$12+Model!AP$13,Model!$X$14:$AB$14,FALSE))</f>
        <v>1</v>
      </c>
      <c r="AQ73" s="23">
        <f>INDEX(Model!$R73:$V73,,MATCH(Model!AQ$14,Model!$R$14:'Model'!$V$14,FALSE))*INDEX(Model!$X73:$AB73,MATCH(Model!AQ$12+Model!AQ$13,Model!$X$14:$AB$14,FALSE))</f>
        <v>1</v>
      </c>
      <c r="AR73" s="23">
        <f>INDEX(Model!$R73:$V73,,MATCH(Model!AR$14,Model!$R$14:'Model'!$V$14,FALSE))*INDEX(Model!$X73:$AB73,MATCH(Model!AR$12+Model!AR$13,Model!$X$14:$AB$14,FALSE))</f>
        <v>1</v>
      </c>
      <c r="AS73" s="23">
        <f>INDEX(Model!$R73:$V73,,MATCH(Model!AS$14,Model!$R$14:'Model'!$V$14,FALSE))*INDEX(Model!$X73:$AB73,MATCH(Model!AS$12+Model!AS$13,Model!$X$14:$AB$14,FALSE))</f>
        <v>0.6</v>
      </c>
      <c r="AT73" s="23">
        <f>INDEX(Model!$R73:$V73,,MATCH(Model!AT$14,Model!$R$14:'Model'!$V$14,FALSE))*INDEX(Model!$X73:$AB73,MATCH(Model!AT$12+Model!AT$13,Model!$X$14:$AB$14,FALSE))</f>
        <v>1</v>
      </c>
      <c r="AU73" s="23">
        <f>INDEX(Model!$R73:$V73,,MATCH(Model!AU$14,Model!$R$14:'Model'!$V$14,FALSE))*INDEX(Model!$X73:$AB73,MATCH(Model!AU$12+Model!AU$13,Model!$X$14:$AB$14,FALSE))</f>
        <v>1</v>
      </c>
      <c r="AV73" s="23">
        <f>INDEX(Model!$R73:$V73,,MATCH(Model!AV$14,Model!$R$14:'Model'!$V$14,FALSE))*INDEX(Model!$X73:$AB73,MATCH(Model!AV$12+Model!AV$13,Model!$X$14:$AB$14,FALSE))</f>
        <v>1</v>
      </c>
      <c r="AW73" s="23">
        <f>INDEX(Model!$R73:$V73,,MATCH(Model!AW$14,Model!$R$14:'Model'!$V$14,FALSE))*INDEX(Model!$X73:$AB73,MATCH(Model!AW$12+Model!AW$13,Model!$X$14:$AB$14,FALSE))</f>
        <v>1</v>
      </c>
      <c r="AX73" s="23">
        <f>INDEX(Model!$R73:$V73,,MATCH(Model!AX$14,Model!$R$14:'Model'!$V$14,FALSE))*INDEX(Model!$X73:$AB73,MATCH(Model!AX$12+Model!AX$13,Model!$X$14:$AB$14,FALSE))</f>
        <v>0.6</v>
      </c>
      <c r="AY73" s="23">
        <f>INDEX(Model!$R73:$V73,,MATCH(Model!AY$14,Model!$R$14:'Model'!$V$14,FALSE))*INDEX(Model!$X73:$AB73,MATCH(Model!AY$12+Model!AY$13,Model!$X$14:$AB$14,FALSE))</f>
        <v>1</v>
      </c>
      <c r="AZ73" s="23">
        <f>INDEX(Model!$R73:$V73,,MATCH(Model!AZ$14,Model!$R$14:'Model'!$V$14,FALSE))*INDEX(Model!$X73:$AB73,MATCH(Model!AZ$12+Model!AZ$13,Model!$X$14:$AB$14,FALSE))</f>
        <v>1</v>
      </c>
      <c r="BA73" s="23">
        <f>INDEX(Model!$R73:$V73,,MATCH(Model!BA$14,Model!$R$14:'Model'!$V$14,FALSE))*INDEX(Model!$X73:$AB73,MATCH(Model!BA$12+Model!BA$13,Model!$X$14:$AB$14,FALSE))</f>
        <v>1</v>
      </c>
      <c r="BB73" s="23">
        <f>INDEX(Model!$R73:$V73,,MATCH(Model!BB$14,Model!$R$14:'Model'!$V$14,FALSE))*INDEX(Model!$X73:$AB73,MATCH(Model!BB$12+Model!BB$13,Model!$X$14:$AB$14,FALSE))</f>
        <v>1</v>
      </c>
      <c r="BC73" s="23">
        <f>INDEX(Model!$R73:$V73,,MATCH(Model!BC$14,Model!$R$14:'Model'!$V$14,FALSE))*INDEX(Model!$X73:$AB73,MATCH(Model!BC$12+Model!BC$13,Model!$X$14:$AB$14,FALSE))</f>
        <v>0.6</v>
      </c>
      <c r="BD73" s="60"/>
      <c r="BE73" s="33">
        <f>Model!C73*1%</f>
        <v>157.72620003651986</v>
      </c>
      <c r="BF73" s="1"/>
      <c r="BG73" s="1"/>
      <c r="BH73" s="38">
        <f>IF(Model!$C73&lt;Model!CI$12,Model!CI$13,0)</f>
        <v>0</v>
      </c>
      <c r="BI73" s="38">
        <f>IF(Model!$C73&lt;Model!CJ$12,Model!CJ$13,0)</f>
        <v>0</v>
      </c>
      <c r="BJ73" s="38">
        <f>IF(Model!$C73&lt;Model!CK$12,Model!CK$13,0)</f>
        <v>0</v>
      </c>
      <c r="BK73" s="38">
        <f>IF(Model!$C73&lt;Model!CL$12,Model!CL$13,0)</f>
        <v>0</v>
      </c>
      <c r="BL73" s="38">
        <f>IF(Model!$C73&lt;Model!CM$12,Model!CM$13,0)</f>
        <v>0</v>
      </c>
      <c r="BM73" s="38">
        <f>IF(Model!$C73&lt;Model!CN$12,Model!CN$13,0)</f>
        <v>0</v>
      </c>
      <c r="BN73" s="38">
        <f>IF(Model!$C73&lt;Model!CO$12,Model!CO$13,0)</f>
        <v>0</v>
      </c>
      <c r="BO73" s="38">
        <f>IF(Model!$C73&lt;Model!CP$12,Model!CP$13,0)</f>
        <v>0</v>
      </c>
      <c r="BP73" s="38">
        <f>IF(Model!$C73&lt;Model!CQ$12,Model!CQ$13,0)</f>
        <v>0</v>
      </c>
      <c r="BQ73" s="38">
        <f>IF(Model!$C73&lt;Model!CR$12,Model!CR$13,0)</f>
        <v>0</v>
      </c>
      <c r="BR73" s="38">
        <f>IF(Model!$C73&lt;Model!CS$12,Model!CS$13,0)</f>
        <v>0</v>
      </c>
      <c r="BS73" s="38">
        <f>IF(Model!$C73&lt;Model!CT$12,Model!CT$13,0)</f>
        <v>0</v>
      </c>
      <c r="BT73" s="38">
        <f>IF(Model!$C73&lt;Model!CU$12,Model!CU$13,0)</f>
        <v>0</v>
      </c>
      <c r="BU73" s="38">
        <f>IF(Model!$C73&lt;Model!CV$12,Model!CV$13,0)</f>
        <v>0</v>
      </c>
      <c r="BV73" s="38">
        <f>IF(Model!$C73&lt;Model!CW$12,Model!CW$13,0)</f>
        <v>0</v>
      </c>
      <c r="BW73" s="38">
        <f>IF(Model!$C73&lt;Model!CX$12,Model!CX$13,0)</f>
        <v>0</v>
      </c>
      <c r="BX73" s="38">
        <f>IF(Model!$C73&lt;Model!CY$12,Model!CY$13,0)</f>
        <v>0</v>
      </c>
      <c r="BY73" s="38">
        <f>IF(Model!$C73&lt;Model!CZ$12,Model!CZ$13,0)</f>
        <v>0</v>
      </c>
      <c r="BZ73" s="38">
        <f>IF(Model!$C73&lt;Model!DA$12,Model!DA$13,0)</f>
        <v>0</v>
      </c>
      <c r="CA73" s="38">
        <f>IF(Model!$C73&lt;Model!DB$12,Model!DB$13,0)</f>
        <v>0</v>
      </c>
      <c r="CB73" s="38">
        <f>IF(Model!$C73&lt;Model!DC$12,Model!DC$13,0)</f>
        <v>0</v>
      </c>
      <c r="CC73" s="38">
        <f>IF(Model!$C73&lt;Model!DD$12,Model!DD$13,0)</f>
        <v>0</v>
      </c>
      <c r="CD73" s="38">
        <f>IF(Model!$C73&lt;Model!DE$12,Model!DE$13,0)</f>
        <v>0</v>
      </c>
      <c r="CE73" s="38">
        <f>IF(Model!$C73&lt;Model!DF$12,Model!DF$13,0)</f>
        <v>0</v>
      </c>
      <c r="CF73" s="38">
        <f>IF(Model!$C73&lt;Model!DG$12,Model!DG$13,0)</f>
        <v>0</v>
      </c>
      <c r="CG73" s="1"/>
      <c r="CH73" s="1"/>
      <c r="CI73" s="40">
        <f>Model!$BE73+Model!BH73-50</f>
        <v>107.72620003651986</v>
      </c>
      <c r="CJ73" s="40">
        <f>Model!$BE73+Model!BI73-50</f>
        <v>107.72620003651986</v>
      </c>
      <c r="CK73" s="40">
        <f>Model!$BE73+Model!BJ73-50</f>
        <v>107.72620003651986</v>
      </c>
      <c r="CL73" s="40">
        <f>Model!$BE73+Model!BK73-50</f>
        <v>107.72620003651986</v>
      </c>
      <c r="CM73" s="40">
        <f>Model!$BE73+Model!BL73-50</f>
        <v>107.72620003651986</v>
      </c>
      <c r="CN73" s="40">
        <f>Model!$BE73+Model!BM73-50</f>
        <v>107.72620003651986</v>
      </c>
      <c r="CO73" s="40">
        <f>Model!$BE73+Model!BN73-50</f>
        <v>107.72620003651986</v>
      </c>
      <c r="CP73" s="40">
        <f>Model!$BE73+Model!BO73-50</f>
        <v>107.72620003651986</v>
      </c>
      <c r="CQ73" s="40">
        <f>Model!$BE73+Model!BP73-50</f>
        <v>107.72620003651986</v>
      </c>
      <c r="CR73" s="40">
        <f>Model!$BE73+Model!BQ73-50</f>
        <v>107.72620003651986</v>
      </c>
      <c r="CS73" s="40">
        <f>Model!$BE73+Model!BR73-50</f>
        <v>107.72620003651986</v>
      </c>
      <c r="CT73" s="40">
        <f>Model!$BE73+Model!BS73-50</f>
        <v>107.72620003651986</v>
      </c>
      <c r="CU73" s="40">
        <f>Model!$BE73+Model!BT73-50</f>
        <v>107.72620003651986</v>
      </c>
      <c r="CV73" s="40">
        <f>Model!$BE73+Model!BU73-50</f>
        <v>107.72620003651986</v>
      </c>
      <c r="CW73" s="40">
        <f>Model!$BE73+Model!BV73-50</f>
        <v>107.72620003651986</v>
      </c>
      <c r="CX73" s="40">
        <f>Model!$BE73+Model!BW73-50</f>
        <v>107.72620003651986</v>
      </c>
      <c r="CY73" s="40">
        <f>Model!$BE73+Model!BX73-50</f>
        <v>107.72620003651986</v>
      </c>
      <c r="CZ73" s="40">
        <f>Model!$BE73+Model!BY73-50</f>
        <v>107.72620003651986</v>
      </c>
      <c r="DA73" s="40">
        <f>Model!$BE73+Model!BZ73-50</f>
        <v>107.72620003651986</v>
      </c>
      <c r="DB73" s="40">
        <f>Model!$BE73+Model!CA73-50</f>
        <v>107.72620003651986</v>
      </c>
      <c r="DC73" s="40">
        <f>Model!$BE73+Model!CB73-50</f>
        <v>107.72620003651986</v>
      </c>
      <c r="DD73" s="40">
        <f>Model!$BE73+Model!CC73-50</f>
        <v>107.72620003651986</v>
      </c>
      <c r="DE73" s="40">
        <f>Model!$BE73+Model!CD73-50</f>
        <v>107.72620003651986</v>
      </c>
      <c r="DF73" s="40">
        <f>Model!$BE73+Model!CE73-50</f>
        <v>107.72620003651986</v>
      </c>
      <c r="DG73" s="40">
        <f>Model!$BE73+Model!CF73-50</f>
        <v>107.72620003651986</v>
      </c>
      <c r="DH73" s="36"/>
      <c r="DI73" s="36"/>
      <c r="DJ73" s="40">
        <f>Model!AE73*Model!CI73</f>
        <v>107.72620003651986</v>
      </c>
      <c r="DK73" s="40">
        <f>Model!AF73*Model!CJ73</f>
        <v>107.72620003651986</v>
      </c>
      <c r="DL73" s="40">
        <f>Model!AG73*Model!CK73</f>
        <v>107.72620003651986</v>
      </c>
      <c r="DM73" s="40">
        <f>Model!AH73*Model!CL73</f>
        <v>107.72620003651986</v>
      </c>
      <c r="DN73" s="40">
        <f>Model!AI73*Model!CM73</f>
        <v>64.635720021911908</v>
      </c>
      <c r="DO73" s="40">
        <f>Model!AJ73*Model!CN73</f>
        <v>107.72620003651986</v>
      </c>
      <c r="DP73" s="40">
        <f>Model!AK73*Model!CO73</f>
        <v>107.72620003651986</v>
      </c>
      <c r="DQ73" s="40">
        <f>Model!AL73*Model!CP73</f>
        <v>107.72620003651986</v>
      </c>
      <c r="DR73" s="40">
        <f>Model!AM73*Model!CQ73</f>
        <v>107.72620003651986</v>
      </c>
      <c r="DS73" s="40">
        <f>Model!AN73*Model!CR73</f>
        <v>64.635720021911908</v>
      </c>
      <c r="DT73" s="40">
        <f>Model!AO73*Model!CS73</f>
        <v>107.72620003651986</v>
      </c>
      <c r="DU73" s="40">
        <f>Model!AP73*Model!CT73</f>
        <v>107.72620003651986</v>
      </c>
      <c r="DV73" s="40">
        <f>Model!AQ73*Model!CU73</f>
        <v>107.72620003651986</v>
      </c>
      <c r="DW73" s="40">
        <f>Model!AR73*Model!CV73</f>
        <v>107.72620003651986</v>
      </c>
      <c r="DX73" s="40">
        <f>Model!AS73*Model!CW73</f>
        <v>64.635720021911908</v>
      </c>
      <c r="DY73" s="40">
        <f>Model!AT73*Model!CX73</f>
        <v>107.72620003651986</v>
      </c>
      <c r="DZ73" s="40">
        <f>Model!AU73*Model!CY73</f>
        <v>107.72620003651986</v>
      </c>
      <c r="EA73" s="40">
        <f>Model!AV73*Model!CZ73</f>
        <v>107.72620003651986</v>
      </c>
      <c r="EB73" s="40">
        <f>Model!AW73*Model!DA73</f>
        <v>107.72620003651986</v>
      </c>
      <c r="EC73" s="40">
        <f>Model!AX73*Model!DB73</f>
        <v>64.635720021911908</v>
      </c>
      <c r="ED73" s="40">
        <f>Model!AY73*Model!DC73</f>
        <v>107.72620003651986</v>
      </c>
      <c r="EE73" s="40">
        <f>Model!AZ73*Model!DD73</f>
        <v>107.72620003651986</v>
      </c>
      <c r="EF73" s="40">
        <f>Model!BA73*Model!DE73</f>
        <v>107.72620003651986</v>
      </c>
      <c r="EG73" s="40">
        <f>Model!BB73*Model!DF73</f>
        <v>107.72620003651986</v>
      </c>
      <c r="EH73" s="40">
        <f>Model!BC73*Model!DG73</f>
        <v>64.635720021911908</v>
      </c>
      <c r="EI73" s="36"/>
      <c r="EJ73" s="36"/>
      <c r="EK73" s="36"/>
      <c r="EL73" s="36"/>
      <c r="EM73" s="36"/>
      <c r="EN73" s="36"/>
      <c r="EO73" s="36"/>
      <c r="EP73" s="36"/>
      <c r="EQ73" s="36"/>
      <c r="ER73" s="36"/>
      <c r="ES73" s="36"/>
      <c r="ET73" s="36"/>
      <c r="EU73" s="36"/>
    </row>
    <row r="74" spans="1:151">
      <c r="A74">
        <v>1033</v>
      </c>
      <c r="B74" s="29">
        <f>INDEX('Customer Longevity'!$A$7:$A$206,MATCH(Scratch!A74,'Customer Longevity'!$B$7:$B$206,0))</f>
        <v>4.0839732690159467</v>
      </c>
      <c r="C74" s="3">
        <f ca="1">VLOOKUP(A74,'Average Balance'!A:B,2,FALSE)</f>
        <v>12801.462576540547</v>
      </c>
      <c r="D74" s="3"/>
      <c r="E74" s="29">
        <f>INDEX('Distance to Each Branch'!$C$7:$C$806,MATCH(Scratch!$A74&amp;Scratch!E$14,'Distance to Each Branch'!$K$7:$K$806,0))</f>
        <v>6.1937008089910304</v>
      </c>
      <c r="F74" s="29">
        <f>INDEX('Distance to Each Branch'!$C$7:$C$806,MATCH(Scratch!$A74&amp;Scratch!F$14,'Distance to Each Branch'!$K$7:$K$806,0))</f>
        <v>0.5076461250070976</v>
      </c>
      <c r="G74" s="29">
        <f>INDEX('Distance to Each Branch'!$C$7:$C$806,MATCH(Scratch!$A74&amp;Scratch!G$14,'Distance to Each Branch'!$K$7:$K$806,0))</f>
        <v>2.76859885148796</v>
      </c>
      <c r="H74" s="29">
        <f>INDEX('Distance to Each Branch'!$C$7:$C$806,MATCH(Scratch!$A74&amp;Scratch!H$14,'Distance to Each Branch'!$K$7:$K$806,0))</f>
        <v>3.3512031704071394</v>
      </c>
      <c r="I74" s="29" t="str">
        <f t="shared" si="24"/>
        <v>Branch B</v>
      </c>
      <c r="K74" s="34">
        <f>MIN(Model!E74:'Model'!H74)</f>
        <v>0.5076461250070976</v>
      </c>
      <c r="L74" s="34">
        <v>0</v>
      </c>
      <c r="M74" s="29">
        <f>IF(Model!E74=Model!$K74,SMALL(Model!$E74:'Model'!$H74,2)-Model!$K74,0)</f>
        <v>0</v>
      </c>
      <c r="N74" s="29">
        <f>IF(Model!F74=Model!$K74,SMALL(Model!$E74:'Model'!$H74,2)-Model!$K74,0)</f>
        <v>2.2609527264808627</v>
      </c>
      <c r="O74" s="29">
        <f>IF(Model!G74=Model!$K74,SMALL(Model!$E74:'Model'!$H74,2)-Model!$K74,0)</f>
        <v>0</v>
      </c>
      <c r="P74" s="29">
        <f>IF(Model!H74=Model!$K74,SMALL(Model!$E74:'Model'!$H74,2)-Model!$K74,0)</f>
        <v>0</v>
      </c>
      <c r="R74" s="23">
        <v>1</v>
      </c>
      <c r="S74" s="23">
        <f>(1-IF(Model!M74=0,0,INDEX('Branch Closure Driven Attrition'!$D$9:$G$12,MATCH(Model!$B74,'Branch Closure Driven Attrition'!$C$9:$C$12,TRUE),MATCH(Model!M74,'Branch Closure Driven Attrition'!$D$8:$G$8,TRUE))))</f>
        <v>1</v>
      </c>
      <c r="T74" s="23">
        <f>(1-IF(Model!N74=0,0,INDEX('Branch Closure Driven Attrition'!$D$9:$G$12,MATCH(Model!$B74,'Branch Closure Driven Attrition'!$C$9:$C$12,TRUE),MATCH(Model!N74,'Branch Closure Driven Attrition'!$D$8:$G$8,TRUE))))</f>
        <v>0.6</v>
      </c>
      <c r="U74" s="23">
        <f>(1-IF(Model!O74=0,0,INDEX('Branch Closure Driven Attrition'!$D$9:$G$12,MATCH(Model!$B74,'Branch Closure Driven Attrition'!$C$9:$C$12,TRUE),MATCH(Model!O74,'Branch Closure Driven Attrition'!$D$8:$G$8,TRUE))))</f>
        <v>1</v>
      </c>
      <c r="V74" s="23">
        <f>(1-IF(Model!P74=0,0,INDEX('Branch Closure Driven Attrition'!$D$9:$G$12,MATCH(Model!$B74,'Branch Closure Driven Attrition'!$C$9:$C$12,TRUE),MATCH(Model!P74,'Branch Closure Driven Attrition'!$D$8:$G$8,TRUE))))</f>
        <v>1</v>
      </c>
      <c r="W74" s="29"/>
      <c r="X74" s="23">
        <f>Model!R74</f>
        <v>1</v>
      </c>
      <c r="Y74" s="23">
        <f>IF(Model!$C74&lt;'Fee Driven Attrition'!$I$8,1-IF(Model!Y$13='Fee Driven Attrition'!$J$7,'Fee Driven Attrition'!$J$8,'Fee Driven Attrition'!$K$8),1)</f>
        <v>1</v>
      </c>
      <c r="Z74" s="23">
        <f>IF(Model!$C74&lt;'Fee Driven Attrition'!$I$9,1-IF(Model!Z$13='Fee Driven Attrition'!$J$7,'Fee Driven Attrition'!$J$9,'Fee Driven Attrition'!$K$9),1)</f>
        <v>0.95</v>
      </c>
      <c r="AA74" s="23">
        <f>IF(Model!$C74&lt;'Fee Driven Attrition'!$I$8,1-IF(Model!AA$13='Fee Driven Attrition'!$J$7,'Fee Driven Attrition'!$J$8,'Fee Driven Attrition'!$K$8),1)</f>
        <v>1</v>
      </c>
      <c r="AB74" s="23">
        <f>IF(Model!$C74&lt;'Fee Driven Attrition'!$I$9,1-IF(Model!AB$13='Fee Driven Attrition'!$J$7,'Fee Driven Attrition'!$J$9,'Fee Driven Attrition'!$K$9),1)</f>
        <v>0.85</v>
      </c>
      <c r="AC74" s="29"/>
      <c r="AD74" s="23"/>
      <c r="AE74" s="23">
        <f>INDEX(Model!$R74:$V74,,MATCH(Model!AE$14,Model!$R$14:'Model'!$V$14,FALSE))*INDEX(Model!$X74:$AB74,MATCH(Model!AE$12+Model!AE$13,Model!$X$14:$AB$14,FALSE))</f>
        <v>1</v>
      </c>
      <c r="AF74" s="23">
        <f>INDEX(Model!$R74:$V74,,MATCH(Model!AF$14,Model!$R$14:'Model'!$V$14,FALSE))*INDEX(Model!$X74:$AB74,MATCH(Model!AF$12+Model!AF$13,Model!$X$14:$AB$14,FALSE))</f>
        <v>1</v>
      </c>
      <c r="AG74" s="23">
        <f>INDEX(Model!$R74:$V74,,MATCH(Model!AG$14,Model!$R$14:'Model'!$V$14,FALSE))*INDEX(Model!$X74:$AB74,MATCH(Model!AG$12+Model!AG$13,Model!$X$14:$AB$14,FALSE))</f>
        <v>0.6</v>
      </c>
      <c r="AH74" s="23">
        <f>INDEX(Model!$R74:$V74,,MATCH(Model!AH$14,Model!$R$14:'Model'!$V$14,FALSE))*INDEX(Model!$X74:$AB74,MATCH(Model!AH$12+Model!AH$13,Model!$X$14:$AB$14,FALSE))</f>
        <v>1</v>
      </c>
      <c r="AI74" s="23">
        <f>INDEX(Model!$R74:$V74,,MATCH(Model!AI$14,Model!$R$14:'Model'!$V$14,FALSE))*INDEX(Model!$X74:$AB74,MATCH(Model!AI$12+Model!AI$13,Model!$X$14:$AB$14,FALSE))</f>
        <v>1</v>
      </c>
      <c r="AJ74" s="23">
        <f>INDEX(Model!$R74:$V74,,MATCH(Model!AJ$14,Model!$R$14:'Model'!$V$14,FALSE))*INDEX(Model!$X74:$AB74,MATCH(Model!AJ$12+Model!AJ$13,Model!$X$14:$AB$14,FALSE))</f>
        <v>1</v>
      </c>
      <c r="AK74" s="23">
        <f>INDEX(Model!$R74:$V74,,MATCH(Model!AK$14,Model!$R$14:'Model'!$V$14,FALSE))*INDEX(Model!$X74:$AB74,MATCH(Model!AK$12+Model!AK$13,Model!$X$14:$AB$14,FALSE))</f>
        <v>1</v>
      </c>
      <c r="AL74" s="23">
        <f>INDEX(Model!$R74:$V74,,MATCH(Model!AL$14,Model!$R$14:'Model'!$V$14,FALSE))*INDEX(Model!$X74:$AB74,MATCH(Model!AL$12+Model!AL$13,Model!$X$14:$AB$14,FALSE))</f>
        <v>0.6</v>
      </c>
      <c r="AM74" s="23">
        <f>INDEX(Model!$R74:$V74,,MATCH(Model!AM$14,Model!$R$14:'Model'!$V$14,FALSE))*INDEX(Model!$X74:$AB74,MATCH(Model!AM$12+Model!AM$13,Model!$X$14:$AB$14,FALSE))</f>
        <v>1</v>
      </c>
      <c r="AN74" s="23">
        <f>INDEX(Model!$R74:$V74,,MATCH(Model!AN$14,Model!$R$14:'Model'!$V$14,FALSE))*INDEX(Model!$X74:$AB74,MATCH(Model!AN$12+Model!AN$13,Model!$X$14:$AB$14,FALSE))</f>
        <v>1</v>
      </c>
      <c r="AO74" s="23">
        <f>INDEX(Model!$R74:$V74,,MATCH(Model!AO$14,Model!$R$14:'Model'!$V$14,FALSE))*INDEX(Model!$X74:$AB74,MATCH(Model!AO$12+Model!AO$13,Model!$X$14:$AB$14,FALSE))</f>
        <v>0.95</v>
      </c>
      <c r="AP74" s="23">
        <f>INDEX(Model!$R74:$V74,,MATCH(Model!AP$14,Model!$R$14:'Model'!$V$14,FALSE))*INDEX(Model!$X74:$AB74,MATCH(Model!AP$12+Model!AP$13,Model!$X$14:$AB$14,FALSE))</f>
        <v>0.95</v>
      </c>
      <c r="AQ74" s="23">
        <f>INDEX(Model!$R74:$V74,,MATCH(Model!AQ$14,Model!$R$14:'Model'!$V$14,FALSE))*INDEX(Model!$X74:$AB74,MATCH(Model!AQ$12+Model!AQ$13,Model!$X$14:$AB$14,FALSE))</f>
        <v>0.56999999999999995</v>
      </c>
      <c r="AR74" s="23">
        <f>INDEX(Model!$R74:$V74,,MATCH(Model!AR$14,Model!$R$14:'Model'!$V$14,FALSE))*INDEX(Model!$X74:$AB74,MATCH(Model!AR$12+Model!AR$13,Model!$X$14:$AB$14,FALSE))</f>
        <v>0.95</v>
      </c>
      <c r="AS74" s="23">
        <f>INDEX(Model!$R74:$V74,,MATCH(Model!AS$14,Model!$R$14:'Model'!$V$14,FALSE))*INDEX(Model!$X74:$AB74,MATCH(Model!AS$12+Model!AS$13,Model!$X$14:$AB$14,FALSE))</f>
        <v>0.95</v>
      </c>
      <c r="AT74" s="23">
        <f>INDEX(Model!$R74:$V74,,MATCH(Model!AT$14,Model!$R$14:'Model'!$V$14,FALSE))*INDEX(Model!$X74:$AB74,MATCH(Model!AT$12+Model!AT$13,Model!$X$14:$AB$14,FALSE))</f>
        <v>1</v>
      </c>
      <c r="AU74" s="23">
        <f>INDEX(Model!$R74:$V74,,MATCH(Model!AU$14,Model!$R$14:'Model'!$V$14,FALSE))*INDEX(Model!$X74:$AB74,MATCH(Model!AU$12+Model!AU$13,Model!$X$14:$AB$14,FALSE))</f>
        <v>1</v>
      </c>
      <c r="AV74" s="23">
        <f>INDEX(Model!$R74:$V74,,MATCH(Model!AV$14,Model!$R$14:'Model'!$V$14,FALSE))*INDEX(Model!$X74:$AB74,MATCH(Model!AV$12+Model!AV$13,Model!$X$14:$AB$14,FALSE))</f>
        <v>0.6</v>
      </c>
      <c r="AW74" s="23">
        <f>INDEX(Model!$R74:$V74,,MATCH(Model!AW$14,Model!$R$14:'Model'!$V$14,FALSE))*INDEX(Model!$X74:$AB74,MATCH(Model!AW$12+Model!AW$13,Model!$X$14:$AB$14,FALSE))</f>
        <v>1</v>
      </c>
      <c r="AX74" s="23">
        <f>INDEX(Model!$R74:$V74,,MATCH(Model!AX$14,Model!$R$14:'Model'!$V$14,FALSE))*INDEX(Model!$X74:$AB74,MATCH(Model!AX$12+Model!AX$13,Model!$X$14:$AB$14,FALSE))</f>
        <v>1</v>
      </c>
      <c r="AY74" s="23">
        <f>INDEX(Model!$R74:$V74,,MATCH(Model!AY$14,Model!$R$14:'Model'!$V$14,FALSE))*INDEX(Model!$X74:$AB74,MATCH(Model!AY$12+Model!AY$13,Model!$X$14:$AB$14,FALSE))</f>
        <v>0.85</v>
      </c>
      <c r="AZ74" s="23">
        <f>INDEX(Model!$R74:$V74,,MATCH(Model!AZ$14,Model!$R$14:'Model'!$V$14,FALSE))*INDEX(Model!$X74:$AB74,MATCH(Model!AZ$12+Model!AZ$13,Model!$X$14:$AB$14,FALSE))</f>
        <v>0.85</v>
      </c>
      <c r="BA74" s="23">
        <f>INDEX(Model!$R74:$V74,,MATCH(Model!BA$14,Model!$R$14:'Model'!$V$14,FALSE))*INDEX(Model!$X74:$AB74,MATCH(Model!BA$12+Model!BA$13,Model!$X$14:$AB$14,FALSE))</f>
        <v>0.51</v>
      </c>
      <c r="BB74" s="23">
        <f>INDEX(Model!$R74:$V74,,MATCH(Model!BB$14,Model!$R$14:'Model'!$V$14,FALSE))*INDEX(Model!$X74:$AB74,MATCH(Model!BB$12+Model!BB$13,Model!$X$14:$AB$14,FALSE))</f>
        <v>0.85</v>
      </c>
      <c r="BC74" s="23">
        <f>INDEX(Model!$R74:$V74,,MATCH(Model!BC$14,Model!$R$14:'Model'!$V$14,FALSE))*INDEX(Model!$X74:$AB74,MATCH(Model!BC$12+Model!BC$13,Model!$X$14:$AB$14,FALSE))</f>
        <v>0.85</v>
      </c>
      <c r="BD74" s="60"/>
      <c r="BE74" s="33">
        <f>Model!C74*1%</f>
        <v>128.01462576540547</v>
      </c>
      <c r="BF74" s="1"/>
      <c r="BG74" s="1"/>
      <c r="BH74" s="38">
        <f>IF(Model!$C74&lt;Model!CI$12,Model!CI$13,0)</f>
        <v>0</v>
      </c>
      <c r="BI74" s="38">
        <f>IF(Model!$C74&lt;Model!CJ$12,Model!CJ$13,0)</f>
        <v>0</v>
      </c>
      <c r="BJ74" s="38">
        <f>IF(Model!$C74&lt;Model!CK$12,Model!CK$13,0)</f>
        <v>0</v>
      </c>
      <c r="BK74" s="38">
        <f>IF(Model!$C74&lt;Model!CL$12,Model!CL$13,0)</f>
        <v>0</v>
      </c>
      <c r="BL74" s="38">
        <f>IF(Model!$C74&lt;Model!CM$12,Model!CM$13,0)</f>
        <v>0</v>
      </c>
      <c r="BM74" s="38">
        <f>IF(Model!$C74&lt;Model!CN$12,Model!CN$13,0)</f>
        <v>0</v>
      </c>
      <c r="BN74" s="38">
        <f>IF(Model!$C74&lt;Model!CO$12,Model!CO$13,0)</f>
        <v>0</v>
      </c>
      <c r="BO74" s="38">
        <f>IF(Model!$C74&lt;Model!CP$12,Model!CP$13,0)</f>
        <v>0</v>
      </c>
      <c r="BP74" s="38">
        <f>IF(Model!$C74&lt;Model!CQ$12,Model!CQ$13,0)</f>
        <v>0</v>
      </c>
      <c r="BQ74" s="38">
        <f>IF(Model!$C74&lt;Model!CR$12,Model!CR$13,0)</f>
        <v>0</v>
      </c>
      <c r="BR74" s="38">
        <f>IF(Model!$C74&lt;Model!CS$12,Model!CS$13,0)</f>
        <v>40</v>
      </c>
      <c r="BS74" s="38">
        <f>IF(Model!$C74&lt;Model!CT$12,Model!CT$13,0)</f>
        <v>40</v>
      </c>
      <c r="BT74" s="38">
        <f>IF(Model!$C74&lt;Model!CU$12,Model!CU$13,0)</f>
        <v>40</v>
      </c>
      <c r="BU74" s="38">
        <f>IF(Model!$C74&lt;Model!CV$12,Model!CV$13,0)</f>
        <v>40</v>
      </c>
      <c r="BV74" s="38">
        <f>IF(Model!$C74&lt;Model!CW$12,Model!CW$13,0)</f>
        <v>40</v>
      </c>
      <c r="BW74" s="38">
        <f>IF(Model!$C74&lt;Model!CX$12,Model!CX$13,0)</f>
        <v>0</v>
      </c>
      <c r="BX74" s="38">
        <f>IF(Model!$C74&lt;Model!CY$12,Model!CY$13,0)</f>
        <v>0</v>
      </c>
      <c r="BY74" s="38">
        <f>IF(Model!$C74&lt;Model!CZ$12,Model!CZ$13,0)</f>
        <v>0</v>
      </c>
      <c r="BZ74" s="38">
        <f>IF(Model!$C74&lt;Model!DA$12,Model!DA$13,0)</f>
        <v>0</v>
      </c>
      <c r="CA74" s="38">
        <f>IF(Model!$C74&lt;Model!DB$12,Model!DB$13,0)</f>
        <v>0</v>
      </c>
      <c r="CB74" s="38">
        <f>IF(Model!$C74&lt;Model!DC$12,Model!DC$13,0)</f>
        <v>60</v>
      </c>
      <c r="CC74" s="38">
        <f>IF(Model!$C74&lt;Model!DD$12,Model!DD$13,0)</f>
        <v>60</v>
      </c>
      <c r="CD74" s="38">
        <f>IF(Model!$C74&lt;Model!DE$12,Model!DE$13,0)</f>
        <v>60</v>
      </c>
      <c r="CE74" s="38">
        <f>IF(Model!$C74&lt;Model!DF$12,Model!DF$13,0)</f>
        <v>60</v>
      </c>
      <c r="CF74" s="38">
        <f>IF(Model!$C74&lt;Model!DG$12,Model!DG$13,0)</f>
        <v>60</v>
      </c>
      <c r="CG74" s="1"/>
      <c r="CH74" s="1"/>
      <c r="CI74" s="40">
        <f>Model!$BE74+Model!BH74-50</f>
        <v>78.014625765405469</v>
      </c>
      <c r="CJ74" s="40">
        <f>Model!$BE74+Model!BI74-50</f>
        <v>78.014625765405469</v>
      </c>
      <c r="CK74" s="40">
        <f>Model!$BE74+Model!BJ74-50</f>
        <v>78.014625765405469</v>
      </c>
      <c r="CL74" s="40">
        <f>Model!$BE74+Model!BK74-50</f>
        <v>78.014625765405469</v>
      </c>
      <c r="CM74" s="40">
        <f>Model!$BE74+Model!BL74-50</f>
        <v>78.014625765405469</v>
      </c>
      <c r="CN74" s="40">
        <f>Model!$BE74+Model!BM74-50</f>
        <v>78.014625765405469</v>
      </c>
      <c r="CO74" s="40">
        <f>Model!$BE74+Model!BN74-50</f>
        <v>78.014625765405469</v>
      </c>
      <c r="CP74" s="40">
        <f>Model!$BE74+Model!BO74-50</f>
        <v>78.014625765405469</v>
      </c>
      <c r="CQ74" s="40">
        <f>Model!$BE74+Model!BP74-50</f>
        <v>78.014625765405469</v>
      </c>
      <c r="CR74" s="40">
        <f>Model!$BE74+Model!BQ74-50</f>
        <v>78.014625765405469</v>
      </c>
      <c r="CS74" s="40">
        <f>Model!$BE74+Model!BR74-50</f>
        <v>118.01462576540547</v>
      </c>
      <c r="CT74" s="40">
        <f>Model!$BE74+Model!BS74-50</f>
        <v>118.01462576540547</v>
      </c>
      <c r="CU74" s="40">
        <f>Model!$BE74+Model!BT74-50</f>
        <v>118.01462576540547</v>
      </c>
      <c r="CV74" s="40">
        <f>Model!$BE74+Model!BU74-50</f>
        <v>118.01462576540547</v>
      </c>
      <c r="CW74" s="40">
        <f>Model!$BE74+Model!BV74-50</f>
        <v>118.01462576540547</v>
      </c>
      <c r="CX74" s="40">
        <f>Model!$BE74+Model!BW74-50</f>
        <v>78.014625765405469</v>
      </c>
      <c r="CY74" s="40">
        <f>Model!$BE74+Model!BX74-50</f>
        <v>78.014625765405469</v>
      </c>
      <c r="CZ74" s="40">
        <f>Model!$BE74+Model!BY74-50</f>
        <v>78.014625765405469</v>
      </c>
      <c r="DA74" s="40">
        <f>Model!$BE74+Model!BZ74-50</f>
        <v>78.014625765405469</v>
      </c>
      <c r="DB74" s="40">
        <f>Model!$BE74+Model!CA74-50</f>
        <v>78.014625765405469</v>
      </c>
      <c r="DC74" s="40">
        <f>Model!$BE74+Model!CB74-50</f>
        <v>138.01462576540547</v>
      </c>
      <c r="DD74" s="40">
        <f>Model!$BE74+Model!CC74-50</f>
        <v>138.01462576540547</v>
      </c>
      <c r="DE74" s="40">
        <f>Model!$BE74+Model!CD74-50</f>
        <v>138.01462576540547</v>
      </c>
      <c r="DF74" s="40">
        <f>Model!$BE74+Model!CE74-50</f>
        <v>138.01462576540547</v>
      </c>
      <c r="DG74" s="40">
        <f>Model!$BE74+Model!CF74-50</f>
        <v>138.01462576540547</v>
      </c>
      <c r="DH74" s="36"/>
      <c r="DI74" s="36"/>
      <c r="DJ74" s="40">
        <f>Model!AE74*Model!CI74</f>
        <v>78.014625765405469</v>
      </c>
      <c r="DK74" s="40">
        <f>Model!AF74*Model!CJ74</f>
        <v>78.014625765405469</v>
      </c>
      <c r="DL74" s="40">
        <f>Model!AG74*Model!CK74</f>
        <v>46.808775459243279</v>
      </c>
      <c r="DM74" s="40">
        <f>Model!AH74*Model!CL74</f>
        <v>78.014625765405469</v>
      </c>
      <c r="DN74" s="40">
        <f>Model!AI74*Model!CM74</f>
        <v>78.014625765405469</v>
      </c>
      <c r="DO74" s="40">
        <f>Model!AJ74*Model!CN74</f>
        <v>78.014625765405469</v>
      </c>
      <c r="DP74" s="40">
        <f>Model!AK74*Model!CO74</f>
        <v>78.014625765405469</v>
      </c>
      <c r="DQ74" s="40">
        <f>Model!AL74*Model!CP74</f>
        <v>46.808775459243279</v>
      </c>
      <c r="DR74" s="40">
        <f>Model!AM74*Model!CQ74</f>
        <v>78.014625765405469</v>
      </c>
      <c r="DS74" s="40">
        <f>Model!AN74*Model!CR74</f>
        <v>78.014625765405469</v>
      </c>
      <c r="DT74" s="40">
        <f>Model!AO74*Model!CS74</f>
        <v>112.11389447713519</v>
      </c>
      <c r="DU74" s="40">
        <f>Model!AP74*Model!CT74</f>
        <v>112.11389447713519</v>
      </c>
      <c r="DV74" s="40">
        <f>Model!AQ74*Model!CU74</f>
        <v>67.268336686281117</v>
      </c>
      <c r="DW74" s="40">
        <f>Model!AR74*Model!CV74</f>
        <v>112.11389447713519</v>
      </c>
      <c r="DX74" s="40">
        <f>Model!AS74*Model!CW74</f>
        <v>112.11389447713519</v>
      </c>
      <c r="DY74" s="40">
        <f>Model!AT74*Model!CX74</f>
        <v>78.014625765405469</v>
      </c>
      <c r="DZ74" s="40">
        <f>Model!AU74*Model!CY74</f>
        <v>78.014625765405469</v>
      </c>
      <c r="EA74" s="40">
        <f>Model!AV74*Model!CZ74</f>
        <v>46.808775459243279</v>
      </c>
      <c r="EB74" s="40">
        <f>Model!AW74*Model!DA74</f>
        <v>78.014625765405469</v>
      </c>
      <c r="EC74" s="40">
        <f>Model!AX74*Model!DB74</f>
        <v>78.014625765405469</v>
      </c>
      <c r="ED74" s="40">
        <f>Model!AY74*Model!DC74</f>
        <v>117.31243190059465</v>
      </c>
      <c r="EE74" s="40">
        <f>Model!AZ74*Model!DD74</f>
        <v>117.31243190059465</v>
      </c>
      <c r="EF74" s="40">
        <f>Model!BA74*Model!DE74</f>
        <v>70.387459140356796</v>
      </c>
      <c r="EG74" s="40">
        <f>Model!BB74*Model!DF74</f>
        <v>117.31243190059465</v>
      </c>
      <c r="EH74" s="40">
        <f>Model!BC74*Model!DG74</f>
        <v>117.31243190059465</v>
      </c>
      <c r="EI74" s="36"/>
      <c r="EJ74" s="36"/>
      <c r="EK74" s="36"/>
      <c r="EL74" s="36"/>
      <c r="EM74" s="36"/>
      <c r="EN74" s="36"/>
      <c r="EO74" s="36"/>
      <c r="EP74" s="36"/>
      <c r="EQ74" s="36"/>
      <c r="ER74" s="36"/>
      <c r="ES74" s="36"/>
      <c r="ET74" s="36"/>
      <c r="EU74" s="36"/>
    </row>
    <row r="75" spans="1:151">
      <c r="A75">
        <v>1102</v>
      </c>
      <c r="B75" s="29">
        <f>INDEX('Customer Longevity'!$A$7:$A$206,MATCH(Scratch!A75,'Customer Longevity'!$B$7:$B$206,0))</f>
        <v>7.0471878250588613</v>
      </c>
      <c r="C75" s="3">
        <f ca="1">VLOOKUP(A75,'Average Balance'!A:B,2,FALSE)</f>
        <v>10827.723424677415</v>
      </c>
      <c r="D75" s="3"/>
      <c r="E75" s="29">
        <f>INDEX('Distance to Each Branch'!$C$7:$C$806,MATCH(Scratch!$A75&amp;Scratch!E$14,'Distance to Each Branch'!$K$7:$K$806,0))</f>
        <v>1.9135004415361196</v>
      </c>
      <c r="F75" s="29">
        <f>INDEX('Distance to Each Branch'!$C$7:$C$806,MATCH(Scratch!$A75&amp;Scratch!F$14,'Distance to Each Branch'!$K$7:$K$806,0))</f>
        <v>1.7792292124798279</v>
      </c>
      <c r="G75" s="29">
        <f>INDEX('Distance to Each Branch'!$C$7:$C$806,MATCH(Scratch!$A75&amp;Scratch!G$14,'Distance to Each Branch'!$K$7:$K$806,0))</f>
        <v>1.2516081325176711</v>
      </c>
      <c r="H75" s="29">
        <f>INDEX('Distance to Each Branch'!$C$7:$C$806,MATCH(Scratch!$A75&amp;Scratch!H$14,'Distance to Each Branch'!$K$7:$K$806,0))</f>
        <v>4.0399789842936871</v>
      </c>
      <c r="I75" s="29" t="str">
        <f t="shared" si="24"/>
        <v>Branch C</v>
      </c>
      <c r="K75" s="34">
        <f>MIN(Model!E75:'Model'!H75)</f>
        <v>1.2516081325176711</v>
      </c>
      <c r="L75" s="34">
        <v>0</v>
      </c>
      <c r="M75" s="29">
        <f>IF(Model!E75=Model!$K75,SMALL(Model!$E75:'Model'!$H75,2)-Model!$K75,0)</f>
        <v>0</v>
      </c>
      <c r="N75" s="29">
        <f>IF(Model!F75=Model!$K75,SMALL(Model!$E75:'Model'!$H75,2)-Model!$K75,0)</f>
        <v>0</v>
      </c>
      <c r="O75" s="29">
        <f>IF(Model!G75=Model!$K75,SMALL(Model!$E75:'Model'!$H75,2)-Model!$K75,0)</f>
        <v>0.52762107996215679</v>
      </c>
      <c r="P75" s="29">
        <f>IF(Model!H75=Model!$K75,SMALL(Model!$E75:'Model'!$H75,2)-Model!$K75,0)</f>
        <v>0</v>
      </c>
      <c r="R75" s="23">
        <v>1</v>
      </c>
      <c r="S75" s="23">
        <f>(1-IF(Model!M75=0,0,INDEX('Branch Closure Driven Attrition'!$D$9:$G$12,MATCH(Model!$B75,'Branch Closure Driven Attrition'!$C$9:$C$12,TRUE),MATCH(Model!M75,'Branch Closure Driven Attrition'!$D$8:$G$8,TRUE))))</f>
        <v>1</v>
      </c>
      <c r="T75" s="23">
        <f>(1-IF(Model!N75=0,0,INDEX('Branch Closure Driven Attrition'!$D$9:$G$12,MATCH(Model!$B75,'Branch Closure Driven Attrition'!$C$9:$C$12,TRUE),MATCH(Model!N75,'Branch Closure Driven Attrition'!$D$8:$G$8,TRUE))))</f>
        <v>1</v>
      </c>
      <c r="U75" s="23">
        <f>(1-IF(Model!O75=0,0,INDEX('Branch Closure Driven Attrition'!$D$9:$G$12,MATCH(Model!$B75,'Branch Closure Driven Attrition'!$C$9:$C$12,TRUE),MATCH(Model!O75,'Branch Closure Driven Attrition'!$D$8:$G$8,TRUE))))</f>
        <v>0.7</v>
      </c>
      <c r="V75" s="23">
        <f>(1-IF(Model!P75=0,0,INDEX('Branch Closure Driven Attrition'!$D$9:$G$12,MATCH(Model!$B75,'Branch Closure Driven Attrition'!$C$9:$C$12,TRUE),MATCH(Model!P75,'Branch Closure Driven Attrition'!$D$8:$G$8,TRUE))))</f>
        <v>1</v>
      </c>
      <c r="W75" s="29"/>
      <c r="X75" s="23">
        <f>Model!R75</f>
        <v>1</v>
      </c>
      <c r="Y75" s="23">
        <f>IF(Model!$C75&lt;'Fee Driven Attrition'!$I$8,1-IF(Model!Y$13='Fee Driven Attrition'!$J$7,'Fee Driven Attrition'!$J$8,'Fee Driven Attrition'!$K$8),1)</f>
        <v>0.9</v>
      </c>
      <c r="Z75" s="23">
        <f>IF(Model!$C75&lt;'Fee Driven Attrition'!$I$9,1-IF(Model!Z$13='Fee Driven Attrition'!$J$7,'Fee Driven Attrition'!$J$9,'Fee Driven Attrition'!$K$9),1)</f>
        <v>0.95</v>
      </c>
      <c r="AA75" s="23">
        <f>IF(Model!$C75&lt;'Fee Driven Attrition'!$I$8,1-IF(Model!AA$13='Fee Driven Attrition'!$J$7,'Fee Driven Attrition'!$J$8,'Fee Driven Attrition'!$K$8),1)</f>
        <v>0.8</v>
      </c>
      <c r="AB75" s="23">
        <f>IF(Model!$C75&lt;'Fee Driven Attrition'!$I$9,1-IF(Model!AB$13='Fee Driven Attrition'!$J$7,'Fee Driven Attrition'!$J$9,'Fee Driven Attrition'!$K$9),1)</f>
        <v>0.85</v>
      </c>
      <c r="AC75" s="29"/>
      <c r="AD75" s="23"/>
      <c r="AE75" s="23">
        <f>INDEX(Model!$R75:$V75,,MATCH(Model!AE$14,Model!$R$14:'Model'!$V$14,FALSE))*INDEX(Model!$X75:$AB75,MATCH(Model!AE$12+Model!AE$13,Model!$X$14:$AB$14,FALSE))</f>
        <v>1</v>
      </c>
      <c r="AF75" s="23">
        <f>INDEX(Model!$R75:$V75,,MATCH(Model!AF$14,Model!$R$14:'Model'!$V$14,FALSE))*INDEX(Model!$X75:$AB75,MATCH(Model!AF$12+Model!AF$13,Model!$X$14:$AB$14,FALSE))</f>
        <v>1</v>
      </c>
      <c r="AG75" s="23">
        <f>INDEX(Model!$R75:$V75,,MATCH(Model!AG$14,Model!$R$14:'Model'!$V$14,FALSE))*INDEX(Model!$X75:$AB75,MATCH(Model!AG$12+Model!AG$13,Model!$X$14:$AB$14,FALSE))</f>
        <v>1</v>
      </c>
      <c r="AH75" s="23">
        <f>INDEX(Model!$R75:$V75,,MATCH(Model!AH$14,Model!$R$14:'Model'!$V$14,FALSE))*INDEX(Model!$X75:$AB75,MATCH(Model!AH$12+Model!AH$13,Model!$X$14:$AB$14,FALSE))</f>
        <v>0.7</v>
      </c>
      <c r="AI75" s="23">
        <f>INDEX(Model!$R75:$V75,,MATCH(Model!AI$14,Model!$R$14:'Model'!$V$14,FALSE))*INDEX(Model!$X75:$AB75,MATCH(Model!AI$12+Model!AI$13,Model!$X$14:$AB$14,FALSE))</f>
        <v>1</v>
      </c>
      <c r="AJ75" s="23">
        <f>INDEX(Model!$R75:$V75,,MATCH(Model!AJ$14,Model!$R$14:'Model'!$V$14,FALSE))*INDEX(Model!$X75:$AB75,MATCH(Model!AJ$12+Model!AJ$13,Model!$X$14:$AB$14,FALSE))</f>
        <v>0.9</v>
      </c>
      <c r="AK75" s="23">
        <f>INDEX(Model!$R75:$V75,,MATCH(Model!AK$14,Model!$R$14:'Model'!$V$14,FALSE))*INDEX(Model!$X75:$AB75,MATCH(Model!AK$12+Model!AK$13,Model!$X$14:$AB$14,FALSE))</f>
        <v>0.9</v>
      </c>
      <c r="AL75" s="23">
        <f>INDEX(Model!$R75:$V75,,MATCH(Model!AL$14,Model!$R$14:'Model'!$V$14,FALSE))*INDEX(Model!$X75:$AB75,MATCH(Model!AL$12+Model!AL$13,Model!$X$14:$AB$14,FALSE))</f>
        <v>0.9</v>
      </c>
      <c r="AM75" s="23">
        <f>INDEX(Model!$R75:$V75,,MATCH(Model!AM$14,Model!$R$14:'Model'!$V$14,FALSE))*INDEX(Model!$X75:$AB75,MATCH(Model!AM$12+Model!AM$13,Model!$X$14:$AB$14,FALSE))</f>
        <v>0.63</v>
      </c>
      <c r="AN75" s="23">
        <f>INDEX(Model!$R75:$V75,,MATCH(Model!AN$14,Model!$R$14:'Model'!$V$14,FALSE))*INDEX(Model!$X75:$AB75,MATCH(Model!AN$12+Model!AN$13,Model!$X$14:$AB$14,FALSE))</f>
        <v>0.9</v>
      </c>
      <c r="AO75" s="23">
        <f>INDEX(Model!$R75:$V75,,MATCH(Model!AO$14,Model!$R$14:'Model'!$V$14,FALSE))*INDEX(Model!$X75:$AB75,MATCH(Model!AO$12+Model!AO$13,Model!$X$14:$AB$14,FALSE))</f>
        <v>0.95</v>
      </c>
      <c r="AP75" s="23">
        <f>INDEX(Model!$R75:$V75,,MATCH(Model!AP$14,Model!$R$14:'Model'!$V$14,FALSE))*INDEX(Model!$X75:$AB75,MATCH(Model!AP$12+Model!AP$13,Model!$X$14:$AB$14,FALSE))</f>
        <v>0.95</v>
      </c>
      <c r="AQ75" s="23">
        <f>INDEX(Model!$R75:$V75,,MATCH(Model!AQ$14,Model!$R$14:'Model'!$V$14,FALSE))*INDEX(Model!$X75:$AB75,MATCH(Model!AQ$12+Model!AQ$13,Model!$X$14:$AB$14,FALSE))</f>
        <v>0.95</v>
      </c>
      <c r="AR75" s="23">
        <f>INDEX(Model!$R75:$V75,,MATCH(Model!AR$14,Model!$R$14:'Model'!$V$14,FALSE))*INDEX(Model!$X75:$AB75,MATCH(Model!AR$12+Model!AR$13,Model!$X$14:$AB$14,FALSE))</f>
        <v>0.66499999999999992</v>
      </c>
      <c r="AS75" s="23">
        <f>INDEX(Model!$R75:$V75,,MATCH(Model!AS$14,Model!$R$14:'Model'!$V$14,FALSE))*INDEX(Model!$X75:$AB75,MATCH(Model!AS$12+Model!AS$13,Model!$X$14:$AB$14,FALSE))</f>
        <v>0.95</v>
      </c>
      <c r="AT75" s="23">
        <f>INDEX(Model!$R75:$V75,,MATCH(Model!AT$14,Model!$R$14:'Model'!$V$14,FALSE))*INDEX(Model!$X75:$AB75,MATCH(Model!AT$12+Model!AT$13,Model!$X$14:$AB$14,FALSE))</f>
        <v>0.8</v>
      </c>
      <c r="AU75" s="23">
        <f>INDEX(Model!$R75:$V75,,MATCH(Model!AU$14,Model!$R$14:'Model'!$V$14,FALSE))*INDEX(Model!$X75:$AB75,MATCH(Model!AU$12+Model!AU$13,Model!$X$14:$AB$14,FALSE))</f>
        <v>0.8</v>
      </c>
      <c r="AV75" s="23">
        <f>INDEX(Model!$R75:$V75,,MATCH(Model!AV$14,Model!$R$14:'Model'!$V$14,FALSE))*INDEX(Model!$X75:$AB75,MATCH(Model!AV$12+Model!AV$13,Model!$X$14:$AB$14,FALSE))</f>
        <v>0.8</v>
      </c>
      <c r="AW75" s="23">
        <f>INDEX(Model!$R75:$V75,,MATCH(Model!AW$14,Model!$R$14:'Model'!$V$14,FALSE))*INDEX(Model!$X75:$AB75,MATCH(Model!AW$12+Model!AW$13,Model!$X$14:$AB$14,FALSE))</f>
        <v>0.55999999999999994</v>
      </c>
      <c r="AX75" s="23">
        <f>INDEX(Model!$R75:$V75,,MATCH(Model!AX$14,Model!$R$14:'Model'!$V$14,FALSE))*INDEX(Model!$X75:$AB75,MATCH(Model!AX$12+Model!AX$13,Model!$X$14:$AB$14,FALSE))</f>
        <v>0.8</v>
      </c>
      <c r="AY75" s="23">
        <f>INDEX(Model!$R75:$V75,,MATCH(Model!AY$14,Model!$R$14:'Model'!$V$14,FALSE))*INDEX(Model!$X75:$AB75,MATCH(Model!AY$12+Model!AY$13,Model!$X$14:$AB$14,FALSE))</f>
        <v>0.85</v>
      </c>
      <c r="AZ75" s="23">
        <f>INDEX(Model!$R75:$V75,,MATCH(Model!AZ$14,Model!$R$14:'Model'!$V$14,FALSE))*INDEX(Model!$X75:$AB75,MATCH(Model!AZ$12+Model!AZ$13,Model!$X$14:$AB$14,FALSE))</f>
        <v>0.85</v>
      </c>
      <c r="BA75" s="23">
        <f>INDEX(Model!$R75:$V75,,MATCH(Model!BA$14,Model!$R$14:'Model'!$V$14,FALSE))*INDEX(Model!$X75:$AB75,MATCH(Model!BA$12+Model!BA$13,Model!$X$14:$AB$14,FALSE))</f>
        <v>0.85</v>
      </c>
      <c r="BB75" s="23">
        <f>INDEX(Model!$R75:$V75,,MATCH(Model!BB$14,Model!$R$14:'Model'!$V$14,FALSE))*INDEX(Model!$X75:$AB75,MATCH(Model!BB$12+Model!BB$13,Model!$X$14:$AB$14,FALSE))</f>
        <v>0.59499999999999997</v>
      </c>
      <c r="BC75" s="23">
        <f>INDEX(Model!$R75:$V75,,MATCH(Model!BC$14,Model!$R$14:'Model'!$V$14,FALSE))*INDEX(Model!$X75:$AB75,MATCH(Model!BC$12+Model!BC$13,Model!$X$14:$AB$14,FALSE))</f>
        <v>0.85</v>
      </c>
      <c r="BD75" s="60"/>
      <c r="BE75" s="33">
        <f>Model!C75*1%</f>
        <v>108.27723424677416</v>
      </c>
      <c r="BF75" s="1"/>
      <c r="BG75" s="1"/>
      <c r="BH75" s="38">
        <f>IF(Model!$C75&lt;Model!CI$12,Model!CI$13,0)</f>
        <v>0</v>
      </c>
      <c r="BI75" s="38">
        <f>IF(Model!$C75&lt;Model!CJ$12,Model!CJ$13,0)</f>
        <v>0</v>
      </c>
      <c r="BJ75" s="38">
        <f>IF(Model!$C75&lt;Model!CK$12,Model!CK$13,0)</f>
        <v>0</v>
      </c>
      <c r="BK75" s="38">
        <f>IF(Model!$C75&lt;Model!CL$12,Model!CL$13,0)</f>
        <v>0</v>
      </c>
      <c r="BL75" s="38">
        <f>IF(Model!$C75&lt;Model!CM$12,Model!CM$13,0)</f>
        <v>0</v>
      </c>
      <c r="BM75" s="38">
        <f>IF(Model!$C75&lt;Model!CN$12,Model!CN$13,0)</f>
        <v>40</v>
      </c>
      <c r="BN75" s="38">
        <f>IF(Model!$C75&lt;Model!CO$12,Model!CO$13,0)</f>
        <v>40</v>
      </c>
      <c r="BO75" s="38">
        <f>IF(Model!$C75&lt;Model!CP$12,Model!CP$13,0)</f>
        <v>40</v>
      </c>
      <c r="BP75" s="38">
        <f>IF(Model!$C75&lt;Model!CQ$12,Model!CQ$13,0)</f>
        <v>40</v>
      </c>
      <c r="BQ75" s="38">
        <f>IF(Model!$C75&lt;Model!CR$12,Model!CR$13,0)</f>
        <v>40</v>
      </c>
      <c r="BR75" s="38">
        <f>IF(Model!$C75&lt;Model!CS$12,Model!CS$13,0)</f>
        <v>40</v>
      </c>
      <c r="BS75" s="38">
        <f>IF(Model!$C75&lt;Model!CT$12,Model!CT$13,0)</f>
        <v>40</v>
      </c>
      <c r="BT75" s="38">
        <f>IF(Model!$C75&lt;Model!CU$12,Model!CU$13,0)</f>
        <v>40</v>
      </c>
      <c r="BU75" s="38">
        <f>IF(Model!$C75&lt;Model!CV$12,Model!CV$13,0)</f>
        <v>40</v>
      </c>
      <c r="BV75" s="38">
        <f>IF(Model!$C75&lt;Model!CW$12,Model!CW$13,0)</f>
        <v>40</v>
      </c>
      <c r="BW75" s="38">
        <f>IF(Model!$C75&lt;Model!CX$12,Model!CX$13,0)</f>
        <v>60</v>
      </c>
      <c r="BX75" s="38">
        <f>IF(Model!$C75&lt;Model!CY$12,Model!CY$13,0)</f>
        <v>60</v>
      </c>
      <c r="BY75" s="38">
        <f>IF(Model!$C75&lt;Model!CZ$12,Model!CZ$13,0)</f>
        <v>60</v>
      </c>
      <c r="BZ75" s="38">
        <f>IF(Model!$C75&lt;Model!DA$12,Model!DA$13,0)</f>
        <v>60</v>
      </c>
      <c r="CA75" s="38">
        <f>IF(Model!$C75&lt;Model!DB$12,Model!DB$13,0)</f>
        <v>60</v>
      </c>
      <c r="CB75" s="38">
        <f>IF(Model!$C75&lt;Model!DC$12,Model!DC$13,0)</f>
        <v>60</v>
      </c>
      <c r="CC75" s="38">
        <f>IF(Model!$C75&lt;Model!DD$12,Model!DD$13,0)</f>
        <v>60</v>
      </c>
      <c r="CD75" s="38">
        <f>IF(Model!$C75&lt;Model!DE$12,Model!DE$13,0)</f>
        <v>60</v>
      </c>
      <c r="CE75" s="38">
        <f>IF(Model!$C75&lt;Model!DF$12,Model!DF$13,0)</f>
        <v>60</v>
      </c>
      <c r="CF75" s="38">
        <f>IF(Model!$C75&lt;Model!DG$12,Model!DG$13,0)</f>
        <v>60</v>
      </c>
      <c r="CG75" s="1"/>
      <c r="CH75" s="1"/>
      <c r="CI75" s="40">
        <f>Model!$BE75+Model!BH75-50</f>
        <v>58.277234246774157</v>
      </c>
      <c r="CJ75" s="40">
        <f>Model!$BE75+Model!BI75-50</f>
        <v>58.277234246774157</v>
      </c>
      <c r="CK75" s="40">
        <f>Model!$BE75+Model!BJ75-50</f>
        <v>58.277234246774157</v>
      </c>
      <c r="CL75" s="40">
        <f>Model!$BE75+Model!BK75-50</f>
        <v>58.277234246774157</v>
      </c>
      <c r="CM75" s="40">
        <f>Model!$BE75+Model!BL75-50</f>
        <v>58.277234246774157</v>
      </c>
      <c r="CN75" s="40">
        <f>Model!$BE75+Model!BM75-50</f>
        <v>98.277234246774157</v>
      </c>
      <c r="CO75" s="40">
        <f>Model!$BE75+Model!BN75-50</f>
        <v>98.277234246774157</v>
      </c>
      <c r="CP75" s="40">
        <f>Model!$BE75+Model!BO75-50</f>
        <v>98.277234246774157</v>
      </c>
      <c r="CQ75" s="40">
        <f>Model!$BE75+Model!BP75-50</f>
        <v>98.277234246774157</v>
      </c>
      <c r="CR75" s="40">
        <f>Model!$BE75+Model!BQ75-50</f>
        <v>98.277234246774157</v>
      </c>
      <c r="CS75" s="40">
        <f>Model!$BE75+Model!BR75-50</f>
        <v>98.277234246774157</v>
      </c>
      <c r="CT75" s="40">
        <f>Model!$BE75+Model!BS75-50</f>
        <v>98.277234246774157</v>
      </c>
      <c r="CU75" s="40">
        <f>Model!$BE75+Model!BT75-50</f>
        <v>98.277234246774157</v>
      </c>
      <c r="CV75" s="40">
        <f>Model!$BE75+Model!BU75-50</f>
        <v>98.277234246774157</v>
      </c>
      <c r="CW75" s="40">
        <f>Model!$BE75+Model!BV75-50</f>
        <v>98.277234246774157</v>
      </c>
      <c r="CX75" s="40">
        <f>Model!$BE75+Model!BW75-50</f>
        <v>118.27723424677416</v>
      </c>
      <c r="CY75" s="40">
        <f>Model!$BE75+Model!BX75-50</f>
        <v>118.27723424677416</v>
      </c>
      <c r="CZ75" s="40">
        <f>Model!$BE75+Model!BY75-50</f>
        <v>118.27723424677416</v>
      </c>
      <c r="DA75" s="40">
        <f>Model!$BE75+Model!BZ75-50</f>
        <v>118.27723424677416</v>
      </c>
      <c r="DB75" s="40">
        <f>Model!$BE75+Model!CA75-50</f>
        <v>118.27723424677416</v>
      </c>
      <c r="DC75" s="40">
        <f>Model!$BE75+Model!CB75-50</f>
        <v>118.27723424677416</v>
      </c>
      <c r="DD75" s="40">
        <f>Model!$BE75+Model!CC75-50</f>
        <v>118.27723424677416</v>
      </c>
      <c r="DE75" s="40">
        <f>Model!$BE75+Model!CD75-50</f>
        <v>118.27723424677416</v>
      </c>
      <c r="DF75" s="40">
        <f>Model!$BE75+Model!CE75-50</f>
        <v>118.27723424677416</v>
      </c>
      <c r="DG75" s="40">
        <f>Model!$BE75+Model!CF75-50</f>
        <v>118.27723424677416</v>
      </c>
      <c r="DH75" s="36"/>
      <c r="DI75" s="36"/>
      <c r="DJ75" s="40">
        <f>Model!AE75*Model!CI75</f>
        <v>58.277234246774157</v>
      </c>
      <c r="DK75" s="40">
        <f>Model!AF75*Model!CJ75</f>
        <v>58.277234246774157</v>
      </c>
      <c r="DL75" s="40">
        <f>Model!AG75*Model!CK75</f>
        <v>58.277234246774157</v>
      </c>
      <c r="DM75" s="40">
        <f>Model!AH75*Model!CL75</f>
        <v>40.79406397274191</v>
      </c>
      <c r="DN75" s="40">
        <f>Model!AI75*Model!CM75</f>
        <v>58.277234246774157</v>
      </c>
      <c r="DO75" s="40">
        <f>Model!AJ75*Model!CN75</f>
        <v>88.449510822096741</v>
      </c>
      <c r="DP75" s="40">
        <f>Model!AK75*Model!CO75</f>
        <v>88.449510822096741</v>
      </c>
      <c r="DQ75" s="40">
        <f>Model!AL75*Model!CP75</f>
        <v>88.449510822096741</v>
      </c>
      <c r="DR75" s="40">
        <f>Model!AM75*Model!CQ75</f>
        <v>61.914657575467722</v>
      </c>
      <c r="DS75" s="40">
        <f>Model!AN75*Model!CR75</f>
        <v>88.449510822096741</v>
      </c>
      <c r="DT75" s="40">
        <f>Model!AO75*Model!CS75</f>
        <v>93.363372534435442</v>
      </c>
      <c r="DU75" s="40">
        <f>Model!AP75*Model!CT75</f>
        <v>93.363372534435442</v>
      </c>
      <c r="DV75" s="40">
        <f>Model!AQ75*Model!CU75</f>
        <v>93.363372534435442</v>
      </c>
      <c r="DW75" s="40">
        <f>Model!AR75*Model!CV75</f>
        <v>65.354360774104805</v>
      </c>
      <c r="DX75" s="40">
        <f>Model!AS75*Model!CW75</f>
        <v>93.363372534435442</v>
      </c>
      <c r="DY75" s="40">
        <f>Model!AT75*Model!CX75</f>
        <v>94.621787397419325</v>
      </c>
      <c r="DZ75" s="40">
        <f>Model!AU75*Model!CY75</f>
        <v>94.621787397419325</v>
      </c>
      <c r="EA75" s="40">
        <f>Model!AV75*Model!CZ75</f>
        <v>94.621787397419325</v>
      </c>
      <c r="EB75" s="40">
        <f>Model!AW75*Model!DA75</f>
        <v>66.235251178193522</v>
      </c>
      <c r="EC75" s="40">
        <f>Model!AX75*Model!DB75</f>
        <v>94.621787397419325</v>
      </c>
      <c r="ED75" s="40">
        <f>Model!AY75*Model!DC75</f>
        <v>100.53564910975803</v>
      </c>
      <c r="EE75" s="40">
        <f>Model!AZ75*Model!DD75</f>
        <v>100.53564910975803</v>
      </c>
      <c r="EF75" s="40">
        <f>Model!BA75*Model!DE75</f>
        <v>100.53564910975803</v>
      </c>
      <c r="EG75" s="40">
        <f>Model!BB75*Model!DF75</f>
        <v>70.374954376830615</v>
      </c>
      <c r="EH75" s="40">
        <f>Model!BC75*Model!DG75</f>
        <v>100.53564910975803</v>
      </c>
      <c r="EI75" s="36"/>
      <c r="EJ75" s="36"/>
      <c r="EK75" s="36"/>
      <c r="EL75" s="36"/>
      <c r="EM75" s="36"/>
      <c r="EN75" s="36"/>
      <c r="EO75" s="36"/>
      <c r="EP75" s="36"/>
      <c r="EQ75" s="36"/>
      <c r="ER75" s="36"/>
      <c r="ES75" s="36"/>
      <c r="ET75" s="36"/>
      <c r="EU75" s="36"/>
    </row>
    <row r="76" spans="1:151">
      <c r="A76">
        <v>1175</v>
      </c>
      <c r="B76" s="29">
        <f>INDEX('Customer Longevity'!$A$7:$A$206,MATCH(Scratch!A76,'Customer Longevity'!$B$7:$B$206,0))</f>
        <v>4.920093905265233</v>
      </c>
      <c r="C76" s="3">
        <f ca="1">VLOOKUP(A76,'Average Balance'!A:B,2,FALSE)</f>
        <v>20566.199483260374</v>
      </c>
      <c r="D76" s="3"/>
      <c r="E76" s="29">
        <f>INDEX('Distance to Each Branch'!$C$7:$C$806,MATCH(Scratch!$A76&amp;Scratch!E$14,'Distance to Each Branch'!$K$7:$K$806,0))</f>
        <v>6.8396330310164108</v>
      </c>
      <c r="F76" s="29">
        <f>INDEX('Distance to Each Branch'!$C$7:$C$806,MATCH(Scratch!$A76&amp;Scratch!F$14,'Distance to Each Branch'!$K$7:$K$806,0))</f>
        <v>2.9977407379917307</v>
      </c>
      <c r="G76" s="29">
        <f>INDEX('Distance to Each Branch'!$C$7:$C$806,MATCH(Scratch!$A76&amp;Scratch!G$14,'Distance to Each Branch'!$K$7:$K$806,0))</f>
        <v>4.2687187318906901</v>
      </c>
      <c r="H76" s="29">
        <f>INDEX('Distance to Each Branch'!$C$7:$C$806,MATCH(Scratch!$A76&amp;Scratch!H$14,'Distance to Each Branch'!$K$7:$K$806,0))</f>
        <v>0.46079645430432964</v>
      </c>
      <c r="I76" s="29" t="str">
        <f t="shared" si="24"/>
        <v>Branch D</v>
      </c>
      <c r="K76" s="34">
        <f>MIN(Model!E76:'Model'!H76)</f>
        <v>0.46079645430432964</v>
      </c>
      <c r="L76" s="34">
        <v>0</v>
      </c>
      <c r="M76" s="29">
        <f>IF(Model!E76=Model!$K76,SMALL(Model!$E76:'Model'!$H76,2)-Model!$K76,0)</f>
        <v>0</v>
      </c>
      <c r="N76" s="29">
        <f>IF(Model!F76=Model!$K76,SMALL(Model!$E76:'Model'!$H76,2)-Model!$K76,0)</f>
        <v>0</v>
      </c>
      <c r="O76" s="29">
        <f>IF(Model!G76=Model!$K76,SMALL(Model!$E76:'Model'!$H76,2)-Model!$K76,0)</f>
        <v>0</v>
      </c>
      <c r="P76" s="29">
        <f>IF(Model!H76=Model!$K76,SMALL(Model!$E76:'Model'!$H76,2)-Model!$K76,0)</f>
        <v>2.5369442836874012</v>
      </c>
      <c r="R76" s="23">
        <v>1</v>
      </c>
      <c r="S76" s="23">
        <f>(1-IF(Model!M76=0,0,INDEX('Branch Closure Driven Attrition'!$D$9:$G$12,MATCH(Model!$B76,'Branch Closure Driven Attrition'!$C$9:$C$12,TRUE),MATCH(Model!M76,'Branch Closure Driven Attrition'!$D$8:$G$8,TRUE))))</f>
        <v>1</v>
      </c>
      <c r="T76" s="23">
        <f>(1-IF(Model!N76=0,0,INDEX('Branch Closure Driven Attrition'!$D$9:$G$12,MATCH(Model!$B76,'Branch Closure Driven Attrition'!$C$9:$C$12,TRUE),MATCH(Model!N76,'Branch Closure Driven Attrition'!$D$8:$G$8,TRUE))))</f>
        <v>1</v>
      </c>
      <c r="U76" s="23">
        <f>(1-IF(Model!O76=0,0,INDEX('Branch Closure Driven Attrition'!$D$9:$G$12,MATCH(Model!$B76,'Branch Closure Driven Attrition'!$C$9:$C$12,TRUE),MATCH(Model!O76,'Branch Closure Driven Attrition'!$D$8:$G$8,TRUE))))</f>
        <v>1</v>
      </c>
      <c r="V76" s="23">
        <f>(1-IF(Model!P76=0,0,INDEX('Branch Closure Driven Attrition'!$D$9:$G$12,MATCH(Model!$B76,'Branch Closure Driven Attrition'!$C$9:$C$12,TRUE),MATCH(Model!P76,'Branch Closure Driven Attrition'!$D$8:$G$8,TRUE))))</f>
        <v>0.6</v>
      </c>
      <c r="W76" s="29"/>
      <c r="X76" s="23">
        <f>Model!R76</f>
        <v>1</v>
      </c>
      <c r="Y76" s="23">
        <f>IF(Model!$C76&lt;'Fee Driven Attrition'!$I$8,1-IF(Model!Y$13='Fee Driven Attrition'!$J$7,'Fee Driven Attrition'!$J$8,'Fee Driven Attrition'!$K$8),1)</f>
        <v>1</v>
      </c>
      <c r="Z76" s="23">
        <f>IF(Model!$C76&lt;'Fee Driven Attrition'!$I$9,1-IF(Model!Z$13='Fee Driven Attrition'!$J$7,'Fee Driven Attrition'!$J$9,'Fee Driven Attrition'!$K$9),1)</f>
        <v>1</v>
      </c>
      <c r="AA76" s="23">
        <f>IF(Model!$C76&lt;'Fee Driven Attrition'!$I$8,1-IF(Model!AA$13='Fee Driven Attrition'!$J$7,'Fee Driven Attrition'!$J$8,'Fee Driven Attrition'!$K$8),1)</f>
        <v>1</v>
      </c>
      <c r="AB76" s="23">
        <f>IF(Model!$C76&lt;'Fee Driven Attrition'!$I$9,1-IF(Model!AB$13='Fee Driven Attrition'!$J$7,'Fee Driven Attrition'!$J$9,'Fee Driven Attrition'!$K$9),1)</f>
        <v>1</v>
      </c>
      <c r="AC76" s="29"/>
      <c r="AD76" s="23"/>
      <c r="AE76" s="23">
        <f>INDEX(Model!$R76:$V76,,MATCH(Model!AE$14,Model!$R$14:'Model'!$V$14,FALSE))*INDEX(Model!$X76:$AB76,MATCH(Model!AE$12+Model!AE$13,Model!$X$14:$AB$14,FALSE))</f>
        <v>1</v>
      </c>
      <c r="AF76" s="23">
        <f>INDEX(Model!$R76:$V76,,MATCH(Model!AF$14,Model!$R$14:'Model'!$V$14,FALSE))*INDEX(Model!$X76:$AB76,MATCH(Model!AF$12+Model!AF$13,Model!$X$14:$AB$14,FALSE))</f>
        <v>1</v>
      </c>
      <c r="AG76" s="23">
        <f>INDEX(Model!$R76:$V76,,MATCH(Model!AG$14,Model!$R$14:'Model'!$V$14,FALSE))*INDEX(Model!$X76:$AB76,MATCH(Model!AG$12+Model!AG$13,Model!$X$14:$AB$14,FALSE))</f>
        <v>1</v>
      </c>
      <c r="AH76" s="23">
        <f>INDEX(Model!$R76:$V76,,MATCH(Model!AH$14,Model!$R$14:'Model'!$V$14,FALSE))*INDEX(Model!$X76:$AB76,MATCH(Model!AH$12+Model!AH$13,Model!$X$14:$AB$14,FALSE))</f>
        <v>1</v>
      </c>
      <c r="AI76" s="23">
        <f>INDEX(Model!$R76:$V76,,MATCH(Model!AI$14,Model!$R$14:'Model'!$V$14,FALSE))*INDEX(Model!$X76:$AB76,MATCH(Model!AI$12+Model!AI$13,Model!$X$14:$AB$14,FALSE))</f>
        <v>0.6</v>
      </c>
      <c r="AJ76" s="23">
        <f>INDEX(Model!$R76:$V76,,MATCH(Model!AJ$14,Model!$R$14:'Model'!$V$14,FALSE))*INDEX(Model!$X76:$AB76,MATCH(Model!AJ$12+Model!AJ$13,Model!$X$14:$AB$14,FALSE))</f>
        <v>1</v>
      </c>
      <c r="AK76" s="23">
        <f>INDEX(Model!$R76:$V76,,MATCH(Model!AK$14,Model!$R$14:'Model'!$V$14,FALSE))*INDEX(Model!$X76:$AB76,MATCH(Model!AK$12+Model!AK$13,Model!$X$14:$AB$14,FALSE))</f>
        <v>1</v>
      </c>
      <c r="AL76" s="23">
        <f>INDEX(Model!$R76:$V76,,MATCH(Model!AL$14,Model!$R$14:'Model'!$V$14,FALSE))*INDEX(Model!$X76:$AB76,MATCH(Model!AL$12+Model!AL$13,Model!$X$14:$AB$14,FALSE))</f>
        <v>1</v>
      </c>
      <c r="AM76" s="23">
        <f>INDEX(Model!$R76:$V76,,MATCH(Model!AM$14,Model!$R$14:'Model'!$V$14,FALSE))*INDEX(Model!$X76:$AB76,MATCH(Model!AM$12+Model!AM$13,Model!$X$14:$AB$14,FALSE))</f>
        <v>1</v>
      </c>
      <c r="AN76" s="23">
        <f>INDEX(Model!$R76:$V76,,MATCH(Model!AN$14,Model!$R$14:'Model'!$V$14,FALSE))*INDEX(Model!$X76:$AB76,MATCH(Model!AN$12+Model!AN$13,Model!$X$14:$AB$14,FALSE))</f>
        <v>0.6</v>
      </c>
      <c r="AO76" s="23">
        <f>INDEX(Model!$R76:$V76,,MATCH(Model!AO$14,Model!$R$14:'Model'!$V$14,FALSE))*INDEX(Model!$X76:$AB76,MATCH(Model!AO$12+Model!AO$13,Model!$X$14:$AB$14,FALSE))</f>
        <v>1</v>
      </c>
      <c r="AP76" s="23">
        <f>INDEX(Model!$R76:$V76,,MATCH(Model!AP$14,Model!$R$14:'Model'!$V$14,FALSE))*INDEX(Model!$X76:$AB76,MATCH(Model!AP$12+Model!AP$13,Model!$X$14:$AB$14,FALSE))</f>
        <v>1</v>
      </c>
      <c r="AQ76" s="23">
        <f>INDEX(Model!$R76:$V76,,MATCH(Model!AQ$14,Model!$R$14:'Model'!$V$14,FALSE))*INDEX(Model!$X76:$AB76,MATCH(Model!AQ$12+Model!AQ$13,Model!$X$14:$AB$14,FALSE))</f>
        <v>1</v>
      </c>
      <c r="AR76" s="23">
        <f>INDEX(Model!$R76:$V76,,MATCH(Model!AR$14,Model!$R$14:'Model'!$V$14,FALSE))*INDEX(Model!$X76:$AB76,MATCH(Model!AR$12+Model!AR$13,Model!$X$14:$AB$14,FALSE))</f>
        <v>1</v>
      </c>
      <c r="AS76" s="23">
        <f>INDEX(Model!$R76:$V76,,MATCH(Model!AS$14,Model!$R$14:'Model'!$V$14,FALSE))*INDEX(Model!$X76:$AB76,MATCH(Model!AS$12+Model!AS$13,Model!$X$14:$AB$14,FALSE))</f>
        <v>0.6</v>
      </c>
      <c r="AT76" s="23">
        <f>INDEX(Model!$R76:$V76,,MATCH(Model!AT$14,Model!$R$14:'Model'!$V$14,FALSE))*INDEX(Model!$X76:$AB76,MATCH(Model!AT$12+Model!AT$13,Model!$X$14:$AB$14,FALSE))</f>
        <v>1</v>
      </c>
      <c r="AU76" s="23">
        <f>INDEX(Model!$R76:$V76,,MATCH(Model!AU$14,Model!$R$14:'Model'!$V$14,FALSE))*INDEX(Model!$X76:$AB76,MATCH(Model!AU$12+Model!AU$13,Model!$X$14:$AB$14,FALSE))</f>
        <v>1</v>
      </c>
      <c r="AV76" s="23">
        <f>INDEX(Model!$R76:$V76,,MATCH(Model!AV$14,Model!$R$14:'Model'!$V$14,FALSE))*INDEX(Model!$X76:$AB76,MATCH(Model!AV$12+Model!AV$13,Model!$X$14:$AB$14,FALSE))</f>
        <v>1</v>
      </c>
      <c r="AW76" s="23">
        <f>INDEX(Model!$R76:$V76,,MATCH(Model!AW$14,Model!$R$14:'Model'!$V$14,FALSE))*INDEX(Model!$X76:$AB76,MATCH(Model!AW$12+Model!AW$13,Model!$X$14:$AB$14,FALSE))</f>
        <v>1</v>
      </c>
      <c r="AX76" s="23">
        <f>INDEX(Model!$R76:$V76,,MATCH(Model!AX$14,Model!$R$14:'Model'!$V$14,FALSE))*INDEX(Model!$X76:$AB76,MATCH(Model!AX$12+Model!AX$13,Model!$X$14:$AB$14,FALSE))</f>
        <v>0.6</v>
      </c>
      <c r="AY76" s="23">
        <f>INDEX(Model!$R76:$V76,,MATCH(Model!AY$14,Model!$R$14:'Model'!$V$14,FALSE))*INDEX(Model!$X76:$AB76,MATCH(Model!AY$12+Model!AY$13,Model!$X$14:$AB$14,FALSE))</f>
        <v>1</v>
      </c>
      <c r="AZ76" s="23">
        <f>INDEX(Model!$R76:$V76,,MATCH(Model!AZ$14,Model!$R$14:'Model'!$V$14,FALSE))*INDEX(Model!$X76:$AB76,MATCH(Model!AZ$12+Model!AZ$13,Model!$X$14:$AB$14,FALSE))</f>
        <v>1</v>
      </c>
      <c r="BA76" s="23">
        <f>INDEX(Model!$R76:$V76,,MATCH(Model!BA$14,Model!$R$14:'Model'!$V$14,FALSE))*INDEX(Model!$X76:$AB76,MATCH(Model!BA$12+Model!BA$13,Model!$X$14:$AB$14,FALSE))</f>
        <v>1</v>
      </c>
      <c r="BB76" s="23">
        <f>INDEX(Model!$R76:$V76,,MATCH(Model!BB$14,Model!$R$14:'Model'!$V$14,FALSE))*INDEX(Model!$X76:$AB76,MATCH(Model!BB$12+Model!BB$13,Model!$X$14:$AB$14,FALSE))</f>
        <v>1</v>
      </c>
      <c r="BC76" s="23">
        <f>INDEX(Model!$R76:$V76,,MATCH(Model!BC$14,Model!$R$14:'Model'!$V$14,FALSE))*INDEX(Model!$X76:$AB76,MATCH(Model!BC$12+Model!BC$13,Model!$X$14:$AB$14,FALSE))</f>
        <v>0.6</v>
      </c>
      <c r="BD76" s="60"/>
      <c r="BE76" s="33">
        <f>Model!C76*1%</f>
        <v>205.66199483260374</v>
      </c>
      <c r="BF76" s="1"/>
      <c r="BG76" s="1"/>
      <c r="BH76" s="38">
        <f>IF(Model!$C76&lt;Model!CI$12,Model!CI$13,0)</f>
        <v>0</v>
      </c>
      <c r="BI76" s="38">
        <f>IF(Model!$C76&lt;Model!CJ$12,Model!CJ$13,0)</f>
        <v>0</v>
      </c>
      <c r="BJ76" s="38">
        <f>IF(Model!$C76&lt;Model!CK$12,Model!CK$13,0)</f>
        <v>0</v>
      </c>
      <c r="BK76" s="38">
        <f>IF(Model!$C76&lt;Model!CL$12,Model!CL$13,0)</f>
        <v>0</v>
      </c>
      <c r="BL76" s="38">
        <f>IF(Model!$C76&lt;Model!CM$12,Model!CM$13,0)</f>
        <v>0</v>
      </c>
      <c r="BM76" s="38">
        <f>IF(Model!$C76&lt;Model!CN$12,Model!CN$13,0)</f>
        <v>0</v>
      </c>
      <c r="BN76" s="38">
        <f>IF(Model!$C76&lt;Model!CO$12,Model!CO$13,0)</f>
        <v>0</v>
      </c>
      <c r="BO76" s="38">
        <f>IF(Model!$C76&lt;Model!CP$12,Model!CP$13,0)</f>
        <v>0</v>
      </c>
      <c r="BP76" s="38">
        <f>IF(Model!$C76&lt;Model!CQ$12,Model!CQ$13,0)</f>
        <v>0</v>
      </c>
      <c r="BQ76" s="38">
        <f>IF(Model!$C76&lt;Model!CR$12,Model!CR$13,0)</f>
        <v>0</v>
      </c>
      <c r="BR76" s="38">
        <f>IF(Model!$C76&lt;Model!CS$12,Model!CS$13,0)</f>
        <v>0</v>
      </c>
      <c r="BS76" s="38">
        <f>IF(Model!$C76&lt;Model!CT$12,Model!CT$13,0)</f>
        <v>0</v>
      </c>
      <c r="BT76" s="38">
        <f>IF(Model!$C76&lt;Model!CU$12,Model!CU$13,0)</f>
        <v>0</v>
      </c>
      <c r="BU76" s="38">
        <f>IF(Model!$C76&lt;Model!CV$12,Model!CV$13,0)</f>
        <v>0</v>
      </c>
      <c r="BV76" s="38">
        <f>IF(Model!$C76&lt;Model!CW$12,Model!CW$13,0)</f>
        <v>0</v>
      </c>
      <c r="BW76" s="38">
        <f>IF(Model!$C76&lt;Model!CX$12,Model!CX$13,0)</f>
        <v>0</v>
      </c>
      <c r="BX76" s="38">
        <f>IF(Model!$C76&lt;Model!CY$12,Model!CY$13,0)</f>
        <v>0</v>
      </c>
      <c r="BY76" s="38">
        <f>IF(Model!$C76&lt;Model!CZ$12,Model!CZ$13,0)</f>
        <v>0</v>
      </c>
      <c r="BZ76" s="38">
        <f>IF(Model!$C76&lt;Model!DA$12,Model!DA$13,0)</f>
        <v>0</v>
      </c>
      <c r="CA76" s="38">
        <f>IF(Model!$C76&lt;Model!DB$12,Model!DB$13,0)</f>
        <v>0</v>
      </c>
      <c r="CB76" s="38">
        <f>IF(Model!$C76&lt;Model!DC$12,Model!DC$13,0)</f>
        <v>0</v>
      </c>
      <c r="CC76" s="38">
        <f>IF(Model!$C76&lt;Model!DD$12,Model!DD$13,0)</f>
        <v>0</v>
      </c>
      <c r="CD76" s="38">
        <f>IF(Model!$C76&lt;Model!DE$12,Model!DE$13,0)</f>
        <v>0</v>
      </c>
      <c r="CE76" s="38">
        <f>IF(Model!$C76&lt;Model!DF$12,Model!DF$13,0)</f>
        <v>0</v>
      </c>
      <c r="CF76" s="38">
        <f>IF(Model!$C76&lt;Model!DG$12,Model!DG$13,0)</f>
        <v>0</v>
      </c>
      <c r="CG76" s="1"/>
      <c r="CH76" s="1"/>
      <c r="CI76" s="40">
        <f>Model!$BE76+Model!BH76-50</f>
        <v>155.66199483260374</v>
      </c>
      <c r="CJ76" s="40">
        <f>Model!$BE76+Model!BI76-50</f>
        <v>155.66199483260374</v>
      </c>
      <c r="CK76" s="40">
        <f>Model!$BE76+Model!BJ76-50</f>
        <v>155.66199483260374</v>
      </c>
      <c r="CL76" s="40">
        <f>Model!$BE76+Model!BK76-50</f>
        <v>155.66199483260374</v>
      </c>
      <c r="CM76" s="40">
        <f>Model!$BE76+Model!BL76-50</f>
        <v>155.66199483260374</v>
      </c>
      <c r="CN76" s="40">
        <f>Model!$BE76+Model!BM76-50</f>
        <v>155.66199483260374</v>
      </c>
      <c r="CO76" s="40">
        <f>Model!$BE76+Model!BN76-50</f>
        <v>155.66199483260374</v>
      </c>
      <c r="CP76" s="40">
        <f>Model!$BE76+Model!BO76-50</f>
        <v>155.66199483260374</v>
      </c>
      <c r="CQ76" s="40">
        <f>Model!$BE76+Model!BP76-50</f>
        <v>155.66199483260374</v>
      </c>
      <c r="CR76" s="40">
        <f>Model!$BE76+Model!BQ76-50</f>
        <v>155.66199483260374</v>
      </c>
      <c r="CS76" s="40">
        <f>Model!$BE76+Model!BR76-50</f>
        <v>155.66199483260374</v>
      </c>
      <c r="CT76" s="40">
        <f>Model!$BE76+Model!BS76-50</f>
        <v>155.66199483260374</v>
      </c>
      <c r="CU76" s="40">
        <f>Model!$BE76+Model!BT76-50</f>
        <v>155.66199483260374</v>
      </c>
      <c r="CV76" s="40">
        <f>Model!$BE76+Model!BU76-50</f>
        <v>155.66199483260374</v>
      </c>
      <c r="CW76" s="40">
        <f>Model!$BE76+Model!BV76-50</f>
        <v>155.66199483260374</v>
      </c>
      <c r="CX76" s="40">
        <f>Model!$BE76+Model!BW76-50</f>
        <v>155.66199483260374</v>
      </c>
      <c r="CY76" s="40">
        <f>Model!$BE76+Model!BX76-50</f>
        <v>155.66199483260374</v>
      </c>
      <c r="CZ76" s="40">
        <f>Model!$BE76+Model!BY76-50</f>
        <v>155.66199483260374</v>
      </c>
      <c r="DA76" s="40">
        <f>Model!$BE76+Model!BZ76-50</f>
        <v>155.66199483260374</v>
      </c>
      <c r="DB76" s="40">
        <f>Model!$BE76+Model!CA76-50</f>
        <v>155.66199483260374</v>
      </c>
      <c r="DC76" s="40">
        <f>Model!$BE76+Model!CB76-50</f>
        <v>155.66199483260374</v>
      </c>
      <c r="DD76" s="40">
        <f>Model!$BE76+Model!CC76-50</f>
        <v>155.66199483260374</v>
      </c>
      <c r="DE76" s="40">
        <f>Model!$BE76+Model!CD76-50</f>
        <v>155.66199483260374</v>
      </c>
      <c r="DF76" s="40">
        <f>Model!$BE76+Model!CE76-50</f>
        <v>155.66199483260374</v>
      </c>
      <c r="DG76" s="40">
        <f>Model!$BE76+Model!CF76-50</f>
        <v>155.66199483260374</v>
      </c>
      <c r="DH76" s="36"/>
      <c r="DI76" s="36"/>
      <c r="DJ76" s="40">
        <f>Model!AE76*Model!CI76</f>
        <v>155.66199483260374</v>
      </c>
      <c r="DK76" s="40">
        <f>Model!AF76*Model!CJ76</f>
        <v>155.66199483260374</v>
      </c>
      <c r="DL76" s="40">
        <f>Model!AG76*Model!CK76</f>
        <v>155.66199483260374</v>
      </c>
      <c r="DM76" s="40">
        <f>Model!AH76*Model!CL76</f>
        <v>155.66199483260374</v>
      </c>
      <c r="DN76" s="40">
        <f>Model!AI76*Model!CM76</f>
        <v>93.397196899562246</v>
      </c>
      <c r="DO76" s="40">
        <f>Model!AJ76*Model!CN76</f>
        <v>155.66199483260374</v>
      </c>
      <c r="DP76" s="40">
        <f>Model!AK76*Model!CO76</f>
        <v>155.66199483260374</v>
      </c>
      <c r="DQ76" s="40">
        <f>Model!AL76*Model!CP76</f>
        <v>155.66199483260374</v>
      </c>
      <c r="DR76" s="40">
        <f>Model!AM76*Model!CQ76</f>
        <v>155.66199483260374</v>
      </c>
      <c r="DS76" s="40">
        <f>Model!AN76*Model!CR76</f>
        <v>93.397196899562246</v>
      </c>
      <c r="DT76" s="40">
        <f>Model!AO76*Model!CS76</f>
        <v>155.66199483260374</v>
      </c>
      <c r="DU76" s="40">
        <f>Model!AP76*Model!CT76</f>
        <v>155.66199483260374</v>
      </c>
      <c r="DV76" s="40">
        <f>Model!AQ76*Model!CU76</f>
        <v>155.66199483260374</v>
      </c>
      <c r="DW76" s="40">
        <f>Model!AR76*Model!CV76</f>
        <v>155.66199483260374</v>
      </c>
      <c r="DX76" s="40">
        <f>Model!AS76*Model!CW76</f>
        <v>93.397196899562246</v>
      </c>
      <c r="DY76" s="40">
        <f>Model!AT76*Model!CX76</f>
        <v>155.66199483260374</v>
      </c>
      <c r="DZ76" s="40">
        <f>Model!AU76*Model!CY76</f>
        <v>155.66199483260374</v>
      </c>
      <c r="EA76" s="40">
        <f>Model!AV76*Model!CZ76</f>
        <v>155.66199483260374</v>
      </c>
      <c r="EB76" s="40">
        <f>Model!AW76*Model!DA76</f>
        <v>155.66199483260374</v>
      </c>
      <c r="EC76" s="40">
        <f>Model!AX76*Model!DB76</f>
        <v>93.397196899562246</v>
      </c>
      <c r="ED76" s="40">
        <f>Model!AY76*Model!DC76</f>
        <v>155.66199483260374</v>
      </c>
      <c r="EE76" s="40">
        <f>Model!AZ76*Model!DD76</f>
        <v>155.66199483260374</v>
      </c>
      <c r="EF76" s="40">
        <f>Model!BA76*Model!DE76</f>
        <v>155.66199483260374</v>
      </c>
      <c r="EG76" s="40">
        <f>Model!BB76*Model!DF76</f>
        <v>155.66199483260374</v>
      </c>
      <c r="EH76" s="40">
        <f>Model!BC76*Model!DG76</f>
        <v>93.397196899562246</v>
      </c>
      <c r="EI76" s="36"/>
      <c r="EJ76" s="36"/>
      <c r="EK76" s="36"/>
      <c r="EL76" s="36"/>
      <c r="EM76" s="36"/>
      <c r="EN76" s="36"/>
      <c r="EO76" s="36"/>
      <c r="EP76" s="36"/>
      <c r="EQ76" s="36"/>
      <c r="ER76" s="36"/>
      <c r="ES76" s="36"/>
      <c r="ET76" s="36"/>
      <c r="EU76" s="36"/>
    </row>
    <row r="77" spans="1:151">
      <c r="A77">
        <v>1117</v>
      </c>
      <c r="B77" s="29">
        <f>INDEX('Customer Longevity'!$A$7:$A$206,MATCH(Scratch!A77,'Customer Longevity'!$B$7:$B$206,0))</f>
        <v>9.6896445909438285</v>
      </c>
      <c r="C77" s="3">
        <f ca="1">VLOOKUP(A77,'Average Balance'!A:B,2,FALSE)</f>
        <v>13124.396859292428</v>
      </c>
      <c r="D77" s="3"/>
      <c r="E77" s="29">
        <f>INDEX('Distance to Each Branch'!$C$7:$C$806,MATCH(Scratch!$A77&amp;Scratch!E$14,'Distance to Each Branch'!$K$7:$K$806,0))</f>
        <v>6.5564227012054319</v>
      </c>
      <c r="F77" s="29">
        <f>INDEX('Distance to Each Branch'!$C$7:$C$806,MATCH(Scratch!$A77&amp;Scratch!F$14,'Distance to Each Branch'!$K$7:$K$806,0))</f>
        <v>0.50920734505757204</v>
      </c>
      <c r="G77" s="29">
        <f>INDEX('Distance to Each Branch'!$C$7:$C$806,MATCH(Scratch!$A77&amp;Scratch!G$14,'Distance to Each Branch'!$K$7:$K$806,0))</f>
        <v>4.7568669283983862</v>
      </c>
      <c r="H77" s="29">
        <f>INDEX('Distance to Each Branch'!$C$7:$C$806,MATCH(Scratch!$A77&amp;Scratch!H$14,'Distance to Each Branch'!$K$7:$K$806,0))</f>
        <v>3.7793260034363652</v>
      </c>
      <c r="I77" s="29" t="str">
        <f t="shared" si="24"/>
        <v>Branch B</v>
      </c>
      <c r="K77" s="34">
        <f>MIN(Model!E77:'Model'!H77)</f>
        <v>0.50920734505757204</v>
      </c>
      <c r="L77" s="34">
        <v>0</v>
      </c>
      <c r="M77" s="29">
        <f>IF(Model!E77=Model!$K77,SMALL(Model!$E77:'Model'!$H77,2)-Model!$K77,0)</f>
        <v>0</v>
      </c>
      <c r="N77" s="29">
        <f>IF(Model!F77=Model!$K77,SMALL(Model!$E77:'Model'!$H77,2)-Model!$K77,0)</f>
        <v>3.2701186583787933</v>
      </c>
      <c r="O77" s="29">
        <f>IF(Model!G77=Model!$K77,SMALL(Model!$E77:'Model'!$H77,2)-Model!$K77,0)</f>
        <v>0</v>
      </c>
      <c r="P77" s="29">
        <f>IF(Model!H77=Model!$K77,SMALL(Model!$E77:'Model'!$H77,2)-Model!$K77,0)</f>
        <v>0</v>
      </c>
      <c r="R77" s="23">
        <v>1</v>
      </c>
      <c r="S77" s="23">
        <f>(1-IF(Model!M77=0,0,INDEX('Branch Closure Driven Attrition'!$D$9:$G$12,MATCH(Model!$B77,'Branch Closure Driven Attrition'!$C$9:$C$12,TRUE),MATCH(Model!M77,'Branch Closure Driven Attrition'!$D$8:$G$8,TRUE))))</f>
        <v>1</v>
      </c>
      <c r="T77" s="23">
        <f>(1-IF(Model!N77=0,0,INDEX('Branch Closure Driven Attrition'!$D$9:$G$12,MATCH(Model!$B77,'Branch Closure Driven Attrition'!$C$9:$C$12,TRUE),MATCH(Model!N77,'Branch Closure Driven Attrition'!$D$8:$G$8,TRUE))))</f>
        <v>0.65</v>
      </c>
      <c r="U77" s="23">
        <f>(1-IF(Model!O77=0,0,INDEX('Branch Closure Driven Attrition'!$D$9:$G$12,MATCH(Model!$B77,'Branch Closure Driven Attrition'!$C$9:$C$12,TRUE),MATCH(Model!O77,'Branch Closure Driven Attrition'!$D$8:$G$8,TRUE))))</f>
        <v>1</v>
      </c>
      <c r="V77" s="23">
        <f>(1-IF(Model!P77=0,0,INDEX('Branch Closure Driven Attrition'!$D$9:$G$12,MATCH(Model!$B77,'Branch Closure Driven Attrition'!$C$9:$C$12,TRUE),MATCH(Model!P77,'Branch Closure Driven Attrition'!$D$8:$G$8,TRUE))))</f>
        <v>1</v>
      </c>
      <c r="W77" s="29"/>
      <c r="X77" s="23">
        <f>Model!R77</f>
        <v>1</v>
      </c>
      <c r="Y77" s="23">
        <f>IF(Model!$C77&lt;'Fee Driven Attrition'!$I$8,1-IF(Model!Y$13='Fee Driven Attrition'!$J$7,'Fee Driven Attrition'!$J$8,'Fee Driven Attrition'!$K$8),1)</f>
        <v>1</v>
      </c>
      <c r="Z77" s="23">
        <f>IF(Model!$C77&lt;'Fee Driven Attrition'!$I$9,1-IF(Model!Z$13='Fee Driven Attrition'!$J$7,'Fee Driven Attrition'!$J$9,'Fee Driven Attrition'!$K$9),1)</f>
        <v>0.95</v>
      </c>
      <c r="AA77" s="23">
        <f>IF(Model!$C77&lt;'Fee Driven Attrition'!$I$8,1-IF(Model!AA$13='Fee Driven Attrition'!$J$7,'Fee Driven Attrition'!$J$8,'Fee Driven Attrition'!$K$8),1)</f>
        <v>1</v>
      </c>
      <c r="AB77" s="23">
        <f>IF(Model!$C77&lt;'Fee Driven Attrition'!$I$9,1-IF(Model!AB$13='Fee Driven Attrition'!$J$7,'Fee Driven Attrition'!$J$9,'Fee Driven Attrition'!$K$9),1)</f>
        <v>0.85</v>
      </c>
      <c r="AC77" s="29"/>
      <c r="AD77" s="23"/>
      <c r="AE77" s="23">
        <f>INDEX(Model!$R77:$V77,,MATCH(Model!AE$14,Model!$R$14:'Model'!$V$14,FALSE))*INDEX(Model!$X77:$AB77,MATCH(Model!AE$12+Model!AE$13,Model!$X$14:$AB$14,FALSE))</f>
        <v>1</v>
      </c>
      <c r="AF77" s="23">
        <f>INDEX(Model!$R77:$V77,,MATCH(Model!AF$14,Model!$R$14:'Model'!$V$14,FALSE))*INDEX(Model!$X77:$AB77,MATCH(Model!AF$12+Model!AF$13,Model!$X$14:$AB$14,FALSE))</f>
        <v>1</v>
      </c>
      <c r="AG77" s="23">
        <f>INDEX(Model!$R77:$V77,,MATCH(Model!AG$14,Model!$R$14:'Model'!$V$14,FALSE))*INDEX(Model!$X77:$AB77,MATCH(Model!AG$12+Model!AG$13,Model!$X$14:$AB$14,FALSE))</f>
        <v>0.65</v>
      </c>
      <c r="AH77" s="23">
        <f>INDEX(Model!$R77:$V77,,MATCH(Model!AH$14,Model!$R$14:'Model'!$V$14,FALSE))*INDEX(Model!$X77:$AB77,MATCH(Model!AH$12+Model!AH$13,Model!$X$14:$AB$14,FALSE))</f>
        <v>1</v>
      </c>
      <c r="AI77" s="23">
        <f>INDEX(Model!$R77:$V77,,MATCH(Model!AI$14,Model!$R$14:'Model'!$V$14,FALSE))*INDEX(Model!$X77:$AB77,MATCH(Model!AI$12+Model!AI$13,Model!$X$14:$AB$14,FALSE))</f>
        <v>1</v>
      </c>
      <c r="AJ77" s="23">
        <f>INDEX(Model!$R77:$V77,,MATCH(Model!AJ$14,Model!$R$14:'Model'!$V$14,FALSE))*INDEX(Model!$X77:$AB77,MATCH(Model!AJ$12+Model!AJ$13,Model!$X$14:$AB$14,FALSE))</f>
        <v>1</v>
      </c>
      <c r="AK77" s="23">
        <f>INDEX(Model!$R77:$V77,,MATCH(Model!AK$14,Model!$R$14:'Model'!$V$14,FALSE))*INDEX(Model!$X77:$AB77,MATCH(Model!AK$12+Model!AK$13,Model!$X$14:$AB$14,FALSE))</f>
        <v>1</v>
      </c>
      <c r="AL77" s="23">
        <f>INDEX(Model!$R77:$V77,,MATCH(Model!AL$14,Model!$R$14:'Model'!$V$14,FALSE))*INDEX(Model!$X77:$AB77,MATCH(Model!AL$12+Model!AL$13,Model!$X$14:$AB$14,FALSE))</f>
        <v>0.65</v>
      </c>
      <c r="AM77" s="23">
        <f>INDEX(Model!$R77:$V77,,MATCH(Model!AM$14,Model!$R$14:'Model'!$V$14,FALSE))*INDEX(Model!$X77:$AB77,MATCH(Model!AM$12+Model!AM$13,Model!$X$14:$AB$14,FALSE))</f>
        <v>1</v>
      </c>
      <c r="AN77" s="23">
        <f>INDEX(Model!$R77:$V77,,MATCH(Model!AN$14,Model!$R$14:'Model'!$V$14,FALSE))*INDEX(Model!$X77:$AB77,MATCH(Model!AN$12+Model!AN$13,Model!$X$14:$AB$14,FALSE))</f>
        <v>1</v>
      </c>
      <c r="AO77" s="23">
        <f>INDEX(Model!$R77:$V77,,MATCH(Model!AO$14,Model!$R$14:'Model'!$V$14,FALSE))*INDEX(Model!$X77:$AB77,MATCH(Model!AO$12+Model!AO$13,Model!$X$14:$AB$14,FALSE))</f>
        <v>0.95</v>
      </c>
      <c r="AP77" s="23">
        <f>INDEX(Model!$R77:$V77,,MATCH(Model!AP$14,Model!$R$14:'Model'!$V$14,FALSE))*INDEX(Model!$X77:$AB77,MATCH(Model!AP$12+Model!AP$13,Model!$X$14:$AB$14,FALSE))</f>
        <v>0.95</v>
      </c>
      <c r="AQ77" s="23">
        <f>INDEX(Model!$R77:$V77,,MATCH(Model!AQ$14,Model!$R$14:'Model'!$V$14,FALSE))*INDEX(Model!$X77:$AB77,MATCH(Model!AQ$12+Model!AQ$13,Model!$X$14:$AB$14,FALSE))</f>
        <v>0.61749999999999994</v>
      </c>
      <c r="AR77" s="23">
        <f>INDEX(Model!$R77:$V77,,MATCH(Model!AR$14,Model!$R$14:'Model'!$V$14,FALSE))*INDEX(Model!$X77:$AB77,MATCH(Model!AR$12+Model!AR$13,Model!$X$14:$AB$14,FALSE))</f>
        <v>0.95</v>
      </c>
      <c r="AS77" s="23">
        <f>INDEX(Model!$R77:$V77,,MATCH(Model!AS$14,Model!$R$14:'Model'!$V$14,FALSE))*INDEX(Model!$X77:$AB77,MATCH(Model!AS$12+Model!AS$13,Model!$X$14:$AB$14,FALSE))</f>
        <v>0.95</v>
      </c>
      <c r="AT77" s="23">
        <f>INDEX(Model!$R77:$V77,,MATCH(Model!AT$14,Model!$R$14:'Model'!$V$14,FALSE))*INDEX(Model!$X77:$AB77,MATCH(Model!AT$12+Model!AT$13,Model!$X$14:$AB$14,FALSE))</f>
        <v>1</v>
      </c>
      <c r="AU77" s="23">
        <f>INDEX(Model!$R77:$V77,,MATCH(Model!AU$14,Model!$R$14:'Model'!$V$14,FALSE))*INDEX(Model!$X77:$AB77,MATCH(Model!AU$12+Model!AU$13,Model!$X$14:$AB$14,FALSE))</f>
        <v>1</v>
      </c>
      <c r="AV77" s="23">
        <f>INDEX(Model!$R77:$V77,,MATCH(Model!AV$14,Model!$R$14:'Model'!$V$14,FALSE))*INDEX(Model!$X77:$AB77,MATCH(Model!AV$12+Model!AV$13,Model!$X$14:$AB$14,FALSE))</f>
        <v>0.65</v>
      </c>
      <c r="AW77" s="23">
        <f>INDEX(Model!$R77:$V77,,MATCH(Model!AW$14,Model!$R$14:'Model'!$V$14,FALSE))*INDEX(Model!$X77:$AB77,MATCH(Model!AW$12+Model!AW$13,Model!$X$14:$AB$14,FALSE))</f>
        <v>1</v>
      </c>
      <c r="AX77" s="23">
        <f>INDEX(Model!$R77:$V77,,MATCH(Model!AX$14,Model!$R$14:'Model'!$V$14,FALSE))*INDEX(Model!$X77:$AB77,MATCH(Model!AX$12+Model!AX$13,Model!$X$14:$AB$14,FALSE))</f>
        <v>1</v>
      </c>
      <c r="AY77" s="23">
        <f>INDEX(Model!$R77:$V77,,MATCH(Model!AY$14,Model!$R$14:'Model'!$V$14,FALSE))*INDEX(Model!$X77:$AB77,MATCH(Model!AY$12+Model!AY$13,Model!$X$14:$AB$14,FALSE))</f>
        <v>0.85</v>
      </c>
      <c r="AZ77" s="23">
        <f>INDEX(Model!$R77:$V77,,MATCH(Model!AZ$14,Model!$R$14:'Model'!$V$14,FALSE))*INDEX(Model!$X77:$AB77,MATCH(Model!AZ$12+Model!AZ$13,Model!$X$14:$AB$14,FALSE))</f>
        <v>0.85</v>
      </c>
      <c r="BA77" s="23">
        <f>INDEX(Model!$R77:$V77,,MATCH(Model!BA$14,Model!$R$14:'Model'!$V$14,FALSE))*INDEX(Model!$X77:$AB77,MATCH(Model!BA$12+Model!BA$13,Model!$X$14:$AB$14,FALSE))</f>
        <v>0.55249999999999999</v>
      </c>
      <c r="BB77" s="23">
        <f>INDEX(Model!$R77:$V77,,MATCH(Model!BB$14,Model!$R$14:'Model'!$V$14,FALSE))*INDEX(Model!$X77:$AB77,MATCH(Model!BB$12+Model!BB$13,Model!$X$14:$AB$14,FALSE))</f>
        <v>0.85</v>
      </c>
      <c r="BC77" s="23">
        <f>INDEX(Model!$R77:$V77,,MATCH(Model!BC$14,Model!$R$14:'Model'!$V$14,FALSE))*INDEX(Model!$X77:$AB77,MATCH(Model!BC$12+Model!BC$13,Model!$X$14:$AB$14,FALSE))</f>
        <v>0.85</v>
      </c>
      <c r="BD77" s="60"/>
      <c r="BE77" s="33">
        <f>Model!C77*1%</f>
        <v>131.24396859292429</v>
      </c>
      <c r="BF77" s="1"/>
      <c r="BG77" s="1"/>
      <c r="BH77" s="38">
        <f>IF(Model!$C77&lt;Model!CI$12,Model!CI$13,0)</f>
        <v>0</v>
      </c>
      <c r="BI77" s="38">
        <f>IF(Model!$C77&lt;Model!CJ$12,Model!CJ$13,0)</f>
        <v>0</v>
      </c>
      <c r="BJ77" s="38">
        <f>IF(Model!$C77&lt;Model!CK$12,Model!CK$13,0)</f>
        <v>0</v>
      </c>
      <c r="BK77" s="38">
        <f>IF(Model!$C77&lt;Model!CL$12,Model!CL$13,0)</f>
        <v>0</v>
      </c>
      <c r="BL77" s="38">
        <f>IF(Model!$C77&lt;Model!CM$12,Model!CM$13,0)</f>
        <v>0</v>
      </c>
      <c r="BM77" s="38">
        <f>IF(Model!$C77&lt;Model!CN$12,Model!CN$13,0)</f>
        <v>0</v>
      </c>
      <c r="BN77" s="38">
        <f>IF(Model!$C77&lt;Model!CO$12,Model!CO$13,0)</f>
        <v>0</v>
      </c>
      <c r="BO77" s="38">
        <f>IF(Model!$C77&lt;Model!CP$12,Model!CP$13,0)</f>
        <v>0</v>
      </c>
      <c r="BP77" s="38">
        <f>IF(Model!$C77&lt;Model!CQ$12,Model!CQ$13,0)</f>
        <v>0</v>
      </c>
      <c r="BQ77" s="38">
        <f>IF(Model!$C77&lt;Model!CR$12,Model!CR$13,0)</f>
        <v>0</v>
      </c>
      <c r="BR77" s="38">
        <f>IF(Model!$C77&lt;Model!CS$12,Model!CS$13,0)</f>
        <v>40</v>
      </c>
      <c r="BS77" s="38">
        <f>IF(Model!$C77&lt;Model!CT$12,Model!CT$13,0)</f>
        <v>40</v>
      </c>
      <c r="BT77" s="38">
        <f>IF(Model!$C77&lt;Model!CU$12,Model!CU$13,0)</f>
        <v>40</v>
      </c>
      <c r="BU77" s="38">
        <f>IF(Model!$C77&lt;Model!CV$12,Model!CV$13,0)</f>
        <v>40</v>
      </c>
      <c r="BV77" s="38">
        <f>IF(Model!$C77&lt;Model!CW$12,Model!CW$13,0)</f>
        <v>40</v>
      </c>
      <c r="BW77" s="38">
        <f>IF(Model!$C77&lt;Model!CX$12,Model!CX$13,0)</f>
        <v>0</v>
      </c>
      <c r="BX77" s="38">
        <f>IF(Model!$C77&lt;Model!CY$12,Model!CY$13,0)</f>
        <v>0</v>
      </c>
      <c r="BY77" s="38">
        <f>IF(Model!$C77&lt;Model!CZ$12,Model!CZ$13,0)</f>
        <v>0</v>
      </c>
      <c r="BZ77" s="38">
        <f>IF(Model!$C77&lt;Model!DA$12,Model!DA$13,0)</f>
        <v>0</v>
      </c>
      <c r="CA77" s="38">
        <f>IF(Model!$C77&lt;Model!DB$12,Model!DB$13,0)</f>
        <v>0</v>
      </c>
      <c r="CB77" s="38">
        <f>IF(Model!$C77&lt;Model!DC$12,Model!DC$13,0)</f>
        <v>60</v>
      </c>
      <c r="CC77" s="38">
        <f>IF(Model!$C77&lt;Model!DD$12,Model!DD$13,0)</f>
        <v>60</v>
      </c>
      <c r="CD77" s="38">
        <f>IF(Model!$C77&lt;Model!DE$12,Model!DE$13,0)</f>
        <v>60</v>
      </c>
      <c r="CE77" s="38">
        <f>IF(Model!$C77&lt;Model!DF$12,Model!DF$13,0)</f>
        <v>60</v>
      </c>
      <c r="CF77" s="38">
        <f>IF(Model!$C77&lt;Model!DG$12,Model!DG$13,0)</f>
        <v>60</v>
      </c>
      <c r="CG77" s="1"/>
      <c r="CH77" s="1"/>
      <c r="CI77" s="40">
        <f>Model!$BE77+Model!BH77-50</f>
        <v>81.24396859292429</v>
      </c>
      <c r="CJ77" s="40">
        <f>Model!$BE77+Model!BI77-50</f>
        <v>81.24396859292429</v>
      </c>
      <c r="CK77" s="40">
        <f>Model!$BE77+Model!BJ77-50</f>
        <v>81.24396859292429</v>
      </c>
      <c r="CL77" s="40">
        <f>Model!$BE77+Model!BK77-50</f>
        <v>81.24396859292429</v>
      </c>
      <c r="CM77" s="40">
        <f>Model!$BE77+Model!BL77-50</f>
        <v>81.24396859292429</v>
      </c>
      <c r="CN77" s="40">
        <f>Model!$BE77+Model!BM77-50</f>
        <v>81.24396859292429</v>
      </c>
      <c r="CO77" s="40">
        <f>Model!$BE77+Model!BN77-50</f>
        <v>81.24396859292429</v>
      </c>
      <c r="CP77" s="40">
        <f>Model!$BE77+Model!BO77-50</f>
        <v>81.24396859292429</v>
      </c>
      <c r="CQ77" s="40">
        <f>Model!$BE77+Model!BP77-50</f>
        <v>81.24396859292429</v>
      </c>
      <c r="CR77" s="40">
        <f>Model!$BE77+Model!BQ77-50</f>
        <v>81.24396859292429</v>
      </c>
      <c r="CS77" s="40">
        <f>Model!$BE77+Model!BR77-50</f>
        <v>121.24396859292429</v>
      </c>
      <c r="CT77" s="40">
        <f>Model!$BE77+Model!BS77-50</f>
        <v>121.24396859292429</v>
      </c>
      <c r="CU77" s="40">
        <f>Model!$BE77+Model!BT77-50</f>
        <v>121.24396859292429</v>
      </c>
      <c r="CV77" s="40">
        <f>Model!$BE77+Model!BU77-50</f>
        <v>121.24396859292429</v>
      </c>
      <c r="CW77" s="40">
        <f>Model!$BE77+Model!BV77-50</f>
        <v>121.24396859292429</v>
      </c>
      <c r="CX77" s="40">
        <f>Model!$BE77+Model!BW77-50</f>
        <v>81.24396859292429</v>
      </c>
      <c r="CY77" s="40">
        <f>Model!$BE77+Model!BX77-50</f>
        <v>81.24396859292429</v>
      </c>
      <c r="CZ77" s="40">
        <f>Model!$BE77+Model!BY77-50</f>
        <v>81.24396859292429</v>
      </c>
      <c r="DA77" s="40">
        <f>Model!$BE77+Model!BZ77-50</f>
        <v>81.24396859292429</v>
      </c>
      <c r="DB77" s="40">
        <f>Model!$BE77+Model!CA77-50</f>
        <v>81.24396859292429</v>
      </c>
      <c r="DC77" s="40">
        <f>Model!$BE77+Model!CB77-50</f>
        <v>141.24396859292429</v>
      </c>
      <c r="DD77" s="40">
        <f>Model!$BE77+Model!CC77-50</f>
        <v>141.24396859292429</v>
      </c>
      <c r="DE77" s="40">
        <f>Model!$BE77+Model!CD77-50</f>
        <v>141.24396859292429</v>
      </c>
      <c r="DF77" s="40">
        <f>Model!$BE77+Model!CE77-50</f>
        <v>141.24396859292429</v>
      </c>
      <c r="DG77" s="40">
        <f>Model!$BE77+Model!CF77-50</f>
        <v>141.24396859292429</v>
      </c>
      <c r="DH77" s="36"/>
      <c r="DI77" s="36"/>
      <c r="DJ77" s="40">
        <f>Model!AE77*Model!CI77</f>
        <v>81.24396859292429</v>
      </c>
      <c r="DK77" s="40">
        <f>Model!AF77*Model!CJ77</f>
        <v>81.24396859292429</v>
      </c>
      <c r="DL77" s="40">
        <f>Model!AG77*Model!CK77</f>
        <v>52.808579585400793</v>
      </c>
      <c r="DM77" s="40">
        <f>Model!AH77*Model!CL77</f>
        <v>81.24396859292429</v>
      </c>
      <c r="DN77" s="40">
        <f>Model!AI77*Model!CM77</f>
        <v>81.24396859292429</v>
      </c>
      <c r="DO77" s="40">
        <f>Model!AJ77*Model!CN77</f>
        <v>81.24396859292429</v>
      </c>
      <c r="DP77" s="40">
        <f>Model!AK77*Model!CO77</f>
        <v>81.24396859292429</v>
      </c>
      <c r="DQ77" s="40">
        <f>Model!AL77*Model!CP77</f>
        <v>52.808579585400793</v>
      </c>
      <c r="DR77" s="40">
        <f>Model!AM77*Model!CQ77</f>
        <v>81.24396859292429</v>
      </c>
      <c r="DS77" s="40">
        <f>Model!AN77*Model!CR77</f>
        <v>81.24396859292429</v>
      </c>
      <c r="DT77" s="40">
        <f>Model!AO77*Model!CS77</f>
        <v>115.18177016327807</v>
      </c>
      <c r="DU77" s="40">
        <f>Model!AP77*Model!CT77</f>
        <v>115.18177016327807</v>
      </c>
      <c r="DV77" s="40">
        <f>Model!AQ77*Model!CU77</f>
        <v>74.86815060613074</v>
      </c>
      <c r="DW77" s="40">
        <f>Model!AR77*Model!CV77</f>
        <v>115.18177016327807</v>
      </c>
      <c r="DX77" s="40">
        <f>Model!AS77*Model!CW77</f>
        <v>115.18177016327807</v>
      </c>
      <c r="DY77" s="40">
        <f>Model!AT77*Model!CX77</f>
        <v>81.24396859292429</v>
      </c>
      <c r="DZ77" s="40">
        <f>Model!AU77*Model!CY77</f>
        <v>81.24396859292429</v>
      </c>
      <c r="EA77" s="40">
        <f>Model!AV77*Model!CZ77</f>
        <v>52.808579585400793</v>
      </c>
      <c r="EB77" s="40">
        <f>Model!AW77*Model!DA77</f>
        <v>81.24396859292429</v>
      </c>
      <c r="EC77" s="40">
        <f>Model!AX77*Model!DB77</f>
        <v>81.24396859292429</v>
      </c>
      <c r="ED77" s="40">
        <f>Model!AY77*Model!DC77</f>
        <v>120.05737330398564</v>
      </c>
      <c r="EE77" s="40">
        <f>Model!AZ77*Model!DD77</f>
        <v>120.05737330398564</v>
      </c>
      <c r="EF77" s="40">
        <f>Model!BA77*Model!DE77</f>
        <v>78.037292647590675</v>
      </c>
      <c r="EG77" s="40">
        <f>Model!BB77*Model!DF77</f>
        <v>120.05737330398564</v>
      </c>
      <c r="EH77" s="40">
        <f>Model!BC77*Model!DG77</f>
        <v>120.05737330398564</v>
      </c>
      <c r="EI77" s="36"/>
      <c r="EJ77" s="36"/>
      <c r="EK77" s="36"/>
      <c r="EL77" s="36"/>
      <c r="EM77" s="36"/>
      <c r="EN77" s="36"/>
      <c r="EO77" s="36"/>
      <c r="EP77" s="36"/>
      <c r="EQ77" s="36"/>
      <c r="ER77" s="36"/>
      <c r="ES77" s="36"/>
      <c r="ET77" s="36"/>
      <c r="EU77" s="36"/>
    </row>
    <row r="78" spans="1:151">
      <c r="A78">
        <v>1030</v>
      </c>
      <c r="B78" s="29">
        <f>INDEX('Customer Longevity'!$A$7:$A$206,MATCH(Scratch!A78,'Customer Longevity'!$B$7:$B$206,0))</f>
        <v>7.2656434680771476</v>
      </c>
      <c r="C78" s="3">
        <f ca="1">VLOOKUP(A78,'Average Balance'!A:B,2,FALSE)</f>
        <v>11169.849817424274</v>
      </c>
      <c r="D78" s="3"/>
      <c r="E78" s="29">
        <f>INDEX('Distance to Each Branch'!$C$7:$C$806,MATCH(Scratch!$A78&amp;Scratch!E$14,'Distance to Each Branch'!$K$7:$K$806,0))</f>
        <v>7.3222346473753834</v>
      </c>
      <c r="F78" s="29">
        <f>INDEX('Distance to Each Branch'!$C$7:$C$806,MATCH(Scratch!$A78&amp;Scratch!F$14,'Distance to Each Branch'!$K$7:$K$806,0))</f>
        <v>0.62840219990094093</v>
      </c>
      <c r="G78" s="29">
        <f>INDEX('Distance to Each Branch'!$C$7:$C$806,MATCH(Scratch!$A78&amp;Scratch!G$14,'Distance to Each Branch'!$K$7:$K$806,0))</f>
        <v>2.4849898120224974</v>
      </c>
      <c r="H78" s="29">
        <f>INDEX('Distance to Each Branch'!$C$7:$C$806,MATCH(Scratch!$A78&amp;Scratch!H$14,'Distance to Each Branch'!$K$7:$K$806,0))</f>
        <v>0.78031104523534878</v>
      </c>
      <c r="I78" s="29" t="str">
        <f t="shared" si="24"/>
        <v>Branch B</v>
      </c>
      <c r="K78" s="34">
        <f>MIN(Model!E78:'Model'!H78)</f>
        <v>0.62840219990094093</v>
      </c>
      <c r="L78" s="34">
        <v>0</v>
      </c>
      <c r="M78" s="29">
        <f>IF(Model!E78=Model!$K78,SMALL(Model!$E78:'Model'!$H78,2)-Model!$K78,0)</f>
        <v>0</v>
      </c>
      <c r="N78" s="29">
        <f>IF(Model!F78=Model!$K78,SMALL(Model!$E78:'Model'!$H78,2)-Model!$K78,0)</f>
        <v>0.15190884533440785</v>
      </c>
      <c r="O78" s="29">
        <f>IF(Model!G78=Model!$K78,SMALL(Model!$E78:'Model'!$H78,2)-Model!$K78,0)</f>
        <v>0</v>
      </c>
      <c r="P78" s="29">
        <f>IF(Model!H78=Model!$K78,SMALL(Model!$E78:'Model'!$H78,2)-Model!$K78,0)</f>
        <v>0</v>
      </c>
      <c r="R78" s="23">
        <v>1</v>
      </c>
      <c r="S78" s="23">
        <f>(1-IF(Model!M78=0,0,INDEX('Branch Closure Driven Attrition'!$D$9:$G$12,MATCH(Model!$B78,'Branch Closure Driven Attrition'!$C$9:$C$12,TRUE),MATCH(Model!M78,'Branch Closure Driven Attrition'!$D$8:$G$8,TRUE))))</f>
        <v>1</v>
      </c>
      <c r="T78" s="23">
        <f>(1-IF(Model!N78=0,0,INDEX('Branch Closure Driven Attrition'!$D$9:$G$12,MATCH(Model!$B78,'Branch Closure Driven Attrition'!$C$9:$C$12,TRUE),MATCH(Model!N78,'Branch Closure Driven Attrition'!$D$8:$G$8,TRUE))))</f>
        <v>0.8</v>
      </c>
      <c r="U78" s="23">
        <f>(1-IF(Model!O78=0,0,INDEX('Branch Closure Driven Attrition'!$D$9:$G$12,MATCH(Model!$B78,'Branch Closure Driven Attrition'!$C$9:$C$12,TRUE),MATCH(Model!O78,'Branch Closure Driven Attrition'!$D$8:$G$8,TRUE))))</f>
        <v>1</v>
      </c>
      <c r="V78" s="23">
        <f>(1-IF(Model!P78=0,0,INDEX('Branch Closure Driven Attrition'!$D$9:$G$12,MATCH(Model!$B78,'Branch Closure Driven Attrition'!$C$9:$C$12,TRUE),MATCH(Model!P78,'Branch Closure Driven Attrition'!$D$8:$G$8,TRUE))))</f>
        <v>1</v>
      </c>
      <c r="W78" s="29"/>
      <c r="X78" s="23">
        <f>Model!R78</f>
        <v>1</v>
      </c>
      <c r="Y78" s="23">
        <f>IF(Model!$C78&lt;'Fee Driven Attrition'!$I$8,1-IF(Model!Y$13='Fee Driven Attrition'!$J$7,'Fee Driven Attrition'!$J$8,'Fee Driven Attrition'!$K$8),1)</f>
        <v>0.9</v>
      </c>
      <c r="Z78" s="23">
        <f>IF(Model!$C78&lt;'Fee Driven Attrition'!$I$9,1-IF(Model!Z$13='Fee Driven Attrition'!$J$7,'Fee Driven Attrition'!$J$9,'Fee Driven Attrition'!$K$9),1)</f>
        <v>0.95</v>
      </c>
      <c r="AA78" s="23">
        <f>IF(Model!$C78&lt;'Fee Driven Attrition'!$I$8,1-IF(Model!AA$13='Fee Driven Attrition'!$J$7,'Fee Driven Attrition'!$J$8,'Fee Driven Attrition'!$K$8),1)</f>
        <v>0.8</v>
      </c>
      <c r="AB78" s="23">
        <f>IF(Model!$C78&lt;'Fee Driven Attrition'!$I$9,1-IF(Model!AB$13='Fee Driven Attrition'!$J$7,'Fee Driven Attrition'!$J$9,'Fee Driven Attrition'!$K$9),1)</f>
        <v>0.85</v>
      </c>
      <c r="AC78" s="29"/>
      <c r="AD78" s="23"/>
      <c r="AE78" s="23">
        <f>INDEX(Model!$R78:$V78,,MATCH(Model!AE$14,Model!$R$14:'Model'!$V$14,FALSE))*INDEX(Model!$X78:$AB78,MATCH(Model!AE$12+Model!AE$13,Model!$X$14:$AB$14,FALSE))</f>
        <v>1</v>
      </c>
      <c r="AF78" s="23">
        <f>INDEX(Model!$R78:$V78,,MATCH(Model!AF$14,Model!$R$14:'Model'!$V$14,FALSE))*INDEX(Model!$X78:$AB78,MATCH(Model!AF$12+Model!AF$13,Model!$X$14:$AB$14,FALSE))</f>
        <v>1</v>
      </c>
      <c r="AG78" s="23">
        <f>INDEX(Model!$R78:$V78,,MATCH(Model!AG$14,Model!$R$14:'Model'!$V$14,FALSE))*INDEX(Model!$X78:$AB78,MATCH(Model!AG$12+Model!AG$13,Model!$X$14:$AB$14,FALSE))</f>
        <v>0.8</v>
      </c>
      <c r="AH78" s="23">
        <f>INDEX(Model!$R78:$V78,,MATCH(Model!AH$14,Model!$R$14:'Model'!$V$14,FALSE))*INDEX(Model!$X78:$AB78,MATCH(Model!AH$12+Model!AH$13,Model!$X$14:$AB$14,FALSE))</f>
        <v>1</v>
      </c>
      <c r="AI78" s="23">
        <f>INDEX(Model!$R78:$V78,,MATCH(Model!AI$14,Model!$R$14:'Model'!$V$14,FALSE))*INDEX(Model!$X78:$AB78,MATCH(Model!AI$12+Model!AI$13,Model!$X$14:$AB$14,FALSE))</f>
        <v>1</v>
      </c>
      <c r="AJ78" s="23">
        <f>INDEX(Model!$R78:$V78,,MATCH(Model!AJ$14,Model!$R$14:'Model'!$V$14,FALSE))*INDEX(Model!$X78:$AB78,MATCH(Model!AJ$12+Model!AJ$13,Model!$X$14:$AB$14,FALSE))</f>
        <v>0.9</v>
      </c>
      <c r="AK78" s="23">
        <f>INDEX(Model!$R78:$V78,,MATCH(Model!AK$14,Model!$R$14:'Model'!$V$14,FALSE))*INDEX(Model!$X78:$AB78,MATCH(Model!AK$12+Model!AK$13,Model!$X$14:$AB$14,FALSE))</f>
        <v>0.9</v>
      </c>
      <c r="AL78" s="23">
        <f>INDEX(Model!$R78:$V78,,MATCH(Model!AL$14,Model!$R$14:'Model'!$V$14,FALSE))*INDEX(Model!$X78:$AB78,MATCH(Model!AL$12+Model!AL$13,Model!$X$14:$AB$14,FALSE))</f>
        <v>0.72000000000000008</v>
      </c>
      <c r="AM78" s="23">
        <f>INDEX(Model!$R78:$V78,,MATCH(Model!AM$14,Model!$R$14:'Model'!$V$14,FALSE))*INDEX(Model!$X78:$AB78,MATCH(Model!AM$12+Model!AM$13,Model!$X$14:$AB$14,FALSE))</f>
        <v>0.9</v>
      </c>
      <c r="AN78" s="23">
        <f>INDEX(Model!$R78:$V78,,MATCH(Model!AN$14,Model!$R$14:'Model'!$V$14,FALSE))*INDEX(Model!$X78:$AB78,MATCH(Model!AN$12+Model!AN$13,Model!$X$14:$AB$14,FALSE))</f>
        <v>0.9</v>
      </c>
      <c r="AO78" s="23">
        <f>INDEX(Model!$R78:$V78,,MATCH(Model!AO$14,Model!$R$14:'Model'!$V$14,FALSE))*INDEX(Model!$X78:$AB78,MATCH(Model!AO$12+Model!AO$13,Model!$X$14:$AB$14,FALSE))</f>
        <v>0.95</v>
      </c>
      <c r="AP78" s="23">
        <f>INDEX(Model!$R78:$V78,,MATCH(Model!AP$14,Model!$R$14:'Model'!$V$14,FALSE))*INDEX(Model!$X78:$AB78,MATCH(Model!AP$12+Model!AP$13,Model!$X$14:$AB$14,FALSE))</f>
        <v>0.95</v>
      </c>
      <c r="AQ78" s="23">
        <f>INDEX(Model!$R78:$V78,,MATCH(Model!AQ$14,Model!$R$14:'Model'!$V$14,FALSE))*INDEX(Model!$X78:$AB78,MATCH(Model!AQ$12+Model!AQ$13,Model!$X$14:$AB$14,FALSE))</f>
        <v>0.76</v>
      </c>
      <c r="AR78" s="23">
        <f>INDEX(Model!$R78:$V78,,MATCH(Model!AR$14,Model!$R$14:'Model'!$V$14,FALSE))*INDEX(Model!$X78:$AB78,MATCH(Model!AR$12+Model!AR$13,Model!$X$14:$AB$14,FALSE))</f>
        <v>0.95</v>
      </c>
      <c r="AS78" s="23">
        <f>INDEX(Model!$R78:$V78,,MATCH(Model!AS$14,Model!$R$14:'Model'!$V$14,FALSE))*INDEX(Model!$X78:$AB78,MATCH(Model!AS$12+Model!AS$13,Model!$X$14:$AB$14,FALSE))</f>
        <v>0.95</v>
      </c>
      <c r="AT78" s="23">
        <f>INDEX(Model!$R78:$V78,,MATCH(Model!AT$14,Model!$R$14:'Model'!$V$14,FALSE))*INDEX(Model!$X78:$AB78,MATCH(Model!AT$12+Model!AT$13,Model!$X$14:$AB$14,FALSE))</f>
        <v>0.8</v>
      </c>
      <c r="AU78" s="23">
        <f>INDEX(Model!$R78:$V78,,MATCH(Model!AU$14,Model!$R$14:'Model'!$V$14,FALSE))*INDEX(Model!$X78:$AB78,MATCH(Model!AU$12+Model!AU$13,Model!$X$14:$AB$14,FALSE))</f>
        <v>0.8</v>
      </c>
      <c r="AV78" s="23">
        <f>INDEX(Model!$R78:$V78,,MATCH(Model!AV$14,Model!$R$14:'Model'!$V$14,FALSE))*INDEX(Model!$X78:$AB78,MATCH(Model!AV$12+Model!AV$13,Model!$X$14:$AB$14,FALSE))</f>
        <v>0.64000000000000012</v>
      </c>
      <c r="AW78" s="23">
        <f>INDEX(Model!$R78:$V78,,MATCH(Model!AW$14,Model!$R$14:'Model'!$V$14,FALSE))*INDEX(Model!$X78:$AB78,MATCH(Model!AW$12+Model!AW$13,Model!$X$14:$AB$14,FALSE))</f>
        <v>0.8</v>
      </c>
      <c r="AX78" s="23">
        <f>INDEX(Model!$R78:$V78,,MATCH(Model!AX$14,Model!$R$14:'Model'!$V$14,FALSE))*INDEX(Model!$X78:$AB78,MATCH(Model!AX$12+Model!AX$13,Model!$X$14:$AB$14,FALSE))</f>
        <v>0.8</v>
      </c>
      <c r="AY78" s="23">
        <f>INDEX(Model!$R78:$V78,,MATCH(Model!AY$14,Model!$R$14:'Model'!$V$14,FALSE))*INDEX(Model!$X78:$AB78,MATCH(Model!AY$12+Model!AY$13,Model!$X$14:$AB$14,FALSE))</f>
        <v>0.85</v>
      </c>
      <c r="AZ78" s="23">
        <f>INDEX(Model!$R78:$V78,,MATCH(Model!AZ$14,Model!$R$14:'Model'!$V$14,FALSE))*INDEX(Model!$X78:$AB78,MATCH(Model!AZ$12+Model!AZ$13,Model!$X$14:$AB$14,FALSE))</f>
        <v>0.85</v>
      </c>
      <c r="BA78" s="23">
        <f>INDEX(Model!$R78:$V78,,MATCH(Model!BA$14,Model!$R$14:'Model'!$V$14,FALSE))*INDEX(Model!$X78:$AB78,MATCH(Model!BA$12+Model!BA$13,Model!$X$14:$AB$14,FALSE))</f>
        <v>0.68</v>
      </c>
      <c r="BB78" s="23">
        <f>INDEX(Model!$R78:$V78,,MATCH(Model!BB$14,Model!$R$14:'Model'!$V$14,FALSE))*INDEX(Model!$X78:$AB78,MATCH(Model!BB$12+Model!BB$13,Model!$X$14:$AB$14,FALSE))</f>
        <v>0.85</v>
      </c>
      <c r="BC78" s="23">
        <f>INDEX(Model!$R78:$V78,,MATCH(Model!BC$14,Model!$R$14:'Model'!$V$14,FALSE))*INDEX(Model!$X78:$AB78,MATCH(Model!BC$12+Model!BC$13,Model!$X$14:$AB$14,FALSE))</f>
        <v>0.85</v>
      </c>
      <c r="BD78" s="60"/>
      <c r="BE78" s="33">
        <f>Model!C78*1%</f>
        <v>111.69849817424274</v>
      </c>
      <c r="BF78" s="1"/>
      <c r="BG78" s="1"/>
      <c r="BH78" s="38">
        <f>IF(Model!$C78&lt;Model!CI$12,Model!CI$13,0)</f>
        <v>0</v>
      </c>
      <c r="BI78" s="38">
        <f>IF(Model!$C78&lt;Model!CJ$12,Model!CJ$13,0)</f>
        <v>0</v>
      </c>
      <c r="BJ78" s="38">
        <f>IF(Model!$C78&lt;Model!CK$12,Model!CK$13,0)</f>
        <v>0</v>
      </c>
      <c r="BK78" s="38">
        <f>IF(Model!$C78&lt;Model!CL$12,Model!CL$13,0)</f>
        <v>0</v>
      </c>
      <c r="BL78" s="38">
        <f>IF(Model!$C78&lt;Model!CM$12,Model!CM$13,0)</f>
        <v>0</v>
      </c>
      <c r="BM78" s="38">
        <f>IF(Model!$C78&lt;Model!CN$12,Model!CN$13,0)</f>
        <v>40</v>
      </c>
      <c r="BN78" s="38">
        <f>IF(Model!$C78&lt;Model!CO$12,Model!CO$13,0)</f>
        <v>40</v>
      </c>
      <c r="BO78" s="38">
        <f>IF(Model!$C78&lt;Model!CP$12,Model!CP$13,0)</f>
        <v>40</v>
      </c>
      <c r="BP78" s="38">
        <f>IF(Model!$C78&lt;Model!CQ$12,Model!CQ$13,0)</f>
        <v>40</v>
      </c>
      <c r="BQ78" s="38">
        <f>IF(Model!$C78&lt;Model!CR$12,Model!CR$13,0)</f>
        <v>40</v>
      </c>
      <c r="BR78" s="38">
        <f>IF(Model!$C78&lt;Model!CS$12,Model!CS$13,0)</f>
        <v>40</v>
      </c>
      <c r="BS78" s="38">
        <f>IF(Model!$C78&lt;Model!CT$12,Model!CT$13,0)</f>
        <v>40</v>
      </c>
      <c r="BT78" s="38">
        <f>IF(Model!$C78&lt;Model!CU$12,Model!CU$13,0)</f>
        <v>40</v>
      </c>
      <c r="BU78" s="38">
        <f>IF(Model!$C78&lt;Model!CV$12,Model!CV$13,0)</f>
        <v>40</v>
      </c>
      <c r="BV78" s="38">
        <f>IF(Model!$C78&lt;Model!CW$12,Model!CW$13,0)</f>
        <v>40</v>
      </c>
      <c r="BW78" s="38">
        <f>IF(Model!$C78&lt;Model!CX$12,Model!CX$13,0)</f>
        <v>60</v>
      </c>
      <c r="BX78" s="38">
        <f>IF(Model!$C78&lt;Model!CY$12,Model!CY$13,0)</f>
        <v>60</v>
      </c>
      <c r="BY78" s="38">
        <f>IF(Model!$C78&lt;Model!CZ$12,Model!CZ$13,0)</f>
        <v>60</v>
      </c>
      <c r="BZ78" s="38">
        <f>IF(Model!$C78&lt;Model!DA$12,Model!DA$13,0)</f>
        <v>60</v>
      </c>
      <c r="CA78" s="38">
        <f>IF(Model!$C78&lt;Model!DB$12,Model!DB$13,0)</f>
        <v>60</v>
      </c>
      <c r="CB78" s="38">
        <f>IF(Model!$C78&lt;Model!DC$12,Model!DC$13,0)</f>
        <v>60</v>
      </c>
      <c r="CC78" s="38">
        <f>IF(Model!$C78&lt;Model!DD$12,Model!DD$13,0)</f>
        <v>60</v>
      </c>
      <c r="CD78" s="38">
        <f>IF(Model!$C78&lt;Model!DE$12,Model!DE$13,0)</f>
        <v>60</v>
      </c>
      <c r="CE78" s="38">
        <f>IF(Model!$C78&lt;Model!DF$12,Model!DF$13,0)</f>
        <v>60</v>
      </c>
      <c r="CF78" s="38">
        <f>IF(Model!$C78&lt;Model!DG$12,Model!DG$13,0)</f>
        <v>60</v>
      </c>
      <c r="CG78" s="1"/>
      <c r="CH78" s="1"/>
      <c r="CI78" s="40">
        <f>Model!$BE78+Model!BH78-50</f>
        <v>61.698498174242744</v>
      </c>
      <c r="CJ78" s="40">
        <f>Model!$BE78+Model!BI78-50</f>
        <v>61.698498174242744</v>
      </c>
      <c r="CK78" s="40">
        <f>Model!$BE78+Model!BJ78-50</f>
        <v>61.698498174242744</v>
      </c>
      <c r="CL78" s="40">
        <f>Model!$BE78+Model!BK78-50</f>
        <v>61.698498174242744</v>
      </c>
      <c r="CM78" s="40">
        <f>Model!$BE78+Model!BL78-50</f>
        <v>61.698498174242744</v>
      </c>
      <c r="CN78" s="40">
        <f>Model!$BE78+Model!BM78-50</f>
        <v>101.69849817424273</v>
      </c>
      <c r="CO78" s="40">
        <f>Model!$BE78+Model!BN78-50</f>
        <v>101.69849817424273</v>
      </c>
      <c r="CP78" s="40">
        <f>Model!$BE78+Model!BO78-50</f>
        <v>101.69849817424273</v>
      </c>
      <c r="CQ78" s="40">
        <f>Model!$BE78+Model!BP78-50</f>
        <v>101.69849817424273</v>
      </c>
      <c r="CR78" s="40">
        <f>Model!$BE78+Model!BQ78-50</f>
        <v>101.69849817424273</v>
      </c>
      <c r="CS78" s="40">
        <f>Model!$BE78+Model!BR78-50</f>
        <v>101.69849817424273</v>
      </c>
      <c r="CT78" s="40">
        <f>Model!$BE78+Model!BS78-50</f>
        <v>101.69849817424273</v>
      </c>
      <c r="CU78" s="40">
        <f>Model!$BE78+Model!BT78-50</f>
        <v>101.69849817424273</v>
      </c>
      <c r="CV78" s="40">
        <f>Model!$BE78+Model!BU78-50</f>
        <v>101.69849817424273</v>
      </c>
      <c r="CW78" s="40">
        <f>Model!$BE78+Model!BV78-50</f>
        <v>101.69849817424273</v>
      </c>
      <c r="CX78" s="40">
        <f>Model!$BE78+Model!BW78-50</f>
        <v>121.69849817424273</v>
      </c>
      <c r="CY78" s="40">
        <f>Model!$BE78+Model!BX78-50</f>
        <v>121.69849817424273</v>
      </c>
      <c r="CZ78" s="40">
        <f>Model!$BE78+Model!BY78-50</f>
        <v>121.69849817424273</v>
      </c>
      <c r="DA78" s="40">
        <f>Model!$BE78+Model!BZ78-50</f>
        <v>121.69849817424273</v>
      </c>
      <c r="DB78" s="40">
        <f>Model!$BE78+Model!CA78-50</f>
        <v>121.69849817424273</v>
      </c>
      <c r="DC78" s="40">
        <f>Model!$BE78+Model!CB78-50</f>
        <v>121.69849817424273</v>
      </c>
      <c r="DD78" s="40">
        <f>Model!$BE78+Model!CC78-50</f>
        <v>121.69849817424273</v>
      </c>
      <c r="DE78" s="40">
        <f>Model!$BE78+Model!CD78-50</f>
        <v>121.69849817424273</v>
      </c>
      <c r="DF78" s="40">
        <f>Model!$BE78+Model!CE78-50</f>
        <v>121.69849817424273</v>
      </c>
      <c r="DG78" s="40">
        <f>Model!$BE78+Model!CF78-50</f>
        <v>121.69849817424273</v>
      </c>
      <c r="DH78" s="36"/>
      <c r="DI78" s="36"/>
      <c r="DJ78" s="40">
        <f>Model!AE78*Model!CI78</f>
        <v>61.698498174242744</v>
      </c>
      <c r="DK78" s="40">
        <f>Model!AF78*Model!CJ78</f>
        <v>61.698498174242744</v>
      </c>
      <c r="DL78" s="40">
        <f>Model!AG78*Model!CK78</f>
        <v>49.358798539394201</v>
      </c>
      <c r="DM78" s="40">
        <f>Model!AH78*Model!CL78</f>
        <v>61.698498174242744</v>
      </c>
      <c r="DN78" s="40">
        <f>Model!AI78*Model!CM78</f>
        <v>61.698498174242744</v>
      </c>
      <c r="DO78" s="40">
        <f>Model!AJ78*Model!CN78</f>
        <v>91.528648356818465</v>
      </c>
      <c r="DP78" s="40">
        <f>Model!AK78*Model!CO78</f>
        <v>91.528648356818465</v>
      </c>
      <c r="DQ78" s="40">
        <f>Model!AL78*Model!CP78</f>
        <v>73.222918685454772</v>
      </c>
      <c r="DR78" s="40">
        <f>Model!AM78*Model!CQ78</f>
        <v>91.528648356818465</v>
      </c>
      <c r="DS78" s="40">
        <f>Model!AN78*Model!CR78</f>
        <v>91.528648356818465</v>
      </c>
      <c r="DT78" s="40">
        <f>Model!AO78*Model!CS78</f>
        <v>96.61357326553059</v>
      </c>
      <c r="DU78" s="40">
        <f>Model!AP78*Model!CT78</f>
        <v>96.61357326553059</v>
      </c>
      <c r="DV78" s="40">
        <f>Model!AQ78*Model!CU78</f>
        <v>77.290858612424472</v>
      </c>
      <c r="DW78" s="40">
        <f>Model!AR78*Model!CV78</f>
        <v>96.61357326553059</v>
      </c>
      <c r="DX78" s="40">
        <f>Model!AS78*Model!CW78</f>
        <v>96.61357326553059</v>
      </c>
      <c r="DY78" s="40">
        <f>Model!AT78*Model!CX78</f>
        <v>97.358798539394186</v>
      </c>
      <c r="DZ78" s="40">
        <f>Model!AU78*Model!CY78</f>
        <v>97.358798539394186</v>
      </c>
      <c r="EA78" s="40">
        <f>Model!AV78*Model!CZ78</f>
        <v>77.887038831515369</v>
      </c>
      <c r="EB78" s="40">
        <f>Model!AW78*Model!DA78</f>
        <v>97.358798539394186</v>
      </c>
      <c r="EC78" s="40">
        <f>Model!AX78*Model!DB78</f>
        <v>97.358798539394186</v>
      </c>
      <c r="ED78" s="40">
        <f>Model!AY78*Model!DC78</f>
        <v>103.44372344810631</v>
      </c>
      <c r="EE78" s="40">
        <f>Model!AZ78*Model!DD78</f>
        <v>103.44372344810631</v>
      </c>
      <c r="EF78" s="40">
        <f>Model!BA78*Model!DE78</f>
        <v>82.754978758485066</v>
      </c>
      <c r="EG78" s="40">
        <f>Model!BB78*Model!DF78</f>
        <v>103.44372344810631</v>
      </c>
      <c r="EH78" s="40">
        <f>Model!BC78*Model!DG78</f>
        <v>103.44372344810631</v>
      </c>
      <c r="EI78" s="36"/>
      <c r="EJ78" s="36"/>
      <c r="EK78" s="36"/>
      <c r="EL78" s="36"/>
      <c r="EM78" s="36"/>
      <c r="EN78" s="36"/>
      <c r="EO78" s="36"/>
      <c r="EP78" s="36"/>
      <c r="EQ78" s="36"/>
      <c r="ER78" s="36"/>
      <c r="ES78" s="36"/>
      <c r="ET78" s="36"/>
      <c r="EU78" s="36"/>
    </row>
    <row r="79" spans="1:151">
      <c r="A79">
        <v>1068</v>
      </c>
      <c r="B79" s="29">
        <f>INDEX('Customer Longevity'!$A$7:$A$206,MATCH(Scratch!A79,'Customer Longevity'!$B$7:$B$206,0))</f>
        <v>5.3684110354552308</v>
      </c>
      <c r="C79" s="3">
        <f ca="1">VLOOKUP(A79,'Average Balance'!A:B,2,FALSE)</f>
        <v>12635.413007739066</v>
      </c>
      <c r="D79" s="3"/>
      <c r="E79" s="29">
        <f>INDEX('Distance to Each Branch'!$C$7:$C$806,MATCH(Scratch!$A79&amp;Scratch!E$14,'Distance to Each Branch'!$K$7:$K$806,0))</f>
        <v>7.8428726560205844</v>
      </c>
      <c r="F79" s="29">
        <f>INDEX('Distance to Each Branch'!$C$7:$C$806,MATCH(Scratch!$A79&amp;Scratch!F$14,'Distance to Each Branch'!$K$7:$K$806,0))</f>
        <v>1.651722592711464</v>
      </c>
      <c r="G79" s="29">
        <f>INDEX('Distance to Each Branch'!$C$7:$C$806,MATCH(Scratch!$A79&amp;Scratch!G$14,'Distance to Each Branch'!$K$7:$K$806,0))</f>
        <v>3.6609403352622119</v>
      </c>
      <c r="H79" s="29">
        <f>INDEX('Distance to Each Branch'!$C$7:$C$806,MATCH(Scratch!$A79&amp;Scratch!H$14,'Distance to Each Branch'!$K$7:$K$806,0))</f>
        <v>1.6515114625062155</v>
      </c>
      <c r="I79" s="29" t="str">
        <f t="shared" ref="I79:I110" si="25">IF(E79=K79,"Branch A",IF(F79=K79,"Branch B",IF(G79=K79,"Branch C","Branch D")))</f>
        <v>Branch D</v>
      </c>
      <c r="K79" s="34">
        <f>MIN(Model!E79:'Model'!H79)</f>
        <v>1.6515114625062155</v>
      </c>
      <c r="L79" s="34">
        <v>0</v>
      </c>
      <c r="M79" s="29">
        <f>IF(Model!E79=Model!$K79,SMALL(Model!$E79:'Model'!$H79,2)-Model!$K79,0)</f>
        <v>0</v>
      </c>
      <c r="N79" s="29">
        <f>IF(Model!F79=Model!$K79,SMALL(Model!$E79:'Model'!$H79,2)-Model!$K79,0)</f>
        <v>0</v>
      </c>
      <c r="O79" s="29">
        <f>IF(Model!G79=Model!$K79,SMALL(Model!$E79:'Model'!$H79,2)-Model!$K79,0)</f>
        <v>0</v>
      </c>
      <c r="P79" s="29">
        <f>IF(Model!H79=Model!$K79,SMALL(Model!$E79:'Model'!$H79,2)-Model!$K79,0)</f>
        <v>2.111302052485442E-4</v>
      </c>
      <c r="R79" s="23">
        <v>1</v>
      </c>
      <c r="S79" s="23">
        <f>(1-IF(Model!M79=0,0,INDEX('Branch Closure Driven Attrition'!$D$9:$G$12,MATCH(Model!$B79,'Branch Closure Driven Attrition'!$C$9:$C$12,TRUE),MATCH(Model!M79,'Branch Closure Driven Attrition'!$D$8:$G$8,TRUE))))</f>
        <v>1</v>
      </c>
      <c r="T79" s="23">
        <f>(1-IF(Model!N79=0,0,INDEX('Branch Closure Driven Attrition'!$D$9:$G$12,MATCH(Model!$B79,'Branch Closure Driven Attrition'!$C$9:$C$12,TRUE),MATCH(Model!N79,'Branch Closure Driven Attrition'!$D$8:$G$8,TRUE))))</f>
        <v>1</v>
      </c>
      <c r="U79" s="23">
        <f>(1-IF(Model!O79=0,0,INDEX('Branch Closure Driven Attrition'!$D$9:$G$12,MATCH(Model!$B79,'Branch Closure Driven Attrition'!$C$9:$C$12,TRUE),MATCH(Model!O79,'Branch Closure Driven Attrition'!$D$8:$G$8,TRUE))))</f>
        <v>1</v>
      </c>
      <c r="V79" s="23">
        <f>(1-IF(Model!P79=0,0,INDEX('Branch Closure Driven Attrition'!$D$9:$G$12,MATCH(Model!$B79,'Branch Closure Driven Attrition'!$C$9:$C$12,TRUE),MATCH(Model!P79,'Branch Closure Driven Attrition'!$D$8:$G$8,TRUE))))</f>
        <v>0.8</v>
      </c>
      <c r="W79" s="29"/>
      <c r="X79" s="23">
        <f>Model!R79</f>
        <v>1</v>
      </c>
      <c r="Y79" s="23">
        <f>IF(Model!$C79&lt;'Fee Driven Attrition'!$I$8,1-IF(Model!Y$13='Fee Driven Attrition'!$J$7,'Fee Driven Attrition'!$J$8,'Fee Driven Attrition'!$K$8),1)</f>
        <v>1</v>
      </c>
      <c r="Z79" s="23">
        <f>IF(Model!$C79&lt;'Fee Driven Attrition'!$I$9,1-IF(Model!Z$13='Fee Driven Attrition'!$J$7,'Fee Driven Attrition'!$J$9,'Fee Driven Attrition'!$K$9),1)</f>
        <v>0.95</v>
      </c>
      <c r="AA79" s="23">
        <f>IF(Model!$C79&lt;'Fee Driven Attrition'!$I$8,1-IF(Model!AA$13='Fee Driven Attrition'!$J$7,'Fee Driven Attrition'!$J$8,'Fee Driven Attrition'!$K$8),1)</f>
        <v>1</v>
      </c>
      <c r="AB79" s="23">
        <f>IF(Model!$C79&lt;'Fee Driven Attrition'!$I$9,1-IF(Model!AB$13='Fee Driven Attrition'!$J$7,'Fee Driven Attrition'!$J$9,'Fee Driven Attrition'!$K$9),1)</f>
        <v>0.85</v>
      </c>
      <c r="AC79" s="29"/>
      <c r="AD79" s="23"/>
      <c r="AE79" s="23">
        <f>INDEX(Model!$R79:$V79,,MATCH(Model!AE$14,Model!$R$14:'Model'!$V$14,FALSE))*INDEX(Model!$X79:$AB79,MATCH(Model!AE$12+Model!AE$13,Model!$X$14:$AB$14,FALSE))</f>
        <v>1</v>
      </c>
      <c r="AF79" s="23">
        <f>INDEX(Model!$R79:$V79,,MATCH(Model!AF$14,Model!$R$14:'Model'!$V$14,FALSE))*INDEX(Model!$X79:$AB79,MATCH(Model!AF$12+Model!AF$13,Model!$X$14:$AB$14,FALSE))</f>
        <v>1</v>
      </c>
      <c r="AG79" s="23">
        <f>INDEX(Model!$R79:$V79,,MATCH(Model!AG$14,Model!$R$14:'Model'!$V$14,FALSE))*INDEX(Model!$X79:$AB79,MATCH(Model!AG$12+Model!AG$13,Model!$X$14:$AB$14,FALSE))</f>
        <v>1</v>
      </c>
      <c r="AH79" s="23">
        <f>INDEX(Model!$R79:$V79,,MATCH(Model!AH$14,Model!$R$14:'Model'!$V$14,FALSE))*INDEX(Model!$X79:$AB79,MATCH(Model!AH$12+Model!AH$13,Model!$X$14:$AB$14,FALSE))</f>
        <v>1</v>
      </c>
      <c r="AI79" s="23">
        <f>INDEX(Model!$R79:$V79,,MATCH(Model!AI$14,Model!$R$14:'Model'!$V$14,FALSE))*INDEX(Model!$X79:$AB79,MATCH(Model!AI$12+Model!AI$13,Model!$X$14:$AB$14,FALSE))</f>
        <v>0.8</v>
      </c>
      <c r="AJ79" s="23">
        <f>INDEX(Model!$R79:$V79,,MATCH(Model!AJ$14,Model!$R$14:'Model'!$V$14,FALSE))*INDEX(Model!$X79:$AB79,MATCH(Model!AJ$12+Model!AJ$13,Model!$X$14:$AB$14,FALSE))</f>
        <v>1</v>
      </c>
      <c r="AK79" s="23">
        <f>INDEX(Model!$R79:$V79,,MATCH(Model!AK$14,Model!$R$14:'Model'!$V$14,FALSE))*INDEX(Model!$X79:$AB79,MATCH(Model!AK$12+Model!AK$13,Model!$X$14:$AB$14,FALSE))</f>
        <v>1</v>
      </c>
      <c r="AL79" s="23">
        <f>INDEX(Model!$R79:$V79,,MATCH(Model!AL$14,Model!$R$14:'Model'!$V$14,FALSE))*INDEX(Model!$X79:$AB79,MATCH(Model!AL$12+Model!AL$13,Model!$X$14:$AB$14,FALSE))</f>
        <v>1</v>
      </c>
      <c r="AM79" s="23">
        <f>INDEX(Model!$R79:$V79,,MATCH(Model!AM$14,Model!$R$14:'Model'!$V$14,FALSE))*INDEX(Model!$X79:$AB79,MATCH(Model!AM$12+Model!AM$13,Model!$X$14:$AB$14,FALSE))</f>
        <v>1</v>
      </c>
      <c r="AN79" s="23">
        <f>INDEX(Model!$R79:$V79,,MATCH(Model!AN$14,Model!$R$14:'Model'!$V$14,FALSE))*INDEX(Model!$X79:$AB79,MATCH(Model!AN$12+Model!AN$13,Model!$X$14:$AB$14,FALSE))</f>
        <v>0.8</v>
      </c>
      <c r="AO79" s="23">
        <f>INDEX(Model!$R79:$V79,,MATCH(Model!AO$14,Model!$R$14:'Model'!$V$14,FALSE))*INDEX(Model!$X79:$AB79,MATCH(Model!AO$12+Model!AO$13,Model!$X$14:$AB$14,FALSE))</f>
        <v>0.95</v>
      </c>
      <c r="AP79" s="23">
        <f>INDEX(Model!$R79:$V79,,MATCH(Model!AP$14,Model!$R$14:'Model'!$V$14,FALSE))*INDEX(Model!$X79:$AB79,MATCH(Model!AP$12+Model!AP$13,Model!$X$14:$AB$14,FALSE))</f>
        <v>0.95</v>
      </c>
      <c r="AQ79" s="23">
        <f>INDEX(Model!$R79:$V79,,MATCH(Model!AQ$14,Model!$R$14:'Model'!$V$14,FALSE))*INDEX(Model!$X79:$AB79,MATCH(Model!AQ$12+Model!AQ$13,Model!$X$14:$AB$14,FALSE))</f>
        <v>0.95</v>
      </c>
      <c r="AR79" s="23">
        <f>INDEX(Model!$R79:$V79,,MATCH(Model!AR$14,Model!$R$14:'Model'!$V$14,FALSE))*INDEX(Model!$X79:$AB79,MATCH(Model!AR$12+Model!AR$13,Model!$X$14:$AB$14,FALSE))</f>
        <v>0.95</v>
      </c>
      <c r="AS79" s="23">
        <f>INDEX(Model!$R79:$V79,,MATCH(Model!AS$14,Model!$R$14:'Model'!$V$14,FALSE))*INDEX(Model!$X79:$AB79,MATCH(Model!AS$12+Model!AS$13,Model!$X$14:$AB$14,FALSE))</f>
        <v>0.76</v>
      </c>
      <c r="AT79" s="23">
        <f>INDEX(Model!$R79:$V79,,MATCH(Model!AT$14,Model!$R$14:'Model'!$V$14,FALSE))*INDEX(Model!$X79:$AB79,MATCH(Model!AT$12+Model!AT$13,Model!$X$14:$AB$14,FALSE))</f>
        <v>1</v>
      </c>
      <c r="AU79" s="23">
        <f>INDEX(Model!$R79:$V79,,MATCH(Model!AU$14,Model!$R$14:'Model'!$V$14,FALSE))*INDEX(Model!$X79:$AB79,MATCH(Model!AU$12+Model!AU$13,Model!$X$14:$AB$14,FALSE))</f>
        <v>1</v>
      </c>
      <c r="AV79" s="23">
        <f>INDEX(Model!$R79:$V79,,MATCH(Model!AV$14,Model!$R$14:'Model'!$V$14,FALSE))*INDEX(Model!$X79:$AB79,MATCH(Model!AV$12+Model!AV$13,Model!$X$14:$AB$14,FALSE))</f>
        <v>1</v>
      </c>
      <c r="AW79" s="23">
        <f>INDEX(Model!$R79:$V79,,MATCH(Model!AW$14,Model!$R$14:'Model'!$V$14,FALSE))*INDEX(Model!$X79:$AB79,MATCH(Model!AW$12+Model!AW$13,Model!$X$14:$AB$14,FALSE))</f>
        <v>1</v>
      </c>
      <c r="AX79" s="23">
        <f>INDEX(Model!$R79:$V79,,MATCH(Model!AX$14,Model!$R$14:'Model'!$V$14,FALSE))*INDEX(Model!$X79:$AB79,MATCH(Model!AX$12+Model!AX$13,Model!$X$14:$AB$14,FALSE))</f>
        <v>0.8</v>
      </c>
      <c r="AY79" s="23">
        <f>INDEX(Model!$R79:$V79,,MATCH(Model!AY$14,Model!$R$14:'Model'!$V$14,FALSE))*INDEX(Model!$X79:$AB79,MATCH(Model!AY$12+Model!AY$13,Model!$X$14:$AB$14,FALSE))</f>
        <v>0.85</v>
      </c>
      <c r="AZ79" s="23">
        <f>INDEX(Model!$R79:$V79,,MATCH(Model!AZ$14,Model!$R$14:'Model'!$V$14,FALSE))*INDEX(Model!$X79:$AB79,MATCH(Model!AZ$12+Model!AZ$13,Model!$X$14:$AB$14,FALSE))</f>
        <v>0.85</v>
      </c>
      <c r="BA79" s="23">
        <f>INDEX(Model!$R79:$V79,,MATCH(Model!BA$14,Model!$R$14:'Model'!$V$14,FALSE))*INDEX(Model!$X79:$AB79,MATCH(Model!BA$12+Model!BA$13,Model!$X$14:$AB$14,FALSE))</f>
        <v>0.85</v>
      </c>
      <c r="BB79" s="23">
        <f>INDEX(Model!$R79:$V79,,MATCH(Model!BB$14,Model!$R$14:'Model'!$V$14,FALSE))*INDEX(Model!$X79:$AB79,MATCH(Model!BB$12+Model!BB$13,Model!$X$14:$AB$14,FALSE))</f>
        <v>0.85</v>
      </c>
      <c r="BC79" s="23">
        <f>INDEX(Model!$R79:$V79,,MATCH(Model!BC$14,Model!$R$14:'Model'!$V$14,FALSE))*INDEX(Model!$X79:$AB79,MATCH(Model!BC$12+Model!BC$13,Model!$X$14:$AB$14,FALSE))</f>
        <v>0.68</v>
      </c>
      <c r="BD79" s="60"/>
      <c r="BE79" s="33">
        <f>Model!C79*1%</f>
        <v>126.35413007739066</v>
      </c>
      <c r="BF79" s="1"/>
      <c r="BG79" s="1"/>
      <c r="BH79" s="38">
        <f>IF(Model!$C79&lt;Model!CI$12,Model!CI$13,0)</f>
        <v>0</v>
      </c>
      <c r="BI79" s="38">
        <f>IF(Model!$C79&lt;Model!CJ$12,Model!CJ$13,0)</f>
        <v>0</v>
      </c>
      <c r="BJ79" s="38">
        <f>IF(Model!$C79&lt;Model!CK$12,Model!CK$13,0)</f>
        <v>0</v>
      </c>
      <c r="BK79" s="38">
        <f>IF(Model!$C79&lt;Model!CL$12,Model!CL$13,0)</f>
        <v>0</v>
      </c>
      <c r="BL79" s="38">
        <f>IF(Model!$C79&lt;Model!CM$12,Model!CM$13,0)</f>
        <v>0</v>
      </c>
      <c r="BM79" s="38">
        <f>IF(Model!$C79&lt;Model!CN$12,Model!CN$13,0)</f>
        <v>0</v>
      </c>
      <c r="BN79" s="38">
        <f>IF(Model!$C79&lt;Model!CO$12,Model!CO$13,0)</f>
        <v>0</v>
      </c>
      <c r="BO79" s="38">
        <f>IF(Model!$C79&lt;Model!CP$12,Model!CP$13,0)</f>
        <v>0</v>
      </c>
      <c r="BP79" s="38">
        <f>IF(Model!$C79&lt;Model!CQ$12,Model!CQ$13,0)</f>
        <v>0</v>
      </c>
      <c r="BQ79" s="38">
        <f>IF(Model!$C79&lt;Model!CR$12,Model!CR$13,0)</f>
        <v>0</v>
      </c>
      <c r="BR79" s="38">
        <f>IF(Model!$C79&lt;Model!CS$12,Model!CS$13,0)</f>
        <v>40</v>
      </c>
      <c r="BS79" s="38">
        <f>IF(Model!$C79&lt;Model!CT$12,Model!CT$13,0)</f>
        <v>40</v>
      </c>
      <c r="BT79" s="38">
        <f>IF(Model!$C79&lt;Model!CU$12,Model!CU$13,0)</f>
        <v>40</v>
      </c>
      <c r="BU79" s="38">
        <f>IF(Model!$C79&lt;Model!CV$12,Model!CV$13,0)</f>
        <v>40</v>
      </c>
      <c r="BV79" s="38">
        <f>IF(Model!$C79&lt;Model!CW$12,Model!CW$13,0)</f>
        <v>40</v>
      </c>
      <c r="BW79" s="38">
        <f>IF(Model!$C79&lt;Model!CX$12,Model!CX$13,0)</f>
        <v>0</v>
      </c>
      <c r="BX79" s="38">
        <f>IF(Model!$C79&lt;Model!CY$12,Model!CY$13,0)</f>
        <v>0</v>
      </c>
      <c r="BY79" s="38">
        <f>IF(Model!$C79&lt;Model!CZ$12,Model!CZ$13,0)</f>
        <v>0</v>
      </c>
      <c r="BZ79" s="38">
        <f>IF(Model!$C79&lt;Model!DA$12,Model!DA$13,0)</f>
        <v>0</v>
      </c>
      <c r="CA79" s="38">
        <f>IF(Model!$C79&lt;Model!DB$12,Model!DB$13,0)</f>
        <v>0</v>
      </c>
      <c r="CB79" s="38">
        <f>IF(Model!$C79&lt;Model!DC$12,Model!DC$13,0)</f>
        <v>60</v>
      </c>
      <c r="CC79" s="38">
        <f>IF(Model!$C79&lt;Model!DD$12,Model!DD$13,0)</f>
        <v>60</v>
      </c>
      <c r="CD79" s="38">
        <f>IF(Model!$C79&lt;Model!DE$12,Model!DE$13,0)</f>
        <v>60</v>
      </c>
      <c r="CE79" s="38">
        <f>IF(Model!$C79&lt;Model!DF$12,Model!DF$13,0)</f>
        <v>60</v>
      </c>
      <c r="CF79" s="38">
        <f>IF(Model!$C79&lt;Model!DG$12,Model!DG$13,0)</f>
        <v>60</v>
      </c>
      <c r="CG79" s="1"/>
      <c r="CH79" s="1"/>
      <c r="CI79" s="40">
        <f>Model!$BE79+Model!BH79-50</f>
        <v>76.354130077390664</v>
      </c>
      <c r="CJ79" s="40">
        <f>Model!$BE79+Model!BI79-50</f>
        <v>76.354130077390664</v>
      </c>
      <c r="CK79" s="40">
        <f>Model!$BE79+Model!BJ79-50</f>
        <v>76.354130077390664</v>
      </c>
      <c r="CL79" s="40">
        <f>Model!$BE79+Model!BK79-50</f>
        <v>76.354130077390664</v>
      </c>
      <c r="CM79" s="40">
        <f>Model!$BE79+Model!BL79-50</f>
        <v>76.354130077390664</v>
      </c>
      <c r="CN79" s="40">
        <f>Model!$BE79+Model!BM79-50</f>
        <v>76.354130077390664</v>
      </c>
      <c r="CO79" s="40">
        <f>Model!$BE79+Model!BN79-50</f>
        <v>76.354130077390664</v>
      </c>
      <c r="CP79" s="40">
        <f>Model!$BE79+Model!BO79-50</f>
        <v>76.354130077390664</v>
      </c>
      <c r="CQ79" s="40">
        <f>Model!$BE79+Model!BP79-50</f>
        <v>76.354130077390664</v>
      </c>
      <c r="CR79" s="40">
        <f>Model!$BE79+Model!BQ79-50</f>
        <v>76.354130077390664</v>
      </c>
      <c r="CS79" s="40">
        <f>Model!$BE79+Model!BR79-50</f>
        <v>116.35413007739066</v>
      </c>
      <c r="CT79" s="40">
        <f>Model!$BE79+Model!BS79-50</f>
        <v>116.35413007739066</v>
      </c>
      <c r="CU79" s="40">
        <f>Model!$BE79+Model!BT79-50</f>
        <v>116.35413007739066</v>
      </c>
      <c r="CV79" s="40">
        <f>Model!$BE79+Model!BU79-50</f>
        <v>116.35413007739066</v>
      </c>
      <c r="CW79" s="40">
        <f>Model!$BE79+Model!BV79-50</f>
        <v>116.35413007739066</v>
      </c>
      <c r="CX79" s="40">
        <f>Model!$BE79+Model!BW79-50</f>
        <v>76.354130077390664</v>
      </c>
      <c r="CY79" s="40">
        <f>Model!$BE79+Model!BX79-50</f>
        <v>76.354130077390664</v>
      </c>
      <c r="CZ79" s="40">
        <f>Model!$BE79+Model!BY79-50</f>
        <v>76.354130077390664</v>
      </c>
      <c r="DA79" s="40">
        <f>Model!$BE79+Model!BZ79-50</f>
        <v>76.354130077390664</v>
      </c>
      <c r="DB79" s="40">
        <f>Model!$BE79+Model!CA79-50</f>
        <v>76.354130077390664</v>
      </c>
      <c r="DC79" s="40">
        <f>Model!$BE79+Model!CB79-50</f>
        <v>136.35413007739066</v>
      </c>
      <c r="DD79" s="40">
        <f>Model!$BE79+Model!CC79-50</f>
        <v>136.35413007739066</v>
      </c>
      <c r="DE79" s="40">
        <f>Model!$BE79+Model!CD79-50</f>
        <v>136.35413007739066</v>
      </c>
      <c r="DF79" s="40">
        <f>Model!$BE79+Model!CE79-50</f>
        <v>136.35413007739066</v>
      </c>
      <c r="DG79" s="40">
        <f>Model!$BE79+Model!CF79-50</f>
        <v>136.35413007739066</v>
      </c>
      <c r="DH79" s="36"/>
      <c r="DI79" s="36"/>
      <c r="DJ79" s="40">
        <f>Model!AE79*Model!CI79</f>
        <v>76.354130077390664</v>
      </c>
      <c r="DK79" s="40">
        <f>Model!AF79*Model!CJ79</f>
        <v>76.354130077390664</v>
      </c>
      <c r="DL79" s="40">
        <f>Model!AG79*Model!CK79</f>
        <v>76.354130077390664</v>
      </c>
      <c r="DM79" s="40">
        <f>Model!AH79*Model!CL79</f>
        <v>76.354130077390664</v>
      </c>
      <c r="DN79" s="40">
        <f>Model!AI79*Model!CM79</f>
        <v>61.083304061912536</v>
      </c>
      <c r="DO79" s="40">
        <f>Model!AJ79*Model!CN79</f>
        <v>76.354130077390664</v>
      </c>
      <c r="DP79" s="40">
        <f>Model!AK79*Model!CO79</f>
        <v>76.354130077390664</v>
      </c>
      <c r="DQ79" s="40">
        <f>Model!AL79*Model!CP79</f>
        <v>76.354130077390664</v>
      </c>
      <c r="DR79" s="40">
        <f>Model!AM79*Model!CQ79</f>
        <v>76.354130077390664</v>
      </c>
      <c r="DS79" s="40">
        <f>Model!AN79*Model!CR79</f>
        <v>61.083304061912536</v>
      </c>
      <c r="DT79" s="40">
        <f>Model!AO79*Model!CS79</f>
        <v>110.53642357352112</v>
      </c>
      <c r="DU79" s="40">
        <f>Model!AP79*Model!CT79</f>
        <v>110.53642357352112</v>
      </c>
      <c r="DV79" s="40">
        <f>Model!AQ79*Model!CU79</f>
        <v>110.53642357352112</v>
      </c>
      <c r="DW79" s="40">
        <f>Model!AR79*Model!CV79</f>
        <v>110.53642357352112</v>
      </c>
      <c r="DX79" s="40">
        <f>Model!AS79*Model!CW79</f>
        <v>88.429138858816913</v>
      </c>
      <c r="DY79" s="40">
        <f>Model!AT79*Model!CX79</f>
        <v>76.354130077390664</v>
      </c>
      <c r="DZ79" s="40">
        <f>Model!AU79*Model!CY79</f>
        <v>76.354130077390664</v>
      </c>
      <c r="EA79" s="40">
        <f>Model!AV79*Model!CZ79</f>
        <v>76.354130077390664</v>
      </c>
      <c r="EB79" s="40">
        <f>Model!AW79*Model!DA79</f>
        <v>76.354130077390664</v>
      </c>
      <c r="EC79" s="40">
        <f>Model!AX79*Model!DB79</f>
        <v>61.083304061912536</v>
      </c>
      <c r="ED79" s="40">
        <f>Model!AY79*Model!DC79</f>
        <v>115.90101056578206</v>
      </c>
      <c r="EE79" s="40">
        <f>Model!AZ79*Model!DD79</f>
        <v>115.90101056578206</v>
      </c>
      <c r="EF79" s="40">
        <f>Model!BA79*Model!DE79</f>
        <v>115.90101056578206</v>
      </c>
      <c r="EG79" s="40">
        <f>Model!BB79*Model!DF79</f>
        <v>115.90101056578206</v>
      </c>
      <c r="EH79" s="40">
        <f>Model!BC79*Model!DG79</f>
        <v>92.720808452625661</v>
      </c>
      <c r="EI79" s="36"/>
      <c r="EJ79" s="36"/>
      <c r="EK79" s="36"/>
      <c r="EL79" s="36"/>
      <c r="EM79" s="36"/>
      <c r="EN79" s="36"/>
      <c r="EO79" s="36"/>
      <c r="EP79" s="36"/>
      <c r="EQ79" s="36"/>
      <c r="ER79" s="36"/>
      <c r="ES79" s="36"/>
      <c r="ET79" s="36"/>
      <c r="EU79" s="36"/>
    </row>
    <row r="80" spans="1:151">
      <c r="A80">
        <v>1034</v>
      </c>
      <c r="B80" s="29">
        <f>INDEX('Customer Longevity'!$A$7:$A$206,MATCH(Scratch!A80,'Customer Longevity'!$B$7:$B$206,0))</f>
        <v>12.631199862665367</v>
      </c>
      <c r="C80" s="3">
        <f ca="1">VLOOKUP(A80,'Average Balance'!A:B,2,FALSE)</f>
        <v>8675.854475363336</v>
      </c>
      <c r="D80" s="3"/>
      <c r="E80" s="29">
        <f>INDEX('Distance to Each Branch'!$C$7:$C$806,MATCH(Scratch!$A80&amp;Scratch!E$14,'Distance to Each Branch'!$K$7:$K$806,0))</f>
        <v>4.6649908741728723</v>
      </c>
      <c r="F80" s="29">
        <f>INDEX('Distance to Each Branch'!$C$7:$C$806,MATCH(Scratch!$A80&amp;Scratch!F$14,'Distance to Each Branch'!$K$7:$K$806,0))</f>
        <v>4.3191935147504976</v>
      </c>
      <c r="G80" s="29">
        <f>INDEX('Distance to Each Branch'!$C$7:$C$806,MATCH(Scratch!$A80&amp;Scratch!G$14,'Distance to Each Branch'!$K$7:$K$806,0))</f>
        <v>4.1262935225065034</v>
      </c>
      <c r="H80" s="29">
        <f>INDEX('Distance to Each Branch'!$C$7:$C$806,MATCH(Scratch!$A80&amp;Scratch!H$14,'Distance to Each Branch'!$K$7:$K$806,0))</f>
        <v>3.4197314590134598</v>
      </c>
      <c r="I80" s="29" t="str">
        <f t="shared" si="25"/>
        <v>Branch D</v>
      </c>
      <c r="K80" s="34">
        <f>MIN(Model!E80:'Model'!H80)</f>
        <v>3.4197314590134598</v>
      </c>
      <c r="L80" s="34">
        <v>0</v>
      </c>
      <c r="M80" s="29">
        <f>IF(Model!E80=Model!$K80,SMALL(Model!$E80:'Model'!$H80,2)-Model!$K80,0)</f>
        <v>0</v>
      </c>
      <c r="N80" s="29">
        <f>IF(Model!F80=Model!$K80,SMALL(Model!$E80:'Model'!$H80,2)-Model!$K80,0)</f>
        <v>0</v>
      </c>
      <c r="O80" s="29">
        <f>IF(Model!G80=Model!$K80,SMALL(Model!$E80:'Model'!$H80,2)-Model!$K80,0)</f>
        <v>0</v>
      </c>
      <c r="P80" s="29">
        <f>IF(Model!H80=Model!$K80,SMALL(Model!$E80:'Model'!$H80,2)-Model!$K80,0)</f>
        <v>0.70656206349304362</v>
      </c>
      <c r="R80" s="23">
        <v>1</v>
      </c>
      <c r="S80" s="23">
        <f>(1-IF(Model!M80=0,0,INDEX('Branch Closure Driven Attrition'!$D$9:$G$12,MATCH(Model!$B80,'Branch Closure Driven Attrition'!$C$9:$C$12,TRUE),MATCH(Model!M80,'Branch Closure Driven Attrition'!$D$8:$G$8,TRUE))))</f>
        <v>1</v>
      </c>
      <c r="T80" s="23">
        <f>(1-IF(Model!N80=0,0,INDEX('Branch Closure Driven Attrition'!$D$9:$G$12,MATCH(Model!$B80,'Branch Closure Driven Attrition'!$C$9:$C$12,TRUE),MATCH(Model!N80,'Branch Closure Driven Attrition'!$D$8:$G$8,TRUE))))</f>
        <v>1</v>
      </c>
      <c r="U80" s="23">
        <f>(1-IF(Model!O80=0,0,INDEX('Branch Closure Driven Attrition'!$D$9:$G$12,MATCH(Model!$B80,'Branch Closure Driven Attrition'!$C$9:$C$12,TRUE),MATCH(Model!O80,'Branch Closure Driven Attrition'!$D$8:$G$8,TRUE))))</f>
        <v>1</v>
      </c>
      <c r="V80" s="23">
        <f>(1-IF(Model!P80=0,0,INDEX('Branch Closure Driven Attrition'!$D$9:$G$12,MATCH(Model!$B80,'Branch Closure Driven Attrition'!$C$9:$C$12,TRUE),MATCH(Model!P80,'Branch Closure Driven Attrition'!$D$8:$G$8,TRUE))))</f>
        <v>0.7</v>
      </c>
      <c r="W80" s="29"/>
      <c r="X80" s="23">
        <f>Model!R80</f>
        <v>1</v>
      </c>
      <c r="Y80" s="23">
        <f>IF(Model!$C80&lt;'Fee Driven Attrition'!$I$8,1-IF(Model!Y$13='Fee Driven Attrition'!$J$7,'Fee Driven Attrition'!$J$8,'Fee Driven Attrition'!$K$8),1)</f>
        <v>0.9</v>
      </c>
      <c r="Z80" s="23">
        <f>IF(Model!$C80&lt;'Fee Driven Attrition'!$I$9,1-IF(Model!Z$13='Fee Driven Attrition'!$J$7,'Fee Driven Attrition'!$J$9,'Fee Driven Attrition'!$K$9),1)</f>
        <v>0.95</v>
      </c>
      <c r="AA80" s="23">
        <f>IF(Model!$C80&lt;'Fee Driven Attrition'!$I$8,1-IF(Model!AA$13='Fee Driven Attrition'!$J$7,'Fee Driven Attrition'!$J$8,'Fee Driven Attrition'!$K$8),1)</f>
        <v>0.8</v>
      </c>
      <c r="AB80" s="23">
        <f>IF(Model!$C80&lt;'Fee Driven Attrition'!$I$9,1-IF(Model!AB$13='Fee Driven Attrition'!$J$7,'Fee Driven Attrition'!$J$9,'Fee Driven Attrition'!$K$9),1)</f>
        <v>0.85</v>
      </c>
      <c r="AC80" s="29"/>
      <c r="AD80" s="23"/>
      <c r="AE80" s="23">
        <f>INDEX(Model!$R80:$V80,,MATCH(Model!AE$14,Model!$R$14:'Model'!$V$14,FALSE))*INDEX(Model!$X80:$AB80,MATCH(Model!AE$12+Model!AE$13,Model!$X$14:$AB$14,FALSE))</f>
        <v>1</v>
      </c>
      <c r="AF80" s="23">
        <f>INDEX(Model!$R80:$V80,,MATCH(Model!AF$14,Model!$R$14:'Model'!$V$14,FALSE))*INDEX(Model!$X80:$AB80,MATCH(Model!AF$12+Model!AF$13,Model!$X$14:$AB$14,FALSE))</f>
        <v>1</v>
      </c>
      <c r="AG80" s="23">
        <f>INDEX(Model!$R80:$V80,,MATCH(Model!AG$14,Model!$R$14:'Model'!$V$14,FALSE))*INDEX(Model!$X80:$AB80,MATCH(Model!AG$12+Model!AG$13,Model!$X$14:$AB$14,FALSE))</f>
        <v>1</v>
      </c>
      <c r="AH80" s="23">
        <f>INDEX(Model!$R80:$V80,,MATCH(Model!AH$14,Model!$R$14:'Model'!$V$14,FALSE))*INDEX(Model!$X80:$AB80,MATCH(Model!AH$12+Model!AH$13,Model!$X$14:$AB$14,FALSE))</f>
        <v>1</v>
      </c>
      <c r="AI80" s="23">
        <f>INDEX(Model!$R80:$V80,,MATCH(Model!AI$14,Model!$R$14:'Model'!$V$14,FALSE))*INDEX(Model!$X80:$AB80,MATCH(Model!AI$12+Model!AI$13,Model!$X$14:$AB$14,FALSE))</f>
        <v>0.7</v>
      </c>
      <c r="AJ80" s="23">
        <f>INDEX(Model!$R80:$V80,,MATCH(Model!AJ$14,Model!$R$14:'Model'!$V$14,FALSE))*INDEX(Model!$X80:$AB80,MATCH(Model!AJ$12+Model!AJ$13,Model!$X$14:$AB$14,FALSE))</f>
        <v>0.9</v>
      </c>
      <c r="AK80" s="23">
        <f>INDEX(Model!$R80:$V80,,MATCH(Model!AK$14,Model!$R$14:'Model'!$V$14,FALSE))*INDEX(Model!$X80:$AB80,MATCH(Model!AK$12+Model!AK$13,Model!$X$14:$AB$14,FALSE))</f>
        <v>0.9</v>
      </c>
      <c r="AL80" s="23">
        <f>INDEX(Model!$R80:$V80,,MATCH(Model!AL$14,Model!$R$14:'Model'!$V$14,FALSE))*INDEX(Model!$X80:$AB80,MATCH(Model!AL$12+Model!AL$13,Model!$X$14:$AB$14,FALSE))</f>
        <v>0.9</v>
      </c>
      <c r="AM80" s="23">
        <f>INDEX(Model!$R80:$V80,,MATCH(Model!AM$14,Model!$R$14:'Model'!$V$14,FALSE))*INDEX(Model!$X80:$AB80,MATCH(Model!AM$12+Model!AM$13,Model!$X$14:$AB$14,FALSE))</f>
        <v>0.9</v>
      </c>
      <c r="AN80" s="23">
        <f>INDEX(Model!$R80:$V80,,MATCH(Model!AN$14,Model!$R$14:'Model'!$V$14,FALSE))*INDEX(Model!$X80:$AB80,MATCH(Model!AN$12+Model!AN$13,Model!$X$14:$AB$14,FALSE))</f>
        <v>0.63</v>
      </c>
      <c r="AO80" s="23">
        <f>INDEX(Model!$R80:$V80,,MATCH(Model!AO$14,Model!$R$14:'Model'!$V$14,FALSE))*INDEX(Model!$X80:$AB80,MATCH(Model!AO$12+Model!AO$13,Model!$X$14:$AB$14,FALSE))</f>
        <v>0.95</v>
      </c>
      <c r="AP80" s="23">
        <f>INDEX(Model!$R80:$V80,,MATCH(Model!AP$14,Model!$R$14:'Model'!$V$14,FALSE))*INDEX(Model!$X80:$AB80,MATCH(Model!AP$12+Model!AP$13,Model!$X$14:$AB$14,FALSE))</f>
        <v>0.95</v>
      </c>
      <c r="AQ80" s="23">
        <f>INDEX(Model!$R80:$V80,,MATCH(Model!AQ$14,Model!$R$14:'Model'!$V$14,FALSE))*INDEX(Model!$X80:$AB80,MATCH(Model!AQ$12+Model!AQ$13,Model!$X$14:$AB$14,FALSE))</f>
        <v>0.95</v>
      </c>
      <c r="AR80" s="23">
        <f>INDEX(Model!$R80:$V80,,MATCH(Model!AR$14,Model!$R$14:'Model'!$V$14,FALSE))*INDEX(Model!$X80:$AB80,MATCH(Model!AR$12+Model!AR$13,Model!$X$14:$AB$14,FALSE))</f>
        <v>0.95</v>
      </c>
      <c r="AS80" s="23">
        <f>INDEX(Model!$R80:$V80,,MATCH(Model!AS$14,Model!$R$14:'Model'!$V$14,FALSE))*INDEX(Model!$X80:$AB80,MATCH(Model!AS$12+Model!AS$13,Model!$X$14:$AB$14,FALSE))</f>
        <v>0.66499999999999992</v>
      </c>
      <c r="AT80" s="23">
        <f>INDEX(Model!$R80:$V80,,MATCH(Model!AT$14,Model!$R$14:'Model'!$V$14,FALSE))*INDEX(Model!$X80:$AB80,MATCH(Model!AT$12+Model!AT$13,Model!$X$14:$AB$14,FALSE))</f>
        <v>0.8</v>
      </c>
      <c r="AU80" s="23">
        <f>INDEX(Model!$R80:$V80,,MATCH(Model!AU$14,Model!$R$14:'Model'!$V$14,FALSE))*INDEX(Model!$X80:$AB80,MATCH(Model!AU$12+Model!AU$13,Model!$X$14:$AB$14,FALSE))</f>
        <v>0.8</v>
      </c>
      <c r="AV80" s="23">
        <f>INDEX(Model!$R80:$V80,,MATCH(Model!AV$14,Model!$R$14:'Model'!$V$14,FALSE))*INDEX(Model!$X80:$AB80,MATCH(Model!AV$12+Model!AV$13,Model!$X$14:$AB$14,FALSE))</f>
        <v>0.8</v>
      </c>
      <c r="AW80" s="23">
        <f>INDEX(Model!$R80:$V80,,MATCH(Model!AW$14,Model!$R$14:'Model'!$V$14,FALSE))*INDEX(Model!$X80:$AB80,MATCH(Model!AW$12+Model!AW$13,Model!$X$14:$AB$14,FALSE))</f>
        <v>0.8</v>
      </c>
      <c r="AX80" s="23">
        <f>INDEX(Model!$R80:$V80,,MATCH(Model!AX$14,Model!$R$14:'Model'!$V$14,FALSE))*INDEX(Model!$X80:$AB80,MATCH(Model!AX$12+Model!AX$13,Model!$X$14:$AB$14,FALSE))</f>
        <v>0.55999999999999994</v>
      </c>
      <c r="AY80" s="23">
        <f>INDEX(Model!$R80:$V80,,MATCH(Model!AY$14,Model!$R$14:'Model'!$V$14,FALSE))*INDEX(Model!$X80:$AB80,MATCH(Model!AY$12+Model!AY$13,Model!$X$14:$AB$14,FALSE))</f>
        <v>0.85</v>
      </c>
      <c r="AZ80" s="23">
        <f>INDEX(Model!$R80:$V80,,MATCH(Model!AZ$14,Model!$R$14:'Model'!$V$14,FALSE))*INDEX(Model!$X80:$AB80,MATCH(Model!AZ$12+Model!AZ$13,Model!$X$14:$AB$14,FALSE))</f>
        <v>0.85</v>
      </c>
      <c r="BA80" s="23">
        <f>INDEX(Model!$R80:$V80,,MATCH(Model!BA$14,Model!$R$14:'Model'!$V$14,FALSE))*INDEX(Model!$X80:$AB80,MATCH(Model!BA$12+Model!BA$13,Model!$X$14:$AB$14,FALSE))</f>
        <v>0.85</v>
      </c>
      <c r="BB80" s="23">
        <f>INDEX(Model!$R80:$V80,,MATCH(Model!BB$14,Model!$R$14:'Model'!$V$14,FALSE))*INDEX(Model!$X80:$AB80,MATCH(Model!BB$12+Model!BB$13,Model!$X$14:$AB$14,FALSE))</f>
        <v>0.85</v>
      </c>
      <c r="BC80" s="23">
        <f>INDEX(Model!$R80:$V80,,MATCH(Model!BC$14,Model!$R$14:'Model'!$V$14,FALSE))*INDEX(Model!$X80:$AB80,MATCH(Model!BC$12+Model!BC$13,Model!$X$14:$AB$14,FALSE))</f>
        <v>0.59499999999999997</v>
      </c>
      <c r="BD80" s="60"/>
      <c r="BE80" s="33">
        <f>Model!C80*1%</f>
        <v>86.758544753633359</v>
      </c>
      <c r="BF80" s="1"/>
      <c r="BG80" s="1"/>
      <c r="BH80" s="38">
        <f>IF(Model!$C80&lt;Model!CI$12,Model!CI$13,0)</f>
        <v>0</v>
      </c>
      <c r="BI80" s="38">
        <f>IF(Model!$C80&lt;Model!CJ$12,Model!CJ$13,0)</f>
        <v>0</v>
      </c>
      <c r="BJ80" s="38">
        <f>IF(Model!$C80&lt;Model!CK$12,Model!CK$13,0)</f>
        <v>0</v>
      </c>
      <c r="BK80" s="38">
        <f>IF(Model!$C80&lt;Model!CL$12,Model!CL$13,0)</f>
        <v>0</v>
      </c>
      <c r="BL80" s="38">
        <f>IF(Model!$C80&lt;Model!CM$12,Model!CM$13,0)</f>
        <v>0</v>
      </c>
      <c r="BM80" s="38">
        <f>IF(Model!$C80&lt;Model!CN$12,Model!CN$13,0)</f>
        <v>40</v>
      </c>
      <c r="BN80" s="38">
        <f>IF(Model!$C80&lt;Model!CO$12,Model!CO$13,0)</f>
        <v>40</v>
      </c>
      <c r="BO80" s="38">
        <f>IF(Model!$C80&lt;Model!CP$12,Model!CP$13,0)</f>
        <v>40</v>
      </c>
      <c r="BP80" s="38">
        <f>IF(Model!$C80&lt;Model!CQ$12,Model!CQ$13,0)</f>
        <v>40</v>
      </c>
      <c r="BQ80" s="38">
        <f>IF(Model!$C80&lt;Model!CR$12,Model!CR$13,0)</f>
        <v>40</v>
      </c>
      <c r="BR80" s="38">
        <f>IF(Model!$C80&lt;Model!CS$12,Model!CS$13,0)</f>
        <v>40</v>
      </c>
      <c r="BS80" s="38">
        <f>IF(Model!$C80&lt;Model!CT$12,Model!CT$13,0)</f>
        <v>40</v>
      </c>
      <c r="BT80" s="38">
        <f>IF(Model!$C80&lt;Model!CU$12,Model!CU$13,0)</f>
        <v>40</v>
      </c>
      <c r="BU80" s="38">
        <f>IF(Model!$C80&lt;Model!CV$12,Model!CV$13,0)</f>
        <v>40</v>
      </c>
      <c r="BV80" s="38">
        <f>IF(Model!$C80&lt;Model!CW$12,Model!CW$13,0)</f>
        <v>40</v>
      </c>
      <c r="BW80" s="38">
        <f>IF(Model!$C80&lt;Model!CX$12,Model!CX$13,0)</f>
        <v>60</v>
      </c>
      <c r="BX80" s="38">
        <f>IF(Model!$C80&lt;Model!CY$12,Model!CY$13,0)</f>
        <v>60</v>
      </c>
      <c r="BY80" s="38">
        <f>IF(Model!$C80&lt;Model!CZ$12,Model!CZ$13,0)</f>
        <v>60</v>
      </c>
      <c r="BZ80" s="38">
        <f>IF(Model!$C80&lt;Model!DA$12,Model!DA$13,0)</f>
        <v>60</v>
      </c>
      <c r="CA80" s="38">
        <f>IF(Model!$C80&lt;Model!DB$12,Model!DB$13,0)</f>
        <v>60</v>
      </c>
      <c r="CB80" s="38">
        <f>IF(Model!$C80&lt;Model!DC$12,Model!DC$13,0)</f>
        <v>60</v>
      </c>
      <c r="CC80" s="38">
        <f>IF(Model!$C80&lt;Model!DD$12,Model!DD$13,0)</f>
        <v>60</v>
      </c>
      <c r="CD80" s="38">
        <f>IF(Model!$C80&lt;Model!DE$12,Model!DE$13,0)</f>
        <v>60</v>
      </c>
      <c r="CE80" s="38">
        <f>IF(Model!$C80&lt;Model!DF$12,Model!DF$13,0)</f>
        <v>60</v>
      </c>
      <c r="CF80" s="38">
        <f>IF(Model!$C80&lt;Model!DG$12,Model!DG$13,0)</f>
        <v>60</v>
      </c>
      <c r="CG80" s="1"/>
      <c r="CH80" s="1"/>
      <c r="CI80" s="40">
        <f>Model!$BE80+Model!BH80-50</f>
        <v>36.758544753633359</v>
      </c>
      <c r="CJ80" s="40">
        <f>Model!$BE80+Model!BI80-50</f>
        <v>36.758544753633359</v>
      </c>
      <c r="CK80" s="40">
        <f>Model!$BE80+Model!BJ80-50</f>
        <v>36.758544753633359</v>
      </c>
      <c r="CL80" s="40">
        <f>Model!$BE80+Model!BK80-50</f>
        <v>36.758544753633359</v>
      </c>
      <c r="CM80" s="40">
        <f>Model!$BE80+Model!BL80-50</f>
        <v>36.758544753633359</v>
      </c>
      <c r="CN80" s="40">
        <f>Model!$BE80+Model!BM80-50</f>
        <v>76.758544753633359</v>
      </c>
      <c r="CO80" s="40">
        <f>Model!$BE80+Model!BN80-50</f>
        <v>76.758544753633359</v>
      </c>
      <c r="CP80" s="40">
        <f>Model!$BE80+Model!BO80-50</f>
        <v>76.758544753633359</v>
      </c>
      <c r="CQ80" s="40">
        <f>Model!$BE80+Model!BP80-50</f>
        <v>76.758544753633359</v>
      </c>
      <c r="CR80" s="40">
        <f>Model!$BE80+Model!BQ80-50</f>
        <v>76.758544753633359</v>
      </c>
      <c r="CS80" s="40">
        <f>Model!$BE80+Model!BR80-50</f>
        <v>76.758544753633359</v>
      </c>
      <c r="CT80" s="40">
        <f>Model!$BE80+Model!BS80-50</f>
        <v>76.758544753633359</v>
      </c>
      <c r="CU80" s="40">
        <f>Model!$BE80+Model!BT80-50</f>
        <v>76.758544753633359</v>
      </c>
      <c r="CV80" s="40">
        <f>Model!$BE80+Model!BU80-50</f>
        <v>76.758544753633359</v>
      </c>
      <c r="CW80" s="40">
        <f>Model!$BE80+Model!BV80-50</f>
        <v>76.758544753633359</v>
      </c>
      <c r="CX80" s="40">
        <f>Model!$BE80+Model!BW80-50</f>
        <v>96.758544753633373</v>
      </c>
      <c r="CY80" s="40">
        <f>Model!$BE80+Model!BX80-50</f>
        <v>96.758544753633373</v>
      </c>
      <c r="CZ80" s="40">
        <f>Model!$BE80+Model!BY80-50</f>
        <v>96.758544753633373</v>
      </c>
      <c r="DA80" s="40">
        <f>Model!$BE80+Model!BZ80-50</f>
        <v>96.758544753633373</v>
      </c>
      <c r="DB80" s="40">
        <f>Model!$BE80+Model!CA80-50</f>
        <v>96.758544753633373</v>
      </c>
      <c r="DC80" s="40">
        <f>Model!$BE80+Model!CB80-50</f>
        <v>96.758544753633373</v>
      </c>
      <c r="DD80" s="40">
        <f>Model!$BE80+Model!CC80-50</f>
        <v>96.758544753633373</v>
      </c>
      <c r="DE80" s="40">
        <f>Model!$BE80+Model!CD80-50</f>
        <v>96.758544753633373</v>
      </c>
      <c r="DF80" s="40">
        <f>Model!$BE80+Model!CE80-50</f>
        <v>96.758544753633373</v>
      </c>
      <c r="DG80" s="40">
        <f>Model!$BE80+Model!CF80-50</f>
        <v>96.758544753633373</v>
      </c>
      <c r="DH80" s="36"/>
      <c r="DI80" s="36"/>
      <c r="DJ80" s="40">
        <f>Model!AE80*Model!CI80</f>
        <v>36.758544753633359</v>
      </c>
      <c r="DK80" s="40">
        <f>Model!AF80*Model!CJ80</f>
        <v>36.758544753633359</v>
      </c>
      <c r="DL80" s="40">
        <f>Model!AG80*Model!CK80</f>
        <v>36.758544753633359</v>
      </c>
      <c r="DM80" s="40">
        <f>Model!AH80*Model!CL80</f>
        <v>36.758544753633359</v>
      </c>
      <c r="DN80" s="40">
        <f>Model!AI80*Model!CM80</f>
        <v>25.730981327543351</v>
      </c>
      <c r="DO80" s="40">
        <f>Model!AJ80*Model!CN80</f>
        <v>69.082690278270022</v>
      </c>
      <c r="DP80" s="40">
        <f>Model!AK80*Model!CO80</f>
        <v>69.082690278270022</v>
      </c>
      <c r="DQ80" s="40">
        <f>Model!AL80*Model!CP80</f>
        <v>69.082690278270022</v>
      </c>
      <c r="DR80" s="40">
        <f>Model!AM80*Model!CQ80</f>
        <v>69.082690278270022</v>
      </c>
      <c r="DS80" s="40">
        <f>Model!AN80*Model!CR80</f>
        <v>48.357883194789018</v>
      </c>
      <c r="DT80" s="40">
        <f>Model!AO80*Model!CS80</f>
        <v>72.92061751595169</v>
      </c>
      <c r="DU80" s="40">
        <f>Model!AP80*Model!CT80</f>
        <v>72.92061751595169</v>
      </c>
      <c r="DV80" s="40">
        <f>Model!AQ80*Model!CU80</f>
        <v>72.92061751595169</v>
      </c>
      <c r="DW80" s="40">
        <f>Model!AR80*Model!CV80</f>
        <v>72.92061751595169</v>
      </c>
      <c r="DX80" s="40">
        <f>Model!AS80*Model!CW80</f>
        <v>51.044432261166179</v>
      </c>
      <c r="DY80" s="40">
        <f>Model!AT80*Model!CX80</f>
        <v>77.406835802906699</v>
      </c>
      <c r="DZ80" s="40">
        <f>Model!AU80*Model!CY80</f>
        <v>77.406835802906699</v>
      </c>
      <c r="EA80" s="40">
        <f>Model!AV80*Model!CZ80</f>
        <v>77.406835802906699</v>
      </c>
      <c r="EB80" s="40">
        <f>Model!AW80*Model!DA80</f>
        <v>77.406835802906699</v>
      </c>
      <c r="EC80" s="40">
        <f>Model!AX80*Model!DB80</f>
        <v>54.184785062034685</v>
      </c>
      <c r="ED80" s="40">
        <f>Model!AY80*Model!DC80</f>
        <v>82.244763040588367</v>
      </c>
      <c r="EE80" s="40">
        <f>Model!AZ80*Model!DD80</f>
        <v>82.244763040588367</v>
      </c>
      <c r="EF80" s="40">
        <f>Model!BA80*Model!DE80</f>
        <v>82.244763040588367</v>
      </c>
      <c r="EG80" s="40">
        <f>Model!BB80*Model!DF80</f>
        <v>82.244763040588367</v>
      </c>
      <c r="EH80" s="40">
        <f>Model!BC80*Model!DG80</f>
        <v>57.571334128411856</v>
      </c>
      <c r="EI80" s="36"/>
      <c r="EJ80" s="36"/>
      <c r="EK80" s="36"/>
      <c r="EL80" s="36"/>
      <c r="EM80" s="36"/>
      <c r="EN80" s="36"/>
      <c r="EO80" s="36"/>
      <c r="EP80" s="36"/>
      <c r="EQ80" s="36"/>
      <c r="ER80" s="36"/>
      <c r="ES80" s="36"/>
      <c r="ET80" s="36"/>
      <c r="EU80" s="36"/>
    </row>
    <row r="81" spans="1:151">
      <c r="A81">
        <v>1159</v>
      </c>
      <c r="B81" s="29">
        <f>INDEX('Customer Longevity'!$A$7:$A$206,MATCH(Scratch!A81,'Customer Longevity'!$B$7:$B$206,0))</f>
        <v>0.71194101056312298</v>
      </c>
      <c r="C81" s="3">
        <f ca="1">VLOOKUP(A81,'Average Balance'!A:B,2,FALSE)</f>
        <v>13464.079194977123</v>
      </c>
      <c r="D81" s="3"/>
      <c r="E81" s="29">
        <f>INDEX('Distance to Each Branch'!$C$7:$C$806,MATCH(Scratch!$A81&amp;Scratch!E$14,'Distance to Each Branch'!$K$7:$K$806,0))</f>
        <v>3.3491117602904037</v>
      </c>
      <c r="F81" s="29">
        <f>INDEX('Distance to Each Branch'!$C$7:$C$806,MATCH(Scratch!$A81&amp;Scratch!F$14,'Distance to Each Branch'!$K$7:$K$806,0))</f>
        <v>3.4828947540748452</v>
      </c>
      <c r="G81" s="29">
        <f>INDEX('Distance to Each Branch'!$C$7:$C$806,MATCH(Scratch!$A81&amp;Scratch!G$14,'Distance to Each Branch'!$K$7:$K$806,0))</f>
        <v>3.2197618386258871</v>
      </c>
      <c r="H81" s="29">
        <f>INDEX('Distance to Each Branch'!$C$7:$C$806,MATCH(Scratch!$A81&amp;Scratch!H$14,'Distance to Each Branch'!$K$7:$K$806,0))</f>
        <v>2.3810225897521464</v>
      </c>
      <c r="I81" s="29" t="str">
        <f t="shared" si="25"/>
        <v>Branch D</v>
      </c>
      <c r="K81" s="34">
        <f>MIN(Model!E81:'Model'!H81)</f>
        <v>2.3810225897521464</v>
      </c>
      <c r="L81" s="34">
        <v>0</v>
      </c>
      <c r="M81" s="29">
        <f>IF(Model!E81=Model!$K81,SMALL(Model!$E81:'Model'!$H81,2)-Model!$K81,0)</f>
        <v>0</v>
      </c>
      <c r="N81" s="29">
        <f>IF(Model!F81=Model!$K81,SMALL(Model!$E81:'Model'!$H81,2)-Model!$K81,0)</f>
        <v>0</v>
      </c>
      <c r="O81" s="29">
        <f>IF(Model!G81=Model!$K81,SMALL(Model!$E81:'Model'!$H81,2)-Model!$K81,0)</f>
        <v>0</v>
      </c>
      <c r="P81" s="29">
        <f>IF(Model!H81=Model!$K81,SMALL(Model!$E81:'Model'!$H81,2)-Model!$K81,0)</f>
        <v>0.83873924887374063</v>
      </c>
      <c r="R81" s="23">
        <v>1</v>
      </c>
      <c r="S81" s="23">
        <f>(1-IF(Model!M81=0,0,INDEX('Branch Closure Driven Attrition'!$D$9:$G$12,MATCH(Model!$B81,'Branch Closure Driven Attrition'!$C$9:$C$12,TRUE),MATCH(Model!M81,'Branch Closure Driven Attrition'!$D$8:$G$8,TRUE))))</f>
        <v>1</v>
      </c>
      <c r="T81" s="23">
        <f>(1-IF(Model!N81=0,0,INDEX('Branch Closure Driven Attrition'!$D$9:$G$12,MATCH(Model!$B81,'Branch Closure Driven Attrition'!$C$9:$C$12,TRUE),MATCH(Model!N81,'Branch Closure Driven Attrition'!$D$8:$G$8,TRUE))))</f>
        <v>1</v>
      </c>
      <c r="U81" s="23">
        <f>(1-IF(Model!O81=0,0,INDEX('Branch Closure Driven Attrition'!$D$9:$G$12,MATCH(Model!$B81,'Branch Closure Driven Attrition'!$C$9:$C$12,TRUE),MATCH(Model!O81,'Branch Closure Driven Attrition'!$D$8:$G$8,TRUE))))</f>
        <v>1</v>
      </c>
      <c r="V81" s="23">
        <f>(1-IF(Model!P81=0,0,INDEX('Branch Closure Driven Attrition'!$D$9:$G$12,MATCH(Model!$B81,'Branch Closure Driven Attrition'!$C$9:$C$12,TRUE),MATCH(Model!P81,'Branch Closure Driven Attrition'!$D$8:$G$8,TRUE))))</f>
        <v>0.55000000000000004</v>
      </c>
      <c r="W81" s="29"/>
      <c r="X81" s="23">
        <f>Model!R81</f>
        <v>1</v>
      </c>
      <c r="Y81" s="23">
        <f>IF(Model!$C81&lt;'Fee Driven Attrition'!$I$8,1-IF(Model!Y$13='Fee Driven Attrition'!$J$7,'Fee Driven Attrition'!$J$8,'Fee Driven Attrition'!$K$8),1)</f>
        <v>1</v>
      </c>
      <c r="Z81" s="23">
        <f>IF(Model!$C81&lt;'Fee Driven Attrition'!$I$9,1-IF(Model!Z$13='Fee Driven Attrition'!$J$7,'Fee Driven Attrition'!$J$9,'Fee Driven Attrition'!$K$9),1)</f>
        <v>0.95</v>
      </c>
      <c r="AA81" s="23">
        <f>IF(Model!$C81&lt;'Fee Driven Attrition'!$I$8,1-IF(Model!AA$13='Fee Driven Attrition'!$J$7,'Fee Driven Attrition'!$J$8,'Fee Driven Attrition'!$K$8),1)</f>
        <v>1</v>
      </c>
      <c r="AB81" s="23">
        <f>IF(Model!$C81&lt;'Fee Driven Attrition'!$I$9,1-IF(Model!AB$13='Fee Driven Attrition'!$J$7,'Fee Driven Attrition'!$J$9,'Fee Driven Attrition'!$K$9),1)</f>
        <v>0.85</v>
      </c>
      <c r="AC81" s="29"/>
      <c r="AD81" s="23"/>
      <c r="AE81" s="23">
        <f>INDEX(Model!$R81:$V81,,MATCH(Model!AE$14,Model!$R$14:'Model'!$V$14,FALSE))*INDEX(Model!$X81:$AB81,MATCH(Model!AE$12+Model!AE$13,Model!$X$14:$AB$14,FALSE))</f>
        <v>1</v>
      </c>
      <c r="AF81" s="23">
        <f>INDEX(Model!$R81:$V81,,MATCH(Model!AF$14,Model!$R$14:'Model'!$V$14,FALSE))*INDEX(Model!$X81:$AB81,MATCH(Model!AF$12+Model!AF$13,Model!$X$14:$AB$14,FALSE))</f>
        <v>1</v>
      </c>
      <c r="AG81" s="23">
        <f>INDEX(Model!$R81:$V81,,MATCH(Model!AG$14,Model!$R$14:'Model'!$V$14,FALSE))*INDEX(Model!$X81:$AB81,MATCH(Model!AG$12+Model!AG$13,Model!$X$14:$AB$14,FALSE))</f>
        <v>1</v>
      </c>
      <c r="AH81" s="23">
        <f>INDEX(Model!$R81:$V81,,MATCH(Model!AH$14,Model!$R$14:'Model'!$V$14,FALSE))*INDEX(Model!$X81:$AB81,MATCH(Model!AH$12+Model!AH$13,Model!$X$14:$AB$14,FALSE))</f>
        <v>1</v>
      </c>
      <c r="AI81" s="23">
        <f>INDEX(Model!$R81:$V81,,MATCH(Model!AI$14,Model!$R$14:'Model'!$V$14,FALSE))*INDEX(Model!$X81:$AB81,MATCH(Model!AI$12+Model!AI$13,Model!$X$14:$AB$14,FALSE))</f>
        <v>0.55000000000000004</v>
      </c>
      <c r="AJ81" s="23">
        <f>INDEX(Model!$R81:$V81,,MATCH(Model!AJ$14,Model!$R$14:'Model'!$V$14,FALSE))*INDEX(Model!$X81:$AB81,MATCH(Model!AJ$12+Model!AJ$13,Model!$X$14:$AB$14,FALSE))</f>
        <v>1</v>
      </c>
      <c r="AK81" s="23">
        <f>INDEX(Model!$R81:$V81,,MATCH(Model!AK$14,Model!$R$14:'Model'!$V$14,FALSE))*INDEX(Model!$X81:$AB81,MATCH(Model!AK$12+Model!AK$13,Model!$X$14:$AB$14,FALSE))</f>
        <v>1</v>
      </c>
      <c r="AL81" s="23">
        <f>INDEX(Model!$R81:$V81,,MATCH(Model!AL$14,Model!$R$14:'Model'!$V$14,FALSE))*INDEX(Model!$X81:$AB81,MATCH(Model!AL$12+Model!AL$13,Model!$X$14:$AB$14,FALSE))</f>
        <v>1</v>
      </c>
      <c r="AM81" s="23">
        <f>INDEX(Model!$R81:$V81,,MATCH(Model!AM$14,Model!$R$14:'Model'!$V$14,FALSE))*INDEX(Model!$X81:$AB81,MATCH(Model!AM$12+Model!AM$13,Model!$X$14:$AB$14,FALSE))</f>
        <v>1</v>
      </c>
      <c r="AN81" s="23">
        <f>INDEX(Model!$R81:$V81,,MATCH(Model!AN$14,Model!$R$14:'Model'!$V$14,FALSE))*INDEX(Model!$X81:$AB81,MATCH(Model!AN$12+Model!AN$13,Model!$X$14:$AB$14,FALSE))</f>
        <v>0.55000000000000004</v>
      </c>
      <c r="AO81" s="23">
        <f>INDEX(Model!$R81:$V81,,MATCH(Model!AO$14,Model!$R$14:'Model'!$V$14,FALSE))*INDEX(Model!$X81:$AB81,MATCH(Model!AO$12+Model!AO$13,Model!$X$14:$AB$14,FALSE))</f>
        <v>0.95</v>
      </c>
      <c r="AP81" s="23">
        <f>INDEX(Model!$R81:$V81,,MATCH(Model!AP$14,Model!$R$14:'Model'!$V$14,FALSE))*INDEX(Model!$X81:$AB81,MATCH(Model!AP$12+Model!AP$13,Model!$X$14:$AB$14,FALSE))</f>
        <v>0.95</v>
      </c>
      <c r="AQ81" s="23">
        <f>INDEX(Model!$R81:$V81,,MATCH(Model!AQ$14,Model!$R$14:'Model'!$V$14,FALSE))*INDEX(Model!$X81:$AB81,MATCH(Model!AQ$12+Model!AQ$13,Model!$X$14:$AB$14,FALSE))</f>
        <v>0.95</v>
      </c>
      <c r="AR81" s="23">
        <f>INDEX(Model!$R81:$V81,,MATCH(Model!AR$14,Model!$R$14:'Model'!$V$14,FALSE))*INDEX(Model!$X81:$AB81,MATCH(Model!AR$12+Model!AR$13,Model!$X$14:$AB$14,FALSE))</f>
        <v>0.95</v>
      </c>
      <c r="AS81" s="23">
        <f>INDEX(Model!$R81:$V81,,MATCH(Model!AS$14,Model!$R$14:'Model'!$V$14,FALSE))*INDEX(Model!$X81:$AB81,MATCH(Model!AS$12+Model!AS$13,Model!$X$14:$AB$14,FALSE))</f>
        <v>0.52249999999999996</v>
      </c>
      <c r="AT81" s="23">
        <f>INDEX(Model!$R81:$V81,,MATCH(Model!AT$14,Model!$R$14:'Model'!$V$14,FALSE))*INDEX(Model!$X81:$AB81,MATCH(Model!AT$12+Model!AT$13,Model!$X$14:$AB$14,FALSE))</f>
        <v>1</v>
      </c>
      <c r="AU81" s="23">
        <f>INDEX(Model!$R81:$V81,,MATCH(Model!AU$14,Model!$R$14:'Model'!$V$14,FALSE))*INDEX(Model!$X81:$AB81,MATCH(Model!AU$12+Model!AU$13,Model!$X$14:$AB$14,FALSE))</f>
        <v>1</v>
      </c>
      <c r="AV81" s="23">
        <f>INDEX(Model!$R81:$V81,,MATCH(Model!AV$14,Model!$R$14:'Model'!$V$14,FALSE))*INDEX(Model!$X81:$AB81,MATCH(Model!AV$12+Model!AV$13,Model!$X$14:$AB$14,FALSE))</f>
        <v>1</v>
      </c>
      <c r="AW81" s="23">
        <f>INDEX(Model!$R81:$V81,,MATCH(Model!AW$14,Model!$R$14:'Model'!$V$14,FALSE))*INDEX(Model!$X81:$AB81,MATCH(Model!AW$12+Model!AW$13,Model!$X$14:$AB$14,FALSE))</f>
        <v>1</v>
      </c>
      <c r="AX81" s="23">
        <f>INDEX(Model!$R81:$V81,,MATCH(Model!AX$14,Model!$R$14:'Model'!$V$14,FALSE))*INDEX(Model!$X81:$AB81,MATCH(Model!AX$12+Model!AX$13,Model!$X$14:$AB$14,FALSE))</f>
        <v>0.55000000000000004</v>
      </c>
      <c r="AY81" s="23">
        <f>INDEX(Model!$R81:$V81,,MATCH(Model!AY$14,Model!$R$14:'Model'!$V$14,FALSE))*INDEX(Model!$X81:$AB81,MATCH(Model!AY$12+Model!AY$13,Model!$X$14:$AB$14,FALSE))</f>
        <v>0.85</v>
      </c>
      <c r="AZ81" s="23">
        <f>INDEX(Model!$R81:$V81,,MATCH(Model!AZ$14,Model!$R$14:'Model'!$V$14,FALSE))*INDEX(Model!$X81:$AB81,MATCH(Model!AZ$12+Model!AZ$13,Model!$X$14:$AB$14,FALSE))</f>
        <v>0.85</v>
      </c>
      <c r="BA81" s="23">
        <f>INDEX(Model!$R81:$V81,,MATCH(Model!BA$14,Model!$R$14:'Model'!$V$14,FALSE))*INDEX(Model!$X81:$AB81,MATCH(Model!BA$12+Model!BA$13,Model!$X$14:$AB$14,FALSE))</f>
        <v>0.85</v>
      </c>
      <c r="BB81" s="23">
        <f>INDEX(Model!$R81:$V81,,MATCH(Model!BB$14,Model!$R$14:'Model'!$V$14,FALSE))*INDEX(Model!$X81:$AB81,MATCH(Model!BB$12+Model!BB$13,Model!$X$14:$AB$14,FALSE))</f>
        <v>0.85</v>
      </c>
      <c r="BC81" s="23">
        <f>INDEX(Model!$R81:$V81,,MATCH(Model!BC$14,Model!$R$14:'Model'!$V$14,FALSE))*INDEX(Model!$X81:$AB81,MATCH(Model!BC$12+Model!BC$13,Model!$X$14:$AB$14,FALSE))</f>
        <v>0.46750000000000003</v>
      </c>
      <c r="BD81" s="60"/>
      <c r="BE81" s="33">
        <f>Model!C81*1%</f>
        <v>134.64079194977123</v>
      </c>
      <c r="BF81" s="1"/>
      <c r="BG81" s="1"/>
      <c r="BH81" s="38">
        <f>IF(Model!$C81&lt;Model!CI$12,Model!CI$13,0)</f>
        <v>0</v>
      </c>
      <c r="BI81" s="38">
        <f>IF(Model!$C81&lt;Model!CJ$12,Model!CJ$13,0)</f>
        <v>0</v>
      </c>
      <c r="BJ81" s="38">
        <f>IF(Model!$C81&lt;Model!CK$12,Model!CK$13,0)</f>
        <v>0</v>
      </c>
      <c r="BK81" s="38">
        <f>IF(Model!$C81&lt;Model!CL$12,Model!CL$13,0)</f>
        <v>0</v>
      </c>
      <c r="BL81" s="38">
        <f>IF(Model!$C81&lt;Model!CM$12,Model!CM$13,0)</f>
        <v>0</v>
      </c>
      <c r="BM81" s="38">
        <f>IF(Model!$C81&lt;Model!CN$12,Model!CN$13,0)</f>
        <v>0</v>
      </c>
      <c r="BN81" s="38">
        <f>IF(Model!$C81&lt;Model!CO$12,Model!CO$13,0)</f>
        <v>0</v>
      </c>
      <c r="BO81" s="38">
        <f>IF(Model!$C81&lt;Model!CP$12,Model!CP$13,0)</f>
        <v>0</v>
      </c>
      <c r="BP81" s="38">
        <f>IF(Model!$C81&lt;Model!CQ$12,Model!CQ$13,0)</f>
        <v>0</v>
      </c>
      <c r="BQ81" s="38">
        <f>IF(Model!$C81&lt;Model!CR$12,Model!CR$13,0)</f>
        <v>0</v>
      </c>
      <c r="BR81" s="38">
        <f>IF(Model!$C81&lt;Model!CS$12,Model!CS$13,0)</f>
        <v>40</v>
      </c>
      <c r="BS81" s="38">
        <f>IF(Model!$C81&lt;Model!CT$12,Model!CT$13,0)</f>
        <v>40</v>
      </c>
      <c r="BT81" s="38">
        <f>IF(Model!$C81&lt;Model!CU$12,Model!CU$13,0)</f>
        <v>40</v>
      </c>
      <c r="BU81" s="38">
        <f>IF(Model!$C81&lt;Model!CV$12,Model!CV$13,0)</f>
        <v>40</v>
      </c>
      <c r="BV81" s="38">
        <f>IF(Model!$C81&lt;Model!CW$12,Model!CW$13,0)</f>
        <v>40</v>
      </c>
      <c r="BW81" s="38">
        <f>IF(Model!$C81&lt;Model!CX$12,Model!CX$13,0)</f>
        <v>0</v>
      </c>
      <c r="BX81" s="38">
        <f>IF(Model!$C81&lt;Model!CY$12,Model!CY$13,0)</f>
        <v>0</v>
      </c>
      <c r="BY81" s="38">
        <f>IF(Model!$C81&lt;Model!CZ$12,Model!CZ$13,0)</f>
        <v>0</v>
      </c>
      <c r="BZ81" s="38">
        <f>IF(Model!$C81&lt;Model!DA$12,Model!DA$13,0)</f>
        <v>0</v>
      </c>
      <c r="CA81" s="38">
        <f>IF(Model!$C81&lt;Model!DB$12,Model!DB$13,0)</f>
        <v>0</v>
      </c>
      <c r="CB81" s="38">
        <f>IF(Model!$C81&lt;Model!DC$12,Model!DC$13,0)</f>
        <v>60</v>
      </c>
      <c r="CC81" s="38">
        <f>IF(Model!$C81&lt;Model!DD$12,Model!DD$13,0)</f>
        <v>60</v>
      </c>
      <c r="CD81" s="38">
        <f>IF(Model!$C81&lt;Model!DE$12,Model!DE$13,0)</f>
        <v>60</v>
      </c>
      <c r="CE81" s="38">
        <f>IF(Model!$C81&lt;Model!DF$12,Model!DF$13,0)</f>
        <v>60</v>
      </c>
      <c r="CF81" s="38">
        <f>IF(Model!$C81&lt;Model!DG$12,Model!DG$13,0)</f>
        <v>60</v>
      </c>
      <c r="CG81" s="1"/>
      <c r="CH81" s="1"/>
      <c r="CI81" s="40">
        <f>Model!$BE81+Model!BH81-50</f>
        <v>84.640791949771227</v>
      </c>
      <c r="CJ81" s="40">
        <f>Model!$BE81+Model!BI81-50</f>
        <v>84.640791949771227</v>
      </c>
      <c r="CK81" s="40">
        <f>Model!$BE81+Model!BJ81-50</f>
        <v>84.640791949771227</v>
      </c>
      <c r="CL81" s="40">
        <f>Model!$BE81+Model!BK81-50</f>
        <v>84.640791949771227</v>
      </c>
      <c r="CM81" s="40">
        <f>Model!$BE81+Model!BL81-50</f>
        <v>84.640791949771227</v>
      </c>
      <c r="CN81" s="40">
        <f>Model!$BE81+Model!BM81-50</f>
        <v>84.640791949771227</v>
      </c>
      <c r="CO81" s="40">
        <f>Model!$BE81+Model!BN81-50</f>
        <v>84.640791949771227</v>
      </c>
      <c r="CP81" s="40">
        <f>Model!$BE81+Model!BO81-50</f>
        <v>84.640791949771227</v>
      </c>
      <c r="CQ81" s="40">
        <f>Model!$BE81+Model!BP81-50</f>
        <v>84.640791949771227</v>
      </c>
      <c r="CR81" s="40">
        <f>Model!$BE81+Model!BQ81-50</f>
        <v>84.640791949771227</v>
      </c>
      <c r="CS81" s="40">
        <f>Model!$BE81+Model!BR81-50</f>
        <v>124.64079194977123</v>
      </c>
      <c r="CT81" s="40">
        <f>Model!$BE81+Model!BS81-50</f>
        <v>124.64079194977123</v>
      </c>
      <c r="CU81" s="40">
        <f>Model!$BE81+Model!BT81-50</f>
        <v>124.64079194977123</v>
      </c>
      <c r="CV81" s="40">
        <f>Model!$BE81+Model!BU81-50</f>
        <v>124.64079194977123</v>
      </c>
      <c r="CW81" s="40">
        <f>Model!$BE81+Model!BV81-50</f>
        <v>124.64079194977123</v>
      </c>
      <c r="CX81" s="40">
        <f>Model!$BE81+Model!BW81-50</f>
        <v>84.640791949771227</v>
      </c>
      <c r="CY81" s="40">
        <f>Model!$BE81+Model!BX81-50</f>
        <v>84.640791949771227</v>
      </c>
      <c r="CZ81" s="40">
        <f>Model!$BE81+Model!BY81-50</f>
        <v>84.640791949771227</v>
      </c>
      <c r="DA81" s="40">
        <f>Model!$BE81+Model!BZ81-50</f>
        <v>84.640791949771227</v>
      </c>
      <c r="DB81" s="40">
        <f>Model!$BE81+Model!CA81-50</f>
        <v>84.640791949771227</v>
      </c>
      <c r="DC81" s="40">
        <f>Model!$BE81+Model!CB81-50</f>
        <v>144.64079194977123</v>
      </c>
      <c r="DD81" s="40">
        <f>Model!$BE81+Model!CC81-50</f>
        <v>144.64079194977123</v>
      </c>
      <c r="DE81" s="40">
        <f>Model!$BE81+Model!CD81-50</f>
        <v>144.64079194977123</v>
      </c>
      <c r="DF81" s="40">
        <f>Model!$BE81+Model!CE81-50</f>
        <v>144.64079194977123</v>
      </c>
      <c r="DG81" s="40">
        <f>Model!$BE81+Model!CF81-50</f>
        <v>144.64079194977123</v>
      </c>
      <c r="DH81" s="36"/>
      <c r="DI81" s="36"/>
      <c r="DJ81" s="40">
        <f>Model!AE81*Model!CI81</f>
        <v>84.640791949771227</v>
      </c>
      <c r="DK81" s="40">
        <f>Model!AF81*Model!CJ81</f>
        <v>84.640791949771227</v>
      </c>
      <c r="DL81" s="40">
        <f>Model!AG81*Model!CK81</f>
        <v>84.640791949771227</v>
      </c>
      <c r="DM81" s="40">
        <f>Model!AH81*Model!CL81</f>
        <v>84.640791949771227</v>
      </c>
      <c r="DN81" s="40">
        <f>Model!AI81*Model!CM81</f>
        <v>46.552435572374179</v>
      </c>
      <c r="DO81" s="40">
        <f>Model!AJ81*Model!CN81</f>
        <v>84.640791949771227</v>
      </c>
      <c r="DP81" s="40">
        <f>Model!AK81*Model!CO81</f>
        <v>84.640791949771227</v>
      </c>
      <c r="DQ81" s="40">
        <f>Model!AL81*Model!CP81</f>
        <v>84.640791949771227</v>
      </c>
      <c r="DR81" s="40">
        <f>Model!AM81*Model!CQ81</f>
        <v>84.640791949771227</v>
      </c>
      <c r="DS81" s="40">
        <f>Model!AN81*Model!CR81</f>
        <v>46.552435572374179</v>
      </c>
      <c r="DT81" s="40">
        <f>Model!AO81*Model!CS81</f>
        <v>118.40875235228266</v>
      </c>
      <c r="DU81" s="40">
        <f>Model!AP81*Model!CT81</f>
        <v>118.40875235228266</v>
      </c>
      <c r="DV81" s="40">
        <f>Model!AQ81*Model!CU81</f>
        <v>118.40875235228266</v>
      </c>
      <c r="DW81" s="40">
        <f>Model!AR81*Model!CV81</f>
        <v>118.40875235228266</v>
      </c>
      <c r="DX81" s="40">
        <f>Model!AS81*Model!CW81</f>
        <v>65.124813793755465</v>
      </c>
      <c r="DY81" s="40">
        <f>Model!AT81*Model!CX81</f>
        <v>84.640791949771227</v>
      </c>
      <c r="DZ81" s="40">
        <f>Model!AU81*Model!CY81</f>
        <v>84.640791949771227</v>
      </c>
      <c r="EA81" s="40">
        <f>Model!AV81*Model!CZ81</f>
        <v>84.640791949771227</v>
      </c>
      <c r="EB81" s="40">
        <f>Model!AW81*Model!DA81</f>
        <v>84.640791949771227</v>
      </c>
      <c r="EC81" s="40">
        <f>Model!AX81*Model!DB81</f>
        <v>46.552435572374179</v>
      </c>
      <c r="ED81" s="40">
        <f>Model!AY81*Model!DC81</f>
        <v>122.94467315730554</v>
      </c>
      <c r="EE81" s="40">
        <f>Model!AZ81*Model!DD81</f>
        <v>122.94467315730554</v>
      </c>
      <c r="EF81" s="40">
        <f>Model!BA81*Model!DE81</f>
        <v>122.94467315730554</v>
      </c>
      <c r="EG81" s="40">
        <f>Model!BB81*Model!DF81</f>
        <v>122.94467315730554</v>
      </c>
      <c r="EH81" s="40">
        <f>Model!BC81*Model!DG81</f>
        <v>67.619570236518058</v>
      </c>
      <c r="EI81" s="36"/>
      <c r="EJ81" s="36"/>
      <c r="EK81" s="36"/>
      <c r="EL81" s="36"/>
      <c r="EM81" s="36"/>
      <c r="EN81" s="36"/>
      <c r="EO81" s="36"/>
      <c r="EP81" s="36"/>
      <c r="EQ81" s="36"/>
      <c r="ER81" s="36"/>
      <c r="ES81" s="36"/>
      <c r="ET81" s="36"/>
      <c r="EU81" s="36"/>
    </row>
    <row r="82" spans="1:151">
      <c r="A82">
        <v>1062</v>
      </c>
      <c r="B82" s="29">
        <f>INDEX('Customer Longevity'!$A$7:$A$206,MATCH(Scratch!A82,'Customer Longevity'!$B$7:$B$206,0))</f>
        <v>6.9745743079350166</v>
      </c>
      <c r="C82" s="3">
        <f ca="1">VLOOKUP(A82,'Average Balance'!A:B,2,FALSE)</f>
        <v>30176.323694442654</v>
      </c>
      <c r="D82" s="3"/>
      <c r="E82" s="29">
        <f>INDEX('Distance to Each Branch'!$C$7:$C$806,MATCH(Scratch!$A82&amp;Scratch!E$14,'Distance to Each Branch'!$K$7:$K$806,0))</f>
        <v>5.4268629413915193</v>
      </c>
      <c r="F82" s="29">
        <f>INDEX('Distance to Each Branch'!$C$7:$C$806,MATCH(Scratch!$A82&amp;Scratch!F$14,'Distance to Each Branch'!$K$7:$K$806,0))</f>
        <v>0.73003788531762948</v>
      </c>
      <c r="G82" s="29">
        <f>INDEX('Distance to Each Branch'!$C$7:$C$806,MATCH(Scratch!$A82&amp;Scratch!G$14,'Distance to Each Branch'!$K$7:$K$806,0))</f>
        <v>3.0862870460526191</v>
      </c>
      <c r="H82" s="29">
        <f>INDEX('Distance to Each Branch'!$C$7:$C$806,MATCH(Scratch!$A82&amp;Scratch!H$14,'Distance to Each Branch'!$K$7:$K$806,0))</f>
        <v>2.0231453344394472</v>
      </c>
      <c r="I82" s="29" t="str">
        <f t="shared" si="25"/>
        <v>Branch B</v>
      </c>
      <c r="K82" s="34">
        <f>MIN(Model!E82:'Model'!H82)</f>
        <v>0.73003788531762948</v>
      </c>
      <c r="L82" s="34">
        <v>0</v>
      </c>
      <c r="M82" s="29">
        <f>IF(Model!E82=Model!$K82,SMALL(Model!$E82:'Model'!$H82,2)-Model!$K82,0)</f>
        <v>0</v>
      </c>
      <c r="N82" s="29">
        <f>IF(Model!F82=Model!$K82,SMALL(Model!$E82:'Model'!$H82,2)-Model!$K82,0)</f>
        <v>1.2931074491218177</v>
      </c>
      <c r="O82" s="29">
        <f>IF(Model!G82=Model!$K82,SMALL(Model!$E82:'Model'!$H82,2)-Model!$K82,0)</f>
        <v>0</v>
      </c>
      <c r="P82" s="29">
        <f>IF(Model!H82=Model!$K82,SMALL(Model!$E82:'Model'!$H82,2)-Model!$K82,0)</f>
        <v>0</v>
      </c>
      <c r="R82" s="23">
        <v>1</v>
      </c>
      <c r="S82" s="23">
        <f>(1-IF(Model!M82=0,0,INDEX('Branch Closure Driven Attrition'!$D$9:$G$12,MATCH(Model!$B82,'Branch Closure Driven Attrition'!$C$9:$C$12,TRUE),MATCH(Model!M82,'Branch Closure Driven Attrition'!$D$8:$G$8,TRUE))))</f>
        <v>1</v>
      </c>
      <c r="T82" s="23">
        <f>(1-IF(Model!N82=0,0,INDEX('Branch Closure Driven Attrition'!$D$9:$G$12,MATCH(Model!$B82,'Branch Closure Driven Attrition'!$C$9:$C$12,TRUE),MATCH(Model!N82,'Branch Closure Driven Attrition'!$D$8:$G$8,TRUE))))</f>
        <v>0.65</v>
      </c>
      <c r="U82" s="23">
        <f>(1-IF(Model!O82=0,0,INDEX('Branch Closure Driven Attrition'!$D$9:$G$12,MATCH(Model!$B82,'Branch Closure Driven Attrition'!$C$9:$C$12,TRUE),MATCH(Model!O82,'Branch Closure Driven Attrition'!$D$8:$G$8,TRUE))))</f>
        <v>1</v>
      </c>
      <c r="V82" s="23">
        <f>(1-IF(Model!P82=0,0,INDEX('Branch Closure Driven Attrition'!$D$9:$G$12,MATCH(Model!$B82,'Branch Closure Driven Attrition'!$C$9:$C$12,TRUE),MATCH(Model!P82,'Branch Closure Driven Attrition'!$D$8:$G$8,TRUE))))</f>
        <v>1</v>
      </c>
      <c r="W82" s="29"/>
      <c r="X82" s="23">
        <f>Model!R82</f>
        <v>1</v>
      </c>
      <c r="Y82" s="23">
        <f>IF(Model!$C82&lt;'Fee Driven Attrition'!$I$8,1-IF(Model!Y$13='Fee Driven Attrition'!$J$7,'Fee Driven Attrition'!$J$8,'Fee Driven Attrition'!$K$8),1)</f>
        <v>1</v>
      </c>
      <c r="Z82" s="23">
        <f>IF(Model!$C82&lt;'Fee Driven Attrition'!$I$9,1-IF(Model!Z$13='Fee Driven Attrition'!$J$7,'Fee Driven Attrition'!$J$9,'Fee Driven Attrition'!$K$9),1)</f>
        <v>1</v>
      </c>
      <c r="AA82" s="23">
        <f>IF(Model!$C82&lt;'Fee Driven Attrition'!$I$8,1-IF(Model!AA$13='Fee Driven Attrition'!$J$7,'Fee Driven Attrition'!$J$8,'Fee Driven Attrition'!$K$8),1)</f>
        <v>1</v>
      </c>
      <c r="AB82" s="23">
        <f>IF(Model!$C82&lt;'Fee Driven Attrition'!$I$9,1-IF(Model!AB$13='Fee Driven Attrition'!$J$7,'Fee Driven Attrition'!$J$9,'Fee Driven Attrition'!$K$9),1)</f>
        <v>1</v>
      </c>
      <c r="AC82" s="29"/>
      <c r="AD82" s="23"/>
      <c r="AE82" s="23">
        <f>INDEX(Model!$R82:$V82,,MATCH(Model!AE$14,Model!$R$14:'Model'!$V$14,FALSE))*INDEX(Model!$X82:$AB82,MATCH(Model!AE$12+Model!AE$13,Model!$X$14:$AB$14,FALSE))</f>
        <v>1</v>
      </c>
      <c r="AF82" s="23">
        <f>INDEX(Model!$R82:$V82,,MATCH(Model!AF$14,Model!$R$14:'Model'!$V$14,FALSE))*INDEX(Model!$X82:$AB82,MATCH(Model!AF$12+Model!AF$13,Model!$X$14:$AB$14,FALSE))</f>
        <v>1</v>
      </c>
      <c r="AG82" s="23">
        <f>INDEX(Model!$R82:$V82,,MATCH(Model!AG$14,Model!$R$14:'Model'!$V$14,FALSE))*INDEX(Model!$X82:$AB82,MATCH(Model!AG$12+Model!AG$13,Model!$X$14:$AB$14,FALSE))</f>
        <v>0.65</v>
      </c>
      <c r="AH82" s="23">
        <f>INDEX(Model!$R82:$V82,,MATCH(Model!AH$14,Model!$R$14:'Model'!$V$14,FALSE))*INDEX(Model!$X82:$AB82,MATCH(Model!AH$12+Model!AH$13,Model!$X$14:$AB$14,FALSE))</f>
        <v>1</v>
      </c>
      <c r="AI82" s="23">
        <f>INDEX(Model!$R82:$V82,,MATCH(Model!AI$14,Model!$R$14:'Model'!$V$14,FALSE))*INDEX(Model!$X82:$AB82,MATCH(Model!AI$12+Model!AI$13,Model!$X$14:$AB$14,FALSE))</f>
        <v>1</v>
      </c>
      <c r="AJ82" s="23">
        <f>INDEX(Model!$R82:$V82,,MATCH(Model!AJ$14,Model!$R$14:'Model'!$V$14,FALSE))*INDEX(Model!$X82:$AB82,MATCH(Model!AJ$12+Model!AJ$13,Model!$X$14:$AB$14,FALSE))</f>
        <v>1</v>
      </c>
      <c r="AK82" s="23">
        <f>INDEX(Model!$R82:$V82,,MATCH(Model!AK$14,Model!$R$14:'Model'!$V$14,FALSE))*INDEX(Model!$X82:$AB82,MATCH(Model!AK$12+Model!AK$13,Model!$X$14:$AB$14,FALSE))</f>
        <v>1</v>
      </c>
      <c r="AL82" s="23">
        <f>INDEX(Model!$R82:$V82,,MATCH(Model!AL$14,Model!$R$14:'Model'!$V$14,FALSE))*INDEX(Model!$X82:$AB82,MATCH(Model!AL$12+Model!AL$13,Model!$X$14:$AB$14,FALSE))</f>
        <v>0.65</v>
      </c>
      <c r="AM82" s="23">
        <f>INDEX(Model!$R82:$V82,,MATCH(Model!AM$14,Model!$R$14:'Model'!$V$14,FALSE))*INDEX(Model!$X82:$AB82,MATCH(Model!AM$12+Model!AM$13,Model!$X$14:$AB$14,FALSE))</f>
        <v>1</v>
      </c>
      <c r="AN82" s="23">
        <f>INDEX(Model!$R82:$V82,,MATCH(Model!AN$14,Model!$R$14:'Model'!$V$14,FALSE))*INDEX(Model!$X82:$AB82,MATCH(Model!AN$12+Model!AN$13,Model!$X$14:$AB$14,FALSE))</f>
        <v>1</v>
      </c>
      <c r="AO82" s="23">
        <f>INDEX(Model!$R82:$V82,,MATCH(Model!AO$14,Model!$R$14:'Model'!$V$14,FALSE))*INDEX(Model!$X82:$AB82,MATCH(Model!AO$12+Model!AO$13,Model!$X$14:$AB$14,FALSE))</f>
        <v>1</v>
      </c>
      <c r="AP82" s="23">
        <f>INDEX(Model!$R82:$V82,,MATCH(Model!AP$14,Model!$R$14:'Model'!$V$14,FALSE))*INDEX(Model!$X82:$AB82,MATCH(Model!AP$12+Model!AP$13,Model!$X$14:$AB$14,FALSE))</f>
        <v>1</v>
      </c>
      <c r="AQ82" s="23">
        <f>INDEX(Model!$R82:$V82,,MATCH(Model!AQ$14,Model!$R$14:'Model'!$V$14,FALSE))*INDEX(Model!$X82:$AB82,MATCH(Model!AQ$12+Model!AQ$13,Model!$X$14:$AB$14,FALSE))</f>
        <v>0.65</v>
      </c>
      <c r="AR82" s="23">
        <f>INDEX(Model!$R82:$V82,,MATCH(Model!AR$14,Model!$R$14:'Model'!$V$14,FALSE))*INDEX(Model!$X82:$AB82,MATCH(Model!AR$12+Model!AR$13,Model!$X$14:$AB$14,FALSE))</f>
        <v>1</v>
      </c>
      <c r="AS82" s="23">
        <f>INDEX(Model!$R82:$V82,,MATCH(Model!AS$14,Model!$R$14:'Model'!$V$14,FALSE))*INDEX(Model!$X82:$AB82,MATCH(Model!AS$12+Model!AS$13,Model!$X$14:$AB$14,FALSE))</f>
        <v>1</v>
      </c>
      <c r="AT82" s="23">
        <f>INDEX(Model!$R82:$V82,,MATCH(Model!AT$14,Model!$R$14:'Model'!$V$14,FALSE))*INDEX(Model!$X82:$AB82,MATCH(Model!AT$12+Model!AT$13,Model!$X$14:$AB$14,FALSE))</f>
        <v>1</v>
      </c>
      <c r="AU82" s="23">
        <f>INDEX(Model!$R82:$V82,,MATCH(Model!AU$14,Model!$R$14:'Model'!$V$14,FALSE))*INDEX(Model!$X82:$AB82,MATCH(Model!AU$12+Model!AU$13,Model!$X$14:$AB$14,FALSE))</f>
        <v>1</v>
      </c>
      <c r="AV82" s="23">
        <f>INDEX(Model!$R82:$V82,,MATCH(Model!AV$14,Model!$R$14:'Model'!$V$14,FALSE))*INDEX(Model!$X82:$AB82,MATCH(Model!AV$12+Model!AV$13,Model!$X$14:$AB$14,FALSE))</f>
        <v>0.65</v>
      </c>
      <c r="AW82" s="23">
        <f>INDEX(Model!$R82:$V82,,MATCH(Model!AW$14,Model!$R$14:'Model'!$V$14,FALSE))*INDEX(Model!$X82:$AB82,MATCH(Model!AW$12+Model!AW$13,Model!$X$14:$AB$14,FALSE))</f>
        <v>1</v>
      </c>
      <c r="AX82" s="23">
        <f>INDEX(Model!$R82:$V82,,MATCH(Model!AX$14,Model!$R$14:'Model'!$V$14,FALSE))*INDEX(Model!$X82:$AB82,MATCH(Model!AX$12+Model!AX$13,Model!$X$14:$AB$14,FALSE))</f>
        <v>1</v>
      </c>
      <c r="AY82" s="23">
        <f>INDEX(Model!$R82:$V82,,MATCH(Model!AY$14,Model!$R$14:'Model'!$V$14,FALSE))*INDEX(Model!$X82:$AB82,MATCH(Model!AY$12+Model!AY$13,Model!$X$14:$AB$14,FALSE))</f>
        <v>1</v>
      </c>
      <c r="AZ82" s="23">
        <f>INDEX(Model!$R82:$V82,,MATCH(Model!AZ$14,Model!$R$14:'Model'!$V$14,FALSE))*INDEX(Model!$X82:$AB82,MATCH(Model!AZ$12+Model!AZ$13,Model!$X$14:$AB$14,FALSE))</f>
        <v>1</v>
      </c>
      <c r="BA82" s="23">
        <f>INDEX(Model!$R82:$V82,,MATCH(Model!BA$14,Model!$R$14:'Model'!$V$14,FALSE))*INDEX(Model!$X82:$AB82,MATCH(Model!BA$12+Model!BA$13,Model!$X$14:$AB$14,FALSE))</f>
        <v>0.65</v>
      </c>
      <c r="BB82" s="23">
        <f>INDEX(Model!$R82:$V82,,MATCH(Model!BB$14,Model!$R$14:'Model'!$V$14,FALSE))*INDEX(Model!$X82:$AB82,MATCH(Model!BB$12+Model!BB$13,Model!$X$14:$AB$14,FALSE))</f>
        <v>1</v>
      </c>
      <c r="BC82" s="23">
        <f>INDEX(Model!$R82:$V82,,MATCH(Model!BC$14,Model!$R$14:'Model'!$V$14,FALSE))*INDEX(Model!$X82:$AB82,MATCH(Model!BC$12+Model!BC$13,Model!$X$14:$AB$14,FALSE))</f>
        <v>1</v>
      </c>
      <c r="BD82" s="60"/>
      <c r="BE82" s="33">
        <f>Model!C82*1%</f>
        <v>301.76323694442652</v>
      </c>
      <c r="BF82" s="1"/>
      <c r="BG82" s="1"/>
      <c r="BH82" s="38">
        <f>IF(Model!$C82&lt;Model!CI$12,Model!CI$13,0)</f>
        <v>0</v>
      </c>
      <c r="BI82" s="38">
        <f>IF(Model!$C82&lt;Model!CJ$12,Model!CJ$13,0)</f>
        <v>0</v>
      </c>
      <c r="BJ82" s="38">
        <f>IF(Model!$C82&lt;Model!CK$12,Model!CK$13,0)</f>
        <v>0</v>
      </c>
      <c r="BK82" s="38">
        <f>IF(Model!$C82&lt;Model!CL$12,Model!CL$13,0)</f>
        <v>0</v>
      </c>
      <c r="BL82" s="38">
        <f>IF(Model!$C82&lt;Model!CM$12,Model!CM$13,0)</f>
        <v>0</v>
      </c>
      <c r="BM82" s="38">
        <f>IF(Model!$C82&lt;Model!CN$12,Model!CN$13,0)</f>
        <v>0</v>
      </c>
      <c r="BN82" s="38">
        <f>IF(Model!$C82&lt;Model!CO$12,Model!CO$13,0)</f>
        <v>0</v>
      </c>
      <c r="BO82" s="38">
        <f>IF(Model!$C82&lt;Model!CP$12,Model!CP$13,0)</f>
        <v>0</v>
      </c>
      <c r="BP82" s="38">
        <f>IF(Model!$C82&lt;Model!CQ$12,Model!CQ$13,0)</f>
        <v>0</v>
      </c>
      <c r="BQ82" s="38">
        <f>IF(Model!$C82&lt;Model!CR$12,Model!CR$13,0)</f>
        <v>0</v>
      </c>
      <c r="BR82" s="38">
        <f>IF(Model!$C82&lt;Model!CS$12,Model!CS$13,0)</f>
        <v>0</v>
      </c>
      <c r="BS82" s="38">
        <f>IF(Model!$C82&lt;Model!CT$12,Model!CT$13,0)</f>
        <v>0</v>
      </c>
      <c r="BT82" s="38">
        <f>IF(Model!$C82&lt;Model!CU$12,Model!CU$13,0)</f>
        <v>0</v>
      </c>
      <c r="BU82" s="38">
        <f>IF(Model!$C82&lt;Model!CV$12,Model!CV$13,0)</f>
        <v>0</v>
      </c>
      <c r="BV82" s="38">
        <f>IF(Model!$C82&lt;Model!CW$12,Model!CW$13,0)</f>
        <v>0</v>
      </c>
      <c r="BW82" s="38">
        <f>IF(Model!$C82&lt;Model!CX$12,Model!CX$13,0)</f>
        <v>0</v>
      </c>
      <c r="BX82" s="38">
        <f>IF(Model!$C82&lt;Model!CY$12,Model!CY$13,0)</f>
        <v>0</v>
      </c>
      <c r="BY82" s="38">
        <f>IF(Model!$C82&lt;Model!CZ$12,Model!CZ$13,0)</f>
        <v>0</v>
      </c>
      <c r="BZ82" s="38">
        <f>IF(Model!$C82&lt;Model!DA$12,Model!DA$13,0)</f>
        <v>0</v>
      </c>
      <c r="CA82" s="38">
        <f>IF(Model!$C82&lt;Model!DB$12,Model!DB$13,0)</f>
        <v>0</v>
      </c>
      <c r="CB82" s="38">
        <f>IF(Model!$C82&lt;Model!DC$12,Model!DC$13,0)</f>
        <v>0</v>
      </c>
      <c r="CC82" s="38">
        <f>IF(Model!$C82&lt;Model!DD$12,Model!DD$13,0)</f>
        <v>0</v>
      </c>
      <c r="CD82" s="38">
        <f>IF(Model!$C82&lt;Model!DE$12,Model!DE$13,0)</f>
        <v>0</v>
      </c>
      <c r="CE82" s="38">
        <f>IF(Model!$C82&lt;Model!DF$12,Model!DF$13,0)</f>
        <v>0</v>
      </c>
      <c r="CF82" s="38">
        <f>IF(Model!$C82&lt;Model!DG$12,Model!DG$13,0)</f>
        <v>0</v>
      </c>
      <c r="CG82" s="1"/>
      <c r="CH82" s="1"/>
      <c r="CI82" s="40">
        <f>Model!$BE82+Model!BH82-50</f>
        <v>251.76323694442652</v>
      </c>
      <c r="CJ82" s="40">
        <f>Model!$BE82+Model!BI82-50</f>
        <v>251.76323694442652</v>
      </c>
      <c r="CK82" s="40">
        <f>Model!$BE82+Model!BJ82-50</f>
        <v>251.76323694442652</v>
      </c>
      <c r="CL82" s="40">
        <f>Model!$BE82+Model!BK82-50</f>
        <v>251.76323694442652</v>
      </c>
      <c r="CM82" s="40">
        <f>Model!$BE82+Model!BL82-50</f>
        <v>251.76323694442652</v>
      </c>
      <c r="CN82" s="40">
        <f>Model!$BE82+Model!BM82-50</f>
        <v>251.76323694442652</v>
      </c>
      <c r="CO82" s="40">
        <f>Model!$BE82+Model!BN82-50</f>
        <v>251.76323694442652</v>
      </c>
      <c r="CP82" s="40">
        <f>Model!$BE82+Model!BO82-50</f>
        <v>251.76323694442652</v>
      </c>
      <c r="CQ82" s="40">
        <f>Model!$BE82+Model!BP82-50</f>
        <v>251.76323694442652</v>
      </c>
      <c r="CR82" s="40">
        <f>Model!$BE82+Model!BQ82-50</f>
        <v>251.76323694442652</v>
      </c>
      <c r="CS82" s="40">
        <f>Model!$BE82+Model!BR82-50</f>
        <v>251.76323694442652</v>
      </c>
      <c r="CT82" s="40">
        <f>Model!$BE82+Model!BS82-50</f>
        <v>251.76323694442652</v>
      </c>
      <c r="CU82" s="40">
        <f>Model!$BE82+Model!BT82-50</f>
        <v>251.76323694442652</v>
      </c>
      <c r="CV82" s="40">
        <f>Model!$BE82+Model!BU82-50</f>
        <v>251.76323694442652</v>
      </c>
      <c r="CW82" s="40">
        <f>Model!$BE82+Model!BV82-50</f>
        <v>251.76323694442652</v>
      </c>
      <c r="CX82" s="40">
        <f>Model!$BE82+Model!BW82-50</f>
        <v>251.76323694442652</v>
      </c>
      <c r="CY82" s="40">
        <f>Model!$BE82+Model!BX82-50</f>
        <v>251.76323694442652</v>
      </c>
      <c r="CZ82" s="40">
        <f>Model!$BE82+Model!BY82-50</f>
        <v>251.76323694442652</v>
      </c>
      <c r="DA82" s="40">
        <f>Model!$BE82+Model!BZ82-50</f>
        <v>251.76323694442652</v>
      </c>
      <c r="DB82" s="40">
        <f>Model!$BE82+Model!CA82-50</f>
        <v>251.76323694442652</v>
      </c>
      <c r="DC82" s="40">
        <f>Model!$BE82+Model!CB82-50</f>
        <v>251.76323694442652</v>
      </c>
      <c r="DD82" s="40">
        <f>Model!$BE82+Model!CC82-50</f>
        <v>251.76323694442652</v>
      </c>
      <c r="DE82" s="40">
        <f>Model!$BE82+Model!CD82-50</f>
        <v>251.76323694442652</v>
      </c>
      <c r="DF82" s="40">
        <f>Model!$BE82+Model!CE82-50</f>
        <v>251.76323694442652</v>
      </c>
      <c r="DG82" s="40">
        <f>Model!$BE82+Model!CF82-50</f>
        <v>251.76323694442652</v>
      </c>
      <c r="DH82" s="36"/>
      <c r="DI82" s="36"/>
      <c r="DJ82" s="40">
        <f>Model!AE82*Model!CI82</f>
        <v>251.76323694442652</v>
      </c>
      <c r="DK82" s="40">
        <f>Model!AF82*Model!CJ82</f>
        <v>251.76323694442652</v>
      </c>
      <c r="DL82" s="40">
        <f>Model!AG82*Model!CK82</f>
        <v>163.64610401387725</v>
      </c>
      <c r="DM82" s="40">
        <f>Model!AH82*Model!CL82</f>
        <v>251.76323694442652</v>
      </c>
      <c r="DN82" s="40">
        <f>Model!AI82*Model!CM82</f>
        <v>251.76323694442652</v>
      </c>
      <c r="DO82" s="40">
        <f>Model!AJ82*Model!CN82</f>
        <v>251.76323694442652</v>
      </c>
      <c r="DP82" s="40">
        <f>Model!AK82*Model!CO82</f>
        <v>251.76323694442652</v>
      </c>
      <c r="DQ82" s="40">
        <f>Model!AL82*Model!CP82</f>
        <v>163.64610401387725</v>
      </c>
      <c r="DR82" s="40">
        <f>Model!AM82*Model!CQ82</f>
        <v>251.76323694442652</v>
      </c>
      <c r="DS82" s="40">
        <f>Model!AN82*Model!CR82</f>
        <v>251.76323694442652</v>
      </c>
      <c r="DT82" s="40">
        <f>Model!AO82*Model!CS82</f>
        <v>251.76323694442652</v>
      </c>
      <c r="DU82" s="40">
        <f>Model!AP82*Model!CT82</f>
        <v>251.76323694442652</v>
      </c>
      <c r="DV82" s="40">
        <f>Model!AQ82*Model!CU82</f>
        <v>163.64610401387725</v>
      </c>
      <c r="DW82" s="40">
        <f>Model!AR82*Model!CV82</f>
        <v>251.76323694442652</v>
      </c>
      <c r="DX82" s="40">
        <f>Model!AS82*Model!CW82</f>
        <v>251.76323694442652</v>
      </c>
      <c r="DY82" s="40">
        <f>Model!AT82*Model!CX82</f>
        <v>251.76323694442652</v>
      </c>
      <c r="DZ82" s="40">
        <f>Model!AU82*Model!CY82</f>
        <v>251.76323694442652</v>
      </c>
      <c r="EA82" s="40">
        <f>Model!AV82*Model!CZ82</f>
        <v>163.64610401387725</v>
      </c>
      <c r="EB82" s="40">
        <f>Model!AW82*Model!DA82</f>
        <v>251.76323694442652</v>
      </c>
      <c r="EC82" s="40">
        <f>Model!AX82*Model!DB82</f>
        <v>251.76323694442652</v>
      </c>
      <c r="ED82" s="40">
        <f>Model!AY82*Model!DC82</f>
        <v>251.76323694442652</v>
      </c>
      <c r="EE82" s="40">
        <f>Model!AZ82*Model!DD82</f>
        <v>251.76323694442652</v>
      </c>
      <c r="EF82" s="40">
        <f>Model!BA82*Model!DE82</f>
        <v>163.64610401387725</v>
      </c>
      <c r="EG82" s="40">
        <f>Model!BB82*Model!DF82</f>
        <v>251.76323694442652</v>
      </c>
      <c r="EH82" s="40">
        <f>Model!BC82*Model!DG82</f>
        <v>251.76323694442652</v>
      </c>
      <c r="EI82" s="36"/>
      <c r="EJ82" s="36"/>
      <c r="EK82" s="36"/>
      <c r="EL82" s="36"/>
      <c r="EM82" s="36"/>
      <c r="EN82" s="36"/>
      <c r="EO82" s="36"/>
      <c r="EP82" s="36"/>
      <c r="EQ82" s="36"/>
      <c r="ER82" s="36"/>
      <c r="ES82" s="36"/>
      <c r="ET82" s="36"/>
      <c r="EU82" s="36"/>
    </row>
    <row r="83" spans="1:151">
      <c r="A83">
        <v>1075</v>
      </c>
      <c r="B83" s="29">
        <f>INDEX('Customer Longevity'!$A$7:$A$206,MATCH(Scratch!A83,'Customer Longevity'!$B$7:$B$206,0))</f>
        <v>7.780176867396273</v>
      </c>
      <c r="C83" s="3">
        <f ca="1">VLOOKUP(A83,'Average Balance'!A:B,2,FALSE)</f>
        <v>16989.768466735793</v>
      </c>
      <c r="D83" s="3"/>
      <c r="E83" s="29">
        <f>INDEX('Distance to Each Branch'!$C$7:$C$806,MATCH(Scratch!$A83&amp;Scratch!E$14,'Distance to Each Branch'!$K$7:$K$806,0))</f>
        <v>1.3946758219657727</v>
      </c>
      <c r="F83" s="29">
        <f>INDEX('Distance to Each Branch'!$C$7:$C$806,MATCH(Scratch!$A83&amp;Scratch!F$14,'Distance to Each Branch'!$K$7:$K$806,0))</f>
        <v>4.3541396875893099</v>
      </c>
      <c r="G83" s="29">
        <f>INDEX('Distance to Each Branch'!$C$7:$C$806,MATCH(Scratch!$A83&amp;Scratch!G$14,'Distance to Each Branch'!$K$7:$K$806,0))</f>
        <v>1.3444405355900875</v>
      </c>
      <c r="H83" s="29">
        <f>INDEX('Distance to Each Branch'!$C$7:$C$806,MATCH(Scratch!$A83&amp;Scratch!H$14,'Distance to Each Branch'!$K$7:$K$806,0))</f>
        <v>1.0493257175755175</v>
      </c>
      <c r="I83" s="29" t="str">
        <f t="shared" si="25"/>
        <v>Branch D</v>
      </c>
      <c r="K83" s="34">
        <f>MIN(Model!E83:'Model'!H83)</f>
        <v>1.0493257175755175</v>
      </c>
      <c r="L83" s="34">
        <v>0</v>
      </c>
      <c r="M83" s="29">
        <f>IF(Model!E83=Model!$K83,SMALL(Model!$E83:'Model'!$H83,2)-Model!$K83,0)</f>
        <v>0</v>
      </c>
      <c r="N83" s="29">
        <f>IF(Model!F83=Model!$K83,SMALL(Model!$E83:'Model'!$H83,2)-Model!$K83,0)</f>
        <v>0</v>
      </c>
      <c r="O83" s="29">
        <f>IF(Model!G83=Model!$K83,SMALL(Model!$E83:'Model'!$H83,2)-Model!$K83,0)</f>
        <v>0</v>
      </c>
      <c r="P83" s="29">
        <f>IF(Model!H83=Model!$K83,SMALL(Model!$E83:'Model'!$H83,2)-Model!$K83,0)</f>
        <v>0.29511481801456996</v>
      </c>
      <c r="R83" s="23">
        <v>1</v>
      </c>
      <c r="S83" s="23">
        <f>(1-IF(Model!M83=0,0,INDEX('Branch Closure Driven Attrition'!$D$9:$G$12,MATCH(Model!$B83,'Branch Closure Driven Attrition'!$C$9:$C$12,TRUE),MATCH(Model!M83,'Branch Closure Driven Attrition'!$D$8:$G$8,TRUE))))</f>
        <v>1</v>
      </c>
      <c r="T83" s="23">
        <f>(1-IF(Model!N83=0,0,INDEX('Branch Closure Driven Attrition'!$D$9:$G$12,MATCH(Model!$B83,'Branch Closure Driven Attrition'!$C$9:$C$12,TRUE),MATCH(Model!N83,'Branch Closure Driven Attrition'!$D$8:$G$8,TRUE))))</f>
        <v>1</v>
      </c>
      <c r="U83" s="23">
        <f>(1-IF(Model!O83=0,0,INDEX('Branch Closure Driven Attrition'!$D$9:$G$12,MATCH(Model!$B83,'Branch Closure Driven Attrition'!$C$9:$C$12,TRUE),MATCH(Model!O83,'Branch Closure Driven Attrition'!$D$8:$G$8,TRUE))))</f>
        <v>1</v>
      </c>
      <c r="V83" s="23">
        <f>(1-IF(Model!P83=0,0,INDEX('Branch Closure Driven Attrition'!$D$9:$G$12,MATCH(Model!$B83,'Branch Closure Driven Attrition'!$C$9:$C$12,TRUE),MATCH(Model!P83,'Branch Closure Driven Attrition'!$D$8:$G$8,TRUE))))</f>
        <v>0.75</v>
      </c>
      <c r="W83" s="29"/>
      <c r="X83" s="23">
        <f>Model!R83</f>
        <v>1</v>
      </c>
      <c r="Y83" s="23">
        <f>IF(Model!$C83&lt;'Fee Driven Attrition'!$I$8,1-IF(Model!Y$13='Fee Driven Attrition'!$J$7,'Fee Driven Attrition'!$J$8,'Fee Driven Attrition'!$K$8),1)</f>
        <v>1</v>
      </c>
      <c r="Z83" s="23">
        <f>IF(Model!$C83&lt;'Fee Driven Attrition'!$I$9,1-IF(Model!Z$13='Fee Driven Attrition'!$J$7,'Fee Driven Attrition'!$J$9,'Fee Driven Attrition'!$K$9),1)</f>
        <v>1</v>
      </c>
      <c r="AA83" s="23">
        <f>IF(Model!$C83&lt;'Fee Driven Attrition'!$I$8,1-IF(Model!AA$13='Fee Driven Attrition'!$J$7,'Fee Driven Attrition'!$J$8,'Fee Driven Attrition'!$K$8),1)</f>
        <v>1</v>
      </c>
      <c r="AB83" s="23">
        <f>IF(Model!$C83&lt;'Fee Driven Attrition'!$I$9,1-IF(Model!AB$13='Fee Driven Attrition'!$J$7,'Fee Driven Attrition'!$J$9,'Fee Driven Attrition'!$K$9),1)</f>
        <v>1</v>
      </c>
      <c r="AC83" s="29"/>
      <c r="AD83" s="23"/>
      <c r="AE83" s="23">
        <f>INDEX(Model!$R83:$V83,,MATCH(Model!AE$14,Model!$R$14:'Model'!$V$14,FALSE))*INDEX(Model!$X83:$AB83,MATCH(Model!AE$12+Model!AE$13,Model!$X$14:$AB$14,FALSE))</f>
        <v>1</v>
      </c>
      <c r="AF83" s="23">
        <f>INDEX(Model!$R83:$V83,,MATCH(Model!AF$14,Model!$R$14:'Model'!$V$14,FALSE))*INDEX(Model!$X83:$AB83,MATCH(Model!AF$12+Model!AF$13,Model!$X$14:$AB$14,FALSE))</f>
        <v>1</v>
      </c>
      <c r="AG83" s="23">
        <f>INDEX(Model!$R83:$V83,,MATCH(Model!AG$14,Model!$R$14:'Model'!$V$14,FALSE))*INDEX(Model!$X83:$AB83,MATCH(Model!AG$12+Model!AG$13,Model!$X$14:$AB$14,FALSE))</f>
        <v>1</v>
      </c>
      <c r="AH83" s="23">
        <f>INDEX(Model!$R83:$V83,,MATCH(Model!AH$14,Model!$R$14:'Model'!$V$14,FALSE))*INDEX(Model!$X83:$AB83,MATCH(Model!AH$12+Model!AH$13,Model!$X$14:$AB$14,FALSE))</f>
        <v>1</v>
      </c>
      <c r="AI83" s="23">
        <f>INDEX(Model!$R83:$V83,,MATCH(Model!AI$14,Model!$R$14:'Model'!$V$14,FALSE))*INDEX(Model!$X83:$AB83,MATCH(Model!AI$12+Model!AI$13,Model!$X$14:$AB$14,FALSE))</f>
        <v>0.75</v>
      </c>
      <c r="AJ83" s="23">
        <f>INDEX(Model!$R83:$V83,,MATCH(Model!AJ$14,Model!$R$14:'Model'!$V$14,FALSE))*INDEX(Model!$X83:$AB83,MATCH(Model!AJ$12+Model!AJ$13,Model!$X$14:$AB$14,FALSE))</f>
        <v>1</v>
      </c>
      <c r="AK83" s="23">
        <f>INDEX(Model!$R83:$V83,,MATCH(Model!AK$14,Model!$R$14:'Model'!$V$14,FALSE))*INDEX(Model!$X83:$AB83,MATCH(Model!AK$12+Model!AK$13,Model!$X$14:$AB$14,FALSE))</f>
        <v>1</v>
      </c>
      <c r="AL83" s="23">
        <f>INDEX(Model!$R83:$V83,,MATCH(Model!AL$14,Model!$R$14:'Model'!$V$14,FALSE))*INDEX(Model!$X83:$AB83,MATCH(Model!AL$12+Model!AL$13,Model!$X$14:$AB$14,FALSE))</f>
        <v>1</v>
      </c>
      <c r="AM83" s="23">
        <f>INDEX(Model!$R83:$V83,,MATCH(Model!AM$14,Model!$R$14:'Model'!$V$14,FALSE))*INDEX(Model!$X83:$AB83,MATCH(Model!AM$12+Model!AM$13,Model!$X$14:$AB$14,FALSE))</f>
        <v>1</v>
      </c>
      <c r="AN83" s="23">
        <f>INDEX(Model!$R83:$V83,,MATCH(Model!AN$14,Model!$R$14:'Model'!$V$14,FALSE))*INDEX(Model!$X83:$AB83,MATCH(Model!AN$12+Model!AN$13,Model!$X$14:$AB$14,FALSE))</f>
        <v>0.75</v>
      </c>
      <c r="AO83" s="23">
        <f>INDEX(Model!$R83:$V83,,MATCH(Model!AO$14,Model!$R$14:'Model'!$V$14,FALSE))*INDEX(Model!$X83:$AB83,MATCH(Model!AO$12+Model!AO$13,Model!$X$14:$AB$14,FALSE))</f>
        <v>1</v>
      </c>
      <c r="AP83" s="23">
        <f>INDEX(Model!$R83:$V83,,MATCH(Model!AP$14,Model!$R$14:'Model'!$V$14,FALSE))*INDEX(Model!$X83:$AB83,MATCH(Model!AP$12+Model!AP$13,Model!$X$14:$AB$14,FALSE))</f>
        <v>1</v>
      </c>
      <c r="AQ83" s="23">
        <f>INDEX(Model!$R83:$V83,,MATCH(Model!AQ$14,Model!$R$14:'Model'!$V$14,FALSE))*INDEX(Model!$X83:$AB83,MATCH(Model!AQ$12+Model!AQ$13,Model!$X$14:$AB$14,FALSE))</f>
        <v>1</v>
      </c>
      <c r="AR83" s="23">
        <f>INDEX(Model!$R83:$V83,,MATCH(Model!AR$14,Model!$R$14:'Model'!$V$14,FALSE))*INDEX(Model!$X83:$AB83,MATCH(Model!AR$12+Model!AR$13,Model!$X$14:$AB$14,FALSE))</f>
        <v>1</v>
      </c>
      <c r="AS83" s="23">
        <f>INDEX(Model!$R83:$V83,,MATCH(Model!AS$14,Model!$R$14:'Model'!$V$14,FALSE))*INDEX(Model!$X83:$AB83,MATCH(Model!AS$12+Model!AS$13,Model!$X$14:$AB$14,FALSE))</f>
        <v>0.75</v>
      </c>
      <c r="AT83" s="23">
        <f>INDEX(Model!$R83:$V83,,MATCH(Model!AT$14,Model!$R$14:'Model'!$V$14,FALSE))*INDEX(Model!$X83:$AB83,MATCH(Model!AT$12+Model!AT$13,Model!$X$14:$AB$14,FALSE))</f>
        <v>1</v>
      </c>
      <c r="AU83" s="23">
        <f>INDEX(Model!$R83:$V83,,MATCH(Model!AU$14,Model!$R$14:'Model'!$V$14,FALSE))*INDEX(Model!$X83:$AB83,MATCH(Model!AU$12+Model!AU$13,Model!$X$14:$AB$14,FALSE))</f>
        <v>1</v>
      </c>
      <c r="AV83" s="23">
        <f>INDEX(Model!$R83:$V83,,MATCH(Model!AV$14,Model!$R$14:'Model'!$V$14,FALSE))*INDEX(Model!$X83:$AB83,MATCH(Model!AV$12+Model!AV$13,Model!$X$14:$AB$14,FALSE))</f>
        <v>1</v>
      </c>
      <c r="AW83" s="23">
        <f>INDEX(Model!$R83:$V83,,MATCH(Model!AW$14,Model!$R$14:'Model'!$V$14,FALSE))*INDEX(Model!$X83:$AB83,MATCH(Model!AW$12+Model!AW$13,Model!$X$14:$AB$14,FALSE))</f>
        <v>1</v>
      </c>
      <c r="AX83" s="23">
        <f>INDEX(Model!$R83:$V83,,MATCH(Model!AX$14,Model!$R$14:'Model'!$V$14,FALSE))*INDEX(Model!$X83:$AB83,MATCH(Model!AX$12+Model!AX$13,Model!$X$14:$AB$14,FALSE))</f>
        <v>0.75</v>
      </c>
      <c r="AY83" s="23">
        <f>INDEX(Model!$R83:$V83,,MATCH(Model!AY$14,Model!$R$14:'Model'!$V$14,FALSE))*INDEX(Model!$X83:$AB83,MATCH(Model!AY$12+Model!AY$13,Model!$X$14:$AB$14,FALSE))</f>
        <v>1</v>
      </c>
      <c r="AZ83" s="23">
        <f>INDEX(Model!$R83:$V83,,MATCH(Model!AZ$14,Model!$R$14:'Model'!$V$14,FALSE))*INDEX(Model!$X83:$AB83,MATCH(Model!AZ$12+Model!AZ$13,Model!$X$14:$AB$14,FALSE))</f>
        <v>1</v>
      </c>
      <c r="BA83" s="23">
        <f>INDEX(Model!$R83:$V83,,MATCH(Model!BA$14,Model!$R$14:'Model'!$V$14,FALSE))*INDEX(Model!$X83:$AB83,MATCH(Model!BA$12+Model!BA$13,Model!$X$14:$AB$14,FALSE))</f>
        <v>1</v>
      </c>
      <c r="BB83" s="23">
        <f>INDEX(Model!$R83:$V83,,MATCH(Model!BB$14,Model!$R$14:'Model'!$V$14,FALSE))*INDEX(Model!$X83:$AB83,MATCH(Model!BB$12+Model!BB$13,Model!$X$14:$AB$14,FALSE))</f>
        <v>1</v>
      </c>
      <c r="BC83" s="23">
        <f>INDEX(Model!$R83:$V83,,MATCH(Model!BC$14,Model!$R$14:'Model'!$V$14,FALSE))*INDEX(Model!$X83:$AB83,MATCH(Model!BC$12+Model!BC$13,Model!$X$14:$AB$14,FALSE))</f>
        <v>0.75</v>
      </c>
      <c r="BD83" s="60"/>
      <c r="BE83" s="33">
        <f>Model!C83*1%</f>
        <v>169.89768466735794</v>
      </c>
      <c r="BF83" s="1"/>
      <c r="BG83" s="1"/>
      <c r="BH83" s="38">
        <f>IF(Model!$C83&lt;Model!CI$12,Model!CI$13,0)</f>
        <v>0</v>
      </c>
      <c r="BI83" s="38">
        <f>IF(Model!$C83&lt;Model!CJ$12,Model!CJ$13,0)</f>
        <v>0</v>
      </c>
      <c r="BJ83" s="38">
        <f>IF(Model!$C83&lt;Model!CK$12,Model!CK$13,0)</f>
        <v>0</v>
      </c>
      <c r="BK83" s="38">
        <f>IF(Model!$C83&lt;Model!CL$12,Model!CL$13,0)</f>
        <v>0</v>
      </c>
      <c r="BL83" s="38">
        <f>IF(Model!$C83&lt;Model!CM$12,Model!CM$13,0)</f>
        <v>0</v>
      </c>
      <c r="BM83" s="38">
        <f>IF(Model!$C83&lt;Model!CN$12,Model!CN$13,0)</f>
        <v>0</v>
      </c>
      <c r="BN83" s="38">
        <f>IF(Model!$C83&lt;Model!CO$12,Model!CO$13,0)</f>
        <v>0</v>
      </c>
      <c r="BO83" s="38">
        <f>IF(Model!$C83&lt;Model!CP$12,Model!CP$13,0)</f>
        <v>0</v>
      </c>
      <c r="BP83" s="38">
        <f>IF(Model!$C83&lt;Model!CQ$12,Model!CQ$13,0)</f>
        <v>0</v>
      </c>
      <c r="BQ83" s="38">
        <f>IF(Model!$C83&lt;Model!CR$12,Model!CR$13,0)</f>
        <v>0</v>
      </c>
      <c r="BR83" s="38">
        <f>IF(Model!$C83&lt;Model!CS$12,Model!CS$13,0)</f>
        <v>0</v>
      </c>
      <c r="BS83" s="38">
        <f>IF(Model!$C83&lt;Model!CT$12,Model!CT$13,0)</f>
        <v>0</v>
      </c>
      <c r="BT83" s="38">
        <f>IF(Model!$C83&lt;Model!CU$12,Model!CU$13,0)</f>
        <v>0</v>
      </c>
      <c r="BU83" s="38">
        <f>IF(Model!$C83&lt;Model!CV$12,Model!CV$13,0)</f>
        <v>0</v>
      </c>
      <c r="BV83" s="38">
        <f>IF(Model!$C83&lt;Model!CW$12,Model!CW$13,0)</f>
        <v>0</v>
      </c>
      <c r="BW83" s="38">
        <f>IF(Model!$C83&lt;Model!CX$12,Model!CX$13,0)</f>
        <v>0</v>
      </c>
      <c r="BX83" s="38">
        <f>IF(Model!$C83&lt;Model!CY$12,Model!CY$13,0)</f>
        <v>0</v>
      </c>
      <c r="BY83" s="38">
        <f>IF(Model!$C83&lt;Model!CZ$12,Model!CZ$13,0)</f>
        <v>0</v>
      </c>
      <c r="BZ83" s="38">
        <f>IF(Model!$C83&lt;Model!DA$12,Model!DA$13,0)</f>
        <v>0</v>
      </c>
      <c r="CA83" s="38">
        <f>IF(Model!$C83&lt;Model!DB$12,Model!DB$13,0)</f>
        <v>0</v>
      </c>
      <c r="CB83" s="38">
        <f>IF(Model!$C83&lt;Model!DC$12,Model!DC$13,0)</f>
        <v>0</v>
      </c>
      <c r="CC83" s="38">
        <f>IF(Model!$C83&lt;Model!DD$12,Model!DD$13,0)</f>
        <v>0</v>
      </c>
      <c r="CD83" s="38">
        <f>IF(Model!$C83&lt;Model!DE$12,Model!DE$13,0)</f>
        <v>0</v>
      </c>
      <c r="CE83" s="38">
        <f>IF(Model!$C83&lt;Model!DF$12,Model!DF$13,0)</f>
        <v>0</v>
      </c>
      <c r="CF83" s="38">
        <f>IF(Model!$C83&lt;Model!DG$12,Model!DG$13,0)</f>
        <v>0</v>
      </c>
      <c r="CG83" s="1"/>
      <c r="CH83" s="1"/>
      <c r="CI83" s="40">
        <f>Model!$BE83+Model!BH83-50</f>
        <v>119.89768466735794</v>
      </c>
      <c r="CJ83" s="40">
        <f>Model!$BE83+Model!BI83-50</f>
        <v>119.89768466735794</v>
      </c>
      <c r="CK83" s="40">
        <f>Model!$BE83+Model!BJ83-50</f>
        <v>119.89768466735794</v>
      </c>
      <c r="CL83" s="40">
        <f>Model!$BE83+Model!BK83-50</f>
        <v>119.89768466735794</v>
      </c>
      <c r="CM83" s="40">
        <f>Model!$BE83+Model!BL83-50</f>
        <v>119.89768466735794</v>
      </c>
      <c r="CN83" s="40">
        <f>Model!$BE83+Model!BM83-50</f>
        <v>119.89768466735794</v>
      </c>
      <c r="CO83" s="40">
        <f>Model!$BE83+Model!BN83-50</f>
        <v>119.89768466735794</v>
      </c>
      <c r="CP83" s="40">
        <f>Model!$BE83+Model!BO83-50</f>
        <v>119.89768466735794</v>
      </c>
      <c r="CQ83" s="40">
        <f>Model!$BE83+Model!BP83-50</f>
        <v>119.89768466735794</v>
      </c>
      <c r="CR83" s="40">
        <f>Model!$BE83+Model!BQ83-50</f>
        <v>119.89768466735794</v>
      </c>
      <c r="CS83" s="40">
        <f>Model!$BE83+Model!BR83-50</f>
        <v>119.89768466735794</v>
      </c>
      <c r="CT83" s="40">
        <f>Model!$BE83+Model!BS83-50</f>
        <v>119.89768466735794</v>
      </c>
      <c r="CU83" s="40">
        <f>Model!$BE83+Model!BT83-50</f>
        <v>119.89768466735794</v>
      </c>
      <c r="CV83" s="40">
        <f>Model!$BE83+Model!BU83-50</f>
        <v>119.89768466735794</v>
      </c>
      <c r="CW83" s="40">
        <f>Model!$BE83+Model!BV83-50</f>
        <v>119.89768466735794</v>
      </c>
      <c r="CX83" s="40">
        <f>Model!$BE83+Model!BW83-50</f>
        <v>119.89768466735794</v>
      </c>
      <c r="CY83" s="40">
        <f>Model!$BE83+Model!BX83-50</f>
        <v>119.89768466735794</v>
      </c>
      <c r="CZ83" s="40">
        <f>Model!$BE83+Model!BY83-50</f>
        <v>119.89768466735794</v>
      </c>
      <c r="DA83" s="40">
        <f>Model!$BE83+Model!BZ83-50</f>
        <v>119.89768466735794</v>
      </c>
      <c r="DB83" s="40">
        <f>Model!$BE83+Model!CA83-50</f>
        <v>119.89768466735794</v>
      </c>
      <c r="DC83" s="40">
        <f>Model!$BE83+Model!CB83-50</f>
        <v>119.89768466735794</v>
      </c>
      <c r="DD83" s="40">
        <f>Model!$BE83+Model!CC83-50</f>
        <v>119.89768466735794</v>
      </c>
      <c r="DE83" s="40">
        <f>Model!$BE83+Model!CD83-50</f>
        <v>119.89768466735794</v>
      </c>
      <c r="DF83" s="40">
        <f>Model!$BE83+Model!CE83-50</f>
        <v>119.89768466735794</v>
      </c>
      <c r="DG83" s="40">
        <f>Model!$BE83+Model!CF83-50</f>
        <v>119.89768466735794</v>
      </c>
      <c r="DH83" s="36"/>
      <c r="DI83" s="36"/>
      <c r="DJ83" s="40">
        <f>Model!AE83*Model!CI83</f>
        <v>119.89768466735794</v>
      </c>
      <c r="DK83" s="40">
        <f>Model!AF83*Model!CJ83</f>
        <v>119.89768466735794</v>
      </c>
      <c r="DL83" s="40">
        <f>Model!AG83*Model!CK83</f>
        <v>119.89768466735794</v>
      </c>
      <c r="DM83" s="40">
        <f>Model!AH83*Model!CL83</f>
        <v>119.89768466735794</v>
      </c>
      <c r="DN83" s="40">
        <f>Model!AI83*Model!CM83</f>
        <v>89.923263500518459</v>
      </c>
      <c r="DO83" s="40">
        <f>Model!AJ83*Model!CN83</f>
        <v>119.89768466735794</v>
      </c>
      <c r="DP83" s="40">
        <f>Model!AK83*Model!CO83</f>
        <v>119.89768466735794</v>
      </c>
      <c r="DQ83" s="40">
        <f>Model!AL83*Model!CP83</f>
        <v>119.89768466735794</v>
      </c>
      <c r="DR83" s="40">
        <f>Model!AM83*Model!CQ83</f>
        <v>119.89768466735794</v>
      </c>
      <c r="DS83" s="40">
        <f>Model!AN83*Model!CR83</f>
        <v>89.923263500518459</v>
      </c>
      <c r="DT83" s="40">
        <f>Model!AO83*Model!CS83</f>
        <v>119.89768466735794</v>
      </c>
      <c r="DU83" s="40">
        <f>Model!AP83*Model!CT83</f>
        <v>119.89768466735794</v>
      </c>
      <c r="DV83" s="40">
        <f>Model!AQ83*Model!CU83</f>
        <v>119.89768466735794</v>
      </c>
      <c r="DW83" s="40">
        <f>Model!AR83*Model!CV83</f>
        <v>119.89768466735794</v>
      </c>
      <c r="DX83" s="40">
        <f>Model!AS83*Model!CW83</f>
        <v>89.923263500518459</v>
      </c>
      <c r="DY83" s="40">
        <f>Model!AT83*Model!CX83</f>
        <v>119.89768466735794</v>
      </c>
      <c r="DZ83" s="40">
        <f>Model!AU83*Model!CY83</f>
        <v>119.89768466735794</v>
      </c>
      <c r="EA83" s="40">
        <f>Model!AV83*Model!CZ83</f>
        <v>119.89768466735794</v>
      </c>
      <c r="EB83" s="40">
        <f>Model!AW83*Model!DA83</f>
        <v>119.89768466735794</v>
      </c>
      <c r="EC83" s="40">
        <f>Model!AX83*Model!DB83</f>
        <v>89.923263500518459</v>
      </c>
      <c r="ED83" s="40">
        <f>Model!AY83*Model!DC83</f>
        <v>119.89768466735794</v>
      </c>
      <c r="EE83" s="40">
        <f>Model!AZ83*Model!DD83</f>
        <v>119.89768466735794</v>
      </c>
      <c r="EF83" s="40">
        <f>Model!BA83*Model!DE83</f>
        <v>119.89768466735794</v>
      </c>
      <c r="EG83" s="40">
        <f>Model!BB83*Model!DF83</f>
        <v>119.89768466735794</v>
      </c>
      <c r="EH83" s="40">
        <f>Model!BC83*Model!DG83</f>
        <v>89.923263500518459</v>
      </c>
      <c r="EI83" s="36"/>
      <c r="EJ83" s="36"/>
      <c r="EK83" s="36"/>
      <c r="EL83" s="36"/>
      <c r="EM83" s="36"/>
      <c r="EN83" s="36"/>
      <c r="EO83" s="36"/>
      <c r="EP83" s="36"/>
      <c r="EQ83" s="36"/>
      <c r="ER83" s="36"/>
      <c r="ES83" s="36"/>
      <c r="ET83" s="36"/>
      <c r="EU83" s="36"/>
    </row>
    <row r="84" spans="1:151">
      <c r="A84">
        <v>1087</v>
      </c>
      <c r="B84" s="29">
        <f>INDEX('Customer Longevity'!$A$7:$A$206,MATCH(Scratch!A84,'Customer Longevity'!$B$7:$B$206,0))</f>
        <v>14.935957611983316</v>
      </c>
      <c r="C84" s="3">
        <f ca="1">VLOOKUP(A84,'Average Balance'!A:B,2,FALSE)</f>
        <v>14984.239352208988</v>
      </c>
      <c r="D84" s="3"/>
      <c r="E84" s="29">
        <f>INDEX('Distance to Each Branch'!$C$7:$C$806,MATCH(Scratch!$A84&amp;Scratch!E$14,'Distance to Each Branch'!$K$7:$K$806,0))</f>
        <v>3.4255439937269854</v>
      </c>
      <c r="F84" s="29">
        <f>INDEX('Distance to Each Branch'!$C$7:$C$806,MATCH(Scratch!$A84&amp;Scratch!F$14,'Distance to Each Branch'!$K$7:$K$806,0))</f>
        <v>1.8137419000133246</v>
      </c>
      <c r="G84" s="29">
        <f>INDEX('Distance to Each Branch'!$C$7:$C$806,MATCH(Scratch!$A84&amp;Scratch!G$14,'Distance to Each Branch'!$K$7:$K$806,0))</f>
        <v>1.7368617214362367</v>
      </c>
      <c r="H84" s="29">
        <f>INDEX('Distance to Each Branch'!$C$7:$C$806,MATCH(Scratch!$A84&amp;Scratch!H$14,'Distance to Each Branch'!$K$7:$K$806,0))</f>
        <v>4.5382267398792049</v>
      </c>
      <c r="I84" s="29" t="str">
        <f t="shared" si="25"/>
        <v>Branch C</v>
      </c>
      <c r="K84" s="34">
        <f>MIN(Model!E84:'Model'!H84)</f>
        <v>1.7368617214362367</v>
      </c>
      <c r="L84" s="34">
        <v>0</v>
      </c>
      <c r="M84" s="29">
        <f>IF(Model!E84=Model!$K84,SMALL(Model!$E84:'Model'!$H84,2)-Model!$K84,0)</f>
        <v>0</v>
      </c>
      <c r="N84" s="29">
        <f>IF(Model!F84=Model!$K84,SMALL(Model!$E84:'Model'!$H84,2)-Model!$K84,0)</f>
        <v>0</v>
      </c>
      <c r="O84" s="29">
        <f>IF(Model!G84=Model!$K84,SMALL(Model!$E84:'Model'!$H84,2)-Model!$K84,0)</f>
        <v>7.6880178577087843E-2</v>
      </c>
      <c r="P84" s="29">
        <f>IF(Model!H84=Model!$K84,SMALL(Model!$E84:'Model'!$H84,2)-Model!$K84,0)</f>
        <v>0</v>
      </c>
      <c r="R84" s="23">
        <v>1</v>
      </c>
      <c r="S84" s="23">
        <f>(1-IF(Model!M84=0,0,INDEX('Branch Closure Driven Attrition'!$D$9:$G$12,MATCH(Model!$B84,'Branch Closure Driven Attrition'!$C$9:$C$12,TRUE),MATCH(Model!M84,'Branch Closure Driven Attrition'!$D$8:$G$8,TRUE))))</f>
        <v>1</v>
      </c>
      <c r="T84" s="23">
        <f>(1-IF(Model!N84=0,0,INDEX('Branch Closure Driven Attrition'!$D$9:$G$12,MATCH(Model!$B84,'Branch Closure Driven Attrition'!$C$9:$C$12,TRUE),MATCH(Model!N84,'Branch Closure Driven Attrition'!$D$8:$G$8,TRUE))))</f>
        <v>1</v>
      </c>
      <c r="U84" s="23">
        <f>(1-IF(Model!O84=0,0,INDEX('Branch Closure Driven Attrition'!$D$9:$G$12,MATCH(Model!$B84,'Branch Closure Driven Attrition'!$C$9:$C$12,TRUE),MATCH(Model!O84,'Branch Closure Driven Attrition'!$D$8:$G$8,TRUE))))</f>
        <v>0.8</v>
      </c>
      <c r="V84" s="23">
        <f>(1-IF(Model!P84=0,0,INDEX('Branch Closure Driven Attrition'!$D$9:$G$12,MATCH(Model!$B84,'Branch Closure Driven Attrition'!$C$9:$C$12,TRUE),MATCH(Model!P84,'Branch Closure Driven Attrition'!$D$8:$G$8,TRUE))))</f>
        <v>1</v>
      </c>
      <c r="W84" s="29"/>
      <c r="X84" s="23">
        <f>Model!R84</f>
        <v>1</v>
      </c>
      <c r="Y84" s="23">
        <f>IF(Model!$C84&lt;'Fee Driven Attrition'!$I$8,1-IF(Model!Y$13='Fee Driven Attrition'!$J$7,'Fee Driven Attrition'!$J$8,'Fee Driven Attrition'!$K$8),1)</f>
        <v>1</v>
      </c>
      <c r="Z84" s="23">
        <f>IF(Model!$C84&lt;'Fee Driven Attrition'!$I$9,1-IF(Model!Z$13='Fee Driven Attrition'!$J$7,'Fee Driven Attrition'!$J$9,'Fee Driven Attrition'!$K$9),1)</f>
        <v>0.95</v>
      </c>
      <c r="AA84" s="23">
        <f>IF(Model!$C84&lt;'Fee Driven Attrition'!$I$8,1-IF(Model!AA$13='Fee Driven Attrition'!$J$7,'Fee Driven Attrition'!$J$8,'Fee Driven Attrition'!$K$8),1)</f>
        <v>1</v>
      </c>
      <c r="AB84" s="23">
        <f>IF(Model!$C84&lt;'Fee Driven Attrition'!$I$9,1-IF(Model!AB$13='Fee Driven Attrition'!$J$7,'Fee Driven Attrition'!$J$9,'Fee Driven Attrition'!$K$9),1)</f>
        <v>0.85</v>
      </c>
      <c r="AC84" s="29"/>
      <c r="AD84" s="23"/>
      <c r="AE84" s="23">
        <f>INDEX(Model!$R84:$V84,,MATCH(Model!AE$14,Model!$R$14:'Model'!$V$14,FALSE))*INDEX(Model!$X84:$AB84,MATCH(Model!AE$12+Model!AE$13,Model!$X$14:$AB$14,FALSE))</f>
        <v>1</v>
      </c>
      <c r="AF84" s="23">
        <f>INDEX(Model!$R84:$V84,,MATCH(Model!AF$14,Model!$R$14:'Model'!$V$14,FALSE))*INDEX(Model!$X84:$AB84,MATCH(Model!AF$12+Model!AF$13,Model!$X$14:$AB$14,FALSE))</f>
        <v>1</v>
      </c>
      <c r="AG84" s="23">
        <f>INDEX(Model!$R84:$V84,,MATCH(Model!AG$14,Model!$R$14:'Model'!$V$14,FALSE))*INDEX(Model!$X84:$AB84,MATCH(Model!AG$12+Model!AG$13,Model!$X$14:$AB$14,FALSE))</f>
        <v>1</v>
      </c>
      <c r="AH84" s="23">
        <f>INDEX(Model!$R84:$V84,,MATCH(Model!AH$14,Model!$R$14:'Model'!$V$14,FALSE))*INDEX(Model!$X84:$AB84,MATCH(Model!AH$12+Model!AH$13,Model!$X$14:$AB$14,FALSE))</f>
        <v>0.8</v>
      </c>
      <c r="AI84" s="23">
        <f>INDEX(Model!$R84:$V84,,MATCH(Model!AI$14,Model!$R$14:'Model'!$V$14,FALSE))*INDEX(Model!$X84:$AB84,MATCH(Model!AI$12+Model!AI$13,Model!$X$14:$AB$14,FALSE))</f>
        <v>1</v>
      </c>
      <c r="AJ84" s="23">
        <f>INDEX(Model!$R84:$V84,,MATCH(Model!AJ$14,Model!$R$14:'Model'!$V$14,FALSE))*INDEX(Model!$X84:$AB84,MATCH(Model!AJ$12+Model!AJ$13,Model!$X$14:$AB$14,FALSE))</f>
        <v>1</v>
      </c>
      <c r="AK84" s="23">
        <f>INDEX(Model!$R84:$V84,,MATCH(Model!AK$14,Model!$R$14:'Model'!$V$14,FALSE))*INDEX(Model!$X84:$AB84,MATCH(Model!AK$12+Model!AK$13,Model!$X$14:$AB$14,FALSE))</f>
        <v>1</v>
      </c>
      <c r="AL84" s="23">
        <f>INDEX(Model!$R84:$V84,,MATCH(Model!AL$14,Model!$R$14:'Model'!$V$14,FALSE))*INDEX(Model!$X84:$AB84,MATCH(Model!AL$12+Model!AL$13,Model!$X$14:$AB$14,FALSE))</f>
        <v>1</v>
      </c>
      <c r="AM84" s="23">
        <f>INDEX(Model!$R84:$V84,,MATCH(Model!AM$14,Model!$R$14:'Model'!$V$14,FALSE))*INDEX(Model!$X84:$AB84,MATCH(Model!AM$12+Model!AM$13,Model!$X$14:$AB$14,FALSE))</f>
        <v>0.8</v>
      </c>
      <c r="AN84" s="23">
        <f>INDEX(Model!$R84:$V84,,MATCH(Model!AN$14,Model!$R$14:'Model'!$V$14,FALSE))*INDEX(Model!$X84:$AB84,MATCH(Model!AN$12+Model!AN$13,Model!$X$14:$AB$14,FALSE))</f>
        <v>1</v>
      </c>
      <c r="AO84" s="23">
        <f>INDEX(Model!$R84:$V84,,MATCH(Model!AO$14,Model!$R$14:'Model'!$V$14,FALSE))*INDEX(Model!$X84:$AB84,MATCH(Model!AO$12+Model!AO$13,Model!$X$14:$AB$14,FALSE))</f>
        <v>0.95</v>
      </c>
      <c r="AP84" s="23">
        <f>INDEX(Model!$R84:$V84,,MATCH(Model!AP$14,Model!$R$14:'Model'!$V$14,FALSE))*INDEX(Model!$X84:$AB84,MATCH(Model!AP$12+Model!AP$13,Model!$X$14:$AB$14,FALSE))</f>
        <v>0.95</v>
      </c>
      <c r="AQ84" s="23">
        <f>INDEX(Model!$R84:$V84,,MATCH(Model!AQ$14,Model!$R$14:'Model'!$V$14,FALSE))*INDEX(Model!$X84:$AB84,MATCH(Model!AQ$12+Model!AQ$13,Model!$X$14:$AB$14,FALSE))</f>
        <v>0.95</v>
      </c>
      <c r="AR84" s="23">
        <f>INDEX(Model!$R84:$V84,,MATCH(Model!AR$14,Model!$R$14:'Model'!$V$14,FALSE))*INDEX(Model!$X84:$AB84,MATCH(Model!AR$12+Model!AR$13,Model!$X$14:$AB$14,FALSE))</f>
        <v>0.76</v>
      </c>
      <c r="AS84" s="23">
        <f>INDEX(Model!$R84:$V84,,MATCH(Model!AS$14,Model!$R$14:'Model'!$V$14,FALSE))*INDEX(Model!$X84:$AB84,MATCH(Model!AS$12+Model!AS$13,Model!$X$14:$AB$14,FALSE))</f>
        <v>0.95</v>
      </c>
      <c r="AT84" s="23">
        <f>INDEX(Model!$R84:$V84,,MATCH(Model!AT$14,Model!$R$14:'Model'!$V$14,FALSE))*INDEX(Model!$X84:$AB84,MATCH(Model!AT$12+Model!AT$13,Model!$X$14:$AB$14,FALSE))</f>
        <v>1</v>
      </c>
      <c r="AU84" s="23">
        <f>INDEX(Model!$R84:$V84,,MATCH(Model!AU$14,Model!$R$14:'Model'!$V$14,FALSE))*INDEX(Model!$X84:$AB84,MATCH(Model!AU$12+Model!AU$13,Model!$X$14:$AB$14,FALSE))</f>
        <v>1</v>
      </c>
      <c r="AV84" s="23">
        <f>INDEX(Model!$R84:$V84,,MATCH(Model!AV$14,Model!$R$14:'Model'!$V$14,FALSE))*INDEX(Model!$X84:$AB84,MATCH(Model!AV$12+Model!AV$13,Model!$X$14:$AB$14,FALSE))</f>
        <v>1</v>
      </c>
      <c r="AW84" s="23">
        <f>INDEX(Model!$R84:$V84,,MATCH(Model!AW$14,Model!$R$14:'Model'!$V$14,FALSE))*INDEX(Model!$X84:$AB84,MATCH(Model!AW$12+Model!AW$13,Model!$X$14:$AB$14,FALSE))</f>
        <v>0.8</v>
      </c>
      <c r="AX84" s="23">
        <f>INDEX(Model!$R84:$V84,,MATCH(Model!AX$14,Model!$R$14:'Model'!$V$14,FALSE))*INDEX(Model!$X84:$AB84,MATCH(Model!AX$12+Model!AX$13,Model!$X$14:$AB$14,FALSE))</f>
        <v>1</v>
      </c>
      <c r="AY84" s="23">
        <f>INDEX(Model!$R84:$V84,,MATCH(Model!AY$14,Model!$R$14:'Model'!$V$14,FALSE))*INDEX(Model!$X84:$AB84,MATCH(Model!AY$12+Model!AY$13,Model!$X$14:$AB$14,FALSE))</f>
        <v>0.85</v>
      </c>
      <c r="AZ84" s="23">
        <f>INDEX(Model!$R84:$V84,,MATCH(Model!AZ$14,Model!$R$14:'Model'!$V$14,FALSE))*INDEX(Model!$X84:$AB84,MATCH(Model!AZ$12+Model!AZ$13,Model!$X$14:$AB$14,FALSE))</f>
        <v>0.85</v>
      </c>
      <c r="BA84" s="23">
        <f>INDEX(Model!$R84:$V84,,MATCH(Model!BA$14,Model!$R$14:'Model'!$V$14,FALSE))*INDEX(Model!$X84:$AB84,MATCH(Model!BA$12+Model!BA$13,Model!$X$14:$AB$14,FALSE))</f>
        <v>0.85</v>
      </c>
      <c r="BB84" s="23">
        <f>INDEX(Model!$R84:$V84,,MATCH(Model!BB$14,Model!$R$14:'Model'!$V$14,FALSE))*INDEX(Model!$X84:$AB84,MATCH(Model!BB$12+Model!BB$13,Model!$X$14:$AB$14,FALSE))</f>
        <v>0.68</v>
      </c>
      <c r="BC84" s="23">
        <f>INDEX(Model!$R84:$V84,,MATCH(Model!BC$14,Model!$R$14:'Model'!$V$14,FALSE))*INDEX(Model!$X84:$AB84,MATCH(Model!BC$12+Model!BC$13,Model!$X$14:$AB$14,FALSE))</f>
        <v>0.85</v>
      </c>
      <c r="BD84" s="60"/>
      <c r="BE84" s="33">
        <f>Model!C84*1%</f>
        <v>149.84239352208988</v>
      </c>
      <c r="BF84" s="1"/>
      <c r="BG84" s="1"/>
      <c r="BH84" s="38">
        <f>IF(Model!$C84&lt;Model!CI$12,Model!CI$13,0)</f>
        <v>0</v>
      </c>
      <c r="BI84" s="38">
        <f>IF(Model!$C84&lt;Model!CJ$12,Model!CJ$13,0)</f>
        <v>0</v>
      </c>
      <c r="BJ84" s="38">
        <f>IF(Model!$C84&lt;Model!CK$12,Model!CK$13,0)</f>
        <v>0</v>
      </c>
      <c r="BK84" s="38">
        <f>IF(Model!$C84&lt;Model!CL$12,Model!CL$13,0)</f>
        <v>0</v>
      </c>
      <c r="BL84" s="38">
        <f>IF(Model!$C84&lt;Model!CM$12,Model!CM$13,0)</f>
        <v>0</v>
      </c>
      <c r="BM84" s="38">
        <f>IF(Model!$C84&lt;Model!CN$12,Model!CN$13,0)</f>
        <v>0</v>
      </c>
      <c r="BN84" s="38">
        <f>IF(Model!$C84&lt;Model!CO$12,Model!CO$13,0)</f>
        <v>0</v>
      </c>
      <c r="BO84" s="38">
        <f>IF(Model!$C84&lt;Model!CP$12,Model!CP$13,0)</f>
        <v>0</v>
      </c>
      <c r="BP84" s="38">
        <f>IF(Model!$C84&lt;Model!CQ$12,Model!CQ$13,0)</f>
        <v>0</v>
      </c>
      <c r="BQ84" s="38">
        <f>IF(Model!$C84&lt;Model!CR$12,Model!CR$13,0)</f>
        <v>0</v>
      </c>
      <c r="BR84" s="38">
        <f>IF(Model!$C84&lt;Model!CS$12,Model!CS$13,0)</f>
        <v>40</v>
      </c>
      <c r="BS84" s="38">
        <f>IF(Model!$C84&lt;Model!CT$12,Model!CT$13,0)</f>
        <v>40</v>
      </c>
      <c r="BT84" s="38">
        <f>IF(Model!$C84&lt;Model!CU$12,Model!CU$13,0)</f>
        <v>40</v>
      </c>
      <c r="BU84" s="38">
        <f>IF(Model!$C84&lt;Model!CV$12,Model!CV$13,0)</f>
        <v>40</v>
      </c>
      <c r="BV84" s="38">
        <f>IF(Model!$C84&lt;Model!CW$12,Model!CW$13,0)</f>
        <v>40</v>
      </c>
      <c r="BW84" s="38">
        <f>IF(Model!$C84&lt;Model!CX$12,Model!CX$13,0)</f>
        <v>0</v>
      </c>
      <c r="BX84" s="38">
        <f>IF(Model!$C84&lt;Model!CY$12,Model!CY$13,0)</f>
        <v>0</v>
      </c>
      <c r="BY84" s="38">
        <f>IF(Model!$C84&lt;Model!CZ$12,Model!CZ$13,0)</f>
        <v>0</v>
      </c>
      <c r="BZ84" s="38">
        <f>IF(Model!$C84&lt;Model!DA$12,Model!DA$13,0)</f>
        <v>0</v>
      </c>
      <c r="CA84" s="38">
        <f>IF(Model!$C84&lt;Model!DB$12,Model!DB$13,0)</f>
        <v>0</v>
      </c>
      <c r="CB84" s="38">
        <f>IF(Model!$C84&lt;Model!DC$12,Model!DC$13,0)</f>
        <v>60</v>
      </c>
      <c r="CC84" s="38">
        <f>IF(Model!$C84&lt;Model!DD$12,Model!DD$13,0)</f>
        <v>60</v>
      </c>
      <c r="CD84" s="38">
        <f>IF(Model!$C84&lt;Model!DE$12,Model!DE$13,0)</f>
        <v>60</v>
      </c>
      <c r="CE84" s="38">
        <f>IF(Model!$C84&lt;Model!DF$12,Model!DF$13,0)</f>
        <v>60</v>
      </c>
      <c r="CF84" s="38">
        <f>IF(Model!$C84&lt;Model!DG$12,Model!DG$13,0)</f>
        <v>60</v>
      </c>
      <c r="CG84" s="1"/>
      <c r="CH84" s="1"/>
      <c r="CI84" s="40">
        <f>Model!$BE84+Model!BH84-50</f>
        <v>99.842393522089878</v>
      </c>
      <c r="CJ84" s="40">
        <f>Model!$BE84+Model!BI84-50</f>
        <v>99.842393522089878</v>
      </c>
      <c r="CK84" s="40">
        <f>Model!$BE84+Model!BJ84-50</f>
        <v>99.842393522089878</v>
      </c>
      <c r="CL84" s="40">
        <f>Model!$BE84+Model!BK84-50</f>
        <v>99.842393522089878</v>
      </c>
      <c r="CM84" s="40">
        <f>Model!$BE84+Model!BL84-50</f>
        <v>99.842393522089878</v>
      </c>
      <c r="CN84" s="40">
        <f>Model!$BE84+Model!BM84-50</f>
        <v>99.842393522089878</v>
      </c>
      <c r="CO84" s="40">
        <f>Model!$BE84+Model!BN84-50</f>
        <v>99.842393522089878</v>
      </c>
      <c r="CP84" s="40">
        <f>Model!$BE84+Model!BO84-50</f>
        <v>99.842393522089878</v>
      </c>
      <c r="CQ84" s="40">
        <f>Model!$BE84+Model!BP84-50</f>
        <v>99.842393522089878</v>
      </c>
      <c r="CR84" s="40">
        <f>Model!$BE84+Model!BQ84-50</f>
        <v>99.842393522089878</v>
      </c>
      <c r="CS84" s="40">
        <f>Model!$BE84+Model!BR84-50</f>
        <v>139.84239352208988</v>
      </c>
      <c r="CT84" s="40">
        <f>Model!$BE84+Model!BS84-50</f>
        <v>139.84239352208988</v>
      </c>
      <c r="CU84" s="40">
        <f>Model!$BE84+Model!BT84-50</f>
        <v>139.84239352208988</v>
      </c>
      <c r="CV84" s="40">
        <f>Model!$BE84+Model!BU84-50</f>
        <v>139.84239352208988</v>
      </c>
      <c r="CW84" s="40">
        <f>Model!$BE84+Model!BV84-50</f>
        <v>139.84239352208988</v>
      </c>
      <c r="CX84" s="40">
        <f>Model!$BE84+Model!BW84-50</f>
        <v>99.842393522089878</v>
      </c>
      <c r="CY84" s="40">
        <f>Model!$BE84+Model!BX84-50</f>
        <v>99.842393522089878</v>
      </c>
      <c r="CZ84" s="40">
        <f>Model!$BE84+Model!BY84-50</f>
        <v>99.842393522089878</v>
      </c>
      <c r="DA84" s="40">
        <f>Model!$BE84+Model!BZ84-50</f>
        <v>99.842393522089878</v>
      </c>
      <c r="DB84" s="40">
        <f>Model!$BE84+Model!CA84-50</f>
        <v>99.842393522089878</v>
      </c>
      <c r="DC84" s="40">
        <f>Model!$BE84+Model!CB84-50</f>
        <v>159.84239352208988</v>
      </c>
      <c r="DD84" s="40">
        <f>Model!$BE84+Model!CC84-50</f>
        <v>159.84239352208988</v>
      </c>
      <c r="DE84" s="40">
        <f>Model!$BE84+Model!CD84-50</f>
        <v>159.84239352208988</v>
      </c>
      <c r="DF84" s="40">
        <f>Model!$BE84+Model!CE84-50</f>
        <v>159.84239352208988</v>
      </c>
      <c r="DG84" s="40">
        <f>Model!$BE84+Model!CF84-50</f>
        <v>159.84239352208988</v>
      </c>
      <c r="DH84" s="36"/>
      <c r="DI84" s="36"/>
      <c r="DJ84" s="40">
        <f>Model!AE84*Model!CI84</f>
        <v>99.842393522089878</v>
      </c>
      <c r="DK84" s="40">
        <f>Model!AF84*Model!CJ84</f>
        <v>99.842393522089878</v>
      </c>
      <c r="DL84" s="40">
        <f>Model!AG84*Model!CK84</f>
        <v>99.842393522089878</v>
      </c>
      <c r="DM84" s="40">
        <f>Model!AH84*Model!CL84</f>
        <v>79.873914817671903</v>
      </c>
      <c r="DN84" s="40">
        <f>Model!AI84*Model!CM84</f>
        <v>99.842393522089878</v>
      </c>
      <c r="DO84" s="40">
        <f>Model!AJ84*Model!CN84</f>
        <v>99.842393522089878</v>
      </c>
      <c r="DP84" s="40">
        <f>Model!AK84*Model!CO84</f>
        <v>99.842393522089878</v>
      </c>
      <c r="DQ84" s="40">
        <f>Model!AL84*Model!CP84</f>
        <v>99.842393522089878</v>
      </c>
      <c r="DR84" s="40">
        <f>Model!AM84*Model!CQ84</f>
        <v>79.873914817671903</v>
      </c>
      <c r="DS84" s="40">
        <f>Model!AN84*Model!CR84</f>
        <v>99.842393522089878</v>
      </c>
      <c r="DT84" s="40">
        <f>Model!AO84*Model!CS84</f>
        <v>132.85027384598538</v>
      </c>
      <c r="DU84" s="40">
        <f>Model!AP84*Model!CT84</f>
        <v>132.85027384598538</v>
      </c>
      <c r="DV84" s="40">
        <f>Model!AQ84*Model!CU84</f>
        <v>132.85027384598538</v>
      </c>
      <c r="DW84" s="40">
        <f>Model!AR84*Model!CV84</f>
        <v>106.28021907678831</v>
      </c>
      <c r="DX84" s="40">
        <f>Model!AS84*Model!CW84</f>
        <v>132.85027384598538</v>
      </c>
      <c r="DY84" s="40">
        <f>Model!AT84*Model!CX84</f>
        <v>99.842393522089878</v>
      </c>
      <c r="DZ84" s="40">
        <f>Model!AU84*Model!CY84</f>
        <v>99.842393522089878</v>
      </c>
      <c r="EA84" s="40">
        <f>Model!AV84*Model!CZ84</f>
        <v>99.842393522089878</v>
      </c>
      <c r="EB84" s="40">
        <f>Model!AW84*Model!DA84</f>
        <v>79.873914817671903</v>
      </c>
      <c r="EC84" s="40">
        <f>Model!AX84*Model!DB84</f>
        <v>99.842393522089878</v>
      </c>
      <c r="ED84" s="40">
        <f>Model!AY84*Model!DC84</f>
        <v>135.8660344937764</v>
      </c>
      <c r="EE84" s="40">
        <f>Model!AZ84*Model!DD84</f>
        <v>135.8660344937764</v>
      </c>
      <c r="EF84" s="40">
        <f>Model!BA84*Model!DE84</f>
        <v>135.8660344937764</v>
      </c>
      <c r="EG84" s="40">
        <f>Model!BB84*Model!DF84</f>
        <v>108.69282759502113</v>
      </c>
      <c r="EH84" s="40">
        <f>Model!BC84*Model!DG84</f>
        <v>135.8660344937764</v>
      </c>
      <c r="EI84" s="36"/>
      <c r="EJ84" s="36"/>
      <c r="EK84" s="36"/>
      <c r="EL84" s="36"/>
      <c r="EM84" s="36"/>
      <c r="EN84" s="36"/>
      <c r="EO84" s="36"/>
      <c r="EP84" s="36"/>
      <c r="EQ84" s="36"/>
      <c r="ER84" s="36"/>
      <c r="ES84" s="36"/>
      <c r="ET84" s="36"/>
      <c r="EU84" s="36"/>
    </row>
    <row r="85" spans="1:151">
      <c r="A85">
        <v>1119</v>
      </c>
      <c r="B85" s="29">
        <f>INDEX('Customer Longevity'!$A$7:$A$206,MATCH(Scratch!A85,'Customer Longevity'!$B$7:$B$206,0))</f>
        <v>13.371736500735537</v>
      </c>
      <c r="C85" s="3">
        <f ca="1">VLOOKUP(A85,'Average Balance'!A:B,2,FALSE)</f>
        <v>9629.2346530353534</v>
      </c>
      <c r="D85" s="3"/>
      <c r="E85" s="29">
        <f>INDEX('Distance to Each Branch'!$C$7:$C$806,MATCH(Scratch!$A85&amp;Scratch!E$14,'Distance to Each Branch'!$K$7:$K$806,0))</f>
        <v>5.8413605937684974</v>
      </c>
      <c r="F85" s="29">
        <f>INDEX('Distance to Each Branch'!$C$7:$C$806,MATCH(Scratch!$A85&amp;Scratch!F$14,'Distance to Each Branch'!$K$7:$K$806,0))</f>
        <v>2.067423399209563</v>
      </c>
      <c r="G85" s="29">
        <f>INDEX('Distance to Each Branch'!$C$7:$C$806,MATCH(Scratch!$A85&amp;Scratch!G$14,'Distance to Each Branch'!$K$7:$K$806,0))</f>
        <v>0.79905997705467624</v>
      </c>
      <c r="H85" s="29">
        <f>INDEX('Distance to Each Branch'!$C$7:$C$806,MATCH(Scratch!$A85&amp;Scratch!H$14,'Distance to Each Branch'!$K$7:$K$806,0))</f>
        <v>0.63567988619028493</v>
      </c>
      <c r="I85" s="29" t="str">
        <f t="shared" si="25"/>
        <v>Branch D</v>
      </c>
      <c r="K85" s="34">
        <f>MIN(Model!E85:'Model'!H85)</f>
        <v>0.63567988619028493</v>
      </c>
      <c r="L85" s="34">
        <v>0</v>
      </c>
      <c r="M85" s="29">
        <f>IF(Model!E85=Model!$K85,SMALL(Model!$E85:'Model'!$H85,2)-Model!$K85,0)</f>
        <v>0</v>
      </c>
      <c r="N85" s="29">
        <f>IF(Model!F85=Model!$K85,SMALL(Model!$E85:'Model'!$H85,2)-Model!$K85,0)</f>
        <v>0</v>
      </c>
      <c r="O85" s="29">
        <f>IF(Model!G85=Model!$K85,SMALL(Model!$E85:'Model'!$H85,2)-Model!$K85,0)</f>
        <v>0</v>
      </c>
      <c r="P85" s="29">
        <f>IF(Model!H85=Model!$K85,SMALL(Model!$E85:'Model'!$H85,2)-Model!$K85,0)</f>
        <v>0.16338009086439131</v>
      </c>
      <c r="R85" s="23">
        <v>1</v>
      </c>
      <c r="S85" s="23">
        <f>(1-IF(Model!M85=0,0,INDEX('Branch Closure Driven Attrition'!$D$9:$G$12,MATCH(Model!$B85,'Branch Closure Driven Attrition'!$C$9:$C$12,TRUE),MATCH(Model!M85,'Branch Closure Driven Attrition'!$D$8:$G$8,TRUE))))</f>
        <v>1</v>
      </c>
      <c r="T85" s="23">
        <f>(1-IF(Model!N85=0,0,INDEX('Branch Closure Driven Attrition'!$D$9:$G$12,MATCH(Model!$B85,'Branch Closure Driven Attrition'!$C$9:$C$12,TRUE),MATCH(Model!N85,'Branch Closure Driven Attrition'!$D$8:$G$8,TRUE))))</f>
        <v>1</v>
      </c>
      <c r="U85" s="23">
        <f>(1-IF(Model!O85=0,0,INDEX('Branch Closure Driven Attrition'!$D$9:$G$12,MATCH(Model!$B85,'Branch Closure Driven Attrition'!$C$9:$C$12,TRUE),MATCH(Model!O85,'Branch Closure Driven Attrition'!$D$8:$G$8,TRUE))))</f>
        <v>1</v>
      </c>
      <c r="V85" s="23">
        <f>(1-IF(Model!P85=0,0,INDEX('Branch Closure Driven Attrition'!$D$9:$G$12,MATCH(Model!$B85,'Branch Closure Driven Attrition'!$C$9:$C$12,TRUE),MATCH(Model!P85,'Branch Closure Driven Attrition'!$D$8:$G$8,TRUE))))</f>
        <v>0.8</v>
      </c>
      <c r="W85" s="29"/>
      <c r="X85" s="23">
        <f>Model!R85</f>
        <v>1</v>
      </c>
      <c r="Y85" s="23">
        <f>IF(Model!$C85&lt;'Fee Driven Attrition'!$I$8,1-IF(Model!Y$13='Fee Driven Attrition'!$J$7,'Fee Driven Attrition'!$J$8,'Fee Driven Attrition'!$K$8),1)</f>
        <v>0.9</v>
      </c>
      <c r="Z85" s="23">
        <f>IF(Model!$C85&lt;'Fee Driven Attrition'!$I$9,1-IF(Model!Z$13='Fee Driven Attrition'!$J$7,'Fee Driven Attrition'!$J$9,'Fee Driven Attrition'!$K$9),1)</f>
        <v>0.95</v>
      </c>
      <c r="AA85" s="23">
        <f>IF(Model!$C85&lt;'Fee Driven Attrition'!$I$8,1-IF(Model!AA$13='Fee Driven Attrition'!$J$7,'Fee Driven Attrition'!$J$8,'Fee Driven Attrition'!$K$8),1)</f>
        <v>0.8</v>
      </c>
      <c r="AB85" s="23">
        <f>IF(Model!$C85&lt;'Fee Driven Attrition'!$I$9,1-IF(Model!AB$13='Fee Driven Attrition'!$J$7,'Fee Driven Attrition'!$J$9,'Fee Driven Attrition'!$K$9),1)</f>
        <v>0.85</v>
      </c>
      <c r="AC85" s="29"/>
      <c r="AD85" s="23"/>
      <c r="AE85" s="23">
        <f>INDEX(Model!$R85:$V85,,MATCH(Model!AE$14,Model!$R$14:'Model'!$V$14,FALSE))*INDEX(Model!$X85:$AB85,MATCH(Model!AE$12+Model!AE$13,Model!$X$14:$AB$14,FALSE))</f>
        <v>1</v>
      </c>
      <c r="AF85" s="23">
        <f>INDEX(Model!$R85:$V85,,MATCH(Model!AF$14,Model!$R$14:'Model'!$V$14,FALSE))*INDEX(Model!$X85:$AB85,MATCH(Model!AF$12+Model!AF$13,Model!$X$14:$AB$14,FALSE))</f>
        <v>1</v>
      </c>
      <c r="AG85" s="23">
        <f>INDEX(Model!$R85:$V85,,MATCH(Model!AG$14,Model!$R$14:'Model'!$V$14,FALSE))*INDEX(Model!$X85:$AB85,MATCH(Model!AG$12+Model!AG$13,Model!$X$14:$AB$14,FALSE))</f>
        <v>1</v>
      </c>
      <c r="AH85" s="23">
        <f>INDEX(Model!$R85:$V85,,MATCH(Model!AH$14,Model!$R$14:'Model'!$V$14,FALSE))*INDEX(Model!$X85:$AB85,MATCH(Model!AH$12+Model!AH$13,Model!$X$14:$AB$14,FALSE))</f>
        <v>1</v>
      </c>
      <c r="AI85" s="23">
        <f>INDEX(Model!$R85:$V85,,MATCH(Model!AI$14,Model!$R$14:'Model'!$V$14,FALSE))*INDEX(Model!$X85:$AB85,MATCH(Model!AI$12+Model!AI$13,Model!$X$14:$AB$14,FALSE))</f>
        <v>0.8</v>
      </c>
      <c r="AJ85" s="23">
        <f>INDEX(Model!$R85:$V85,,MATCH(Model!AJ$14,Model!$R$14:'Model'!$V$14,FALSE))*INDEX(Model!$X85:$AB85,MATCH(Model!AJ$12+Model!AJ$13,Model!$X$14:$AB$14,FALSE))</f>
        <v>0.9</v>
      </c>
      <c r="AK85" s="23">
        <f>INDEX(Model!$R85:$V85,,MATCH(Model!AK$14,Model!$R$14:'Model'!$V$14,FALSE))*INDEX(Model!$X85:$AB85,MATCH(Model!AK$12+Model!AK$13,Model!$X$14:$AB$14,FALSE))</f>
        <v>0.9</v>
      </c>
      <c r="AL85" s="23">
        <f>INDEX(Model!$R85:$V85,,MATCH(Model!AL$14,Model!$R$14:'Model'!$V$14,FALSE))*INDEX(Model!$X85:$AB85,MATCH(Model!AL$12+Model!AL$13,Model!$X$14:$AB$14,FALSE))</f>
        <v>0.9</v>
      </c>
      <c r="AM85" s="23">
        <f>INDEX(Model!$R85:$V85,,MATCH(Model!AM$14,Model!$R$14:'Model'!$V$14,FALSE))*INDEX(Model!$X85:$AB85,MATCH(Model!AM$12+Model!AM$13,Model!$X$14:$AB$14,FALSE))</f>
        <v>0.9</v>
      </c>
      <c r="AN85" s="23">
        <f>INDEX(Model!$R85:$V85,,MATCH(Model!AN$14,Model!$R$14:'Model'!$V$14,FALSE))*INDEX(Model!$X85:$AB85,MATCH(Model!AN$12+Model!AN$13,Model!$X$14:$AB$14,FALSE))</f>
        <v>0.72000000000000008</v>
      </c>
      <c r="AO85" s="23">
        <f>INDEX(Model!$R85:$V85,,MATCH(Model!AO$14,Model!$R$14:'Model'!$V$14,FALSE))*INDEX(Model!$X85:$AB85,MATCH(Model!AO$12+Model!AO$13,Model!$X$14:$AB$14,FALSE))</f>
        <v>0.95</v>
      </c>
      <c r="AP85" s="23">
        <f>INDEX(Model!$R85:$V85,,MATCH(Model!AP$14,Model!$R$14:'Model'!$V$14,FALSE))*INDEX(Model!$X85:$AB85,MATCH(Model!AP$12+Model!AP$13,Model!$X$14:$AB$14,FALSE))</f>
        <v>0.95</v>
      </c>
      <c r="AQ85" s="23">
        <f>INDEX(Model!$R85:$V85,,MATCH(Model!AQ$14,Model!$R$14:'Model'!$V$14,FALSE))*INDEX(Model!$X85:$AB85,MATCH(Model!AQ$12+Model!AQ$13,Model!$X$14:$AB$14,FALSE))</f>
        <v>0.95</v>
      </c>
      <c r="AR85" s="23">
        <f>INDEX(Model!$R85:$V85,,MATCH(Model!AR$14,Model!$R$14:'Model'!$V$14,FALSE))*INDEX(Model!$X85:$AB85,MATCH(Model!AR$12+Model!AR$13,Model!$X$14:$AB$14,FALSE))</f>
        <v>0.95</v>
      </c>
      <c r="AS85" s="23">
        <f>INDEX(Model!$R85:$V85,,MATCH(Model!AS$14,Model!$R$14:'Model'!$V$14,FALSE))*INDEX(Model!$X85:$AB85,MATCH(Model!AS$12+Model!AS$13,Model!$X$14:$AB$14,FALSE))</f>
        <v>0.76</v>
      </c>
      <c r="AT85" s="23">
        <f>INDEX(Model!$R85:$V85,,MATCH(Model!AT$14,Model!$R$14:'Model'!$V$14,FALSE))*INDEX(Model!$X85:$AB85,MATCH(Model!AT$12+Model!AT$13,Model!$X$14:$AB$14,FALSE))</f>
        <v>0.8</v>
      </c>
      <c r="AU85" s="23">
        <f>INDEX(Model!$R85:$V85,,MATCH(Model!AU$14,Model!$R$14:'Model'!$V$14,FALSE))*INDEX(Model!$X85:$AB85,MATCH(Model!AU$12+Model!AU$13,Model!$X$14:$AB$14,FALSE))</f>
        <v>0.8</v>
      </c>
      <c r="AV85" s="23">
        <f>INDEX(Model!$R85:$V85,,MATCH(Model!AV$14,Model!$R$14:'Model'!$V$14,FALSE))*INDEX(Model!$X85:$AB85,MATCH(Model!AV$12+Model!AV$13,Model!$X$14:$AB$14,FALSE))</f>
        <v>0.8</v>
      </c>
      <c r="AW85" s="23">
        <f>INDEX(Model!$R85:$V85,,MATCH(Model!AW$14,Model!$R$14:'Model'!$V$14,FALSE))*INDEX(Model!$X85:$AB85,MATCH(Model!AW$12+Model!AW$13,Model!$X$14:$AB$14,FALSE))</f>
        <v>0.8</v>
      </c>
      <c r="AX85" s="23">
        <f>INDEX(Model!$R85:$V85,,MATCH(Model!AX$14,Model!$R$14:'Model'!$V$14,FALSE))*INDEX(Model!$X85:$AB85,MATCH(Model!AX$12+Model!AX$13,Model!$X$14:$AB$14,FALSE))</f>
        <v>0.64000000000000012</v>
      </c>
      <c r="AY85" s="23">
        <f>INDEX(Model!$R85:$V85,,MATCH(Model!AY$14,Model!$R$14:'Model'!$V$14,FALSE))*INDEX(Model!$X85:$AB85,MATCH(Model!AY$12+Model!AY$13,Model!$X$14:$AB$14,FALSE))</f>
        <v>0.85</v>
      </c>
      <c r="AZ85" s="23">
        <f>INDEX(Model!$R85:$V85,,MATCH(Model!AZ$14,Model!$R$14:'Model'!$V$14,FALSE))*INDEX(Model!$X85:$AB85,MATCH(Model!AZ$12+Model!AZ$13,Model!$X$14:$AB$14,FALSE))</f>
        <v>0.85</v>
      </c>
      <c r="BA85" s="23">
        <f>INDEX(Model!$R85:$V85,,MATCH(Model!BA$14,Model!$R$14:'Model'!$V$14,FALSE))*INDEX(Model!$X85:$AB85,MATCH(Model!BA$12+Model!BA$13,Model!$X$14:$AB$14,FALSE))</f>
        <v>0.85</v>
      </c>
      <c r="BB85" s="23">
        <f>INDEX(Model!$R85:$V85,,MATCH(Model!BB$14,Model!$R$14:'Model'!$V$14,FALSE))*INDEX(Model!$X85:$AB85,MATCH(Model!BB$12+Model!BB$13,Model!$X$14:$AB$14,FALSE))</f>
        <v>0.85</v>
      </c>
      <c r="BC85" s="23">
        <f>INDEX(Model!$R85:$V85,,MATCH(Model!BC$14,Model!$R$14:'Model'!$V$14,FALSE))*INDEX(Model!$X85:$AB85,MATCH(Model!BC$12+Model!BC$13,Model!$X$14:$AB$14,FALSE))</f>
        <v>0.68</v>
      </c>
      <c r="BD85" s="60"/>
      <c r="BE85" s="33">
        <f>Model!C85*1%</f>
        <v>96.292346530353541</v>
      </c>
      <c r="BF85" s="1"/>
      <c r="BG85" s="1"/>
      <c r="BH85" s="38">
        <f>IF(Model!$C85&lt;Model!CI$12,Model!CI$13,0)</f>
        <v>0</v>
      </c>
      <c r="BI85" s="38">
        <f>IF(Model!$C85&lt;Model!CJ$12,Model!CJ$13,0)</f>
        <v>0</v>
      </c>
      <c r="BJ85" s="38">
        <f>IF(Model!$C85&lt;Model!CK$12,Model!CK$13,0)</f>
        <v>0</v>
      </c>
      <c r="BK85" s="38">
        <f>IF(Model!$C85&lt;Model!CL$12,Model!CL$13,0)</f>
        <v>0</v>
      </c>
      <c r="BL85" s="38">
        <f>IF(Model!$C85&lt;Model!CM$12,Model!CM$13,0)</f>
        <v>0</v>
      </c>
      <c r="BM85" s="38">
        <f>IF(Model!$C85&lt;Model!CN$12,Model!CN$13,0)</f>
        <v>40</v>
      </c>
      <c r="BN85" s="38">
        <f>IF(Model!$C85&lt;Model!CO$12,Model!CO$13,0)</f>
        <v>40</v>
      </c>
      <c r="BO85" s="38">
        <f>IF(Model!$C85&lt;Model!CP$12,Model!CP$13,0)</f>
        <v>40</v>
      </c>
      <c r="BP85" s="38">
        <f>IF(Model!$C85&lt;Model!CQ$12,Model!CQ$13,0)</f>
        <v>40</v>
      </c>
      <c r="BQ85" s="38">
        <f>IF(Model!$C85&lt;Model!CR$12,Model!CR$13,0)</f>
        <v>40</v>
      </c>
      <c r="BR85" s="38">
        <f>IF(Model!$C85&lt;Model!CS$12,Model!CS$13,0)</f>
        <v>40</v>
      </c>
      <c r="BS85" s="38">
        <f>IF(Model!$C85&lt;Model!CT$12,Model!CT$13,0)</f>
        <v>40</v>
      </c>
      <c r="BT85" s="38">
        <f>IF(Model!$C85&lt;Model!CU$12,Model!CU$13,0)</f>
        <v>40</v>
      </c>
      <c r="BU85" s="38">
        <f>IF(Model!$C85&lt;Model!CV$12,Model!CV$13,0)</f>
        <v>40</v>
      </c>
      <c r="BV85" s="38">
        <f>IF(Model!$C85&lt;Model!CW$12,Model!CW$13,0)</f>
        <v>40</v>
      </c>
      <c r="BW85" s="38">
        <f>IF(Model!$C85&lt;Model!CX$12,Model!CX$13,0)</f>
        <v>60</v>
      </c>
      <c r="BX85" s="38">
        <f>IF(Model!$C85&lt;Model!CY$12,Model!CY$13,0)</f>
        <v>60</v>
      </c>
      <c r="BY85" s="38">
        <f>IF(Model!$C85&lt;Model!CZ$12,Model!CZ$13,0)</f>
        <v>60</v>
      </c>
      <c r="BZ85" s="38">
        <f>IF(Model!$C85&lt;Model!DA$12,Model!DA$13,0)</f>
        <v>60</v>
      </c>
      <c r="CA85" s="38">
        <f>IF(Model!$C85&lt;Model!DB$12,Model!DB$13,0)</f>
        <v>60</v>
      </c>
      <c r="CB85" s="38">
        <f>IF(Model!$C85&lt;Model!DC$12,Model!DC$13,0)</f>
        <v>60</v>
      </c>
      <c r="CC85" s="38">
        <f>IF(Model!$C85&lt;Model!DD$12,Model!DD$13,0)</f>
        <v>60</v>
      </c>
      <c r="CD85" s="38">
        <f>IF(Model!$C85&lt;Model!DE$12,Model!DE$13,0)</f>
        <v>60</v>
      </c>
      <c r="CE85" s="38">
        <f>IF(Model!$C85&lt;Model!DF$12,Model!DF$13,0)</f>
        <v>60</v>
      </c>
      <c r="CF85" s="38">
        <f>IF(Model!$C85&lt;Model!DG$12,Model!DG$13,0)</f>
        <v>60</v>
      </c>
      <c r="CG85" s="1"/>
      <c r="CH85" s="1"/>
      <c r="CI85" s="40">
        <f>Model!$BE85+Model!BH85-50</f>
        <v>46.292346530353541</v>
      </c>
      <c r="CJ85" s="40">
        <f>Model!$BE85+Model!BI85-50</f>
        <v>46.292346530353541</v>
      </c>
      <c r="CK85" s="40">
        <f>Model!$BE85+Model!BJ85-50</f>
        <v>46.292346530353541</v>
      </c>
      <c r="CL85" s="40">
        <f>Model!$BE85+Model!BK85-50</f>
        <v>46.292346530353541</v>
      </c>
      <c r="CM85" s="40">
        <f>Model!$BE85+Model!BL85-50</f>
        <v>46.292346530353541</v>
      </c>
      <c r="CN85" s="40">
        <f>Model!$BE85+Model!BM85-50</f>
        <v>86.292346530353541</v>
      </c>
      <c r="CO85" s="40">
        <f>Model!$BE85+Model!BN85-50</f>
        <v>86.292346530353541</v>
      </c>
      <c r="CP85" s="40">
        <f>Model!$BE85+Model!BO85-50</f>
        <v>86.292346530353541</v>
      </c>
      <c r="CQ85" s="40">
        <f>Model!$BE85+Model!BP85-50</f>
        <v>86.292346530353541</v>
      </c>
      <c r="CR85" s="40">
        <f>Model!$BE85+Model!BQ85-50</f>
        <v>86.292346530353541</v>
      </c>
      <c r="CS85" s="40">
        <f>Model!$BE85+Model!BR85-50</f>
        <v>86.292346530353541</v>
      </c>
      <c r="CT85" s="40">
        <f>Model!$BE85+Model!BS85-50</f>
        <v>86.292346530353541</v>
      </c>
      <c r="CU85" s="40">
        <f>Model!$BE85+Model!BT85-50</f>
        <v>86.292346530353541</v>
      </c>
      <c r="CV85" s="40">
        <f>Model!$BE85+Model!BU85-50</f>
        <v>86.292346530353541</v>
      </c>
      <c r="CW85" s="40">
        <f>Model!$BE85+Model!BV85-50</f>
        <v>86.292346530353541</v>
      </c>
      <c r="CX85" s="40">
        <f>Model!$BE85+Model!BW85-50</f>
        <v>106.29234653035354</v>
      </c>
      <c r="CY85" s="40">
        <f>Model!$BE85+Model!BX85-50</f>
        <v>106.29234653035354</v>
      </c>
      <c r="CZ85" s="40">
        <f>Model!$BE85+Model!BY85-50</f>
        <v>106.29234653035354</v>
      </c>
      <c r="DA85" s="40">
        <f>Model!$BE85+Model!BZ85-50</f>
        <v>106.29234653035354</v>
      </c>
      <c r="DB85" s="40">
        <f>Model!$BE85+Model!CA85-50</f>
        <v>106.29234653035354</v>
      </c>
      <c r="DC85" s="40">
        <f>Model!$BE85+Model!CB85-50</f>
        <v>106.29234653035354</v>
      </c>
      <c r="DD85" s="40">
        <f>Model!$BE85+Model!CC85-50</f>
        <v>106.29234653035354</v>
      </c>
      <c r="DE85" s="40">
        <f>Model!$BE85+Model!CD85-50</f>
        <v>106.29234653035354</v>
      </c>
      <c r="DF85" s="40">
        <f>Model!$BE85+Model!CE85-50</f>
        <v>106.29234653035354</v>
      </c>
      <c r="DG85" s="40">
        <f>Model!$BE85+Model!CF85-50</f>
        <v>106.29234653035354</v>
      </c>
      <c r="DH85" s="36"/>
      <c r="DI85" s="36"/>
      <c r="DJ85" s="40">
        <f>Model!AE85*Model!CI85</f>
        <v>46.292346530353541</v>
      </c>
      <c r="DK85" s="40">
        <f>Model!AF85*Model!CJ85</f>
        <v>46.292346530353541</v>
      </c>
      <c r="DL85" s="40">
        <f>Model!AG85*Model!CK85</f>
        <v>46.292346530353541</v>
      </c>
      <c r="DM85" s="40">
        <f>Model!AH85*Model!CL85</f>
        <v>46.292346530353541</v>
      </c>
      <c r="DN85" s="40">
        <f>Model!AI85*Model!CM85</f>
        <v>37.033877224282833</v>
      </c>
      <c r="DO85" s="40">
        <f>Model!AJ85*Model!CN85</f>
        <v>77.663111877318187</v>
      </c>
      <c r="DP85" s="40">
        <f>Model!AK85*Model!CO85</f>
        <v>77.663111877318187</v>
      </c>
      <c r="DQ85" s="40">
        <f>Model!AL85*Model!CP85</f>
        <v>77.663111877318187</v>
      </c>
      <c r="DR85" s="40">
        <f>Model!AM85*Model!CQ85</f>
        <v>77.663111877318187</v>
      </c>
      <c r="DS85" s="40">
        <f>Model!AN85*Model!CR85</f>
        <v>62.130489501854555</v>
      </c>
      <c r="DT85" s="40">
        <f>Model!AO85*Model!CS85</f>
        <v>81.977729203835864</v>
      </c>
      <c r="DU85" s="40">
        <f>Model!AP85*Model!CT85</f>
        <v>81.977729203835864</v>
      </c>
      <c r="DV85" s="40">
        <f>Model!AQ85*Model!CU85</f>
        <v>81.977729203835864</v>
      </c>
      <c r="DW85" s="40">
        <f>Model!AR85*Model!CV85</f>
        <v>81.977729203835864</v>
      </c>
      <c r="DX85" s="40">
        <f>Model!AS85*Model!CW85</f>
        <v>65.582183363068694</v>
      </c>
      <c r="DY85" s="40">
        <f>Model!AT85*Model!CX85</f>
        <v>85.033877224282833</v>
      </c>
      <c r="DZ85" s="40">
        <f>Model!AU85*Model!CY85</f>
        <v>85.033877224282833</v>
      </c>
      <c r="EA85" s="40">
        <f>Model!AV85*Model!CZ85</f>
        <v>85.033877224282833</v>
      </c>
      <c r="EB85" s="40">
        <f>Model!AW85*Model!DA85</f>
        <v>85.033877224282833</v>
      </c>
      <c r="EC85" s="40">
        <f>Model!AX85*Model!DB85</f>
        <v>68.027101779426275</v>
      </c>
      <c r="ED85" s="40">
        <f>Model!AY85*Model!DC85</f>
        <v>90.34849455080051</v>
      </c>
      <c r="EE85" s="40">
        <f>Model!AZ85*Model!DD85</f>
        <v>90.34849455080051</v>
      </c>
      <c r="EF85" s="40">
        <f>Model!BA85*Model!DE85</f>
        <v>90.34849455080051</v>
      </c>
      <c r="EG85" s="40">
        <f>Model!BB85*Model!DF85</f>
        <v>90.34849455080051</v>
      </c>
      <c r="EH85" s="40">
        <f>Model!BC85*Model!DG85</f>
        <v>72.278795640640411</v>
      </c>
      <c r="EI85" s="36"/>
      <c r="EJ85" s="36"/>
      <c r="EK85" s="36"/>
      <c r="EL85" s="36"/>
      <c r="EM85" s="36"/>
      <c r="EN85" s="36"/>
      <c r="EO85" s="36"/>
      <c r="EP85" s="36"/>
      <c r="EQ85" s="36"/>
      <c r="ER85" s="36"/>
      <c r="ES85" s="36"/>
      <c r="ET85" s="36"/>
      <c r="EU85" s="36"/>
    </row>
    <row r="86" spans="1:151">
      <c r="A86">
        <v>1010</v>
      </c>
      <c r="B86" s="29">
        <f>INDEX('Customer Longevity'!$A$7:$A$206,MATCH(Scratch!A86,'Customer Longevity'!$B$7:$B$206,0))</f>
        <v>6.7811347391602812</v>
      </c>
      <c r="C86" s="3">
        <f ca="1">VLOOKUP(A86,'Average Balance'!A:B,2,FALSE)</f>
        <v>13306.084298282471</v>
      </c>
      <c r="D86" s="3"/>
      <c r="E86" s="29">
        <f>INDEX('Distance to Each Branch'!$C$7:$C$806,MATCH(Scratch!$A86&amp;Scratch!E$14,'Distance to Each Branch'!$K$7:$K$806,0))</f>
        <v>3.8428648054553585</v>
      </c>
      <c r="F86" s="29">
        <f>INDEX('Distance to Each Branch'!$C$7:$C$806,MATCH(Scratch!$A86&amp;Scratch!F$14,'Distance to Each Branch'!$K$7:$K$806,0))</f>
        <v>1.1533446131875276</v>
      </c>
      <c r="G86" s="29">
        <f>INDEX('Distance to Each Branch'!$C$7:$C$806,MATCH(Scratch!$A86&amp;Scratch!G$14,'Distance to Each Branch'!$K$7:$K$806,0))</f>
        <v>5.2266497680621304</v>
      </c>
      <c r="H86" s="29">
        <f>INDEX('Distance to Each Branch'!$C$7:$C$806,MATCH(Scratch!$A86&amp;Scratch!H$14,'Distance to Each Branch'!$K$7:$K$806,0))</f>
        <v>3.7563921890142193</v>
      </c>
      <c r="I86" s="29" t="str">
        <f t="shared" si="25"/>
        <v>Branch B</v>
      </c>
      <c r="K86" s="34">
        <f>MIN(Model!E86:'Model'!H86)</f>
        <v>1.1533446131875276</v>
      </c>
      <c r="L86" s="34">
        <v>0</v>
      </c>
      <c r="M86" s="29">
        <f>IF(Model!E86=Model!$K86,SMALL(Model!$E86:'Model'!$H86,2)-Model!$K86,0)</f>
        <v>0</v>
      </c>
      <c r="N86" s="29">
        <f>IF(Model!F86=Model!$K86,SMALL(Model!$E86:'Model'!$H86,2)-Model!$K86,0)</f>
        <v>2.6030475758266918</v>
      </c>
      <c r="O86" s="29">
        <f>IF(Model!G86=Model!$K86,SMALL(Model!$E86:'Model'!$H86,2)-Model!$K86,0)</f>
        <v>0</v>
      </c>
      <c r="P86" s="29">
        <f>IF(Model!H86=Model!$K86,SMALL(Model!$E86:'Model'!$H86,2)-Model!$K86,0)</f>
        <v>0</v>
      </c>
      <c r="R86" s="23">
        <v>1</v>
      </c>
      <c r="S86" s="23">
        <f>(1-IF(Model!M86=0,0,INDEX('Branch Closure Driven Attrition'!$D$9:$G$12,MATCH(Model!$B86,'Branch Closure Driven Attrition'!$C$9:$C$12,TRUE),MATCH(Model!M86,'Branch Closure Driven Attrition'!$D$8:$G$8,TRUE))))</f>
        <v>1</v>
      </c>
      <c r="T86" s="23">
        <f>(1-IF(Model!N86=0,0,INDEX('Branch Closure Driven Attrition'!$D$9:$G$12,MATCH(Model!$B86,'Branch Closure Driven Attrition'!$C$9:$C$12,TRUE),MATCH(Model!N86,'Branch Closure Driven Attrition'!$D$8:$G$8,TRUE))))</f>
        <v>0.65</v>
      </c>
      <c r="U86" s="23">
        <f>(1-IF(Model!O86=0,0,INDEX('Branch Closure Driven Attrition'!$D$9:$G$12,MATCH(Model!$B86,'Branch Closure Driven Attrition'!$C$9:$C$12,TRUE),MATCH(Model!O86,'Branch Closure Driven Attrition'!$D$8:$G$8,TRUE))))</f>
        <v>1</v>
      </c>
      <c r="V86" s="23">
        <f>(1-IF(Model!P86=0,0,INDEX('Branch Closure Driven Attrition'!$D$9:$G$12,MATCH(Model!$B86,'Branch Closure Driven Attrition'!$C$9:$C$12,TRUE),MATCH(Model!P86,'Branch Closure Driven Attrition'!$D$8:$G$8,TRUE))))</f>
        <v>1</v>
      </c>
      <c r="W86" s="29"/>
      <c r="X86" s="23">
        <f>Model!R86</f>
        <v>1</v>
      </c>
      <c r="Y86" s="23">
        <f>IF(Model!$C86&lt;'Fee Driven Attrition'!$I$8,1-IF(Model!Y$13='Fee Driven Attrition'!$J$7,'Fee Driven Attrition'!$J$8,'Fee Driven Attrition'!$K$8),1)</f>
        <v>1</v>
      </c>
      <c r="Z86" s="23">
        <f>IF(Model!$C86&lt;'Fee Driven Attrition'!$I$9,1-IF(Model!Z$13='Fee Driven Attrition'!$J$7,'Fee Driven Attrition'!$J$9,'Fee Driven Attrition'!$K$9),1)</f>
        <v>0.95</v>
      </c>
      <c r="AA86" s="23">
        <f>IF(Model!$C86&lt;'Fee Driven Attrition'!$I$8,1-IF(Model!AA$13='Fee Driven Attrition'!$J$7,'Fee Driven Attrition'!$J$8,'Fee Driven Attrition'!$K$8),1)</f>
        <v>1</v>
      </c>
      <c r="AB86" s="23">
        <f>IF(Model!$C86&lt;'Fee Driven Attrition'!$I$9,1-IF(Model!AB$13='Fee Driven Attrition'!$J$7,'Fee Driven Attrition'!$J$9,'Fee Driven Attrition'!$K$9),1)</f>
        <v>0.85</v>
      </c>
      <c r="AC86" s="29"/>
      <c r="AD86" s="23"/>
      <c r="AE86" s="23">
        <f>INDEX(Model!$R86:$V86,,MATCH(Model!AE$14,Model!$R$14:'Model'!$V$14,FALSE))*INDEX(Model!$X86:$AB86,MATCH(Model!AE$12+Model!AE$13,Model!$X$14:$AB$14,FALSE))</f>
        <v>1</v>
      </c>
      <c r="AF86" s="23">
        <f>INDEX(Model!$R86:$V86,,MATCH(Model!AF$14,Model!$R$14:'Model'!$V$14,FALSE))*INDEX(Model!$X86:$AB86,MATCH(Model!AF$12+Model!AF$13,Model!$X$14:$AB$14,FALSE))</f>
        <v>1</v>
      </c>
      <c r="AG86" s="23">
        <f>INDEX(Model!$R86:$V86,,MATCH(Model!AG$14,Model!$R$14:'Model'!$V$14,FALSE))*INDEX(Model!$X86:$AB86,MATCH(Model!AG$12+Model!AG$13,Model!$X$14:$AB$14,FALSE))</f>
        <v>0.65</v>
      </c>
      <c r="AH86" s="23">
        <f>INDEX(Model!$R86:$V86,,MATCH(Model!AH$14,Model!$R$14:'Model'!$V$14,FALSE))*INDEX(Model!$X86:$AB86,MATCH(Model!AH$12+Model!AH$13,Model!$X$14:$AB$14,FALSE))</f>
        <v>1</v>
      </c>
      <c r="AI86" s="23">
        <f>INDEX(Model!$R86:$V86,,MATCH(Model!AI$14,Model!$R$14:'Model'!$V$14,FALSE))*INDEX(Model!$X86:$AB86,MATCH(Model!AI$12+Model!AI$13,Model!$X$14:$AB$14,FALSE))</f>
        <v>1</v>
      </c>
      <c r="AJ86" s="23">
        <f>INDEX(Model!$R86:$V86,,MATCH(Model!AJ$14,Model!$R$14:'Model'!$V$14,FALSE))*INDEX(Model!$X86:$AB86,MATCH(Model!AJ$12+Model!AJ$13,Model!$X$14:$AB$14,FALSE))</f>
        <v>1</v>
      </c>
      <c r="AK86" s="23">
        <f>INDEX(Model!$R86:$V86,,MATCH(Model!AK$14,Model!$R$14:'Model'!$V$14,FALSE))*INDEX(Model!$X86:$AB86,MATCH(Model!AK$12+Model!AK$13,Model!$X$14:$AB$14,FALSE))</f>
        <v>1</v>
      </c>
      <c r="AL86" s="23">
        <f>INDEX(Model!$R86:$V86,,MATCH(Model!AL$14,Model!$R$14:'Model'!$V$14,FALSE))*INDEX(Model!$X86:$AB86,MATCH(Model!AL$12+Model!AL$13,Model!$X$14:$AB$14,FALSE))</f>
        <v>0.65</v>
      </c>
      <c r="AM86" s="23">
        <f>INDEX(Model!$R86:$V86,,MATCH(Model!AM$14,Model!$R$14:'Model'!$V$14,FALSE))*INDEX(Model!$X86:$AB86,MATCH(Model!AM$12+Model!AM$13,Model!$X$14:$AB$14,FALSE))</f>
        <v>1</v>
      </c>
      <c r="AN86" s="23">
        <f>INDEX(Model!$R86:$V86,,MATCH(Model!AN$14,Model!$R$14:'Model'!$V$14,FALSE))*INDEX(Model!$X86:$AB86,MATCH(Model!AN$12+Model!AN$13,Model!$X$14:$AB$14,FALSE))</f>
        <v>1</v>
      </c>
      <c r="AO86" s="23">
        <f>INDEX(Model!$R86:$V86,,MATCH(Model!AO$14,Model!$R$14:'Model'!$V$14,FALSE))*INDEX(Model!$X86:$AB86,MATCH(Model!AO$12+Model!AO$13,Model!$X$14:$AB$14,FALSE))</f>
        <v>0.95</v>
      </c>
      <c r="AP86" s="23">
        <f>INDEX(Model!$R86:$V86,,MATCH(Model!AP$14,Model!$R$14:'Model'!$V$14,FALSE))*INDEX(Model!$X86:$AB86,MATCH(Model!AP$12+Model!AP$13,Model!$X$14:$AB$14,FALSE))</f>
        <v>0.95</v>
      </c>
      <c r="AQ86" s="23">
        <f>INDEX(Model!$R86:$V86,,MATCH(Model!AQ$14,Model!$R$14:'Model'!$V$14,FALSE))*INDEX(Model!$X86:$AB86,MATCH(Model!AQ$12+Model!AQ$13,Model!$X$14:$AB$14,FALSE))</f>
        <v>0.61749999999999994</v>
      </c>
      <c r="AR86" s="23">
        <f>INDEX(Model!$R86:$V86,,MATCH(Model!AR$14,Model!$R$14:'Model'!$V$14,FALSE))*INDEX(Model!$X86:$AB86,MATCH(Model!AR$12+Model!AR$13,Model!$X$14:$AB$14,FALSE))</f>
        <v>0.95</v>
      </c>
      <c r="AS86" s="23">
        <f>INDEX(Model!$R86:$V86,,MATCH(Model!AS$14,Model!$R$14:'Model'!$V$14,FALSE))*INDEX(Model!$X86:$AB86,MATCH(Model!AS$12+Model!AS$13,Model!$X$14:$AB$14,FALSE))</f>
        <v>0.95</v>
      </c>
      <c r="AT86" s="23">
        <f>INDEX(Model!$R86:$V86,,MATCH(Model!AT$14,Model!$R$14:'Model'!$V$14,FALSE))*INDEX(Model!$X86:$AB86,MATCH(Model!AT$12+Model!AT$13,Model!$X$14:$AB$14,FALSE))</f>
        <v>1</v>
      </c>
      <c r="AU86" s="23">
        <f>INDEX(Model!$R86:$V86,,MATCH(Model!AU$14,Model!$R$14:'Model'!$V$14,FALSE))*INDEX(Model!$X86:$AB86,MATCH(Model!AU$12+Model!AU$13,Model!$X$14:$AB$14,FALSE))</f>
        <v>1</v>
      </c>
      <c r="AV86" s="23">
        <f>INDEX(Model!$R86:$V86,,MATCH(Model!AV$14,Model!$R$14:'Model'!$V$14,FALSE))*INDEX(Model!$X86:$AB86,MATCH(Model!AV$12+Model!AV$13,Model!$X$14:$AB$14,FALSE))</f>
        <v>0.65</v>
      </c>
      <c r="AW86" s="23">
        <f>INDEX(Model!$R86:$V86,,MATCH(Model!AW$14,Model!$R$14:'Model'!$V$14,FALSE))*INDEX(Model!$X86:$AB86,MATCH(Model!AW$12+Model!AW$13,Model!$X$14:$AB$14,FALSE))</f>
        <v>1</v>
      </c>
      <c r="AX86" s="23">
        <f>INDEX(Model!$R86:$V86,,MATCH(Model!AX$14,Model!$R$14:'Model'!$V$14,FALSE))*INDEX(Model!$X86:$AB86,MATCH(Model!AX$12+Model!AX$13,Model!$X$14:$AB$14,FALSE))</f>
        <v>1</v>
      </c>
      <c r="AY86" s="23">
        <f>INDEX(Model!$R86:$V86,,MATCH(Model!AY$14,Model!$R$14:'Model'!$V$14,FALSE))*INDEX(Model!$X86:$AB86,MATCH(Model!AY$12+Model!AY$13,Model!$X$14:$AB$14,FALSE))</f>
        <v>0.85</v>
      </c>
      <c r="AZ86" s="23">
        <f>INDEX(Model!$R86:$V86,,MATCH(Model!AZ$14,Model!$R$14:'Model'!$V$14,FALSE))*INDEX(Model!$X86:$AB86,MATCH(Model!AZ$12+Model!AZ$13,Model!$X$14:$AB$14,FALSE))</f>
        <v>0.85</v>
      </c>
      <c r="BA86" s="23">
        <f>INDEX(Model!$R86:$V86,,MATCH(Model!BA$14,Model!$R$14:'Model'!$V$14,FALSE))*INDEX(Model!$X86:$AB86,MATCH(Model!BA$12+Model!BA$13,Model!$X$14:$AB$14,FALSE))</f>
        <v>0.55249999999999999</v>
      </c>
      <c r="BB86" s="23">
        <f>INDEX(Model!$R86:$V86,,MATCH(Model!BB$14,Model!$R$14:'Model'!$V$14,FALSE))*INDEX(Model!$X86:$AB86,MATCH(Model!BB$12+Model!BB$13,Model!$X$14:$AB$14,FALSE))</f>
        <v>0.85</v>
      </c>
      <c r="BC86" s="23">
        <f>INDEX(Model!$R86:$V86,,MATCH(Model!BC$14,Model!$R$14:'Model'!$V$14,FALSE))*INDEX(Model!$X86:$AB86,MATCH(Model!BC$12+Model!BC$13,Model!$X$14:$AB$14,FALSE))</f>
        <v>0.85</v>
      </c>
      <c r="BD86" s="60"/>
      <c r="BE86" s="33">
        <f>Model!C86*1%</f>
        <v>133.06084298282471</v>
      </c>
      <c r="BF86" s="1"/>
      <c r="BG86" s="1"/>
      <c r="BH86" s="38">
        <f>IF(Model!$C86&lt;Model!CI$12,Model!CI$13,0)</f>
        <v>0</v>
      </c>
      <c r="BI86" s="38">
        <f>IF(Model!$C86&lt;Model!CJ$12,Model!CJ$13,0)</f>
        <v>0</v>
      </c>
      <c r="BJ86" s="38">
        <f>IF(Model!$C86&lt;Model!CK$12,Model!CK$13,0)</f>
        <v>0</v>
      </c>
      <c r="BK86" s="38">
        <f>IF(Model!$C86&lt;Model!CL$12,Model!CL$13,0)</f>
        <v>0</v>
      </c>
      <c r="BL86" s="38">
        <f>IF(Model!$C86&lt;Model!CM$12,Model!CM$13,0)</f>
        <v>0</v>
      </c>
      <c r="BM86" s="38">
        <f>IF(Model!$C86&lt;Model!CN$12,Model!CN$13,0)</f>
        <v>0</v>
      </c>
      <c r="BN86" s="38">
        <f>IF(Model!$C86&lt;Model!CO$12,Model!CO$13,0)</f>
        <v>0</v>
      </c>
      <c r="BO86" s="38">
        <f>IF(Model!$C86&lt;Model!CP$12,Model!CP$13,0)</f>
        <v>0</v>
      </c>
      <c r="BP86" s="38">
        <f>IF(Model!$C86&lt;Model!CQ$12,Model!CQ$13,0)</f>
        <v>0</v>
      </c>
      <c r="BQ86" s="38">
        <f>IF(Model!$C86&lt;Model!CR$12,Model!CR$13,0)</f>
        <v>0</v>
      </c>
      <c r="BR86" s="38">
        <f>IF(Model!$C86&lt;Model!CS$12,Model!CS$13,0)</f>
        <v>40</v>
      </c>
      <c r="BS86" s="38">
        <f>IF(Model!$C86&lt;Model!CT$12,Model!CT$13,0)</f>
        <v>40</v>
      </c>
      <c r="BT86" s="38">
        <f>IF(Model!$C86&lt;Model!CU$12,Model!CU$13,0)</f>
        <v>40</v>
      </c>
      <c r="BU86" s="38">
        <f>IF(Model!$C86&lt;Model!CV$12,Model!CV$13,0)</f>
        <v>40</v>
      </c>
      <c r="BV86" s="38">
        <f>IF(Model!$C86&lt;Model!CW$12,Model!CW$13,0)</f>
        <v>40</v>
      </c>
      <c r="BW86" s="38">
        <f>IF(Model!$C86&lt;Model!CX$12,Model!CX$13,0)</f>
        <v>0</v>
      </c>
      <c r="BX86" s="38">
        <f>IF(Model!$C86&lt;Model!CY$12,Model!CY$13,0)</f>
        <v>0</v>
      </c>
      <c r="BY86" s="38">
        <f>IF(Model!$C86&lt;Model!CZ$12,Model!CZ$13,0)</f>
        <v>0</v>
      </c>
      <c r="BZ86" s="38">
        <f>IF(Model!$C86&lt;Model!DA$12,Model!DA$13,0)</f>
        <v>0</v>
      </c>
      <c r="CA86" s="38">
        <f>IF(Model!$C86&lt;Model!DB$12,Model!DB$13,0)</f>
        <v>0</v>
      </c>
      <c r="CB86" s="38">
        <f>IF(Model!$C86&lt;Model!DC$12,Model!DC$13,0)</f>
        <v>60</v>
      </c>
      <c r="CC86" s="38">
        <f>IF(Model!$C86&lt;Model!DD$12,Model!DD$13,0)</f>
        <v>60</v>
      </c>
      <c r="CD86" s="38">
        <f>IF(Model!$C86&lt;Model!DE$12,Model!DE$13,0)</f>
        <v>60</v>
      </c>
      <c r="CE86" s="38">
        <f>IF(Model!$C86&lt;Model!DF$12,Model!DF$13,0)</f>
        <v>60</v>
      </c>
      <c r="CF86" s="38">
        <f>IF(Model!$C86&lt;Model!DG$12,Model!DG$13,0)</f>
        <v>60</v>
      </c>
      <c r="CG86" s="1"/>
      <c r="CH86" s="1"/>
      <c r="CI86" s="40">
        <f>Model!$BE86+Model!BH86-50</f>
        <v>83.06084298282471</v>
      </c>
      <c r="CJ86" s="40">
        <f>Model!$BE86+Model!BI86-50</f>
        <v>83.06084298282471</v>
      </c>
      <c r="CK86" s="40">
        <f>Model!$BE86+Model!BJ86-50</f>
        <v>83.06084298282471</v>
      </c>
      <c r="CL86" s="40">
        <f>Model!$BE86+Model!BK86-50</f>
        <v>83.06084298282471</v>
      </c>
      <c r="CM86" s="40">
        <f>Model!$BE86+Model!BL86-50</f>
        <v>83.06084298282471</v>
      </c>
      <c r="CN86" s="40">
        <f>Model!$BE86+Model!BM86-50</f>
        <v>83.06084298282471</v>
      </c>
      <c r="CO86" s="40">
        <f>Model!$BE86+Model!BN86-50</f>
        <v>83.06084298282471</v>
      </c>
      <c r="CP86" s="40">
        <f>Model!$BE86+Model!BO86-50</f>
        <v>83.06084298282471</v>
      </c>
      <c r="CQ86" s="40">
        <f>Model!$BE86+Model!BP86-50</f>
        <v>83.06084298282471</v>
      </c>
      <c r="CR86" s="40">
        <f>Model!$BE86+Model!BQ86-50</f>
        <v>83.06084298282471</v>
      </c>
      <c r="CS86" s="40">
        <f>Model!$BE86+Model!BR86-50</f>
        <v>123.06084298282471</v>
      </c>
      <c r="CT86" s="40">
        <f>Model!$BE86+Model!BS86-50</f>
        <v>123.06084298282471</v>
      </c>
      <c r="CU86" s="40">
        <f>Model!$BE86+Model!BT86-50</f>
        <v>123.06084298282471</v>
      </c>
      <c r="CV86" s="40">
        <f>Model!$BE86+Model!BU86-50</f>
        <v>123.06084298282471</v>
      </c>
      <c r="CW86" s="40">
        <f>Model!$BE86+Model!BV86-50</f>
        <v>123.06084298282471</v>
      </c>
      <c r="CX86" s="40">
        <f>Model!$BE86+Model!BW86-50</f>
        <v>83.06084298282471</v>
      </c>
      <c r="CY86" s="40">
        <f>Model!$BE86+Model!BX86-50</f>
        <v>83.06084298282471</v>
      </c>
      <c r="CZ86" s="40">
        <f>Model!$BE86+Model!BY86-50</f>
        <v>83.06084298282471</v>
      </c>
      <c r="DA86" s="40">
        <f>Model!$BE86+Model!BZ86-50</f>
        <v>83.06084298282471</v>
      </c>
      <c r="DB86" s="40">
        <f>Model!$BE86+Model!CA86-50</f>
        <v>83.06084298282471</v>
      </c>
      <c r="DC86" s="40">
        <f>Model!$BE86+Model!CB86-50</f>
        <v>143.06084298282471</v>
      </c>
      <c r="DD86" s="40">
        <f>Model!$BE86+Model!CC86-50</f>
        <v>143.06084298282471</v>
      </c>
      <c r="DE86" s="40">
        <f>Model!$BE86+Model!CD86-50</f>
        <v>143.06084298282471</v>
      </c>
      <c r="DF86" s="40">
        <f>Model!$BE86+Model!CE86-50</f>
        <v>143.06084298282471</v>
      </c>
      <c r="DG86" s="40">
        <f>Model!$BE86+Model!CF86-50</f>
        <v>143.06084298282471</v>
      </c>
      <c r="DH86" s="36"/>
      <c r="DI86" s="36"/>
      <c r="DJ86" s="40">
        <f>Model!AE86*Model!CI86</f>
        <v>83.06084298282471</v>
      </c>
      <c r="DK86" s="40">
        <f>Model!AF86*Model!CJ86</f>
        <v>83.06084298282471</v>
      </c>
      <c r="DL86" s="40">
        <f>Model!AG86*Model!CK86</f>
        <v>53.989547938836061</v>
      </c>
      <c r="DM86" s="40">
        <f>Model!AH86*Model!CL86</f>
        <v>83.06084298282471</v>
      </c>
      <c r="DN86" s="40">
        <f>Model!AI86*Model!CM86</f>
        <v>83.06084298282471</v>
      </c>
      <c r="DO86" s="40">
        <f>Model!AJ86*Model!CN86</f>
        <v>83.06084298282471</v>
      </c>
      <c r="DP86" s="40">
        <f>Model!AK86*Model!CO86</f>
        <v>83.06084298282471</v>
      </c>
      <c r="DQ86" s="40">
        <f>Model!AL86*Model!CP86</f>
        <v>53.989547938836061</v>
      </c>
      <c r="DR86" s="40">
        <f>Model!AM86*Model!CQ86</f>
        <v>83.06084298282471</v>
      </c>
      <c r="DS86" s="40">
        <f>Model!AN86*Model!CR86</f>
        <v>83.06084298282471</v>
      </c>
      <c r="DT86" s="40">
        <f>Model!AO86*Model!CS86</f>
        <v>116.90780083368347</v>
      </c>
      <c r="DU86" s="40">
        <f>Model!AP86*Model!CT86</f>
        <v>116.90780083368347</v>
      </c>
      <c r="DV86" s="40">
        <f>Model!AQ86*Model!CU86</f>
        <v>75.990070541894255</v>
      </c>
      <c r="DW86" s="40">
        <f>Model!AR86*Model!CV86</f>
        <v>116.90780083368347</v>
      </c>
      <c r="DX86" s="40">
        <f>Model!AS86*Model!CW86</f>
        <v>116.90780083368347</v>
      </c>
      <c r="DY86" s="40">
        <f>Model!AT86*Model!CX86</f>
        <v>83.06084298282471</v>
      </c>
      <c r="DZ86" s="40">
        <f>Model!AU86*Model!CY86</f>
        <v>83.06084298282471</v>
      </c>
      <c r="EA86" s="40">
        <f>Model!AV86*Model!CZ86</f>
        <v>53.989547938836061</v>
      </c>
      <c r="EB86" s="40">
        <f>Model!AW86*Model!DA86</f>
        <v>83.06084298282471</v>
      </c>
      <c r="EC86" s="40">
        <f>Model!AX86*Model!DB86</f>
        <v>83.06084298282471</v>
      </c>
      <c r="ED86" s="40">
        <f>Model!AY86*Model!DC86</f>
        <v>121.601716535401</v>
      </c>
      <c r="EE86" s="40">
        <f>Model!AZ86*Model!DD86</f>
        <v>121.601716535401</v>
      </c>
      <c r="EF86" s="40">
        <f>Model!BA86*Model!DE86</f>
        <v>79.041115748010654</v>
      </c>
      <c r="EG86" s="40">
        <f>Model!BB86*Model!DF86</f>
        <v>121.601716535401</v>
      </c>
      <c r="EH86" s="40">
        <f>Model!BC86*Model!DG86</f>
        <v>121.601716535401</v>
      </c>
      <c r="EI86" s="36"/>
      <c r="EJ86" s="36"/>
      <c r="EK86" s="36"/>
      <c r="EL86" s="36"/>
      <c r="EM86" s="36"/>
      <c r="EN86" s="36"/>
      <c r="EO86" s="36"/>
      <c r="EP86" s="36"/>
      <c r="EQ86" s="36"/>
      <c r="ER86" s="36"/>
      <c r="ES86" s="36"/>
      <c r="ET86" s="36"/>
      <c r="EU86" s="36"/>
    </row>
    <row r="87" spans="1:151">
      <c r="A87">
        <v>1146</v>
      </c>
      <c r="B87" s="29">
        <f>INDEX('Customer Longevity'!$A$7:$A$206,MATCH(Scratch!A87,'Customer Longevity'!$B$7:$B$206,0))</f>
        <v>8.900787760442805</v>
      </c>
      <c r="C87" s="3">
        <f ca="1">VLOOKUP(A87,'Average Balance'!A:B,2,FALSE)</f>
        <v>7940.8982206970868</v>
      </c>
      <c r="D87" s="3"/>
      <c r="E87" s="29">
        <f>INDEX('Distance to Each Branch'!$C$7:$C$806,MATCH(Scratch!$A87&amp;Scratch!E$14,'Distance to Each Branch'!$K$7:$K$806,0))</f>
        <v>3.2549543533408452</v>
      </c>
      <c r="F87" s="29">
        <f>INDEX('Distance to Each Branch'!$C$7:$C$806,MATCH(Scratch!$A87&amp;Scratch!F$14,'Distance to Each Branch'!$K$7:$K$806,0))</f>
        <v>3.8813162276940054</v>
      </c>
      <c r="G87" s="29">
        <f>INDEX('Distance to Each Branch'!$C$7:$C$806,MATCH(Scratch!$A87&amp;Scratch!G$14,'Distance to Each Branch'!$K$7:$K$806,0))</f>
        <v>5.4881505278386946</v>
      </c>
      <c r="H87" s="29">
        <f>INDEX('Distance to Each Branch'!$C$7:$C$806,MATCH(Scratch!$A87&amp;Scratch!H$14,'Distance to Each Branch'!$K$7:$K$806,0))</f>
        <v>2.4804874746417789</v>
      </c>
      <c r="I87" s="29" t="str">
        <f t="shared" si="25"/>
        <v>Branch D</v>
      </c>
      <c r="K87" s="34">
        <f>MIN(Model!E87:'Model'!H87)</f>
        <v>2.4804874746417789</v>
      </c>
      <c r="L87" s="34">
        <v>0</v>
      </c>
      <c r="M87" s="29">
        <f>IF(Model!E87=Model!$K87,SMALL(Model!$E87:'Model'!$H87,2)-Model!$K87,0)</f>
        <v>0</v>
      </c>
      <c r="N87" s="29">
        <f>IF(Model!F87=Model!$K87,SMALL(Model!$E87:'Model'!$H87,2)-Model!$K87,0)</f>
        <v>0</v>
      </c>
      <c r="O87" s="29">
        <f>IF(Model!G87=Model!$K87,SMALL(Model!$E87:'Model'!$H87,2)-Model!$K87,0)</f>
        <v>0</v>
      </c>
      <c r="P87" s="29">
        <f>IF(Model!H87=Model!$K87,SMALL(Model!$E87:'Model'!$H87,2)-Model!$K87,0)</f>
        <v>0.77446687869906627</v>
      </c>
      <c r="R87" s="23">
        <v>1</v>
      </c>
      <c r="S87" s="23">
        <f>(1-IF(Model!M87=0,0,INDEX('Branch Closure Driven Attrition'!$D$9:$G$12,MATCH(Model!$B87,'Branch Closure Driven Attrition'!$C$9:$C$12,TRUE),MATCH(Model!M87,'Branch Closure Driven Attrition'!$D$8:$G$8,TRUE))))</f>
        <v>1</v>
      </c>
      <c r="T87" s="23">
        <f>(1-IF(Model!N87=0,0,INDEX('Branch Closure Driven Attrition'!$D$9:$G$12,MATCH(Model!$B87,'Branch Closure Driven Attrition'!$C$9:$C$12,TRUE),MATCH(Model!N87,'Branch Closure Driven Attrition'!$D$8:$G$8,TRUE))))</f>
        <v>1</v>
      </c>
      <c r="U87" s="23">
        <f>(1-IF(Model!O87=0,0,INDEX('Branch Closure Driven Attrition'!$D$9:$G$12,MATCH(Model!$B87,'Branch Closure Driven Attrition'!$C$9:$C$12,TRUE),MATCH(Model!O87,'Branch Closure Driven Attrition'!$D$8:$G$8,TRUE))))</f>
        <v>1</v>
      </c>
      <c r="V87" s="23">
        <f>(1-IF(Model!P87=0,0,INDEX('Branch Closure Driven Attrition'!$D$9:$G$12,MATCH(Model!$B87,'Branch Closure Driven Attrition'!$C$9:$C$12,TRUE),MATCH(Model!P87,'Branch Closure Driven Attrition'!$D$8:$G$8,TRUE))))</f>
        <v>0.7</v>
      </c>
      <c r="W87" s="29"/>
      <c r="X87" s="23">
        <f>Model!R87</f>
        <v>1</v>
      </c>
      <c r="Y87" s="23">
        <f>IF(Model!$C87&lt;'Fee Driven Attrition'!$I$8,1-IF(Model!Y$13='Fee Driven Attrition'!$J$7,'Fee Driven Attrition'!$J$8,'Fee Driven Attrition'!$K$8),1)</f>
        <v>0.9</v>
      </c>
      <c r="Z87" s="23">
        <f>IF(Model!$C87&lt;'Fee Driven Attrition'!$I$9,1-IF(Model!Z$13='Fee Driven Attrition'!$J$7,'Fee Driven Attrition'!$J$9,'Fee Driven Attrition'!$K$9),1)</f>
        <v>0.95</v>
      </c>
      <c r="AA87" s="23">
        <f>IF(Model!$C87&lt;'Fee Driven Attrition'!$I$8,1-IF(Model!AA$13='Fee Driven Attrition'!$J$7,'Fee Driven Attrition'!$J$8,'Fee Driven Attrition'!$K$8),1)</f>
        <v>0.8</v>
      </c>
      <c r="AB87" s="23">
        <f>IF(Model!$C87&lt;'Fee Driven Attrition'!$I$9,1-IF(Model!AB$13='Fee Driven Attrition'!$J$7,'Fee Driven Attrition'!$J$9,'Fee Driven Attrition'!$K$9),1)</f>
        <v>0.85</v>
      </c>
      <c r="AC87" s="29"/>
      <c r="AD87" s="23"/>
      <c r="AE87" s="23">
        <f>INDEX(Model!$R87:$V87,,MATCH(Model!AE$14,Model!$R$14:'Model'!$V$14,FALSE))*INDEX(Model!$X87:$AB87,MATCH(Model!AE$12+Model!AE$13,Model!$X$14:$AB$14,FALSE))</f>
        <v>1</v>
      </c>
      <c r="AF87" s="23">
        <f>INDEX(Model!$R87:$V87,,MATCH(Model!AF$14,Model!$R$14:'Model'!$V$14,FALSE))*INDEX(Model!$X87:$AB87,MATCH(Model!AF$12+Model!AF$13,Model!$X$14:$AB$14,FALSE))</f>
        <v>1</v>
      </c>
      <c r="AG87" s="23">
        <f>INDEX(Model!$R87:$V87,,MATCH(Model!AG$14,Model!$R$14:'Model'!$V$14,FALSE))*INDEX(Model!$X87:$AB87,MATCH(Model!AG$12+Model!AG$13,Model!$X$14:$AB$14,FALSE))</f>
        <v>1</v>
      </c>
      <c r="AH87" s="23">
        <f>INDEX(Model!$R87:$V87,,MATCH(Model!AH$14,Model!$R$14:'Model'!$V$14,FALSE))*INDEX(Model!$X87:$AB87,MATCH(Model!AH$12+Model!AH$13,Model!$X$14:$AB$14,FALSE))</f>
        <v>1</v>
      </c>
      <c r="AI87" s="23">
        <f>INDEX(Model!$R87:$V87,,MATCH(Model!AI$14,Model!$R$14:'Model'!$V$14,FALSE))*INDEX(Model!$X87:$AB87,MATCH(Model!AI$12+Model!AI$13,Model!$X$14:$AB$14,FALSE))</f>
        <v>0.7</v>
      </c>
      <c r="AJ87" s="23">
        <f>INDEX(Model!$R87:$V87,,MATCH(Model!AJ$14,Model!$R$14:'Model'!$V$14,FALSE))*INDEX(Model!$X87:$AB87,MATCH(Model!AJ$12+Model!AJ$13,Model!$X$14:$AB$14,FALSE))</f>
        <v>0.9</v>
      </c>
      <c r="AK87" s="23">
        <f>INDEX(Model!$R87:$V87,,MATCH(Model!AK$14,Model!$R$14:'Model'!$V$14,FALSE))*INDEX(Model!$X87:$AB87,MATCH(Model!AK$12+Model!AK$13,Model!$X$14:$AB$14,FALSE))</f>
        <v>0.9</v>
      </c>
      <c r="AL87" s="23">
        <f>INDEX(Model!$R87:$V87,,MATCH(Model!AL$14,Model!$R$14:'Model'!$V$14,FALSE))*INDEX(Model!$X87:$AB87,MATCH(Model!AL$12+Model!AL$13,Model!$X$14:$AB$14,FALSE))</f>
        <v>0.9</v>
      </c>
      <c r="AM87" s="23">
        <f>INDEX(Model!$R87:$V87,,MATCH(Model!AM$14,Model!$R$14:'Model'!$V$14,FALSE))*INDEX(Model!$X87:$AB87,MATCH(Model!AM$12+Model!AM$13,Model!$X$14:$AB$14,FALSE))</f>
        <v>0.9</v>
      </c>
      <c r="AN87" s="23">
        <f>INDEX(Model!$R87:$V87,,MATCH(Model!AN$14,Model!$R$14:'Model'!$V$14,FALSE))*INDEX(Model!$X87:$AB87,MATCH(Model!AN$12+Model!AN$13,Model!$X$14:$AB$14,FALSE))</f>
        <v>0.63</v>
      </c>
      <c r="AO87" s="23">
        <f>INDEX(Model!$R87:$V87,,MATCH(Model!AO$14,Model!$R$14:'Model'!$V$14,FALSE))*INDEX(Model!$X87:$AB87,MATCH(Model!AO$12+Model!AO$13,Model!$X$14:$AB$14,FALSE))</f>
        <v>0.95</v>
      </c>
      <c r="AP87" s="23">
        <f>INDEX(Model!$R87:$V87,,MATCH(Model!AP$14,Model!$R$14:'Model'!$V$14,FALSE))*INDEX(Model!$X87:$AB87,MATCH(Model!AP$12+Model!AP$13,Model!$X$14:$AB$14,FALSE))</f>
        <v>0.95</v>
      </c>
      <c r="AQ87" s="23">
        <f>INDEX(Model!$R87:$V87,,MATCH(Model!AQ$14,Model!$R$14:'Model'!$V$14,FALSE))*INDEX(Model!$X87:$AB87,MATCH(Model!AQ$12+Model!AQ$13,Model!$X$14:$AB$14,FALSE))</f>
        <v>0.95</v>
      </c>
      <c r="AR87" s="23">
        <f>INDEX(Model!$R87:$V87,,MATCH(Model!AR$14,Model!$R$14:'Model'!$V$14,FALSE))*INDEX(Model!$X87:$AB87,MATCH(Model!AR$12+Model!AR$13,Model!$X$14:$AB$14,FALSE))</f>
        <v>0.95</v>
      </c>
      <c r="AS87" s="23">
        <f>INDEX(Model!$R87:$V87,,MATCH(Model!AS$14,Model!$R$14:'Model'!$V$14,FALSE))*INDEX(Model!$X87:$AB87,MATCH(Model!AS$12+Model!AS$13,Model!$X$14:$AB$14,FALSE))</f>
        <v>0.66499999999999992</v>
      </c>
      <c r="AT87" s="23">
        <f>INDEX(Model!$R87:$V87,,MATCH(Model!AT$14,Model!$R$14:'Model'!$V$14,FALSE))*INDEX(Model!$X87:$AB87,MATCH(Model!AT$12+Model!AT$13,Model!$X$14:$AB$14,FALSE))</f>
        <v>0.8</v>
      </c>
      <c r="AU87" s="23">
        <f>INDEX(Model!$R87:$V87,,MATCH(Model!AU$14,Model!$R$14:'Model'!$V$14,FALSE))*INDEX(Model!$X87:$AB87,MATCH(Model!AU$12+Model!AU$13,Model!$X$14:$AB$14,FALSE))</f>
        <v>0.8</v>
      </c>
      <c r="AV87" s="23">
        <f>INDEX(Model!$R87:$V87,,MATCH(Model!AV$14,Model!$R$14:'Model'!$V$14,FALSE))*INDEX(Model!$X87:$AB87,MATCH(Model!AV$12+Model!AV$13,Model!$X$14:$AB$14,FALSE))</f>
        <v>0.8</v>
      </c>
      <c r="AW87" s="23">
        <f>INDEX(Model!$R87:$V87,,MATCH(Model!AW$14,Model!$R$14:'Model'!$V$14,FALSE))*INDEX(Model!$X87:$AB87,MATCH(Model!AW$12+Model!AW$13,Model!$X$14:$AB$14,FALSE))</f>
        <v>0.8</v>
      </c>
      <c r="AX87" s="23">
        <f>INDEX(Model!$R87:$V87,,MATCH(Model!AX$14,Model!$R$14:'Model'!$V$14,FALSE))*INDEX(Model!$X87:$AB87,MATCH(Model!AX$12+Model!AX$13,Model!$X$14:$AB$14,FALSE))</f>
        <v>0.55999999999999994</v>
      </c>
      <c r="AY87" s="23">
        <f>INDEX(Model!$R87:$V87,,MATCH(Model!AY$14,Model!$R$14:'Model'!$V$14,FALSE))*INDEX(Model!$X87:$AB87,MATCH(Model!AY$12+Model!AY$13,Model!$X$14:$AB$14,FALSE))</f>
        <v>0.85</v>
      </c>
      <c r="AZ87" s="23">
        <f>INDEX(Model!$R87:$V87,,MATCH(Model!AZ$14,Model!$R$14:'Model'!$V$14,FALSE))*INDEX(Model!$X87:$AB87,MATCH(Model!AZ$12+Model!AZ$13,Model!$X$14:$AB$14,FALSE))</f>
        <v>0.85</v>
      </c>
      <c r="BA87" s="23">
        <f>INDEX(Model!$R87:$V87,,MATCH(Model!BA$14,Model!$R$14:'Model'!$V$14,FALSE))*INDEX(Model!$X87:$AB87,MATCH(Model!BA$12+Model!BA$13,Model!$X$14:$AB$14,FALSE))</f>
        <v>0.85</v>
      </c>
      <c r="BB87" s="23">
        <f>INDEX(Model!$R87:$V87,,MATCH(Model!BB$14,Model!$R$14:'Model'!$V$14,FALSE))*INDEX(Model!$X87:$AB87,MATCH(Model!BB$12+Model!BB$13,Model!$X$14:$AB$14,FALSE))</f>
        <v>0.85</v>
      </c>
      <c r="BC87" s="23">
        <f>INDEX(Model!$R87:$V87,,MATCH(Model!BC$14,Model!$R$14:'Model'!$V$14,FALSE))*INDEX(Model!$X87:$AB87,MATCH(Model!BC$12+Model!BC$13,Model!$X$14:$AB$14,FALSE))</f>
        <v>0.59499999999999997</v>
      </c>
      <c r="BD87" s="60"/>
      <c r="BE87" s="33">
        <f>Model!C87*1%</f>
        <v>79.408982206970876</v>
      </c>
      <c r="BF87" s="1"/>
      <c r="BG87" s="1"/>
      <c r="BH87" s="38">
        <f>IF(Model!$C87&lt;Model!CI$12,Model!CI$13,0)</f>
        <v>0</v>
      </c>
      <c r="BI87" s="38">
        <f>IF(Model!$C87&lt;Model!CJ$12,Model!CJ$13,0)</f>
        <v>0</v>
      </c>
      <c r="BJ87" s="38">
        <f>IF(Model!$C87&lt;Model!CK$12,Model!CK$13,0)</f>
        <v>0</v>
      </c>
      <c r="BK87" s="38">
        <f>IF(Model!$C87&lt;Model!CL$12,Model!CL$13,0)</f>
        <v>0</v>
      </c>
      <c r="BL87" s="38">
        <f>IF(Model!$C87&lt;Model!CM$12,Model!CM$13,0)</f>
        <v>0</v>
      </c>
      <c r="BM87" s="38">
        <f>IF(Model!$C87&lt;Model!CN$12,Model!CN$13,0)</f>
        <v>40</v>
      </c>
      <c r="BN87" s="38">
        <f>IF(Model!$C87&lt;Model!CO$12,Model!CO$13,0)</f>
        <v>40</v>
      </c>
      <c r="BO87" s="38">
        <f>IF(Model!$C87&lt;Model!CP$12,Model!CP$13,0)</f>
        <v>40</v>
      </c>
      <c r="BP87" s="38">
        <f>IF(Model!$C87&lt;Model!CQ$12,Model!CQ$13,0)</f>
        <v>40</v>
      </c>
      <c r="BQ87" s="38">
        <f>IF(Model!$C87&lt;Model!CR$12,Model!CR$13,0)</f>
        <v>40</v>
      </c>
      <c r="BR87" s="38">
        <f>IF(Model!$C87&lt;Model!CS$12,Model!CS$13,0)</f>
        <v>40</v>
      </c>
      <c r="BS87" s="38">
        <f>IF(Model!$C87&lt;Model!CT$12,Model!CT$13,0)</f>
        <v>40</v>
      </c>
      <c r="BT87" s="38">
        <f>IF(Model!$C87&lt;Model!CU$12,Model!CU$13,0)</f>
        <v>40</v>
      </c>
      <c r="BU87" s="38">
        <f>IF(Model!$C87&lt;Model!CV$12,Model!CV$13,0)</f>
        <v>40</v>
      </c>
      <c r="BV87" s="38">
        <f>IF(Model!$C87&lt;Model!CW$12,Model!CW$13,0)</f>
        <v>40</v>
      </c>
      <c r="BW87" s="38">
        <f>IF(Model!$C87&lt;Model!CX$12,Model!CX$13,0)</f>
        <v>60</v>
      </c>
      <c r="BX87" s="38">
        <f>IF(Model!$C87&lt;Model!CY$12,Model!CY$13,0)</f>
        <v>60</v>
      </c>
      <c r="BY87" s="38">
        <f>IF(Model!$C87&lt;Model!CZ$12,Model!CZ$13,0)</f>
        <v>60</v>
      </c>
      <c r="BZ87" s="38">
        <f>IF(Model!$C87&lt;Model!DA$12,Model!DA$13,0)</f>
        <v>60</v>
      </c>
      <c r="CA87" s="38">
        <f>IF(Model!$C87&lt;Model!DB$12,Model!DB$13,0)</f>
        <v>60</v>
      </c>
      <c r="CB87" s="38">
        <f>IF(Model!$C87&lt;Model!DC$12,Model!DC$13,0)</f>
        <v>60</v>
      </c>
      <c r="CC87" s="38">
        <f>IF(Model!$C87&lt;Model!DD$12,Model!DD$13,0)</f>
        <v>60</v>
      </c>
      <c r="CD87" s="38">
        <f>IF(Model!$C87&lt;Model!DE$12,Model!DE$13,0)</f>
        <v>60</v>
      </c>
      <c r="CE87" s="38">
        <f>IF(Model!$C87&lt;Model!DF$12,Model!DF$13,0)</f>
        <v>60</v>
      </c>
      <c r="CF87" s="38">
        <f>IF(Model!$C87&lt;Model!DG$12,Model!DG$13,0)</f>
        <v>60</v>
      </c>
      <c r="CG87" s="1"/>
      <c r="CH87" s="1"/>
      <c r="CI87" s="40">
        <f>Model!$BE87+Model!BH87-50</f>
        <v>29.408982206970876</v>
      </c>
      <c r="CJ87" s="40">
        <f>Model!$BE87+Model!BI87-50</f>
        <v>29.408982206970876</v>
      </c>
      <c r="CK87" s="40">
        <f>Model!$BE87+Model!BJ87-50</f>
        <v>29.408982206970876</v>
      </c>
      <c r="CL87" s="40">
        <f>Model!$BE87+Model!BK87-50</f>
        <v>29.408982206970876</v>
      </c>
      <c r="CM87" s="40">
        <f>Model!$BE87+Model!BL87-50</f>
        <v>29.408982206970876</v>
      </c>
      <c r="CN87" s="40">
        <f>Model!$BE87+Model!BM87-50</f>
        <v>69.408982206970876</v>
      </c>
      <c r="CO87" s="40">
        <f>Model!$BE87+Model!BN87-50</f>
        <v>69.408982206970876</v>
      </c>
      <c r="CP87" s="40">
        <f>Model!$BE87+Model!BO87-50</f>
        <v>69.408982206970876</v>
      </c>
      <c r="CQ87" s="40">
        <f>Model!$BE87+Model!BP87-50</f>
        <v>69.408982206970876</v>
      </c>
      <c r="CR87" s="40">
        <f>Model!$BE87+Model!BQ87-50</f>
        <v>69.408982206970876</v>
      </c>
      <c r="CS87" s="40">
        <f>Model!$BE87+Model!BR87-50</f>
        <v>69.408982206970876</v>
      </c>
      <c r="CT87" s="40">
        <f>Model!$BE87+Model!BS87-50</f>
        <v>69.408982206970876</v>
      </c>
      <c r="CU87" s="40">
        <f>Model!$BE87+Model!BT87-50</f>
        <v>69.408982206970876</v>
      </c>
      <c r="CV87" s="40">
        <f>Model!$BE87+Model!BU87-50</f>
        <v>69.408982206970876</v>
      </c>
      <c r="CW87" s="40">
        <f>Model!$BE87+Model!BV87-50</f>
        <v>69.408982206970876</v>
      </c>
      <c r="CX87" s="40">
        <f>Model!$BE87+Model!BW87-50</f>
        <v>89.408982206970876</v>
      </c>
      <c r="CY87" s="40">
        <f>Model!$BE87+Model!BX87-50</f>
        <v>89.408982206970876</v>
      </c>
      <c r="CZ87" s="40">
        <f>Model!$BE87+Model!BY87-50</f>
        <v>89.408982206970876</v>
      </c>
      <c r="DA87" s="40">
        <f>Model!$BE87+Model!BZ87-50</f>
        <v>89.408982206970876</v>
      </c>
      <c r="DB87" s="40">
        <f>Model!$BE87+Model!CA87-50</f>
        <v>89.408982206970876</v>
      </c>
      <c r="DC87" s="40">
        <f>Model!$BE87+Model!CB87-50</f>
        <v>89.408982206970876</v>
      </c>
      <c r="DD87" s="40">
        <f>Model!$BE87+Model!CC87-50</f>
        <v>89.408982206970876</v>
      </c>
      <c r="DE87" s="40">
        <f>Model!$BE87+Model!CD87-50</f>
        <v>89.408982206970876</v>
      </c>
      <c r="DF87" s="40">
        <f>Model!$BE87+Model!CE87-50</f>
        <v>89.408982206970876</v>
      </c>
      <c r="DG87" s="40">
        <f>Model!$BE87+Model!CF87-50</f>
        <v>89.408982206970876</v>
      </c>
      <c r="DH87" s="36"/>
      <c r="DI87" s="36"/>
      <c r="DJ87" s="40">
        <f>Model!AE87*Model!CI87</f>
        <v>29.408982206970876</v>
      </c>
      <c r="DK87" s="40">
        <f>Model!AF87*Model!CJ87</f>
        <v>29.408982206970876</v>
      </c>
      <c r="DL87" s="40">
        <f>Model!AG87*Model!CK87</f>
        <v>29.408982206970876</v>
      </c>
      <c r="DM87" s="40">
        <f>Model!AH87*Model!CL87</f>
        <v>29.408982206970876</v>
      </c>
      <c r="DN87" s="40">
        <f>Model!AI87*Model!CM87</f>
        <v>20.58628754487961</v>
      </c>
      <c r="DO87" s="40">
        <f>Model!AJ87*Model!CN87</f>
        <v>62.46808398627379</v>
      </c>
      <c r="DP87" s="40">
        <f>Model!AK87*Model!CO87</f>
        <v>62.46808398627379</v>
      </c>
      <c r="DQ87" s="40">
        <f>Model!AL87*Model!CP87</f>
        <v>62.46808398627379</v>
      </c>
      <c r="DR87" s="40">
        <f>Model!AM87*Model!CQ87</f>
        <v>62.46808398627379</v>
      </c>
      <c r="DS87" s="40">
        <f>Model!AN87*Model!CR87</f>
        <v>43.727658790391651</v>
      </c>
      <c r="DT87" s="40">
        <f>Model!AO87*Model!CS87</f>
        <v>65.938533096622322</v>
      </c>
      <c r="DU87" s="40">
        <f>Model!AP87*Model!CT87</f>
        <v>65.938533096622322</v>
      </c>
      <c r="DV87" s="40">
        <f>Model!AQ87*Model!CU87</f>
        <v>65.938533096622322</v>
      </c>
      <c r="DW87" s="40">
        <f>Model!AR87*Model!CV87</f>
        <v>65.938533096622322</v>
      </c>
      <c r="DX87" s="40">
        <f>Model!AS87*Model!CW87</f>
        <v>46.156973167635627</v>
      </c>
      <c r="DY87" s="40">
        <f>Model!AT87*Model!CX87</f>
        <v>71.527185765576704</v>
      </c>
      <c r="DZ87" s="40">
        <f>Model!AU87*Model!CY87</f>
        <v>71.527185765576704</v>
      </c>
      <c r="EA87" s="40">
        <f>Model!AV87*Model!CZ87</f>
        <v>71.527185765576704</v>
      </c>
      <c r="EB87" s="40">
        <f>Model!AW87*Model!DA87</f>
        <v>71.527185765576704</v>
      </c>
      <c r="EC87" s="40">
        <f>Model!AX87*Model!DB87</f>
        <v>50.069030035903687</v>
      </c>
      <c r="ED87" s="40">
        <f>Model!AY87*Model!DC87</f>
        <v>75.997634875925243</v>
      </c>
      <c r="EE87" s="40">
        <f>Model!AZ87*Model!DD87</f>
        <v>75.997634875925243</v>
      </c>
      <c r="EF87" s="40">
        <f>Model!BA87*Model!DE87</f>
        <v>75.997634875925243</v>
      </c>
      <c r="EG87" s="40">
        <f>Model!BB87*Model!DF87</f>
        <v>75.997634875925243</v>
      </c>
      <c r="EH87" s="40">
        <f>Model!BC87*Model!DG87</f>
        <v>53.198344413147666</v>
      </c>
      <c r="EI87" s="36"/>
      <c r="EJ87" s="36"/>
      <c r="EK87" s="36"/>
      <c r="EL87" s="36"/>
      <c r="EM87" s="36"/>
      <c r="EN87" s="36"/>
      <c r="EO87" s="36"/>
      <c r="EP87" s="36"/>
      <c r="EQ87" s="36"/>
      <c r="ER87" s="36"/>
      <c r="ES87" s="36"/>
      <c r="ET87" s="36"/>
      <c r="EU87" s="36"/>
    </row>
    <row r="88" spans="1:151">
      <c r="A88">
        <v>1172</v>
      </c>
      <c r="B88" s="29">
        <f>INDEX('Customer Longevity'!$A$7:$A$206,MATCH(Scratch!A88,'Customer Longevity'!$B$7:$B$206,0))</f>
        <v>4.0909261501700698</v>
      </c>
      <c r="C88" s="3">
        <f ca="1">VLOOKUP(A88,'Average Balance'!A:B,2,FALSE)</f>
        <v>13011.321811650643</v>
      </c>
      <c r="D88" s="3"/>
      <c r="E88" s="29">
        <f>INDEX('Distance to Each Branch'!$C$7:$C$806,MATCH(Scratch!$A88&amp;Scratch!E$14,'Distance to Each Branch'!$K$7:$K$806,0))</f>
        <v>2.899028548855183</v>
      </c>
      <c r="F88" s="29">
        <f>INDEX('Distance to Each Branch'!$C$7:$C$806,MATCH(Scratch!$A88&amp;Scratch!F$14,'Distance to Each Branch'!$K$7:$K$806,0))</f>
        <v>5.043841374499797</v>
      </c>
      <c r="G88" s="29">
        <f>INDEX('Distance to Each Branch'!$C$7:$C$806,MATCH(Scratch!$A88&amp;Scratch!G$14,'Distance to Each Branch'!$K$7:$K$806,0))</f>
        <v>4.3880807285561731</v>
      </c>
      <c r="H88" s="29">
        <f>INDEX('Distance to Each Branch'!$C$7:$C$806,MATCH(Scratch!$A88&amp;Scratch!H$14,'Distance to Each Branch'!$K$7:$K$806,0))</f>
        <v>3.6515550733490301</v>
      </c>
      <c r="I88" s="29" t="str">
        <f t="shared" si="25"/>
        <v>Branch A</v>
      </c>
      <c r="K88" s="34">
        <f>MIN(Model!E88:'Model'!H88)</f>
        <v>2.899028548855183</v>
      </c>
      <c r="L88" s="34">
        <v>0</v>
      </c>
      <c r="M88" s="29">
        <f>IF(Model!E88=Model!$K88,SMALL(Model!$E88:'Model'!$H88,2)-Model!$K88,0)</f>
        <v>0.75252652449384705</v>
      </c>
      <c r="N88" s="29">
        <f>IF(Model!F88=Model!$K88,SMALL(Model!$E88:'Model'!$H88,2)-Model!$K88,0)</f>
        <v>0</v>
      </c>
      <c r="O88" s="29">
        <f>IF(Model!G88=Model!$K88,SMALL(Model!$E88:'Model'!$H88,2)-Model!$K88,0)</f>
        <v>0</v>
      </c>
      <c r="P88" s="29">
        <f>IF(Model!H88=Model!$K88,SMALL(Model!$E88:'Model'!$H88,2)-Model!$K88,0)</f>
        <v>0</v>
      </c>
      <c r="R88" s="23">
        <v>1</v>
      </c>
      <c r="S88" s="23">
        <f>(1-IF(Model!M88=0,0,INDEX('Branch Closure Driven Attrition'!$D$9:$G$12,MATCH(Model!$B88,'Branch Closure Driven Attrition'!$C$9:$C$12,TRUE),MATCH(Model!M88,'Branch Closure Driven Attrition'!$D$8:$G$8,TRUE))))</f>
        <v>0.65</v>
      </c>
      <c r="T88" s="23">
        <f>(1-IF(Model!N88=0,0,INDEX('Branch Closure Driven Attrition'!$D$9:$G$12,MATCH(Model!$B88,'Branch Closure Driven Attrition'!$C$9:$C$12,TRUE),MATCH(Model!N88,'Branch Closure Driven Attrition'!$D$8:$G$8,TRUE))))</f>
        <v>1</v>
      </c>
      <c r="U88" s="23">
        <f>(1-IF(Model!O88=0,0,INDEX('Branch Closure Driven Attrition'!$D$9:$G$12,MATCH(Model!$B88,'Branch Closure Driven Attrition'!$C$9:$C$12,TRUE),MATCH(Model!O88,'Branch Closure Driven Attrition'!$D$8:$G$8,TRUE))))</f>
        <v>1</v>
      </c>
      <c r="V88" s="23">
        <f>(1-IF(Model!P88=0,0,INDEX('Branch Closure Driven Attrition'!$D$9:$G$12,MATCH(Model!$B88,'Branch Closure Driven Attrition'!$C$9:$C$12,TRUE),MATCH(Model!P88,'Branch Closure Driven Attrition'!$D$8:$G$8,TRUE))))</f>
        <v>1</v>
      </c>
      <c r="W88" s="29"/>
      <c r="X88" s="23">
        <f>Model!R88</f>
        <v>1</v>
      </c>
      <c r="Y88" s="23">
        <f>IF(Model!$C88&lt;'Fee Driven Attrition'!$I$8,1-IF(Model!Y$13='Fee Driven Attrition'!$J$7,'Fee Driven Attrition'!$J$8,'Fee Driven Attrition'!$K$8),1)</f>
        <v>1</v>
      </c>
      <c r="Z88" s="23">
        <f>IF(Model!$C88&lt;'Fee Driven Attrition'!$I$9,1-IF(Model!Z$13='Fee Driven Attrition'!$J$7,'Fee Driven Attrition'!$J$9,'Fee Driven Attrition'!$K$9),1)</f>
        <v>0.95</v>
      </c>
      <c r="AA88" s="23">
        <f>IF(Model!$C88&lt;'Fee Driven Attrition'!$I$8,1-IF(Model!AA$13='Fee Driven Attrition'!$J$7,'Fee Driven Attrition'!$J$8,'Fee Driven Attrition'!$K$8),1)</f>
        <v>1</v>
      </c>
      <c r="AB88" s="23">
        <f>IF(Model!$C88&lt;'Fee Driven Attrition'!$I$9,1-IF(Model!AB$13='Fee Driven Attrition'!$J$7,'Fee Driven Attrition'!$J$9,'Fee Driven Attrition'!$K$9),1)</f>
        <v>0.85</v>
      </c>
      <c r="AC88" s="29"/>
      <c r="AD88" s="23"/>
      <c r="AE88" s="23">
        <f>INDEX(Model!$R88:$V88,,MATCH(Model!AE$14,Model!$R$14:'Model'!$V$14,FALSE))*INDEX(Model!$X88:$AB88,MATCH(Model!AE$12+Model!AE$13,Model!$X$14:$AB$14,FALSE))</f>
        <v>1</v>
      </c>
      <c r="AF88" s="23">
        <f>INDEX(Model!$R88:$V88,,MATCH(Model!AF$14,Model!$R$14:'Model'!$V$14,FALSE))*INDEX(Model!$X88:$AB88,MATCH(Model!AF$12+Model!AF$13,Model!$X$14:$AB$14,FALSE))</f>
        <v>0.65</v>
      </c>
      <c r="AG88" s="23">
        <f>INDEX(Model!$R88:$V88,,MATCH(Model!AG$14,Model!$R$14:'Model'!$V$14,FALSE))*INDEX(Model!$X88:$AB88,MATCH(Model!AG$12+Model!AG$13,Model!$X$14:$AB$14,FALSE))</f>
        <v>1</v>
      </c>
      <c r="AH88" s="23">
        <f>INDEX(Model!$R88:$V88,,MATCH(Model!AH$14,Model!$R$14:'Model'!$V$14,FALSE))*INDEX(Model!$X88:$AB88,MATCH(Model!AH$12+Model!AH$13,Model!$X$14:$AB$14,FALSE))</f>
        <v>1</v>
      </c>
      <c r="AI88" s="23">
        <f>INDEX(Model!$R88:$V88,,MATCH(Model!AI$14,Model!$R$14:'Model'!$V$14,FALSE))*INDEX(Model!$X88:$AB88,MATCH(Model!AI$12+Model!AI$13,Model!$X$14:$AB$14,FALSE))</f>
        <v>1</v>
      </c>
      <c r="AJ88" s="23">
        <f>INDEX(Model!$R88:$V88,,MATCH(Model!AJ$14,Model!$R$14:'Model'!$V$14,FALSE))*INDEX(Model!$X88:$AB88,MATCH(Model!AJ$12+Model!AJ$13,Model!$X$14:$AB$14,FALSE))</f>
        <v>1</v>
      </c>
      <c r="AK88" s="23">
        <f>INDEX(Model!$R88:$V88,,MATCH(Model!AK$14,Model!$R$14:'Model'!$V$14,FALSE))*INDEX(Model!$X88:$AB88,MATCH(Model!AK$12+Model!AK$13,Model!$X$14:$AB$14,FALSE))</f>
        <v>0.65</v>
      </c>
      <c r="AL88" s="23">
        <f>INDEX(Model!$R88:$V88,,MATCH(Model!AL$14,Model!$R$14:'Model'!$V$14,FALSE))*INDEX(Model!$X88:$AB88,MATCH(Model!AL$12+Model!AL$13,Model!$X$14:$AB$14,FALSE))</f>
        <v>1</v>
      </c>
      <c r="AM88" s="23">
        <f>INDEX(Model!$R88:$V88,,MATCH(Model!AM$14,Model!$R$14:'Model'!$V$14,FALSE))*INDEX(Model!$X88:$AB88,MATCH(Model!AM$12+Model!AM$13,Model!$X$14:$AB$14,FALSE))</f>
        <v>1</v>
      </c>
      <c r="AN88" s="23">
        <f>INDEX(Model!$R88:$V88,,MATCH(Model!AN$14,Model!$R$14:'Model'!$V$14,FALSE))*INDEX(Model!$X88:$AB88,MATCH(Model!AN$12+Model!AN$13,Model!$X$14:$AB$14,FALSE))</f>
        <v>1</v>
      </c>
      <c r="AO88" s="23">
        <f>INDEX(Model!$R88:$V88,,MATCH(Model!AO$14,Model!$R$14:'Model'!$V$14,FALSE))*INDEX(Model!$X88:$AB88,MATCH(Model!AO$12+Model!AO$13,Model!$X$14:$AB$14,FALSE))</f>
        <v>0.95</v>
      </c>
      <c r="AP88" s="23">
        <f>INDEX(Model!$R88:$V88,,MATCH(Model!AP$14,Model!$R$14:'Model'!$V$14,FALSE))*INDEX(Model!$X88:$AB88,MATCH(Model!AP$12+Model!AP$13,Model!$X$14:$AB$14,FALSE))</f>
        <v>0.61749999999999994</v>
      </c>
      <c r="AQ88" s="23">
        <f>INDEX(Model!$R88:$V88,,MATCH(Model!AQ$14,Model!$R$14:'Model'!$V$14,FALSE))*INDEX(Model!$X88:$AB88,MATCH(Model!AQ$12+Model!AQ$13,Model!$X$14:$AB$14,FALSE))</f>
        <v>0.95</v>
      </c>
      <c r="AR88" s="23">
        <f>INDEX(Model!$R88:$V88,,MATCH(Model!AR$14,Model!$R$14:'Model'!$V$14,FALSE))*INDEX(Model!$X88:$AB88,MATCH(Model!AR$12+Model!AR$13,Model!$X$14:$AB$14,FALSE))</f>
        <v>0.95</v>
      </c>
      <c r="AS88" s="23">
        <f>INDEX(Model!$R88:$V88,,MATCH(Model!AS$14,Model!$R$14:'Model'!$V$14,FALSE))*INDEX(Model!$X88:$AB88,MATCH(Model!AS$12+Model!AS$13,Model!$X$14:$AB$14,FALSE))</f>
        <v>0.95</v>
      </c>
      <c r="AT88" s="23">
        <f>INDEX(Model!$R88:$V88,,MATCH(Model!AT$14,Model!$R$14:'Model'!$V$14,FALSE))*INDEX(Model!$X88:$AB88,MATCH(Model!AT$12+Model!AT$13,Model!$X$14:$AB$14,FALSE))</f>
        <v>1</v>
      </c>
      <c r="AU88" s="23">
        <f>INDEX(Model!$R88:$V88,,MATCH(Model!AU$14,Model!$R$14:'Model'!$V$14,FALSE))*INDEX(Model!$X88:$AB88,MATCH(Model!AU$12+Model!AU$13,Model!$X$14:$AB$14,FALSE))</f>
        <v>0.65</v>
      </c>
      <c r="AV88" s="23">
        <f>INDEX(Model!$R88:$V88,,MATCH(Model!AV$14,Model!$R$14:'Model'!$V$14,FALSE))*INDEX(Model!$X88:$AB88,MATCH(Model!AV$12+Model!AV$13,Model!$X$14:$AB$14,FALSE))</f>
        <v>1</v>
      </c>
      <c r="AW88" s="23">
        <f>INDEX(Model!$R88:$V88,,MATCH(Model!AW$14,Model!$R$14:'Model'!$V$14,FALSE))*INDEX(Model!$X88:$AB88,MATCH(Model!AW$12+Model!AW$13,Model!$X$14:$AB$14,FALSE))</f>
        <v>1</v>
      </c>
      <c r="AX88" s="23">
        <f>INDEX(Model!$R88:$V88,,MATCH(Model!AX$14,Model!$R$14:'Model'!$V$14,FALSE))*INDEX(Model!$X88:$AB88,MATCH(Model!AX$12+Model!AX$13,Model!$X$14:$AB$14,FALSE))</f>
        <v>1</v>
      </c>
      <c r="AY88" s="23">
        <f>INDEX(Model!$R88:$V88,,MATCH(Model!AY$14,Model!$R$14:'Model'!$V$14,FALSE))*INDEX(Model!$X88:$AB88,MATCH(Model!AY$12+Model!AY$13,Model!$X$14:$AB$14,FALSE))</f>
        <v>0.85</v>
      </c>
      <c r="AZ88" s="23">
        <f>INDEX(Model!$R88:$V88,,MATCH(Model!AZ$14,Model!$R$14:'Model'!$V$14,FALSE))*INDEX(Model!$X88:$AB88,MATCH(Model!AZ$12+Model!AZ$13,Model!$X$14:$AB$14,FALSE))</f>
        <v>0.55249999999999999</v>
      </c>
      <c r="BA88" s="23">
        <f>INDEX(Model!$R88:$V88,,MATCH(Model!BA$14,Model!$R$14:'Model'!$V$14,FALSE))*INDEX(Model!$X88:$AB88,MATCH(Model!BA$12+Model!BA$13,Model!$X$14:$AB$14,FALSE))</f>
        <v>0.85</v>
      </c>
      <c r="BB88" s="23">
        <f>INDEX(Model!$R88:$V88,,MATCH(Model!BB$14,Model!$R$14:'Model'!$V$14,FALSE))*INDEX(Model!$X88:$AB88,MATCH(Model!BB$12+Model!BB$13,Model!$X$14:$AB$14,FALSE))</f>
        <v>0.85</v>
      </c>
      <c r="BC88" s="23">
        <f>INDEX(Model!$R88:$V88,,MATCH(Model!BC$14,Model!$R$14:'Model'!$V$14,FALSE))*INDEX(Model!$X88:$AB88,MATCH(Model!BC$12+Model!BC$13,Model!$X$14:$AB$14,FALSE))</f>
        <v>0.85</v>
      </c>
      <c r="BD88" s="60"/>
      <c r="BE88" s="33">
        <f>Model!C88*1%</f>
        <v>130.11321811650643</v>
      </c>
      <c r="BF88" s="1"/>
      <c r="BG88" s="1"/>
      <c r="BH88" s="38">
        <f>IF(Model!$C88&lt;Model!CI$12,Model!CI$13,0)</f>
        <v>0</v>
      </c>
      <c r="BI88" s="38">
        <f>IF(Model!$C88&lt;Model!CJ$12,Model!CJ$13,0)</f>
        <v>0</v>
      </c>
      <c r="BJ88" s="38">
        <f>IF(Model!$C88&lt;Model!CK$12,Model!CK$13,0)</f>
        <v>0</v>
      </c>
      <c r="BK88" s="38">
        <f>IF(Model!$C88&lt;Model!CL$12,Model!CL$13,0)</f>
        <v>0</v>
      </c>
      <c r="BL88" s="38">
        <f>IF(Model!$C88&lt;Model!CM$12,Model!CM$13,0)</f>
        <v>0</v>
      </c>
      <c r="BM88" s="38">
        <f>IF(Model!$C88&lt;Model!CN$12,Model!CN$13,0)</f>
        <v>0</v>
      </c>
      <c r="BN88" s="38">
        <f>IF(Model!$C88&lt;Model!CO$12,Model!CO$13,0)</f>
        <v>0</v>
      </c>
      <c r="BO88" s="38">
        <f>IF(Model!$C88&lt;Model!CP$12,Model!CP$13,0)</f>
        <v>0</v>
      </c>
      <c r="BP88" s="38">
        <f>IF(Model!$C88&lt;Model!CQ$12,Model!CQ$13,0)</f>
        <v>0</v>
      </c>
      <c r="BQ88" s="38">
        <f>IF(Model!$C88&lt;Model!CR$12,Model!CR$13,0)</f>
        <v>0</v>
      </c>
      <c r="BR88" s="38">
        <f>IF(Model!$C88&lt;Model!CS$12,Model!CS$13,0)</f>
        <v>40</v>
      </c>
      <c r="BS88" s="38">
        <f>IF(Model!$C88&lt;Model!CT$12,Model!CT$13,0)</f>
        <v>40</v>
      </c>
      <c r="BT88" s="38">
        <f>IF(Model!$C88&lt;Model!CU$12,Model!CU$13,0)</f>
        <v>40</v>
      </c>
      <c r="BU88" s="38">
        <f>IF(Model!$C88&lt;Model!CV$12,Model!CV$13,0)</f>
        <v>40</v>
      </c>
      <c r="BV88" s="38">
        <f>IF(Model!$C88&lt;Model!CW$12,Model!CW$13,0)</f>
        <v>40</v>
      </c>
      <c r="BW88" s="38">
        <f>IF(Model!$C88&lt;Model!CX$12,Model!CX$13,0)</f>
        <v>0</v>
      </c>
      <c r="BX88" s="38">
        <f>IF(Model!$C88&lt;Model!CY$12,Model!CY$13,0)</f>
        <v>0</v>
      </c>
      <c r="BY88" s="38">
        <f>IF(Model!$C88&lt;Model!CZ$12,Model!CZ$13,0)</f>
        <v>0</v>
      </c>
      <c r="BZ88" s="38">
        <f>IF(Model!$C88&lt;Model!DA$12,Model!DA$13,0)</f>
        <v>0</v>
      </c>
      <c r="CA88" s="38">
        <f>IF(Model!$C88&lt;Model!DB$12,Model!DB$13,0)</f>
        <v>0</v>
      </c>
      <c r="CB88" s="38">
        <f>IF(Model!$C88&lt;Model!DC$12,Model!DC$13,0)</f>
        <v>60</v>
      </c>
      <c r="CC88" s="38">
        <f>IF(Model!$C88&lt;Model!DD$12,Model!DD$13,0)</f>
        <v>60</v>
      </c>
      <c r="CD88" s="38">
        <f>IF(Model!$C88&lt;Model!DE$12,Model!DE$13,0)</f>
        <v>60</v>
      </c>
      <c r="CE88" s="38">
        <f>IF(Model!$C88&lt;Model!DF$12,Model!DF$13,0)</f>
        <v>60</v>
      </c>
      <c r="CF88" s="38">
        <f>IF(Model!$C88&lt;Model!DG$12,Model!DG$13,0)</f>
        <v>60</v>
      </c>
      <c r="CG88" s="1"/>
      <c r="CH88" s="1"/>
      <c r="CI88" s="40">
        <f>Model!$BE88+Model!BH88-50</f>
        <v>80.113218116506431</v>
      </c>
      <c r="CJ88" s="40">
        <f>Model!$BE88+Model!BI88-50</f>
        <v>80.113218116506431</v>
      </c>
      <c r="CK88" s="40">
        <f>Model!$BE88+Model!BJ88-50</f>
        <v>80.113218116506431</v>
      </c>
      <c r="CL88" s="40">
        <f>Model!$BE88+Model!BK88-50</f>
        <v>80.113218116506431</v>
      </c>
      <c r="CM88" s="40">
        <f>Model!$BE88+Model!BL88-50</f>
        <v>80.113218116506431</v>
      </c>
      <c r="CN88" s="40">
        <f>Model!$BE88+Model!BM88-50</f>
        <v>80.113218116506431</v>
      </c>
      <c r="CO88" s="40">
        <f>Model!$BE88+Model!BN88-50</f>
        <v>80.113218116506431</v>
      </c>
      <c r="CP88" s="40">
        <f>Model!$BE88+Model!BO88-50</f>
        <v>80.113218116506431</v>
      </c>
      <c r="CQ88" s="40">
        <f>Model!$BE88+Model!BP88-50</f>
        <v>80.113218116506431</v>
      </c>
      <c r="CR88" s="40">
        <f>Model!$BE88+Model!BQ88-50</f>
        <v>80.113218116506431</v>
      </c>
      <c r="CS88" s="40">
        <f>Model!$BE88+Model!BR88-50</f>
        <v>120.11321811650643</v>
      </c>
      <c r="CT88" s="40">
        <f>Model!$BE88+Model!BS88-50</f>
        <v>120.11321811650643</v>
      </c>
      <c r="CU88" s="40">
        <f>Model!$BE88+Model!BT88-50</f>
        <v>120.11321811650643</v>
      </c>
      <c r="CV88" s="40">
        <f>Model!$BE88+Model!BU88-50</f>
        <v>120.11321811650643</v>
      </c>
      <c r="CW88" s="40">
        <f>Model!$BE88+Model!BV88-50</f>
        <v>120.11321811650643</v>
      </c>
      <c r="CX88" s="40">
        <f>Model!$BE88+Model!BW88-50</f>
        <v>80.113218116506431</v>
      </c>
      <c r="CY88" s="40">
        <f>Model!$BE88+Model!BX88-50</f>
        <v>80.113218116506431</v>
      </c>
      <c r="CZ88" s="40">
        <f>Model!$BE88+Model!BY88-50</f>
        <v>80.113218116506431</v>
      </c>
      <c r="DA88" s="40">
        <f>Model!$BE88+Model!BZ88-50</f>
        <v>80.113218116506431</v>
      </c>
      <c r="DB88" s="40">
        <f>Model!$BE88+Model!CA88-50</f>
        <v>80.113218116506431</v>
      </c>
      <c r="DC88" s="40">
        <f>Model!$BE88+Model!CB88-50</f>
        <v>140.11321811650643</v>
      </c>
      <c r="DD88" s="40">
        <f>Model!$BE88+Model!CC88-50</f>
        <v>140.11321811650643</v>
      </c>
      <c r="DE88" s="40">
        <f>Model!$BE88+Model!CD88-50</f>
        <v>140.11321811650643</v>
      </c>
      <c r="DF88" s="40">
        <f>Model!$BE88+Model!CE88-50</f>
        <v>140.11321811650643</v>
      </c>
      <c r="DG88" s="40">
        <f>Model!$BE88+Model!CF88-50</f>
        <v>140.11321811650643</v>
      </c>
      <c r="DH88" s="36"/>
      <c r="DI88" s="36"/>
      <c r="DJ88" s="40">
        <f>Model!AE88*Model!CI88</f>
        <v>80.113218116506431</v>
      </c>
      <c r="DK88" s="40">
        <f>Model!AF88*Model!CJ88</f>
        <v>52.073591775729184</v>
      </c>
      <c r="DL88" s="40">
        <f>Model!AG88*Model!CK88</f>
        <v>80.113218116506431</v>
      </c>
      <c r="DM88" s="40">
        <f>Model!AH88*Model!CL88</f>
        <v>80.113218116506431</v>
      </c>
      <c r="DN88" s="40">
        <f>Model!AI88*Model!CM88</f>
        <v>80.113218116506431</v>
      </c>
      <c r="DO88" s="40">
        <f>Model!AJ88*Model!CN88</f>
        <v>80.113218116506431</v>
      </c>
      <c r="DP88" s="40">
        <f>Model!AK88*Model!CO88</f>
        <v>52.073591775729184</v>
      </c>
      <c r="DQ88" s="40">
        <f>Model!AL88*Model!CP88</f>
        <v>80.113218116506431</v>
      </c>
      <c r="DR88" s="40">
        <f>Model!AM88*Model!CQ88</f>
        <v>80.113218116506431</v>
      </c>
      <c r="DS88" s="40">
        <f>Model!AN88*Model!CR88</f>
        <v>80.113218116506431</v>
      </c>
      <c r="DT88" s="40">
        <f>Model!AO88*Model!CS88</f>
        <v>114.10755721068111</v>
      </c>
      <c r="DU88" s="40">
        <f>Model!AP88*Model!CT88</f>
        <v>74.16991218694271</v>
      </c>
      <c r="DV88" s="40">
        <f>Model!AQ88*Model!CU88</f>
        <v>114.10755721068111</v>
      </c>
      <c r="DW88" s="40">
        <f>Model!AR88*Model!CV88</f>
        <v>114.10755721068111</v>
      </c>
      <c r="DX88" s="40">
        <f>Model!AS88*Model!CW88</f>
        <v>114.10755721068111</v>
      </c>
      <c r="DY88" s="40">
        <f>Model!AT88*Model!CX88</f>
        <v>80.113218116506431</v>
      </c>
      <c r="DZ88" s="40">
        <f>Model!AU88*Model!CY88</f>
        <v>52.073591775729184</v>
      </c>
      <c r="EA88" s="40">
        <f>Model!AV88*Model!CZ88</f>
        <v>80.113218116506431</v>
      </c>
      <c r="EB88" s="40">
        <f>Model!AW88*Model!DA88</f>
        <v>80.113218116506431</v>
      </c>
      <c r="EC88" s="40">
        <f>Model!AX88*Model!DB88</f>
        <v>80.113218116506431</v>
      </c>
      <c r="ED88" s="40">
        <f>Model!AY88*Model!DC88</f>
        <v>119.09623539903046</v>
      </c>
      <c r="EE88" s="40">
        <f>Model!AZ88*Model!DD88</f>
        <v>77.412553009369802</v>
      </c>
      <c r="EF88" s="40">
        <f>Model!BA88*Model!DE88</f>
        <v>119.09623539903046</v>
      </c>
      <c r="EG88" s="40">
        <f>Model!BB88*Model!DF88</f>
        <v>119.09623539903046</v>
      </c>
      <c r="EH88" s="40">
        <f>Model!BC88*Model!DG88</f>
        <v>119.09623539903046</v>
      </c>
      <c r="EI88" s="36"/>
      <c r="EJ88" s="36"/>
      <c r="EK88" s="36"/>
      <c r="EL88" s="36"/>
      <c r="EM88" s="36"/>
      <c r="EN88" s="36"/>
      <c r="EO88" s="36"/>
      <c r="EP88" s="36"/>
      <c r="EQ88" s="36"/>
      <c r="ER88" s="36"/>
      <c r="ES88" s="36"/>
      <c r="ET88" s="36"/>
      <c r="EU88" s="36"/>
    </row>
    <row r="89" spans="1:151">
      <c r="A89">
        <v>1170</v>
      </c>
      <c r="B89" s="29">
        <f>INDEX('Customer Longevity'!$A$7:$A$206,MATCH(Scratch!A89,'Customer Longevity'!$B$7:$B$206,0))</f>
        <v>3.8395634899330862</v>
      </c>
      <c r="C89" s="3">
        <f ca="1">VLOOKUP(A89,'Average Balance'!A:B,2,FALSE)</f>
        <v>16226.18981413389</v>
      </c>
      <c r="D89" s="3"/>
      <c r="E89" s="29">
        <f>INDEX('Distance to Each Branch'!$C$7:$C$806,MATCH(Scratch!$A89&amp;Scratch!E$14,'Distance to Each Branch'!$K$7:$K$806,0))</f>
        <v>2.7780732648156445</v>
      </c>
      <c r="F89" s="29">
        <f>INDEX('Distance to Each Branch'!$C$7:$C$806,MATCH(Scratch!$A89&amp;Scratch!F$14,'Distance to Each Branch'!$K$7:$K$806,0))</f>
        <v>2.0935108992108971</v>
      </c>
      <c r="G89" s="29">
        <f>INDEX('Distance to Each Branch'!$C$7:$C$806,MATCH(Scratch!$A89&amp;Scratch!G$14,'Distance to Each Branch'!$K$7:$K$806,0))</f>
        <v>2.891706736142754</v>
      </c>
      <c r="H89" s="29">
        <f>INDEX('Distance to Each Branch'!$C$7:$C$806,MATCH(Scratch!$A89&amp;Scratch!H$14,'Distance to Each Branch'!$K$7:$K$806,0))</f>
        <v>3.9453938223359373</v>
      </c>
      <c r="I89" s="29" t="str">
        <f t="shared" si="25"/>
        <v>Branch B</v>
      </c>
      <c r="K89" s="34">
        <f>MIN(Model!E89:'Model'!H89)</f>
        <v>2.0935108992108971</v>
      </c>
      <c r="L89" s="34">
        <v>0</v>
      </c>
      <c r="M89" s="29">
        <f>IF(Model!E89=Model!$K89,SMALL(Model!$E89:'Model'!$H89,2)-Model!$K89,0)</f>
        <v>0</v>
      </c>
      <c r="N89" s="29">
        <f>IF(Model!F89=Model!$K89,SMALL(Model!$E89:'Model'!$H89,2)-Model!$K89,0)</f>
        <v>0.68456236560474748</v>
      </c>
      <c r="O89" s="29">
        <f>IF(Model!G89=Model!$K89,SMALL(Model!$E89:'Model'!$H89,2)-Model!$K89,0)</f>
        <v>0</v>
      </c>
      <c r="P89" s="29">
        <f>IF(Model!H89=Model!$K89,SMALL(Model!$E89:'Model'!$H89,2)-Model!$K89,0)</f>
        <v>0</v>
      </c>
      <c r="R89" s="23">
        <v>1</v>
      </c>
      <c r="S89" s="23">
        <f>(1-IF(Model!M89=0,0,INDEX('Branch Closure Driven Attrition'!$D$9:$G$12,MATCH(Model!$B89,'Branch Closure Driven Attrition'!$C$9:$C$12,TRUE),MATCH(Model!M89,'Branch Closure Driven Attrition'!$D$8:$G$8,TRUE))))</f>
        <v>1</v>
      </c>
      <c r="T89" s="23">
        <f>(1-IF(Model!N89=0,0,INDEX('Branch Closure Driven Attrition'!$D$9:$G$12,MATCH(Model!$B89,'Branch Closure Driven Attrition'!$C$9:$C$12,TRUE),MATCH(Model!N89,'Branch Closure Driven Attrition'!$D$8:$G$8,TRUE))))</f>
        <v>0.65</v>
      </c>
      <c r="U89" s="23">
        <f>(1-IF(Model!O89=0,0,INDEX('Branch Closure Driven Attrition'!$D$9:$G$12,MATCH(Model!$B89,'Branch Closure Driven Attrition'!$C$9:$C$12,TRUE),MATCH(Model!O89,'Branch Closure Driven Attrition'!$D$8:$G$8,TRUE))))</f>
        <v>1</v>
      </c>
      <c r="V89" s="23">
        <f>(1-IF(Model!P89=0,0,INDEX('Branch Closure Driven Attrition'!$D$9:$G$12,MATCH(Model!$B89,'Branch Closure Driven Attrition'!$C$9:$C$12,TRUE),MATCH(Model!P89,'Branch Closure Driven Attrition'!$D$8:$G$8,TRUE))))</f>
        <v>1</v>
      </c>
      <c r="W89" s="29"/>
      <c r="X89" s="23">
        <f>Model!R89</f>
        <v>1</v>
      </c>
      <c r="Y89" s="23">
        <f>IF(Model!$C89&lt;'Fee Driven Attrition'!$I$8,1-IF(Model!Y$13='Fee Driven Attrition'!$J$7,'Fee Driven Attrition'!$J$8,'Fee Driven Attrition'!$K$8),1)</f>
        <v>1</v>
      </c>
      <c r="Z89" s="23">
        <f>IF(Model!$C89&lt;'Fee Driven Attrition'!$I$9,1-IF(Model!Z$13='Fee Driven Attrition'!$J$7,'Fee Driven Attrition'!$J$9,'Fee Driven Attrition'!$K$9),1)</f>
        <v>1</v>
      </c>
      <c r="AA89" s="23">
        <f>IF(Model!$C89&lt;'Fee Driven Attrition'!$I$8,1-IF(Model!AA$13='Fee Driven Attrition'!$J$7,'Fee Driven Attrition'!$J$8,'Fee Driven Attrition'!$K$8),1)</f>
        <v>1</v>
      </c>
      <c r="AB89" s="23">
        <f>IF(Model!$C89&lt;'Fee Driven Attrition'!$I$9,1-IF(Model!AB$13='Fee Driven Attrition'!$J$7,'Fee Driven Attrition'!$J$9,'Fee Driven Attrition'!$K$9),1)</f>
        <v>1</v>
      </c>
      <c r="AC89" s="29"/>
      <c r="AD89" s="23"/>
      <c r="AE89" s="23">
        <f>INDEX(Model!$R89:$V89,,MATCH(Model!AE$14,Model!$R$14:'Model'!$V$14,FALSE))*INDEX(Model!$X89:$AB89,MATCH(Model!AE$12+Model!AE$13,Model!$X$14:$AB$14,FALSE))</f>
        <v>1</v>
      </c>
      <c r="AF89" s="23">
        <f>INDEX(Model!$R89:$V89,,MATCH(Model!AF$14,Model!$R$14:'Model'!$V$14,FALSE))*INDEX(Model!$X89:$AB89,MATCH(Model!AF$12+Model!AF$13,Model!$X$14:$AB$14,FALSE))</f>
        <v>1</v>
      </c>
      <c r="AG89" s="23">
        <f>INDEX(Model!$R89:$V89,,MATCH(Model!AG$14,Model!$R$14:'Model'!$V$14,FALSE))*INDEX(Model!$X89:$AB89,MATCH(Model!AG$12+Model!AG$13,Model!$X$14:$AB$14,FALSE))</f>
        <v>0.65</v>
      </c>
      <c r="AH89" s="23">
        <f>INDEX(Model!$R89:$V89,,MATCH(Model!AH$14,Model!$R$14:'Model'!$V$14,FALSE))*INDEX(Model!$X89:$AB89,MATCH(Model!AH$12+Model!AH$13,Model!$X$14:$AB$14,FALSE))</f>
        <v>1</v>
      </c>
      <c r="AI89" s="23">
        <f>INDEX(Model!$R89:$V89,,MATCH(Model!AI$14,Model!$R$14:'Model'!$V$14,FALSE))*INDEX(Model!$X89:$AB89,MATCH(Model!AI$12+Model!AI$13,Model!$X$14:$AB$14,FALSE))</f>
        <v>1</v>
      </c>
      <c r="AJ89" s="23">
        <f>INDEX(Model!$R89:$V89,,MATCH(Model!AJ$14,Model!$R$14:'Model'!$V$14,FALSE))*INDEX(Model!$X89:$AB89,MATCH(Model!AJ$12+Model!AJ$13,Model!$X$14:$AB$14,FALSE))</f>
        <v>1</v>
      </c>
      <c r="AK89" s="23">
        <f>INDEX(Model!$R89:$V89,,MATCH(Model!AK$14,Model!$R$14:'Model'!$V$14,FALSE))*INDEX(Model!$X89:$AB89,MATCH(Model!AK$12+Model!AK$13,Model!$X$14:$AB$14,FALSE))</f>
        <v>1</v>
      </c>
      <c r="AL89" s="23">
        <f>INDEX(Model!$R89:$V89,,MATCH(Model!AL$14,Model!$R$14:'Model'!$V$14,FALSE))*INDEX(Model!$X89:$AB89,MATCH(Model!AL$12+Model!AL$13,Model!$X$14:$AB$14,FALSE))</f>
        <v>0.65</v>
      </c>
      <c r="AM89" s="23">
        <f>INDEX(Model!$R89:$V89,,MATCH(Model!AM$14,Model!$R$14:'Model'!$V$14,FALSE))*INDEX(Model!$X89:$AB89,MATCH(Model!AM$12+Model!AM$13,Model!$X$14:$AB$14,FALSE))</f>
        <v>1</v>
      </c>
      <c r="AN89" s="23">
        <f>INDEX(Model!$R89:$V89,,MATCH(Model!AN$14,Model!$R$14:'Model'!$V$14,FALSE))*INDEX(Model!$X89:$AB89,MATCH(Model!AN$12+Model!AN$13,Model!$X$14:$AB$14,FALSE))</f>
        <v>1</v>
      </c>
      <c r="AO89" s="23">
        <f>INDEX(Model!$R89:$V89,,MATCH(Model!AO$14,Model!$R$14:'Model'!$V$14,FALSE))*INDEX(Model!$X89:$AB89,MATCH(Model!AO$12+Model!AO$13,Model!$X$14:$AB$14,FALSE))</f>
        <v>1</v>
      </c>
      <c r="AP89" s="23">
        <f>INDEX(Model!$R89:$V89,,MATCH(Model!AP$14,Model!$R$14:'Model'!$V$14,FALSE))*INDEX(Model!$X89:$AB89,MATCH(Model!AP$12+Model!AP$13,Model!$X$14:$AB$14,FALSE))</f>
        <v>1</v>
      </c>
      <c r="AQ89" s="23">
        <f>INDEX(Model!$R89:$V89,,MATCH(Model!AQ$14,Model!$R$14:'Model'!$V$14,FALSE))*INDEX(Model!$X89:$AB89,MATCH(Model!AQ$12+Model!AQ$13,Model!$X$14:$AB$14,FALSE))</f>
        <v>0.65</v>
      </c>
      <c r="AR89" s="23">
        <f>INDEX(Model!$R89:$V89,,MATCH(Model!AR$14,Model!$R$14:'Model'!$V$14,FALSE))*INDEX(Model!$X89:$AB89,MATCH(Model!AR$12+Model!AR$13,Model!$X$14:$AB$14,FALSE))</f>
        <v>1</v>
      </c>
      <c r="AS89" s="23">
        <f>INDEX(Model!$R89:$V89,,MATCH(Model!AS$14,Model!$R$14:'Model'!$V$14,FALSE))*INDEX(Model!$X89:$AB89,MATCH(Model!AS$12+Model!AS$13,Model!$X$14:$AB$14,FALSE))</f>
        <v>1</v>
      </c>
      <c r="AT89" s="23">
        <f>INDEX(Model!$R89:$V89,,MATCH(Model!AT$14,Model!$R$14:'Model'!$V$14,FALSE))*INDEX(Model!$X89:$AB89,MATCH(Model!AT$12+Model!AT$13,Model!$X$14:$AB$14,FALSE))</f>
        <v>1</v>
      </c>
      <c r="AU89" s="23">
        <f>INDEX(Model!$R89:$V89,,MATCH(Model!AU$14,Model!$R$14:'Model'!$V$14,FALSE))*INDEX(Model!$X89:$AB89,MATCH(Model!AU$12+Model!AU$13,Model!$X$14:$AB$14,FALSE))</f>
        <v>1</v>
      </c>
      <c r="AV89" s="23">
        <f>INDEX(Model!$R89:$V89,,MATCH(Model!AV$14,Model!$R$14:'Model'!$V$14,FALSE))*INDEX(Model!$X89:$AB89,MATCH(Model!AV$12+Model!AV$13,Model!$X$14:$AB$14,FALSE))</f>
        <v>0.65</v>
      </c>
      <c r="AW89" s="23">
        <f>INDEX(Model!$R89:$V89,,MATCH(Model!AW$14,Model!$R$14:'Model'!$V$14,FALSE))*INDEX(Model!$X89:$AB89,MATCH(Model!AW$12+Model!AW$13,Model!$X$14:$AB$14,FALSE))</f>
        <v>1</v>
      </c>
      <c r="AX89" s="23">
        <f>INDEX(Model!$R89:$V89,,MATCH(Model!AX$14,Model!$R$14:'Model'!$V$14,FALSE))*INDEX(Model!$X89:$AB89,MATCH(Model!AX$12+Model!AX$13,Model!$X$14:$AB$14,FALSE))</f>
        <v>1</v>
      </c>
      <c r="AY89" s="23">
        <f>INDEX(Model!$R89:$V89,,MATCH(Model!AY$14,Model!$R$14:'Model'!$V$14,FALSE))*INDEX(Model!$X89:$AB89,MATCH(Model!AY$12+Model!AY$13,Model!$X$14:$AB$14,FALSE))</f>
        <v>1</v>
      </c>
      <c r="AZ89" s="23">
        <f>INDEX(Model!$R89:$V89,,MATCH(Model!AZ$14,Model!$R$14:'Model'!$V$14,FALSE))*INDEX(Model!$X89:$AB89,MATCH(Model!AZ$12+Model!AZ$13,Model!$X$14:$AB$14,FALSE))</f>
        <v>1</v>
      </c>
      <c r="BA89" s="23">
        <f>INDEX(Model!$R89:$V89,,MATCH(Model!BA$14,Model!$R$14:'Model'!$V$14,FALSE))*INDEX(Model!$X89:$AB89,MATCH(Model!BA$12+Model!BA$13,Model!$X$14:$AB$14,FALSE))</f>
        <v>0.65</v>
      </c>
      <c r="BB89" s="23">
        <f>INDEX(Model!$R89:$V89,,MATCH(Model!BB$14,Model!$R$14:'Model'!$V$14,FALSE))*INDEX(Model!$X89:$AB89,MATCH(Model!BB$12+Model!BB$13,Model!$X$14:$AB$14,FALSE))</f>
        <v>1</v>
      </c>
      <c r="BC89" s="23">
        <f>INDEX(Model!$R89:$V89,,MATCH(Model!BC$14,Model!$R$14:'Model'!$V$14,FALSE))*INDEX(Model!$X89:$AB89,MATCH(Model!BC$12+Model!BC$13,Model!$X$14:$AB$14,FALSE))</f>
        <v>1</v>
      </c>
      <c r="BD89" s="60"/>
      <c r="BE89" s="33">
        <f>Model!C89*1%</f>
        <v>162.26189814133889</v>
      </c>
      <c r="BF89" s="1"/>
      <c r="BG89" s="1"/>
      <c r="BH89" s="38">
        <f>IF(Model!$C89&lt;Model!CI$12,Model!CI$13,0)</f>
        <v>0</v>
      </c>
      <c r="BI89" s="38">
        <f>IF(Model!$C89&lt;Model!CJ$12,Model!CJ$13,0)</f>
        <v>0</v>
      </c>
      <c r="BJ89" s="38">
        <f>IF(Model!$C89&lt;Model!CK$12,Model!CK$13,0)</f>
        <v>0</v>
      </c>
      <c r="BK89" s="38">
        <f>IF(Model!$C89&lt;Model!CL$12,Model!CL$13,0)</f>
        <v>0</v>
      </c>
      <c r="BL89" s="38">
        <f>IF(Model!$C89&lt;Model!CM$12,Model!CM$13,0)</f>
        <v>0</v>
      </c>
      <c r="BM89" s="38">
        <f>IF(Model!$C89&lt;Model!CN$12,Model!CN$13,0)</f>
        <v>0</v>
      </c>
      <c r="BN89" s="38">
        <f>IF(Model!$C89&lt;Model!CO$12,Model!CO$13,0)</f>
        <v>0</v>
      </c>
      <c r="BO89" s="38">
        <f>IF(Model!$C89&lt;Model!CP$12,Model!CP$13,0)</f>
        <v>0</v>
      </c>
      <c r="BP89" s="38">
        <f>IF(Model!$C89&lt;Model!CQ$12,Model!CQ$13,0)</f>
        <v>0</v>
      </c>
      <c r="BQ89" s="38">
        <f>IF(Model!$C89&lt;Model!CR$12,Model!CR$13,0)</f>
        <v>0</v>
      </c>
      <c r="BR89" s="38">
        <f>IF(Model!$C89&lt;Model!CS$12,Model!CS$13,0)</f>
        <v>0</v>
      </c>
      <c r="BS89" s="38">
        <f>IF(Model!$C89&lt;Model!CT$12,Model!CT$13,0)</f>
        <v>0</v>
      </c>
      <c r="BT89" s="38">
        <f>IF(Model!$C89&lt;Model!CU$12,Model!CU$13,0)</f>
        <v>0</v>
      </c>
      <c r="BU89" s="38">
        <f>IF(Model!$C89&lt;Model!CV$12,Model!CV$13,0)</f>
        <v>0</v>
      </c>
      <c r="BV89" s="38">
        <f>IF(Model!$C89&lt;Model!CW$12,Model!CW$13,0)</f>
        <v>0</v>
      </c>
      <c r="BW89" s="38">
        <f>IF(Model!$C89&lt;Model!CX$12,Model!CX$13,0)</f>
        <v>0</v>
      </c>
      <c r="BX89" s="38">
        <f>IF(Model!$C89&lt;Model!CY$12,Model!CY$13,0)</f>
        <v>0</v>
      </c>
      <c r="BY89" s="38">
        <f>IF(Model!$C89&lt;Model!CZ$12,Model!CZ$13,0)</f>
        <v>0</v>
      </c>
      <c r="BZ89" s="38">
        <f>IF(Model!$C89&lt;Model!DA$12,Model!DA$13,0)</f>
        <v>0</v>
      </c>
      <c r="CA89" s="38">
        <f>IF(Model!$C89&lt;Model!DB$12,Model!DB$13,0)</f>
        <v>0</v>
      </c>
      <c r="CB89" s="38">
        <f>IF(Model!$C89&lt;Model!DC$12,Model!DC$13,0)</f>
        <v>0</v>
      </c>
      <c r="CC89" s="38">
        <f>IF(Model!$C89&lt;Model!DD$12,Model!DD$13,0)</f>
        <v>0</v>
      </c>
      <c r="CD89" s="38">
        <f>IF(Model!$C89&lt;Model!DE$12,Model!DE$13,0)</f>
        <v>0</v>
      </c>
      <c r="CE89" s="38">
        <f>IF(Model!$C89&lt;Model!DF$12,Model!DF$13,0)</f>
        <v>0</v>
      </c>
      <c r="CF89" s="38">
        <f>IF(Model!$C89&lt;Model!DG$12,Model!DG$13,0)</f>
        <v>0</v>
      </c>
      <c r="CG89" s="1"/>
      <c r="CH89" s="1"/>
      <c r="CI89" s="40">
        <f>Model!$BE89+Model!BH89-50</f>
        <v>112.26189814133889</v>
      </c>
      <c r="CJ89" s="40">
        <f>Model!$BE89+Model!BI89-50</f>
        <v>112.26189814133889</v>
      </c>
      <c r="CK89" s="40">
        <f>Model!$BE89+Model!BJ89-50</f>
        <v>112.26189814133889</v>
      </c>
      <c r="CL89" s="40">
        <f>Model!$BE89+Model!BK89-50</f>
        <v>112.26189814133889</v>
      </c>
      <c r="CM89" s="40">
        <f>Model!$BE89+Model!BL89-50</f>
        <v>112.26189814133889</v>
      </c>
      <c r="CN89" s="40">
        <f>Model!$BE89+Model!BM89-50</f>
        <v>112.26189814133889</v>
      </c>
      <c r="CO89" s="40">
        <f>Model!$BE89+Model!BN89-50</f>
        <v>112.26189814133889</v>
      </c>
      <c r="CP89" s="40">
        <f>Model!$BE89+Model!BO89-50</f>
        <v>112.26189814133889</v>
      </c>
      <c r="CQ89" s="40">
        <f>Model!$BE89+Model!BP89-50</f>
        <v>112.26189814133889</v>
      </c>
      <c r="CR89" s="40">
        <f>Model!$BE89+Model!BQ89-50</f>
        <v>112.26189814133889</v>
      </c>
      <c r="CS89" s="40">
        <f>Model!$BE89+Model!BR89-50</f>
        <v>112.26189814133889</v>
      </c>
      <c r="CT89" s="40">
        <f>Model!$BE89+Model!BS89-50</f>
        <v>112.26189814133889</v>
      </c>
      <c r="CU89" s="40">
        <f>Model!$BE89+Model!BT89-50</f>
        <v>112.26189814133889</v>
      </c>
      <c r="CV89" s="40">
        <f>Model!$BE89+Model!BU89-50</f>
        <v>112.26189814133889</v>
      </c>
      <c r="CW89" s="40">
        <f>Model!$BE89+Model!BV89-50</f>
        <v>112.26189814133889</v>
      </c>
      <c r="CX89" s="40">
        <f>Model!$BE89+Model!BW89-50</f>
        <v>112.26189814133889</v>
      </c>
      <c r="CY89" s="40">
        <f>Model!$BE89+Model!BX89-50</f>
        <v>112.26189814133889</v>
      </c>
      <c r="CZ89" s="40">
        <f>Model!$BE89+Model!BY89-50</f>
        <v>112.26189814133889</v>
      </c>
      <c r="DA89" s="40">
        <f>Model!$BE89+Model!BZ89-50</f>
        <v>112.26189814133889</v>
      </c>
      <c r="DB89" s="40">
        <f>Model!$BE89+Model!CA89-50</f>
        <v>112.26189814133889</v>
      </c>
      <c r="DC89" s="40">
        <f>Model!$BE89+Model!CB89-50</f>
        <v>112.26189814133889</v>
      </c>
      <c r="DD89" s="40">
        <f>Model!$BE89+Model!CC89-50</f>
        <v>112.26189814133889</v>
      </c>
      <c r="DE89" s="40">
        <f>Model!$BE89+Model!CD89-50</f>
        <v>112.26189814133889</v>
      </c>
      <c r="DF89" s="40">
        <f>Model!$BE89+Model!CE89-50</f>
        <v>112.26189814133889</v>
      </c>
      <c r="DG89" s="40">
        <f>Model!$BE89+Model!CF89-50</f>
        <v>112.26189814133889</v>
      </c>
      <c r="DH89" s="36"/>
      <c r="DI89" s="36"/>
      <c r="DJ89" s="40">
        <f>Model!AE89*Model!CI89</f>
        <v>112.26189814133889</v>
      </c>
      <c r="DK89" s="40">
        <f>Model!AF89*Model!CJ89</f>
        <v>112.26189814133889</v>
      </c>
      <c r="DL89" s="40">
        <f>Model!AG89*Model!CK89</f>
        <v>72.970233791870285</v>
      </c>
      <c r="DM89" s="40">
        <f>Model!AH89*Model!CL89</f>
        <v>112.26189814133889</v>
      </c>
      <c r="DN89" s="40">
        <f>Model!AI89*Model!CM89</f>
        <v>112.26189814133889</v>
      </c>
      <c r="DO89" s="40">
        <f>Model!AJ89*Model!CN89</f>
        <v>112.26189814133889</v>
      </c>
      <c r="DP89" s="40">
        <f>Model!AK89*Model!CO89</f>
        <v>112.26189814133889</v>
      </c>
      <c r="DQ89" s="40">
        <f>Model!AL89*Model!CP89</f>
        <v>72.970233791870285</v>
      </c>
      <c r="DR89" s="40">
        <f>Model!AM89*Model!CQ89</f>
        <v>112.26189814133889</v>
      </c>
      <c r="DS89" s="40">
        <f>Model!AN89*Model!CR89</f>
        <v>112.26189814133889</v>
      </c>
      <c r="DT89" s="40">
        <f>Model!AO89*Model!CS89</f>
        <v>112.26189814133889</v>
      </c>
      <c r="DU89" s="40">
        <f>Model!AP89*Model!CT89</f>
        <v>112.26189814133889</v>
      </c>
      <c r="DV89" s="40">
        <f>Model!AQ89*Model!CU89</f>
        <v>72.970233791870285</v>
      </c>
      <c r="DW89" s="40">
        <f>Model!AR89*Model!CV89</f>
        <v>112.26189814133889</v>
      </c>
      <c r="DX89" s="40">
        <f>Model!AS89*Model!CW89</f>
        <v>112.26189814133889</v>
      </c>
      <c r="DY89" s="40">
        <f>Model!AT89*Model!CX89</f>
        <v>112.26189814133889</v>
      </c>
      <c r="DZ89" s="40">
        <f>Model!AU89*Model!CY89</f>
        <v>112.26189814133889</v>
      </c>
      <c r="EA89" s="40">
        <f>Model!AV89*Model!CZ89</f>
        <v>72.970233791870285</v>
      </c>
      <c r="EB89" s="40">
        <f>Model!AW89*Model!DA89</f>
        <v>112.26189814133889</v>
      </c>
      <c r="EC89" s="40">
        <f>Model!AX89*Model!DB89</f>
        <v>112.26189814133889</v>
      </c>
      <c r="ED89" s="40">
        <f>Model!AY89*Model!DC89</f>
        <v>112.26189814133889</v>
      </c>
      <c r="EE89" s="40">
        <f>Model!AZ89*Model!DD89</f>
        <v>112.26189814133889</v>
      </c>
      <c r="EF89" s="40">
        <f>Model!BA89*Model!DE89</f>
        <v>72.970233791870285</v>
      </c>
      <c r="EG89" s="40">
        <f>Model!BB89*Model!DF89</f>
        <v>112.26189814133889</v>
      </c>
      <c r="EH89" s="40">
        <f>Model!BC89*Model!DG89</f>
        <v>112.26189814133889</v>
      </c>
      <c r="EI89" s="36"/>
      <c r="EJ89" s="36"/>
      <c r="EK89" s="36"/>
      <c r="EL89" s="36"/>
      <c r="EM89" s="36"/>
      <c r="EN89" s="36"/>
      <c r="EO89" s="36"/>
      <c r="EP89" s="36"/>
      <c r="EQ89" s="36"/>
      <c r="ER89" s="36"/>
      <c r="ES89" s="36"/>
      <c r="ET89" s="36"/>
      <c r="EU89" s="36"/>
    </row>
    <row r="90" spans="1:151">
      <c r="A90">
        <v>1080</v>
      </c>
      <c r="B90" s="29">
        <f>INDEX('Customer Longevity'!$A$7:$A$206,MATCH(Scratch!A90,'Customer Longevity'!$B$7:$B$206,0))</f>
        <v>6.8030757062364016</v>
      </c>
      <c r="C90" s="3">
        <f ca="1">VLOOKUP(A90,'Average Balance'!A:B,2,FALSE)</f>
        <v>25823.657199280104</v>
      </c>
      <c r="D90" s="3"/>
      <c r="E90" s="29">
        <f>INDEX('Distance to Each Branch'!$C$7:$C$806,MATCH(Scratch!$A90&amp;Scratch!E$14,'Distance to Each Branch'!$K$7:$K$806,0))</f>
        <v>6.4786108922123455</v>
      </c>
      <c r="F90" s="29">
        <f>INDEX('Distance to Each Branch'!$C$7:$C$806,MATCH(Scratch!$A90&amp;Scratch!F$14,'Distance to Each Branch'!$K$7:$K$806,0))</f>
        <v>2.788744736784432</v>
      </c>
      <c r="G90" s="29">
        <f>INDEX('Distance to Each Branch'!$C$7:$C$806,MATCH(Scratch!$A90&amp;Scratch!G$14,'Distance to Each Branch'!$K$7:$K$806,0))</f>
        <v>4.0568024432435763</v>
      </c>
      <c r="H90" s="29">
        <f>INDEX('Distance to Each Branch'!$C$7:$C$806,MATCH(Scratch!$A90&amp;Scratch!H$14,'Distance to Each Branch'!$K$7:$K$806,0))</f>
        <v>3.8521255567625539</v>
      </c>
      <c r="I90" s="29" t="str">
        <f t="shared" si="25"/>
        <v>Branch B</v>
      </c>
      <c r="K90" s="34">
        <f>MIN(Model!E90:'Model'!H90)</f>
        <v>2.788744736784432</v>
      </c>
      <c r="L90" s="34">
        <v>0</v>
      </c>
      <c r="M90" s="29">
        <f>IF(Model!E90=Model!$K90,SMALL(Model!$E90:'Model'!$H90,2)-Model!$K90,0)</f>
        <v>0</v>
      </c>
      <c r="N90" s="29">
        <f>IF(Model!F90=Model!$K90,SMALL(Model!$E90:'Model'!$H90,2)-Model!$K90,0)</f>
        <v>1.0633808199781218</v>
      </c>
      <c r="O90" s="29">
        <f>IF(Model!G90=Model!$K90,SMALL(Model!$E90:'Model'!$H90,2)-Model!$K90,0)</f>
        <v>0</v>
      </c>
      <c r="P90" s="29">
        <f>IF(Model!H90=Model!$K90,SMALL(Model!$E90:'Model'!$H90,2)-Model!$K90,0)</f>
        <v>0</v>
      </c>
      <c r="R90" s="23">
        <v>1</v>
      </c>
      <c r="S90" s="23">
        <f>(1-IF(Model!M90=0,0,INDEX('Branch Closure Driven Attrition'!$D$9:$G$12,MATCH(Model!$B90,'Branch Closure Driven Attrition'!$C$9:$C$12,TRUE),MATCH(Model!M90,'Branch Closure Driven Attrition'!$D$8:$G$8,TRUE))))</f>
        <v>1</v>
      </c>
      <c r="T90" s="23">
        <f>(1-IF(Model!N90=0,0,INDEX('Branch Closure Driven Attrition'!$D$9:$G$12,MATCH(Model!$B90,'Branch Closure Driven Attrition'!$C$9:$C$12,TRUE),MATCH(Model!N90,'Branch Closure Driven Attrition'!$D$8:$G$8,TRUE))))</f>
        <v>0.65</v>
      </c>
      <c r="U90" s="23">
        <f>(1-IF(Model!O90=0,0,INDEX('Branch Closure Driven Attrition'!$D$9:$G$12,MATCH(Model!$B90,'Branch Closure Driven Attrition'!$C$9:$C$12,TRUE),MATCH(Model!O90,'Branch Closure Driven Attrition'!$D$8:$G$8,TRUE))))</f>
        <v>1</v>
      </c>
      <c r="V90" s="23">
        <f>(1-IF(Model!P90=0,0,INDEX('Branch Closure Driven Attrition'!$D$9:$G$12,MATCH(Model!$B90,'Branch Closure Driven Attrition'!$C$9:$C$12,TRUE),MATCH(Model!P90,'Branch Closure Driven Attrition'!$D$8:$G$8,TRUE))))</f>
        <v>1</v>
      </c>
      <c r="W90" s="29"/>
      <c r="X90" s="23">
        <f>Model!R90</f>
        <v>1</v>
      </c>
      <c r="Y90" s="23">
        <f>IF(Model!$C90&lt;'Fee Driven Attrition'!$I$8,1-IF(Model!Y$13='Fee Driven Attrition'!$J$7,'Fee Driven Attrition'!$J$8,'Fee Driven Attrition'!$K$8),1)</f>
        <v>1</v>
      </c>
      <c r="Z90" s="23">
        <f>IF(Model!$C90&lt;'Fee Driven Attrition'!$I$9,1-IF(Model!Z$13='Fee Driven Attrition'!$J$7,'Fee Driven Attrition'!$J$9,'Fee Driven Attrition'!$K$9),1)</f>
        <v>1</v>
      </c>
      <c r="AA90" s="23">
        <f>IF(Model!$C90&lt;'Fee Driven Attrition'!$I$8,1-IF(Model!AA$13='Fee Driven Attrition'!$J$7,'Fee Driven Attrition'!$J$8,'Fee Driven Attrition'!$K$8),1)</f>
        <v>1</v>
      </c>
      <c r="AB90" s="23">
        <f>IF(Model!$C90&lt;'Fee Driven Attrition'!$I$9,1-IF(Model!AB$13='Fee Driven Attrition'!$J$7,'Fee Driven Attrition'!$J$9,'Fee Driven Attrition'!$K$9),1)</f>
        <v>1</v>
      </c>
      <c r="AC90" s="29"/>
      <c r="AD90" s="23"/>
      <c r="AE90" s="23">
        <f>INDEX(Model!$R90:$V90,,MATCH(Model!AE$14,Model!$R$14:'Model'!$V$14,FALSE))*INDEX(Model!$X90:$AB90,MATCH(Model!AE$12+Model!AE$13,Model!$X$14:$AB$14,FALSE))</f>
        <v>1</v>
      </c>
      <c r="AF90" s="23">
        <f>INDEX(Model!$R90:$V90,,MATCH(Model!AF$14,Model!$R$14:'Model'!$V$14,FALSE))*INDEX(Model!$X90:$AB90,MATCH(Model!AF$12+Model!AF$13,Model!$X$14:$AB$14,FALSE))</f>
        <v>1</v>
      </c>
      <c r="AG90" s="23">
        <f>INDEX(Model!$R90:$V90,,MATCH(Model!AG$14,Model!$R$14:'Model'!$V$14,FALSE))*INDEX(Model!$X90:$AB90,MATCH(Model!AG$12+Model!AG$13,Model!$X$14:$AB$14,FALSE))</f>
        <v>0.65</v>
      </c>
      <c r="AH90" s="23">
        <f>INDEX(Model!$R90:$V90,,MATCH(Model!AH$14,Model!$R$14:'Model'!$V$14,FALSE))*INDEX(Model!$X90:$AB90,MATCH(Model!AH$12+Model!AH$13,Model!$X$14:$AB$14,FALSE))</f>
        <v>1</v>
      </c>
      <c r="AI90" s="23">
        <f>INDEX(Model!$R90:$V90,,MATCH(Model!AI$14,Model!$R$14:'Model'!$V$14,FALSE))*INDEX(Model!$X90:$AB90,MATCH(Model!AI$12+Model!AI$13,Model!$X$14:$AB$14,FALSE))</f>
        <v>1</v>
      </c>
      <c r="AJ90" s="23">
        <f>INDEX(Model!$R90:$V90,,MATCH(Model!AJ$14,Model!$R$14:'Model'!$V$14,FALSE))*INDEX(Model!$X90:$AB90,MATCH(Model!AJ$12+Model!AJ$13,Model!$X$14:$AB$14,FALSE))</f>
        <v>1</v>
      </c>
      <c r="AK90" s="23">
        <f>INDEX(Model!$R90:$V90,,MATCH(Model!AK$14,Model!$R$14:'Model'!$V$14,FALSE))*INDEX(Model!$X90:$AB90,MATCH(Model!AK$12+Model!AK$13,Model!$X$14:$AB$14,FALSE))</f>
        <v>1</v>
      </c>
      <c r="AL90" s="23">
        <f>INDEX(Model!$R90:$V90,,MATCH(Model!AL$14,Model!$R$14:'Model'!$V$14,FALSE))*INDEX(Model!$X90:$AB90,MATCH(Model!AL$12+Model!AL$13,Model!$X$14:$AB$14,FALSE))</f>
        <v>0.65</v>
      </c>
      <c r="AM90" s="23">
        <f>INDEX(Model!$R90:$V90,,MATCH(Model!AM$14,Model!$R$14:'Model'!$V$14,FALSE))*INDEX(Model!$X90:$AB90,MATCH(Model!AM$12+Model!AM$13,Model!$X$14:$AB$14,FALSE))</f>
        <v>1</v>
      </c>
      <c r="AN90" s="23">
        <f>INDEX(Model!$R90:$V90,,MATCH(Model!AN$14,Model!$R$14:'Model'!$V$14,FALSE))*INDEX(Model!$X90:$AB90,MATCH(Model!AN$12+Model!AN$13,Model!$X$14:$AB$14,FALSE))</f>
        <v>1</v>
      </c>
      <c r="AO90" s="23">
        <f>INDEX(Model!$R90:$V90,,MATCH(Model!AO$14,Model!$R$14:'Model'!$V$14,FALSE))*INDEX(Model!$X90:$AB90,MATCH(Model!AO$12+Model!AO$13,Model!$X$14:$AB$14,FALSE))</f>
        <v>1</v>
      </c>
      <c r="AP90" s="23">
        <f>INDEX(Model!$R90:$V90,,MATCH(Model!AP$14,Model!$R$14:'Model'!$V$14,FALSE))*INDEX(Model!$X90:$AB90,MATCH(Model!AP$12+Model!AP$13,Model!$X$14:$AB$14,FALSE))</f>
        <v>1</v>
      </c>
      <c r="AQ90" s="23">
        <f>INDEX(Model!$R90:$V90,,MATCH(Model!AQ$14,Model!$R$14:'Model'!$V$14,FALSE))*INDEX(Model!$X90:$AB90,MATCH(Model!AQ$12+Model!AQ$13,Model!$X$14:$AB$14,FALSE))</f>
        <v>0.65</v>
      </c>
      <c r="AR90" s="23">
        <f>INDEX(Model!$R90:$V90,,MATCH(Model!AR$14,Model!$R$14:'Model'!$V$14,FALSE))*INDEX(Model!$X90:$AB90,MATCH(Model!AR$12+Model!AR$13,Model!$X$14:$AB$14,FALSE))</f>
        <v>1</v>
      </c>
      <c r="AS90" s="23">
        <f>INDEX(Model!$R90:$V90,,MATCH(Model!AS$14,Model!$R$14:'Model'!$V$14,FALSE))*INDEX(Model!$X90:$AB90,MATCH(Model!AS$12+Model!AS$13,Model!$X$14:$AB$14,FALSE))</f>
        <v>1</v>
      </c>
      <c r="AT90" s="23">
        <f>INDEX(Model!$R90:$V90,,MATCH(Model!AT$14,Model!$R$14:'Model'!$V$14,FALSE))*INDEX(Model!$X90:$AB90,MATCH(Model!AT$12+Model!AT$13,Model!$X$14:$AB$14,FALSE))</f>
        <v>1</v>
      </c>
      <c r="AU90" s="23">
        <f>INDEX(Model!$R90:$V90,,MATCH(Model!AU$14,Model!$R$14:'Model'!$V$14,FALSE))*INDEX(Model!$X90:$AB90,MATCH(Model!AU$12+Model!AU$13,Model!$X$14:$AB$14,FALSE))</f>
        <v>1</v>
      </c>
      <c r="AV90" s="23">
        <f>INDEX(Model!$R90:$V90,,MATCH(Model!AV$14,Model!$R$14:'Model'!$V$14,FALSE))*INDEX(Model!$X90:$AB90,MATCH(Model!AV$12+Model!AV$13,Model!$X$14:$AB$14,FALSE))</f>
        <v>0.65</v>
      </c>
      <c r="AW90" s="23">
        <f>INDEX(Model!$R90:$V90,,MATCH(Model!AW$14,Model!$R$14:'Model'!$V$14,FALSE))*INDEX(Model!$X90:$AB90,MATCH(Model!AW$12+Model!AW$13,Model!$X$14:$AB$14,FALSE))</f>
        <v>1</v>
      </c>
      <c r="AX90" s="23">
        <f>INDEX(Model!$R90:$V90,,MATCH(Model!AX$14,Model!$R$14:'Model'!$V$14,FALSE))*INDEX(Model!$X90:$AB90,MATCH(Model!AX$12+Model!AX$13,Model!$X$14:$AB$14,FALSE))</f>
        <v>1</v>
      </c>
      <c r="AY90" s="23">
        <f>INDEX(Model!$R90:$V90,,MATCH(Model!AY$14,Model!$R$14:'Model'!$V$14,FALSE))*INDEX(Model!$X90:$AB90,MATCH(Model!AY$12+Model!AY$13,Model!$X$14:$AB$14,FALSE))</f>
        <v>1</v>
      </c>
      <c r="AZ90" s="23">
        <f>INDEX(Model!$R90:$V90,,MATCH(Model!AZ$14,Model!$R$14:'Model'!$V$14,FALSE))*INDEX(Model!$X90:$AB90,MATCH(Model!AZ$12+Model!AZ$13,Model!$X$14:$AB$14,FALSE))</f>
        <v>1</v>
      </c>
      <c r="BA90" s="23">
        <f>INDEX(Model!$R90:$V90,,MATCH(Model!BA$14,Model!$R$14:'Model'!$V$14,FALSE))*INDEX(Model!$X90:$AB90,MATCH(Model!BA$12+Model!BA$13,Model!$X$14:$AB$14,FALSE))</f>
        <v>0.65</v>
      </c>
      <c r="BB90" s="23">
        <f>INDEX(Model!$R90:$V90,,MATCH(Model!BB$14,Model!$R$14:'Model'!$V$14,FALSE))*INDEX(Model!$X90:$AB90,MATCH(Model!BB$12+Model!BB$13,Model!$X$14:$AB$14,FALSE))</f>
        <v>1</v>
      </c>
      <c r="BC90" s="23">
        <f>INDEX(Model!$R90:$V90,,MATCH(Model!BC$14,Model!$R$14:'Model'!$V$14,FALSE))*INDEX(Model!$X90:$AB90,MATCH(Model!BC$12+Model!BC$13,Model!$X$14:$AB$14,FALSE))</f>
        <v>1</v>
      </c>
      <c r="BD90" s="60"/>
      <c r="BE90" s="33">
        <f>Model!C90*1%</f>
        <v>258.23657199280103</v>
      </c>
      <c r="BF90" s="1"/>
      <c r="BG90" s="1"/>
      <c r="BH90" s="38">
        <f>IF(Model!$C90&lt;Model!CI$12,Model!CI$13,0)</f>
        <v>0</v>
      </c>
      <c r="BI90" s="38">
        <f>IF(Model!$C90&lt;Model!CJ$12,Model!CJ$13,0)</f>
        <v>0</v>
      </c>
      <c r="BJ90" s="38">
        <f>IF(Model!$C90&lt;Model!CK$12,Model!CK$13,0)</f>
        <v>0</v>
      </c>
      <c r="BK90" s="38">
        <f>IF(Model!$C90&lt;Model!CL$12,Model!CL$13,0)</f>
        <v>0</v>
      </c>
      <c r="BL90" s="38">
        <f>IF(Model!$C90&lt;Model!CM$12,Model!CM$13,0)</f>
        <v>0</v>
      </c>
      <c r="BM90" s="38">
        <f>IF(Model!$C90&lt;Model!CN$12,Model!CN$13,0)</f>
        <v>0</v>
      </c>
      <c r="BN90" s="38">
        <f>IF(Model!$C90&lt;Model!CO$12,Model!CO$13,0)</f>
        <v>0</v>
      </c>
      <c r="BO90" s="38">
        <f>IF(Model!$C90&lt;Model!CP$12,Model!CP$13,0)</f>
        <v>0</v>
      </c>
      <c r="BP90" s="38">
        <f>IF(Model!$C90&lt;Model!CQ$12,Model!CQ$13,0)</f>
        <v>0</v>
      </c>
      <c r="BQ90" s="38">
        <f>IF(Model!$C90&lt;Model!CR$12,Model!CR$13,0)</f>
        <v>0</v>
      </c>
      <c r="BR90" s="38">
        <f>IF(Model!$C90&lt;Model!CS$12,Model!CS$13,0)</f>
        <v>0</v>
      </c>
      <c r="BS90" s="38">
        <f>IF(Model!$C90&lt;Model!CT$12,Model!CT$13,0)</f>
        <v>0</v>
      </c>
      <c r="BT90" s="38">
        <f>IF(Model!$C90&lt;Model!CU$12,Model!CU$13,0)</f>
        <v>0</v>
      </c>
      <c r="BU90" s="38">
        <f>IF(Model!$C90&lt;Model!CV$12,Model!CV$13,0)</f>
        <v>0</v>
      </c>
      <c r="BV90" s="38">
        <f>IF(Model!$C90&lt;Model!CW$12,Model!CW$13,0)</f>
        <v>0</v>
      </c>
      <c r="BW90" s="38">
        <f>IF(Model!$C90&lt;Model!CX$12,Model!CX$13,0)</f>
        <v>0</v>
      </c>
      <c r="BX90" s="38">
        <f>IF(Model!$C90&lt;Model!CY$12,Model!CY$13,0)</f>
        <v>0</v>
      </c>
      <c r="BY90" s="38">
        <f>IF(Model!$C90&lt;Model!CZ$12,Model!CZ$13,0)</f>
        <v>0</v>
      </c>
      <c r="BZ90" s="38">
        <f>IF(Model!$C90&lt;Model!DA$12,Model!DA$13,0)</f>
        <v>0</v>
      </c>
      <c r="CA90" s="38">
        <f>IF(Model!$C90&lt;Model!DB$12,Model!DB$13,0)</f>
        <v>0</v>
      </c>
      <c r="CB90" s="38">
        <f>IF(Model!$C90&lt;Model!DC$12,Model!DC$13,0)</f>
        <v>0</v>
      </c>
      <c r="CC90" s="38">
        <f>IF(Model!$C90&lt;Model!DD$12,Model!DD$13,0)</f>
        <v>0</v>
      </c>
      <c r="CD90" s="38">
        <f>IF(Model!$C90&lt;Model!DE$12,Model!DE$13,0)</f>
        <v>0</v>
      </c>
      <c r="CE90" s="38">
        <f>IF(Model!$C90&lt;Model!DF$12,Model!DF$13,0)</f>
        <v>0</v>
      </c>
      <c r="CF90" s="38">
        <f>IF(Model!$C90&lt;Model!DG$12,Model!DG$13,0)</f>
        <v>0</v>
      </c>
      <c r="CG90" s="1"/>
      <c r="CH90" s="1"/>
      <c r="CI90" s="40">
        <f>Model!$BE90+Model!BH90-50</f>
        <v>208.23657199280103</v>
      </c>
      <c r="CJ90" s="40">
        <f>Model!$BE90+Model!BI90-50</f>
        <v>208.23657199280103</v>
      </c>
      <c r="CK90" s="40">
        <f>Model!$BE90+Model!BJ90-50</f>
        <v>208.23657199280103</v>
      </c>
      <c r="CL90" s="40">
        <f>Model!$BE90+Model!BK90-50</f>
        <v>208.23657199280103</v>
      </c>
      <c r="CM90" s="40">
        <f>Model!$BE90+Model!BL90-50</f>
        <v>208.23657199280103</v>
      </c>
      <c r="CN90" s="40">
        <f>Model!$BE90+Model!BM90-50</f>
        <v>208.23657199280103</v>
      </c>
      <c r="CO90" s="40">
        <f>Model!$BE90+Model!BN90-50</f>
        <v>208.23657199280103</v>
      </c>
      <c r="CP90" s="40">
        <f>Model!$BE90+Model!BO90-50</f>
        <v>208.23657199280103</v>
      </c>
      <c r="CQ90" s="40">
        <f>Model!$BE90+Model!BP90-50</f>
        <v>208.23657199280103</v>
      </c>
      <c r="CR90" s="40">
        <f>Model!$BE90+Model!BQ90-50</f>
        <v>208.23657199280103</v>
      </c>
      <c r="CS90" s="40">
        <f>Model!$BE90+Model!BR90-50</f>
        <v>208.23657199280103</v>
      </c>
      <c r="CT90" s="40">
        <f>Model!$BE90+Model!BS90-50</f>
        <v>208.23657199280103</v>
      </c>
      <c r="CU90" s="40">
        <f>Model!$BE90+Model!BT90-50</f>
        <v>208.23657199280103</v>
      </c>
      <c r="CV90" s="40">
        <f>Model!$BE90+Model!BU90-50</f>
        <v>208.23657199280103</v>
      </c>
      <c r="CW90" s="40">
        <f>Model!$BE90+Model!BV90-50</f>
        <v>208.23657199280103</v>
      </c>
      <c r="CX90" s="40">
        <f>Model!$BE90+Model!BW90-50</f>
        <v>208.23657199280103</v>
      </c>
      <c r="CY90" s="40">
        <f>Model!$BE90+Model!BX90-50</f>
        <v>208.23657199280103</v>
      </c>
      <c r="CZ90" s="40">
        <f>Model!$BE90+Model!BY90-50</f>
        <v>208.23657199280103</v>
      </c>
      <c r="DA90" s="40">
        <f>Model!$BE90+Model!BZ90-50</f>
        <v>208.23657199280103</v>
      </c>
      <c r="DB90" s="40">
        <f>Model!$BE90+Model!CA90-50</f>
        <v>208.23657199280103</v>
      </c>
      <c r="DC90" s="40">
        <f>Model!$BE90+Model!CB90-50</f>
        <v>208.23657199280103</v>
      </c>
      <c r="DD90" s="40">
        <f>Model!$BE90+Model!CC90-50</f>
        <v>208.23657199280103</v>
      </c>
      <c r="DE90" s="40">
        <f>Model!$BE90+Model!CD90-50</f>
        <v>208.23657199280103</v>
      </c>
      <c r="DF90" s="40">
        <f>Model!$BE90+Model!CE90-50</f>
        <v>208.23657199280103</v>
      </c>
      <c r="DG90" s="40">
        <f>Model!$BE90+Model!CF90-50</f>
        <v>208.23657199280103</v>
      </c>
      <c r="DH90" s="36"/>
      <c r="DI90" s="36"/>
      <c r="DJ90" s="40">
        <f>Model!AE90*Model!CI90</f>
        <v>208.23657199280103</v>
      </c>
      <c r="DK90" s="40">
        <f>Model!AF90*Model!CJ90</f>
        <v>208.23657199280103</v>
      </c>
      <c r="DL90" s="40">
        <f>Model!AG90*Model!CK90</f>
        <v>135.35377179532068</v>
      </c>
      <c r="DM90" s="40">
        <f>Model!AH90*Model!CL90</f>
        <v>208.23657199280103</v>
      </c>
      <c r="DN90" s="40">
        <f>Model!AI90*Model!CM90</f>
        <v>208.23657199280103</v>
      </c>
      <c r="DO90" s="40">
        <f>Model!AJ90*Model!CN90</f>
        <v>208.23657199280103</v>
      </c>
      <c r="DP90" s="40">
        <f>Model!AK90*Model!CO90</f>
        <v>208.23657199280103</v>
      </c>
      <c r="DQ90" s="40">
        <f>Model!AL90*Model!CP90</f>
        <v>135.35377179532068</v>
      </c>
      <c r="DR90" s="40">
        <f>Model!AM90*Model!CQ90</f>
        <v>208.23657199280103</v>
      </c>
      <c r="DS90" s="40">
        <f>Model!AN90*Model!CR90</f>
        <v>208.23657199280103</v>
      </c>
      <c r="DT90" s="40">
        <f>Model!AO90*Model!CS90</f>
        <v>208.23657199280103</v>
      </c>
      <c r="DU90" s="40">
        <f>Model!AP90*Model!CT90</f>
        <v>208.23657199280103</v>
      </c>
      <c r="DV90" s="40">
        <f>Model!AQ90*Model!CU90</f>
        <v>135.35377179532068</v>
      </c>
      <c r="DW90" s="40">
        <f>Model!AR90*Model!CV90</f>
        <v>208.23657199280103</v>
      </c>
      <c r="DX90" s="40">
        <f>Model!AS90*Model!CW90</f>
        <v>208.23657199280103</v>
      </c>
      <c r="DY90" s="40">
        <f>Model!AT90*Model!CX90</f>
        <v>208.23657199280103</v>
      </c>
      <c r="DZ90" s="40">
        <f>Model!AU90*Model!CY90</f>
        <v>208.23657199280103</v>
      </c>
      <c r="EA90" s="40">
        <f>Model!AV90*Model!CZ90</f>
        <v>135.35377179532068</v>
      </c>
      <c r="EB90" s="40">
        <f>Model!AW90*Model!DA90</f>
        <v>208.23657199280103</v>
      </c>
      <c r="EC90" s="40">
        <f>Model!AX90*Model!DB90</f>
        <v>208.23657199280103</v>
      </c>
      <c r="ED90" s="40">
        <f>Model!AY90*Model!DC90</f>
        <v>208.23657199280103</v>
      </c>
      <c r="EE90" s="40">
        <f>Model!AZ90*Model!DD90</f>
        <v>208.23657199280103</v>
      </c>
      <c r="EF90" s="40">
        <f>Model!BA90*Model!DE90</f>
        <v>135.35377179532068</v>
      </c>
      <c r="EG90" s="40">
        <f>Model!BB90*Model!DF90</f>
        <v>208.23657199280103</v>
      </c>
      <c r="EH90" s="40">
        <f>Model!BC90*Model!DG90</f>
        <v>208.23657199280103</v>
      </c>
      <c r="EI90" s="36"/>
      <c r="EJ90" s="36"/>
      <c r="EK90" s="36"/>
      <c r="EL90" s="36"/>
      <c r="EM90" s="36"/>
      <c r="EN90" s="36"/>
      <c r="EO90" s="36"/>
      <c r="EP90" s="36"/>
      <c r="EQ90" s="36"/>
      <c r="ER90" s="36"/>
      <c r="ES90" s="36"/>
      <c r="ET90" s="36"/>
      <c r="EU90" s="36"/>
    </row>
    <row r="91" spans="1:151">
      <c r="A91">
        <v>1139</v>
      </c>
      <c r="B91" s="29">
        <f>INDEX('Customer Longevity'!$A$7:$A$206,MATCH(Scratch!A91,'Customer Longevity'!$B$7:$B$206,0))</f>
        <v>8.9627969151965452</v>
      </c>
      <c r="C91" s="3">
        <f ca="1">VLOOKUP(A91,'Average Balance'!A:B,2,FALSE)</f>
        <v>8618.3760319481371</v>
      </c>
      <c r="D91" s="3"/>
      <c r="E91" s="29">
        <f>INDEX('Distance to Each Branch'!$C$7:$C$806,MATCH(Scratch!$A91&amp;Scratch!E$14,'Distance to Each Branch'!$K$7:$K$806,0))</f>
        <v>3.3699129773331222</v>
      </c>
      <c r="F91" s="29">
        <f>INDEX('Distance to Each Branch'!$C$7:$C$806,MATCH(Scratch!$A91&amp;Scratch!F$14,'Distance to Each Branch'!$K$7:$K$806,0))</f>
        <v>3.45227211879708</v>
      </c>
      <c r="G91" s="29">
        <f>INDEX('Distance to Each Branch'!$C$7:$C$806,MATCH(Scratch!$A91&amp;Scratch!G$14,'Distance to Each Branch'!$K$7:$K$806,0))</f>
        <v>2.7232319812558767</v>
      </c>
      <c r="H91" s="29">
        <f>INDEX('Distance to Each Branch'!$C$7:$C$806,MATCH(Scratch!$A91&amp;Scratch!H$14,'Distance to Each Branch'!$K$7:$K$806,0))</f>
        <v>1.281847252296918</v>
      </c>
      <c r="I91" s="29" t="str">
        <f t="shared" si="25"/>
        <v>Branch D</v>
      </c>
      <c r="K91" s="34">
        <f>MIN(Model!E91:'Model'!H91)</f>
        <v>1.281847252296918</v>
      </c>
      <c r="L91" s="34">
        <v>0</v>
      </c>
      <c r="M91" s="29">
        <f>IF(Model!E91=Model!$K91,SMALL(Model!$E91:'Model'!$H91,2)-Model!$K91,0)</f>
        <v>0</v>
      </c>
      <c r="N91" s="29">
        <f>IF(Model!F91=Model!$K91,SMALL(Model!$E91:'Model'!$H91,2)-Model!$K91,0)</f>
        <v>0</v>
      </c>
      <c r="O91" s="29">
        <f>IF(Model!G91=Model!$K91,SMALL(Model!$E91:'Model'!$H91,2)-Model!$K91,0)</f>
        <v>0</v>
      </c>
      <c r="P91" s="29">
        <f>IF(Model!H91=Model!$K91,SMALL(Model!$E91:'Model'!$H91,2)-Model!$K91,0)</f>
        <v>1.4413847289589587</v>
      </c>
      <c r="R91" s="23">
        <v>1</v>
      </c>
      <c r="S91" s="23">
        <f>(1-IF(Model!M91=0,0,INDEX('Branch Closure Driven Attrition'!$D$9:$G$12,MATCH(Model!$B91,'Branch Closure Driven Attrition'!$C$9:$C$12,TRUE),MATCH(Model!M91,'Branch Closure Driven Attrition'!$D$8:$G$8,TRUE))))</f>
        <v>1</v>
      </c>
      <c r="T91" s="23">
        <f>(1-IF(Model!N91=0,0,INDEX('Branch Closure Driven Attrition'!$D$9:$G$12,MATCH(Model!$B91,'Branch Closure Driven Attrition'!$C$9:$C$12,TRUE),MATCH(Model!N91,'Branch Closure Driven Attrition'!$D$8:$G$8,TRUE))))</f>
        <v>1</v>
      </c>
      <c r="U91" s="23">
        <f>(1-IF(Model!O91=0,0,INDEX('Branch Closure Driven Attrition'!$D$9:$G$12,MATCH(Model!$B91,'Branch Closure Driven Attrition'!$C$9:$C$12,TRUE),MATCH(Model!O91,'Branch Closure Driven Attrition'!$D$8:$G$8,TRUE))))</f>
        <v>1</v>
      </c>
      <c r="V91" s="23">
        <f>(1-IF(Model!P91=0,0,INDEX('Branch Closure Driven Attrition'!$D$9:$G$12,MATCH(Model!$B91,'Branch Closure Driven Attrition'!$C$9:$C$12,TRUE),MATCH(Model!P91,'Branch Closure Driven Attrition'!$D$8:$G$8,TRUE))))</f>
        <v>0.65</v>
      </c>
      <c r="W91" s="29"/>
      <c r="X91" s="23">
        <f>Model!R91</f>
        <v>1</v>
      </c>
      <c r="Y91" s="23">
        <f>IF(Model!$C91&lt;'Fee Driven Attrition'!$I$8,1-IF(Model!Y$13='Fee Driven Attrition'!$J$7,'Fee Driven Attrition'!$J$8,'Fee Driven Attrition'!$K$8),1)</f>
        <v>0.9</v>
      </c>
      <c r="Z91" s="23">
        <f>IF(Model!$C91&lt;'Fee Driven Attrition'!$I$9,1-IF(Model!Z$13='Fee Driven Attrition'!$J$7,'Fee Driven Attrition'!$J$9,'Fee Driven Attrition'!$K$9),1)</f>
        <v>0.95</v>
      </c>
      <c r="AA91" s="23">
        <f>IF(Model!$C91&lt;'Fee Driven Attrition'!$I$8,1-IF(Model!AA$13='Fee Driven Attrition'!$J$7,'Fee Driven Attrition'!$J$8,'Fee Driven Attrition'!$K$8),1)</f>
        <v>0.8</v>
      </c>
      <c r="AB91" s="23">
        <f>IF(Model!$C91&lt;'Fee Driven Attrition'!$I$9,1-IF(Model!AB$13='Fee Driven Attrition'!$J$7,'Fee Driven Attrition'!$J$9,'Fee Driven Attrition'!$K$9),1)</f>
        <v>0.85</v>
      </c>
      <c r="AC91" s="29"/>
      <c r="AD91" s="23"/>
      <c r="AE91" s="23">
        <f>INDEX(Model!$R91:$V91,,MATCH(Model!AE$14,Model!$R$14:'Model'!$V$14,FALSE))*INDEX(Model!$X91:$AB91,MATCH(Model!AE$12+Model!AE$13,Model!$X$14:$AB$14,FALSE))</f>
        <v>1</v>
      </c>
      <c r="AF91" s="23">
        <f>INDEX(Model!$R91:$V91,,MATCH(Model!AF$14,Model!$R$14:'Model'!$V$14,FALSE))*INDEX(Model!$X91:$AB91,MATCH(Model!AF$12+Model!AF$13,Model!$X$14:$AB$14,FALSE))</f>
        <v>1</v>
      </c>
      <c r="AG91" s="23">
        <f>INDEX(Model!$R91:$V91,,MATCH(Model!AG$14,Model!$R$14:'Model'!$V$14,FALSE))*INDEX(Model!$X91:$AB91,MATCH(Model!AG$12+Model!AG$13,Model!$X$14:$AB$14,FALSE))</f>
        <v>1</v>
      </c>
      <c r="AH91" s="23">
        <f>INDEX(Model!$R91:$V91,,MATCH(Model!AH$14,Model!$R$14:'Model'!$V$14,FALSE))*INDEX(Model!$X91:$AB91,MATCH(Model!AH$12+Model!AH$13,Model!$X$14:$AB$14,FALSE))</f>
        <v>1</v>
      </c>
      <c r="AI91" s="23">
        <f>INDEX(Model!$R91:$V91,,MATCH(Model!AI$14,Model!$R$14:'Model'!$V$14,FALSE))*INDEX(Model!$X91:$AB91,MATCH(Model!AI$12+Model!AI$13,Model!$X$14:$AB$14,FALSE))</f>
        <v>0.65</v>
      </c>
      <c r="AJ91" s="23">
        <f>INDEX(Model!$R91:$V91,,MATCH(Model!AJ$14,Model!$R$14:'Model'!$V$14,FALSE))*INDEX(Model!$X91:$AB91,MATCH(Model!AJ$12+Model!AJ$13,Model!$X$14:$AB$14,FALSE))</f>
        <v>0.9</v>
      </c>
      <c r="AK91" s="23">
        <f>INDEX(Model!$R91:$V91,,MATCH(Model!AK$14,Model!$R$14:'Model'!$V$14,FALSE))*INDEX(Model!$X91:$AB91,MATCH(Model!AK$12+Model!AK$13,Model!$X$14:$AB$14,FALSE))</f>
        <v>0.9</v>
      </c>
      <c r="AL91" s="23">
        <f>INDEX(Model!$R91:$V91,,MATCH(Model!AL$14,Model!$R$14:'Model'!$V$14,FALSE))*INDEX(Model!$X91:$AB91,MATCH(Model!AL$12+Model!AL$13,Model!$X$14:$AB$14,FALSE))</f>
        <v>0.9</v>
      </c>
      <c r="AM91" s="23">
        <f>INDEX(Model!$R91:$V91,,MATCH(Model!AM$14,Model!$R$14:'Model'!$V$14,FALSE))*INDEX(Model!$X91:$AB91,MATCH(Model!AM$12+Model!AM$13,Model!$X$14:$AB$14,FALSE))</f>
        <v>0.9</v>
      </c>
      <c r="AN91" s="23">
        <f>INDEX(Model!$R91:$V91,,MATCH(Model!AN$14,Model!$R$14:'Model'!$V$14,FALSE))*INDEX(Model!$X91:$AB91,MATCH(Model!AN$12+Model!AN$13,Model!$X$14:$AB$14,FALSE))</f>
        <v>0.58500000000000008</v>
      </c>
      <c r="AO91" s="23">
        <f>INDEX(Model!$R91:$V91,,MATCH(Model!AO$14,Model!$R$14:'Model'!$V$14,FALSE))*INDEX(Model!$X91:$AB91,MATCH(Model!AO$12+Model!AO$13,Model!$X$14:$AB$14,FALSE))</f>
        <v>0.95</v>
      </c>
      <c r="AP91" s="23">
        <f>INDEX(Model!$R91:$V91,,MATCH(Model!AP$14,Model!$R$14:'Model'!$V$14,FALSE))*INDEX(Model!$X91:$AB91,MATCH(Model!AP$12+Model!AP$13,Model!$X$14:$AB$14,FALSE))</f>
        <v>0.95</v>
      </c>
      <c r="AQ91" s="23">
        <f>INDEX(Model!$R91:$V91,,MATCH(Model!AQ$14,Model!$R$14:'Model'!$V$14,FALSE))*INDEX(Model!$X91:$AB91,MATCH(Model!AQ$12+Model!AQ$13,Model!$X$14:$AB$14,FALSE))</f>
        <v>0.95</v>
      </c>
      <c r="AR91" s="23">
        <f>INDEX(Model!$R91:$V91,,MATCH(Model!AR$14,Model!$R$14:'Model'!$V$14,FALSE))*INDEX(Model!$X91:$AB91,MATCH(Model!AR$12+Model!AR$13,Model!$X$14:$AB$14,FALSE))</f>
        <v>0.95</v>
      </c>
      <c r="AS91" s="23">
        <f>INDEX(Model!$R91:$V91,,MATCH(Model!AS$14,Model!$R$14:'Model'!$V$14,FALSE))*INDEX(Model!$X91:$AB91,MATCH(Model!AS$12+Model!AS$13,Model!$X$14:$AB$14,FALSE))</f>
        <v>0.61749999999999994</v>
      </c>
      <c r="AT91" s="23">
        <f>INDEX(Model!$R91:$V91,,MATCH(Model!AT$14,Model!$R$14:'Model'!$V$14,FALSE))*INDEX(Model!$X91:$AB91,MATCH(Model!AT$12+Model!AT$13,Model!$X$14:$AB$14,FALSE))</f>
        <v>0.8</v>
      </c>
      <c r="AU91" s="23">
        <f>INDEX(Model!$R91:$V91,,MATCH(Model!AU$14,Model!$R$14:'Model'!$V$14,FALSE))*INDEX(Model!$X91:$AB91,MATCH(Model!AU$12+Model!AU$13,Model!$X$14:$AB$14,FALSE))</f>
        <v>0.8</v>
      </c>
      <c r="AV91" s="23">
        <f>INDEX(Model!$R91:$V91,,MATCH(Model!AV$14,Model!$R$14:'Model'!$V$14,FALSE))*INDEX(Model!$X91:$AB91,MATCH(Model!AV$12+Model!AV$13,Model!$X$14:$AB$14,FALSE))</f>
        <v>0.8</v>
      </c>
      <c r="AW91" s="23">
        <f>INDEX(Model!$R91:$V91,,MATCH(Model!AW$14,Model!$R$14:'Model'!$V$14,FALSE))*INDEX(Model!$X91:$AB91,MATCH(Model!AW$12+Model!AW$13,Model!$X$14:$AB$14,FALSE))</f>
        <v>0.8</v>
      </c>
      <c r="AX91" s="23">
        <f>INDEX(Model!$R91:$V91,,MATCH(Model!AX$14,Model!$R$14:'Model'!$V$14,FALSE))*INDEX(Model!$X91:$AB91,MATCH(Model!AX$12+Model!AX$13,Model!$X$14:$AB$14,FALSE))</f>
        <v>0.52</v>
      </c>
      <c r="AY91" s="23">
        <f>INDEX(Model!$R91:$V91,,MATCH(Model!AY$14,Model!$R$14:'Model'!$V$14,FALSE))*INDEX(Model!$X91:$AB91,MATCH(Model!AY$12+Model!AY$13,Model!$X$14:$AB$14,FALSE))</f>
        <v>0.85</v>
      </c>
      <c r="AZ91" s="23">
        <f>INDEX(Model!$R91:$V91,,MATCH(Model!AZ$14,Model!$R$14:'Model'!$V$14,FALSE))*INDEX(Model!$X91:$AB91,MATCH(Model!AZ$12+Model!AZ$13,Model!$X$14:$AB$14,FALSE))</f>
        <v>0.85</v>
      </c>
      <c r="BA91" s="23">
        <f>INDEX(Model!$R91:$V91,,MATCH(Model!BA$14,Model!$R$14:'Model'!$V$14,FALSE))*INDEX(Model!$X91:$AB91,MATCH(Model!BA$12+Model!BA$13,Model!$X$14:$AB$14,FALSE))</f>
        <v>0.85</v>
      </c>
      <c r="BB91" s="23">
        <f>INDEX(Model!$R91:$V91,,MATCH(Model!BB$14,Model!$R$14:'Model'!$V$14,FALSE))*INDEX(Model!$X91:$AB91,MATCH(Model!BB$12+Model!BB$13,Model!$X$14:$AB$14,FALSE))</f>
        <v>0.85</v>
      </c>
      <c r="BC91" s="23">
        <f>INDEX(Model!$R91:$V91,,MATCH(Model!BC$14,Model!$R$14:'Model'!$V$14,FALSE))*INDEX(Model!$X91:$AB91,MATCH(Model!BC$12+Model!BC$13,Model!$X$14:$AB$14,FALSE))</f>
        <v>0.55249999999999999</v>
      </c>
      <c r="BD91" s="60"/>
      <c r="BE91" s="33">
        <f>Model!C91*1%</f>
        <v>86.183760319481379</v>
      </c>
      <c r="BF91" s="1"/>
      <c r="BG91" s="1"/>
      <c r="BH91" s="38">
        <f>IF(Model!$C91&lt;Model!CI$12,Model!CI$13,0)</f>
        <v>0</v>
      </c>
      <c r="BI91" s="38">
        <f>IF(Model!$C91&lt;Model!CJ$12,Model!CJ$13,0)</f>
        <v>0</v>
      </c>
      <c r="BJ91" s="38">
        <f>IF(Model!$C91&lt;Model!CK$12,Model!CK$13,0)</f>
        <v>0</v>
      </c>
      <c r="BK91" s="38">
        <f>IF(Model!$C91&lt;Model!CL$12,Model!CL$13,0)</f>
        <v>0</v>
      </c>
      <c r="BL91" s="38">
        <f>IF(Model!$C91&lt;Model!CM$12,Model!CM$13,0)</f>
        <v>0</v>
      </c>
      <c r="BM91" s="38">
        <f>IF(Model!$C91&lt;Model!CN$12,Model!CN$13,0)</f>
        <v>40</v>
      </c>
      <c r="BN91" s="38">
        <f>IF(Model!$C91&lt;Model!CO$12,Model!CO$13,0)</f>
        <v>40</v>
      </c>
      <c r="BO91" s="38">
        <f>IF(Model!$C91&lt;Model!CP$12,Model!CP$13,0)</f>
        <v>40</v>
      </c>
      <c r="BP91" s="38">
        <f>IF(Model!$C91&lt;Model!CQ$12,Model!CQ$13,0)</f>
        <v>40</v>
      </c>
      <c r="BQ91" s="38">
        <f>IF(Model!$C91&lt;Model!CR$12,Model!CR$13,0)</f>
        <v>40</v>
      </c>
      <c r="BR91" s="38">
        <f>IF(Model!$C91&lt;Model!CS$12,Model!CS$13,0)</f>
        <v>40</v>
      </c>
      <c r="BS91" s="38">
        <f>IF(Model!$C91&lt;Model!CT$12,Model!CT$13,0)</f>
        <v>40</v>
      </c>
      <c r="BT91" s="38">
        <f>IF(Model!$C91&lt;Model!CU$12,Model!CU$13,0)</f>
        <v>40</v>
      </c>
      <c r="BU91" s="38">
        <f>IF(Model!$C91&lt;Model!CV$12,Model!CV$13,0)</f>
        <v>40</v>
      </c>
      <c r="BV91" s="38">
        <f>IF(Model!$C91&lt;Model!CW$12,Model!CW$13,0)</f>
        <v>40</v>
      </c>
      <c r="BW91" s="38">
        <f>IF(Model!$C91&lt;Model!CX$12,Model!CX$13,0)</f>
        <v>60</v>
      </c>
      <c r="BX91" s="38">
        <f>IF(Model!$C91&lt;Model!CY$12,Model!CY$13,0)</f>
        <v>60</v>
      </c>
      <c r="BY91" s="38">
        <f>IF(Model!$C91&lt;Model!CZ$12,Model!CZ$13,0)</f>
        <v>60</v>
      </c>
      <c r="BZ91" s="38">
        <f>IF(Model!$C91&lt;Model!DA$12,Model!DA$13,0)</f>
        <v>60</v>
      </c>
      <c r="CA91" s="38">
        <f>IF(Model!$C91&lt;Model!DB$12,Model!DB$13,0)</f>
        <v>60</v>
      </c>
      <c r="CB91" s="38">
        <f>IF(Model!$C91&lt;Model!DC$12,Model!DC$13,0)</f>
        <v>60</v>
      </c>
      <c r="CC91" s="38">
        <f>IF(Model!$C91&lt;Model!DD$12,Model!DD$13,0)</f>
        <v>60</v>
      </c>
      <c r="CD91" s="38">
        <f>IF(Model!$C91&lt;Model!DE$12,Model!DE$13,0)</f>
        <v>60</v>
      </c>
      <c r="CE91" s="38">
        <f>IF(Model!$C91&lt;Model!DF$12,Model!DF$13,0)</f>
        <v>60</v>
      </c>
      <c r="CF91" s="38">
        <f>IF(Model!$C91&lt;Model!DG$12,Model!DG$13,0)</f>
        <v>60</v>
      </c>
      <c r="CG91" s="1"/>
      <c r="CH91" s="1"/>
      <c r="CI91" s="40">
        <f>Model!$BE91+Model!BH91-50</f>
        <v>36.183760319481379</v>
      </c>
      <c r="CJ91" s="40">
        <f>Model!$BE91+Model!BI91-50</f>
        <v>36.183760319481379</v>
      </c>
      <c r="CK91" s="40">
        <f>Model!$BE91+Model!BJ91-50</f>
        <v>36.183760319481379</v>
      </c>
      <c r="CL91" s="40">
        <f>Model!$BE91+Model!BK91-50</f>
        <v>36.183760319481379</v>
      </c>
      <c r="CM91" s="40">
        <f>Model!$BE91+Model!BL91-50</f>
        <v>36.183760319481379</v>
      </c>
      <c r="CN91" s="40">
        <f>Model!$BE91+Model!BM91-50</f>
        <v>76.183760319481379</v>
      </c>
      <c r="CO91" s="40">
        <f>Model!$BE91+Model!BN91-50</f>
        <v>76.183760319481379</v>
      </c>
      <c r="CP91" s="40">
        <f>Model!$BE91+Model!BO91-50</f>
        <v>76.183760319481379</v>
      </c>
      <c r="CQ91" s="40">
        <f>Model!$BE91+Model!BP91-50</f>
        <v>76.183760319481379</v>
      </c>
      <c r="CR91" s="40">
        <f>Model!$BE91+Model!BQ91-50</f>
        <v>76.183760319481379</v>
      </c>
      <c r="CS91" s="40">
        <f>Model!$BE91+Model!BR91-50</f>
        <v>76.183760319481379</v>
      </c>
      <c r="CT91" s="40">
        <f>Model!$BE91+Model!BS91-50</f>
        <v>76.183760319481379</v>
      </c>
      <c r="CU91" s="40">
        <f>Model!$BE91+Model!BT91-50</f>
        <v>76.183760319481379</v>
      </c>
      <c r="CV91" s="40">
        <f>Model!$BE91+Model!BU91-50</f>
        <v>76.183760319481379</v>
      </c>
      <c r="CW91" s="40">
        <f>Model!$BE91+Model!BV91-50</f>
        <v>76.183760319481379</v>
      </c>
      <c r="CX91" s="40">
        <f>Model!$BE91+Model!BW91-50</f>
        <v>96.183760319481394</v>
      </c>
      <c r="CY91" s="40">
        <f>Model!$BE91+Model!BX91-50</f>
        <v>96.183760319481394</v>
      </c>
      <c r="CZ91" s="40">
        <f>Model!$BE91+Model!BY91-50</f>
        <v>96.183760319481394</v>
      </c>
      <c r="DA91" s="40">
        <f>Model!$BE91+Model!BZ91-50</f>
        <v>96.183760319481394</v>
      </c>
      <c r="DB91" s="40">
        <f>Model!$BE91+Model!CA91-50</f>
        <v>96.183760319481394</v>
      </c>
      <c r="DC91" s="40">
        <f>Model!$BE91+Model!CB91-50</f>
        <v>96.183760319481394</v>
      </c>
      <c r="DD91" s="40">
        <f>Model!$BE91+Model!CC91-50</f>
        <v>96.183760319481394</v>
      </c>
      <c r="DE91" s="40">
        <f>Model!$BE91+Model!CD91-50</f>
        <v>96.183760319481394</v>
      </c>
      <c r="DF91" s="40">
        <f>Model!$BE91+Model!CE91-50</f>
        <v>96.183760319481394</v>
      </c>
      <c r="DG91" s="40">
        <f>Model!$BE91+Model!CF91-50</f>
        <v>96.183760319481394</v>
      </c>
      <c r="DH91" s="36"/>
      <c r="DI91" s="36"/>
      <c r="DJ91" s="40">
        <f>Model!AE91*Model!CI91</f>
        <v>36.183760319481379</v>
      </c>
      <c r="DK91" s="40">
        <f>Model!AF91*Model!CJ91</f>
        <v>36.183760319481379</v>
      </c>
      <c r="DL91" s="40">
        <f>Model!AG91*Model!CK91</f>
        <v>36.183760319481379</v>
      </c>
      <c r="DM91" s="40">
        <f>Model!AH91*Model!CL91</f>
        <v>36.183760319481379</v>
      </c>
      <c r="DN91" s="40">
        <f>Model!AI91*Model!CM91</f>
        <v>23.519444207662897</v>
      </c>
      <c r="DO91" s="40">
        <f>Model!AJ91*Model!CN91</f>
        <v>68.565384287533249</v>
      </c>
      <c r="DP91" s="40">
        <f>Model!AK91*Model!CO91</f>
        <v>68.565384287533249</v>
      </c>
      <c r="DQ91" s="40">
        <f>Model!AL91*Model!CP91</f>
        <v>68.565384287533249</v>
      </c>
      <c r="DR91" s="40">
        <f>Model!AM91*Model!CQ91</f>
        <v>68.565384287533249</v>
      </c>
      <c r="DS91" s="40">
        <f>Model!AN91*Model!CR91</f>
        <v>44.567499786896612</v>
      </c>
      <c r="DT91" s="40">
        <f>Model!AO91*Model!CS91</f>
        <v>72.374572303507307</v>
      </c>
      <c r="DU91" s="40">
        <f>Model!AP91*Model!CT91</f>
        <v>72.374572303507307</v>
      </c>
      <c r="DV91" s="40">
        <f>Model!AQ91*Model!CU91</f>
        <v>72.374572303507307</v>
      </c>
      <c r="DW91" s="40">
        <f>Model!AR91*Model!CV91</f>
        <v>72.374572303507307</v>
      </c>
      <c r="DX91" s="40">
        <f>Model!AS91*Model!CW91</f>
        <v>47.043471997279745</v>
      </c>
      <c r="DY91" s="40">
        <f>Model!AT91*Model!CX91</f>
        <v>76.947008255585118</v>
      </c>
      <c r="DZ91" s="40">
        <f>Model!AU91*Model!CY91</f>
        <v>76.947008255585118</v>
      </c>
      <c r="EA91" s="40">
        <f>Model!AV91*Model!CZ91</f>
        <v>76.947008255585118</v>
      </c>
      <c r="EB91" s="40">
        <f>Model!AW91*Model!DA91</f>
        <v>76.947008255585118</v>
      </c>
      <c r="EC91" s="40">
        <f>Model!AX91*Model!DB91</f>
        <v>50.015555366130329</v>
      </c>
      <c r="ED91" s="40">
        <f>Model!AY91*Model!DC91</f>
        <v>81.756196271559176</v>
      </c>
      <c r="EE91" s="40">
        <f>Model!AZ91*Model!DD91</f>
        <v>81.756196271559176</v>
      </c>
      <c r="EF91" s="40">
        <f>Model!BA91*Model!DE91</f>
        <v>81.756196271559176</v>
      </c>
      <c r="EG91" s="40">
        <f>Model!BB91*Model!DF91</f>
        <v>81.756196271559176</v>
      </c>
      <c r="EH91" s="40">
        <f>Model!BC91*Model!DG91</f>
        <v>53.141527576513468</v>
      </c>
      <c r="EI91" s="36"/>
      <c r="EJ91" s="36"/>
      <c r="EK91" s="36"/>
      <c r="EL91" s="36"/>
      <c r="EM91" s="36"/>
      <c r="EN91" s="36"/>
      <c r="EO91" s="36"/>
      <c r="EP91" s="36"/>
      <c r="EQ91" s="36"/>
      <c r="ER91" s="36"/>
      <c r="ES91" s="36"/>
      <c r="ET91" s="36"/>
      <c r="EU91" s="36"/>
    </row>
    <row r="92" spans="1:151">
      <c r="A92">
        <v>1144</v>
      </c>
      <c r="B92" s="29">
        <f>INDEX('Customer Longevity'!$A$7:$A$206,MATCH(Scratch!A92,'Customer Longevity'!$B$7:$B$206,0))</f>
        <v>13.832373172358222</v>
      </c>
      <c r="C92" s="3">
        <f ca="1">VLOOKUP(A92,'Average Balance'!A:B,2,FALSE)</f>
        <v>17410.106193831391</v>
      </c>
      <c r="D92" s="3"/>
      <c r="E92" s="29">
        <f>INDEX('Distance to Each Branch'!$C$7:$C$806,MATCH(Scratch!$A92&amp;Scratch!E$14,'Distance to Each Branch'!$K$7:$K$806,0))</f>
        <v>1.2961939082492286</v>
      </c>
      <c r="F92" s="29">
        <f>INDEX('Distance to Each Branch'!$C$7:$C$806,MATCH(Scratch!$A92&amp;Scratch!F$14,'Distance to Each Branch'!$K$7:$K$806,0))</f>
        <v>4.6171896535308843</v>
      </c>
      <c r="G92" s="29">
        <f>INDEX('Distance to Each Branch'!$C$7:$C$806,MATCH(Scratch!$A92&amp;Scratch!G$14,'Distance to Each Branch'!$K$7:$K$806,0))</f>
        <v>5.059719341836094</v>
      </c>
      <c r="H92" s="29">
        <f>INDEX('Distance to Each Branch'!$C$7:$C$806,MATCH(Scratch!$A92&amp;Scratch!H$14,'Distance to Each Branch'!$K$7:$K$806,0))</f>
        <v>3.3474389043136266</v>
      </c>
      <c r="I92" s="29" t="str">
        <f t="shared" si="25"/>
        <v>Branch A</v>
      </c>
      <c r="K92" s="34">
        <f>MIN(Model!E92:'Model'!H92)</f>
        <v>1.2961939082492286</v>
      </c>
      <c r="L92" s="34">
        <v>0</v>
      </c>
      <c r="M92" s="29">
        <f>IF(Model!E92=Model!$K92,SMALL(Model!$E92:'Model'!$H92,2)-Model!$K92,0)</f>
        <v>2.0512449960643977</v>
      </c>
      <c r="N92" s="29">
        <f>IF(Model!F92=Model!$K92,SMALL(Model!$E92:'Model'!$H92,2)-Model!$K92,0)</f>
        <v>0</v>
      </c>
      <c r="O92" s="29">
        <f>IF(Model!G92=Model!$K92,SMALL(Model!$E92:'Model'!$H92,2)-Model!$K92,0)</f>
        <v>0</v>
      </c>
      <c r="P92" s="29">
        <f>IF(Model!H92=Model!$K92,SMALL(Model!$E92:'Model'!$H92,2)-Model!$K92,0)</f>
        <v>0</v>
      </c>
      <c r="R92" s="23">
        <v>1</v>
      </c>
      <c r="S92" s="23">
        <f>(1-IF(Model!M92=0,0,INDEX('Branch Closure Driven Attrition'!$D$9:$G$12,MATCH(Model!$B92,'Branch Closure Driven Attrition'!$C$9:$C$12,TRUE),MATCH(Model!M92,'Branch Closure Driven Attrition'!$D$8:$G$8,TRUE))))</f>
        <v>0.65</v>
      </c>
      <c r="T92" s="23">
        <f>(1-IF(Model!N92=0,0,INDEX('Branch Closure Driven Attrition'!$D$9:$G$12,MATCH(Model!$B92,'Branch Closure Driven Attrition'!$C$9:$C$12,TRUE),MATCH(Model!N92,'Branch Closure Driven Attrition'!$D$8:$G$8,TRUE))))</f>
        <v>1</v>
      </c>
      <c r="U92" s="23">
        <f>(1-IF(Model!O92=0,0,INDEX('Branch Closure Driven Attrition'!$D$9:$G$12,MATCH(Model!$B92,'Branch Closure Driven Attrition'!$C$9:$C$12,TRUE),MATCH(Model!O92,'Branch Closure Driven Attrition'!$D$8:$G$8,TRUE))))</f>
        <v>1</v>
      </c>
      <c r="V92" s="23">
        <f>(1-IF(Model!P92=0,0,INDEX('Branch Closure Driven Attrition'!$D$9:$G$12,MATCH(Model!$B92,'Branch Closure Driven Attrition'!$C$9:$C$12,TRUE),MATCH(Model!P92,'Branch Closure Driven Attrition'!$D$8:$G$8,TRUE))))</f>
        <v>1</v>
      </c>
      <c r="W92" s="29"/>
      <c r="X92" s="23">
        <f>Model!R92</f>
        <v>1</v>
      </c>
      <c r="Y92" s="23">
        <f>IF(Model!$C92&lt;'Fee Driven Attrition'!$I$8,1-IF(Model!Y$13='Fee Driven Attrition'!$J$7,'Fee Driven Attrition'!$J$8,'Fee Driven Attrition'!$K$8),1)</f>
        <v>1</v>
      </c>
      <c r="Z92" s="23">
        <f>IF(Model!$C92&lt;'Fee Driven Attrition'!$I$9,1-IF(Model!Z$13='Fee Driven Attrition'!$J$7,'Fee Driven Attrition'!$J$9,'Fee Driven Attrition'!$K$9),1)</f>
        <v>1</v>
      </c>
      <c r="AA92" s="23">
        <f>IF(Model!$C92&lt;'Fee Driven Attrition'!$I$8,1-IF(Model!AA$13='Fee Driven Attrition'!$J$7,'Fee Driven Attrition'!$J$8,'Fee Driven Attrition'!$K$8),1)</f>
        <v>1</v>
      </c>
      <c r="AB92" s="23">
        <f>IF(Model!$C92&lt;'Fee Driven Attrition'!$I$9,1-IF(Model!AB$13='Fee Driven Attrition'!$J$7,'Fee Driven Attrition'!$J$9,'Fee Driven Attrition'!$K$9),1)</f>
        <v>1</v>
      </c>
      <c r="AC92" s="29"/>
      <c r="AD92" s="23"/>
      <c r="AE92" s="23">
        <f>INDEX(Model!$R92:$V92,,MATCH(Model!AE$14,Model!$R$14:'Model'!$V$14,FALSE))*INDEX(Model!$X92:$AB92,MATCH(Model!AE$12+Model!AE$13,Model!$X$14:$AB$14,FALSE))</f>
        <v>1</v>
      </c>
      <c r="AF92" s="23">
        <f>INDEX(Model!$R92:$V92,,MATCH(Model!AF$14,Model!$R$14:'Model'!$V$14,FALSE))*INDEX(Model!$X92:$AB92,MATCH(Model!AF$12+Model!AF$13,Model!$X$14:$AB$14,FALSE))</f>
        <v>0.65</v>
      </c>
      <c r="AG92" s="23">
        <f>INDEX(Model!$R92:$V92,,MATCH(Model!AG$14,Model!$R$14:'Model'!$V$14,FALSE))*INDEX(Model!$X92:$AB92,MATCH(Model!AG$12+Model!AG$13,Model!$X$14:$AB$14,FALSE))</f>
        <v>1</v>
      </c>
      <c r="AH92" s="23">
        <f>INDEX(Model!$R92:$V92,,MATCH(Model!AH$14,Model!$R$14:'Model'!$V$14,FALSE))*INDEX(Model!$X92:$AB92,MATCH(Model!AH$12+Model!AH$13,Model!$X$14:$AB$14,FALSE))</f>
        <v>1</v>
      </c>
      <c r="AI92" s="23">
        <f>INDEX(Model!$R92:$V92,,MATCH(Model!AI$14,Model!$R$14:'Model'!$V$14,FALSE))*INDEX(Model!$X92:$AB92,MATCH(Model!AI$12+Model!AI$13,Model!$X$14:$AB$14,FALSE))</f>
        <v>1</v>
      </c>
      <c r="AJ92" s="23">
        <f>INDEX(Model!$R92:$V92,,MATCH(Model!AJ$14,Model!$R$14:'Model'!$V$14,FALSE))*INDEX(Model!$X92:$AB92,MATCH(Model!AJ$12+Model!AJ$13,Model!$X$14:$AB$14,FALSE))</f>
        <v>1</v>
      </c>
      <c r="AK92" s="23">
        <f>INDEX(Model!$R92:$V92,,MATCH(Model!AK$14,Model!$R$14:'Model'!$V$14,FALSE))*INDEX(Model!$X92:$AB92,MATCH(Model!AK$12+Model!AK$13,Model!$X$14:$AB$14,FALSE))</f>
        <v>0.65</v>
      </c>
      <c r="AL92" s="23">
        <f>INDEX(Model!$R92:$V92,,MATCH(Model!AL$14,Model!$R$14:'Model'!$V$14,FALSE))*INDEX(Model!$X92:$AB92,MATCH(Model!AL$12+Model!AL$13,Model!$X$14:$AB$14,FALSE))</f>
        <v>1</v>
      </c>
      <c r="AM92" s="23">
        <f>INDEX(Model!$R92:$V92,,MATCH(Model!AM$14,Model!$R$14:'Model'!$V$14,FALSE))*INDEX(Model!$X92:$AB92,MATCH(Model!AM$12+Model!AM$13,Model!$X$14:$AB$14,FALSE))</f>
        <v>1</v>
      </c>
      <c r="AN92" s="23">
        <f>INDEX(Model!$R92:$V92,,MATCH(Model!AN$14,Model!$R$14:'Model'!$V$14,FALSE))*INDEX(Model!$X92:$AB92,MATCH(Model!AN$12+Model!AN$13,Model!$X$14:$AB$14,FALSE))</f>
        <v>1</v>
      </c>
      <c r="AO92" s="23">
        <f>INDEX(Model!$R92:$V92,,MATCH(Model!AO$14,Model!$R$14:'Model'!$V$14,FALSE))*INDEX(Model!$X92:$AB92,MATCH(Model!AO$12+Model!AO$13,Model!$X$14:$AB$14,FALSE))</f>
        <v>1</v>
      </c>
      <c r="AP92" s="23">
        <f>INDEX(Model!$R92:$V92,,MATCH(Model!AP$14,Model!$R$14:'Model'!$V$14,FALSE))*INDEX(Model!$X92:$AB92,MATCH(Model!AP$12+Model!AP$13,Model!$X$14:$AB$14,FALSE))</f>
        <v>0.65</v>
      </c>
      <c r="AQ92" s="23">
        <f>INDEX(Model!$R92:$V92,,MATCH(Model!AQ$14,Model!$R$14:'Model'!$V$14,FALSE))*INDEX(Model!$X92:$AB92,MATCH(Model!AQ$12+Model!AQ$13,Model!$X$14:$AB$14,FALSE))</f>
        <v>1</v>
      </c>
      <c r="AR92" s="23">
        <f>INDEX(Model!$R92:$V92,,MATCH(Model!AR$14,Model!$R$14:'Model'!$V$14,FALSE))*INDEX(Model!$X92:$AB92,MATCH(Model!AR$12+Model!AR$13,Model!$X$14:$AB$14,FALSE))</f>
        <v>1</v>
      </c>
      <c r="AS92" s="23">
        <f>INDEX(Model!$R92:$V92,,MATCH(Model!AS$14,Model!$R$14:'Model'!$V$14,FALSE))*INDEX(Model!$X92:$AB92,MATCH(Model!AS$12+Model!AS$13,Model!$X$14:$AB$14,FALSE))</f>
        <v>1</v>
      </c>
      <c r="AT92" s="23">
        <f>INDEX(Model!$R92:$V92,,MATCH(Model!AT$14,Model!$R$14:'Model'!$V$14,FALSE))*INDEX(Model!$X92:$AB92,MATCH(Model!AT$12+Model!AT$13,Model!$X$14:$AB$14,FALSE))</f>
        <v>1</v>
      </c>
      <c r="AU92" s="23">
        <f>INDEX(Model!$R92:$V92,,MATCH(Model!AU$14,Model!$R$14:'Model'!$V$14,FALSE))*INDEX(Model!$X92:$AB92,MATCH(Model!AU$12+Model!AU$13,Model!$X$14:$AB$14,FALSE))</f>
        <v>0.65</v>
      </c>
      <c r="AV92" s="23">
        <f>INDEX(Model!$R92:$V92,,MATCH(Model!AV$14,Model!$R$14:'Model'!$V$14,FALSE))*INDEX(Model!$X92:$AB92,MATCH(Model!AV$12+Model!AV$13,Model!$X$14:$AB$14,FALSE))</f>
        <v>1</v>
      </c>
      <c r="AW92" s="23">
        <f>INDEX(Model!$R92:$V92,,MATCH(Model!AW$14,Model!$R$14:'Model'!$V$14,FALSE))*INDEX(Model!$X92:$AB92,MATCH(Model!AW$12+Model!AW$13,Model!$X$14:$AB$14,FALSE))</f>
        <v>1</v>
      </c>
      <c r="AX92" s="23">
        <f>INDEX(Model!$R92:$V92,,MATCH(Model!AX$14,Model!$R$14:'Model'!$V$14,FALSE))*INDEX(Model!$X92:$AB92,MATCH(Model!AX$12+Model!AX$13,Model!$X$14:$AB$14,FALSE))</f>
        <v>1</v>
      </c>
      <c r="AY92" s="23">
        <f>INDEX(Model!$R92:$V92,,MATCH(Model!AY$14,Model!$R$14:'Model'!$V$14,FALSE))*INDEX(Model!$X92:$AB92,MATCH(Model!AY$12+Model!AY$13,Model!$X$14:$AB$14,FALSE))</f>
        <v>1</v>
      </c>
      <c r="AZ92" s="23">
        <f>INDEX(Model!$R92:$V92,,MATCH(Model!AZ$14,Model!$R$14:'Model'!$V$14,FALSE))*INDEX(Model!$X92:$AB92,MATCH(Model!AZ$12+Model!AZ$13,Model!$X$14:$AB$14,FALSE))</f>
        <v>0.65</v>
      </c>
      <c r="BA92" s="23">
        <f>INDEX(Model!$R92:$V92,,MATCH(Model!BA$14,Model!$R$14:'Model'!$V$14,FALSE))*INDEX(Model!$X92:$AB92,MATCH(Model!BA$12+Model!BA$13,Model!$X$14:$AB$14,FALSE))</f>
        <v>1</v>
      </c>
      <c r="BB92" s="23">
        <f>INDEX(Model!$R92:$V92,,MATCH(Model!BB$14,Model!$R$14:'Model'!$V$14,FALSE))*INDEX(Model!$X92:$AB92,MATCH(Model!BB$12+Model!BB$13,Model!$X$14:$AB$14,FALSE))</f>
        <v>1</v>
      </c>
      <c r="BC92" s="23">
        <f>INDEX(Model!$R92:$V92,,MATCH(Model!BC$14,Model!$R$14:'Model'!$V$14,FALSE))*INDEX(Model!$X92:$AB92,MATCH(Model!BC$12+Model!BC$13,Model!$X$14:$AB$14,FALSE))</f>
        <v>1</v>
      </c>
      <c r="BD92" s="60"/>
      <c r="BE92" s="33">
        <f>Model!C92*1%</f>
        <v>174.1010619383139</v>
      </c>
      <c r="BF92" s="1"/>
      <c r="BG92" s="1"/>
      <c r="BH92" s="38">
        <f>IF(Model!$C92&lt;Model!CI$12,Model!CI$13,0)</f>
        <v>0</v>
      </c>
      <c r="BI92" s="38">
        <f>IF(Model!$C92&lt;Model!CJ$12,Model!CJ$13,0)</f>
        <v>0</v>
      </c>
      <c r="BJ92" s="38">
        <f>IF(Model!$C92&lt;Model!CK$12,Model!CK$13,0)</f>
        <v>0</v>
      </c>
      <c r="BK92" s="38">
        <f>IF(Model!$C92&lt;Model!CL$12,Model!CL$13,0)</f>
        <v>0</v>
      </c>
      <c r="BL92" s="38">
        <f>IF(Model!$C92&lt;Model!CM$12,Model!CM$13,0)</f>
        <v>0</v>
      </c>
      <c r="BM92" s="38">
        <f>IF(Model!$C92&lt;Model!CN$12,Model!CN$13,0)</f>
        <v>0</v>
      </c>
      <c r="BN92" s="38">
        <f>IF(Model!$C92&lt;Model!CO$12,Model!CO$13,0)</f>
        <v>0</v>
      </c>
      <c r="BO92" s="38">
        <f>IF(Model!$C92&lt;Model!CP$12,Model!CP$13,0)</f>
        <v>0</v>
      </c>
      <c r="BP92" s="38">
        <f>IF(Model!$C92&lt;Model!CQ$12,Model!CQ$13,0)</f>
        <v>0</v>
      </c>
      <c r="BQ92" s="38">
        <f>IF(Model!$C92&lt;Model!CR$12,Model!CR$13,0)</f>
        <v>0</v>
      </c>
      <c r="BR92" s="38">
        <f>IF(Model!$C92&lt;Model!CS$12,Model!CS$13,0)</f>
        <v>0</v>
      </c>
      <c r="BS92" s="38">
        <f>IF(Model!$C92&lt;Model!CT$12,Model!CT$13,0)</f>
        <v>0</v>
      </c>
      <c r="BT92" s="38">
        <f>IF(Model!$C92&lt;Model!CU$12,Model!CU$13,0)</f>
        <v>0</v>
      </c>
      <c r="BU92" s="38">
        <f>IF(Model!$C92&lt;Model!CV$12,Model!CV$13,0)</f>
        <v>0</v>
      </c>
      <c r="BV92" s="38">
        <f>IF(Model!$C92&lt;Model!CW$12,Model!CW$13,0)</f>
        <v>0</v>
      </c>
      <c r="BW92" s="38">
        <f>IF(Model!$C92&lt;Model!CX$12,Model!CX$13,0)</f>
        <v>0</v>
      </c>
      <c r="BX92" s="38">
        <f>IF(Model!$C92&lt;Model!CY$12,Model!CY$13,0)</f>
        <v>0</v>
      </c>
      <c r="BY92" s="38">
        <f>IF(Model!$C92&lt;Model!CZ$12,Model!CZ$13,0)</f>
        <v>0</v>
      </c>
      <c r="BZ92" s="38">
        <f>IF(Model!$C92&lt;Model!DA$12,Model!DA$13,0)</f>
        <v>0</v>
      </c>
      <c r="CA92" s="38">
        <f>IF(Model!$C92&lt;Model!DB$12,Model!DB$13,0)</f>
        <v>0</v>
      </c>
      <c r="CB92" s="38">
        <f>IF(Model!$C92&lt;Model!DC$12,Model!DC$13,0)</f>
        <v>0</v>
      </c>
      <c r="CC92" s="38">
        <f>IF(Model!$C92&lt;Model!DD$12,Model!DD$13,0)</f>
        <v>0</v>
      </c>
      <c r="CD92" s="38">
        <f>IF(Model!$C92&lt;Model!DE$12,Model!DE$13,0)</f>
        <v>0</v>
      </c>
      <c r="CE92" s="38">
        <f>IF(Model!$C92&lt;Model!DF$12,Model!DF$13,0)</f>
        <v>0</v>
      </c>
      <c r="CF92" s="38">
        <f>IF(Model!$C92&lt;Model!DG$12,Model!DG$13,0)</f>
        <v>0</v>
      </c>
      <c r="CG92" s="1"/>
      <c r="CH92" s="1"/>
      <c r="CI92" s="40">
        <f>Model!$BE92+Model!BH92-50</f>
        <v>124.1010619383139</v>
      </c>
      <c r="CJ92" s="40">
        <f>Model!$BE92+Model!BI92-50</f>
        <v>124.1010619383139</v>
      </c>
      <c r="CK92" s="40">
        <f>Model!$BE92+Model!BJ92-50</f>
        <v>124.1010619383139</v>
      </c>
      <c r="CL92" s="40">
        <f>Model!$BE92+Model!BK92-50</f>
        <v>124.1010619383139</v>
      </c>
      <c r="CM92" s="40">
        <f>Model!$BE92+Model!BL92-50</f>
        <v>124.1010619383139</v>
      </c>
      <c r="CN92" s="40">
        <f>Model!$BE92+Model!BM92-50</f>
        <v>124.1010619383139</v>
      </c>
      <c r="CO92" s="40">
        <f>Model!$BE92+Model!BN92-50</f>
        <v>124.1010619383139</v>
      </c>
      <c r="CP92" s="40">
        <f>Model!$BE92+Model!BO92-50</f>
        <v>124.1010619383139</v>
      </c>
      <c r="CQ92" s="40">
        <f>Model!$BE92+Model!BP92-50</f>
        <v>124.1010619383139</v>
      </c>
      <c r="CR92" s="40">
        <f>Model!$BE92+Model!BQ92-50</f>
        <v>124.1010619383139</v>
      </c>
      <c r="CS92" s="40">
        <f>Model!$BE92+Model!BR92-50</f>
        <v>124.1010619383139</v>
      </c>
      <c r="CT92" s="40">
        <f>Model!$BE92+Model!BS92-50</f>
        <v>124.1010619383139</v>
      </c>
      <c r="CU92" s="40">
        <f>Model!$BE92+Model!BT92-50</f>
        <v>124.1010619383139</v>
      </c>
      <c r="CV92" s="40">
        <f>Model!$BE92+Model!BU92-50</f>
        <v>124.1010619383139</v>
      </c>
      <c r="CW92" s="40">
        <f>Model!$BE92+Model!BV92-50</f>
        <v>124.1010619383139</v>
      </c>
      <c r="CX92" s="40">
        <f>Model!$BE92+Model!BW92-50</f>
        <v>124.1010619383139</v>
      </c>
      <c r="CY92" s="40">
        <f>Model!$BE92+Model!BX92-50</f>
        <v>124.1010619383139</v>
      </c>
      <c r="CZ92" s="40">
        <f>Model!$BE92+Model!BY92-50</f>
        <v>124.1010619383139</v>
      </c>
      <c r="DA92" s="40">
        <f>Model!$BE92+Model!BZ92-50</f>
        <v>124.1010619383139</v>
      </c>
      <c r="DB92" s="40">
        <f>Model!$BE92+Model!CA92-50</f>
        <v>124.1010619383139</v>
      </c>
      <c r="DC92" s="40">
        <f>Model!$BE92+Model!CB92-50</f>
        <v>124.1010619383139</v>
      </c>
      <c r="DD92" s="40">
        <f>Model!$BE92+Model!CC92-50</f>
        <v>124.1010619383139</v>
      </c>
      <c r="DE92" s="40">
        <f>Model!$BE92+Model!CD92-50</f>
        <v>124.1010619383139</v>
      </c>
      <c r="DF92" s="40">
        <f>Model!$BE92+Model!CE92-50</f>
        <v>124.1010619383139</v>
      </c>
      <c r="DG92" s="40">
        <f>Model!$BE92+Model!CF92-50</f>
        <v>124.1010619383139</v>
      </c>
      <c r="DH92" s="36"/>
      <c r="DI92" s="36"/>
      <c r="DJ92" s="40">
        <f>Model!AE92*Model!CI92</f>
        <v>124.1010619383139</v>
      </c>
      <c r="DK92" s="40">
        <f>Model!AF92*Model!CJ92</f>
        <v>80.665690259904039</v>
      </c>
      <c r="DL92" s="40">
        <f>Model!AG92*Model!CK92</f>
        <v>124.1010619383139</v>
      </c>
      <c r="DM92" s="40">
        <f>Model!AH92*Model!CL92</f>
        <v>124.1010619383139</v>
      </c>
      <c r="DN92" s="40">
        <f>Model!AI92*Model!CM92</f>
        <v>124.1010619383139</v>
      </c>
      <c r="DO92" s="40">
        <f>Model!AJ92*Model!CN92</f>
        <v>124.1010619383139</v>
      </c>
      <c r="DP92" s="40">
        <f>Model!AK92*Model!CO92</f>
        <v>80.665690259904039</v>
      </c>
      <c r="DQ92" s="40">
        <f>Model!AL92*Model!CP92</f>
        <v>124.1010619383139</v>
      </c>
      <c r="DR92" s="40">
        <f>Model!AM92*Model!CQ92</f>
        <v>124.1010619383139</v>
      </c>
      <c r="DS92" s="40">
        <f>Model!AN92*Model!CR92</f>
        <v>124.1010619383139</v>
      </c>
      <c r="DT92" s="40">
        <f>Model!AO92*Model!CS92</f>
        <v>124.1010619383139</v>
      </c>
      <c r="DU92" s="40">
        <f>Model!AP92*Model!CT92</f>
        <v>80.665690259904039</v>
      </c>
      <c r="DV92" s="40">
        <f>Model!AQ92*Model!CU92</f>
        <v>124.1010619383139</v>
      </c>
      <c r="DW92" s="40">
        <f>Model!AR92*Model!CV92</f>
        <v>124.1010619383139</v>
      </c>
      <c r="DX92" s="40">
        <f>Model!AS92*Model!CW92</f>
        <v>124.1010619383139</v>
      </c>
      <c r="DY92" s="40">
        <f>Model!AT92*Model!CX92</f>
        <v>124.1010619383139</v>
      </c>
      <c r="DZ92" s="40">
        <f>Model!AU92*Model!CY92</f>
        <v>80.665690259904039</v>
      </c>
      <c r="EA92" s="40">
        <f>Model!AV92*Model!CZ92</f>
        <v>124.1010619383139</v>
      </c>
      <c r="EB92" s="40">
        <f>Model!AW92*Model!DA92</f>
        <v>124.1010619383139</v>
      </c>
      <c r="EC92" s="40">
        <f>Model!AX92*Model!DB92</f>
        <v>124.1010619383139</v>
      </c>
      <c r="ED92" s="40">
        <f>Model!AY92*Model!DC92</f>
        <v>124.1010619383139</v>
      </c>
      <c r="EE92" s="40">
        <f>Model!AZ92*Model!DD92</f>
        <v>80.665690259904039</v>
      </c>
      <c r="EF92" s="40">
        <f>Model!BA92*Model!DE92</f>
        <v>124.1010619383139</v>
      </c>
      <c r="EG92" s="40">
        <f>Model!BB92*Model!DF92</f>
        <v>124.1010619383139</v>
      </c>
      <c r="EH92" s="40">
        <f>Model!BC92*Model!DG92</f>
        <v>124.1010619383139</v>
      </c>
      <c r="EI92" s="36"/>
      <c r="EJ92" s="36"/>
      <c r="EK92" s="36"/>
      <c r="EL92" s="36"/>
      <c r="EM92" s="36"/>
      <c r="EN92" s="36"/>
      <c r="EO92" s="36"/>
      <c r="EP92" s="36"/>
      <c r="EQ92" s="36"/>
      <c r="ER92" s="36"/>
      <c r="ES92" s="36"/>
      <c r="ET92" s="36"/>
      <c r="EU92" s="36"/>
    </row>
    <row r="93" spans="1:151">
      <c r="A93">
        <v>1195</v>
      </c>
      <c r="B93" s="29">
        <f>INDEX('Customer Longevity'!$A$7:$A$206,MATCH(Scratch!A93,'Customer Longevity'!$B$7:$B$206,0))</f>
        <v>7.0430057770826355</v>
      </c>
      <c r="C93" s="3">
        <f ca="1">VLOOKUP(A93,'Average Balance'!A:B,2,FALSE)</f>
        <v>11014.688712001931</v>
      </c>
      <c r="D93" s="3"/>
      <c r="E93" s="29">
        <f>INDEX('Distance to Each Branch'!$C$7:$C$806,MATCH(Scratch!$A93&amp;Scratch!E$14,'Distance to Each Branch'!$K$7:$K$806,0))</f>
        <v>4.6844362848747911</v>
      </c>
      <c r="F93" s="29">
        <f>INDEX('Distance to Each Branch'!$C$7:$C$806,MATCH(Scratch!$A93&amp;Scratch!F$14,'Distance to Each Branch'!$K$7:$K$806,0))</f>
        <v>2.9142721141597723</v>
      </c>
      <c r="G93" s="29">
        <f>INDEX('Distance to Each Branch'!$C$7:$C$806,MATCH(Scratch!$A93&amp;Scratch!G$14,'Distance to Each Branch'!$K$7:$K$806,0))</f>
        <v>4.0831564742253956</v>
      </c>
      <c r="H93" s="29">
        <f>INDEX('Distance to Each Branch'!$C$7:$C$806,MATCH(Scratch!$A93&amp;Scratch!H$14,'Distance to Each Branch'!$K$7:$K$806,0))</f>
        <v>4.0368063213072745</v>
      </c>
      <c r="I93" s="29" t="str">
        <f t="shared" si="25"/>
        <v>Branch B</v>
      </c>
      <c r="K93" s="34">
        <f>MIN(Model!E93:'Model'!H93)</f>
        <v>2.9142721141597723</v>
      </c>
      <c r="L93" s="34">
        <v>0</v>
      </c>
      <c r="M93" s="29">
        <f>IF(Model!E93=Model!$K93,SMALL(Model!$E93:'Model'!$H93,2)-Model!$K93,0)</f>
        <v>0</v>
      </c>
      <c r="N93" s="29">
        <f>IF(Model!F93=Model!$K93,SMALL(Model!$E93:'Model'!$H93,2)-Model!$K93,0)</f>
        <v>1.1225342071475022</v>
      </c>
      <c r="O93" s="29">
        <f>IF(Model!G93=Model!$K93,SMALL(Model!$E93:'Model'!$H93,2)-Model!$K93,0)</f>
        <v>0</v>
      </c>
      <c r="P93" s="29">
        <f>IF(Model!H93=Model!$K93,SMALL(Model!$E93:'Model'!$H93,2)-Model!$K93,0)</f>
        <v>0</v>
      </c>
      <c r="R93" s="23">
        <v>1</v>
      </c>
      <c r="S93" s="23">
        <f>(1-IF(Model!M93=0,0,INDEX('Branch Closure Driven Attrition'!$D$9:$G$12,MATCH(Model!$B93,'Branch Closure Driven Attrition'!$C$9:$C$12,TRUE),MATCH(Model!M93,'Branch Closure Driven Attrition'!$D$8:$G$8,TRUE))))</f>
        <v>1</v>
      </c>
      <c r="T93" s="23">
        <f>(1-IF(Model!N93=0,0,INDEX('Branch Closure Driven Attrition'!$D$9:$G$12,MATCH(Model!$B93,'Branch Closure Driven Attrition'!$C$9:$C$12,TRUE),MATCH(Model!N93,'Branch Closure Driven Attrition'!$D$8:$G$8,TRUE))))</f>
        <v>0.65</v>
      </c>
      <c r="U93" s="23">
        <f>(1-IF(Model!O93=0,0,INDEX('Branch Closure Driven Attrition'!$D$9:$G$12,MATCH(Model!$B93,'Branch Closure Driven Attrition'!$C$9:$C$12,TRUE),MATCH(Model!O93,'Branch Closure Driven Attrition'!$D$8:$G$8,TRUE))))</f>
        <v>1</v>
      </c>
      <c r="V93" s="23">
        <f>(1-IF(Model!P93=0,0,INDEX('Branch Closure Driven Attrition'!$D$9:$G$12,MATCH(Model!$B93,'Branch Closure Driven Attrition'!$C$9:$C$12,TRUE),MATCH(Model!P93,'Branch Closure Driven Attrition'!$D$8:$G$8,TRUE))))</f>
        <v>1</v>
      </c>
      <c r="W93" s="29"/>
      <c r="X93" s="23">
        <f>Model!R93</f>
        <v>1</v>
      </c>
      <c r="Y93" s="23">
        <f>IF(Model!$C93&lt;'Fee Driven Attrition'!$I$8,1-IF(Model!Y$13='Fee Driven Attrition'!$J$7,'Fee Driven Attrition'!$J$8,'Fee Driven Attrition'!$K$8),1)</f>
        <v>0.9</v>
      </c>
      <c r="Z93" s="23">
        <f>IF(Model!$C93&lt;'Fee Driven Attrition'!$I$9,1-IF(Model!Z$13='Fee Driven Attrition'!$J$7,'Fee Driven Attrition'!$J$9,'Fee Driven Attrition'!$K$9),1)</f>
        <v>0.95</v>
      </c>
      <c r="AA93" s="23">
        <f>IF(Model!$C93&lt;'Fee Driven Attrition'!$I$8,1-IF(Model!AA$13='Fee Driven Attrition'!$J$7,'Fee Driven Attrition'!$J$8,'Fee Driven Attrition'!$K$8),1)</f>
        <v>0.8</v>
      </c>
      <c r="AB93" s="23">
        <f>IF(Model!$C93&lt;'Fee Driven Attrition'!$I$9,1-IF(Model!AB$13='Fee Driven Attrition'!$J$7,'Fee Driven Attrition'!$J$9,'Fee Driven Attrition'!$K$9),1)</f>
        <v>0.85</v>
      </c>
      <c r="AC93" s="29"/>
      <c r="AD93" s="23"/>
      <c r="AE93" s="23">
        <f>INDEX(Model!$R93:$V93,,MATCH(Model!AE$14,Model!$R$14:'Model'!$V$14,FALSE))*INDEX(Model!$X93:$AB93,MATCH(Model!AE$12+Model!AE$13,Model!$X$14:$AB$14,FALSE))</f>
        <v>1</v>
      </c>
      <c r="AF93" s="23">
        <f>INDEX(Model!$R93:$V93,,MATCH(Model!AF$14,Model!$R$14:'Model'!$V$14,FALSE))*INDEX(Model!$X93:$AB93,MATCH(Model!AF$12+Model!AF$13,Model!$X$14:$AB$14,FALSE))</f>
        <v>1</v>
      </c>
      <c r="AG93" s="23">
        <f>INDEX(Model!$R93:$V93,,MATCH(Model!AG$14,Model!$R$14:'Model'!$V$14,FALSE))*INDEX(Model!$X93:$AB93,MATCH(Model!AG$12+Model!AG$13,Model!$X$14:$AB$14,FALSE))</f>
        <v>0.65</v>
      </c>
      <c r="AH93" s="23">
        <f>INDEX(Model!$R93:$V93,,MATCH(Model!AH$14,Model!$R$14:'Model'!$V$14,FALSE))*INDEX(Model!$X93:$AB93,MATCH(Model!AH$12+Model!AH$13,Model!$X$14:$AB$14,FALSE))</f>
        <v>1</v>
      </c>
      <c r="AI93" s="23">
        <f>INDEX(Model!$R93:$V93,,MATCH(Model!AI$14,Model!$R$14:'Model'!$V$14,FALSE))*INDEX(Model!$X93:$AB93,MATCH(Model!AI$12+Model!AI$13,Model!$X$14:$AB$14,FALSE))</f>
        <v>1</v>
      </c>
      <c r="AJ93" s="23">
        <f>INDEX(Model!$R93:$V93,,MATCH(Model!AJ$14,Model!$R$14:'Model'!$V$14,FALSE))*INDEX(Model!$X93:$AB93,MATCH(Model!AJ$12+Model!AJ$13,Model!$X$14:$AB$14,FALSE))</f>
        <v>0.9</v>
      </c>
      <c r="AK93" s="23">
        <f>INDEX(Model!$R93:$V93,,MATCH(Model!AK$14,Model!$R$14:'Model'!$V$14,FALSE))*INDEX(Model!$X93:$AB93,MATCH(Model!AK$12+Model!AK$13,Model!$X$14:$AB$14,FALSE))</f>
        <v>0.9</v>
      </c>
      <c r="AL93" s="23">
        <f>INDEX(Model!$R93:$V93,,MATCH(Model!AL$14,Model!$R$14:'Model'!$V$14,FALSE))*INDEX(Model!$X93:$AB93,MATCH(Model!AL$12+Model!AL$13,Model!$X$14:$AB$14,FALSE))</f>
        <v>0.58500000000000008</v>
      </c>
      <c r="AM93" s="23">
        <f>INDEX(Model!$R93:$V93,,MATCH(Model!AM$14,Model!$R$14:'Model'!$V$14,FALSE))*INDEX(Model!$X93:$AB93,MATCH(Model!AM$12+Model!AM$13,Model!$X$14:$AB$14,FALSE))</f>
        <v>0.9</v>
      </c>
      <c r="AN93" s="23">
        <f>INDEX(Model!$R93:$V93,,MATCH(Model!AN$14,Model!$R$14:'Model'!$V$14,FALSE))*INDEX(Model!$X93:$AB93,MATCH(Model!AN$12+Model!AN$13,Model!$X$14:$AB$14,FALSE))</f>
        <v>0.9</v>
      </c>
      <c r="AO93" s="23">
        <f>INDEX(Model!$R93:$V93,,MATCH(Model!AO$14,Model!$R$14:'Model'!$V$14,FALSE))*INDEX(Model!$X93:$AB93,MATCH(Model!AO$12+Model!AO$13,Model!$X$14:$AB$14,FALSE))</f>
        <v>0.95</v>
      </c>
      <c r="AP93" s="23">
        <f>INDEX(Model!$R93:$V93,,MATCH(Model!AP$14,Model!$R$14:'Model'!$V$14,FALSE))*INDEX(Model!$X93:$AB93,MATCH(Model!AP$12+Model!AP$13,Model!$X$14:$AB$14,FALSE))</f>
        <v>0.95</v>
      </c>
      <c r="AQ93" s="23">
        <f>INDEX(Model!$R93:$V93,,MATCH(Model!AQ$14,Model!$R$14:'Model'!$V$14,FALSE))*INDEX(Model!$X93:$AB93,MATCH(Model!AQ$12+Model!AQ$13,Model!$X$14:$AB$14,FALSE))</f>
        <v>0.61749999999999994</v>
      </c>
      <c r="AR93" s="23">
        <f>INDEX(Model!$R93:$V93,,MATCH(Model!AR$14,Model!$R$14:'Model'!$V$14,FALSE))*INDEX(Model!$X93:$AB93,MATCH(Model!AR$12+Model!AR$13,Model!$X$14:$AB$14,FALSE))</f>
        <v>0.95</v>
      </c>
      <c r="AS93" s="23">
        <f>INDEX(Model!$R93:$V93,,MATCH(Model!AS$14,Model!$R$14:'Model'!$V$14,FALSE))*INDEX(Model!$X93:$AB93,MATCH(Model!AS$12+Model!AS$13,Model!$X$14:$AB$14,FALSE))</f>
        <v>0.95</v>
      </c>
      <c r="AT93" s="23">
        <f>INDEX(Model!$R93:$V93,,MATCH(Model!AT$14,Model!$R$14:'Model'!$V$14,FALSE))*INDEX(Model!$X93:$AB93,MATCH(Model!AT$12+Model!AT$13,Model!$X$14:$AB$14,FALSE))</f>
        <v>0.8</v>
      </c>
      <c r="AU93" s="23">
        <f>INDEX(Model!$R93:$V93,,MATCH(Model!AU$14,Model!$R$14:'Model'!$V$14,FALSE))*INDEX(Model!$X93:$AB93,MATCH(Model!AU$12+Model!AU$13,Model!$X$14:$AB$14,FALSE))</f>
        <v>0.8</v>
      </c>
      <c r="AV93" s="23">
        <f>INDEX(Model!$R93:$V93,,MATCH(Model!AV$14,Model!$R$14:'Model'!$V$14,FALSE))*INDEX(Model!$X93:$AB93,MATCH(Model!AV$12+Model!AV$13,Model!$X$14:$AB$14,FALSE))</f>
        <v>0.52</v>
      </c>
      <c r="AW93" s="23">
        <f>INDEX(Model!$R93:$V93,,MATCH(Model!AW$14,Model!$R$14:'Model'!$V$14,FALSE))*INDEX(Model!$X93:$AB93,MATCH(Model!AW$12+Model!AW$13,Model!$X$14:$AB$14,FALSE))</f>
        <v>0.8</v>
      </c>
      <c r="AX93" s="23">
        <f>INDEX(Model!$R93:$V93,,MATCH(Model!AX$14,Model!$R$14:'Model'!$V$14,FALSE))*INDEX(Model!$X93:$AB93,MATCH(Model!AX$12+Model!AX$13,Model!$X$14:$AB$14,FALSE))</f>
        <v>0.8</v>
      </c>
      <c r="AY93" s="23">
        <f>INDEX(Model!$R93:$V93,,MATCH(Model!AY$14,Model!$R$14:'Model'!$V$14,FALSE))*INDEX(Model!$X93:$AB93,MATCH(Model!AY$12+Model!AY$13,Model!$X$14:$AB$14,FALSE))</f>
        <v>0.85</v>
      </c>
      <c r="AZ93" s="23">
        <f>INDEX(Model!$R93:$V93,,MATCH(Model!AZ$14,Model!$R$14:'Model'!$V$14,FALSE))*INDEX(Model!$X93:$AB93,MATCH(Model!AZ$12+Model!AZ$13,Model!$X$14:$AB$14,FALSE))</f>
        <v>0.85</v>
      </c>
      <c r="BA93" s="23">
        <f>INDEX(Model!$R93:$V93,,MATCH(Model!BA$14,Model!$R$14:'Model'!$V$14,FALSE))*INDEX(Model!$X93:$AB93,MATCH(Model!BA$12+Model!BA$13,Model!$X$14:$AB$14,FALSE))</f>
        <v>0.55249999999999999</v>
      </c>
      <c r="BB93" s="23">
        <f>INDEX(Model!$R93:$V93,,MATCH(Model!BB$14,Model!$R$14:'Model'!$V$14,FALSE))*INDEX(Model!$X93:$AB93,MATCH(Model!BB$12+Model!BB$13,Model!$X$14:$AB$14,FALSE))</f>
        <v>0.85</v>
      </c>
      <c r="BC93" s="23">
        <f>INDEX(Model!$R93:$V93,,MATCH(Model!BC$14,Model!$R$14:'Model'!$V$14,FALSE))*INDEX(Model!$X93:$AB93,MATCH(Model!BC$12+Model!BC$13,Model!$X$14:$AB$14,FALSE))</f>
        <v>0.85</v>
      </c>
      <c r="BD93" s="60"/>
      <c r="BE93" s="33">
        <f>Model!C93*1%</f>
        <v>110.14688712001931</v>
      </c>
      <c r="BF93" s="1"/>
      <c r="BG93" s="1"/>
      <c r="BH93" s="38">
        <f>IF(Model!$C93&lt;Model!CI$12,Model!CI$13,0)</f>
        <v>0</v>
      </c>
      <c r="BI93" s="38">
        <f>IF(Model!$C93&lt;Model!CJ$12,Model!CJ$13,0)</f>
        <v>0</v>
      </c>
      <c r="BJ93" s="38">
        <f>IF(Model!$C93&lt;Model!CK$12,Model!CK$13,0)</f>
        <v>0</v>
      </c>
      <c r="BK93" s="38">
        <f>IF(Model!$C93&lt;Model!CL$12,Model!CL$13,0)</f>
        <v>0</v>
      </c>
      <c r="BL93" s="38">
        <f>IF(Model!$C93&lt;Model!CM$12,Model!CM$13,0)</f>
        <v>0</v>
      </c>
      <c r="BM93" s="38">
        <f>IF(Model!$C93&lt;Model!CN$12,Model!CN$13,0)</f>
        <v>40</v>
      </c>
      <c r="BN93" s="38">
        <f>IF(Model!$C93&lt;Model!CO$12,Model!CO$13,0)</f>
        <v>40</v>
      </c>
      <c r="BO93" s="38">
        <f>IF(Model!$C93&lt;Model!CP$12,Model!CP$13,0)</f>
        <v>40</v>
      </c>
      <c r="BP93" s="38">
        <f>IF(Model!$C93&lt;Model!CQ$12,Model!CQ$13,0)</f>
        <v>40</v>
      </c>
      <c r="BQ93" s="38">
        <f>IF(Model!$C93&lt;Model!CR$12,Model!CR$13,0)</f>
        <v>40</v>
      </c>
      <c r="BR93" s="38">
        <f>IF(Model!$C93&lt;Model!CS$12,Model!CS$13,0)</f>
        <v>40</v>
      </c>
      <c r="BS93" s="38">
        <f>IF(Model!$C93&lt;Model!CT$12,Model!CT$13,0)</f>
        <v>40</v>
      </c>
      <c r="BT93" s="38">
        <f>IF(Model!$C93&lt;Model!CU$12,Model!CU$13,0)</f>
        <v>40</v>
      </c>
      <c r="BU93" s="38">
        <f>IF(Model!$C93&lt;Model!CV$12,Model!CV$13,0)</f>
        <v>40</v>
      </c>
      <c r="BV93" s="38">
        <f>IF(Model!$C93&lt;Model!CW$12,Model!CW$13,0)</f>
        <v>40</v>
      </c>
      <c r="BW93" s="38">
        <f>IF(Model!$C93&lt;Model!CX$12,Model!CX$13,0)</f>
        <v>60</v>
      </c>
      <c r="BX93" s="38">
        <f>IF(Model!$C93&lt;Model!CY$12,Model!CY$13,0)</f>
        <v>60</v>
      </c>
      <c r="BY93" s="38">
        <f>IF(Model!$C93&lt;Model!CZ$12,Model!CZ$13,0)</f>
        <v>60</v>
      </c>
      <c r="BZ93" s="38">
        <f>IF(Model!$C93&lt;Model!DA$12,Model!DA$13,0)</f>
        <v>60</v>
      </c>
      <c r="CA93" s="38">
        <f>IF(Model!$C93&lt;Model!DB$12,Model!DB$13,0)</f>
        <v>60</v>
      </c>
      <c r="CB93" s="38">
        <f>IF(Model!$C93&lt;Model!DC$12,Model!DC$13,0)</f>
        <v>60</v>
      </c>
      <c r="CC93" s="38">
        <f>IF(Model!$C93&lt;Model!DD$12,Model!DD$13,0)</f>
        <v>60</v>
      </c>
      <c r="CD93" s="38">
        <f>IF(Model!$C93&lt;Model!DE$12,Model!DE$13,0)</f>
        <v>60</v>
      </c>
      <c r="CE93" s="38">
        <f>IF(Model!$C93&lt;Model!DF$12,Model!DF$13,0)</f>
        <v>60</v>
      </c>
      <c r="CF93" s="38">
        <f>IF(Model!$C93&lt;Model!DG$12,Model!DG$13,0)</f>
        <v>60</v>
      </c>
      <c r="CG93" s="1"/>
      <c r="CH93" s="1"/>
      <c r="CI93" s="40">
        <f>Model!$BE93+Model!BH93-50</f>
        <v>60.146887120019315</v>
      </c>
      <c r="CJ93" s="40">
        <f>Model!$BE93+Model!BI93-50</f>
        <v>60.146887120019315</v>
      </c>
      <c r="CK93" s="40">
        <f>Model!$BE93+Model!BJ93-50</f>
        <v>60.146887120019315</v>
      </c>
      <c r="CL93" s="40">
        <f>Model!$BE93+Model!BK93-50</f>
        <v>60.146887120019315</v>
      </c>
      <c r="CM93" s="40">
        <f>Model!$BE93+Model!BL93-50</f>
        <v>60.146887120019315</v>
      </c>
      <c r="CN93" s="40">
        <f>Model!$BE93+Model!BM93-50</f>
        <v>100.1468871200193</v>
      </c>
      <c r="CO93" s="40">
        <f>Model!$BE93+Model!BN93-50</f>
        <v>100.1468871200193</v>
      </c>
      <c r="CP93" s="40">
        <f>Model!$BE93+Model!BO93-50</f>
        <v>100.1468871200193</v>
      </c>
      <c r="CQ93" s="40">
        <f>Model!$BE93+Model!BP93-50</f>
        <v>100.1468871200193</v>
      </c>
      <c r="CR93" s="40">
        <f>Model!$BE93+Model!BQ93-50</f>
        <v>100.1468871200193</v>
      </c>
      <c r="CS93" s="40">
        <f>Model!$BE93+Model!BR93-50</f>
        <v>100.1468871200193</v>
      </c>
      <c r="CT93" s="40">
        <f>Model!$BE93+Model!BS93-50</f>
        <v>100.1468871200193</v>
      </c>
      <c r="CU93" s="40">
        <f>Model!$BE93+Model!BT93-50</f>
        <v>100.1468871200193</v>
      </c>
      <c r="CV93" s="40">
        <f>Model!$BE93+Model!BU93-50</f>
        <v>100.1468871200193</v>
      </c>
      <c r="CW93" s="40">
        <f>Model!$BE93+Model!BV93-50</f>
        <v>100.1468871200193</v>
      </c>
      <c r="CX93" s="40">
        <f>Model!$BE93+Model!BW93-50</f>
        <v>120.1468871200193</v>
      </c>
      <c r="CY93" s="40">
        <f>Model!$BE93+Model!BX93-50</f>
        <v>120.1468871200193</v>
      </c>
      <c r="CZ93" s="40">
        <f>Model!$BE93+Model!BY93-50</f>
        <v>120.1468871200193</v>
      </c>
      <c r="DA93" s="40">
        <f>Model!$BE93+Model!BZ93-50</f>
        <v>120.1468871200193</v>
      </c>
      <c r="DB93" s="40">
        <f>Model!$BE93+Model!CA93-50</f>
        <v>120.1468871200193</v>
      </c>
      <c r="DC93" s="40">
        <f>Model!$BE93+Model!CB93-50</f>
        <v>120.1468871200193</v>
      </c>
      <c r="DD93" s="40">
        <f>Model!$BE93+Model!CC93-50</f>
        <v>120.1468871200193</v>
      </c>
      <c r="DE93" s="40">
        <f>Model!$BE93+Model!CD93-50</f>
        <v>120.1468871200193</v>
      </c>
      <c r="DF93" s="40">
        <f>Model!$BE93+Model!CE93-50</f>
        <v>120.1468871200193</v>
      </c>
      <c r="DG93" s="40">
        <f>Model!$BE93+Model!CF93-50</f>
        <v>120.1468871200193</v>
      </c>
      <c r="DH93" s="36"/>
      <c r="DI93" s="36"/>
      <c r="DJ93" s="40">
        <f>Model!AE93*Model!CI93</f>
        <v>60.146887120019315</v>
      </c>
      <c r="DK93" s="40">
        <f>Model!AF93*Model!CJ93</f>
        <v>60.146887120019315</v>
      </c>
      <c r="DL93" s="40">
        <f>Model!AG93*Model!CK93</f>
        <v>39.095476628012555</v>
      </c>
      <c r="DM93" s="40">
        <f>Model!AH93*Model!CL93</f>
        <v>60.146887120019315</v>
      </c>
      <c r="DN93" s="40">
        <f>Model!AI93*Model!CM93</f>
        <v>60.146887120019315</v>
      </c>
      <c r="DO93" s="40">
        <f>Model!AJ93*Model!CN93</f>
        <v>90.132198408017373</v>
      </c>
      <c r="DP93" s="40">
        <f>Model!AK93*Model!CO93</f>
        <v>90.132198408017373</v>
      </c>
      <c r="DQ93" s="40">
        <f>Model!AL93*Model!CP93</f>
        <v>58.585928965211302</v>
      </c>
      <c r="DR93" s="40">
        <f>Model!AM93*Model!CQ93</f>
        <v>90.132198408017373</v>
      </c>
      <c r="DS93" s="40">
        <f>Model!AN93*Model!CR93</f>
        <v>90.132198408017373</v>
      </c>
      <c r="DT93" s="40">
        <f>Model!AO93*Model!CS93</f>
        <v>95.13954276401833</v>
      </c>
      <c r="DU93" s="40">
        <f>Model!AP93*Model!CT93</f>
        <v>95.13954276401833</v>
      </c>
      <c r="DV93" s="40">
        <f>Model!AQ93*Model!CU93</f>
        <v>61.840702796611914</v>
      </c>
      <c r="DW93" s="40">
        <f>Model!AR93*Model!CV93</f>
        <v>95.13954276401833</v>
      </c>
      <c r="DX93" s="40">
        <f>Model!AS93*Model!CW93</f>
        <v>95.13954276401833</v>
      </c>
      <c r="DY93" s="40">
        <f>Model!AT93*Model!CX93</f>
        <v>96.117509696015446</v>
      </c>
      <c r="DZ93" s="40">
        <f>Model!AU93*Model!CY93</f>
        <v>96.117509696015446</v>
      </c>
      <c r="EA93" s="40">
        <f>Model!AV93*Model!CZ93</f>
        <v>62.47638130241004</v>
      </c>
      <c r="EB93" s="40">
        <f>Model!AW93*Model!DA93</f>
        <v>96.117509696015446</v>
      </c>
      <c r="EC93" s="40">
        <f>Model!AX93*Model!DB93</f>
        <v>96.117509696015446</v>
      </c>
      <c r="ED93" s="40">
        <f>Model!AY93*Model!DC93</f>
        <v>102.1248540520164</v>
      </c>
      <c r="EE93" s="40">
        <f>Model!AZ93*Model!DD93</f>
        <v>102.1248540520164</v>
      </c>
      <c r="EF93" s="40">
        <f>Model!BA93*Model!DE93</f>
        <v>66.381155133810665</v>
      </c>
      <c r="EG93" s="40">
        <f>Model!BB93*Model!DF93</f>
        <v>102.1248540520164</v>
      </c>
      <c r="EH93" s="40">
        <f>Model!BC93*Model!DG93</f>
        <v>102.1248540520164</v>
      </c>
      <c r="EI93" s="36"/>
      <c r="EJ93" s="36"/>
      <c r="EK93" s="36"/>
      <c r="EL93" s="36"/>
      <c r="EM93" s="36"/>
      <c r="EN93" s="36"/>
      <c r="EO93" s="36"/>
      <c r="EP93" s="36"/>
      <c r="EQ93" s="36"/>
      <c r="ER93" s="36"/>
      <c r="ES93" s="36"/>
      <c r="ET93" s="36"/>
      <c r="EU93" s="36"/>
    </row>
    <row r="94" spans="1:151">
      <c r="A94">
        <v>1124</v>
      </c>
      <c r="B94" s="29">
        <f>INDEX('Customer Longevity'!$A$7:$A$206,MATCH(Scratch!A94,'Customer Longevity'!$B$7:$B$206,0))</f>
        <v>10.960825553788137</v>
      </c>
      <c r="C94" s="3">
        <f ca="1">VLOOKUP(A94,'Average Balance'!A:B,2,FALSE)</f>
        <v>9466.6078295472744</v>
      </c>
      <c r="D94" s="3"/>
      <c r="E94" s="29">
        <f>INDEX('Distance to Each Branch'!$C$7:$C$806,MATCH(Scratch!$A94&amp;Scratch!E$14,'Distance to Each Branch'!$K$7:$K$806,0))</f>
        <v>3.2914845319722907</v>
      </c>
      <c r="F94" s="29">
        <f>INDEX('Distance to Each Branch'!$C$7:$C$806,MATCH(Scratch!$A94&amp;Scratch!F$14,'Distance to Each Branch'!$K$7:$K$806,0))</f>
        <v>0.21811736518094696</v>
      </c>
      <c r="G94" s="29">
        <f>INDEX('Distance to Each Branch'!$C$7:$C$806,MATCH(Scratch!$A94&amp;Scratch!G$14,'Distance to Each Branch'!$K$7:$K$806,0))</f>
        <v>2.8641975533765969</v>
      </c>
      <c r="H94" s="29">
        <f>INDEX('Distance to Each Branch'!$C$7:$C$806,MATCH(Scratch!$A94&amp;Scratch!H$14,'Distance to Each Branch'!$K$7:$K$806,0))</f>
        <v>0.50258728612083392</v>
      </c>
      <c r="I94" s="29" t="str">
        <f t="shared" si="25"/>
        <v>Branch B</v>
      </c>
      <c r="K94" s="34">
        <f>MIN(Model!E94:'Model'!H94)</f>
        <v>0.21811736518094696</v>
      </c>
      <c r="L94" s="34">
        <v>0</v>
      </c>
      <c r="M94" s="29">
        <f>IF(Model!E94=Model!$K94,SMALL(Model!$E94:'Model'!$H94,2)-Model!$K94,0)</f>
        <v>0</v>
      </c>
      <c r="N94" s="29">
        <f>IF(Model!F94=Model!$K94,SMALL(Model!$E94:'Model'!$H94,2)-Model!$K94,0)</f>
        <v>0.28446992093988699</v>
      </c>
      <c r="O94" s="29">
        <f>IF(Model!G94=Model!$K94,SMALL(Model!$E94:'Model'!$H94,2)-Model!$K94,0)</f>
        <v>0</v>
      </c>
      <c r="P94" s="29">
        <f>IF(Model!H94=Model!$K94,SMALL(Model!$E94:'Model'!$H94,2)-Model!$K94,0)</f>
        <v>0</v>
      </c>
      <c r="R94" s="23">
        <v>1</v>
      </c>
      <c r="S94" s="23">
        <f>(1-IF(Model!M94=0,0,INDEX('Branch Closure Driven Attrition'!$D$9:$G$12,MATCH(Model!$B94,'Branch Closure Driven Attrition'!$C$9:$C$12,TRUE),MATCH(Model!M94,'Branch Closure Driven Attrition'!$D$8:$G$8,TRUE))))</f>
        <v>1</v>
      </c>
      <c r="T94" s="23">
        <f>(1-IF(Model!N94=0,0,INDEX('Branch Closure Driven Attrition'!$D$9:$G$12,MATCH(Model!$B94,'Branch Closure Driven Attrition'!$C$9:$C$12,TRUE),MATCH(Model!N94,'Branch Closure Driven Attrition'!$D$8:$G$8,TRUE))))</f>
        <v>0.75</v>
      </c>
      <c r="U94" s="23">
        <f>(1-IF(Model!O94=0,0,INDEX('Branch Closure Driven Attrition'!$D$9:$G$12,MATCH(Model!$B94,'Branch Closure Driven Attrition'!$C$9:$C$12,TRUE),MATCH(Model!O94,'Branch Closure Driven Attrition'!$D$8:$G$8,TRUE))))</f>
        <v>1</v>
      </c>
      <c r="V94" s="23">
        <f>(1-IF(Model!P94=0,0,INDEX('Branch Closure Driven Attrition'!$D$9:$G$12,MATCH(Model!$B94,'Branch Closure Driven Attrition'!$C$9:$C$12,TRUE),MATCH(Model!P94,'Branch Closure Driven Attrition'!$D$8:$G$8,TRUE))))</f>
        <v>1</v>
      </c>
      <c r="W94" s="29"/>
      <c r="X94" s="23">
        <f>Model!R94</f>
        <v>1</v>
      </c>
      <c r="Y94" s="23">
        <f>IF(Model!$C94&lt;'Fee Driven Attrition'!$I$8,1-IF(Model!Y$13='Fee Driven Attrition'!$J$7,'Fee Driven Attrition'!$J$8,'Fee Driven Attrition'!$K$8),1)</f>
        <v>0.9</v>
      </c>
      <c r="Z94" s="23">
        <f>IF(Model!$C94&lt;'Fee Driven Attrition'!$I$9,1-IF(Model!Z$13='Fee Driven Attrition'!$J$7,'Fee Driven Attrition'!$J$9,'Fee Driven Attrition'!$K$9),1)</f>
        <v>0.95</v>
      </c>
      <c r="AA94" s="23">
        <f>IF(Model!$C94&lt;'Fee Driven Attrition'!$I$8,1-IF(Model!AA$13='Fee Driven Attrition'!$J$7,'Fee Driven Attrition'!$J$8,'Fee Driven Attrition'!$K$8),1)</f>
        <v>0.8</v>
      </c>
      <c r="AB94" s="23">
        <f>IF(Model!$C94&lt;'Fee Driven Attrition'!$I$9,1-IF(Model!AB$13='Fee Driven Attrition'!$J$7,'Fee Driven Attrition'!$J$9,'Fee Driven Attrition'!$K$9),1)</f>
        <v>0.85</v>
      </c>
      <c r="AC94" s="29"/>
      <c r="AD94" s="23"/>
      <c r="AE94" s="23">
        <f>INDEX(Model!$R94:$V94,,MATCH(Model!AE$14,Model!$R$14:'Model'!$V$14,FALSE))*INDEX(Model!$X94:$AB94,MATCH(Model!AE$12+Model!AE$13,Model!$X$14:$AB$14,FALSE))</f>
        <v>1</v>
      </c>
      <c r="AF94" s="23">
        <f>INDEX(Model!$R94:$V94,,MATCH(Model!AF$14,Model!$R$14:'Model'!$V$14,FALSE))*INDEX(Model!$X94:$AB94,MATCH(Model!AF$12+Model!AF$13,Model!$X$14:$AB$14,FALSE))</f>
        <v>1</v>
      </c>
      <c r="AG94" s="23">
        <f>INDEX(Model!$R94:$V94,,MATCH(Model!AG$14,Model!$R$14:'Model'!$V$14,FALSE))*INDEX(Model!$X94:$AB94,MATCH(Model!AG$12+Model!AG$13,Model!$X$14:$AB$14,FALSE))</f>
        <v>0.75</v>
      </c>
      <c r="AH94" s="23">
        <f>INDEX(Model!$R94:$V94,,MATCH(Model!AH$14,Model!$R$14:'Model'!$V$14,FALSE))*INDEX(Model!$X94:$AB94,MATCH(Model!AH$12+Model!AH$13,Model!$X$14:$AB$14,FALSE))</f>
        <v>1</v>
      </c>
      <c r="AI94" s="23">
        <f>INDEX(Model!$R94:$V94,,MATCH(Model!AI$14,Model!$R$14:'Model'!$V$14,FALSE))*INDEX(Model!$X94:$AB94,MATCH(Model!AI$12+Model!AI$13,Model!$X$14:$AB$14,FALSE))</f>
        <v>1</v>
      </c>
      <c r="AJ94" s="23">
        <f>INDEX(Model!$R94:$V94,,MATCH(Model!AJ$14,Model!$R$14:'Model'!$V$14,FALSE))*INDEX(Model!$X94:$AB94,MATCH(Model!AJ$12+Model!AJ$13,Model!$X$14:$AB$14,FALSE))</f>
        <v>0.9</v>
      </c>
      <c r="AK94" s="23">
        <f>INDEX(Model!$R94:$V94,,MATCH(Model!AK$14,Model!$R$14:'Model'!$V$14,FALSE))*INDEX(Model!$X94:$AB94,MATCH(Model!AK$12+Model!AK$13,Model!$X$14:$AB$14,FALSE))</f>
        <v>0.9</v>
      </c>
      <c r="AL94" s="23">
        <f>INDEX(Model!$R94:$V94,,MATCH(Model!AL$14,Model!$R$14:'Model'!$V$14,FALSE))*INDEX(Model!$X94:$AB94,MATCH(Model!AL$12+Model!AL$13,Model!$X$14:$AB$14,FALSE))</f>
        <v>0.67500000000000004</v>
      </c>
      <c r="AM94" s="23">
        <f>INDEX(Model!$R94:$V94,,MATCH(Model!AM$14,Model!$R$14:'Model'!$V$14,FALSE))*INDEX(Model!$X94:$AB94,MATCH(Model!AM$12+Model!AM$13,Model!$X$14:$AB$14,FALSE))</f>
        <v>0.9</v>
      </c>
      <c r="AN94" s="23">
        <f>INDEX(Model!$R94:$V94,,MATCH(Model!AN$14,Model!$R$14:'Model'!$V$14,FALSE))*INDEX(Model!$X94:$AB94,MATCH(Model!AN$12+Model!AN$13,Model!$X$14:$AB$14,FALSE))</f>
        <v>0.9</v>
      </c>
      <c r="AO94" s="23">
        <f>INDEX(Model!$R94:$V94,,MATCH(Model!AO$14,Model!$R$14:'Model'!$V$14,FALSE))*INDEX(Model!$X94:$AB94,MATCH(Model!AO$12+Model!AO$13,Model!$X$14:$AB$14,FALSE))</f>
        <v>0.95</v>
      </c>
      <c r="AP94" s="23">
        <f>INDEX(Model!$R94:$V94,,MATCH(Model!AP$14,Model!$R$14:'Model'!$V$14,FALSE))*INDEX(Model!$X94:$AB94,MATCH(Model!AP$12+Model!AP$13,Model!$X$14:$AB$14,FALSE))</f>
        <v>0.95</v>
      </c>
      <c r="AQ94" s="23">
        <f>INDEX(Model!$R94:$V94,,MATCH(Model!AQ$14,Model!$R$14:'Model'!$V$14,FALSE))*INDEX(Model!$X94:$AB94,MATCH(Model!AQ$12+Model!AQ$13,Model!$X$14:$AB$14,FALSE))</f>
        <v>0.71249999999999991</v>
      </c>
      <c r="AR94" s="23">
        <f>INDEX(Model!$R94:$V94,,MATCH(Model!AR$14,Model!$R$14:'Model'!$V$14,FALSE))*INDEX(Model!$X94:$AB94,MATCH(Model!AR$12+Model!AR$13,Model!$X$14:$AB$14,FALSE))</f>
        <v>0.95</v>
      </c>
      <c r="AS94" s="23">
        <f>INDEX(Model!$R94:$V94,,MATCH(Model!AS$14,Model!$R$14:'Model'!$V$14,FALSE))*INDEX(Model!$X94:$AB94,MATCH(Model!AS$12+Model!AS$13,Model!$X$14:$AB$14,FALSE))</f>
        <v>0.95</v>
      </c>
      <c r="AT94" s="23">
        <f>INDEX(Model!$R94:$V94,,MATCH(Model!AT$14,Model!$R$14:'Model'!$V$14,FALSE))*INDEX(Model!$X94:$AB94,MATCH(Model!AT$12+Model!AT$13,Model!$X$14:$AB$14,FALSE))</f>
        <v>0.8</v>
      </c>
      <c r="AU94" s="23">
        <f>INDEX(Model!$R94:$V94,,MATCH(Model!AU$14,Model!$R$14:'Model'!$V$14,FALSE))*INDEX(Model!$X94:$AB94,MATCH(Model!AU$12+Model!AU$13,Model!$X$14:$AB$14,FALSE))</f>
        <v>0.8</v>
      </c>
      <c r="AV94" s="23">
        <f>INDEX(Model!$R94:$V94,,MATCH(Model!AV$14,Model!$R$14:'Model'!$V$14,FALSE))*INDEX(Model!$X94:$AB94,MATCH(Model!AV$12+Model!AV$13,Model!$X$14:$AB$14,FALSE))</f>
        <v>0.60000000000000009</v>
      </c>
      <c r="AW94" s="23">
        <f>INDEX(Model!$R94:$V94,,MATCH(Model!AW$14,Model!$R$14:'Model'!$V$14,FALSE))*INDEX(Model!$X94:$AB94,MATCH(Model!AW$12+Model!AW$13,Model!$X$14:$AB$14,FALSE))</f>
        <v>0.8</v>
      </c>
      <c r="AX94" s="23">
        <f>INDEX(Model!$R94:$V94,,MATCH(Model!AX$14,Model!$R$14:'Model'!$V$14,FALSE))*INDEX(Model!$X94:$AB94,MATCH(Model!AX$12+Model!AX$13,Model!$X$14:$AB$14,FALSE))</f>
        <v>0.8</v>
      </c>
      <c r="AY94" s="23">
        <f>INDEX(Model!$R94:$V94,,MATCH(Model!AY$14,Model!$R$14:'Model'!$V$14,FALSE))*INDEX(Model!$X94:$AB94,MATCH(Model!AY$12+Model!AY$13,Model!$X$14:$AB$14,FALSE))</f>
        <v>0.85</v>
      </c>
      <c r="AZ94" s="23">
        <f>INDEX(Model!$R94:$V94,,MATCH(Model!AZ$14,Model!$R$14:'Model'!$V$14,FALSE))*INDEX(Model!$X94:$AB94,MATCH(Model!AZ$12+Model!AZ$13,Model!$X$14:$AB$14,FALSE))</f>
        <v>0.85</v>
      </c>
      <c r="BA94" s="23">
        <f>INDEX(Model!$R94:$V94,,MATCH(Model!BA$14,Model!$R$14:'Model'!$V$14,FALSE))*INDEX(Model!$X94:$AB94,MATCH(Model!BA$12+Model!BA$13,Model!$X$14:$AB$14,FALSE))</f>
        <v>0.63749999999999996</v>
      </c>
      <c r="BB94" s="23">
        <f>INDEX(Model!$R94:$V94,,MATCH(Model!BB$14,Model!$R$14:'Model'!$V$14,FALSE))*INDEX(Model!$X94:$AB94,MATCH(Model!BB$12+Model!BB$13,Model!$X$14:$AB$14,FALSE))</f>
        <v>0.85</v>
      </c>
      <c r="BC94" s="23">
        <f>INDEX(Model!$R94:$V94,,MATCH(Model!BC$14,Model!$R$14:'Model'!$V$14,FALSE))*INDEX(Model!$X94:$AB94,MATCH(Model!BC$12+Model!BC$13,Model!$X$14:$AB$14,FALSE))</f>
        <v>0.85</v>
      </c>
      <c r="BD94" s="60"/>
      <c r="BE94" s="33">
        <f>Model!C94*1%</f>
        <v>94.666078295472744</v>
      </c>
      <c r="BF94" s="1"/>
      <c r="BG94" s="1"/>
      <c r="BH94" s="38">
        <f>IF(Model!$C94&lt;Model!CI$12,Model!CI$13,0)</f>
        <v>0</v>
      </c>
      <c r="BI94" s="38">
        <f>IF(Model!$C94&lt;Model!CJ$12,Model!CJ$13,0)</f>
        <v>0</v>
      </c>
      <c r="BJ94" s="38">
        <f>IF(Model!$C94&lt;Model!CK$12,Model!CK$13,0)</f>
        <v>0</v>
      </c>
      <c r="BK94" s="38">
        <f>IF(Model!$C94&lt;Model!CL$12,Model!CL$13,0)</f>
        <v>0</v>
      </c>
      <c r="BL94" s="38">
        <f>IF(Model!$C94&lt;Model!CM$12,Model!CM$13,0)</f>
        <v>0</v>
      </c>
      <c r="BM94" s="38">
        <f>IF(Model!$C94&lt;Model!CN$12,Model!CN$13,0)</f>
        <v>40</v>
      </c>
      <c r="BN94" s="38">
        <f>IF(Model!$C94&lt;Model!CO$12,Model!CO$13,0)</f>
        <v>40</v>
      </c>
      <c r="BO94" s="38">
        <f>IF(Model!$C94&lt;Model!CP$12,Model!CP$13,0)</f>
        <v>40</v>
      </c>
      <c r="BP94" s="38">
        <f>IF(Model!$C94&lt;Model!CQ$12,Model!CQ$13,0)</f>
        <v>40</v>
      </c>
      <c r="BQ94" s="38">
        <f>IF(Model!$C94&lt;Model!CR$12,Model!CR$13,0)</f>
        <v>40</v>
      </c>
      <c r="BR94" s="38">
        <f>IF(Model!$C94&lt;Model!CS$12,Model!CS$13,0)</f>
        <v>40</v>
      </c>
      <c r="BS94" s="38">
        <f>IF(Model!$C94&lt;Model!CT$12,Model!CT$13,0)</f>
        <v>40</v>
      </c>
      <c r="BT94" s="38">
        <f>IF(Model!$C94&lt;Model!CU$12,Model!CU$13,0)</f>
        <v>40</v>
      </c>
      <c r="BU94" s="38">
        <f>IF(Model!$C94&lt;Model!CV$12,Model!CV$13,0)</f>
        <v>40</v>
      </c>
      <c r="BV94" s="38">
        <f>IF(Model!$C94&lt;Model!CW$12,Model!CW$13,0)</f>
        <v>40</v>
      </c>
      <c r="BW94" s="38">
        <f>IF(Model!$C94&lt;Model!CX$12,Model!CX$13,0)</f>
        <v>60</v>
      </c>
      <c r="BX94" s="38">
        <f>IF(Model!$C94&lt;Model!CY$12,Model!CY$13,0)</f>
        <v>60</v>
      </c>
      <c r="BY94" s="38">
        <f>IF(Model!$C94&lt;Model!CZ$12,Model!CZ$13,0)</f>
        <v>60</v>
      </c>
      <c r="BZ94" s="38">
        <f>IF(Model!$C94&lt;Model!DA$12,Model!DA$13,0)</f>
        <v>60</v>
      </c>
      <c r="CA94" s="38">
        <f>IF(Model!$C94&lt;Model!DB$12,Model!DB$13,0)</f>
        <v>60</v>
      </c>
      <c r="CB94" s="38">
        <f>IF(Model!$C94&lt;Model!DC$12,Model!DC$13,0)</f>
        <v>60</v>
      </c>
      <c r="CC94" s="38">
        <f>IF(Model!$C94&lt;Model!DD$12,Model!DD$13,0)</f>
        <v>60</v>
      </c>
      <c r="CD94" s="38">
        <f>IF(Model!$C94&lt;Model!DE$12,Model!DE$13,0)</f>
        <v>60</v>
      </c>
      <c r="CE94" s="38">
        <f>IF(Model!$C94&lt;Model!DF$12,Model!DF$13,0)</f>
        <v>60</v>
      </c>
      <c r="CF94" s="38">
        <f>IF(Model!$C94&lt;Model!DG$12,Model!DG$13,0)</f>
        <v>60</v>
      </c>
      <c r="CG94" s="1"/>
      <c r="CH94" s="1"/>
      <c r="CI94" s="40">
        <f>Model!$BE94+Model!BH94-50</f>
        <v>44.666078295472744</v>
      </c>
      <c r="CJ94" s="40">
        <f>Model!$BE94+Model!BI94-50</f>
        <v>44.666078295472744</v>
      </c>
      <c r="CK94" s="40">
        <f>Model!$BE94+Model!BJ94-50</f>
        <v>44.666078295472744</v>
      </c>
      <c r="CL94" s="40">
        <f>Model!$BE94+Model!BK94-50</f>
        <v>44.666078295472744</v>
      </c>
      <c r="CM94" s="40">
        <f>Model!$BE94+Model!BL94-50</f>
        <v>44.666078295472744</v>
      </c>
      <c r="CN94" s="40">
        <f>Model!$BE94+Model!BM94-50</f>
        <v>84.666078295472744</v>
      </c>
      <c r="CO94" s="40">
        <f>Model!$BE94+Model!BN94-50</f>
        <v>84.666078295472744</v>
      </c>
      <c r="CP94" s="40">
        <f>Model!$BE94+Model!BO94-50</f>
        <v>84.666078295472744</v>
      </c>
      <c r="CQ94" s="40">
        <f>Model!$BE94+Model!BP94-50</f>
        <v>84.666078295472744</v>
      </c>
      <c r="CR94" s="40">
        <f>Model!$BE94+Model!BQ94-50</f>
        <v>84.666078295472744</v>
      </c>
      <c r="CS94" s="40">
        <f>Model!$BE94+Model!BR94-50</f>
        <v>84.666078295472744</v>
      </c>
      <c r="CT94" s="40">
        <f>Model!$BE94+Model!BS94-50</f>
        <v>84.666078295472744</v>
      </c>
      <c r="CU94" s="40">
        <f>Model!$BE94+Model!BT94-50</f>
        <v>84.666078295472744</v>
      </c>
      <c r="CV94" s="40">
        <f>Model!$BE94+Model!BU94-50</f>
        <v>84.666078295472744</v>
      </c>
      <c r="CW94" s="40">
        <f>Model!$BE94+Model!BV94-50</f>
        <v>84.666078295472744</v>
      </c>
      <c r="CX94" s="40">
        <f>Model!$BE94+Model!BW94-50</f>
        <v>104.66607829547274</v>
      </c>
      <c r="CY94" s="40">
        <f>Model!$BE94+Model!BX94-50</f>
        <v>104.66607829547274</v>
      </c>
      <c r="CZ94" s="40">
        <f>Model!$BE94+Model!BY94-50</f>
        <v>104.66607829547274</v>
      </c>
      <c r="DA94" s="40">
        <f>Model!$BE94+Model!BZ94-50</f>
        <v>104.66607829547274</v>
      </c>
      <c r="DB94" s="40">
        <f>Model!$BE94+Model!CA94-50</f>
        <v>104.66607829547274</v>
      </c>
      <c r="DC94" s="40">
        <f>Model!$BE94+Model!CB94-50</f>
        <v>104.66607829547274</v>
      </c>
      <c r="DD94" s="40">
        <f>Model!$BE94+Model!CC94-50</f>
        <v>104.66607829547274</v>
      </c>
      <c r="DE94" s="40">
        <f>Model!$BE94+Model!CD94-50</f>
        <v>104.66607829547274</v>
      </c>
      <c r="DF94" s="40">
        <f>Model!$BE94+Model!CE94-50</f>
        <v>104.66607829547274</v>
      </c>
      <c r="DG94" s="40">
        <f>Model!$BE94+Model!CF94-50</f>
        <v>104.66607829547274</v>
      </c>
      <c r="DH94" s="36"/>
      <c r="DI94" s="36"/>
      <c r="DJ94" s="40">
        <f>Model!AE94*Model!CI94</f>
        <v>44.666078295472744</v>
      </c>
      <c r="DK94" s="40">
        <f>Model!AF94*Model!CJ94</f>
        <v>44.666078295472744</v>
      </c>
      <c r="DL94" s="40">
        <f>Model!AG94*Model!CK94</f>
        <v>33.499558721604558</v>
      </c>
      <c r="DM94" s="40">
        <f>Model!AH94*Model!CL94</f>
        <v>44.666078295472744</v>
      </c>
      <c r="DN94" s="40">
        <f>Model!AI94*Model!CM94</f>
        <v>44.666078295472744</v>
      </c>
      <c r="DO94" s="40">
        <f>Model!AJ94*Model!CN94</f>
        <v>76.199470465925472</v>
      </c>
      <c r="DP94" s="40">
        <f>Model!AK94*Model!CO94</f>
        <v>76.199470465925472</v>
      </c>
      <c r="DQ94" s="40">
        <f>Model!AL94*Model!CP94</f>
        <v>57.149602849444108</v>
      </c>
      <c r="DR94" s="40">
        <f>Model!AM94*Model!CQ94</f>
        <v>76.199470465925472</v>
      </c>
      <c r="DS94" s="40">
        <f>Model!AN94*Model!CR94</f>
        <v>76.199470465925472</v>
      </c>
      <c r="DT94" s="40">
        <f>Model!AO94*Model!CS94</f>
        <v>80.432774380699101</v>
      </c>
      <c r="DU94" s="40">
        <f>Model!AP94*Model!CT94</f>
        <v>80.432774380699101</v>
      </c>
      <c r="DV94" s="40">
        <f>Model!AQ94*Model!CU94</f>
        <v>60.324580785524326</v>
      </c>
      <c r="DW94" s="40">
        <f>Model!AR94*Model!CV94</f>
        <v>80.432774380699101</v>
      </c>
      <c r="DX94" s="40">
        <f>Model!AS94*Model!CW94</f>
        <v>80.432774380699101</v>
      </c>
      <c r="DY94" s="40">
        <f>Model!AT94*Model!CX94</f>
        <v>83.732862636378201</v>
      </c>
      <c r="DZ94" s="40">
        <f>Model!AU94*Model!CY94</f>
        <v>83.732862636378201</v>
      </c>
      <c r="EA94" s="40">
        <f>Model!AV94*Model!CZ94</f>
        <v>62.799646977283658</v>
      </c>
      <c r="EB94" s="40">
        <f>Model!AW94*Model!DA94</f>
        <v>83.732862636378201</v>
      </c>
      <c r="EC94" s="40">
        <f>Model!AX94*Model!DB94</f>
        <v>83.732862636378201</v>
      </c>
      <c r="ED94" s="40">
        <f>Model!AY94*Model!DC94</f>
        <v>88.966166551151829</v>
      </c>
      <c r="EE94" s="40">
        <f>Model!AZ94*Model!DD94</f>
        <v>88.966166551151829</v>
      </c>
      <c r="EF94" s="40">
        <f>Model!BA94*Model!DE94</f>
        <v>66.724624913363868</v>
      </c>
      <c r="EG94" s="40">
        <f>Model!BB94*Model!DF94</f>
        <v>88.966166551151829</v>
      </c>
      <c r="EH94" s="40">
        <f>Model!BC94*Model!DG94</f>
        <v>88.966166551151829</v>
      </c>
      <c r="EI94" s="36"/>
      <c r="EJ94" s="36"/>
      <c r="EK94" s="36"/>
      <c r="EL94" s="36"/>
      <c r="EM94" s="36"/>
      <c r="EN94" s="36"/>
      <c r="EO94" s="36"/>
      <c r="EP94" s="36"/>
      <c r="EQ94" s="36"/>
      <c r="ER94" s="36"/>
      <c r="ES94" s="36"/>
      <c r="ET94" s="36"/>
      <c r="EU94" s="36"/>
    </row>
    <row r="95" spans="1:151">
      <c r="A95">
        <v>1094</v>
      </c>
      <c r="B95" s="29">
        <f>INDEX('Customer Longevity'!$A$7:$A$206,MATCH(Scratch!A95,'Customer Longevity'!$B$7:$B$206,0))</f>
        <v>10.735936001265836</v>
      </c>
      <c r="C95" s="3">
        <f ca="1">VLOOKUP(A95,'Average Balance'!A:B,2,FALSE)</f>
        <v>30362.087212642309</v>
      </c>
      <c r="D95" s="3"/>
      <c r="E95" s="29">
        <f>INDEX('Distance to Each Branch'!$C$7:$C$806,MATCH(Scratch!$A95&amp;Scratch!E$14,'Distance to Each Branch'!$K$7:$K$806,0))</f>
        <v>1.1219464614433337</v>
      </c>
      <c r="F95" s="29">
        <f>INDEX('Distance to Each Branch'!$C$7:$C$806,MATCH(Scratch!$A95&amp;Scratch!F$14,'Distance to Each Branch'!$K$7:$K$806,0))</f>
        <v>1.9818821590046076</v>
      </c>
      <c r="G95" s="29">
        <f>INDEX('Distance to Each Branch'!$C$7:$C$806,MATCH(Scratch!$A95&amp;Scratch!G$14,'Distance to Each Branch'!$K$7:$K$806,0))</f>
        <v>2.1643763596138683</v>
      </c>
      <c r="H95" s="29">
        <f>INDEX('Distance to Each Branch'!$C$7:$C$806,MATCH(Scratch!$A95&amp;Scratch!H$14,'Distance to Each Branch'!$K$7:$K$806,0))</f>
        <v>2.3849602262724994</v>
      </c>
      <c r="I95" s="29" t="str">
        <f t="shared" si="25"/>
        <v>Branch A</v>
      </c>
      <c r="K95" s="34">
        <f>MIN(Model!E95:'Model'!H95)</f>
        <v>1.1219464614433337</v>
      </c>
      <c r="L95" s="34">
        <v>0</v>
      </c>
      <c r="M95" s="29">
        <f>IF(Model!E95=Model!$K95,SMALL(Model!$E95:'Model'!$H95,2)-Model!$K95,0)</f>
        <v>0.85993569756127397</v>
      </c>
      <c r="N95" s="29">
        <f>IF(Model!F95=Model!$K95,SMALL(Model!$E95:'Model'!$H95,2)-Model!$K95,0)</f>
        <v>0</v>
      </c>
      <c r="O95" s="29">
        <f>IF(Model!G95=Model!$K95,SMALL(Model!$E95:'Model'!$H95,2)-Model!$K95,0)</f>
        <v>0</v>
      </c>
      <c r="P95" s="29">
        <f>IF(Model!H95=Model!$K95,SMALL(Model!$E95:'Model'!$H95,2)-Model!$K95,0)</f>
        <v>0</v>
      </c>
      <c r="R95" s="23">
        <v>1</v>
      </c>
      <c r="S95" s="23">
        <f>(1-IF(Model!M95=0,0,INDEX('Branch Closure Driven Attrition'!$D$9:$G$12,MATCH(Model!$B95,'Branch Closure Driven Attrition'!$C$9:$C$12,TRUE),MATCH(Model!M95,'Branch Closure Driven Attrition'!$D$8:$G$8,TRUE))))</f>
        <v>0.7</v>
      </c>
      <c r="T95" s="23">
        <f>(1-IF(Model!N95=0,0,INDEX('Branch Closure Driven Attrition'!$D$9:$G$12,MATCH(Model!$B95,'Branch Closure Driven Attrition'!$C$9:$C$12,TRUE),MATCH(Model!N95,'Branch Closure Driven Attrition'!$D$8:$G$8,TRUE))))</f>
        <v>1</v>
      </c>
      <c r="U95" s="23">
        <f>(1-IF(Model!O95=0,0,INDEX('Branch Closure Driven Attrition'!$D$9:$G$12,MATCH(Model!$B95,'Branch Closure Driven Attrition'!$C$9:$C$12,TRUE),MATCH(Model!O95,'Branch Closure Driven Attrition'!$D$8:$G$8,TRUE))))</f>
        <v>1</v>
      </c>
      <c r="V95" s="23">
        <f>(1-IF(Model!P95=0,0,INDEX('Branch Closure Driven Attrition'!$D$9:$G$12,MATCH(Model!$B95,'Branch Closure Driven Attrition'!$C$9:$C$12,TRUE),MATCH(Model!P95,'Branch Closure Driven Attrition'!$D$8:$G$8,TRUE))))</f>
        <v>1</v>
      </c>
      <c r="W95" s="29"/>
      <c r="X95" s="23">
        <f>Model!R95</f>
        <v>1</v>
      </c>
      <c r="Y95" s="23">
        <f>IF(Model!$C95&lt;'Fee Driven Attrition'!$I$8,1-IF(Model!Y$13='Fee Driven Attrition'!$J$7,'Fee Driven Attrition'!$J$8,'Fee Driven Attrition'!$K$8),1)</f>
        <v>1</v>
      </c>
      <c r="Z95" s="23">
        <f>IF(Model!$C95&lt;'Fee Driven Attrition'!$I$9,1-IF(Model!Z$13='Fee Driven Attrition'!$J$7,'Fee Driven Attrition'!$J$9,'Fee Driven Attrition'!$K$9),1)</f>
        <v>1</v>
      </c>
      <c r="AA95" s="23">
        <f>IF(Model!$C95&lt;'Fee Driven Attrition'!$I$8,1-IF(Model!AA$13='Fee Driven Attrition'!$J$7,'Fee Driven Attrition'!$J$8,'Fee Driven Attrition'!$K$8),1)</f>
        <v>1</v>
      </c>
      <c r="AB95" s="23">
        <f>IF(Model!$C95&lt;'Fee Driven Attrition'!$I$9,1-IF(Model!AB$13='Fee Driven Attrition'!$J$7,'Fee Driven Attrition'!$J$9,'Fee Driven Attrition'!$K$9),1)</f>
        <v>1</v>
      </c>
      <c r="AC95" s="29"/>
      <c r="AD95" s="23"/>
      <c r="AE95" s="23">
        <f>INDEX(Model!$R95:$V95,,MATCH(Model!AE$14,Model!$R$14:'Model'!$V$14,FALSE))*INDEX(Model!$X95:$AB95,MATCH(Model!AE$12+Model!AE$13,Model!$X$14:$AB$14,FALSE))</f>
        <v>1</v>
      </c>
      <c r="AF95" s="23">
        <f>INDEX(Model!$R95:$V95,,MATCH(Model!AF$14,Model!$R$14:'Model'!$V$14,FALSE))*INDEX(Model!$X95:$AB95,MATCH(Model!AF$12+Model!AF$13,Model!$X$14:$AB$14,FALSE))</f>
        <v>0.7</v>
      </c>
      <c r="AG95" s="23">
        <f>INDEX(Model!$R95:$V95,,MATCH(Model!AG$14,Model!$R$14:'Model'!$V$14,FALSE))*INDEX(Model!$X95:$AB95,MATCH(Model!AG$12+Model!AG$13,Model!$X$14:$AB$14,FALSE))</f>
        <v>1</v>
      </c>
      <c r="AH95" s="23">
        <f>INDEX(Model!$R95:$V95,,MATCH(Model!AH$14,Model!$R$14:'Model'!$V$14,FALSE))*INDEX(Model!$X95:$AB95,MATCH(Model!AH$12+Model!AH$13,Model!$X$14:$AB$14,FALSE))</f>
        <v>1</v>
      </c>
      <c r="AI95" s="23">
        <f>INDEX(Model!$R95:$V95,,MATCH(Model!AI$14,Model!$R$14:'Model'!$V$14,FALSE))*INDEX(Model!$X95:$AB95,MATCH(Model!AI$12+Model!AI$13,Model!$X$14:$AB$14,FALSE))</f>
        <v>1</v>
      </c>
      <c r="AJ95" s="23">
        <f>INDEX(Model!$R95:$V95,,MATCH(Model!AJ$14,Model!$R$14:'Model'!$V$14,FALSE))*INDEX(Model!$X95:$AB95,MATCH(Model!AJ$12+Model!AJ$13,Model!$X$14:$AB$14,FALSE))</f>
        <v>1</v>
      </c>
      <c r="AK95" s="23">
        <f>INDEX(Model!$R95:$V95,,MATCH(Model!AK$14,Model!$R$14:'Model'!$V$14,FALSE))*INDEX(Model!$X95:$AB95,MATCH(Model!AK$12+Model!AK$13,Model!$X$14:$AB$14,FALSE))</f>
        <v>0.7</v>
      </c>
      <c r="AL95" s="23">
        <f>INDEX(Model!$R95:$V95,,MATCH(Model!AL$14,Model!$R$14:'Model'!$V$14,FALSE))*INDEX(Model!$X95:$AB95,MATCH(Model!AL$12+Model!AL$13,Model!$X$14:$AB$14,FALSE))</f>
        <v>1</v>
      </c>
      <c r="AM95" s="23">
        <f>INDEX(Model!$R95:$V95,,MATCH(Model!AM$14,Model!$R$14:'Model'!$V$14,FALSE))*INDEX(Model!$X95:$AB95,MATCH(Model!AM$12+Model!AM$13,Model!$X$14:$AB$14,FALSE))</f>
        <v>1</v>
      </c>
      <c r="AN95" s="23">
        <f>INDEX(Model!$R95:$V95,,MATCH(Model!AN$14,Model!$R$14:'Model'!$V$14,FALSE))*INDEX(Model!$X95:$AB95,MATCH(Model!AN$12+Model!AN$13,Model!$X$14:$AB$14,FALSE))</f>
        <v>1</v>
      </c>
      <c r="AO95" s="23">
        <f>INDEX(Model!$R95:$V95,,MATCH(Model!AO$14,Model!$R$14:'Model'!$V$14,FALSE))*INDEX(Model!$X95:$AB95,MATCH(Model!AO$12+Model!AO$13,Model!$X$14:$AB$14,FALSE))</f>
        <v>1</v>
      </c>
      <c r="AP95" s="23">
        <f>INDEX(Model!$R95:$V95,,MATCH(Model!AP$14,Model!$R$14:'Model'!$V$14,FALSE))*INDEX(Model!$X95:$AB95,MATCH(Model!AP$12+Model!AP$13,Model!$X$14:$AB$14,FALSE))</f>
        <v>0.7</v>
      </c>
      <c r="AQ95" s="23">
        <f>INDEX(Model!$R95:$V95,,MATCH(Model!AQ$14,Model!$R$14:'Model'!$V$14,FALSE))*INDEX(Model!$X95:$AB95,MATCH(Model!AQ$12+Model!AQ$13,Model!$X$14:$AB$14,FALSE))</f>
        <v>1</v>
      </c>
      <c r="AR95" s="23">
        <f>INDEX(Model!$R95:$V95,,MATCH(Model!AR$14,Model!$R$14:'Model'!$V$14,FALSE))*INDEX(Model!$X95:$AB95,MATCH(Model!AR$12+Model!AR$13,Model!$X$14:$AB$14,FALSE))</f>
        <v>1</v>
      </c>
      <c r="AS95" s="23">
        <f>INDEX(Model!$R95:$V95,,MATCH(Model!AS$14,Model!$R$14:'Model'!$V$14,FALSE))*INDEX(Model!$X95:$AB95,MATCH(Model!AS$12+Model!AS$13,Model!$X$14:$AB$14,FALSE))</f>
        <v>1</v>
      </c>
      <c r="AT95" s="23">
        <f>INDEX(Model!$R95:$V95,,MATCH(Model!AT$14,Model!$R$14:'Model'!$V$14,FALSE))*INDEX(Model!$X95:$AB95,MATCH(Model!AT$12+Model!AT$13,Model!$X$14:$AB$14,FALSE))</f>
        <v>1</v>
      </c>
      <c r="AU95" s="23">
        <f>INDEX(Model!$R95:$V95,,MATCH(Model!AU$14,Model!$R$14:'Model'!$V$14,FALSE))*INDEX(Model!$X95:$AB95,MATCH(Model!AU$12+Model!AU$13,Model!$X$14:$AB$14,FALSE))</f>
        <v>0.7</v>
      </c>
      <c r="AV95" s="23">
        <f>INDEX(Model!$R95:$V95,,MATCH(Model!AV$14,Model!$R$14:'Model'!$V$14,FALSE))*INDEX(Model!$X95:$AB95,MATCH(Model!AV$12+Model!AV$13,Model!$X$14:$AB$14,FALSE))</f>
        <v>1</v>
      </c>
      <c r="AW95" s="23">
        <f>INDEX(Model!$R95:$V95,,MATCH(Model!AW$14,Model!$R$14:'Model'!$V$14,FALSE))*INDEX(Model!$X95:$AB95,MATCH(Model!AW$12+Model!AW$13,Model!$X$14:$AB$14,FALSE))</f>
        <v>1</v>
      </c>
      <c r="AX95" s="23">
        <f>INDEX(Model!$R95:$V95,,MATCH(Model!AX$14,Model!$R$14:'Model'!$V$14,FALSE))*INDEX(Model!$X95:$AB95,MATCH(Model!AX$12+Model!AX$13,Model!$X$14:$AB$14,FALSE))</f>
        <v>1</v>
      </c>
      <c r="AY95" s="23">
        <f>INDEX(Model!$R95:$V95,,MATCH(Model!AY$14,Model!$R$14:'Model'!$V$14,FALSE))*INDEX(Model!$X95:$AB95,MATCH(Model!AY$12+Model!AY$13,Model!$X$14:$AB$14,FALSE))</f>
        <v>1</v>
      </c>
      <c r="AZ95" s="23">
        <f>INDEX(Model!$R95:$V95,,MATCH(Model!AZ$14,Model!$R$14:'Model'!$V$14,FALSE))*INDEX(Model!$X95:$AB95,MATCH(Model!AZ$12+Model!AZ$13,Model!$X$14:$AB$14,FALSE))</f>
        <v>0.7</v>
      </c>
      <c r="BA95" s="23">
        <f>INDEX(Model!$R95:$V95,,MATCH(Model!BA$14,Model!$R$14:'Model'!$V$14,FALSE))*INDEX(Model!$X95:$AB95,MATCH(Model!BA$12+Model!BA$13,Model!$X$14:$AB$14,FALSE))</f>
        <v>1</v>
      </c>
      <c r="BB95" s="23">
        <f>INDEX(Model!$R95:$V95,,MATCH(Model!BB$14,Model!$R$14:'Model'!$V$14,FALSE))*INDEX(Model!$X95:$AB95,MATCH(Model!BB$12+Model!BB$13,Model!$X$14:$AB$14,FALSE))</f>
        <v>1</v>
      </c>
      <c r="BC95" s="23">
        <f>INDEX(Model!$R95:$V95,,MATCH(Model!BC$14,Model!$R$14:'Model'!$V$14,FALSE))*INDEX(Model!$X95:$AB95,MATCH(Model!BC$12+Model!BC$13,Model!$X$14:$AB$14,FALSE))</f>
        <v>1</v>
      </c>
      <c r="BD95" s="60"/>
      <c r="BE95" s="33">
        <f>Model!C95*1%</f>
        <v>303.62087212642308</v>
      </c>
      <c r="BF95" s="1"/>
      <c r="BG95" s="1"/>
      <c r="BH95" s="38">
        <f>IF(Model!$C95&lt;Model!CI$12,Model!CI$13,0)</f>
        <v>0</v>
      </c>
      <c r="BI95" s="38">
        <f>IF(Model!$C95&lt;Model!CJ$12,Model!CJ$13,0)</f>
        <v>0</v>
      </c>
      <c r="BJ95" s="38">
        <f>IF(Model!$C95&lt;Model!CK$12,Model!CK$13,0)</f>
        <v>0</v>
      </c>
      <c r="BK95" s="38">
        <f>IF(Model!$C95&lt;Model!CL$12,Model!CL$13,0)</f>
        <v>0</v>
      </c>
      <c r="BL95" s="38">
        <f>IF(Model!$C95&lt;Model!CM$12,Model!CM$13,0)</f>
        <v>0</v>
      </c>
      <c r="BM95" s="38">
        <f>IF(Model!$C95&lt;Model!CN$12,Model!CN$13,0)</f>
        <v>0</v>
      </c>
      <c r="BN95" s="38">
        <f>IF(Model!$C95&lt;Model!CO$12,Model!CO$13,0)</f>
        <v>0</v>
      </c>
      <c r="BO95" s="38">
        <f>IF(Model!$C95&lt;Model!CP$12,Model!CP$13,0)</f>
        <v>0</v>
      </c>
      <c r="BP95" s="38">
        <f>IF(Model!$C95&lt;Model!CQ$12,Model!CQ$13,0)</f>
        <v>0</v>
      </c>
      <c r="BQ95" s="38">
        <f>IF(Model!$C95&lt;Model!CR$12,Model!CR$13,0)</f>
        <v>0</v>
      </c>
      <c r="BR95" s="38">
        <f>IF(Model!$C95&lt;Model!CS$12,Model!CS$13,0)</f>
        <v>0</v>
      </c>
      <c r="BS95" s="38">
        <f>IF(Model!$C95&lt;Model!CT$12,Model!CT$13,0)</f>
        <v>0</v>
      </c>
      <c r="BT95" s="38">
        <f>IF(Model!$C95&lt;Model!CU$12,Model!CU$13,0)</f>
        <v>0</v>
      </c>
      <c r="BU95" s="38">
        <f>IF(Model!$C95&lt;Model!CV$12,Model!CV$13,0)</f>
        <v>0</v>
      </c>
      <c r="BV95" s="38">
        <f>IF(Model!$C95&lt;Model!CW$12,Model!CW$13,0)</f>
        <v>0</v>
      </c>
      <c r="BW95" s="38">
        <f>IF(Model!$C95&lt;Model!CX$12,Model!CX$13,0)</f>
        <v>0</v>
      </c>
      <c r="BX95" s="38">
        <f>IF(Model!$C95&lt;Model!CY$12,Model!CY$13,0)</f>
        <v>0</v>
      </c>
      <c r="BY95" s="38">
        <f>IF(Model!$C95&lt;Model!CZ$12,Model!CZ$13,0)</f>
        <v>0</v>
      </c>
      <c r="BZ95" s="38">
        <f>IF(Model!$C95&lt;Model!DA$12,Model!DA$13,0)</f>
        <v>0</v>
      </c>
      <c r="CA95" s="38">
        <f>IF(Model!$C95&lt;Model!DB$12,Model!DB$13,0)</f>
        <v>0</v>
      </c>
      <c r="CB95" s="38">
        <f>IF(Model!$C95&lt;Model!DC$12,Model!DC$13,0)</f>
        <v>0</v>
      </c>
      <c r="CC95" s="38">
        <f>IF(Model!$C95&lt;Model!DD$12,Model!DD$13,0)</f>
        <v>0</v>
      </c>
      <c r="CD95" s="38">
        <f>IF(Model!$C95&lt;Model!DE$12,Model!DE$13,0)</f>
        <v>0</v>
      </c>
      <c r="CE95" s="38">
        <f>IF(Model!$C95&lt;Model!DF$12,Model!DF$13,0)</f>
        <v>0</v>
      </c>
      <c r="CF95" s="38">
        <f>IF(Model!$C95&lt;Model!DG$12,Model!DG$13,0)</f>
        <v>0</v>
      </c>
      <c r="CG95" s="1"/>
      <c r="CH95" s="1"/>
      <c r="CI95" s="40">
        <f>Model!$BE95+Model!BH95-50</f>
        <v>253.62087212642308</v>
      </c>
      <c r="CJ95" s="40">
        <f>Model!$BE95+Model!BI95-50</f>
        <v>253.62087212642308</v>
      </c>
      <c r="CK95" s="40">
        <f>Model!$BE95+Model!BJ95-50</f>
        <v>253.62087212642308</v>
      </c>
      <c r="CL95" s="40">
        <f>Model!$BE95+Model!BK95-50</f>
        <v>253.62087212642308</v>
      </c>
      <c r="CM95" s="40">
        <f>Model!$BE95+Model!BL95-50</f>
        <v>253.62087212642308</v>
      </c>
      <c r="CN95" s="40">
        <f>Model!$BE95+Model!BM95-50</f>
        <v>253.62087212642308</v>
      </c>
      <c r="CO95" s="40">
        <f>Model!$BE95+Model!BN95-50</f>
        <v>253.62087212642308</v>
      </c>
      <c r="CP95" s="40">
        <f>Model!$BE95+Model!BO95-50</f>
        <v>253.62087212642308</v>
      </c>
      <c r="CQ95" s="40">
        <f>Model!$BE95+Model!BP95-50</f>
        <v>253.62087212642308</v>
      </c>
      <c r="CR95" s="40">
        <f>Model!$BE95+Model!BQ95-50</f>
        <v>253.62087212642308</v>
      </c>
      <c r="CS95" s="40">
        <f>Model!$BE95+Model!BR95-50</f>
        <v>253.62087212642308</v>
      </c>
      <c r="CT95" s="40">
        <f>Model!$BE95+Model!BS95-50</f>
        <v>253.62087212642308</v>
      </c>
      <c r="CU95" s="40">
        <f>Model!$BE95+Model!BT95-50</f>
        <v>253.62087212642308</v>
      </c>
      <c r="CV95" s="40">
        <f>Model!$BE95+Model!BU95-50</f>
        <v>253.62087212642308</v>
      </c>
      <c r="CW95" s="40">
        <f>Model!$BE95+Model!BV95-50</f>
        <v>253.62087212642308</v>
      </c>
      <c r="CX95" s="40">
        <f>Model!$BE95+Model!BW95-50</f>
        <v>253.62087212642308</v>
      </c>
      <c r="CY95" s="40">
        <f>Model!$BE95+Model!BX95-50</f>
        <v>253.62087212642308</v>
      </c>
      <c r="CZ95" s="40">
        <f>Model!$BE95+Model!BY95-50</f>
        <v>253.62087212642308</v>
      </c>
      <c r="DA95" s="40">
        <f>Model!$BE95+Model!BZ95-50</f>
        <v>253.62087212642308</v>
      </c>
      <c r="DB95" s="40">
        <f>Model!$BE95+Model!CA95-50</f>
        <v>253.62087212642308</v>
      </c>
      <c r="DC95" s="40">
        <f>Model!$BE95+Model!CB95-50</f>
        <v>253.62087212642308</v>
      </c>
      <c r="DD95" s="40">
        <f>Model!$BE95+Model!CC95-50</f>
        <v>253.62087212642308</v>
      </c>
      <c r="DE95" s="40">
        <f>Model!$BE95+Model!CD95-50</f>
        <v>253.62087212642308</v>
      </c>
      <c r="DF95" s="40">
        <f>Model!$BE95+Model!CE95-50</f>
        <v>253.62087212642308</v>
      </c>
      <c r="DG95" s="40">
        <f>Model!$BE95+Model!CF95-50</f>
        <v>253.62087212642308</v>
      </c>
      <c r="DH95" s="36"/>
      <c r="DI95" s="36"/>
      <c r="DJ95" s="40">
        <f>Model!AE95*Model!CI95</f>
        <v>253.62087212642308</v>
      </c>
      <c r="DK95" s="40">
        <f>Model!AF95*Model!CJ95</f>
        <v>177.53461048849616</v>
      </c>
      <c r="DL95" s="40">
        <f>Model!AG95*Model!CK95</f>
        <v>253.62087212642308</v>
      </c>
      <c r="DM95" s="40">
        <f>Model!AH95*Model!CL95</f>
        <v>253.62087212642308</v>
      </c>
      <c r="DN95" s="40">
        <f>Model!AI95*Model!CM95</f>
        <v>253.62087212642308</v>
      </c>
      <c r="DO95" s="40">
        <f>Model!AJ95*Model!CN95</f>
        <v>253.62087212642308</v>
      </c>
      <c r="DP95" s="40">
        <f>Model!AK95*Model!CO95</f>
        <v>177.53461048849616</v>
      </c>
      <c r="DQ95" s="40">
        <f>Model!AL95*Model!CP95</f>
        <v>253.62087212642308</v>
      </c>
      <c r="DR95" s="40">
        <f>Model!AM95*Model!CQ95</f>
        <v>253.62087212642308</v>
      </c>
      <c r="DS95" s="40">
        <f>Model!AN95*Model!CR95</f>
        <v>253.62087212642308</v>
      </c>
      <c r="DT95" s="40">
        <f>Model!AO95*Model!CS95</f>
        <v>253.62087212642308</v>
      </c>
      <c r="DU95" s="40">
        <f>Model!AP95*Model!CT95</f>
        <v>177.53461048849616</v>
      </c>
      <c r="DV95" s="40">
        <f>Model!AQ95*Model!CU95</f>
        <v>253.62087212642308</v>
      </c>
      <c r="DW95" s="40">
        <f>Model!AR95*Model!CV95</f>
        <v>253.62087212642308</v>
      </c>
      <c r="DX95" s="40">
        <f>Model!AS95*Model!CW95</f>
        <v>253.62087212642308</v>
      </c>
      <c r="DY95" s="40">
        <f>Model!AT95*Model!CX95</f>
        <v>253.62087212642308</v>
      </c>
      <c r="DZ95" s="40">
        <f>Model!AU95*Model!CY95</f>
        <v>177.53461048849616</v>
      </c>
      <c r="EA95" s="40">
        <f>Model!AV95*Model!CZ95</f>
        <v>253.62087212642308</v>
      </c>
      <c r="EB95" s="40">
        <f>Model!AW95*Model!DA95</f>
        <v>253.62087212642308</v>
      </c>
      <c r="EC95" s="40">
        <f>Model!AX95*Model!DB95</f>
        <v>253.62087212642308</v>
      </c>
      <c r="ED95" s="40">
        <f>Model!AY95*Model!DC95</f>
        <v>253.62087212642308</v>
      </c>
      <c r="EE95" s="40">
        <f>Model!AZ95*Model!DD95</f>
        <v>177.53461048849616</v>
      </c>
      <c r="EF95" s="40">
        <f>Model!BA95*Model!DE95</f>
        <v>253.62087212642308</v>
      </c>
      <c r="EG95" s="40">
        <f>Model!BB95*Model!DF95</f>
        <v>253.62087212642308</v>
      </c>
      <c r="EH95" s="40">
        <f>Model!BC95*Model!DG95</f>
        <v>253.62087212642308</v>
      </c>
      <c r="EI95" s="36"/>
      <c r="EJ95" s="36"/>
      <c r="EK95" s="36"/>
      <c r="EL95" s="36"/>
      <c r="EM95" s="36"/>
      <c r="EN95" s="36"/>
      <c r="EO95" s="36"/>
      <c r="EP95" s="36"/>
      <c r="EQ95" s="36"/>
      <c r="ER95" s="36"/>
      <c r="ES95" s="36"/>
      <c r="ET95" s="36"/>
      <c r="EU95" s="36"/>
    </row>
    <row r="96" spans="1:151">
      <c r="A96">
        <v>1150</v>
      </c>
      <c r="B96" s="29">
        <f>INDEX('Customer Longevity'!$A$7:$A$206,MATCH(Scratch!A96,'Customer Longevity'!$B$7:$B$206,0))</f>
        <v>10.561947322531704</v>
      </c>
      <c r="C96" s="3">
        <f ca="1">VLOOKUP(A96,'Average Balance'!A:B,2,FALSE)</f>
        <v>11900.86308584887</v>
      </c>
      <c r="D96" s="3"/>
      <c r="E96" s="29">
        <f>INDEX('Distance to Each Branch'!$C$7:$C$806,MATCH(Scratch!$A96&amp;Scratch!E$14,'Distance to Each Branch'!$K$7:$K$806,0))</f>
        <v>4.2532778045520585</v>
      </c>
      <c r="F96" s="29">
        <f>INDEX('Distance to Each Branch'!$C$7:$C$806,MATCH(Scratch!$A96&amp;Scratch!F$14,'Distance to Each Branch'!$K$7:$K$806,0))</f>
        <v>2.3267320428797524</v>
      </c>
      <c r="G96" s="29">
        <f>INDEX('Distance to Each Branch'!$C$7:$C$806,MATCH(Scratch!$A96&amp;Scratch!G$14,'Distance to Each Branch'!$K$7:$K$806,0))</f>
        <v>1.9885552056356888</v>
      </c>
      <c r="H96" s="29">
        <f>INDEX('Distance to Each Branch'!$C$7:$C$806,MATCH(Scratch!$A96&amp;Scratch!H$14,'Distance to Each Branch'!$K$7:$K$806,0))</f>
        <v>3.7917069686070062</v>
      </c>
      <c r="I96" s="29" t="str">
        <f t="shared" si="25"/>
        <v>Branch C</v>
      </c>
      <c r="K96" s="34">
        <f>MIN(Model!E96:'Model'!H96)</f>
        <v>1.9885552056356888</v>
      </c>
      <c r="L96" s="34">
        <v>0</v>
      </c>
      <c r="M96" s="29">
        <f>IF(Model!E96=Model!$K96,SMALL(Model!$E96:'Model'!$H96,2)-Model!$K96,0)</f>
        <v>0</v>
      </c>
      <c r="N96" s="29">
        <f>IF(Model!F96=Model!$K96,SMALL(Model!$E96:'Model'!$H96,2)-Model!$K96,0)</f>
        <v>0</v>
      </c>
      <c r="O96" s="29">
        <f>IF(Model!G96=Model!$K96,SMALL(Model!$E96:'Model'!$H96,2)-Model!$K96,0)</f>
        <v>0.33817683724406367</v>
      </c>
      <c r="P96" s="29">
        <f>IF(Model!H96=Model!$K96,SMALL(Model!$E96:'Model'!$H96,2)-Model!$K96,0)</f>
        <v>0</v>
      </c>
      <c r="R96" s="23">
        <v>1</v>
      </c>
      <c r="S96" s="23">
        <f>(1-IF(Model!M96=0,0,INDEX('Branch Closure Driven Attrition'!$D$9:$G$12,MATCH(Model!$B96,'Branch Closure Driven Attrition'!$C$9:$C$12,TRUE),MATCH(Model!M96,'Branch Closure Driven Attrition'!$D$8:$G$8,TRUE))))</f>
        <v>1</v>
      </c>
      <c r="T96" s="23">
        <f>(1-IF(Model!N96=0,0,INDEX('Branch Closure Driven Attrition'!$D$9:$G$12,MATCH(Model!$B96,'Branch Closure Driven Attrition'!$C$9:$C$12,TRUE),MATCH(Model!N96,'Branch Closure Driven Attrition'!$D$8:$G$8,TRUE))))</f>
        <v>1</v>
      </c>
      <c r="U96" s="23">
        <f>(1-IF(Model!O96=0,0,INDEX('Branch Closure Driven Attrition'!$D$9:$G$12,MATCH(Model!$B96,'Branch Closure Driven Attrition'!$C$9:$C$12,TRUE),MATCH(Model!O96,'Branch Closure Driven Attrition'!$D$8:$G$8,TRUE))))</f>
        <v>0.75</v>
      </c>
      <c r="V96" s="23">
        <f>(1-IF(Model!P96=0,0,INDEX('Branch Closure Driven Attrition'!$D$9:$G$12,MATCH(Model!$B96,'Branch Closure Driven Attrition'!$C$9:$C$12,TRUE),MATCH(Model!P96,'Branch Closure Driven Attrition'!$D$8:$G$8,TRUE))))</f>
        <v>1</v>
      </c>
      <c r="W96" s="29"/>
      <c r="X96" s="23">
        <f>Model!R96</f>
        <v>1</v>
      </c>
      <c r="Y96" s="23">
        <f>IF(Model!$C96&lt;'Fee Driven Attrition'!$I$8,1-IF(Model!Y$13='Fee Driven Attrition'!$J$7,'Fee Driven Attrition'!$J$8,'Fee Driven Attrition'!$K$8),1)</f>
        <v>0.9</v>
      </c>
      <c r="Z96" s="23">
        <f>IF(Model!$C96&lt;'Fee Driven Attrition'!$I$9,1-IF(Model!Z$13='Fee Driven Attrition'!$J$7,'Fee Driven Attrition'!$J$9,'Fee Driven Attrition'!$K$9),1)</f>
        <v>0.95</v>
      </c>
      <c r="AA96" s="23">
        <f>IF(Model!$C96&lt;'Fee Driven Attrition'!$I$8,1-IF(Model!AA$13='Fee Driven Attrition'!$J$7,'Fee Driven Attrition'!$J$8,'Fee Driven Attrition'!$K$8),1)</f>
        <v>0.8</v>
      </c>
      <c r="AB96" s="23">
        <f>IF(Model!$C96&lt;'Fee Driven Attrition'!$I$9,1-IF(Model!AB$13='Fee Driven Attrition'!$J$7,'Fee Driven Attrition'!$J$9,'Fee Driven Attrition'!$K$9),1)</f>
        <v>0.85</v>
      </c>
      <c r="AC96" s="29"/>
      <c r="AD96" s="23"/>
      <c r="AE96" s="23">
        <f>INDEX(Model!$R96:$V96,,MATCH(Model!AE$14,Model!$R$14:'Model'!$V$14,FALSE))*INDEX(Model!$X96:$AB96,MATCH(Model!AE$12+Model!AE$13,Model!$X$14:$AB$14,FALSE))</f>
        <v>1</v>
      </c>
      <c r="AF96" s="23">
        <f>INDEX(Model!$R96:$V96,,MATCH(Model!AF$14,Model!$R$14:'Model'!$V$14,FALSE))*INDEX(Model!$X96:$AB96,MATCH(Model!AF$12+Model!AF$13,Model!$X$14:$AB$14,FALSE))</f>
        <v>1</v>
      </c>
      <c r="AG96" s="23">
        <f>INDEX(Model!$R96:$V96,,MATCH(Model!AG$14,Model!$R$14:'Model'!$V$14,FALSE))*INDEX(Model!$X96:$AB96,MATCH(Model!AG$12+Model!AG$13,Model!$X$14:$AB$14,FALSE))</f>
        <v>1</v>
      </c>
      <c r="AH96" s="23">
        <f>INDEX(Model!$R96:$V96,,MATCH(Model!AH$14,Model!$R$14:'Model'!$V$14,FALSE))*INDEX(Model!$X96:$AB96,MATCH(Model!AH$12+Model!AH$13,Model!$X$14:$AB$14,FALSE))</f>
        <v>0.75</v>
      </c>
      <c r="AI96" s="23">
        <f>INDEX(Model!$R96:$V96,,MATCH(Model!AI$14,Model!$R$14:'Model'!$V$14,FALSE))*INDEX(Model!$X96:$AB96,MATCH(Model!AI$12+Model!AI$13,Model!$X$14:$AB$14,FALSE))</f>
        <v>1</v>
      </c>
      <c r="AJ96" s="23">
        <f>INDEX(Model!$R96:$V96,,MATCH(Model!AJ$14,Model!$R$14:'Model'!$V$14,FALSE))*INDEX(Model!$X96:$AB96,MATCH(Model!AJ$12+Model!AJ$13,Model!$X$14:$AB$14,FALSE))</f>
        <v>0.9</v>
      </c>
      <c r="AK96" s="23">
        <f>INDEX(Model!$R96:$V96,,MATCH(Model!AK$14,Model!$R$14:'Model'!$V$14,FALSE))*INDEX(Model!$X96:$AB96,MATCH(Model!AK$12+Model!AK$13,Model!$X$14:$AB$14,FALSE))</f>
        <v>0.9</v>
      </c>
      <c r="AL96" s="23">
        <f>INDEX(Model!$R96:$V96,,MATCH(Model!AL$14,Model!$R$14:'Model'!$V$14,FALSE))*INDEX(Model!$X96:$AB96,MATCH(Model!AL$12+Model!AL$13,Model!$X$14:$AB$14,FALSE))</f>
        <v>0.9</v>
      </c>
      <c r="AM96" s="23">
        <f>INDEX(Model!$R96:$V96,,MATCH(Model!AM$14,Model!$R$14:'Model'!$V$14,FALSE))*INDEX(Model!$X96:$AB96,MATCH(Model!AM$12+Model!AM$13,Model!$X$14:$AB$14,FALSE))</f>
        <v>0.67500000000000004</v>
      </c>
      <c r="AN96" s="23">
        <f>INDEX(Model!$R96:$V96,,MATCH(Model!AN$14,Model!$R$14:'Model'!$V$14,FALSE))*INDEX(Model!$X96:$AB96,MATCH(Model!AN$12+Model!AN$13,Model!$X$14:$AB$14,FALSE))</f>
        <v>0.9</v>
      </c>
      <c r="AO96" s="23">
        <f>INDEX(Model!$R96:$V96,,MATCH(Model!AO$14,Model!$R$14:'Model'!$V$14,FALSE))*INDEX(Model!$X96:$AB96,MATCH(Model!AO$12+Model!AO$13,Model!$X$14:$AB$14,FALSE))</f>
        <v>0.95</v>
      </c>
      <c r="AP96" s="23">
        <f>INDEX(Model!$R96:$V96,,MATCH(Model!AP$14,Model!$R$14:'Model'!$V$14,FALSE))*INDEX(Model!$X96:$AB96,MATCH(Model!AP$12+Model!AP$13,Model!$X$14:$AB$14,FALSE))</f>
        <v>0.95</v>
      </c>
      <c r="AQ96" s="23">
        <f>INDEX(Model!$R96:$V96,,MATCH(Model!AQ$14,Model!$R$14:'Model'!$V$14,FALSE))*INDEX(Model!$X96:$AB96,MATCH(Model!AQ$12+Model!AQ$13,Model!$X$14:$AB$14,FALSE))</f>
        <v>0.95</v>
      </c>
      <c r="AR96" s="23">
        <f>INDEX(Model!$R96:$V96,,MATCH(Model!AR$14,Model!$R$14:'Model'!$V$14,FALSE))*INDEX(Model!$X96:$AB96,MATCH(Model!AR$12+Model!AR$13,Model!$X$14:$AB$14,FALSE))</f>
        <v>0.71249999999999991</v>
      </c>
      <c r="AS96" s="23">
        <f>INDEX(Model!$R96:$V96,,MATCH(Model!AS$14,Model!$R$14:'Model'!$V$14,FALSE))*INDEX(Model!$X96:$AB96,MATCH(Model!AS$12+Model!AS$13,Model!$X$14:$AB$14,FALSE))</f>
        <v>0.95</v>
      </c>
      <c r="AT96" s="23">
        <f>INDEX(Model!$R96:$V96,,MATCH(Model!AT$14,Model!$R$14:'Model'!$V$14,FALSE))*INDEX(Model!$X96:$AB96,MATCH(Model!AT$12+Model!AT$13,Model!$X$14:$AB$14,FALSE))</f>
        <v>0.8</v>
      </c>
      <c r="AU96" s="23">
        <f>INDEX(Model!$R96:$V96,,MATCH(Model!AU$14,Model!$R$14:'Model'!$V$14,FALSE))*INDEX(Model!$X96:$AB96,MATCH(Model!AU$12+Model!AU$13,Model!$X$14:$AB$14,FALSE))</f>
        <v>0.8</v>
      </c>
      <c r="AV96" s="23">
        <f>INDEX(Model!$R96:$V96,,MATCH(Model!AV$14,Model!$R$14:'Model'!$V$14,FALSE))*INDEX(Model!$X96:$AB96,MATCH(Model!AV$12+Model!AV$13,Model!$X$14:$AB$14,FALSE))</f>
        <v>0.8</v>
      </c>
      <c r="AW96" s="23">
        <f>INDEX(Model!$R96:$V96,,MATCH(Model!AW$14,Model!$R$14:'Model'!$V$14,FALSE))*INDEX(Model!$X96:$AB96,MATCH(Model!AW$12+Model!AW$13,Model!$X$14:$AB$14,FALSE))</f>
        <v>0.60000000000000009</v>
      </c>
      <c r="AX96" s="23">
        <f>INDEX(Model!$R96:$V96,,MATCH(Model!AX$14,Model!$R$14:'Model'!$V$14,FALSE))*INDEX(Model!$X96:$AB96,MATCH(Model!AX$12+Model!AX$13,Model!$X$14:$AB$14,FALSE))</f>
        <v>0.8</v>
      </c>
      <c r="AY96" s="23">
        <f>INDEX(Model!$R96:$V96,,MATCH(Model!AY$14,Model!$R$14:'Model'!$V$14,FALSE))*INDEX(Model!$X96:$AB96,MATCH(Model!AY$12+Model!AY$13,Model!$X$14:$AB$14,FALSE))</f>
        <v>0.85</v>
      </c>
      <c r="AZ96" s="23">
        <f>INDEX(Model!$R96:$V96,,MATCH(Model!AZ$14,Model!$R$14:'Model'!$V$14,FALSE))*INDEX(Model!$X96:$AB96,MATCH(Model!AZ$12+Model!AZ$13,Model!$X$14:$AB$14,FALSE))</f>
        <v>0.85</v>
      </c>
      <c r="BA96" s="23">
        <f>INDEX(Model!$R96:$V96,,MATCH(Model!BA$14,Model!$R$14:'Model'!$V$14,FALSE))*INDEX(Model!$X96:$AB96,MATCH(Model!BA$12+Model!BA$13,Model!$X$14:$AB$14,FALSE))</f>
        <v>0.85</v>
      </c>
      <c r="BB96" s="23">
        <f>INDEX(Model!$R96:$V96,,MATCH(Model!BB$14,Model!$R$14:'Model'!$V$14,FALSE))*INDEX(Model!$X96:$AB96,MATCH(Model!BB$12+Model!BB$13,Model!$X$14:$AB$14,FALSE))</f>
        <v>0.63749999999999996</v>
      </c>
      <c r="BC96" s="23">
        <f>INDEX(Model!$R96:$V96,,MATCH(Model!BC$14,Model!$R$14:'Model'!$V$14,FALSE))*INDEX(Model!$X96:$AB96,MATCH(Model!BC$12+Model!BC$13,Model!$X$14:$AB$14,FALSE))</f>
        <v>0.85</v>
      </c>
      <c r="BD96" s="60"/>
      <c r="BE96" s="33">
        <f>Model!C96*1%</f>
        <v>119.0086308584887</v>
      </c>
      <c r="BF96" s="1"/>
      <c r="BG96" s="1"/>
      <c r="BH96" s="38">
        <f>IF(Model!$C96&lt;Model!CI$12,Model!CI$13,0)</f>
        <v>0</v>
      </c>
      <c r="BI96" s="38">
        <f>IF(Model!$C96&lt;Model!CJ$12,Model!CJ$13,0)</f>
        <v>0</v>
      </c>
      <c r="BJ96" s="38">
        <f>IF(Model!$C96&lt;Model!CK$12,Model!CK$13,0)</f>
        <v>0</v>
      </c>
      <c r="BK96" s="38">
        <f>IF(Model!$C96&lt;Model!CL$12,Model!CL$13,0)</f>
        <v>0</v>
      </c>
      <c r="BL96" s="38">
        <f>IF(Model!$C96&lt;Model!CM$12,Model!CM$13,0)</f>
        <v>0</v>
      </c>
      <c r="BM96" s="38">
        <f>IF(Model!$C96&lt;Model!CN$12,Model!CN$13,0)</f>
        <v>40</v>
      </c>
      <c r="BN96" s="38">
        <f>IF(Model!$C96&lt;Model!CO$12,Model!CO$13,0)</f>
        <v>40</v>
      </c>
      <c r="BO96" s="38">
        <f>IF(Model!$C96&lt;Model!CP$12,Model!CP$13,0)</f>
        <v>40</v>
      </c>
      <c r="BP96" s="38">
        <f>IF(Model!$C96&lt;Model!CQ$12,Model!CQ$13,0)</f>
        <v>40</v>
      </c>
      <c r="BQ96" s="38">
        <f>IF(Model!$C96&lt;Model!CR$12,Model!CR$13,0)</f>
        <v>40</v>
      </c>
      <c r="BR96" s="38">
        <f>IF(Model!$C96&lt;Model!CS$12,Model!CS$13,0)</f>
        <v>40</v>
      </c>
      <c r="BS96" s="38">
        <f>IF(Model!$C96&lt;Model!CT$12,Model!CT$13,0)</f>
        <v>40</v>
      </c>
      <c r="BT96" s="38">
        <f>IF(Model!$C96&lt;Model!CU$12,Model!CU$13,0)</f>
        <v>40</v>
      </c>
      <c r="BU96" s="38">
        <f>IF(Model!$C96&lt;Model!CV$12,Model!CV$13,0)</f>
        <v>40</v>
      </c>
      <c r="BV96" s="38">
        <f>IF(Model!$C96&lt;Model!CW$12,Model!CW$13,0)</f>
        <v>40</v>
      </c>
      <c r="BW96" s="38">
        <f>IF(Model!$C96&lt;Model!CX$12,Model!CX$13,0)</f>
        <v>60</v>
      </c>
      <c r="BX96" s="38">
        <f>IF(Model!$C96&lt;Model!CY$12,Model!CY$13,0)</f>
        <v>60</v>
      </c>
      <c r="BY96" s="38">
        <f>IF(Model!$C96&lt;Model!CZ$12,Model!CZ$13,0)</f>
        <v>60</v>
      </c>
      <c r="BZ96" s="38">
        <f>IF(Model!$C96&lt;Model!DA$12,Model!DA$13,0)</f>
        <v>60</v>
      </c>
      <c r="CA96" s="38">
        <f>IF(Model!$C96&lt;Model!DB$12,Model!DB$13,0)</f>
        <v>60</v>
      </c>
      <c r="CB96" s="38">
        <f>IF(Model!$C96&lt;Model!DC$12,Model!DC$13,0)</f>
        <v>60</v>
      </c>
      <c r="CC96" s="38">
        <f>IF(Model!$C96&lt;Model!DD$12,Model!DD$13,0)</f>
        <v>60</v>
      </c>
      <c r="CD96" s="38">
        <f>IF(Model!$C96&lt;Model!DE$12,Model!DE$13,0)</f>
        <v>60</v>
      </c>
      <c r="CE96" s="38">
        <f>IF(Model!$C96&lt;Model!DF$12,Model!DF$13,0)</f>
        <v>60</v>
      </c>
      <c r="CF96" s="38">
        <f>IF(Model!$C96&lt;Model!DG$12,Model!DG$13,0)</f>
        <v>60</v>
      </c>
      <c r="CG96" s="1"/>
      <c r="CH96" s="1"/>
      <c r="CI96" s="40">
        <f>Model!$BE96+Model!BH96-50</f>
        <v>69.008630858488701</v>
      </c>
      <c r="CJ96" s="40">
        <f>Model!$BE96+Model!BI96-50</f>
        <v>69.008630858488701</v>
      </c>
      <c r="CK96" s="40">
        <f>Model!$BE96+Model!BJ96-50</f>
        <v>69.008630858488701</v>
      </c>
      <c r="CL96" s="40">
        <f>Model!$BE96+Model!BK96-50</f>
        <v>69.008630858488701</v>
      </c>
      <c r="CM96" s="40">
        <f>Model!$BE96+Model!BL96-50</f>
        <v>69.008630858488701</v>
      </c>
      <c r="CN96" s="40">
        <f>Model!$BE96+Model!BM96-50</f>
        <v>109.00863085848869</v>
      </c>
      <c r="CO96" s="40">
        <f>Model!$BE96+Model!BN96-50</f>
        <v>109.00863085848869</v>
      </c>
      <c r="CP96" s="40">
        <f>Model!$BE96+Model!BO96-50</f>
        <v>109.00863085848869</v>
      </c>
      <c r="CQ96" s="40">
        <f>Model!$BE96+Model!BP96-50</f>
        <v>109.00863085848869</v>
      </c>
      <c r="CR96" s="40">
        <f>Model!$BE96+Model!BQ96-50</f>
        <v>109.00863085848869</v>
      </c>
      <c r="CS96" s="40">
        <f>Model!$BE96+Model!BR96-50</f>
        <v>109.00863085848869</v>
      </c>
      <c r="CT96" s="40">
        <f>Model!$BE96+Model!BS96-50</f>
        <v>109.00863085848869</v>
      </c>
      <c r="CU96" s="40">
        <f>Model!$BE96+Model!BT96-50</f>
        <v>109.00863085848869</v>
      </c>
      <c r="CV96" s="40">
        <f>Model!$BE96+Model!BU96-50</f>
        <v>109.00863085848869</v>
      </c>
      <c r="CW96" s="40">
        <f>Model!$BE96+Model!BV96-50</f>
        <v>109.00863085848869</v>
      </c>
      <c r="CX96" s="40">
        <f>Model!$BE96+Model!BW96-50</f>
        <v>129.00863085848869</v>
      </c>
      <c r="CY96" s="40">
        <f>Model!$BE96+Model!BX96-50</f>
        <v>129.00863085848869</v>
      </c>
      <c r="CZ96" s="40">
        <f>Model!$BE96+Model!BY96-50</f>
        <v>129.00863085848869</v>
      </c>
      <c r="DA96" s="40">
        <f>Model!$BE96+Model!BZ96-50</f>
        <v>129.00863085848869</v>
      </c>
      <c r="DB96" s="40">
        <f>Model!$BE96+Model!CA96-50</f>
        <v>129.00863085848869</v>
      </c>
      <c r="DC96" s="40">
        <f>Model!$BE96+Model!CB96-50</f>
        <v>129.00863085848869</v>
      </c>
      <c r="DD96" s="40">
        <f>Model!$BE96+Model!CC96-50</f>
        <v>129.00863085848869</v>
      </c>
      <c r="DE96" s="40">
        <f>Model!$BE96+Model!CD96-50</f>
        <v>129.00863085848869</v>
      </c>
      <c r="DF96" s="40">
        <f>Model!$BE96+Model!CE96-50</f>
        <v>129.00863085848869</v>
      </c>
      <c r="DG96" s="40">
        <f>Model!$BE96+Model!CF96-50</f>
        <v>129.00863085848869</v>
      </c>
      <c r="DH96" s="36"/>
      <c r="DI96" s="36"/>
      <c r="DJ96" s="40">
        <f>Model!AE96*Model!CI96</f>
        <v>69.008630858488701</v>
      </c>
      <c r="DK96" s="40">
        <f>Model!AF96*Model!CJ96</f>
        <v>69.008630858488701</v>
      </c>
      <c r="DL96" s="40">
        <f>Model!AG96*Model!CK96</f>
        <v>69.008630858488701</v>
      </c>
      <c r="DM96" s="40">
        <f>Model!AH96*Model!CL96</f>
        <v>51.756473143866529</v>
      </c>
      <c r="DN96" s="40">
        <f>Model!AI96*Model!CM96</f>
        <v>69.008630858488701</v>
      </c>
      <c r="DO96" s="40">
        <f>Model!AJ96*Model!CN96</f>
        <v>98.107767772639818</v>
      </c>
      <c r="DP96" s="40">
        <f>Model!AK96*Model!CO96</f>
        <v>98.107767772639818</v>
      </c>
      <c r="DQ96" s="40">
        <f>Model!AL96*Model!CP96</f>
        <v>98.107767772639818</v>
      </c>
      <c r="DR96" s="40">
        <f>Model!AM96*Model!CQ96</f>
        <v>73.580825829479863</v>
      </c>
      <c r="DS96" s="40">
        <f>Model!AN96*Model!CR96</f>
        <v>98.107767772639818</v>
      </c>
      <c r="DT96" s="40">
        <f>Model!AO96*Model!CS96</f>
        <v>103.55819931556425</v>
      </c>
      <c r="DU96" s="40">
        <f>Model!AP96*Model!CT96</f>
        <v>103.55819931556425</v>
      </c>
      <c r="DV96" s="40">
        <f>Model!AQ96*Model!CU96</f>
        <v>103.55819931556425</v>
      </c>
      <c r="DW96" s="40">
        <f>Model!AR96*Model!CV96</f>
        <v>77.668649486673175</v>
      </c>
      <c r="DX96" s="40">
        <f>Model!AS96*Model!CW96</f>
        <v>103.55819931556425</v>
      </c>
      <c r="DY96" s="40">
        <f>Model!AT96*Model!CX96</f>
        <v>103.20690468679095</v>
      </c>
      <c r="DZ96" s="40">
        <f>Model!AU96*Model!CY96</f>
        <v>103.20690468679095</v>
      </c>
      <c r="EA96" s="40">
        <f>Model!AV96*Model!CZ96</f>
        <v>103.20690468679095</v>
      </c>
      <c r="EB96" s="40">
        <f>Model!AW96*Model!DA96</f>
        <v>77.405178515093226</v>
      </c>
      <c r="EC96" s="40">
        <f>Model!AX96*Model!DB96</f>
        <v>103.20690468679095</v>
      </c>
      <c r="ED96" s="40">
        <f>Model!AY96*Model!DC96</f>
        <v>109.65733622971538</v>
      </c>
      <c r="EE96" s="40">
        <f>Model!AZ96*Model!DD96</f>
        <v>109.65733622971538</v>
      </c>
      <c r="EF96" s="40">
        <f>Model!BA96*Model!DE96</f>
        <v>109.65733622971538</v>
      </c>
      <c r="EG96" s="40">
        <f>Model!BB96*Model!DF96</f>
        <v>82.243002172286538</v>
      </c>
      <c r="EH96" s="40">
        <f>Model!BC96*Model!DG96</f>
        <v>109.65733622971538</v>
      </c>
      <c r="EI96" s="36"/>
      <c r="EJ96" s="36"/>
      <c r="EK96" s="36"/>
      <c r="EL96" s="36"/>
      <c r="EM96" s="36"/>
      <c r="EN96" s="36"/>
      <c r="EO96" s="36"/>
      <c r="EP96" s="36"/>
      <c r="EQ96" s="36"/>
      <c r="ER96" s="36"/>
      <c r="ES96" s="36"/>
      <c r="ET96" s="36"/>
      <c r="EU96" s="36"/>
    </row>
    <row r="97" spans="1:151">
      <c r="A97">
        <v>1134</v>
      </c>
      <c r="B97" s="29">
        <f>INDEX('Customer Longevity'!$A$7:$A$206,MATCH(Scratch!A97,'Customer Longevity'!$B$7:$B$206,0))</f>
        <v>4.0152482624879502</v>
      </c>
      <c r="C97" s="3">
        <f ca="1">VLOOKUP(A97,'Average Balance'!A:B,2,FALSE)</f>
        <v>10738.732254426608</v>
      </c>
      <c r="D97" s="3"/>
      <c r="E97" s="29">
        <f>INDEX('Distance to Each Branch'!$C$7:$C$806,MATCH(Scratch!$A97&amp;Scratch!E$14,'Distance to Each Branch'!$K$7:$K$806,0))</f>
        <v>4.3326272145158544</v>
      </c>
      <c r="F97" s="29">
        <f>INDEX('Distance to Each Branch'!$C$7:$C$806,MATCH(Scratch!$A97&amp;Scratch!F$14,'Distance to Each Branch'!$K$7:$K$806,0))</f>
        <v>4.4976039718595802</v>
      </c>
      <c r="G97" s="29">
        <f>INDEX('Distance to Each Branch'!$C$7:$C$806,MATCH(Scratch!$A97&amp;Scratch!G$14,'Distance to Each Branch'!$K$7:$K$806,0))</f>
        <v>4.2736085079436448</v>
      </c>
      <c r="H97" s="29">
        <f>INDEX('Distance to Each Branch'!$C$7:$C$806,MATCH(Scratch!$A97&amp;Scratch!H$14,'Distance to Each Branch'!$K$7:$K$806,0))</f>
        <v>0.82505828744511256</v>
      </c>
      <c r="I97" s="29" t="str">
        <f t="shared" si="25"/>
        <v>Branch D</v>
      </c>
      <c r="K97" s="34">
        <f>MIN(Model!E97:'Model'!H97)</f>
        <v>0.82505828744511256</v>
      </c>
      <c r="L97" s="34">
        <v>0</v>
      </c>
      <c r="M97" s="29">
        <f>IF(Model!E97=Model!$K97,SMALL(Model!$E97:'Model'!$H97,2)-Model!$K97,0)</f>
        <v>0</v>
      </c>
      <c r="N97" s="29">
        <f>IF(Model!F97=Model!$K97,SMALL(Model!$E97:'Model'!$H97,2)-Model!$K97,0)</f>
        <v>0</v>
      </c>
      <c r="O97" s="29">
        <f>IF(Model!G97=Model!$K97,SMALL(Model!$E97:'Model'!$H97,2)-Model!$K97,0)</f>
        <v>0</v>
      </c>
      <c r="P97" s="29">
        <f>IF(Model!H97=Model!$K97,SMALL(Model!$E97:'Model'!$H97,2)-Model!$K97,0)</f>
        <v>3.4485502204985323</v>
      </c>
      <c r="R97" s="23">
        <v>1</v>
      </c>
      <c r="S97" s="23">
        <f>(1-IF(Model!M97=0,0,INDEX('Branch Closure Driven Attrition'!$D$9:$G$12,MATCH(Model!$B97,'Branch Closure Driven Attrition'!$C$9:$C$12,TRUE),MATCH(Model!M97,'Branch Closure Driven Attrition'!$D$8:$G$8,TRUE))))</f>
        <v>1</v>
      </c>
      <c r="T97" s="23">
        <f>(1-IF(Model!N97=0,0,INDEX('Branch Closure Driven Attrition'!$D$9:$G$12,MATCH(Model!$B97,'Branch Closure Driven Attrition'!$C$9:$C$12,TRUE),MATCH(Model!N97,'Branch Closure Driven Attrition'!$D$8:$G$8,TRUE))))</f>
        <v>1</v>
      </c>
      <c r="U97" s="23">
        <f>(1-IF(Model!O97=0,0,INDEX('Branch Closure Driven Attrition'!$D$9:$G$12,MATCH(Model!$B97,'Branch Closure Driven Attrition'!$C$9:$C$12,TRUE),MATCH(Model!O97,'Branch Closure Driven Attrition'!$D$8:$G$8,TRUE))))</f>
        <v>1</v>
      </c>
      <c r="V97" s="23">
        <f>(1-IF(Model!P97=0,0,INDEX('Branch Closure Driven Attrition'!$D$9:$G$12,MATCH(Model!$B97,'Branch Closure Driven Attrition'!$C$9:$C$12,TRUE),MATCH(Model!P97,'Branch Closure Driven Attrition'!$D$8:$G$8,TRUE))))</f>
        <v>0.6</v>
      </c>
      <c r="W97" s="29"/>
      <c r="X97" s="23">
        <f>Model!R97</f>
        <v>1</v>
      </c>
      <c r="Y97" s="23">
        <f>IF(Model!$C97&lt;'Fee Driven Attrition'!$I$8,1-IF(Model!Y$13='Fee Driven Attrition'!$J$7,'Fee Driven Attrition'!$J$8,'Fee Driven Attrition'!$K$8),1)</f>
        <v>0.9</v>
      </c>
      <c r="Z97" s="23">
        <f>IF(Model!$C97&lt;'Fee Driven Attrition'!$I$9,1-IF(Model!Z$13='Fee Driven Attrition'!$J$7,'Fee Driven Attrition'!$J$9,'Fee Driven Attrition'!$K$9),1)</f>
        <v>0.95</v>
      </c>
      <c r="AA97" s="23">
        <f>IF(Model!$C97&lt;'Fee Driven Attrition'!$I$8,1-IF(Model!AA$13='Fee Driven Attrition'!$J$7,'Fee Driven Attrition'!$J$8,'Fee Driven Attrition'!$K$8),1)</f>
        <v>0.8</v>
      </c>
      <c r="AB97" s="23">
        <f>IF(Model!$C97&lt;'Fee Driven Attrition'!$I$9,1-IF(Model!AB$13='Fee Driven Attrition'!$J$7,'Fee Driven Attrition'!$J$9,'Fee Driven Attrition'!$K$9),1)</f>
        <v>0.85</v>
      </c>
      <c r="AC97" s="29"/>
      <c r="AD97" s="23"/>
      <c r="AE97" s="23">
        <f>INDEX(Model!$R97:$V97,,MATCH(Model!AE$14,Model!$R$14:'Model'!$V$14,FALSE))*INDEX(Model!$X97:$AB97,MATCH(Model!AE$12+Model!AE$13,Model!$X$14:$AB$14,FALSE))</f>
        <v>1</v>
      </c>
      <c r="AF97" s="23">
        <f>INDEX(Model!$R97:$V97,,MATCH(Model!AF$14,Model!$R$14:'Model'!$V$14,FALSE))*INDEX(Model!$X97:$AB97,MATCH(Model!AF$12+Model!AF$13,Model!$X$14:$AB$14,FALSE))</f>
        <v>1</v>
      </c>
      <c r="AG97" s="23">
        <f>INDEX(Model!$R97:$V97,,MATCH(Model!AG$14,Model!$R$14:'Model'!$V$14,FALSE))*INDEX(Model!$X97:$AB97,MATCH(Model!AG$12+Model!AG$13,Model!$X$14:$AB$14,FALSE))</f>
        <v>1</v>
      </c>
      <c r="AH97" s="23">
        <f>INDEX(Model!$R97:$V97,,MATCH(Model!AH$14,Model!$R$14:'Model'!$V$14,FALSE))*INDEX(Model!$X97:$AB97,MATCH(Model!AH$12+Model!AH$13,Model!$X$14:$AB$14,FALSE))</f>
        <v>1</v>
      </c>
      <c r="AI97" s="23">
        <f>INDEX(Model!$R97:$V97,,MATCH(Model!AI$14,Model!$R$14:'Model'!$V$14,FALSE))*INDEX(Model!$X97:$AB97,MATCH(Model!AI$12+Model!AI$13,Model!$X$14:$AB$14,FALSE))</f>
        <v>0.6</v>
      </c>
      <c r="AJ97" s="23">
        <f>INDEX(Model!$R97:$V97,,MATCH(Model!AJ$14,Model!$R$14:'Model'!$V$14,FALSE))*INDEX(Model!$X97:$AB97,MATCH(Model!AJ$12+Model!AJ$13,Model!$X$14:$AB$14,FALSE))</f>
        <v>0.9</v>
      </c>
      <c r="AK97" s="23">
        <f>INDEX(Model!$R97:$V97,,MATCH(Model!AK$14,Model!$R$14:'Model'!$V$14,FALSE))*INDEX(Model!$X97:$AB97,MATCH(Model!AK$12+Model!AK$13,Model!$X$14:$AB$14,FALSE))</f>
        <v>0.9</v>
      </c>
      <c r="AL97" s="23">
        <f>INDEX(Model!$R97:$V97,,MATCH(Model!AL$14,Model!$R$14:'Model'!$V$14,FALSE))*INDEX(Model!$X97:$AB97,MATCH(Model!AL$12+Model!AL$13,Model!$X$14:$AB$14,FALSE))</f>
        <v>0.9</v>
      </c>
      <c r="AM97" s="23">
        <f>INDEX(Model!$R97:$V97,,MATCH(Model!AM$14,Model!$R$14:'Model'!$V$14,FALSE))*INDEX(Model!$X97:$AB97,MATCH(Model!AM$12+Model!AM$13,Model!$X$14:$AB$14,FALSE))</f>
        <v>0.9</v>
      </c>
      <c r="AN97" s="23">
        <f>INDEX(Model!$R97:$V97,,MATCH(Model!AN$14,Model!$R$14:'Model'!$V$14,FALSE))*INDEX(Model!$X97:$AB97,MATCH(Model!AN$12+Model!AN$13,Model!$X$14:$AB$14,FALSE))</f>
        <v>0.54</v>
      </c>
      <c r="AO97" s="23">
        <f>INDEX(Model!$R97:$V97,,MATCH(Model!AO$14,Model!$R$14:'Model'!$V$14,FALSE))*INDEX(Model!$X97:$AB97,MATCH(Model!AO$12+Model!AO$13,Model!$X$14:$AB$14,FALSE))</f>
        <v>0.95</v>
      </c>
      <c r="AP97" s="23">
        <f>INDEX(Model!$R97:$V97,,MATCH(Model!AP$14,Model!$R$14:'Model'!$V$14,FALSE))*INDEX(Model!$X97:$AB97,MATCH(Model!AP$12+Model!AP$13,Model!$X$14:$AB$14,FALSE))</f>
        <v>0.95</v>
      </c>
      <c r="AQ97" s="23">
        <f>INDEX(Model!$R97:$V97,,MATCH(Model!AQ$14,Model!$R$14:'Model'!$V$14,FALSE))*INDEX(Model!$X97:$AB97,MATCH(Model!AQ$12+Model!AQ$13,Model!$X$14:$AB$14,FALSE))</f>
        <v>0.95</v>
      </c>
      <c r="AR97" s="23">
        <f>INDEX(Model!$R97:$V97,,MATCH(Model!AR$14,Model!$R$14:'Model'!$V$14,FALSE))*INDEX(Model!$X97:$AB97,MATCH(Model!AR$12+Model!AR$13,Model!$X$14:$AB$14,FALSE))</f>
        <v>0.95</v>
      </c>
      <c r="AS97" s="23">
        <f>INDEX(Model!$R97:$V97,,MATCH(Model!AS$14,Model!$R$14:'Model'!$V$14,FALSE))*INDEX(Model!$X97:$AB97,MATCH(Model!AS$12+Model!AS$13,Model!$X$14:$AB$14,FALSE))</f>
        <v>0.56999999999999995</v>
      </c>
      <c r="AT97" s="23">
        <f>INDEX(Model!$R97:$V97,,MATCH(Model!AT$14,Model!$R$14:'Model'!$V$14,FALSE))*INDEX(Model!$X97:$AB97,MATCH(Model!AT$12+Model!AT$13,Model!$X$14:$AB$14,FALSE))</f>
        <v>0.8</v>
      </c>
      <c r="AU97" s="23">
        <f>INDEX(Model!$R97:$V97,,MATCH(Model!AU$14,Model!$R$14:'Model'!$V$14,FALSE))*INDEX(Model!$X97:$AB97,MATCH(Model!AU$12+Model!AU$13,Model!$X$14:$AB$14,FALSE))</f>
        <v>0.8</v>
      </c>
      <c r="AV97" s="23">
        <f>INDEX(Model!$R97:$V97,,MATCH(Model!AV$14,Model!$R$14:'Model'!$V$14,FALSE))*INDEX(Model!$X97:$AB97,MATCH(Model!AV$12+Model!AV$13,Model!$X$14:$AB$14,FALSE))</f>
        <v>0.8</v>
      </c>
      <c r="AW97" s="23">
        <f>INDEX(Model!$R97:$V97,,MATCH(Model!AW$14,Model!$R$14:'Model'!$V$14,FALSE))*INDEX(Model!$X97:$AB97,MATCH(Model!AW$12+Model!AW$13,Model!$X$14:$AB$14,FALSE))</f>
        <v>0.8</v>
      </c>
      <c r="AX97" s="23">
        <f>INDEX(Model!$R97:$V97,,MATCH(Model!AX$14,Model!$R$14:'Model'!$V$14,FALSE))*INDEX(Model!$X97:$AB97,MATCH(Model!AX$12+Model!AX$13,Model!$X$14:$AB$14,FALSE))</f>
        <v>0.48</v>
      </c>
      <c r="AY97" s="23">
        <f>INDEX(Model!$R97:$V97,,MATCH(Model!AY$14,Model!$R$14:'Model'!$V$14,FALSE))*INDEX(Model!$X97:$AB97,MATCH(Model!AY$12+Model!AY$13,Model!$X$14:$AB$14,FALSE))</f>
        <v>0.85</v>
      </c>
      <c r="AZ97" s="23">
        <f>INDEX(Model!$R97:$V97,,MATCH(Model!AZ$14,Model!$R$14:'Model'!$V$14,FALSE))*INDEX(Model!$X97:$AB97,MATCH(Model!AZ$12+Model!AZ$13,Model!$X$14:$AB$14,FALSE))</f>
        <v>0.85</v>
      </c>
      <c r="BA97" s="23">
        <f>INDEX(Model!$R97:$V97,,MATCH(Model!BA$14,Model!$R$14:'Model'!$V$14,FALSE))*INDEX(Model!$X97:$AB97,MATCH(Model!BA$12+Model!BA$13,Model!$X$14:$AB$14,FALSE))</f>
        <v>0.85</v>
      </c>
      <c r="BB97" s="23">
        <f>INDEX(Model!$R97:$V97,,MATCH(Model!BB$14,Model!$R$14:'Model'!$V$14,FALSE))*INDEX(Model!$X97:$AB97,MATCH(Model!BB$12+Model!BB$13,Model!$X$14:$AB$14,FALSE))</f>
        <v>0.85</v>
      </c>
      <c r="BC97" s="23">
        <f>INDEX(Model!$R97:$V97,,MATCH(Model!BC$14,Model!$R$14:'Model'!$V$14,FALSE))*INDEX(Model!$X97:$AB97,MATCH(Model!BC$12+Model!BC$13,Model!$X$14:$AB$14,FALSE))</f>
        <v>0.51</v>
      </c>
      <c r="BD97" s="60"/>
      <c r="BE97" s="33">
        <f>Model!C97*1%</f>
        <v>107.38732254426608</v>
      </c>
      <c r="BF97" s="1"/>
      <c r="BG97" s="1"/>
      <c r="BH97" s="38">
        <f>IF(Model!$C97&lt;Model!CI$12,Model!CI$13,0)</f>
        <v>0</v>
      </c>
      <c r="BI97" s="38">
        <f>IF(Model!$C97&lt;Model!CJ$12,Model!CJ$13,0)</f>
        <v>0</v>
      </c>
      <c r="BJ97" s="38">
        <f>IF(Model!$C97&lt;Model!CK$12,Model!CK$13,0)</f>
        <v>0</v>
      </c>
      <c r="BK97" s="38">
        <f>IF(Model!$C97&lt;Model!CL$12,Model!CL$13,0)</f>
        <v>0</v>
      </c>
      <c r="BL97" s="38">
        <f>IF(Model!$C97&lt;Model!CM$12,Model!CM$13,0)</f>
        <v>0</v>
      </c>
      <c r="BM97" s="38">
        <f>IF(Model!$C97&lt;Model!CN$12,Model!CN$13,0)</f>
        <v>40</v>
      </c>
      <c r="BN97" s="38">
        <f>IF(Model!$C97&lt;Model!CO$12,Model!CO$13,0)</f>
        <v>40</v>
      </c>
      <c r="BO97" s="38">
        <f>IF(Model!$C97&lt;Model!CP$12,Model!CP$13,0)</f>
        <v>40</v>
      </c>
      <c r="BP97" s="38">
        <f>IF(Model!$C97&lt;Model!CQ$12,Model!CQ$13,0)</f>
        <v>40</v>
      </c>
      <c r="BQ97" s="38">
        <f>IF(Model!$C97&lt;Model!CR$12,Model!CR$13,0)</f>
        <v>40</v>
      </c>
      <c r="BR97" s="38">
        <f>IF(Model!$C97&lt;Model!CS$12,Model!CS$13,0)</f>
        <v>40</v>
      </c>
      <c r="BS97" s="38">
        <f>IF(Model!$C97&lt;Model!CT$12,Model!CT$13,0)</f>
        <v>40</v>
      </c>
      <c r="BT97" s="38">
        <f>IF(Model!$C97&lt;Model!CU$12,Model!CU$13,0)</f>
        <v>40</v>
      </c>
      <c r="BU97" s="38">
        <f>IF(Model!$C97&lt;Model!CV$12,Model!CV$13,0)</f>
        <v>40</v>
      </c>
      <c r="BV97" s="38">
        <f>IF(Model!$C97&lt;Model!CW$12,Model!CW$13,0)</f>
        <v>40</v>
      </c>
      <c r="BW97" s="38">
        <f>IF(Model!$C97&lt;Model!CX$12,Model!CX$13,0)</f>
        <v>60</v>
      </c>
      <c r="BX97" s="38">
        <f>IF(Model!$C97&lt;Model!CY$12,Model!CY$13,0)</f>
        <v>60</v>
      </c>
      <c r="BY97" s="38">
        <f>IF(Model!$C97&lt;Model!CZ$12,Model!CZ$13,0)</f>
        <v>60</v>
      </c>
      <c r="BZ97" s="38">
        <f>IF(Model!$C97&lt;Model!DA$12,Model!DA$13,0)</f>
        <v>60</v>
      </c>
      <c r="CA97" s="38">
        <f>IF(Model!$C97&lt;Model!DB$12,Model!DB$13,0)</f>
        <v>60</v>
      </c>
      <c r="CB97" s="38">
        <f>IF(Model!$C97&lt;Model!DC$12,Model!DC$13,0)</f>
        <v>60</v>
      </c>
      <c r="CC97" s="38">
        <f>IF(Model!$C97&lt;Model!DD$12,Model!DD$13,0)</f>
        <v>60</v>
      </c>
      <c r="CD97" s="38">
        <f>IF(Model!$C97&lt;Model!DE$12,Model!DE$13,0)</f>
        <v>60</v>
      </c>
      <c r="CE97" s="38">
        <f>IF(Model!$C97&lt;Model!DF$12,Model!DF$13,0)</f>
        <v>60</v>
      </c>
      <c r="CF97" s="38">
        <f>IF(Model!$C97&lt;Model!DG$12,Model!DG$13,0)</f>
        <v>60</v>
      </c>
      <c r="CG97" s="1"/>
      <c r="CH97" s="1"/>
      <c r="CI97" s="40">
        <f>Model!$BE97+Model!BH97-50</f>
        <v>57.387322544266084</v>
      </c>
      <c r="CJ97" s="40">
        <f>Model!$BE97+Model!BI97-50</f>
        <v>57.387322544266084</v>
      </c>
      <c r="CK97" s="40">
        <f>Model!$BE97+Model!BJ97-50</f>
        <v>57.387322544266084</v>
      </c>
      <c r="CL97" s="40">
        <f>Model!$BE97+Model!BK97-50</f>
        <v>57.387322544266084</v>
      </c>
      <c r="CM97" s="40">
        <f>Model!$BE97+Model!BL97-50</f>
        <v>57.387322544266084</v>
      </c>
      <c r="CN97" s="40">
        <f>Model!$BE97+Model!BM97-50</f>
        <v>97.387322544266084</v>
      </c>
      <c r="CO97" s="40">
        <f>Model!$BE97+Model!BN97-50</f>
        <v>97.387322544266084</v>
      </c>
      <c r="CP97" s="40">
        <f>Model!$BE97+Model!BO97-50</f>
        <v>97.387322544266084</v>
      </c>
      <c r="CQ97" s="40">
        <f>Model!$BE97+Model!BP97-50</f>
        <v>97.387322544266084</v>
      </c>
      <c r="CR97" s="40">
        <f>Model!$BE97+Model!BQ97-50</f>
        <v>97.387322544266084</v>
      </c>
      <c r="CS97" s="40">
        <f>Model!$BE97+Model!BR97-50</f>
        <v>97.387322544266084</v>
      </c>
      <c r="CT97" s="40">
        <f>Model!$BE97+Model!BS97-50</f>
        <v>97.387322544266084</v>
      </c>
      <c r="CU97" s="40">
        <f>Model!$BE97+Model!BT97-50</f>
        <v>97.387322544266084</v>
      </c>
      <c r="CV97" s="40">
        <f>Model!$BE97+Model!BU97-50</f>
        <v>97.387322544266084</v>
      </c>
      <c r="CW97" s="40">
        <f>Model!$BE97+Model!BV97-50</f>
        <v>97.387322544266084</v>
      </c>
      <c r="CX97" s="40">
        <f>Model!$BE97+Model!BW97-50</f>
        <v>117.38732254426608</v>
      </c>
      <c r="CY97" s="40">
        <f>Model!$BE97+Model!BX97-50</f>
        <v>117.38732254426608</v>
      </c>
      <c r="CZ97" s="40">
        <f>Model!$BE97+Model!BY97-50</f>
        <v>117.38732254426608</v>
      </c>
      <c r="DA97" s="40">
        <f>Model!$BE97+Model!BZ97-50</f>
        <v>117.38732254426608</v>
      </c>
      <c r="DB97" s="40">
        <f>Model!$BE97+Model!CA97-50</f>
        <v>117.38732254426608</v>
      </c>
      <c r="DC97" s="40">
        <f>Model!$BE97+Model!CB97-50</f>
        <v>117.38732254426608</v>
      </c>
      <c r="DD97" s="40">
        <f>Model!$BE97+Model!CC97-50</f>
        <v>117.38732254426608</v>
      </c>
      <c r="DE97" s="40">
        <f>Model!$BE97+Model!CD97-50</f>
        <v>117.38732254426608</v>
      </c>
      <c r="DF97" s="40">
        <f>Model!$BE97+Model!CE97-50</f>
        <v>117.38732254426608</v>
      </c>
      <c r="DG97" s="40">
        <f>Model!$BE97+Model!CF97-50</f>
        <v>117.38732254426608</v>
      </c>
      <c r="DH97" s="36"/>
      <c r="DI97" s="36"/>
      <c r="DJ97" s="40">
        <f>Model!AE97*Model!CI97</f>
        <v>57.387322544266084</v>
      </c>
      <c r="DK97" s="40">
        <f>Model!AF97*Model!CJ97</f>
        <v>57.387322544266084</v>
      </c>
      <c r="DL97" s="40">
        <f>Model!AG97*Model!CK97</f>
        <v>57.387322544266084</v>
      </c>
      <c r="DM97" s="40">
        <f>Model!AH97*Model!CL97</f>
        <v>57.387322544266084</v>
      </c>
      <c r="DN97" s="40">
        <f>Model!AI97*Model!CM97</f>
        <v>34.43239352655965</v>
      </c>
      <c r="DO97" s="40">
        <f>Model!AJ97*Model!CN97</f>
        <v>87.648590289839476</v>
      </c>
      <c r="DP97" s="40">
        <f>Model!AK97*Model!CO97</f>
        <v>87.648590289839476</v>
      </c>
      <c r="DQ97" s="40">
        <f>Model!AL97*Model!CP97</f>
        <v>87.648590289839476</v>
      </c>
      <c r="DR97" s="40">
        <f>Model!AM97*Model!CQ97</f>
        <v>87.648590289839476</v>
      </c>
      <c r="DS97" s="40">
        <f>Model!AN97*Model!CR97</f>
        <v>52.589154173903687</v>
      </c>
      <c r="DT97" s="40">
        <f>Model!AO97*Model!CS97</f>
        <v>92.517956417052773</v>
      </c>
      <c r="DU97" s="40">
        <f>Model!AP97*Model!CT97</f>
        <v>92.517956417052773</v>
      </c>
      <c r="DV97" s="40">
        <f>Model!AQ97*Model!CU97</f>
        <v>92.517956417052773</v>
      </c>
      <c r="DW97" s="40">
        <f>Model!AR97*Model!CV97</f>
        <v>92.517956417052773</v>
      </c>
      <c r="DX97" s="40">
        <f>Model!AS97*Model!CW97</f>
        <v>55.510773850231665</v>
      </c>
      <c r="DY97" s="40">
        <f>Model!AT97*Model!CX97</f>
        <v>93.909858035412867</v>
      </c>
      <c r="DZ97" s="40">
        <f>Model!AU97*Model!CY97</f>
        <v>93.909858035412867</v>
      </c>
      <c r="EA97" s="40">
        <f>Model!AV97*Model!CZ97</f>
        <v>93.909858035412867</v>
      </c>
      <c r="EB97" s="40">
        <f>Model!AW97*Model!DA97</f>
        <v>93.909858035412867</v>
      </c>
      <c r="EC97" s="40">
        <f>Model!AX97*Model!DB97</f>
        <v>56.345914821247717</v>
      </c>
      <c r="ED97" s="40">
        <f>Model!AY97*Model!DC97</f>
        <v>99.779224162626164</v>
      </c>
      <c r="EE97" s="40">
        <f>Model!AZ97*Model!DD97</f>
        <v>99.779224162626164</v>
      </c>
      <c r="EF97" s="40">
        <f>Model!BA97*Model!DE97</f>
        <v>99.779224162626164</v>
      </c>
      <c r="EG97" s="40">
        <f>Model!BB97*Model!DF97</f>
        <v>99.779224162626164</v>
      </c>
      <c r="EH97" s="40">
        <f>Model!BC97*Model!DG97</f>
        <v>59.867534497575704</v>
      </c>
      <c r="EI97" s="36"/>
      <c r="EJ97" s="36"/>
      <c r="EK97" s="36"/>
      <c r="EL97" s="36"/>
      <c r="EM97" s="36"/>
      <c r="EN97" s="36"/>
      <c r="EO97" s="36"/>
      <c r="EP97" s="36"/>
      <c r="EQ97" s="36"/>
      <c r="ER97" s="36"/>
      <c r="ES97" s="36"/>
      <c r="ET97" s="36"/>
      <c r="EU97" s="36"/>
    </row>
    <row r="98" spans="1:151">
      <c r="A98">
        <v>1173</v>
      </c>
      <c r="B98" s="29">
        <f>INDEX('Customer Longevity'!$A$7:$A$206,MATCH(Scratch!A98,'Customer Longevity'!$B$7:$B$206,0))</f>
        <v>14.7313173758948</v>
      </c>
      <c r="C98" s="3">
        <f ca="1">VLOOKUP(A98,'Average Balance'!A:B,2,FALSE)</f>
        <v>7134.2604372399683</v>
      </c>
      <c r="D98" s="3"/>
      <c r="E98" s="29">
        <f>INDEX('Distance to Each Branch'!$C$7:$C$806,MATCH(Scratch!$A98&amp;Scratch!E$14,'Distance to Each Branch'!$K$7:$K$806,0))</f>
        <v>6.1099229178058527</v>
      </c>
      <c r="F98" s="29">
        <f>INDEX('Distance to Each Branch'!$C$7:$C$806,MATCH(Scratch!$A98&amp;Scratch!F$14,'Distance to Each Branch'!$K$7:$K$806,0))</f>
        <v>4.4486222033286991</v>
      </c>
      <c r="G98" s="29">
        <f>INDEX('Distance to Each Branch'!$C$7:$C$806,MATCH(Scratch!$A98&amp;Scratch!G$14,'Distance to Each Branch'!$K$7:$K$806,0))</f>
        <v>5.2890762282985211</v>
      </c>
      <c r="H98" s="29">
        <f>INDEX('Distance to Each Branch'!$C$7:$C$806,MATCH(Scratch!$A98&amp;Scratch!H$14,'Distance to Each Branch'!$K$7:$K$806,0))</f>
        <v>3.3060205437051771</v>
      </c>
      <c r="I98" s="29" t="str">
        <f t="shared" si="25"/>
        <v>Branch D</v>
      </c>
      <c r="K98" s="34">
        <f>MIN(Model!E98:'Model'!H98)</f>
        <v>3.3060205437051771</v>
      </c>
      <c r="L98" s="34">
        <v>0</v>
      </c>
      <c r="M98" s="29">
        <f>IF(Model!E98=Model!$K98,SMALL(Model!$E98:'Model'!$H98,2)-Model!$K98,0)</f>
        <v>0</v>
      </c>
      <c r="N98" s="29">
        <f>IF(Model!F98=Model!$K98,SMALL(Model!$E98:'Model'!$H98,2)-Model!$K98,0)</f>
        <v>0</v>
      </c>
      <c r="O98" s="29">
        <f>IF(Model!G98=Model!$K98,SMALL(Model!$E98:'Model'!$H98,2)-Model!$K98,0)</f>
        <v>0</v>
      </c>
      <c r="P98" s="29">
        <f>IF(Model!H98=Model!$K98,SMALL(Model!$E98:'Model'!$H98,2)-Model!$K98,0)</f>
        <v>1.142601659623522</v>
      </c>
      <c r="R98" s="23">
        <v>1</v>
      </c>
      <c r="S98" s="23">
        <f>(1-IF(Model!M98=0,0,INDEX('Branch Closure Driven Attrition'!$D$9:$G$12,MATCH(Model!$B98,'Branch Closure Driven Attrition'!$C$9:$C$12,TRUE),MATCH(Model!M98,'Branch Closure Driven Attrition'!$D$8:$G$8,TRUE))))</f>
        <v>1</v>
      </c>
      <c r="T98" s="23">
        <f>(1-IF(Model!N98=0,0,INDEX('Branch Closure Driven Attrition'!$D$9:$G$12,MATCH(Model!$B98,'Branch Closure Driven Attrition'!$C$9:$C$12,TRUE),MATCH(Model!N98,'Branch Closure Driven Attrition'!$D$8:$G$8,TRUE))))</f>
        <v>1</v>
      </c>
      <c r="U98" s="23">
        <f>(1-IF(Model!O98=0,0,INDEX('Branch Closure Driven Attrition'!$D$9:$G$12,MATCH(Model!$B98,'Branch Closure Driven Attrition'!$C$9:$C$12,TRUE),MATCH(Model!O98,'Branch Closure Driven Attrition'!$D$8:$G$8,TRUE))))</f>
        <v>1</v>
      </c>
      <c r="V98" s="23">
        <f>(1-IF(Model!P98=0,0,INDEX('Branch Closure Driven Attrition'!$D$9:$G$12,MATCH(Model!$B98,'Branch Closure Driven Attrition'!$C$9:$C$12,TRUE),MATCH(Model!P98,'Branch Closure Driven Attrition'!$D$8:$G$8,TRUE))))</f>
        <v>0.65</v>
      </c>
      <c r="W98" s="29"/>
      <c r="X98" s="23">
        <f>Model!R98</f>
        <v>1</v>
      </c>
      <c r="Y98" s="23">
        <f>IF(Model!$C98&lt;'Fee Driven Attrition'!$I$8,1-IF(Model!Y$13='Fee Driven Attrition'!$J$7,'Fee Driven Attrition'!$J$8,'Fee Driven Attrition'!$K$8),1)</f>
        <v>0.9</v>
      </c>
      <c r="Z98" s="23">
        <f>IF(Model!$C98&lt;'Fee Driven Attrition'!$I$9,1-IF(Model!Z$13='Fee Driven Attrition'!$J$7,'Fee Driven Attrition'!$J$9,'Fee Driven Attrition'!$K$9),1)</f>
        <v>0.95</v>
      </c>
      <c r="AA98" s="23">
        <f>IF(Model!$C98&lt;'Fee Driven Attrition'!$I$8,1-IF(Model!AA$13='Fee Driven Attrition'!$J$7,'Fee Driven Attrition'!$J$8,'Fee Driven Attrition'!$K$8),1)</f>
        <v>0.8</v>
      </c>
      <c r="AB98" s="23">
        <f>IF(Model!$C98&lt;'Fee Driven Attrition'!$I$9,1-IF(Model!AB$13='Fee Driven Attrition'!$J$7,'Fee Driven Attrition'!$J$9,'Fee Driven Attrition'!$K$9),1)</f>
        <v>0.85</v>
      </c>
      <c r="AC98" s="29"/>
      <c r="AD98" s="23"/>
      <c r="AE98" s="23">
        <f>INDEX(Model!$R98:$V98,,MATCH(Model!AE$14,Model!$R$14:'Model'!$V$14,FALSE))*INDEX(Model!$X98:$AB98,MATCH(Model!AE$12+Model!AE$13,Model!$X$14:$AB$14,FALSE))</f>
        <v>1</v>
      </c>
      <c r="AF98" s="23">
        <f>INDEX(Model!$R98:$V98,,MATCH(Model!AF$14,Model!$R$14:'Model'!$V$14,FALSE))*INDEX(Model!$X98:$AB98,MATCH(Model!AF$12+Model!AF$13,Model!$X$14:$AB$14,FALSE))</f>
        <v>1</v>
      </c>
      <c r="AG98" s="23">
        <f>INDEX(Model!$R98:$V98,,MATCH(Model!AG$14,Model!$R$14:'Model'!$V$14,FALSE))*INDEX(Model!$X98:$AB98,MATCH(Model!AG$12+Model!AG$13,Model!$X$14:$AB$14,FALSE))</f>
        <v>1</v>
      </c>
      <c r="AH98" s="23">
        <f>INDEX(Model!$R98:$V98,,MATCH(Model!AH$14,Model!$R$14:'Model'!$V$14,FALSE))*INDEX(Model!$X98:$AB98,MATCH(Model!AH$12+Model!AH$13,Model!$X$14:$AB$14,FALSE))</f>
        <v>1</v>
      </c>
      <c r="AI98" s="23">
        <f>INDEX(Model!$R98:$V98,,MATCH(Model!AI$14,Model!$R$14:'Model'!$V$14,FALSE))*INDEX(Model!$X98:$AB98,MATCH(Model!AI$12+Model!AI$13,Model!$X$14:$AB$14,FALSE))</f>
        <v>0.65</v>
      </c>
      <c r="AJ98" s="23">
        <f>INDEX(Model!$R98:$V98,,MATCH(Model!AJ$14,Model!$R$14:'Model'!$V$14,FALSE))*INDEX(Model!$X98:$AB98,MATCH(Model!AJ$12+Model!AJ$13,Model!$X$14:$AB$14,FALSE))</f>
        <v>0.9</v>
      </c>
      <c r="AK98" s="23">
        <f>INDEX(Model!$R98:$V98,,MATCH(Model!AK$14,Model!$R$14:'Model'!$V$14,FALSE))*INDEX(Model!$X98:$AB98,MATCH(Model!AK$12+Model!AK$13,Model!$X$14:$AB$14,FALSE))</f>
        <v>0.9</v>
      </c>
      <c r="AL98" s="23">
        <f>INDEX(Model!$R98:$V98,,MATCH(Model!AL$14,Model!$R$14:'Model'!$V$14,FALSE))*INDEX(Model!$X98:$AB98,MATCH(Model!AL$12+Model!AL$13,Model!$X$14:$AB$14,FALSE))</f>
        <v>0.9</v>
      </c>
      <c r="AM98" s="23">
        <f>INDEX(Model!$R98:$V98,,MATCH(Model!AM$14,Model!$R$14:'Model'!$V$14,FALSE))*INDEX(Model!$X98:$AB98,MATCH(Model!AM$12+Model!AM$13,Model!$X$14:$AB$14,FALSE))</f>
        <v>0.9</v>
      </c>
      <c r="AN98" s="23">
        <f>INDEX(Model!$R98:$V98,,MATCH(Model!AN$14,Model!$R$14:'Model'!$V$14,FALSE))*INDEX(Model!$X98:$AB98,MATCH(Model!AN$12+Model!AN$13,Model!$X$14:$AB$14,FALSE))</f>
        <v>0.58500000000000008</v>
      </c>
      <c r="AO98" s="23">
        <f>INDEX(Model!$R98:$V98,,MATCH(Model!AO$14,Model!$R$14:'Model'!$V$14,FALSE))*INDEX(Model!$X98:$AB98,MATCH(Model!AO$12+Model!AO$13,Model!$X$14:$AB$14,FALSE))</f>
        <v>0.95</v>
      </c>
      <c r="AP98" s="23">
        <f>INDEX(Model!$R98:$V98,,MATCH(Model!AP$14,Model!$R$14:'Model'!$V$14,FALSE))*INDEX(Model!$X98:$AB98,MATCH(Model!AP$12+Model!AP$13,Model!$X$14:$AB$14,FALSE))</f>
        <v>0.95</v>
      </c>
      <c r="AQ98" s="23">
        <f>INDEX(Model!$R98:$V98,,MATCH(Model!AQ$14,Model!$R$14:'Model'!$V$14,FALSE))*INDEX(Model!$X98:$AB98,MATCH(Model!AQ$12+Model!AQ$13,Model!$X$14:$AB$14,FALSE))</f>
        <v>0.95</v>
      </c>
      <c r="AR98" s="23">
        <f>INDEX(Model!$R98:$V98,,MATCH(Model!AR$14,Model!$R$14:'Model'!$V$14,FALSE))*INDEX(Model!$X98:$AB98,MATCH(Model!AR$12+Model!AR$13,Model!$X$14:$AB$14,FALSE))</f>
        <v>0.95</v>
      </c>
      <c r="AS98" s="23">
        <f>INDEX(Model!$R98:$V98,,MATCH(Model!AS$14,Model!$R$14:'Model'!$V$14,FALSE))*INDEX(Model!$X98:$AB98,MATCH(Model!AS$12+Model!AS$13,Model!$X$14:$AB$14,FALSE))</f>
        <v>0.61749999999999994</v>
      </c>
      <c r="AT98" s="23">
        <f>INDEX(Model!$R98:$V98,,MATCH(Model!AT$14,Model!$R$14:'Model'!$V$14,FALSE))*INDEX(Model!$X98:$AB98,MATCH(Model!AT$12+Model!AT$13,Model!$X$14:$AB$14,FALSE))</f>
        <v>0.8</v>
      </c>
      <c r="AU98" s="23">
        <f>INDEX(Model!$R98:$V98,,MATCH(Model!AU$14,Model!$R$14:'Model'!$V$14,FALSE))*INDEX(Model!$X98:$AB98,MATCH(Model!AU$12+Model!AU$13,Model!$X$14:$AB$14,FALSE))</f>
        <v>0.8</v>
      </c>
      <c r="AV98" s="23">
        <f>INDEX(Model!$R98:$V98,,MATCH(Model!AV$14,Model!$R$14:'Model'!$V$14,FALSE))*INDEX(Model!$X98:$AB98,MATCH(Model!AV$12+Model!AV$13,Model!$X$14:$AB$14,FALSE))</f>
        <v>0.8</v>
      </c>
      <c r="AW98" s="23">
        <f>INDEX(Model!$R98:$V98,,MATCH(Model!AW$14,Model!$R$14:'Model'!$V$14,FALSE))*INDEX(Model!$X98:$AB98,MATCH(Model!AW$12+Model!AW$13,Model!$X$14:$AB$14,FALSE))</f>
        <v>0.8</v>
      </c>
      <c r="AX98" s="23">
        <f>INDEX(Model!$R98:$V98,,MATCH(Model!AX$14,Model!$R$14:'Model'!$V$14,FALSE))*INDEX(Model!$X98:$AB98,MATCH(Model!AX$12+Model!AX$13,Model!$X$14:$AB$14,FALSE))</f>
        <v>0.52</v>
      </c>
      <c r="AY98" s="23">
        <f>INDEX(Model!$R98:$V98,,MATCH(Model!AY$14,Model!$R$14:'Model'!$V$14,FALSE))*INDEX(Model!$X98:$AB98,MATCH(Model!AY$12+Model!AY$13,Model!$X$14:$AB$14,FALSE))</f>
        <v>0.85</v>
      </c>
      <c r="AZ98" s="23">
        <f>INDEX(Model!$R98:$V98,,MATCH(Model!AZ$14,Model!$R$14:'Model'!$V$14,FALSE))*INDEX(Model!$X98:$AB98,MATCH(Model!AZ$12+Model!AZ$13,Model!$X$14:$AB$14,FALSE))</f>
        <v>0.85</v>
      </c>
      <c r="BA98" s="23">
        <f>INDEX(Model!$R98:$V98,,MATCH(Model!BA$14,Model!$R$14:'Model'!$V$14,FALSE))*INDEX(Model!$X98:$AB98,MATCH(Model!BA$12+Model!BA$13,Model!$X$14:$AB$14,FALSE))</f>
        <v>0.85</v>
      </c>
      <c r="BB98" s="23">
        <f>INDEX(Model!$R98:$V98,,MATCH(Model!BB$14,Model!$R$14:'Model'!$V$14,FALSE))*INDEX(Model!$X98:$AB98,MATCH(Model!BB$12+Model!BB$13,Model!$X$14:$AB$14,FALSE))</f>
        <v>0.85</v>
      </c>
      <c r="BC98" s="23">
        <f>INDEX(Model!$R98:$V98,,MATCH(Model!BC$14,Model!$R$14:'Model'!$V$14,FALSE))*INDEX(Model!$X98:$AB98,MATCH(Model!BC$12+Model!BC$13,Model!$X$14:$AB$14,FALSE))</f>
        <v>0.55249999999999999</v>
      </c>
      <c r="BD98" s="60"/>
      <c r="BE98" s="33">
        <f>Model!C98*1%</f>
        <v>71.342604372399691</v>
      </c>
      <c r="BF98" s="1"/>
      <c r="BG98" s="1"/>
      <c r="BH98" s="38">
        <f>IF(Model!$C98&lt;Model!CI$12,Model!CI$13,0)</f>
        <v>0</v>
      </c>
      <c r="BI98" s="38">
        <f>IF(Model!$C98&lt;Model!CJ$12,Model!CJ$13,0)</f>
        <v>0</v>
      </c>
      <c r="BJ98" s="38">
        <f>IF(Model!$C98&lt;Model!CK$12,Model!CK$13,0)</f>
        <v>0</v>
      </c>
      <c r="BK98" s="38">
        <f>IF(Model!$C98&lt;Model!CL$12,Model!CL$13,0)</f>
        <v>0</v>
      </c>
      <c r="BL98" s="38">
        <f>IF(Model!$C98&lt;Model!CM$12,Model!CM$13,0)</f>
        <v>0</v>
      </c>
      <c r="BM98" s="38">
        <f>IF(Model!$C98&lt;Model!CN$12,Model!CN$13,0)</f>
        <v>40</v>
      </c>
      <c r="BN98" s="38">
        <f>IF(Model!$C98&lt;Model!CO$12,Model!CO$13,0)</f>
        <v>40</v>
      </c>
      <c r="BO98" s="38">
        <f>IF(Model!$C98&lt;Model!CP$12,Model!CP$13,0)</f>
        <v>40</v>
      </c>
      <c r="BP98" s="38">
        <f>IF(Model!$C98&lt;Model!CQ$12,Model!CQ$13,0)</f>
        <v>40</v>
      </c>
      <c r="BQ98" s="38">
        <f>IF(Model!$C98&lt;Model!CR$12,Model!CR$13,0)</f>
        <v>40</v>
      </c>
      <c r="BR98" s="38">
        <f>IF(Model!$C98&lt;Model!CS$12,Model!CS$13,0)</f>
        <v>40</v>
      </c>
      <c r="BS98" s="38">
        <f>IF(Model!$C98&lt;Model!CT$12,Model!CT$13,0)</f>
        <v>40</v>
      </c>
      <c r="BT98" s="38">
        <f>IF(Model!$C98&lt;Model!CU$12,Model!CU$13,0)</f>
        <v>40</v>
      </c>
      <c r="BU98" s="38">
        <f>IF(Model!$C98&lt;Model!CV$12,Model!CV$13,0)</f>
        <v>40</v>
      </c>
      <c r="BV98" s="38">
        <f>IF(Model!$C98&lt;Model!CW$12,Model!CW$13,0)</f>
        <v>40</v>
      </c>
      <c r="BW98" s="38">
        <f>IF(Model!$C98&lt;Model!CX$12,Model!CX$13,0)</f>
        <v>60</v>
      </c>
      <c r="BX98" s="38">
        <f>IF(Model!$C98&lt;Model!CY$12,Model!CY$13,0)</f>
        <v>60</v>
      </c>
      <c r="BY98" s="38">
        <f>IF(Model!$C98&lt;Model!CZ$12,Model!CZ$13,0)</f>
        <v>60</v>
      </c>
      <c r="BZ98" s="38">
        <f>IF(Model!$C98&lt;Model!DA$12,Model!DA$13,0)</f>
        <v>60</v>
      </c>
      <c r="CA98" s="38">
        <f>IF(Model!$C98&lt;Model!DB$12,Model!DB$13,0)</f>
        <v>60</v>
      </c>
      <c r="CB98" s="38">
        <f>IF(Model!$C98&lt;Model!DC$12,Model!DC$13,0)</f>
        <v>60</v>
      </c>
      <c r="CC98" s="38">
        <f>IF(Model!$C98&lt;Model!DD$12,Model!DD$13,0)</f>
        <v>60</v>
      </c>
      <c r="CD98" s="38">
        <f>IF(Model!$C98&lt;Model!DE$12,Model!DE$13,0)</f>
        <v>60</v>
      </c>
      <c r="CE98" s="38">
        <f>IF(Model!$C98&lt;Model!DF$12,Model!DF$13,0)</f>
        <v>60</v>
      </c>
      <c r="CF98" s="38">
        <f>IF(Model!$C98&lt;Model!DG$12,Model!DG$13,0)</f>
        <v>60</v>
      </c>
      <c r="CG98" s="1"/>
      <c r="CH98" s="1"/>
      <c r="CI98" s="40">
        <f>Model!$BE98+Model!BH98-50</f>
        <v>21.342604372399691</v>
      </c>
      <c r="CJ98" s="40">
        <f>Model!$BE98+Model!BI98-50</f>
        <v>21.342604372399691</v>
      </c>
      <c r="CK98" s="40">
        <f>Model!$BE98+Model!BJ98-50</f>
        <v>21.342604372399691</v>
      </c>
      <c r="CL98" s="40">
        <f>Model!$BE98+Model!BK98-50</f>
        <v>21.342604372399691</v>
      </c>
      <c r="CM98" s="40">
        <f>Model!$BE98+Model!BL98-50</f>
        <v>21.342604372399691</v>
      </c>
      <c r="CN98" s="40">
        <f>Model!$BE98+Model!BM98-50</f>
        <v>61.342604372399691</v>
      </c>
      <c r="CO98" s="40">
        <f>Model!$BE98+Model!BN98-50</f>
        <v>61.342604372399691</v>
      </c>
      <c r="CP98" s="40">
        <f>Model!$BE98+Model!BO98-50</f>
        <v>61.342604372399691</v>
      </c>
      <c r="CQ98" s="40">
        <f>Model!$BE98+Model!BP98-50</f>
        <v>61.342604372399691</v>
      </c>
      <c r="CR98" s="40">
        <f>Model!$BE98+Model!BQ98-50</f>
        <v>61.342604372399691</v>
      </c>
      <c r="CS98" s="40">
        <f>Model!$BE98+Model!BR98-50</f>
        <v>61.342604372399691</v>
      </c>
      <c r="CT98" s="40">
        <f>Model!$BE98+Model!BS98-50</f>
        <v>61.342604372399691</v>
      </c>
      <c r="CU98" s="40">
        <f>Model!$BE98+Model!BT98-50</f>
        <v>61.342604372399691</v>
      </c>
      <c r="CV98" s="40">
        <f>Model!$BE98+Model!BU98-50</f>
        <v>61.342604372399691</v>
      </c>
      <c r="CW98" s="40">
        <f>Model!$BE98+Model!BV98-50</f>
        <v>61.342604372399691</v>
      </c>
      <c r="CX98" s="40">
        <f>Model!$BE98+Model!BW98-50</f>
        <v>81.342604372399705</v>
      </c>
      <c r="CY98" s="40">
        <f>Model!$BE98+Model!BX98-50</f>
        <v>81.342604372399705</v>
      </c>
      <c r="CZ98" s="40">
        <f>Model!$BE98+Model!BY98-50</f>
        <v>81.342604372399705</v>
      </c>
      <c r="DA98" s="40">
        <f>Model!$BE98+Model!BZ98-50</f>
        <v>81.342604372399705</v>
      </c>
      <c r="DB98" s="40">
        <f>Model!$BE98+Model!CA98-50</f>
        <v>81.342604372399705</v>
      </c>
      <c r="DC98" s="40">
        <f>Model!$BE98+Model!CB98-50</f>
        <v>81.342604372399705</v>
      </c>
      <c r="DD98" s="40">
        <f>Model!$BE98+Model!CC98-50</f>
        <v>81.342604372399705</v>
      </c>
      <c r="DE98" s="40">
        <f>Model!$BE98+Model!CD98-50</f>
        <v>81.342604372399705</v>
      </c>
      <c r="DF98" s="40">
        <f>Model!$BE98+Model!CE98-50</f>
        <v>81.342604372399705</v>
      </c>
      <c r="DG98" s="40">
        <f>Model!$BE98+Model!CF98-50</f>
        <v>81.342604372399705</v>
      </c>
      <c r="DH98" s="36"/>
      <c r="DI98" s="36"/>
      <c r="DJ98" s="40">
        <f>Model!AE98*Model!CI98</f>
        <v>21.342604372399691</v>
      </c>
      <c r="DK98" s="40">
        <f>Model!AF98*Model!CJ98</f>
        <v>21.342604372399691</v>
      </c>
      <c r="DL98" s="40">
        <f>Model!AG98*Model!CK98</f>
        <v>21.342604372399691</v>
      </c>
      <c r="DM98" s="40">
        <f>Model!AH98*Model!CL98</f>
        <v>21.342604372399691</v>
      </c>
      <c r="DN98" s="40">
        <f>Model!AI98*Model!CM98</f>
        <v>13.8726928420598</v>
      </c>
      <c r="DO98" s="40">
        <f>Model!AJ98*Model!CN98</f>
        <v>55.208343935159725</v>
      </c>
      <c r="DP98" s="40">
        <f>Model!AK98*Model!CO98</f>
        <v>55.208343935159725</v>
      </c>
      <c r="DQ98" s="40">
        <f>Model!AL98*Model!CP98</f>
        <v>55.208343935159725</v>
      </c>
      <c r="DR98" s="40">
        <f>Model!AM98*Model!CQ98</f>
        <v>55.208343935159725</v>
      </c>
      <c r="DS98" s="40">
        <f>Model!AN98*Model!CR98</f>
        <v>35.885423557853827</v>
      </c>
      <c r="DT98" s="40">
        <f>Model!AO98*Model!CS98</f>
        <v>58.275474153779705</v>
      </c>
      <c r="DU98" s="40">
        <f>Model!AP98*Model!CT98</f>
        <v>58.275474153779705</v>
      </c>
      <c r="DV98" s="40">
        <f>Model!AQ98*Model!CU98</f>
        <v>58.275474153779705</v>
      </c>
      <c r="DW98" s="40">
        <f>Model!AR98*Model!CV98</f>
        <v>58.275474153779705</v>
      </c>
      <c r="DX98" s="40">
        <f>Model!AS98*Model!CW98</f>
        <v>37.879058199956809</v>
      </c>
      <c r="DY98" s="40">
        <f>Model!AT98*Model!CX98</f>
        <v>65.074083497919773</v>
      </c>
      <c r="DZ98" s="40">
        <f>Model!AU98*Model!CY98</f>
        <v>65.074083497919773</v>
      </c>
      <c r="EA98" s="40">
        <f>Model!AV98*Model!CZ98</f>
        <v>65.074083497919773</v>
      </c>
      <c r="EB98" s="40">
        <f>Model!AW98*Model!DA98</f>
        <v>65.074083497919773</v>
      </c>
      <c r="EC98" s="40">
        <f>Model!AX98*Model!DB98</f>
        <v>42.298154273647846</v>
      </c>
      <c r="ED98" s="40">
        <f>Model!AY98*Model!DC98</f>
        <v>69.141213716539752</v>
      </c>
      <c r="EE98" s="40">
        <f>Model!AZ98*Model!DD98</f>
        <v>69.141213716539752</v>
      </c>
      <c r="EF98" s="40">
        <f>Model!BA98*Model!DE98</f>
        <v>69.141213716539752</v>
      </c>
      <c r="EG98" s="40">
        <f>Model!BB98*Model!DF98</f>
        <v>69.141213716539752</v>
      </c>
      <c r="EH98" s="40">
        <f>Model!BC98*Model!DG98</f>
        <v>44.941788915750834</v>
      </c>
      <c r="EI98" s="36"/>
      <c r="EJ98" s="36"/>
      <c r="EK98" s="36"/>
      <c r="EL98" s="36"/>
      <c r="EM98" s="36"/>
      <c r="EN98" s="36"/>
      <c r="EO98" s="36"/>
      <c r="EP98" s="36"/>
      <c r="EQ98" s="36"/>
      <c r="ER98" s="36"/>
      <c r="ES98" s="36"/>
      <c r="ET98" s="36"/>
      <c r="EU98" s="36"/>
    </row>
    <row r="99" spans="1:151">
      <c r="A99">
        <v>1194</v>
      </c>
      <c r="B99" s="29">
        <f>INDEX('Customer Longevity'!$A$7:$A$206,MATCH(Scratch!A99,'Customer Longevity'!$B$7:$B$206,0))</f>
        <v>3.019900728774684</v>
      </c>
      <c r="C99" s="3">
        <f ca="1">VLOOKUP(A99,'Average Balance'!A:B,2,FALSE)</f>
        <v>13335.959351795123</v>
      </c>
      <c r="D99" s="3"/>
      <c r="E99" s="29">
        <f>INDEX('Distance to Each Branch'!$C$7:$C$806,MATCH(Scratch!$A99&amp;Scratch!E$14,'Distance to Each Branch'!$K$7:$K$806,0))</f>
        <v>1.0840990638202639</v>
      </c>
      <c r="F99" s="29">
        <f>INDEX('Distance to Each Branch'!$C$7:$C$806,MATCH(Scratch!$A99&amp;Scratch!F$14,'Distance to Each Branch'!$K$7:$K$806,0))</f>
        <v>2.0063445493737229</v>
      </c>
      <c r="G99" s="29">
        <f>INDEX('Distance to Each Branch'!$C$7:$C$806,MATCH(Scratch!$A99&amp;Scratch!G$14,'Distance to Each Branch'!$K$7:$K$806,0))</f>
        <v>2.9988872024293087</v>
      </c>
      <c r="H99" s="29">
        <f>INDEX('Distance to Each Branch'!$C$7:$C$806,MATCH(Scratch!$A99&amp;Scratch!H$14,'Distance to Each Branch'!$K$7:$K$806,0))</f>
        <v>2.1765236783865451</v>
      </c>
      <c r="I99" s="29" t="str">
        <f t="shared" si="25"/>
        <v>Branch A</v>
      </c>
      <c r="K99" s="34">
        <f>MIN(Model!E99:'Model'!H99)</f>
        <v>1.0840990638202639</v>
      </c>
      <c r="L99" s="34">
        <v>0</v>
      </c>
      <c r="M99" s="29">
        <f>IF(Model!E99=Model!$K99,SMALL(Model!$E99:'Model'!$H99,2)-Model!$K99,0)</f>
        <v>0.92224548555345898</v>
      </c>
      <c r="N99" s="29">
        <f>IF(Model!F99=Model!$K99,SMALL(Model!$E99:'Model'!$H99,2)-Model!$K99,0)</f>
        <v>0</v>
      </c>
      <c r="O99" s="29">
        <f>IF(Model!G99=Model!$K99,SMALL(Model!$E99:'Model'!$H99,2)-Model!$K99,0)</f>
        <v>0</v>
      </c>
      <c r="P99" s="29">
        <f>IF(Model!H99=Model!$K99,SMALL(Model!$E99:'Model'!$H99,2)-Model!$K99,0)</f>
        <v>0</v>
      </c>
      <c r="R99" s="23">
        <v>1</v>
      </c>
      <c r="S99" s="23">
        <f>(1-IF(Model!M99=0,0,INDEX('Branch Closure Driven Attrition'!$D$9:$G$12,MATCH(Model!$B99,'Branch Closure Driven Attrition'!$C$9:$C$12,TRUE),MATCH(Model!M99,'Branch Closure Driven Attrition'!$D$8:$G$8,TRUE))))</f>
        <v>0.65</v>
      </c>
      <c r="T99" s="23">
        <f>(1-IF(Model!N99=0,0,INDEX('Branch Closure Driven Attrition'!$D$9:$G$12,MATCH(Model!$B99,'Branch Closure Driven Attrition'!$C$9:$C$12,TRUE),MATCH(Model!N99,'Branch Closure Driven Attrition'!$D$8:$G$8,TRUE))))</f>
        <v>1</v>
      </c>
      <c r="U99" s="23">
        <f>(1-IF(Model!O99=0,0,INDEX('Branch Closure Driven Attrition'!$D$9:$G$12,MATCH(Model!$B99,'Branch Closure Driven Attrition'!$C$9:$C$12,TRUE),MATCH(Model!O99,'Branch Closure Driven Attrition'!$D$8:$G$8,TRUE))))</f>
        <v>1</v>
      </c>
      <c r="V99" s="23">
        <f>(1-IF(Model!P99=0,0,INDEX('Branch Closure Driven Attrition'!$D$9:$G$12,MATCH(Model!$B99,'Branch Closure Driven Attrition'!$C$9:$C$12,TRUE),MATCH(Model!P99,'Branch Closure Driven Attrition'!$D$8:$G$8,TRUE))))</f>
        <v>1</v>
      </c>
      <c r="W99" s="29"/>
      <c r="X99" s="23">
        <f>Model!R99</f>
        <v>1</v>
      </c>
      <c r="Y99" s="23">
        <f>IF(Model!$C99&lt;'Fee Driven Attrition'!$I$8,1-IF(Model!Y$13='Fee Driven Attrition'!$J$7,'Fee Driven Attrition'!$J$8,'Fee Driven Attrition'!$K$8),1)</f>
        <v>1</v>
      </c>
      <c r="Z99" s="23">
        <f>IF(Model!$C99&lt;'Fee Driven Attrition'!$I$9,1-IF(Model!Z$13='Fee Driven Attrition'!$J$7,'Fee Driven Attrition'!$J$9,'Fee Driven Attrition'!$K$9),1)</f>
        <v>0.95</v>
      </c>
      <c r="AA99" s="23">
        <f>IF(Model!$C99&lt;'Fee Driven Attrition'!$I$8,1-IF(Model!AA$13='Fee Driven Attrition'!$J$7,'Fee Driven Attrition'!$J$8,'Fee Driven Attrition'!$K$8),1)</f>
        <v>1</v>
      </c>
      <c r="AB99" s="23">
        <f>IF(Model!$C99&lt;'Fee Driven Attrition'!$I$9,1-IF(Model!AB$13='Fee Driven Attrition'!$J$7,'Fee Driven Attrition'!$J$9,'Fee Driven Attrition'!$K$9),1)</f>
        <v>0.85</v>
      </c>
      <c r="AC99" s="29"/>
      <c r="AD99" s="23"/>
      <c r="AE99" s="23">
        <f>INDEX(Model!$R99:$V99,,MATCH(Model!AE$14,Model!$R$14:'Model'!$V$14,FALSE))*INDEX(Model!$X99:$AB99,MATCH(Model!AE$12+Model!AE$13,Model!$X$14:$AB$14,FALSE))</f>
        <v>1</v>
      </c>
      <c r="AF99" s="23">
        <f>INDEX(Model!$R99:$V99,,MATCH(Model!AF$14,Model!$R$14:'Model'!$V$14,FALSE))*INDEX(Model!$X99:$AB99,MATCH(Model!AF$12+Model!AF$13,Model!$X$14:$AB$14,FALSE))</f>
        <v>0.65</v>
      </c>
      <c r="AG99" s="23">
        <f>INDEX(Model!$R99:$V99,,MATCH(Model!AG$14,Model!$R$14:'Model'!$V$14,FALSE))*INDEX(Model!$X99:$AB99,MATCH(Model!AG$12+Model!AG$13,Model!$X$14:$AB$14,FALSE))</f>
        <v>1</v>
      </c>
      <c r="AH99" s="23">
        <f>INDEX(Model!$R99:$V99,,MATCH(Model!AH$14,Model!$R$14:'Model'!$V$14,FALSE))*INDEX(Model!$X99:$AB99,MATCH(Model!AH$12+Model!AH$13,Model!$X$14:$AB$14,FALSE))</f>
        <v>1</v>
      </c>
      <c r="AI99" s="23">
        <f>INDEX(Model!$R99:$V99,,MATCH(Model!AI$14,Model!$R$14:'Model'!$V$14,FALSE))*INDEX(Model!$X99:$AB99,MATCH(Model!AI$12+Model!AI$13,Model!$X$14:$AB$14,FALSE))</f>
        <v>1</v>
      </c>
      <c r="AJ99" s="23">
        <f>INDEX(Model!$R99:$V99,,MATCH(Model!AJ$14,Model!$R$14:'Model'!$V$14,FALSE))*INDEX(Model!$X99:$AB99,MATCH(Model!AJ$12+Model!AJ$13,Model!$X$14:$AB$14,FALSE))</f>
        <v>1</v>
      </c>
      <c r="AK99" s="23">
        <f>INDEX(Model!$R99:$V99,,MATCH(Model!AK$14,Model!$R$14:'Model'!$V$14,FALSE))*INDEX(Model!$X99:$AB99,MATCH(Model!AK$12+Model!AK$13,Model!$X$14:$AB$14,FALSE))</f>
        <v>0.65</v>
      </c>
      <c r="AL99" s="23">
        <f>INDEX(Model!$R99:$V99,,MATCH(Model!AL$14,Model!$R$14:'Model'!$V$14,FALSE))*INDEX(Model!$X99:$AB99,MATCH(Model!AL$12+Model!AL$13,Model!$X$14:$AB$14,FALSE))</f>
        <v>1</v>
      </c>
      <c r="AM99" s="23">
        <f>INDEX(Model!$R99:$V99,,MATCH(Model!AM$14,Model!$R$14:'Model'!$V$14,FALSE))*INDEX(Model!$X99:$AB99,MATCH(Model!AM$12+Model!AM$13,Model!$X$14:$AB$14,FALSE))</f>
        <v>1</v>
      </c>
      <c r="AN99" s="23">
        <f>INDEX(Model!$R99:$V99,,MATCH(Model!AN$14,Model!$R$14:'Model'!$V$14,FALSE))*INDEX(Model!$X99:$AB99,MATCH(Model!AN$12+Model!AN$13,Model!$X$14:$AB$14,FALSE))</f>
        <v>1</v>
      </c>
      <c r="AO99" s="23">
        <f>INDEX(Model!$R99:$V99,,MATCH(Model!AO$14,Model!$R$14:'Model'!$V$14,FALSE))*INDEX(Model!$X99:$AB99,MATCH(Model!AO$12+Model!AO$13,Model!$X$14:$AB$14,FALSE))</f>
        <v>0.95</v>
      </c>
      <c r="AP99" s="23">
        <f>INDEX(Model!$R99:$V99,,MATCH(Model!AP$14,Model!$R$14:'Model'!$V$14,FALSE))*INDEX(Model!$X99:$AB99,MATCH(Model!AP$12+Model!AP$13,Model!$X$14:$AB$14,FALSE))</f>
        <v>0.61749999999999994</v>
      </c>
      <c r="AQ99" s="23">
        <f>INDEX(Model!$R99:$V99,,MATCH(Model!AQ$14,Model!$R$14:'Model'!$V$14,FALSE))*INDEX(Model!$X99:$AB99,MATCH(Model!AQ$12+Model!AQ$13,Model!$X$14:$AB$14,FALSE))</f>
        <v>0.95</v>
      </c>
      <c r="AR99" s="23">
        <f>INDEX(Model!$R99:$V99,,MATCH(Model!AR$14,Model!$R$14:'Model'!$V$14,FALSE))*INDEX(Model!$X99:$AB99,MATCH(Model!AR$12+Model!AR$13,Model!$X$14:$AB$14,FALSE))</f>
        <v>0.95</v>
      </c>
      <c r="AS99" s="23">
        <f>INDEX(Model!$R99:$V99,,MATCH(Model!AS$14,Model!$R$14:'Model'!$V$14,FALSE))*INDEX(Model!$X99:$AB99,MATCH(Model!AS$12+Model!AS$13,Model!$X$14:$AB$14,FALSE))</f>
        <v>0.95</v>
      </c>
      <c r="AT99" s="23">
        <f>INDEX(Model!$R99:$V99,,MATCH(Model!AT$14,Model!$R$14:'Model'!$V$14,FALSE))*INDEX(Model!$X99:$AB99,MATCH(Model!AT$12+Model!AT$13,Model!$X$14:$AB$14,FALSE))</f>
        <v>1</v>
      </c>
      <c r="AU99" s="23">
        <f>INDEX(Model!$R99:$V99,,MATCH(Model!AU$14,Model!$R$14:'Model'!$V$14,FALSE))*INDEX(Model!$X99:$AB99,MATCH(Model!AU$12+Model!AU$13,Model!$X$14:$AB$14,FALSE))</f>
        <v>0.65</v>
      </c>
      <c r="AV99" s="23">
        <f>INDEX(Model!$R99:$V99,,MATCH(Model!AV$14,Model!$R$14:'Model'!$V$14,FALSE))*INDEX(Model!$X99:$AB99,MATCH(Model!AV$12+Model!AV$13,Model!$X$14:$AB$14,FALSE))</f>
        <v>1</v>
      </c>
      <c r="AW99" s="23">
        <f>INDEX(Model!$R99:$V99,,MATCH(Model!AW$14,Model!$R$14:'Model'!$V$14,FALSE))*INDEX(Model!$X99:$AB99,MATCH(Model!AW$12+Model!AW$13,Model!$X$14:$AB$14,FALSE))</f>
        <v>1</v>
      </c>
      <c r="AX99" s="23">
        <f>INDEX(Model!$R99:$V99,,MATCH(Model!AX$14,Model!$R$14:'Model'!$V$14,FALSE))*INDEX(Model!$X99:$AB99,MATCH(Model!AX$12+Model!AX$13,Model!$X$14:$AB$14,FALSE))</f>
        <v>1</v>
      </c>
      <c r="AY99" s="23">
        <f>INDEX(Model!$R99:$V99,,MATCH(Model!AY$14,Model!$R$14:'Model'!$V$14,FALSE))*INDEX(Model!$X99:$AB99,MATCH(Model!AY$12+Model!AY$13,Model!$X$14:$AB$14,FALSE))</f>
        <v>0.85</v>
      </c>
      <c r="AZ99" s="23">
        <f>INDEX(Model!$R99:$V99,,MATCH(Model!AZ$14,Model!$R$14:'Model'!$V$14,FALSE))*INDEX(Model!$X99:$AB99,MATCH(Model!AZ$12+Model!AZ$13,Model!$X$14:$AB$14,FALSE))</f>
        <v>0.55249999999999999</v>
      </c>
      <c r="BA99" s="23">
        <f>INDEX(Model!$R99:$V99,,MATCH(Model!BA$14,Model!$R$14:'Model'!$V$14,FALSE))*INDEX(Model!$X99:$AB99,MATCH(Model!BA$12+Model!BA$13,Model!$X$14:$AB$14,FALSE))</f>
        <v>0.85</v>
      </c>
      <c r="BB99" s="23">
        <f>INDEX(Model!$R99:$V99,,MATCH(Model!BB$14,Model!$R$14:'Model'!$V$14,FALSE))*INDEX(Model!$X99:$AB99,MATCH(Model!BB$12+Model!BB$13,Model!$X$14:$AB$14,FALSE))</f>
        <v>0.85</v>
      </c>
      <c r="BC99" s="23">
        <f>INDEX(Model!$R99:$V99,,MATCH(Model!BC$14,Model!$R$14:'Model'!$V$14,FALSE))*INDEX(Model!$X99:$AB99,MATCH(Model!BC$12+Model!BC$13,Model!$X$14:$AB$14,FALSE))</f>
        <v>0.85</v>
      </c>
      <c r="BD99" s="60"/>
      <c r="BE99" s="33">
        <f>Model!C99*1%</f>
        <v>133.35959351795123</v>
      </c>
      <c r="BF99" s="1"/>
      <c r="BG99" s="1"/>
      <c r="BH99" s="38">
        <f>IF(Model!$C99&lt;Model!CI$12,Model!CI$13,0)</f>
        <v>0</v>
      </c>
      <c r="BI99" s="38">
        <f>IF(Model!$C99&lt;Model!CJ$12,Model!CJ$13,0)</f>
        <v>0</v>
      </c>
      <c r="BJ99" s="38">
        <f>IF(Model!$C99&lt;Model!CK$12,Model!CK$13,0)</f>
        <v>0</v>
      </c>
      <c r="BK99" s="38">
        <f>IF(Model!$C99&lt;Model!CL$12,Model!CL$13,0)</f>
        <v>0</v>
      </c>
      <c r="BL99" s="38">
        <f>IF(Model!$C99&lt;Model!CM$12,Model!CM$13,0)</f>
        <v>0</v>
      </c>
      <c r="BM99" s="38">
        <f>IF(Model!$C99&lt;Model!CN$12,Model!CN$13,0)</f>
        <v>0</v>
      </c>
      <c r="BN99" s="38">
        <f>IF(Model!$C99&lt;Model!CO$12,Model!CO$13,0)</f>
        <v>0</v>
      </c>
      <c r="BO99" s="38">
        <f>IF(Model!$C99&lt;Model!CP$12,Model!CP$13,0)</f>
        <v>0</v>
      </c>
      <c r="BP99" s="38">
        <f>IF(Model!$C99&lt;Model!CQ$12,Model!CQ$13,0)</f>
        <v>0</v>
      </c>
      <c r="BQ99" s="38">
        <f>IF(Model!$C99&lt;Model!CR$12,Model!CR$13,0)</f>
        <v>0</v>
      </c>
      <c r="BR99" s="38">
        <f>IF(Model!$C99&lt;Model!CS$12,Model!CS$13,0)</f>
        <v>40</v>
      </c>
      <c r="BS99" s="38">
        <f>IF(Model!$C99&lt;Model!CT$12,Model!CT$13,0)</f>
        <v>40</v>
      </c>
      <c r="BT99" s="38">
        <f>IF(Model!$C99&lt;Model!CU$12,Model!CU$13,0)</f>
        <v>40</v>
      </c>
      <c r="BU99" s="38">
        <f>IF(Model!$C99&lt;Model!CV$12,Model!CV$13,0)</f>
        <v>40</v>
      </c>
      <c r="BV99" s="38">
        <f>IF(Model!$C99&lt;Model!CW$12,Model!CW$13,0)</f>
        <v>40</v>
      </c>
      <c r="BW99" s="38">
        <f>IF(Model!$C99&lt;Model!CX$12,Model!CX$13,0)</f>
        <v>0</v>
      </c>
      <c r="BX99" s="38">
        <f>IF(Model!$C99&lt;Model!CY$12,Model!CY$13,0)</f>
        <v>0</v>
      </c>
      <c r="BY99" s="38">
        <f>IF(Model!$C99&lt;Model!CZ$12,Model!CZ$13,0)</f>
        <v>0</v>
      </c>
      <c r="BZ99" s="38">
        <f>IF(Model!$C99&lt;Model!DA$12,Model!DA$13,0)</f>
        <v>0</v>
      </c>
      <c r="CA99" s="38">
        <f>IF(Model!$C99&lt;Model!DB$12,Model!DB$13,0)</f>
        <v>0</v>
      </c>
      <c r="CB99" s="38">
        <f>IF(Model!$C99&lt;Model!DC$12,Model!DC$13,0)</f>
        <v>60</v>
      </c>
      <c r="CC99" s="38">
        <f>IF(Model!$C99&lt;Model!DD$12,Model!DD$13,0)</f>
        <v>60</v>
      </c>
      <c r="CD99" s="38">
        <f>IF(Model!$C99&lt;Model!DE$12,Model!DE$13,0)</f>
        <v>60</v>
      </c>
      <c r="CE99" s="38">
        <f>IF(Model!$C99&lt;Model!DF$12,Model!DF$13,0)</f>
        <v>60</v>
      </c>
      <c r="CF99" s="38">
        <f>IF(Model!$C99&lt;Model!DG$12,Model!DG$13,0)</f>
        <v>60</v>
      </c>
      <c r="CG99" s="1"/>
      <c r="CH99" s="1"/>
      <c r="CI99" s="40">
        <f>Model!$BE99+Model!BH99-50</f>
        <v>83.359593517951225</v>
      </c>
      <c r="CJ99" s="40">
        <f>Model!$BE99+Model!BI99-50</f>
        <v>83.359593517951225</v>
      </c>
      <c r="CK99" s="40">
        <f>Model!$BE99+Model!BJ99-50</f>
        <v>83.359593517951225</v>
      </c>
      <c r="CL99" s="40">
        <f>Model!$BE99+Model!BK99-50</f>
        <v>83.359593517951225</v>
      </c>
      <c r="CM99" s="40">
        <f>Model!$BE99+Model!BL99-50</f>
        <v>83.359593517951225</v>
      </c>
      <c r="CN99" s="40">
        <f>Model!$BE99+Model!BM99-50</f>
        <v>83.359593517951225</v>
      </c>
      <c r="CO99" s="40">
        <f>Model!$BE99+Model!BN99-50</f>
        <v>83.359593517951225</v>
      </c>
      <c r="CP99" s="40">
        <f>Model!$BE99+Model!BO99-50</f>
        <v>83.359593517951225</v>
      </c>
      <c r="CQ99" s="40">
        <f>Model!$BE99+Model!BP99-50</f>
        <v>83.359593517951225</v>
      </c>
      <c r="CR99" s="40">
        <f>Model!$BE99+Model!BQ99-50</f>
        <v>83.359593517951225</v>
      </c>
      <c r="CS99" s="40">
        <f>Model!$BE99+Model!BR99-50</f>
        <v>123.35959351795123</v>
      </c>
      <c r="CT99" s="40">
        <f>Model!$BE99+Model!BS99-50</f>
        <v>123.35959351795123</v>
      </c>
      <c r="CU99" s="40">
        <f>Model!$BE99+Model!BT99-50</f>
        <v>123.35959351795123</v>
      </c>
      <c r="CV99" s="40">
        <f>Model!$BE99+Model!BU99-50</f>
        <v>123.35959351795123</v>
      </c>
      <c r="CW99" s="40">
        <f>Model!$BE99+Model!BV99-50</f>
        <v>123.35959351795123</v>
      </c>
      <c r="CX99" s="40">
        <f>Model!$BE99+Model!BW99-50</f>
        <v>83.359593517951225</v>
      </c>
      <c r="CY99" s="40">
        <f>Model!$BE99+Model!BX99-50</f>
        <v>83.359593517951225</v>
      </c>
      <c r="CZ99" s="40">
        <f>Model!$BE99+Model!BY99-50</f>
        <v>83.359593517951225</v>
      </c>
      <c r="DA99" s="40">
        <f>Model!$BE99+Model!BZ99-50</f>
        <v>83.359593517951225</v>
      </c>
      <c r="DB99" s="40">
        <f>Model!$BE99+Model!CA99-50</f>
        <v>83.359593517951225</v>
      </c>
      <c r="DC99" s="40">
        <f>Model!$BE99+Model!CB99-50</f>
        <v>143.35959351795123</v>
      </c>
      <c r="DD99" s="40">
        <f>Model!$BE99+Model!CC99-50</f>
        <v>143.35959351795123</v>
      </c>
      <c r="DE99" s="40">
        <f>Model!$BE99+Model!CD99-50</f>
        <v>143.35959351795123</v>
      </c>
      <c r="DF99" s="40">
        <f>Model!$BE99+Model!CE99-50</f>
        <v>143.35959351795123</v>
      </c>
      <c r="DG99" s="40">
        <f>Model!$BE99+Model!CF99-50</f>
        <v>143.35959351795123</v>
      </c>
      <c r="DH99" s="36"/>
      <c r="DI99" s="36"/>
      <c r="DJ99" s="40">
        <f>Model!AE99*Model!CI99</f>
        <v>83.359593517951225</v>
      </c>
      <c r="DK99" s="40">
        <f>Model!AF99*Model!CJ99</f>
        <v>54.183735786668301</v>
      </c>
      <c r="DL99" s="40">
        <f>Model!AG99*Model!CK99</f>
        <v>83.359593517951225</v>
      </c>
      <c r="DM99" s="40">
        <f>Model!AH99*Model!CL99</f>
        <v>83.359593517951225</v>
      </c>
      <c r="DN99" s="40">
        <f>Model!AI99*Model!CM99</f>
        <v>83.359593517951225</v>
      </c>
      <c r="DO99" s="40">
        <f>Model!AJ99*Model!CN99</f>
        <v>83.359593517951225</v>
      </c>
      <c r="DP99" s="40">
        <f>Model!AK99*Model!CO99</f>
        <v>54.183735786668301</v>
      </c>
      <c r="DQ99" s="40">
        <f>Model!AL99*Model!CP99</f>
        <v>83.359593517951225</v>
      </c>
      <c r="DR99" s="40">
        <f>Model!AM99*Model!CQ99</f>
        <v>83.359593517951225</v>
      </c>
      <c r="DS99" s="40">
        <f>Model!AN99*Model!CR99</f>
        <v>83.359593517951225</v>
      </c>
      <c r="DT99" s="40">
        <f>Model!AO99*Model!CS99</f>
        <v>117.19161384205366</v>
      </c>
      <c r="DU99" s="40">
        <f>Model!AP99*Model!CT99</f>
        <v>76.174548997334881</v>
      </c>
      <c r="DV99" s="40">
        <f>Model!AQ99*Model!CU99</f>
        <v>117.19161384205366</v>
      </c>
      <c r="DW99" s="40">
        <f>Model!AR99*Model!CV99</f>
        <v>117.19161384205366</v>
      </c>
      <c r="DX99" s="40">
        <f>Model!AS99*Model!CW99</f>
        <v>117.19161384205366</v>
      </c>
      <c r="DY99" s="40">
        <f>Model!AT99*Model!CX99</f>
        <v>83.359593517951225</v>
      </c>
      <c r="DZ99" s="40">
        <f>Model!AU99*Model!CY99</f>
        <v>54.183735786668301</v>
      </c>
      <c r="EA99" s="40">
        <f>Model!AV99*Model!CZ99</f>
        <v>83.359593517951225</v>
      </c>
      <c r="EB99" s="40">
        <f>Model!AW99*Model!DA99</f>
        <v>83.359593517951225</v>
      </c>
      <c r="EC99" s="40">
        <f>Model!AX99*Model!DB99</f>
        <v>83.359593517951225</v>
      </c>
      <c r="ED99" s="40">
        <f>Model!AY99*Model!DC99</f>
        <v>121.85565449025854</v>
      </c>
      <c r="EE99" s="40">
        <f>Model!AZ99*Model!DD99</f>
        <v>79.206175418668053</v>
      </c>
      <c r="EF99" s="40">
        <f>Model!BA99*Model!DE99</f>
        <v>121.85565449025854</v>
      </c>
      <c r="EG99" s="40">
        <f>Model!BB99*Model!DF99</f>
        <v>121.85565449025854</v>
      </c>
      <c r="EH99" s="40">
        <f>Model!BC99*Model!DG99</f>
        <v>121.85565449025854</v>
      </c>
      <c r="EI99" s="36"/>
      <c r="EJ99" s="36"/>
      <c r="EK99" s="36"/>
      <c r="EL99" s="36"/>
      <c r="EM99" s="36"/>
      <c r="EN99" s="36"/>
      <c r="EO99" s="36"/>
      <c r="EP99" s="36"/>
      <c r="EQ99" s="36"/>
      <c r="ER99" s="36"/>
      <c r="ES99" s="36"/>
      <c r="ET99" s="36"/>
      <c r="EU99" s="36"/>
    </row>
    <row r="100" spans="1:151">
      <c r="A100">
        <v>1161</v>
      </c>
      <c r="B100" s="29">
        <f>INDEX('Customer Longevity'!$A$7:$A$206,MATCH(Scratch!A100,'Customer Longevity'!$B$7:$B$206,0))</f>
        <v>12.780805062147216</v>
      </c>
      <c r="C100" s="3">
        <f ca="1">VLOOKUP(A100,'Average Balance'!A:B,2,FALSE)</f>
        <v>25352.111507123445</v>
      </c>
      <c r="D100" s="3"/>
      <c r="E100" s="29">
        <f>INDEX('Distance to Each Branch'!$C$7:$C$806,MATCH(Scratch!$A100&amp;Scratch!E$14,'Distance to Each Branch'!$K$7:$K$806,0))</f>
        <v>1.0393983324188609</v>
      </c>
      <c r="F100" s="29">
        <f>INDEX('Distance to Each Branch'!$C$7:$C$806,MATCH(Scratch!$A100&amp;Scratch!F$14,'Distance to Each Branch'!$K$7:$K$806,0))</f>
        <v>1.2687539691960135</v>
      </c>
      <c r="G100" s="29">
        <f>INDEX('Distance to Each Branch'!$C$7:$C$806,MATCH(Scratch!$A100&amp;Scratch!G$14,'Distance to Each Branch'!$K$7:$K$806,0))</f>
        <v>2.7475433805001903</v>
      </c>
      <c r="H100" s="29">
        <f>INDEX('Distance to Each Branch'!$C$7:$C$806,MATCH(Scratch!$A100&amp;Scratch!H$14,'Distance to Each Branch'!$K$7:$K$806,0))</f>
        <v>3.6924698640778879</v>
      </c>
      <c r="I100" s="29" t="str">
        <f t="shared" si="25"/>
        <v>Branch A</v>
      </c>
      <c r="K100" s="34">
        <f>MIN(Model!E100:'Model'!H100)</f>
        <v>1.0393983324188609</v>
      </c>
      <c r="L100" s="34">
        <v>0</v>
      </c>
      <c r="M100" s="29">
        <f>IF(Model!E100=Model!$K100,SMALL(Model!$E100:'Model'!$H100,2)-Model!$K100,0)</f>
        <v>0.22935563677715254</v>
      </c>
      <c r="N100" s="29">
        <f>IF(Model!F100=Model!$K100,SMALL(Model!$E100:'Model'!$H100,2)-Model!$K100,0)</f>
        <v>0</v>
      </c>
      <c r="O100" s="29">
        <f>IF(Model!G100=Model!$K100,SMALL(Model!$E100:'Model'!$H100,2)-Model!$K100,0)</f>
        <v>0</v>
      </c>
      <c r="P100" s="29">
        <f>IF(Model!H100=Model!$K100,SMALL(Model!$E100:'Model'!$H100,2)-Model!$K100,0)</f>
        <v>0</v>
      </c>
      <c r="R100" s="23">
        <v>1</v>
      </c>
      <c r="S100" s="23">
        <f>(1-IF(Model!M100=0,0,INDEX('Branch Closure Driven Attrition'!$D$9:$G$12,MATCH(Model!$B100,'Branch Closure Driven Attrition'!$C$9:$C$12,TRUE),MATCH(Model!M100,'Branch Closure Driven Attrition'!$D$8:$G$8,TRUE))))</f>
        <v>0.8</v>
      </c>
      <c r="T100" s="23">
        <f>(1-IF(Model!N100=0,0,INDEX('Branch Closure Driven Attrition'!$D$9:$G$12,MATCH(Model!$B100,'Branch Closure Driven Attrition'!$C$9:$C$12,TRUE),MATCH(Model!N100,'Branch Closure Driven Attrition'!$D$8:$G$8,TRUE))))</f>
        <v>1</v>
      </c>
      <c r="U100" s="23">
        <f>(1-IF(Model!O100=0,0,INDEX('Branch Closure Driven Attrition'!$D$9:$G$12,MATCH(Model!$B100,'Branch Closure Driven Attrition'!$C$9:$C$12,TRUE),MATCH(Model!O100,'Branch Closure Driven Attrition'!$D$8:$G$8,TRUE))))</f>
        <v>1</v>
      </c>
      <c r="V100" s="23">
        <f>(1-IF(Model!P100=0,0,INDEX('Branch Closure Driven Attrition'!$D$9:$G$12,MATCH(Model!$B100,'Branch Closure Driven Attrition'!$C$9:$C$12,TRUE),MATCH(Model!P100,'Branch Closure Driven Attrition'!$D$8:$G$8,TRUE))))</f>
        <v>1</v>
      </c>
      <c r="W100" s="29"/>
      <c r="X100" s="23">
        <f>Model!R100</f>
        <v>1</v>
      </c>
      <c r="Y100" s="23">
        <f>IF(Model!$C100&lt;'Fee Driven Attrition'!$I$8,1-IF(Model!Y$13='Fee Driven Attrition'!$J$7,'Fee Driven Attrition'!$J$8,'Fee Driven Attrition'!$K$8),1)</f>
        <v>1</v>
      </c>
      <c r="Z100" s="23">
        <f>IF(Model!$C100&lt;'Fee Driven Attrition'!$I$9,1-IF(Model!Z$13='Fee Driven Attrition'!$J$7,'Fee Driven Attrition'!$J$9,'Fee Driven Attrition'!$K$9),1)</f>
        <v>1</v>
      </c>
      <c r="AA100" s="23">
        <f>IF(Model!$C100&lt;'Fee Driven Attrition'!$I$8,1-IF(Model!AA$13='Fee Driven Attrition'!$J$7,'Fee Driven Attrition'!$J$8,'Fee Driven Attrition'!$K$8),1)</f>
        <v>1</v>
      </c>
      <c r="AB100" s="23">
        <f>IF(Model!$C100&lt;'Fee Driven Attrition'!$I$9,1-IF(Model!AB$13='Fee Driven Attrition'!$J$7,'Fee Driven Attrition'!$J$9,'Fee Driven Attrition'!$K$9),1)</f>
        <v>1</v>
      </c>
      <c r="AC100" s="29"/>
      <c r="AD100" s="23"/>
      <c r="AE100" s="23">
        <f>INDEX(Model!$R100:$V100,,MATCH(Model!AE$14,Model!$R$14:'Model'!$V$14,FALSE))*INDEX(Model!$X100:$AB100,MATCH(Model!AE$12+Model!AE$13,Model!$X$14:$AB$14,FALSE))</f>
        <v>1</v>
      </c>
      <c r="AF100" s="23">
        <f>INDEX(Model!$R100:$V100,,MATCH(Model!AF$14,Model!$R$14:'Model'!$V$14,FALSE))*INDEX(Model!$X100:$AB100,MATCH(Model!AF$12+Model!AF$13,Model!$X$14:$AB$14,FALSE))</f>
        <v>0.8</v>
      </c>
      <c r="AG100" s="23">
        <f>INDEX(Model!$R100:$V100,,MATCH(Model!AG$14,Model!$R$14:'Model'!$V$14,FALSE))*INDEX(Model!$X100:$AB100,MATCH(Model!AG$12+Model!AG$13,Model!$X$14:$AB$14,FALSE))</f>
        <v>1</v>
      </c>
      <c r="AH100" s="23">
        <f>INDEX(Model!$R100:$V100,,MATCH(Model!AH$14,Model!$R$14:'Model'!$V$14,FALSE))*INDEX(Model!$X100:$AB100,MATCH(Model!AH$12+Model!AH$13,Model!$X$14:$AB$14,FALSE))</f>
        <v>1</v>
      </c>
      <c r="AI100" s="23">
        <f>INDEX(Model!$R100:$V100,,MATCH(Model!AI$14,Model!$R$14:'Model'!$V$14,FALSE))*INDEX(Model!$X100:$AB100,MATCH(Model!AI$12+Model!AI$13,Model!$X$14:$AB$14,FALSE))</f>
        <v>1</v>
      </c>
      <c r="AJ100" s="23">
        <f>INDEX(Model!$R100:$V100,,MATCH(Model!AJ$14,Model!$R$14:'Model'!$V$14,FALSE))*INDEX(Model!$X100:$AB100,MATCH(Model!AJ$12+Model!AJ$13,Model!$X$14:$AB$14,FALSE))</f>
        <v>1</v>
      </c>
      <c r="AK100" s="23">
        <f>INDEX(Model!$R100:$V100,,MATCH(Model!AK$14,Model!$R$14:'Model'!$V$14,FALSE))*INDEX(Model!$X100:$AB100,MATCH(Model!AK$12+Model!AK$13,Model!$X$14:$AB$14,FALSE))</f>
        <v>0.8</v>
      </c>
      <c r="AL100" s="23">
        <f>INDEX(Model!$R100:$V100,,MATCH(Model!AL$14,Model!$R$14:'Model'!$V$14,FALSE))*INDEX(Model!$X100:$AB100,MATCH(Model!AL$12+Model!AL$13,Model!$X$14:$AB$14,FALSE))</f>
        <v>1</v>
      </c>
      <c r="AM100" s="23">
        <f>INDEX(Model!$R100:$V100,,MATCH(Model!AM$14,Model!$R$14:'Model'!$V$14,FALSE))*INDEX(Model!$X100:$AB100,MATCH(Model!AM$12+Model!AM$13,Model!$X$14:$AB$14,FALSE))</f>
        <v>1</v>
      </c>
      <c r="AN100" s="23">
        <f>INDEX(Model!$R100:$V100,,MATCH(Model!AN$14,Model!$R$14:'Model'!$V$14,FALSE))*INDEX(Model!$X100:$AB100,MATCH(Model!AN$12+Model!AN$13,Model!$X$14:$AB$14,FALSE))</f>
        <v>1</v>
      </c>
      <c r="AO100" s="23">
        <f>INDEX(Model!$R100:$V100,,MATCH(Model!AO$14,Model!$R$14:'Model'!$V$14,FALSE))*INDEX(Model!$X100:$AB100,MATCH(Model!AO$12+Model!AO$13,Model!$X$14:$AB$14,FALSE))</f>
        <v>1</v>
      </c>
      <c r="AP100" s="23">
        <f>INDEX(Model!$R100:$V100,,MATCH(Model!AP$14,Model!$R$14:'Model'!$V$14,FALSE))*INDEX(Model!$X100:$AB100,MATCH(Model!AP$12+Model!AP$13,Model!$X$14:$AB$14,FALSE))</f>
        <v>0.8</v>
      </c>
      <c r="AQ100" s="23">
        <f>INDEX(Model!$R100:$V100,,MATCH(Model!AQ$14,Model!$R$14:'Model'!$V$14,FALSE))*INDEX(Model!$X100:$AB100,MATCH(Model!AQ$12+Model!AQ$13,Model!$X$14:$AB$14,FALSE))</f>
        <v>1</v>
      </c>
      <c r="AR100" s="23">
        <f>INDEX(Model!$R100:$V100,,MATCH(Model!AR$14,Model!$R$14:'Model'!$V$14,FALSE))*INDEX(Model!$X100:$AB100,MATCH(Model!AR$12+Model!AR$13,Model!$X$14:$AB$14,FALSE))</f>
        <v>1</v>
      </c>
      <c r="AS100" s="23">
        <f>INDEX(Model!$R100:$V100,,MATCH(Model!AS$14,Model!$R$14:'Model'!$V$14,FALSE))*INDEX(Model!$X100:$AB100,MATCH(Model!AS$12+Model!AS$13,Model!$X$14:$AB$14,FALSE))</f>
        <v>1</v>
      </c>
      <c r="AT100" s="23">
        <f>INDEX(Model!$R100:$V100,,MATCH(Model!AT$14,Model!$R$14:'Model'!$V$14,FALSE))*INDEX(Model!$X100:$AB100,MATCH(Model!AT$12+Model!AT$13,Model!$X$14:$AB$14,FALSE))</f>
        <v>1</v>
      </c>
      <c r="AU100" s="23">
        <f>INDEX(Model!$R100:$V100,,MATCH(Model!AU$14,Model!$R$14:'Model'!$V$14,FALSE))*INDEX(Model!$X100:$AB100,MATCH(Model!AU$12+Model!AU$13,Model!$X$14:$AB$14,FALSE))</f>
        <v>0.8</v>
      </c>
      <c r="AV100" s="23">
        <f>INDEX(Model!$R100:$V100,,MATCH(Model!AV$14,Model!$R$14:'Model'!$V$14,FALSE))*INDEX(Model!$X100:$AB100,MATCH(Model!AV$12+Model!AV$13,Model!$X$14:$AB$14,FALSE))</f>
        <v>1</v>
      </c>
      <c r="AW100" s="23">
        <f>INDEX(Model!$R100:$V100,,MATCH(Model!AW$14,Model!$R$14:'Model'!$V$14,FALSE))*INDEX(Model!$X100:$AB100,MATCH(Model!AW$12+Model!AW$13,Model!$X$14:$AB$14,FALSE))</f>
        <v>1</v>
      </c>
      <c r="AX100" s="23">
        <f>INDEX(Model!$R100:$V100,,MATCH(Model!AX$14,Model!$R$14:'Model'!$V$14,FALSE))*INDEX(Model!$X100:$AB100,MATCH(Model!AX$12+Model!AX$13,Model!$X$14:$AB$14,FALSE))</f>
        <v>1</v>
      </c>
      <c r="AY100" s="23">
        <f>INDEX(Model!$R100:$V100,,MATCH(Model!AY$14,Model!$R$14:'Model'!$V$14,FALSE))*INDEX(Model!$X100:$AB100,MATCH(Model!AY$12+Model!AY$13,Model!$X$14:$AB$14,FALSE))</f>
        <v>1</v>
      </c>
      <c r="AZ100" s="23">
        <f>INDEX(Model!$R100:$V100,,MATCH(Model!AZ$14,Model!$R$14:'Model'!$V$14,FALSE))*INDEX(Model!$X100:$AB100,MATCH(Model!AZ$12+Model!AZ$13,Model!$X$14:$AB$14,FALSE))</f>
        <v>0.8</v>
      </c>
      <c r="BA100" s="23">
        <f>INDEX(Model!$R100:$V100,,MATCH(Model!BA$14,Model!$R$14:'Model'!$V$14,FALSE))*INDEX(Model!$X100:$AB100,MATCH(Model!BA$12+Model!BA$13,Model!$X$14:$AB$14,FALSE))</f>
        <v>1</v>
      </c>
      <c r="BB100" s="23">
        <f>INDEX(Model!$R100:$V100,,MATCH(Model!BB$14,Model!$R$14:'Model'!$V$14,FALSE))*INDEX(Model!$X100:$AB100,MATCH(Model!BB$12+Model!BB$13,Model!$X$14:$AB$14,FALSE))</f>
        <v>1</v>
      </c>
      <c r="BC100" s="23">
        <f>INDEX(Model!$R100:$V100,,MATCH(Model!BC$14,Model!$R$14:'Model'!$V$14,FALSE))*INDEX(Model!$X100:$AB100,MATCH(Model!BC$12+Model!BC$13,Model!$X$14:$AB$14,FALSE))</f>
        <v>1</v>
      </c>
      <c r="BD100" s="60"/>
      <c r="BE100" s="33">
        <f>Model!C100*1%</f>
        <v>253.52111507123445</v>
      </c>
      <c r="BF100" s="1"/>
      <c r="BG100" s="1"/>
      <c r="BH100" s="38">
        <f>IF(Model!$C100&lt;Model!CI$12,Model!CI$13,0)</f>
        <v>0</v>
      </c>
      <c r="BI100" s="38">
        <f>IF(Model!$C100&lt;Model!CJ$12,Model!CJ$13,0)</f>
        <v>0</v>
      </c>
      <c r="BJ100" s="38">
        <f>IF(Model!$C100&lt;Model!CK$12,Model!CK$13,0)</f>
        <v>0</v>
      </c>
      <c r="BK100" s="38">
        <f>IF(Model!$C100&lt;Model!CL$12,Model!CL$13,0)</f>
        <v>0</v>
      </c>
      <c r="BL100" s="38">
        <f>IF(Model!$C100&lt;Model!CM$12,Model!CM$13,0)</f>
        <v>0</v>
      </c>
      <c r="BM100" s="38">
        <f>IF(Model!$C100&lt;Model!CN$12,Model!CN$13,0)</f>
        <v>0</v>
      </c>
      <c r="BN100" s="38">
        <f>IF(Model!$C100&lt;Model!CO$12,Model!CO$13,0)</f>
        <v>0</v>
      </c>
      <c r="BO100" s="38">
        <f>IF(Model!$C100&lt;Model!CP$12,Model!CP$13,0)</f>
        <v>0</v>
      </c>
      <c r="BP100" s="38">
        <f>IF(Model!$C100&lt;Model!CQ$12,Model!CQ$13,0)</f>
        <v>0</v>
      </c>
      <c r="BQ100" s="38">
        <f>IF(Model!$C100&lt;Model!CR$12,Model!CR$13,0)</f>
        <v>0</v>
      </c>
      <c r="BR100" s="38">
        <f>IF(Model!$C100&lt;Model!CS$12,Model!CS$13,0)</f>
        <v>0</v>
      </c>
      <c r="BS100" s="38">
        <f>IF(Model!$C100&lt;Model!CT$12,Model!CT$13,0)</f>
        <v>0</v>
      </c>
      <c r="BT100" s="38">
        <f>IF(Model!$C100&lt;Model!CU$12,Model!CU$13,0)</f>
        <v>0</v>
      </c>
      <c r="BU100" s="38">
        <f>IF(Model!$C100&lt;Model!CV$12,Model!CV$13,0)</f>
        <v>0</v>
      </c>
      <c r="BV100" s="38">
        <f>IF(Model!$C100&lt;Model!CW$12,Model!CW$13,0)</f>
        <v>0</v>
      </c>
      <c r="BW100" s="38">
        <f>IF(Model!$C100&lt;Model!CX$12,Model!CX$13,0)</f>
        <v>0</v>
      </c>
      <c r="BX100" s="38">
        <f>IF(Model!$C100&lt;Model!CY$12,Model!CY$13,0)</f>
        <v>0</v>
      </c>
      <c r="BY100" s="38">
        <f>IF(Model!$C100&lt;Model!CZ$12,Model!CZ$13,0)</f>
        <v>0</v>
      </c>
      <c r="BZ100" s="38">
        <f>IF(Model!$C100&lt;Model!DA$12,Model!DA$13,0)</f>
        <v>0</v>
      </c>
      <c r="CA100" s="38">
        <f>IF(Model!$C100&lt;Model!DB$12,Model!DB$13,0)</f>
        <v>0</v>
      </c>
      <c r="CB100" s="38">
        <f>IF(Model!$C100&lt;Model!DC$12,Model!DC$13,0)</f>
        <v>0</v>
      </c>
      <c r="CC100" s="38">
        <f>IF(Model!$C100&lt;Model!DD$12,Model!DD$13,0)</f>
        <v>0</v>
      </c>
      <c r="CD100" s="38">
        <f>IF(Model!$C100&lt;Model!DE$12,Model!DE$13,0)</f>
        <v>0</v>
      </c>
      <c r="CE100" s="38">
        <f>IF(Model!$C100&lt;Model!DF$12,Model!DF$13,0)</f>
        <v>0</v>
      </c>
      <c r="CF100" s="38">
        <f>IF(Model!$C100&lt;Model!DG$12,Model!DG$13,0)</f>
        <v>0</v>
      </c>
      <c r="CG100" s="1"/>
      <c r="CH100" s="1"/>
      <c r="CI100" s="40">
        <f>Model!$BE100+Model!BH100-50</f>
        <v>203.52111507123445</v>
      </c>
      <c r="CJ100" s="40">
        <f>Model!$BE100+Model!BI100-50</f>
        <v>203.52111507123445</v>
      </c>
      <c r="CK100" s="40">
        <f>Model!$BE100+Model!BJ100-50</f>
        <v>203.52111507123445</v>
      </c>
      <c r="CL100" s="40">
        <f>Model!$BE100+Model!BK100-50</f>
        <v>203.52111507123445</v>
      </c>
      <c r="CM100" s="40">
        <f>Model!$BE100+Model!BL100-50</f>
        <v>203.52111507123445</v>
      </c>
      <c r="CN100" s="40">
        <f>Model!$BE100+Model!BM100-50</f>
        <v>203.52111507123445</v>
      </c>
      <c r="CO100" s="40">
        <f>Model!$BE100+Model!BN100-50</f>
        <v>203.52111507123445</v>
      </c>
      <c r="CP100" s="40">
        <f>Model!$BE100+Model!BO100-50</f>
        <v>203.52111507123445</v>
      </c>
      <c r="CQ100" s="40">
        <f>Model!$BE100+Model!BP100-50</f>
        <v>203.52111507123445</v>
      </c>
      <c r="CR100" s="40">
        <f>Model!$BE100+Model!BQ100-50</f>
        <v>203.52111507123445</v>
      </c>
      <c r="CS100" s="40">
        <f>Model!$BE100+Model!BR100-50</f>
        <v>203.52111507123445</v>
      </c>
      <c r="CT100" s="40">
        <f>Model!$BE100+Model!BS100-50</f>
        <v>203.52111507123445</v>
      </c>
      <c r="CU100" s="40">
        <f>Model!$BE100+Model!BT100-50</f>
        <v>203.52111507123445</v>
      </c>
      <c r="CV100" s="40">
        <f>Model!$BE100+Model!BU100-50</f>
        <v>203.52111507123445</v>
      </c>
      <c r="CW100" s="40">
        <f>Model!$BE100+Model!BV100-50</f>
        <v>203.52111507123445</v>
      </c>
      <c r="CX100" s="40">
        <f>Model!$BE100+Model!BW100-50</f>
        <v>203.52111507123445</v>
      </c>
      <c r="CY100" s="40">
        <f>Model!$BE100+Model!BX100-50</f>
        <v>203.52111507123445</v>
      </c>
      <c r="CZ100" s="40">
        <f>Model!$BE100+Model!BY100-50</f>
        <v>203.52111507123445</v>
      </c>
      <c r="DA100" s="40">
        <f>Model!$BE100+Model!BZ100-50</f>
        <v>203.52111507123445</v>
      </c>
      <c r="DB100" s="40">
        <f>Model!$BE100+Model!CA100-50</f>
        <v>203.52111507123445</v>
      </c>
      <c r="DC100" s="40">
        <f>Model!$BE100+Model!CB100-50</f>
        <v>203.52111507123445</v>
      </c>
      <c r="DD100" s="40">
        <f>Model!$BE100+Model!CC100-50</f>
        <v>203.52111507123445</v>
      </c>
      <c r="DE100" s="40">
        <f>Model!$BE100+Model!CD100-50</f>
        <v>203.52111507123445</v>
      </c>
      <c r="DF100" s="40">
        <f>Model!$BE100+Model!CE100-50</f>
        <v>203.52111507123445</v>
      </c>
      <c r="DG100" s="40">
        <f>Model!$BE100+Model!CF100-50</f>
        <v>203.52111507123445</v>
      </c>
      <c r="DH100" s="36"/>
      <c r="DI100" s="36"/>
      <c r="DJ100" s="40">
        <f>Model!AE100*Model!CI100</f>
        <v>203.52111507123445</v>
      </c>
      <c r="DK100" s="40">
        <f>Model!AF100*Model!CJ100</f>
        <v>162.81689205698757</v>
      </c>
      <c r="DL100" s="40">
        <f>Model!AG100*Model!CK100</f>
        <v>203.52111507123445</v>
      </c>
      <c r="DM100" s="40">
        <f>Model!AH100*Model!CL100</f>
        <v>203.52111507123445</v>
      </c>
      <c r="DN100" s="40">
        <f>Model!AI100*Model!CM100</f>
        <v>203.52111507123445</v>
      </c>
      <c r="DO100" s="40">
        <f>Model!AJ100*Model!CN100</f>
        <v>203.52111507123445</v>
      </c>
      <c r="DP100" s="40">
        <f>Model!AK100*Model!CO100</f>
        <v>162.81689205698757</v>
      </c>
      <c r="DQ100" s="40">
        <f>Model!AL100*Model!CP100</f>
        <v>203.52111507123445</v>
      </c>
      <c r="DR100" s="40">
        <f>Model!AM100*Model!CQ100</f>
        <v>203.52111507123445</v>
      </c>
      <c r="DS100" s="40">
        <f>Model!AN100*Model!CR100</f>
        <v>203.52111507123445</v>
      </c>
      <c r="DT100" s="40">
        <f>Model!AO100*Model!CS100</f>
        <v>203.52111507123445</v>
      </c>
      <c r="DU100" s="40">
        <f>Model!AP100*Model!CT100</f>
        <v>162.81689205698757</v>
      </c>
      <c r="DV100" s="40">
        <f>Model!AQ100*Model!CU100</f>
        <v>203.52111507123445</v>
      </c>
      <c r="DW100" s="40">
        <f>Model!AR100*Model!CV100</f>
        <v>203.52111507123445</v>
      </c>
      <c r="DX100" s="40">
        <f>Model!AS100*Model!CW100</f>
        <v>203.52111507123445</v>
      </c>
      <c r="DY100" s="40">
        <f>Model!AT100*Model!CX100</f>
        <v>203.52111507123445</v>
      </c>
      <c r="DZ100" s="40">
        <f>Model!AU100*Model!CY100</f>
        <v>162.81689205698757</v>
      </c>
      <c r="EA100" s="40">
        <f>Model!AV100*Model!CZ100</f>
        <v>203.52111507123445</v>
      </c>
      <c r="EB100" s="40">
        <f>Model!AW100*Model!DA100</f>
        <v>203.52111507123445</v>
      </c>
      <c r="EC100" s="40">
        <f>Model!AX100*Model!DB100</f>
        <v>203.52111507123445</v>
      </c>
      <c r="ED100" s="40">
        <f>Model!AY100*Model!DC100</f>
        <v>203.52111507123445</v>
      </c>
      <c r="EE100" s="40">
        <f>Model!AZ100*Model!DD100</f>
        <v>162.81689205698757</v>
      </c>
      <c r="EF100" s="40">
        <f>Model!BA100*Model!DE100</f>
        <v>203.52111507123445</v>
      </c>
      <c r="EG100" s="40">
        <f>Model!BB100*Model!DF100</f>
        <v>203.52111507123445</v>
      </c>
      <c r="EH100" s="40">
        <f>Model!BC100*Model!DG100</f>
        <v>203.52111507123445</v>
      </c>
      <c r="EI100" s="36"/>
      <c r="EJ100" s="36"/>
      <c r="EK100" s="36"/>
      <c r="EL100" s="36"/>
      <c r="EM100" s="36"/>
      <c r="EN100" s="36"/>
      <c r="EO100" s="36"/>
      <c r="EP100" s="36"/>
      <c r="EQ100" s="36"/>
      <c r="ER100" s="36"/>
      <c r="ES100" s="36"/>
      <c r="ET100" s="36"/>
      <c r="EU100" s="36"/>
    </row>
    <row r="101" spans="1:151">
      <c r="A101">
        <v>1063</v>
      </c>
      <c r="B101" s="29">
        <f>INDEX('Customer Longevity'!$A$7:$A$206,MATCH(Scratch!A101,'Customer Longevity'!$B$7:$B$206,0))</f>
        <v>2.4722976482754513</v>
      </c>
      <c r="C101" s="3">
        <f ca="1">VLOOKUP(A101,'Average Balance'!A:B,2,FALSE)</f>
        <v>11736.648541367142</v>
      </c>
      <c r="D101" s="3"/>
      <c r="E101" s="29">
        <f>INDEX('Distance to Each Branch'!$C$7:$C$806,MATCH(Scratch!$A101&amp;Scratch!E$14,'Distance to Each Branch'!$K$7:$K$806,0))</f>
        <v>3.4467189408552361</v>
      </c>
      <c r="F101" s="29">
        <f>INDEX('Distance to Each Branch'!$C$7:$C$806,MATCH(Scratch!$A101&amp;Scratch!F$14,'Distance to Each Branch'!$K$7:$K$806,0))</f>
        <v>1.4389544645740191</v>
      </c>
      <c r="G101" s="29">
        <f>INDEX('Distance to Each Branch'!$C$7:$C$806,MATCH(Scratch!$A101&amp;Scratch!G$14,'Distance to Each Branch'!$K$7:$K$806,0))</f>
        <v>0.90298809966857674</v>
      </c>
      <c r="H101" s="29">
        <f>INDEX('Distance to Each Branch'!$C$7:$C$806,MATCH(Scratch!$A101&amp;Scratch!H$14,'Distance to Each Branch'!$K$7:$K$806,0))</f>
        <v>3.7051252888830968</v>
      </c>
      <c r="I101" s="29" t="str">
        <f t="shared" si="25"/>
        <v>Branch C</v>
      </c>
      <c r="K101" s="34">
        <f>MIN(Model!E101:'Model'!H101)</f>
        <v>0.90298809966857674</v>
      </c>
      <c r="L101" s="34">
        <v>0</v>
      </c>
      <c r="M101" s="29">
        <f>IF(Model!E101=Model!$K101,SMALL(Model!$E101:'Model'!$H101,2)-Model!$K101,0)</f>
        <v>0</v>
      </c>
      <c r="N101" s="29">
        <f>IF(Model!F101=Model!$K101,SMALL(Model!$E101:'Model'!$H101,2)-Model!$K101,0)</f>
        <v>0</v>
      </c>
      <c r="O101" s="29">
        <f>IF(Model!G101=Model!$K101,SMALL(Model!$E101:'Model'!$H101,2)-Model!$K101,0)</f>
        <v>0.53596636490544236</v>
      </c>
      <c r="P101" s="29">
        <f>IF(Model!H101=Model!$K101,SMALL(Model!$E101:'Model'!$H101,2)-Model!$K101,0)</f>
        <v>0</v>
      </c>
      <c r="R101" s="23">
        <v>1</v>
      </c>
      <c r="S101" s="23">
        <f>(1-IF(Model!M101=0,0,INDEX('Branch Closure Driven Attrition'!$D$9:$G$12,MATCH(Model!$B101,'Branch Closure Driven Attrition'!$C$9:$C$12,TRUE),MATCH(Model!M101,'Branch Closure Driven Attrition'!$D$8:$G$8,TRUE))))</f>
        <v>1</v>
      </c>
      <c r="T101" s="23">
        <f>(1-IF(Model!N101=0,0,INDEX('Branch Closure Driven Attrition'!$D$9:$G$12,MATCH(Model!$B101,'Branch Closure Driven Attrition'!$C$9:$C$12,TRUE),MATCH(Model!N101,'Branch Closure Driven Attrition'!$D$8:$G$8,TRUE))))</f>
        <v>1</v>
      </c>
      <c r="U101" s="23">
        <f>(1-IF(Model!O101=0,0,INDEX('Branch Closure Driven Attrition'!$D$9:$G$12,MATCH(Model!$B101,'Branch Closure Driven Attrition'!$C$9:$C$12,TRUE),MATCH(Model!O101,'Branch Closure Driven Attrition'!$D$8:$G$8,TRUE))))</f>
        <v>0.6</v>
      </c>
      <c r="V101" s="23">
        <f>(1-IF(Model!P101=0,0,INDEX('Branch Closure Driven Attrition'!$D$9:$G$12,MATCH(Model!$B101,'Branch Closure Driven Attrition'!$C$9:$C$12,TRUE),MATCH(Model!P101,'Branch Closure Driven Attrition'!$D$8:$G$8,TRUE))))</f>
        <v>1</v>
      </c>
      <c r="W101" s="29"/>
      <c r="X101" s="23">
        <f>Model!R101</f>
        <v>1</v>
      </c>
      <c r="Y101" s="23">
        <f>IF(Model!$C101&lt;'Fee Driven Attrition'!$I$8,1-IF(Model!Y$13='Fee Driven Attrition'!$J$7,'Fee Driven Attrition'!$J$8,'Fee Driven Attrition'!$K$8),1)</f>
        <v>0.9</v>
      </c>
      <c r="Z101" s="23">
        <f>IF(Model!$C101&lt;'Fee Driven Attrition'!$I$9,1-IF(Model!Z$13='Fee Driven Attrition'!$J$7,'Fee Driven Attrition'!$J$9,'Fee Driven Attrition'!$K$9),1)</f>
        <v>0.95</v>
      </c>
      <c r="AA101" s="23">
        <f>IF(Model!$C101&lt;'Fee Driven Attrition'!$I$8,1-IF(Model!AA$13='Fee Driven Attrition'!$J$7,'Fee Driven Attrition'!$J$8,'Fee Driven Attrition'!$K$8),1)</f>
        <v>0.8</v>
      </c>
      <c r="AB101" s="23">
        <f>IF(Model!$C101&lt;'Fee Driven Attrition'!$I$9,1-IF(Model!AB$13='Fee Driven Attrition'!$J$7,'Fee Driven Attrition'!$J$9,'Fee Driven Attrition'!$K$9),1)</f>
        <v>0.85</v>
      </c>
      <c r="AC101" s="29"/>
      <c r="AD101" s="23"/>
      <c r="AE101" s="23">
        <f>INDEX(Model!$R101:$V101,,MATCH(Model!AE$14,Model!$R$14:'Model'!$V$14,FALSE))*INDEX(Model!$X101:$AB101,MATCH(Model!AE$12+Model!AE$13,Model!$X$14:$AB$14,FALSE))</f>
        <v>1</v>
      </c>
      <c r="AF101" s="23">
        <f>INDEX(Model!$R101:$V101,,MATCH(Model!AF$14,Model!$R$14:'Model'!$V$14,FALSE))*INDEX(Model!$X101:$AB101,MATCH(Model!AF$12+Model!AF$13,Model!$X$14:$AB$14,FALSE))</f>
        <v>1</v>
      </c>
      <c r="AG101" s="23">
        <f>INDEX(Model!$R101:$V101,,MATCH(Model!AG$14,Model!$R$14:'Model'!$V$14,FALSE))*INDEX(Model!$X101:$AB101,MATCH(Model!AG$12+Model!AG$13,Model!$X$14:$AB$14,FALSE))</f>
        <v>1</v>
      </c>
      <c r="AH101" s="23">
        <f>INDEX(Model!$R101:$V101,,MATCH(Model!AH$14,Model!$R$14:'Model'!$V$14,FALSE))*INDEX(Model!$X101:$AB101,MATCH(Model!AH$12+Model!AH$13,Model!$X$14:$AB$14,FALSE))</f>
        <v>0.6</v>
      </c>
      <c r="AI101" s="23">
        <f>INDEX(Model!$R101:$V101,,MATCH(Model!AI$14,Model!$R$14:'Model'!$V$14,FALSE))*INDEX(Model!$X101:$AB101,MATCH(Model!AI$12+Model!AI$13,Model!$X$14:$AB$14,FALSE))</f>
        <v>1</v>
      </c>
      <c r="AJ101" s="23">
        <f>INDEX(Model!$R101:$V101,,MATCH(Model!AJ$14,Model!$R$14:'Model'!$V$14,FALSE))*INDEX(Model!$X101:$AB101,MATCH(Model!AJ$12+Model!AJ$13,Model!$X$14:$AB$14,FALSE))</f>
        <v>0.9</v>
      </c>
      <c r="AK101" s="23">
        <f>INDEX(Model!$R101:$V101,,MATCH(Model!AK$14,Model!$R$14:'Model'!$V$14,FALSE))*INDEX(Model!$X101:$AB101,MATCH(Model!AK$12+Model!AK$13,Model!$X$14:$AB$14,FALSE))</f>
        <v>0.9</v>
      </c>
      <c r="AL101" s="23">
        <f>INDEX(Model!$R101:$V101,,MATCH(Model!AL$14,Model!$R$14:'Model'!$V$14,FALSE))*INDEX(Model!$X101:$AB101,MATCH(Model!AL$12+Model!AL$13,Model!$X$14:$AB$14,FALSE))</f>
        <v>0.9</v>
      </c>
      <c r="AM101" s="23">
        <f>INDEX(Model!$R101:$V101,,MATCH(Model!AM$14,Model!$R$14:'Model'!$V$14,FALSE))*INDEX(Model!$X101:$AB101,MATCH(Model!AM$12+Model!AM$13,Model!$X$14:$AB$14,FALSE))</f>
        <v>0.54</v>
      </c>
      <c r="AN101" s="23">
        <f>INDEX(Model!$R101:$V101,,MATCH(Model!AN$14,Model!$R$14:'Model'!$V$14,FALSE))*INDEX(Model!$X101:$AB101,MATCH(Model!AN$12+Model!AN$13,Model!$X$14:$AB$14,FALSE))</f>
        <v>0.9</v>
      </c>
      <c r="AO101" s="23">
        <f>INDEX(Model!$R101:$V101,,MATCH(Model!AO$14,Model!$R$14:'Model'!$V$14,FALSE))*INDEX(Model!$X101:$AB101,MATCH(Model!AO$12+Model!AO$13,Model!$X$14:$AB$14,FALSE))</f>
        <v>0.95</v>
      </c>
      <c r="AP101" s="23">
        <f>INDEX(Model!$R101:$V101,,MATCH(Model!AP$14,Model!$R$14:'Model'!$V$14,FALSE))*INDEX(Model!$X101:$AB101,MATCH(Model!AP$12+Model!AP$13,Model!$X$14:$AB$14,FALSE))</f>
        <v>0.95</v>
      </c>
      <c r="AQ101" s="23">
        <f>INDEX(Model!$R101:$V101,,MATCH(Model!AQ$14,Model!$R$14:'Model'!$V$14,FALSE))*INDEX(Model!$X101:$AB101,MATCH(Model!AQ$12+Model!AQ$13,Model!$X$14:$AB$14,FALSE))</f>
        <v>0.95</v>
      </c>
      <c r="AR101" s="23">
        <f>INDEX(Model!$R101:$V101,,MATCH(Model!AR$14,Model!$R$14:'Model'!$V$14,FALSE))*INDEX(Model!$X101:$AB101,MATCH(Model!AR$12+Model!AR$13,Model!$X$14:$AB$14,FALSE))</f>
        <v>0.56999999999999995</v>
      </c>
      <c r="AS101" s="23">
        <f>INDEX(Model!$R101:$V101,,MATCH(Model!AS$14,Model!$R$14:'Model'!$V$14,FALSE))*INDEX(Model!$X101:$AB101,MATCH(Model!AS$12+Model!AS$13,Model!$X$14:$AB$14,FALSE))</f>
        <v>0.95</v>
      </c>
      <c r="AT101" s="23">
        <f>INDEX(Model!$R101:$V101,,MATCH(Model!AT$14,Model!$R$14:'Model'!$V$14,FALSE))*INDEX(Model!$X101:$AB101,MATCH(Model!AT$12+Model!AT$13,Model!$X$14:$AB$14,FALSE))</f>
        <v>0.8</v>
      </c>
      <c r="AU101" s="23">
        <f>INDEX(Model!$R101:$V101,,MATCH(Model!AU$14,Model!$R$14:'Model'!$V$14,FALSE))*INDEX(Model!$X101:$AB101,MATCH(Model!AU$12+Model!AU$13,Model!$X$14:$AB$14,FALSE))</f>
        <v>0.8</v>
      </c>
      <c r="AV101" s="23">
        <f>INDEX(Model!$R101:$V101,,MATCH(Model!AV$14,Model!$R$14:'Model'!$V$14,FALSE))*INDEX(Model!$X101:$AB101,MATCH(Model!AV$12+Model!AV$13,Model!$X$14:$AB$14,FALSE))</f>
        <v>0.8</v>
      </c>
      <c r="AW101" s="23">
        <f>INDEX(Model!$R101:$V101,,MATCH(Model!AW$14,Model!$R$14:'Model'!$V$14,FALSE))*INDEX(Model!$X101:$AB101,MATCH(Model!AW$12+Model!AW$13,Model!$X$14:$AB$14,FALSE))</f>
        <v>0.48</v>
      </c>
      <c r="AX101" s="23">
        <f>INDEX(Model!$R101:$V101,,MATCH(Model!AX$14,Model!$R$14:'Model'!$V$14,FALSE))*INDEX(Model!$X101:$AB101,MATCH(Model!AX$12+Model!AX$13,Model!$X$14:$AB$14,FALSE))</f>
        <v>0.8</v>
      </c>
      <c r="AY101" s="23">
        <f>INDEX(Model!$R101:$V101,,MATCH(Model!AY$14,Model!$R$14:'Model'!$V$14,FALSE))*INDEX(Model!$X101:$AB101,MATCH(Model!AY$12+Model!AY$13,Model!$X$14:$AB$14,FALSE))</f>
        <v>0.85</v>
      </c>
      <c r="AZ101" s="23">
        <f>INDEX(Model!$R101:$V101,,MATCH(Model!AZ$14,Model!$R$14:'Model'!$V$14,FALSE))*INDEX(Model!$X101:$AB101,MATCH(Model!AZ$12+Model!AZ$13,Model!$X$14:$AB$14,FALSE))</f>
        <v>0.85</v>
      </c>
      <c r="BA101" s="23">
        <f>INDEX(Model!$R101:$V101,,MATCH(Model!BA$14,Model!$R$14:'Model'!$V$14,FALSE))*INDEX(Model!$X101:$AB101,MATCH(Model!BA$12+Model!BA$13,Model!$X$14:$AB$14,FALSE))</f>
        <v>0.85</v>
      </c>
      <c r="BB101" s="23">
        <f>INDEX(Model!$R101:$V101,,MATCH(Model!BB$14,Model!$R$14:'Model'!$V$14,FALSE))*INDEX(Model!$X101:$AB101,MATCH(Model!BB$12+Model!BB$13,Model!$X$14:$AB$14,FALSE))</f>
        <v>0.51</v>
      </c>
      <c r="BC101" s="23">
        <f>INDEX(Model!$R101:$V101,,MATCH(Model!BC$14,Model!$R$14:'Model'!$V$14,FALSE))*INDEX(Model!$X101:$AB101,MATCH(Model!BC$12+Model!BC$13,Model!$X$14:$AB$14,FALSE))</f>
        <v>0.85</v>
      </c>
      <c r="BD101" s="60"/>
      <c r="BE101" s="33">
        <f>Model!C101*1%</f>
        <v>117.36648541367141</v>
      </c>
      <c r="BF101" s="1"/>
      <c r="BG101" s="1"/>
      <c r="BH101" s="38">
        <f>IF(Model!$C101&lt;Model!CI$12,Model!CI$13,0)</f>
        <v>0</v>
      </c>
      <c r="BI101" s="38">
        <f>IF(Model!$C101&lt;Model!CJ$12,Model!CJ$13,0)</f>
        <v>0</v>
      </c>
      <c r="BJ101" s="38">
        <f>IF(Model!$C101&lt;Model!CK$12,Model!CK$13,0)</f>
        <v>0</v>
      </c>
      <c r="BK101" s="38">
        <f>IF(Model!$C101&lt;Model!CL$12,Model!CL$13,0)</f>
        <v>0</v>
      </c>
      <c r="BL101" s="38">
        <f>IF(Model!$C101&lt;Model!CM$12,Model!CM$13,0)</f>
        <v>0</v>
      </c>
      <c r="BM101" s="38">
        <f>IF(Model!$C101&lt;Model!CN$12,Model!CN$13,0)</f>
        <v>40</v>
      </c>
      <c r="BN101" s="38">
        <f>IF(Model!$C101&lt;Model!CO$12,Model!CO$13,0)</f>
        <v>40</v>
      </c>
      <c r="BO101" s="38">
        <f>IF(Model!$C101&lt;Model!CP$12,Model!CP$13,0)</f>
        <v>40</v>
      </c>
      <c r="BP101" s="38">
        <f>IF(Model!$C101&lt;Model!CQ$12,Model!CQ$13,0)</f>
        <v>40</v>
      </c>
      <c r="BQ101" s="38">
        <f>IF(Model!$C101&lt;Model!CR$12,Model!CR$13,0)</f>
        <v>40</v>
      </c>
      <c r="BR101" s="38">
        <f>IF(Model!$C101&lt;Model!CS$12,Model!CS$13,0)</f>
        <v>40</v>
      </c>
      <c r="BS101" s="38">
        <f>IF(Model!$C101&lt;Model!CT$12,Model!CT$13,0)</f>
        <v>40</v>
      </c>
      <c r="BT101" s="38">
        <f>IF(Model!$C101&lt;Model!CU$12,Model!CU$13,0)</f>
        <v>40</v>
      </c>
      <c r="BU101" s="38">
        <f>IF(Model!$C101&lt;Model!CV$12,Model!CV$13,0)</f>
        <v>40</v>
      </c>
      <c r="BV101" s="38">
        <f>IF(Model!$C101&lt;Model!CW$12,Model!CW$13,0)</f>
        <v>40</v>
      </c>
      <c r="BW101" s="38">
        <f>IF(Model!$C101&lt;Model!CX$12,Model!CX$13,0)</f>
        <v>60</v>
      </c>
      <c r="BX101" s="38">
        <f>IF(Model!$C101&lt;Model!CY$12,Model!CY$13,0)</f>
        <v>60</v>
      </c>
      <c r="BY101" s="38">
        <f>IF(Model!$C101&lt;Model!CZ$12,Model!CZ$13,0)</f>
        <v>60</v>
      </c>
      <c r="BZ101" s="38">
        <f>IF(Model!$C101&lt;Model!DA$12,Model!DA$13,0)</f>
        <v>60</v>
      </c>
      <c r="CA101" s="38">
        <f>IF(Model!$C101&lt;Model!DB$12,Model!DB$13,0)</f>
        <v>60</v>
      </c>
      <c r="CB101" s="38">
        <f>IF(Model!$C101&lt;Model!DC$12,Model!DC$13,0)</f>
        <v>60</v>
      </c>
      <c r="CC101" s="38">
        <f>IF(Model!$C101&lt;Model!DD$12,Model!DD$13,0)</f>
        <v>60</v>
      </c>
      <c r="CD101" s="38">
        <f>IF(Model!$C101&lt;Model!DE$12,Model!DE$13,0)</f>
        <v>60</v>
      </c>
      <c r="CE101" s="38">
        <f>IF(Model!$C101&lt;Model!DF$12,Model!DF$13,0)</f>
        <v>60</v>
      </c>
      <c r="CF101" s="38">
        <f>IF(Model!$C101&lt;Model!DG$12,Model!DG$13,0)</f>
        <v>60</v>
      </c>
      <c r="CG101" s="1"/>
      <c r="CH101" s="1"/>
      <c r="CI101" s="40">
        <f>Model!$BE101+Model!BH101-50</f>
        <v>67.366485413671413</v>
      </c>
      <c r="CJ101" s="40">
        <f>Model!$BE101+Model!BI101-50</f>
        <v>67.366485413671413</v>
      </c>
      <c r="CK101" s="40">
        <f>Model!$BE101+Model!BJ101-50</f>
        <v>67.366485413671413</v>
      </c>
      <c r="CL101" s="40">
        <f>Model!$BE101+Model!BK101-50</f>
        <v>67.366485413671413</v>
      </c>
      <c r="CM101" s="40">
        <f>Model!$BE101+Model!BL101-50</f>
        <v>67.366485413671413</v>
      </c>
      <c r="CN101" s="40">
        <f>Model!$BE101+Model!BM101-50</f>
        <v>107.3664854136714</v>
      </c>
      <c r="CO101" s="40">
        <f>Model!$BE101+Model!BN101-50</f>
        <v>107.3664854136714</v>
      </c>
      <c r="CP101" s="40">
        <f>Model!$BE101+Model!BO101-50</f>
        <v>107.3664854136714</v>
      </c>
      <c r="CQ101" s="40">
        <f>Model!$BE101+Model!BP101-50</f>
        <v>107.3664854136714</v>
      </c>
      <c r="CR101" s="40">
        <f>Model!$BE101+Model!BQ101-50</f>
        <v>107.3664854136714</v>
      </c>
      <c r="CS101" s="40">
        <f>Model!$BE101+Model!BR101-50</f>
        <v>107.3664854136714</v>
      </c>
      <c r="CT101" s="40">
        <f>Model!$BE101+Model!BS101-50</f>
        <v>107.3664854136714</v>
      </c>
      <c r="CU101" s="40">
        <f>Model!$BE101+Model!BT101-50</f>
        <v>107.3664854136714</v>
      </c>
      <c r="CV101" s="40">
        <f>Model!$BE101+Model!BU101-50</f>
        <v>107.3664854136714</v>
      </c>
      <c r="CW101" s="40">
        <f>Model!$BE101+Model!BV101-50</f>
        <v>107.3664854136714</v>
      </c>
      <c r="CX101" s="40">
        <f>Model!$BE101+Model!BW101-50</f>
        <v>127.3664854136714</v>
      </c>
      <c r="CY101" s="40">
        <f>Model!$BE101+Model!BX101-50</f>
        <v>127.3664854136714</v>
      </c>
      <c r="CZ101" s="40">
        <f>Model!$BE101+Model!BY101-50</f>
        <v>127.3664854136714</v>
      </c>
      <c r="DA101" s="40">
        <f>Model!$BE101+Model!BZ101-50</f>
        <v>127.3664854136714</v>
      </c>
      <c r="DB101" s="40">
        <f>Model!$BE101+Model!CA101-50</f>
        <v>127.3664854136714</v>
      </c>
      <c r="DC101" s="40">
        <f>Model!$BE101+Model!CB101-50</f>
        <v>127.3664854136714</v>
      </c>
      <c r="DD101" s="40">
        <f>Model!$BE101+Model!CC101-50</f>
        <v>127.3664854136714</v>
      </c>
      <c r="DE101" s="40">
        <f>Model!$BE101+Model!CD101-50</f>
        <v>127.3664854136714</v>
      </c>
      <c r="DF101" s="40">
        <f>Model!$BE101+Model!CE101-50</f>
        <v>127.3664854136714</v>
      </c>
      <c r="DG101" s="40">
        <f>Model!$BE101+Model!CF101-50</f>
        <v>127.3664854136714</v>
      </c>
      <c r="DH101" s="36"/>
      <c r="DI101" s="36"/>
      <c r="DJ101" s="40">
        <f>Model!AE101*Model!CI101</f>
        <v>67.366485413671413</v>
      </c>
      <c r="DK101" s="40">
        <f>Model!AF101*Model!CJ101</f>
        <v>67.366485413671413</v>
      </c>
      <c r="DL101" s="40">
        <f>Model!AG101*Model!CK101</f>
        <v>67.366485413671413</v>
      </c>
      <c r="DM101" s="40">
        <f>Model!AH101*Model!CL101</f>
        <v>40.419891248202845</v>
      </c>
      <c r="DN101" s="40">
        <f>Model!AI101*Model!CM101</f>
        <v>67.366485413671413</v>
      </c>
      <c r="DO101" s="40">
        <f>Model!AJ101*Model!CN101</f>
        <v>96.629836872304267</v>
      </c>
      <c r="DP101" s="40">
        <f>Model!AK101*Model!CO101</f>
        <v>96.629836872304267</v>
      </c>
      <c r="DQ101" s="40">
        <f>Model!AL101*Model!CP101</f>
        <v>96.629836872304267</v>
      </c>
      <c r="DR101" s="40">
        <f>Model!AM101*Model!CQ101</f>
        <v>57.977902123382556</v>
      </c>
      <c r="DS101" s="40">
        <f>Model!AN101*Model!CR101</f>
        <v>96.629836872304267</v>
      </c>
      <c r="DT101" s="40">
        <f>Model!AO101*Model!CS101</f>
        <v>101.99816114298783</v>
      </c>
      <c r="DU101" s="40">
        <f>Model!AP101*Model!CT101</f>
        <v>101.99816114298783</v>
      </c>
      <c r="DV101" s="40">
        <f>Model!AQ101*Model!CU101</f>
        <v>101.99816114298783</v>
      </c>
      <c r="DW101" s="40">
        <f>Model!AR101*Model!CV101</f>
        <v>61.19889668579269</v>
      </c>
      <c r="DX101" s="40">
        <f>Model!AS101*Model!CW101</f>
        <v>101.99816114298783</v>
      </c>
      <c r="DY101" s="40">
        <f>Model!AT101*Model!CX101</f>
        <v>101.89318833093712</v>
      </c>
      <c r="DZ101" s="40">
        <f>Model!AU101*Model!CY101</f>
        <v>101.89318833093712</v>
      </c>
      <c r="EA101" s="40">
        <f>Model!AV101*Model!CZ101</f>
        <v>101.89318833093712</v>
      </c>
      <c r="EB101" s="40">
        <f>Model!AW101*Model!DA101</f>
        <v>61.135912998562269</v>
      </c>
      <c r="EC101" s="40">
        <f>Model!AX101*Model!DB101</f>
        <v>101.89318833093712</v>
      </c>
      <c r="ED101" s="40">
        <f>Model!AY101*Model!DC101</f>
        <v>108.26151260162068</v>
      </c>
      <c r="EE101" s="40">
        <f>Model!AZ101*Model!DD101</f>
        <v>108.26151260162068</v>
      </c>
      <c r="EF101" s="40">
        <f>Model!BA101*Model!DE101</f>
        <v>108.26151260162068</v>
      </c>
      <c r="EG101" s="40">
        <f>Model!BB101*Model!DF101</f>
        <v>64.956907560972411</v>
      </c>
      <c r="EH101" s="40">
        <f>Model!BC101*Model!DG101</f>
        <v>108.26151260162068</v>
      </c>
      <c r="EI101" s="36"/>
      <c r="EJ101" s="36"/>
      <c r="EK101" s="36"/>
      <c r="EL101" s="36"/>
      <c r="EM101" s="36"/>
      <c r="EN101" s="36"/>
      <c r="EO101" s="36"/>
      <c r="EP101" s="36"/>
      <c r="EQ101" s="36"/>
      <c r="ER101" s="36"/>
      <c r="ES101" s="36"/>
      <c r="ET101" s="36"/>
      <c r="EU101" s="36"/>
    </row>
    <row r="102" spans="1:151">
      <c r="A102">
        <v>1125</v>
      </c>
      <c r="B102" s="29">
        <f>INDEX('Customer Longevity'!$A$7:$A$206,MATCH(Scratch!A102,'Customer Longevity'!$B$7:$B$206,0))</f>
        <v>6.4321752325911437</v>
      </c>
      <c r="C102" s="3">
        <f ca="1">VLOOKUP(A102,'Average Balance'!A:B,2,FALSE)</f>
        <v>8040.9227369918908</v>
      </c>
      <c r="D102" s="3"/>
      <c r="E102" s="29">
        <f>INDEX('Distance to Each Branch'!$C$7:$C$806,MATCH(Scratch!$A102&amp;Scratch!E$14,'Distance to Each Branch'!$K$7:$K$806,0))</f>
        <v>2.3380387989846692</v>
      </c>
      <c r="F102" s="29">
        <f>INDEX('Distance to Each Branch'!$C$7:$C$806,MATCH(Scratch!$A102&amp;Scratch!F$14,'Distance to Each Branch'!$K$7:$K$806,0))</f>
        <v>4.2200205158373949</v>
      </c>
      <c r="G102" s="29">
        <f>INDEX('Distance to Each Branch'!$C$7:$C$806,MATCH(Scratch!$A102&amp;Scratch!G$14,'Distance to Each Branch'!$K$7:$K$806,0))</f>
        <v>2.2015844635117907</v>
      </c>
      <c r="H102" s="29">
        <f>INDEX('Distance to Each Branch'!$C$7:$C$806,MATCH(Scratch!$A102&amp;Scratch!H$14,'Distance to Each Branch'!$K$7:$K$806,0))</f>
        <v>0.93429780545505836</v>
      </c>
      <c r="I102" s="29" t="str">
        <f t="shared" si="25"/>
        <v>Branch D</v>
      </c>
      <c r="K102" s="34">
        <f>MIN(Model!E102:'Model'!H102)</f>
        <v>0.93429780545505836</v>
      </c>
      <c r="L102" s="34">
        <v>0</v>
      </c>
      <c r="M102" s="29">
        <f>IF(Model!E102=Model!$K102,SMALL(Model!$E102:'Model'!$H102,2)-Model!$K102,0)</f>
        <v>0</v>
      </c>
      <c r="N102" s="29">
        <f>IF(Model!F102=Model!$K102,SMALL(Model!$E102:'Model'!$H102,2)-Model!$K102,0)</f>
        <v>0</v>
      </c>
      <c r="O102" s="29">
        <f>IF(Model!G102=Model!$K102,SMALL(Model!$E102:'Model'!$H102,2)-Model!$K102,0)</f>
        <v>0</v>
      </c>
      <c r="P102" s="29">
        <f>IF(Model!H102=Model!$K102,SMALL(Model!$E102:'Model'!$H102,2)-Model!$K102,0)</f>
        <v>1.2672866580567324</v>
      </c>
      <c r="R102" s="23">
        <v>1</v>
      </c>
      <c r="S102" s="23">
        <f>(1-IF(Model!M102=0,0,INDEX('Branch Closure Driven Attrition'!$D$9:$G$12,MATCH(Model!$B102,'Branch Closure Driven Attrition'!$C$9:$C$12,TRUE),MATCH(Model!M102,'Branch Closure Driven Attrition'!$D$8:$G$8,TRUE))))</f>
        <v>1</v>
      </c>
      <c r="T102" s="23">
        <f>(1-IF(Model!N102=0,0,INDEX('Branch Closure Driven Attrition'!$D$9:$G$12,MATCH(Model!$B102,'Branch Closure Driven Attrition'!$C$9:$C$12,TRUE),MATCH(Model!N102,'Branch Closure Driven Attrition'!$D$8:$G$8,TRUE))))</f>
        <v>1</v>
      </c>
      <c r="U102" s="23">
        <f>(1-IF(Model!O102=0,0,INDEX('Branch Closure Driven Attrition'!$D$9:$G$12,MATCH(Model!$B102,'Branch Closure Driven Attrition'!$C$9:$C$12,TRUE),MATCH(Model!O102,'Branch Closure Driven Attrition'!$D$8:$G$8,TRUE))))</f>
        <v>1</v>
      </c>
      <c r="V102" s="23">
        <f>(1-IF(Model!P102=0,0,INDEX('Branch Closure Driven Attrition'!$D$9:$G$12,MATCH(Model!$B102,'Branch Closure Driven Attrition'!$C$9:$C$12,TRUE),MATCH(Model!P102,'Branch Closure Driven Attrition'!$D$8:$G$8,TRUE))))</f>
        <v>0.65</v>
      </c>
      <c r="W102" s="29"/>
      <c r="X102" s="23">
        <f>Model!R102</f>
        <v>1</v>
      </c>
      <c r="Y102" s="23">
        <f>IF(Model!$C102&lt;'Fee Driven Attrition'!$I$8,1-IF(Model!Y$13='Fee Driven Attrition'!$J$7,'Fee Driven Attrition'!$J$8,'Fee Driven Attrition'!$K$8),1)</f>
        <v>0.9</v>
      </c>
      <c r="Z102" s="23">
        <f>IF(Model!$C102&lt;'Fee Driven Attrition'!$I$9,1-IF(Model!Z$13='Fee Driven Attrition'!$J$7,'Fee Driven Attrition'!$J$9,'Fee Driven Attrition'!$K$9),1)</f>
        <v>0.95</v>
      </c>
      <c r="AA102" s="23">
        <f>IF(Model!$C102&lt;'Fee Driven Attrition'!$I$8,1-IF(Model!AA$13='Fee Driven Attrition'!$J$7,'Fee Driven Attrition'!$J$8,'Fee Driven Attrition'!$K$8),1)</f>
        <v>0.8</v>
      </c>
      <c r="AB102" s="23">
        <f>IF(Model!$C102&lt;'Fee Driven Attrition'!$I$9,1-IF(Model!AB$13='Fee Driven Attrition'!$J$7,'Fee Driven Attrition'!$J$9,'Fee Driven Attrition'!$K$9),1)</f>
        <v>0.85</v>
      </c>
      <c r="AC102" s="29"/>
      <c r="AD102" s="23"/>
      <c r="AE102" s="23">
        <f>INDEX(Model!$R102:$V102,,MATCH(Model!AE$14,Model!$R$14:'Model'!$V$14,FALSE))*INDEX(Model!$X102:$AB102,MATCH(Model!AE$12+Model!AE$13,Model!$X$14:$AB$14,FALSE))</f>
        <v>1</v>
      </c>
      <c r="AF102" s="23">
        <f>INDEX(Model!$R102:$V102,,MATCH(Model!AF$14,Model!$R$14:'Model'!$V$14,FALSE))*INDEX(Model!$X102:$AB102,MATCH(Model!AF$12+Model!AF$13,Model!$X$14:$AB$14,FALSE))</f>
        <v>1</v>
      </c>
      <c r="AG102" s="23">
        <f>INDEX(Model!$R102:$V102,,MATCH(Model!AG$14,Model!$R$14:'Model'!$V$14,FALSE))*INDEX(Model!$X102:$AB102,MATCH(Model!AG$12+Model!AG$13,Model!$X$14:$AB$14,FALSE))</f>
        <v>1</v>
      </c>
      <c r="AH102" s="23">
        <f>INDEX(Model!$R102:$V102,,MATCH(Model!AH$14,Model!$R$14:'Model'!$V$14,FALSE))*INDEX(Model!$X102:$AB102,MATCH(Model!AH$12+Model!AH$13,Model!$X$14:$AB$14,FALSE))</f>
        <v>1</v>
      </c>
      <c r="AI102" s="23">
        <f>INDEX(Model!$R102:$V102,,MATCH(Model!AI$14,Model!$R$14:'Model'!$V$14,FALSE))*INDEX(Model!$X102:$AB102,MATCH(Model!AI$12+Model!AI$13,Model!$X$14:$AB$14,FALSE))</f>
        <v>0.65</v>
      </c>
      <c r="AJ102" s="23">
        <f>INDEX(Model!$R102:$V102,,MATCH(Model!AJ$14,Model!$R$14:'Model'!$V$14,FALSE))*INDEX(Model!$X102:$AB102,MATCH(Model!AJ$12+Model!AJ$13,Model!$X$14:$AB$14,FALSE))</f>
        <v>0.9</v>
      </c>
      <c r="AK102" s="23">
        <f>INDEX(Model!$R102:$V102,,MATCH(Model!AK$14,Model!$R$14:'Model'!$V$14,FALSE))*INDEX(Model!$X102:$AB102,MATCH(Model!AK$12+Model!AK$13,Model!$X$14:$AB$14,FALSE))</f>
        <v>0.9</v>
      </c>
      <c r="AL102" s="23">
        <f>INDEX(Model!$R102:$V102,,MATCH(Model!AL$14,Model!$R$14:'Model'!$V$14,FALSE))*INDEX(Model!$X102:$AB102,MATCH(Model!AL$12+Model!AL$13,Model!$X$14:$AB$14,FALSE))</f>
        <v>0.9</v>
      </c>
      <c r="AM102" s="23">
        <f>INDEX(Model!$R102:$V102,,MATCH(Model!AM$14,Model!$R$14:'Model'!$V$14,FALSE))*INDEX(Model!$X102:$AB102,MATCH(Model!AM$12+Model!AM$13,Model!$X$14:$AB$14,FALSE))</f>
        <v>0.9</v>
      </c>
      <c r="AN102" s="23">
        <f>INDEX(Model!$R102:$V102,,MATCH(Model!AN$14,Model!$R$14:'Model'!$V$14,FALSE))*INDEX(Model!$X102:$AB102,MATCH(Model!AN$12+Model!AN$13,Model!$X$14:$AB$14,FALSE))</f>
        <v>0.58500000000000008</v>
      </c>
      <c r="AO102" s="23">
        <f>INDEX(Model!$R102:$V102,,MATCH(Model!AO$14,Model!$R$14:'Model'!$V$14,FALSE))*INDEX(Model!$X102:$AB102,MATCH(Model!AO$12+Model!AO$13,Model!$X$14:$AB$14,FALSE))</f>
        <v>0.95</v>
      </c>
      <c r="AP102" s="23">
        <f>INDEX(Model!$R102:$V102,,MATCH(Model!AP$14,Model!$R$14:'Model'!$V$14,FALSE))*INDEX(Model!$X102:$AB102,MATCH(Model!AP$12+Model!AP$13,Model!$X$14:$AB$14,FALSE))</f>
        <v>0.95</v>
      </c>
      <c r="AQ102" s="23">
        <f>INDEX(Model!$R102:$V102,,MATCH(Model!AQ$14,Model!$R$14:'Model'!$V$14,FALSE))*INDEX(Model!$X102:$AB102,MATCH(Model!AQ$12+Model!AQ$13,Model!$X$14:$AB$14,FALSE))</f>
        <v>0.95</v>
      </c>
      <c r="AR102" s="23">
        <f>INDEX(Model!$R102:$V102,,MATCH(Model!AR$14,Model!$R$14:'Model'!$V$14,FALSE))*INDEX(Model!$X102:$AB102,MATCH(Model!AR$12+Model!AR$13,Model!$X$14:$AB$14,FALSE))</f>
        <v>0.95</v>
      </c>
      <c r="AS102" s="23">
        <f>INDEX(Model!$R102:$V102,,MATCH(Model!AS$14,Model!$R$14:'Model'!$V$14,FALSE))*INDEX(Model!$X102:$AB102,MATCH(Model!AS$12+Model!AS$13,Model!$X$14:$AB$14,FALSE))</f>
        <v>0.61749999999999994</v>
      </c>
      <c r="AT102" s="23">
        <f>INDEX(Model!$R102:$V102,,MATCH(Model!AT$14,Model!$R$14:'Model'!$V$14,FALSE))*INDEX(Model!$X102:$AB102,MATCH(Model!AT$12+Model!AT$13,Model!$X$14:$AB$14,FALSE))</f>
        <v>0.8</v>
      </c>
      <c r="AU102" s="23">
        <f>INDEX(Model!$R102:$V102,,MATCH(Model!AU$14,Model!$R$14:'Model'!$V$14,FALSE))*INDEX(Model!$X102:$AB102,MATCH(Model!AU$12+Model!AU$13,Model!$X$14:$AB$14,FALSE))</f>
        <v>0.8</v>
      </c>
      <c r="AV102" s="23">
        <f>INDEX(Model!$R102:$V102,,MATCH(Model!AV$14,Model!$R$14:'Model'!$V$14,FALSE))*INDEX(Model!$X102:$AB102,MATCH(Model!AV$12+Model!AV$13,Model!$X$14:$AB$14,FALSE))</f>
        <v>0.8</v>
      </c>
      <c r="AW102" s="23">
        <f>INDEX(Model!$R102:$V102,,MATCH(Model!AW$14,Model!$R$14:'Model'!$V$14,FALSE))*INDEX(Model!$X102:$AB102,MATCH(Model!AW$12+Model!AW$13,Model!$X$14:$AB$14,FALSE))</f>
        <v>0.8</v>
      </c>
      <c r="AX102" s="23">
        <f>INDEX(Model!$R102:$V102,,MATCH(Model!AX$14,Model!$R$14:'Model'!$V$14,FALSE))*INDEX(Model!$X102:$AB102,MATCH(Model!AX$12+Model!AX$13,Model!$X$14:$AB$14,FALSE))</f>
        <v>0.52</v>
      </c>
      <c r="AY102" s="23">
        <f>INDEX(Model!$R102:$V102,,MATCH(Model!AY$14,Model!$R$14:'Model'!$V$14,FALSE))*INDEX(Model!$X102:$AB102,MATCH(Model!AY$12+Model!AY$13,Model!$X$14:$AB$14,FALSE))</f>
        <v>0.85</v>
      </c>
      <c r="AZ102" s="23">
        <f>INDEX(Model!$R102:$V102,,MATCH(Model!AZ$14,Model!$R$14:'Model'!$V$14,FALSE))*INDEX(Model!$X102:$AB102,MATCH(Model!AZ$12+Model!AZ$13,Model!$X$14:$AB$14,FALSE))</f>
        <v>0.85</v>
      </c>
      <c r="BA102" s="23">
        <f>INDEX(Model!$R102:$V102,,MATCH(Model!BA$14,Model!$R$14:'Model'!$V$14,FALSE))*INDEX(Model!$X102:$AB102,MATCH(Model!BA$12+Model!BA$13,Model!$X$14:$AB$14,FALSE))</f>
        <v>0.85</v>
      </c>
      <c r="BB102" s="23">
        <f>INDEX(Model!$R102:$V102,,MATCH(Model!BB$14,Model!$R$14:'Model'!$V$14,FALSE))*INDEX(Model!$X102:$AB102,MATCH(Model!BB$12+Model!BB$13,Model!$X$14:$AB$14,FALSE))</f>
        <v>0.85</v>
      </c>
      <c r="BC102" s="23">
        <f>INDEX(Model!$R102:$V102,,MATCH(Model!BC$14,Model!$R$14:'Model'!$V$14,FALSE))*INDEX(Model!$X102:$AB102,MATCH(Model!BC$12+Model!BC$13,Model!$X$14:$AB$14,FALSE))</f>
        <v>0.55249999999999999</v>
      </c>
      <c r="BD102" s="60"/>
      <c r="BE102" s="33">
        <f>Model!C102*1%</f>
        <v>80.409227369918909</v>
      </c>
      <c r="BF102" s="1"/>
      <c r="BG102" s="1"/>
      <c r="BH102" s="38">
        <f>IF(Model!$C102&lt;Model!CI$12,Model!CI$13,0)</f>
        <v>0</v>
      </c>
      <c r="BI102" s="38">
        <f>IF(Model!$C102&lt;Model!CJ$12,Model!CJ$13,0)</f>
        <v>0</v>
      </c>
      <c r="BJ102" s="38">
        <f>IF(Model!$C102&lt;Model!CK$12,Model!CK$13,0)</f>
        <v>0</v>
      </c>
      <c r="BK102" s="38">
        <f>IF(Model!$C102&lt;Model!CL$12,Model!CL$13,0)</f>
        <v>0</v>
      </c>
      <c r="BL102" s="38">
        <f>IF(Model!$C102&lt;Model!CM$12,Model!CM$13,0)</f>
        <v>0</v>
      </c>
      <c r="BM102" s="38">
        <f>IF(Model!$C102&lt;Model!CN$12,Model!CN$13,0)</f>
        <v>40</v>
      </c>
      <c r="BN102" s="38">
        <f>IF(Model!$C102&lt;Model!CO$12,Model!CO$13,0)</f>
        <v>40</v>
      </c>
      <c r="BO102" s="38">
        <f>IF(Model!$C102&lt;Model!CP$12,Model!CP$13,0)</f>
        <v>40</v>
      </c>
      <c r="BP102" s="38">
        <f>IF(Model!$C102&lt;Model!CQ$12,Model!CQ$13,0)</f>
        <v>40</v>
      </c>
      <c r="BQ102" s="38">
        <f>IF(Model!$C102&lt;Model!CR$12,Model!CR$13,0)</f>
        <v>40</v>
      </c>
      <c r="BR102" s="38">
        <f>IF(Model!$C102&lt;Model!CS$12,Model!CS$13,0)</f>
        <v>40</v>
      </c>
      <c r="BS102" s="38">
        <f>IF(Model!$C102&lt;Model!CT$12,Model!CT$13,0)</f>
        <v>40</v>
      </c>
      <c r="BT102" s="38">
        <f>IF(Model!$C102&lt;Model!CU$12,Model!CU$13,0)</f>
        <v>40</v>
      </c>
      <c r="BU102" s="38">
        <f>IF(Model!$C102&lt;Model!CV$12,Model!CV$13,0)</f>
        <v>40</v>
      </c>
      <c r="BV102" s="38">
        <f>IF(Model!$C102&lt;Model!CW$12,Model!CW$13,0)</f>
        <v>40</v>
      </c>
      <c r="BW102" s="38">
        <f>IF(Model!$C102&lt;Model!CX$12,Model!CX$13,0)</f>
        <v>60</v>
      </c>
      <c r="BX102" s="38">
        <f>IF(Model!$C102&lt;Model!CY$12,Model!CY$13,0)</f>
        <v>60</v>
      </c>
      <c r="BY102" s="38">
        <f>IF(Model!$C102&lt;Model!CZ$12,Model!CZ$13,0)</f>
        <v>60</v>
      </c>
      <c r="BZ102" s="38">
        <f>IF(Model!$C102&lt;Model!DA$12,Model!DA$13,0)</f>
        <v>60</v>
      </c>
      <c r="CA102" s="38">
        <f>IF(Model!$C102&lt;Model!DB$12,Model!DB$13,0)</f>
        <v>60</v>
      </c>
      <c r="CB102" s="38">
        <f>IF(Model!$C102&lt;Model!DC$12,Model!DC$13,0)</f>
        <v>60</v>
      </c>
      <c r="CC102" s="38">
        <f>IF(Model!$C102&lt;Model!DD$12,Model!DD$13,0)</f>
        <v>60</v>
      </c>
      <c r="CD102" s="38">
        <f>IF(Model!$C102&lt;Model!DE$12,Model!DE$13,0)</f>
        <v>60</v>
      </c>
      <c r="CE102" s="38">
        <f>IF(Model!$C102&lt;Model!DF$12,Model!DF$13,0)</f>
        <v>60</v>
      </c>
      <c r="CF102" s="38">
        <f>IF(Model!$C102&lt;Model!DG$12,Model!DG$13,0)</f>
        <v>60</v>
      </c>
      <c r="CG102" s="1"/>
      <c r="CH102" s="1"/>
      <c r="CI102" s="40">
        <f>Model!$BE102+Model!BH102-50</f>
        <v>30.409227369918909</v>
      </c>
      <c r="CJ102" s="40">
        <f>Model!$BE102+Model!BI102-50</f>
        <v>30.409227369918909</v>
      </c>
      <c r="CK102" s="40">
        <f>Model!$BE102+Model!BJ102-50</f>
        <v>30.409227369918909</v>
      </c>
      <c r="CL102" s="40">
        <f>Model!$BE102+Model!BK102-50</f>
        <v>30.409227369918909</v>
      </c>
      <c r="CM102" s="40">
        <f>Model!$BE102+Model!BL102-50</f>
        <v>30.409227369918909</v>
      </c>
      <c r="CN102" s="40">
        <f>Model!$BE102+Model!BM102-50</f>
        <v>70.409227369918909</v>
      </c>
      <c r="CO102" s="40">
        <f>Model!$BE102+Model!BN102-50</f>
        <v>70.409227369918909</v>
      </c>
      <c r="CP102" s="40">
        <f>Model!$BE102+Model!BO102-50</f>
        <v>70.409227369918909</v>
      </c>
      <c r="CQ102" s="40">
        <f>Model!$BE102+Model!BP102-50</f>
        <v>70.409227369918909</v>
      </c>
      <c r="CR102" s="40">
        <f>Model!$BE102+Model!BQ102-50</f>
        <v>70.409227369918909</v>
      </c>
      <c r="CS102" s="40">
        <f>Model!$BE102+Model!BR102-50</f>
        <v>70.409227369918909</v>
      </c>
      <c r="CT102" s="40">
        <f>Model!$BE102+Model!BS102-50</f>
        <v>70.409227369918909</v>
      </c>
      <c r="CU102" s="40">
        <f>Model!$BE102+Model!BT102-50</f>
        <v>70.409227369918909</v>
      </c>
      <c r="CV102" s="40">
        <f>Model!$BE102+Model!BU102-50</f>
        <v>70.409227369918909</v>
      </c>
      <c r="CW102" s="40">
        <f>Model!$BE102+Model!BV102-50</f>
        <v>70.409227369918909</v>
      </c>
      <c r="CX102" s="40">
        <f>Model!$BE102+Model!BW102-50</f>
        <v>90.409227369918909</v>
      </c>
      <c r="CY102" s="40">
        <f>Model!$BE102+Model!BX102-50</f>
        <v>90.409227369918909</v>
      </c>
      <c r="CZ102" s="40">
        <f>Model!$BE102+Model!BY102-50</f>
        <v>90.409227369918909</v>
      </c>
      <c r="DA102" s="40">
        <f>Model!$BE102+Model!BZ102-50</f>
        <v>90.409227369918909</v>
      </c>
      <c r="DB102" s="40">
        <f>Model!$BE102+Model!CA102-50</f>
        <v>90.409227369918909</v>
      </c>
      <c r="DC102" s="40">
        <f>Model!$BE102+Model!CB102-50</f>
        <v>90.409227369918909</v>
      </c>
      <c r="DD102" s="40">
        <f>Model!$BE102+Model!CC102-50</f>
        <v>90.409227369918909</v>
      </c>
      <c r="DE102" s="40">
        <f>Model!$BE102+Model!CD102-50</f>
        <v>90.409227369918909</v>
      </c>
      <c r="DF102" s="40">
        <f>Model!$BE102+Model!CE102-50</f>
        <v>90.409227369918909</v>
      </c>
      <c r="DG102" s="40">
        <f>Model!$BE102+Model!CF102-50</f>
        <v>90.409227369918909</v>
      </c>
      <c r="DH102" s="36"/>
      <c r="DI102" s="36"/>
      <c r="DJ102" s="40">
        <f>Model!AE102*Model!CI102</f>
        <v>30.409227369918909</v>
      </c>
      <c r="DK102" s="40">
        <f>Model!AF102*Model!CJ102</f>
        <v>30.409227369918909</v>
      </c>
      <c r="DL102" s="40">
        <f>Model!AG102*Model!CK102</f>
        <v>30.409227369918909</v>
      </c>
      <c r="DM102" s="40">
        <f>Model!AH102*Model!CL102</f>
        <v>30.409227369918909</v>
      </c>
      <c r="DN102" s="40">
        <f>Model!AI102*Model!CM102</f>
        <v>19.76599779044729</v>
      </c>
      <c r="DO102" s="40">
        <f>Model!AJ102*Model!CN102</f>
        <v>63.368304632927021</v>
      </c>
      <c r="DP102" s="40">
        <f>Model!AK102*Model!CO102</f>
        <v>63.368304632927021</v>
      </c>
      <c r="DQ102" s="40">
        <f>Model!AL102*Model!CP102</f>
        <v>63.368304632927021</v>
      </c>
      <c r="DR102" s="40">
        <f>Model!AM102*Model!CQ102</f>
        <v>63.368304632927021</v>
      </c>
      <c r="DS102" s="40">
        <f>Model!AN102*Model!CR102</f>
        <v>41.189398011402567</v>
      </c>
      <c r="DT102" s="40">
        <f>Model!AO102*Model!CS102</f>
        <v>66.888766001422965</v>
      </c>
      <c r="DU102" s="40">
        <f>Model!AP102*Model!CT102</f>
        <v>66.888766001422965</v>
      </c>
      <c r="DV102" s="40">
        <f>Model!AQ102*Model!CU102</f>
        <v>66.888766001422965</v>
      </c>
      <c r="DW102" s="40">
        <f>Model!AR102*Model!CV102</f>
        <v>66.888766001422965</v>
      </c>
      <c r="DX102" s="40">
        <f>Model!AS102*Model!CW102</f>
        <v>43.477697900924923</v>
      </c>
      <c r="DY102" s="40">
        <f>Model!AT102*Model!CX102</f>
        <v>72.327381895935133</v>
      </c>
      <c r="DZ102" s="40">
        <f>Model!AU102*Model!CY102</f>
        <v>72.327381895935133</v>
      </c>
      <c r="EA102" s="40">
        <f>Model!AV102*Model!CZ102</f>
        <v>72.327381895935133</v>
      </c>
      <c r="EB102" s="40">
        <f>Model!AW102*Model!DA102</f>
        <v>72.327381895935133</v>
      </c>
      <c r="EC102" s="40">
        <f>Model!AX102*Model!DB102</f>
        <v>47.012798232357838</v>
      </c>
      <c r="ED102" s="40">
        <f>Model!AY102*Model!DC102</f>
        <v>76.847843264431077</v>
      </c>
      <c r="EE102" s="40">
        <f>Model!AZ102*Model!DD102</f>
        <v>76.847843264431077</v>
      </c>
      <c r="EF102" s="40">
        <f>Model!BA102*Model!DE102</f>
        <v>76.847843264431077</v>
      </c>
      <c r="EG102" s="40">
        <f>Model!BB102*Model!DF102</f>
        <v>76.847843264431077</v>
      </c>
      <c r="EH102" s="40">
        <f>Model!BC102*Model!DG102</f>
        <v>49.951098121880193</v>
      </c>
      <c r="EI102" s="36"/>
      <c r="EJ102" s="36"/>
      <c r="EK102" s="36"/>
      <c r="EL102" s="36"/>
      <c r="EM102" s="36"/>
      <c r="EN102" s="36"/>
      <c r="EO102" s="36"/>
      <c r="EP102" s="36"/>
      <c r="EQ102" s="36"/>
      <c r="ER102" s="36"/>
      <c r="ES102" s="36"/>
      <c r="ET102" s="36"/>
      <c r="EU102" s="36"/>
    </row>
    <row r="103" spans="1:151">
      <c r="A103">
        <v>1126</v>
      </c>
      <c r="B103" s="29">
        <f>INDEX('Customer Longevity'!$A$7:$A$206,MATCH(Scratch!A103,'Customer Longevity'!$B$7:$B$206,0))</f>
        <v>3.2611973051008296</v>
      </c>
      <c r="C103" s="3">
        <f ca="1">VLOOKUP(A103,'Average Balance'!A:B,2,FALSE)</f>
        <v>16189.555094203861</v>
      </c>
      <c r="D103" s="3"/>
      <c r="E103" s="29">
        <f>INDEX('Distance to Each Branch'!$C$7:$C$806,MATCH(Scratch!$A103&amp;Scratch!E$14,'Distance to Each Branch'!$K$7:$K$806,0))</f>
        <v>4.8881078884254148</v>
      </c>
      <c r="F103" s="29">
        <f>INDEX('Distance to Each Branch'!$C$7:$C$806,MATCH(Scratch!$A103&amp;Scratch!F$14,'Distance to Each Branch'!$K$7:$K$806,0))</f>
        <v>4.5904075038615542</v>
      </c>
      <c r="G103" s="29">
        <f>INDEX('Distance to Each Branch'!$C$7:$C$806,MATCH(Scratch!$A103&amp;Scratch!G$14,'Distance to Each Branch'!$K$7:$K$806,0))</f>
        <v>1.3478596507506615</v>
      </c>
      <c r="H103" s="29">
        <f>INDEX('Distance to Each Branch'!$C$7:$C$806,MATCH(Scratch!$A103&amp;Scratch!H$14,'Distance to Each Branch'!$K$7:$K$806,0))</f>
        <v>0.93518161835959546</v>
      </c>
      <c r="I103" s="29" t="str">
        <f t="shared" si="25"/>
        <v>Branch D</v>
      </c>
      <c r="K103" s="34">
        <f>MIN(Model!E103:'Model'!H103)</f>
        <v>0.93518161835959546</v>
      </c>
      <c r="L103" s="34">
        <v>0</v>
      </c>
      <c r="M103" s="29">
        <f>IF(Model!E103=Model!$K103,SMALL(Model!$E103:'Model'!$H103,2)-Model!$K103,0)</f>
        <v>0</v>
      </c>
      <c r="N103" s="29">
        <f>IF(Model!F103=Model!$K103,SMALL(Model!$E103:'Model'!$H103,2)-Model!$K103,0)</f>
        <v>0</v>
      </c>
      <c r="O103" s="29">
        <f>IF(Model!G103=Model!$K103,SMALL(Model!$E103:'Model'!$H103,2)-Model!$K103,0)</f>
        <v>0</v>
      </c>
      <c r="P103" s="29">
        <f>IF(Model!H103=Model!$K103,SMALL(Model!$E103:'Model'!$H103,2)-Model!$K103,0)</f>
        <v>0.41267803239106604</v>
      </c>
      <c r="R103" s="23">
        <v>1</v>
      </c>
      <c r="S103" s="23">
        <f>(1-IF(Model!M103=0,0,INDEX('Branch Closure Driven Attrition'!$D$9:$G$12,MATCH(Model!$B103,'Branch Closure Driven Attrition'!$C$9:$C$12,TRUE),MATCH(Model!M103,'Branch Closure Driven Attrition'!$D$8:$G$8,TRUE))))</f>
        <v>1</v>
      </c>
      <c r="T103" s="23">
        <f>(1-IF(Model!N103=0,0,INDEX('Branch Closure Driven Attrition'!$D$9:$G$12,MATCH(Model!$B103,'Branch Closure Driven Attrition'!$C$9:$C$12,TRUE),MATCH(Model!N103,'Branch Closure Driven Attrition'!$D$8:$G$8,TRUE))))</f>
        <v>1</v>
      </c>
      <c r="U103" s="23">
        <f>(1-IF(Model!O103=0,0,INDEX('Branch Closure Driven Attrition'!$D$9:$G$12,MATCH(Model!$B103,'Branch Closure Driven Attrition'!$C$9:$C$12,TRUE),MATCH(Model!O103,'Branch Closure Driven Attrition'!$D$8:$G$8,TRUE))))</f>
        <v>1</v>
      </c>
      <c r="V103" s="23">
        <f>(1-IF(Model!P103=0,0,INDEX('Branch Closure Driven Attrition'!$D$9:$G$12,MATCH(Model!$B103,'Branch Closure Driven Attrition'!$C$9:$C$12,TRUE),MATCH(Model!P103,'Branch Closure Driven Attrition'!$D$8:$G$8,TRUE))))</f>
        <v>0.7</v>
      </c>
      <c r="W103" s="29"/>
      <c r="X103" s="23">
        <f>Model!R103</f>
        <v>1</v>
      </c>
      <c r="Y103" s="23">
        <f>IF(Model!$C103&lt;'Fee Driven Attrition'!$I$8,1-IF(Model!Y$13='Fee Driven Attrition'!$J$7,'Fee Driven Attrition'!$J$8,'Fee Driven Attrition'!$K$8),1)</f>
        <v>1</v>
      </c>
      <c r="Z103" s="23">
        <f>IF(Model!$C103&lt;'Fee Driven Attrition'!$I$9,1-IF(Model!Z$13='Fee Driven Attrition'!$J$7,'Fee Driven Attrition'!$J$9,'Fee Driven Attrition'!$K$9),1)</f>
        <v>1</v>
      </c>
      <c r="AA103" s="23">
        <f>IF(Model!$C103&lt;'Fee Driven Attrition'!$I$8,1-IF(Model!AA$13='Fee Driven Attrition'!$J$7,'Fee Driven Attrition'!$J$8,'Fee Driven Attrition'!$K$8),1)</f>
        <v>1</v>
      </c>
      <c r="AB103" s="23">
        <f>IF(Model!$C103&lt;'Fee Driven Attrition'!$I$9,1-IF(Model!AB$13='Fee Driven Attrition'!$J$7,'Fee Driven Attrition'!$J$9,'Fee Driven Attrition'!$K$9),1)</f>
        <v>1</v>
      </c>
      <c r="AC103" s="29"/>
      <c r="AD103" s="23"/>
      <c r="AE103" s="23">
        <f>INDEX(Model!$R103:$V103,,MATCH(Model!AE$14,Model!$R$14:'Model'!$V$14,FALSE))*INDEX(Model!$X103:$AB103,MATCH(Model!AE$12+Model!AE$13,Model!$X$14:$AB$14,FALSE))</f>
        <v>1</v>
      </c>
      <c r="AF103" s="23">
        <f>INDEX(Model!$R103:$V103,,MATCH(Model!AF$14,Model!$R$14:'Model'!$V$14,FALSE))*INDEX(Model!$X103:$AB103,MATCH(Model!AF$12+Model!AF$13,Model!$X$14:$AB$14,FALSE))</f>
        <v>1</v>
      </c>
      <c r="AG103" s="23">
        <f>INDEX(Model!$R103:$V103,,MATCH(Model!AG$14,Model!$R$14:'Model'!$V$14,FALSE))*INDEX(Model!$X103:$AB103,MATCH(Model!AG$12+Model!AG$13,Model!$X$14:$AB$14,FALSE))</f>
        <v>1</v>
      </c>
      <c r="AH103" s="23">
        <f>INDEX(Model!$R103:$V103,,MATCH(Model!AH$14,Model!$R$14:'Model'!$V$14,FALSE))*INDEX(Model!$X103:$AB103,MATCH(Model!AH$12+Model!AH$13,Model!$X$14:$AB$14,FALSE))</f>
        <v>1</v>
      </c>
      <c r="AI103" s="23">
        <f>INDEX(Model!$R103:$V103,,MATCH(Model!AI$14,Model!$R$14:'Model'!$V$14,FALSE))*INDEX(Model!$X103:$AB103,MATCH(Model!AI$12+Model!AI$13,Model!$X$14:$AB$14,FALSE))</f>
        <v>0.7</v>
      </c>
      <c r="AJ103" s="23">
        <f>INDEX(Model!$R103:$V103,,MATCH(Model!AJ$14,Model!$R$14:'Model'!$V$14,FALSE))*INDEX(Model!$X103:$AB103,MATCH(Model!AJ$12+Model!AJ$13,Model!$X$14:$AB$14,FALSE))</f>
        <v>1</v>
      </c>
      <c r="AK103" s="23">
        <f>INDEX(Model!$R103:$V103,,MATCH(Model!AK$14,Model!$R$14:'Model'!$V$14,FALSE))*INDEX(Model!$X103:$AB103,MATCH(Model!AK$12+Model!AK$13,Model!$X$14:$AB$14,FALSE))</f>
        <v>1</v>
      </c>
      <c r="AL103" s="23">
        <f>INDEX(Model!$R103:$V103,,MATCH(Model!AL$14,Model!$R$14:'Model'!$V$14,FALSE))*INDEX(Model!$X103:$AB103,MATCH(Model!AL$12+Model!AL$13,Model!$X$14:$AB$14,FALSE))</f>
        <v>1</v>
      </c>
      <c r="AM103" s="23">
        <f>INDEX(Model!$R103:$V103,,MATCH(Model!AM$14,Model!$R$14:'Model'!$V$14,FALSE))*INDEX(Model!$X103:$AB103,MATCH(Model!AM$12+Model!AM$13,Model!$X$14:$AB$14,FALSE))</f>
        <v>1</v>
      </c>
      <c r="AN103" s="23">
        <f>INDEX(Model!$R103:$V103,,MATCH(Model!AN$14,Model!$R$14:'Model'!$V$14,FALSE))*INDEX(Model!$X103:$AB103,MATCH(Model!AN$12+Model!AN$13,Model!$X$14:$AB$14,FALSE))</f>
        <v>0.7</v>
      </c>
      <c r="AO103" s="23">
        <f>INDEX(Model!$R103:$V103,,MATCH(Model!AO$14,Model!$R$14:'Model'!$V$14,FALSE))*INDEX(Model!$X103:$AB103,MATCH(Model!AO$12+Model!AO$13,Model!$X$14:$AB$14,FALSE))</f>
        <v>1</v>
      </c>
      <c r="AP103" s="23">
        <f>INDEX(Model!$R103:$V103,,MATCH(Model!AP$14,Model!$R$14:'Model'!$V$14,FALSE))*INDEX(Model!$X103:$AB103,MATCH(Model!AP$12+Model!AP$13,Model!$X$14:$AB$14,FALSE))</f>
        <v>1</v>
      </c>
      <c r="AQ103" s="23">
        <f>INDEX(Model!$R103:$V103,,MATCH(Model!AQ$14,Model!$R$14:'Model'!$V$14,FALSE))*INDEX(Model!$X103:$AB103,MATCH(Model!AQ$12+Model!AQ$13,Model!$X$14:$AB$14,FALSE))</f>
        <v>1</v>
      </c>
      <c r="AR103" s="23">
        <f>INDEX(Model!$R103:$V103,,MATCH(Model!AR$14,Model!$R$14:'Model'!$V$14,FALSE))*INDEX(Model!$X103:$AB103,MATCH(Model!AR$12+Model!AR$13,Model!$X$14:$AB$14,FALSE))</f>
        <v>1</v>
      </c>
      <c r="AS103" s="23">
        <f>INDEX(Model!$R103:$V103,,MATCH(Model!AS$14,Model!$R$14:'Model'!$V$14,FALSE))*INDEX(Model!$X103:$AB103,MATCH(Model!AS$12+Model!AS$13,Model!$X$14:$AB$14,FALSE))</f>
        <v>0.7</v>
      </c>
      <c r="AT103" s="23">
        <f>INDEX(Model!$R103:$V103,,MATCH(Model!AT$14,Model!$R$14:'Model'!$V$14,FALSE))*INDEX(Model!$X103:$AB103,MATCH(Model!AT$12+Model!AT$13,Model!$X$14:$AB$14,FALSE))</f>
        <v>1</v>
      </c>
      <c r="AU103" s="23">
        <f>INDEX(Model!$R103:$V103,,MATCH(Model!AU$14,Model!$R$14:'Model'!$V$14,FALSE))*INDEX(Model!$X103:$AB103,MATCH(Model!AU$12+Model!AU$13,Model!$X$14:$AB$14,FALSE))</f>
        <v>1</v>
      </c>
      <c r="AV103" s="23">
        <f>INDEX(Model!$R103:$V103,,MATCH(Model!AV$14,Model!$R$14:'Model'!$V$14,FALSE))*INDEX(Model!$X103:$AB103,MATCH(Model!AV$12+Model!AV$13,Model!$X$14:$AB$14,FALSE))</f>
        <v>1</v>
      </c>
      <c r="AW103" s="23">
        <f>INDEX(Model!$R103:$V103,,MATCH(Model!AW$14,Model!$R$14:'Model'!$V$14,FALSE))*INDEX(Model!$X103:$AB103,MATCH(Model!AW$12+Model!AW$13,Model!$X$14:$AB$14,FALSE))</f>
        <v>1</v>
      </c>
      <c r="AX103" s="23">
        <f>INDEX(Model!$R103:$V103,,MATCH(Model!AX$14,Model!$R$14:'Model'!$V$14,FALSE))*INDEX(Model!$X103:$AB103,MATCH(Model!AX$12+Model!AX$13,Model!$X$14:$AB$14,FALSE))</f>
        <v>0.7</v>
      </c>
      <c r="AY103" s="23">
        <f>INDEX(Model!$R103:$V103,,MATCH(Model!AY$14,Model!$R$14:'Model'!$V$14,FALSE))*INDEX(Model!$X103:$AB103,MATCH(Model!AY$12+Model!AY$13,Model!$X$14:$AB$14,FALSE))</f>
        <v>1</v>
      </c>
      <c r="AZ103" s="23">
        <f>INDEX(Model!$R103:$V103,,MATCH(Model!AZ$14,Model!$R$14:'Model'!$V$14,FALSE))*INDEX(Model!$X103:$AB103,MATCH(Model!AZ$12+Model!AZ$13,Model!$X$14:$AB$14,FALSE))</f>
        <v>1</v>
      </c>
      <c r="BA103" s="23">
        <f>INDEX(Model!$R103:$V103,,MATCH(Model!BA$14,Model!$R$14:'Model'!$V$14,FALSE))*INDEX(Model!$X103:$AB103,MATCH(Model!BA$12+Model!BA$13,Model!$X$14:$AB$14,FALSE))</f>
        <v>1</v>
      </c>
      <c r="BB103" s="23">
        <f>INDEX(Model!$R103:$V103,,MATCH(Model!BB$14,Model!$R$14:'Model'!$V$14,FALSE))*INDEX(Model!$X103:$AB103,MATCH(Model!BB$12+Model!BB$13,Model!$X$14:$AB$14,FALSE))</f>
        <v>1</v>
      </c>
      <c r="BC103" s="23">
        <f>INDEX(Model!$R103:$V103,,MATCH(Model!BC$14,Model!$R$14:'Model'!$V$14,FALSE))*INDEX(Model!$X103:$AB103,MATCH(Model!BC$12+Model!BC$13,Model!$X$14:$AB$14,FALSE))</f>
        <v>0.7</v>
      </c>
      <c r="BD103" s="60"/>
      <c r="BE103" s="33">
        <f>Model!C103*1%</f>
        <v>161.89555094203862</v>
      </c>
      <c r="BF103" s="1"/>
      <c r="BG103" s="1"/>
      <c r="BH103" s="38">
        <f>IF(Model!$C103&lt;Model!CI$12,Model!CI$13,0)</f>
        <v>0</v>
      </c>
      <c r="BI103" s="38">
        <f>IF(Model!$C103&lt;Model!CJ$12,Model!CJ$13,0)</f>
        <v>0</v>
      </c>
      <c r="BJ103" s="38">
        <f>IF(Model!$C103&lt;Model!CK$12,Model!CK$13,0)</f>
        <v>0</v>
      </c>
      <c r="BK103" s="38">
        <f>IF(Model!$C103&lt;Model!CL$12,Model!CL$13,0)</f>
        <v>0</v>
      </c>
      <c r="BL103" s="38">
        <f>IF(Model!$C103&lt;Model!CM$12,Model!CM$13,0)</f>
        <v>0</v>
      </c>
      <c r="BM103" s="38">
        <f>IF(Model!$C103&lt;Model!CN$12,Model!CN$13,0)</f>
        <v>0</v>
      </c>
      <c r="BN103" s="38">
        <f>IF(Model!$C103&lt;Model!CO$12,Model!CO$13,0)</f>
        <v>0</v>
      </c>
      <c r="BO103" s="38">
        <f>IF(Model!$C103&lt;Model!CP$12,Model!CP$13,0)</f>
        <v>0</v>
      </c>
      <c r="BP103" s="38">
        <f>IF(Model!$C103&lt;Model!CQ$12,Model!CQ$13,0)</f>
        <v>0</v>
      </c>
      <c r="BQ103" s="38">
        <f>IF(Model!$C103&lt;Model!CR$12,Model!CR$13,0)</f>
        <v>0</v>
      </c>
      <c r="BR103" s="38">
        <f>IF(Model!$C103&lt;Model!CS$12,Model!CS$13,0)</f>
        <v>0</v>
      </c>
      <c r="BS103" s="38">
        <f>IF(Model!$C103&lt;Model!CT$12,Model!CT$13,0)</f>
        <v>0</v>
      </c>
      <c r="BT103" s="38">
        <f>IF(Model!$C103&lt;Model!CU$12,Model!CU$13,0)</f>
        <v>0</v>
      </c>
      <c r="BU103" s="38">
        <f>IF(Model!$C103&lt;Model!CV$12,Model!CV$13,0)</f>
        <v>0</v>
      </c>
      <c r="BV103" s="38">
        <f>IF(Model!$C103&lt;Model!CW$12,Model!CW$13,0)</f>
        <v>0</v>
      </c>
      <c r="BW103" s="38">
        <f>IF(Model!$C103&lt;Model!CX$12,Model!CX$13,0)</f>
        <v>0</v>
      </c>
      <c r="BX103" s="38">
        <f>IF(Model!$C103&lt;Model!CY$12,Model!CY$13,0)</f>
        <v>0</v>
      </c>
      <c r="BY103" s="38">
        <f>IF(Model!$C103&lt;Model!CZ$12,Model!CZ$13,0)</f>
        <v>0</v>
      </c>
      <c r="BZ103" s="38">
        <f>IF(Model!$C103&lt;Model!DA$12,Model!DA$13,0)</f>
        <v>0</v>
      </c>
      <c r="CA103" s="38">
        <f>IF(Model!$C103&lt;Model!DB$12,Model!DB$13,0)</f>
        <v>0</v>
      </c>
      <c r="CB103" s="38">
        <f>IF(Model!$C103&lt;Model!DC$12,Model!DC$13,0)</f>
        <v>0</v>
      </c>
      <c r="CC103" s="38">
        <f>IF(Model!$C103&lt;Model!DD$12,Model!DD$13,0)</f>
        <v>0</v>
      </c>
      <c r="CD103" s="38">
        <f>IF(Model!$C103&lt;Model!DE$12,Model!DE$13,0)</f>
        <v>0</v>
      </c>
      <c r="CE103" s="38">
        <f>IF(Model!$C103&lt;Model!DF$12,Model!DF$13,0)</f>
        <v>0</v>
      </c>
      <c r="CF103" s="38">
        <f>IF(Model!$C103&lt;Model!DG$12,Model!DG$13,0)</f>
        <v>0</v>
      </c>
      <c r="CG103" s="1"/>
      <c r="CH103" s="1"/>
      <c r="CI103" s="40">
        <f>Model!$BE103+Model!BH103-50</f>
        <v>111.89555094203862</v>
      </c>
      <c r="CJ103" s="40">
        <f>Model!$BE103+Model!BI103-50</f>
        <v>111.89555094203862</v>
      </c>
      <c r="CK103" s="40">
        <f>Model!$BE103+Model!BJ103-50</f>
        <v>111.89555094203862</v>
      </c>
      <c r="CL103" s="40">
        <f>Model!$BE103+Model!BK103-50</f>
        <v>111.89555094203862</v>
      </c>
      <c r="CM103" s="40">
        <f>Model!$BE103+Model!BL103-50</f>
        <v>111.89555094203862</v>
      </c>
      <c r="CN103" s="40">
        <f>Model!$BE103+Model!BM103-50</f>
        <v>111.89555094203862</v>
      </c>
      <c r="CO103" s="40">
        <f>Model!$BE103+Model!BN103-50</f>
        <v>111.89555094203862</v>
      </c>
      <c r="CP103" s="40">
        <f>Model!$BE103+Model!BO103-50</f>
        <v>111.89555094203862</v>
      </c>
      <c r="CQ103" s="40">
        <f>Model!$BE103+Model!BP103-50</f>
        <v>111.89555094203862</v>
      </c>
      <c r="CR103" s="40">
        <f>Model!$BE103+Model!BQ103-50</f>
        <v>111.89555094203862</v>
      </c>
      <c r="CS103" s="40">
        <f>Model!$BE103+Model!BR103-50</f>
        <v>111.89555094203862</v>
      </c>
      <c r="CT103" s="40">
        <f>Model!$BE103+Model!BS103-50</f>
        <v>111.89555094203862</v>
      </c>
      <c r="CU103" s="40">
        <f>Model!$BE103+Model!BT103-50</f>
        <v>111.89555094203862</v>
      </c>
      <c r="CV103" s="40">
        <f>Model!$BE103+Model!BU103-50</f>
        <v>111.89555094203862</v>
      </c>
      <c r="CW103" s="40">
        <f>Model!$BE103+Model!BV103-50</f>
        <v>111.89555094203862</v>
      </c>
      <c r="CX103" s="40">
        <f>Model!$BE103+Model!BW103-50</f>
        <v>111.89555094203862</v>
      </c>
      <c r="CY103" s="40">
        <f>Model!$BE103+Model!BX103-50</f>
        <v>111.89555094203862</v>
      </c>
      <c r="CZ103" s="40">
        <f>Model!$BE103+Model!BY103-50</f>
        <v>111.89555094203862</v>
      </c>
      <c r="DA103" s="40">
        <f>Model!$BE103+Model!BZ103-50</f>
        <v>111.89555094203862</v>
      </c>
      <c r="DB103" s="40">
        <f>Model!$BE103+Model!CA103-50</f>
        <v>111.89555094203862</v>
      </c>
      <c r="DC103" s="40">
        <f>Model!$BE103+Model!CB103-50</f>
        <v>111.89555094203862</v>
      </c>
      <c r="DD103" s="40">
        <f>Model!$BE103+Model!CC103-50</f>
        <v>111.89555094203862</v>
      </c>
      <c r="DE103" s="40">
        <f>Model!$BE103+Model!CD103-50</f>
        <v>111.89555094203862</v>
      </c>
      <c r="DF103" s="40">
        <f>Model!$BE103+Model!CE103-50</f>
        <v>111.89555094203862</v>
      </c>
      <c r="DG103" s="40">
        <f>Model!$BE103+Model!CF103-50</f>
        <v>111.89555094203862</v>
      </c>
      <c r="DH103" s="36"/>
      <c r="DI103" s="36"/>
      <c r="DJ103" s="40">
        <f>Model!AE103*Model!CI103</f>
        <v>111.89555094203862</v>
      </c>
      <c r="DK103" s="40">
        <f>Model!AF103*Model!CJ103</f>
        <v>111.89555094203862</v>
      </c>
      <c r="DL103" s="40">
        <f>Model!AG103*Model!CK103</f>
        <v>111.89555094203862</v>
      </c>
      <c r="DM103" s="40">
        <f>Model!AH103*Model!CL103</f>
        <v>111.89555094203862</v>
      </c>
      <c r="DN103" s="40">
        <f>Model!AI103*Model!CM103</f>
        <v>78.326885659427035</v>
      </c>
      <c r="DO103" s="40">
        <f>Model!AJ103*Model!CN103</f>
        <v>111.89555094203862</v>
      </c>
      <c r="DP103" s="40">
        <f>Model!AK103*Model!CO103</f>
        <v>111.89555094203862</v>
      </c>
      <c r="DQ103" s="40">
        <f>Model!AL103*Model!CP103</f>
        <v>111.89555094203862</v>
      </c>
      <c r="DR103" s="40">
        <f>Model!AM103*Model!CQ103</f>
        <v>111.89555094203862</v>
      </c>
      <c r="DS103" s="40">
        <f>Model!AN103*Model!CR103</f>
        <v>78.326885659427035</v>
      </c>
      <c r="DT103" s="40">
        <f>Model!AO103*Model!CS103</f>
        <v>111.89555094203862</v>
      </c>
      <c r="DU103" s="40">
        <f>Model!AP103*Model!CT103</f>
        <v>111.89555094203862</v>
      </c>
      <c r="DV103" s="40">
        <f>Model!AQ103*Model!CU103</f>
        <v>111.89555094203862</v>
      </c>
      <c r="DW103" s="40">
        <f>Model!AR103*Model!CV103</f>
        <v>111.89555094203862</v>
      </c>
      <c r="DX103" s="40">
        <f>Model!AS103*Model!CW103</f>
        <v>78.326885659427035</v>
      </c>
      <c r="DY103" s="40">
        <f>Model!AT103*Model!CX103</f>
        <v>111.89555094203862</v>
      </c>
      <c r="DZ103" s="40">
        <f>Model!AU103*Model!CY103</f>
        <v>111.89555094203862</v>
      </c>
      <c r="EA103" s="40">
        <f>Model!AV103*Model!CZ103</f>
        <v>111.89555094203862</v>
      </c>
      <c r="EB103" s="40">
        <f>Model!AW103*Model!DA103</f>
        <v>111.89555094203862</v>
      </c>
      <c r="EC103" s="40">
        <f>Model!AX103*Model!DB103</f>
        <v>78.326885659427035</v>
      </c>
      <c r="ED103" s="40">
        <f>Model!AY103*Model!DC103</f>
        <v>111.89555094203862</v>
      </c>
      <c r="EE103" s="40">
        <f>Model!AZ103*Model!DD103</f>
        <v>111.89555094203862</v>
      </c>
      <c r="EF103" s="40">
        <f>Model!BA103*Model!DE103</f>
        <v>111.89555094203862</v>
      </c>
      <c r="EG103" s="40">
        <f>Model!BB103*Model!DF103</f>
        <v>111.89555094203862</v>
      </c>
      <c r="EH103" s="40">
        <f>Model!BC103*Model!DG103</f>
        <v>78.326885659427035</v>
      </c>
      <c r="EI103" s="36"/>
      <c r="EJ103" s="36"/>
      <c r="EK103" s="36"/>
      <c r="EL103" s="36"/>
      <c r="EM103" s="36"/>
      <c r="EN103" s="36"/>
      <c r="EO103" s="36"/>
      <c r="EP103" s="36"/>
      <c r="EQ103" s="36"/>
      <c r="ER103" s="36"/>
      <c r="ES103" s="36"/>
      <c r="ET103" s="36"/>
      <c r="EU103" s="36"/>
    </row>
    <row r="104" spans="1:151">
      <c r="A104">
        <v>1007</v>
      </c>
      <c r="B104" s="29">
        <f>INDEX('Customer Longevity'!$A$7:$A$206,MATCH(Scratch!A104,'Customer Longevity'!$B$7:$B$206,0))</f>
        <v>2.9340865780037029</v>
      </c>
      <c r="C104" s="3">
        <f ca="1">VLOOKUP(A104,'Average Balance'!A:B,2,FALSE)</f>
        <v>27760.67775499028</v>
      </c>
      <c r="D104" s="3"/>
      <c r="E104" s="29">
        <f>INDEX('Distance to Each Branch'!$C$7:$C$806,MATCH(Scratch!$A104&amp;Scratch!E$14,'Distance to Each Branch'!$K$7:$K$806,0))</f>
        <v>1.0978429944528725</v>
      </c>
      <c r="F104" s="29">
        <f>INDEX('Distance to Each Branch'!$C$7:$C$806,MATCH(Scratch!$A104&amp;Scratch!F$14,'Distance to Each Branch'!$K$7:$K$806,0))</f>
        <v>3.6792637731780471</v>
      </c>
      <c r="G104" s="29">
        <f>INDEX('Distance to Each Branch'!$C$7:$C$806,MATCH(Scratch!$A104&amp;Scratch!G$14,'Distance to Each Branch'!$K$7:$K$806,0))</f>
        <v>1.8433892880794605</v>
      </c>
      <c r="H104" s="29">
        <f>INDEX('Distance to Each Branch'!$C$7:$C$806,MATCH(Scratch!$A104&amp;Scratch!H$14,'Distance to Each Branch'!$K$7:$K$806,0))</f>
        <v>2.3665718212932623</v>
      </c>
      <c r="I104" s="29" t="str">
        <f t="shared" si="25"/>
        <v>Branch A</v>
      </c>
      <c r="K104" s="34">
        <f>MIN(Model!E104:'Model'!H104)</f>
        <v>1.0978429944528725</v>
      </c>
      <c r="L104" s="34">
        <v>0</v>
      </c>
      <c r="M104" s="29">
        <f>IF(Model!E104=Model!$K104,SMALL(Model!$E104:'Model'!$H104,2)-Model!$K104,0)</f>
        <v>0.74554629362658797</v>
      </c>
      <c r="N104" s="29">
        <f>IF(Model!F104=Model!$K104,SMALL(Model!$E104:'Model'!$H104,2)-Model!$K104,0)</f>
        <v>0</v>
      </c>
      <c r="O104" s="29">
        <f>IF(Model!G104=Model!$K104,SMALL(Model!$E104:'Model'!$H104,2)-Model!$K104,0)</f>
        <v>0</v>
      </c>
      <c r="P104" s="29">
        <f>IF(Model!H104=Model!$K104,SMALL(Model!$E104:'Model'!$H104,2)-Model!$K104,0)</f>
        <v>0</v>
      </c>
      <c r="R104" s="23">
        <v>1</v>
      </c>
      <c r="S104" s="23">
        <f>(1-IF(Model!M104=0,0,INDEX('Branch Closure Driven Attrition'!$D$9:$G$12,MATCH(Model!$B104,'Branch Closure Driven Attrition'!$C$9:$C$12,TRUE),MATCH(Model!M104,'Branch Closure Driven Attrition'!$D$8:$G$8,TRUE))))</f>
        <v>0.6</v>
      </c>
      <c r="T104" s="23">
        <f>(1-IF(Model!N104=0,0,INDEX('Branch Closure Driven Attrition'!$D$9:$G$12,MATCH(Model!$B104,'Branch Closure Driven Attrition'!$C$9:$C$12,TRUE),MATCH(Model!N104,'Branch Closure Driven Attrition'!$D$8:$G$8,TRUE))))</f>
        <v>1</v>
      </c>
      <c r="U104" s="23">
        <f>(1-IF(Model!O104=0,0,INDEX('Branch Closure Driven Attrition'!$D$9:$G$12,MATCH(Model!$B104,'Branch Closure Driven Attrition'!$C$9:$C$12,TRUE),MATCH(Model!O104,'Branch Closure Driven Attrition'!$D$8:$G$8,TRUE))))</f>
        <v>1</v>
      </c>
      <c r="V104" s="23">
        <f>(1-IF(Model!P104=0,0,INDEX('Branch Closure Driven Attrition'!$D$9:$G$12,MATCH(Model!$B104,'Branch Closure Driven Attrition'!$C$9:$C$12,TRUE),MATCH(Model!P104,'Branch Closure Driven Attrition'!$D$8:$G$8,TRUE))))</f>
        <v>1</v>
      </c>
      <c r="W104" s="29"/>
      <c r="X104" s="23">
        <f>Model!R104</f>
        <v>1</v>
      </c>
      <c r="Y104" s="23">
        <f>IF(Model!$C104&lt;'Fee Driven Attrition'!$I$8,1-IF(Model!Y$13='Fee Driven Attrition'!$J$7,'Fee Driven Attrition'!$J$8,'Fee Driven Attrition'!$K$8),1)</f>
        <v>1</v>
      </c>
      <c r="Z104" s="23">
        <f>IF(Model!$C104&lt;'Fee Driven Attrition'!$I$9,1-IF(Model!Z$13='Fee Driven Attrition'!$J$7,'Fee Driven Attrition'!$J$9,'Fee Driven Attrition'!$K$9),1)</f>
        <v>1</v>
      </c>
      <c r="AA104" s="23">
        <f>IF(Model!$C104&lt;'Fee Driven Attrition'!$I$8,1-IF(Model!AA$13='Fee Driven Attrition'!$J$7,'Fee Driven Attrition'!$J$8,'Fee Driven Attrition'!$K$8),1)</f>
        <v>1</v>
      </c>
      <c r="AB104" s="23">
        <f>IF(Model!$C104&lt;'Fee Driven Attrition'!$I$9,1-IF(Model!AB$13='Fee Driven Attrition'!$J$7,'Fee Driven Attrition'!$J$9,'Fee Driven Attrition'!$K$9),1)</f>
        <v>1</v>
      </c>
      <c r="AC104" s="29"/>
      <c r="AD104" s="23"/>
      <c r="AE104" s="23">
        <f>INDEX(Model!$R104:$V104,,MATCH(Model!AE$14,Model!$R$14:'Model'!$V$14,FALSE))*INDEX(Model!$X104:$AB104,MATCH(Model!AE$12+Model!AE$13,Model!$X$14:$AB$14,FALSE))</f>
        <v>1</v>
      </c>
      <c r="AF104" s="23">
        <f>INDEX(Model!$R104:$V104,,MATCH(Model!AF$14,Model!$R$14:'Model'!$V$14,FALSE))*INDEX(Model!$X104:$AB104,MATCH(Model!AF$12+Model!AF$13,Model!$X$14:$AB$14,FALSE))</f>
        <v>0.6</v>
      </c>
      <c r="AG104" s="23">
        <f>INDEX(Model!$R104:$V104,,MATCH(Model!AG$14,Model!$R$14:'Model'!$V$14,FALSE))*INDEX(Model!$X104:$AB104,MATCH(Model!AG$12+Model!AG$13,Model!$X$14:$AB$14,FALSE))</f>
        <v>1</v>
      </c>
      <c r="AH104" s="23">
        <f>INDEX(Model!$R104:$V104,,MATCH(Model!AH$14,Model!$R$14:'Model'!$V$14,FALSE))*INDEX(Model!$X104:$AB104,MATCH(Model!AH$12+Model!AH$13,Model!$X$14:$AB$14,FALSE))</f>
        <v>1</v>
      </c>
      <c r="AI104" s="23">
        <f>INDEX(Model!$R104:$V104,,MATCH(Model!AI$14,Model!$R$14:'Model'!$V$14,FALSE))*INDEX(Model!$X104:$AB104,MATCH(Model!AI$12+Model!AI$13,Model!$X$14:$AB$14,FALSE))</f>
        <v>1</v>
      </c>
      <c r="AJ104" s="23">
        <f>INDEX(Model!$R104:$V104,,MATCH(Model!AJ$14,Model!$R$14:'Model'!$V$14,FALSE))*INDEX(Model!$X104:$AB104,MATCH(Model!AJ$12+Model!AJ$13,Model!$X$14:$AB$14,FALSE))</f>
        <v>1</v>
      </c>
      <c r="AK104" s="23">
        <f>INDEX(Model!$R104:$V104,,MATCH(Model!AK$14,Model!$R$14:'Model'!$V$14,FALSE))*INDEX(Model!$X104:$AB104,MATCH(Model!AK$12+Model!AK$13,Model!$X$14:$AB$14,FALSE))</f>
        <v>0.6</v>
      </c>
      <c r="AL104" s="23">
        <f>INDEX(Model!$R104:$V104,,MATCH(Model!AL$14,Model!$R$14:'Model'!$V$14,FALSE))*INDEX(Model!$X104:$AB104,MATCH(Model!AL$12+Model!AL$13,Model!$X$14:$AB$14,FALSE))</f>
        <v>1</v>
      </c>
      <c r="AM104" s="23">
        <f>INDEX(Model!$R104:$V104,,MATCH(Model!AM$14,Model!$R$14:'Model'!$V$14,FALSE))*INDEX(Model!$X104:$AB104,MATCH(Model!AM$12+Model!AM$13,Model!$X$14:$AB$14,FALSE))</f>
        <v>1</v>
      </c>
      <c r="AN104" s="23">
        <f>INDEX(Model!$R104:$V104,,MATCH(Model!AN$14,Model!$R$14:'Model'!$V$14,FALSE))*INDEX(Model!$X104:$AB104,MATCH(Model!AN$12+Model!AN$13,Model!$X$14:$AB$14,FALSE))</f>
        <v>1</v>
      </c>
      <c r="AO104" s="23">
        <f>INDEX(Model!$R104:$V104,,MATCH(Model!AO$14,Model!$R$14:'Model'!$V$14,FALSE))*INDEX(Model!$X104:$AB104,MATCH(Model!AO$12+Model!AO$13,Model!$X$14:$AB$14,FALSE))</f>
        <v>1</v>
      </c>
      <c r="AP104" s="23">
        <f>INDEX(Model!$R104:$V104,,MATCH(Model!AP$14,Model!$R$14:'Model'!$V$14,FALSE))*INDEX(Model!$X104:$AB104,MATCH(Model!AP$12+Model!AP$13,Model!$X$14:$AB$14,FALSE))</f>
        <v>0.6</v>
      </c>
      <c r="AQ104" s="23">
        <f>INDEX(Model!$R104:$V104,,MATCH(Model!AQ$14,Model!$R$14:'Model'!$V$14,FALSE))*INDEX(Model!$X104:$AB104,MATCH(Model!AQ$12+Model!AQ$13,Model!$X$14:$AB$14,FALSE))</f>
        <v>1</v>
      </c>
      <c r="AR104" s="23">
        <f>INDEX(Model!$R104:$V104,,MATCH(Model!AR$14,Model!$R$14:'Model'!$V$14,FALSE))*INDEX(Model!$X104:$AB104,MATCH(Model!AR$12+Model!AR$13,Model!$X$14:$AB$14,FALSE))</f>
        <v>1</v>
      </c>
      <c r="AS104" s="23">
        <f>INDEX(Model!$R104:$V104,,MATCH(Model!AS$14,Model!$R$14:'Model'!$V$14,FALSE))*INDEX(Model!$X104:$AB104,MATCH(Model!AS$12+Model!AS$13,Model!$X$14:$AB$14,FALSE))</f>
        <v>1</v>
      </c>
      <c r="AT104" s="23">
        <f>INDEX(Model!$R104:$V104,,MATCH(Model!AT$14,Model!$R$14:'Model'!$V$14,FALSE))*INDEX(Model!$X104:$AB104,MATCH(Model!AT$12+Model!AT$13,Model!$X$14:$AB$14,FALSE))</f>
        <v>1</v>
      </c>
      <c r="AU104" s="23">
        <f>INDEX(Model!$R104:$V104,,MATCH(Model!AU$14,Model!$R$14:'Model'!$V$14,FALSE))*INDEX(Model!$X104:$AB104,MATCH(Model!AU$12+Model!AU$13,Model!$X$14:$AB$14,FALSE))</f>
        <v>0.6</v>
      </c>
      <c r="AV104" s="23">
        <f>INDEX(Model!$R104:$V104,,MATCH(Model!AV$14,Model!$R$14:'Model'!$V$14,FALSE))*INDEX(Model!$X104:$AB104,MATCH(Model!AV$12+Model!AV$13,Model!$X$14:$AB$14,FALSE))</f>
        <v>1</v>
      </c>
      <c r="AW104" s="23">
        <f>INDEX(Model!$R104:$V104,,MATCH(Model!AW$14,Model!$R$14:'Model'!$V$14,FALSE))*INDEX(Model!$X104:$AB104,MATCH(Model!AW$12+Model!AW$13,Model!$X$14:$AB$14,FALSE))</f>
        <v>1</v>
      </c>
      <c r="AX104" s="23">
        <f>INDEX(Model!$R104:$V104,,MATCH(Model!AX$14,Model!$R$14:'Model'!$V$14,FALSE))*INDEX(Model!$X104:$AB104,MATCH(Model!AX$12+Model!AX$13,Model!$X$14:$AB$14,FALSE))</f>
        <v>1</v>
      </c>
      <c r="AY104" s="23">
        <f>INDEX(Model!$R104:$V104,,MATCH(Model!AY$14,Model!$R$14:'Model'!$V$14,FALSE))*INDEX(Model!$X104:$AB104,MATCH(Model!AY$12+Model!AY$13,Model!$X$14:$AB$14,FALSE))</f>
        <v>1</v>
      </c>
      <c r="AZ104" s="23">
        <f>INDEX(Model!$R104:$V104,,MATCH(Model!AZ$14,Model!$R$14:'Model'!$V$14,FALSE))*INDEX(Model!$X104:$AB104,MATCH(Model!AZ$12+Model!AZ$13,Model!$X$14:$AB$14,FALSE))</f>
        <v>0.6</v>
      </c>
      <c r="BA104" s="23">
        <f>INDEX(Model!$R104:$V104,,MATCH(Model!BA$14,Model!$R$14:'Model'!$V$14,FALSE))*INDEX(Model!$X104:$AB104,MATCH(Model!BA$12+Model!BA$13,Model!$X$14:$AB$14,FALSE))</f>
        <v>1</v>
      </c>
      <c r="BB104" s="23">
        <f>INDEX(Model!$R104:$V104,,MATCH(Model!BB$14,Model!$R$14:'Model'!$V$14,FALSE))*INDEX(Model!$X104:$AB104,MATCH(Model!BB$12+Model!BB$13,Model!$X$14:$AB$14,FALSE))</f>
        <v>1</v>
      </c>
      <c r="BC104" s="23">
        <f>INDEX(Model!$R104:$V104,,MATCH(Model!BC$14,Model!$R$14:'Model'!$V$14,FALSE))*INDEX(Model!$X104:$AB104,MATCH(Model!BC$12+Model!BC$13,Model!$X$14:$AB$14,FALSE))</f>
        <v>1</v>
      </c>
      <c r="BD104" s="60"/>
      <c r="BE104" s="33">
        <f>Model!C104*1%</f>
        <v>277.6067775499028</v>
      </c>
      <c r="BF104" s="1"/>
      <c r="BG104" s="1"/>
      <c r="BH104" s="38">
        <f>IF(Model!$C104&lt;Model!CI$12,Model!CI$13,0)</f>
        <v>0</v>
      </c>
      <c r="BI104" s="38">
        <f>IF(Model!$C104&lt;Model!CJ$12,Model!CJ$13,0)</f>
        <v>0</v>
      </c>
      <c r="BJ104" s="38">
        <f>IF(Model!$C104&lt;Model!CK$12,Model!CK$13,0)</f>
        <v>0</v>
      </c>
      <c r="BK104" s="38">
        <f>IF(Model!$C104&lt;Model!CL$12,Model!CL$13,0)</f>
        <v>0</v>
      </c>
      <c r="BL104" s="38">
        <f>IF(Model!$C104&lt;Model!CM$12,Model!CM$13,0)</f>
        <v>0</v>
      </c>
      <c r="BM104" s="38">
        <f>IF(Model!$C104&lt;Model!CN$12,Model!CN$13,0)</f>
        <v>0</v>
      </c>
      <c r="BN104" s="38">
        <f>IF(Model!$C104&lt;Model!CO$12,Model!CO$13,0)</f>
        <v>0</v>
      </c>
      <c r="BO104" s="38">
        <f>IF(Model!$C104&lt;Model!CP$12,Model!CP$13,0)</f>
        <v>0</v>
      </c>
      <c r="BP104" s="38">
        <f>IF(Model!$C104&lt;Model!CQ$12,Model!CQ$13,0)</f>
        <v>0</v>
      </c>
      <c r="BQ104" s="38">
        <f>IF(Model!$C104&lt;Model!CR$12,Model!CR$13,0)</f>
        <v>0</v>
      </c>
      <c r="BR104" s="38">
        <f>IF(Model!$C104&lt;Model!CS$12,Model!CS$13,0)</f>
        <v>0</v>
      </c>
      <c r="BS104" s="38">
        <f>IF(Model!$C104&lt;Model!CT$12,Model!CT$13,0)</f>
        <v>0</v>
      </c>
      <c r="BT104" s="38">
        <f>IF(Model!$C104&lt;Model!CU$12,Model!CU$13,0)</f>
        <v>0</v>
      </c>
      <c r="BU104" s="38">
        <f>IF(Model!$C104&lt;Model!CV$12,Model!CV$13,0)</f>
        <v>0</v>
      </c>
      <c r="BV104" s="38">
        <f>IF(Model!$C104&lt;Model!CW$12,Model!CW$13,0)</f>
        <v>0</v>
      </c>
      <c r="BW104" s="38">
        <f>IF(Model!$C104&lt;Model!CX$12,Model!CX$13,0)</f>
        <v>0</v>
      </c>
      <c r="BX104" s="38">
        <f>IF(Model!$C104&lt;Model!CY$12,Model!CY$13,0)</f>
        <v>0</v>
      </c>
      <c r="BY104" s="38">
        <f>IF(Model!$C104&lt;Model!CZ$12,Model!CZ$13,0)</f>
        <v>0</v>
      </c>
      <c r="BZ104" s="38">
        <f>IF(Model!$C104&lt;Model!DA$12,Model!DA$13,0)</f>
        <v>0</v>
      </c>
      <c r="CA104" s="38">
        <f>IF(Model!$C104&lt;Model!DB$12,Model!DB$13,0)</f>
        <v>0</v>
      </c>
      <c r="CB104" s="38">
        <f>IF(Model!$C104&lt;Model!DC$12,Model!DC$13,0)</f>
        <v>0</v>
      </c>
      <c r="CC104" s="38">
        <f>IF(Model!$C104&lt;Model!DD$12,Model!DD$13,0)</f>
        <v>0</v>
      </c>
      <c r="CD104" s="38">
        <f>IF(Model!$C104&lt;Model!DE$12,Model!DE$13,0)</f>
        <v>0</v>
      </c>
      <c r="CE104" s="38">
        <f>IF(Model!$C104&lt;Model!DF$12,Model!DF$13,0)</f>
        <v>0</v>
      </c>
      <c r="CF104" s="38">
        <f>IF(Model!$C104&lt;Model!DG$12,Model!DG$13,0)</f>
        <v>0</v>
      </c>
      <c r="CG104" s="1"/>
      <c r="CH104" s="1"/>
      <c r="CI104" s="40">
        <f>Model!$BE104+Model!BH104-50</f>
        <v>227.6067775499028</v>
      </c>
      <c r="CJ104" s="40">
        <f>Model!$BE104+Model!BI104-50</f>
        <v>227.6067775499028</v>
      </c>
      <c r="CK104" s="40">
        <f>Model!$BE104+Model!BJ104-50</f>
        <v>227.6067775499028</v>
      </c>
      <c r="CL104" s="40">
        <f>Model!$BE104+Model!BK104-50</f>
        <v>227.6067775499028</v>
      </c>
      <c r="CM104" s="40">
        <f>Model!$BE104+Model!BL104-50</f>
        <v>227.6067775499028</v>
      </c>
      <c r="CN104" s="40">
        <f>Model!$BE104+Model!BM104-50</f>
        <v>227.6067775499028</v>
      </c>
      <c r="CO104" s="40">
        <f>Model!$BE104+Model!BN104-50</f>
        <v>227.6067775499028</v>
      </c>
      <c r="CP104" s="40">
        <f>Model!$BE104+Model!BO104-50</f>
        <v>227.6067775499028</v>
      </c>
      <c r="CQ104" s="40">
        <f>Model!$BE104+Model!BP104-50</f>
        <v>227.6067775499028</v>
      </c>
      <c r="CR104" s="40">
        <f>Model!$BE104+Model!BQ104-50</f>
        <v>227.6067775499028</v>
      </c>
      <c r="CS104" s="40">
        <f>Model!$BE104+Model!BR104-50</f>
        <v>227.6067775499028</v>
      </c>
      <c r="CT104" s="40">
        <f>Model!$BE104+Model!BS104-50</f>
        <v>227.6067775499028</v>
      </c>
      <c r="CU104" s="40">
        <f>Model!$BE104+Model!BT104-50</f>
        <v>227.6067775499028</v>
      </c>
      <c r="CV104" s="40">
        <f>Model!$BE104+Model!BU104-50</f>
        <v>227.6067775499028</v>
      </c>
      <c r="CW104" s="40">
        <f>Model!$BE104+Model!BV104-50</f>
        <v>227.6067775499028</v>
      </c>
      <c r="CX104" s="40">
        <f>Model!$BE104+Model!BW104-50</f>
        <v>227.6067775499028</v>
      </c>
      <c r="CY104" s="40">
        <f>Model!$BE104+Model!BX104-50</f>
        <v>227.6067775499028</v>
      </c>
      <c r="CZ104" s="40">
        <f>Model!$BE104+Model!BY104-50</f>
        <v>227.6067775499028</v>
      </c>
      <c r="DA104" s="40">
        <f>Model!$BE104+Model!BZ104-50</f>
        <v>227.6067775499028</v>
      </c>
      <c r="DB104" s="40">
        <f>Model!$BE104+Model!CA104-50</f>
        <v>227.6067775499028</v>
      </c>
      <c r="DC104" s="40">
        <f>Model!$BE104+Model!CB104-50</f>
        <v>227.6067775499028</v>
      </c>
      <c r="DD104" s="40">
        <f>Model!$BE104+Model!CC104-50</f>
        <v>227.6067775499028</v>
      </c>
      <c r="DE104" s="40">
        <f>Model!$BE104+Model!CD104-50</f>
        <v>227.6067775499028</v>
      </c>
      <c r="DF104" s="40">
        <f>Model!$BE104+Model!CE104-50</f>
        <v>227.6067775499028</v>
      </c>
      <c r="DG104" s="40">
        <f>Model!$BE104+Model!CF104-50</f>
        <v>227.6067775499028</v>
      </c>
      <c r="DH104" s="36"/>
      <c r="DI104" s="36"/>
      <c r="DJ104" s="40">
        <f>Model!AE104*Model!CI104</f>
        <v>227.6067775499028</v>
      </c>
      <c r="DK104" s="40">
        <f>Model!AF104*Model!CJ104</f>
        <v>136.56406652994167</v>
      </c>
      <c r="DL104" s="40">
        <f>Model!AG104*Model!CK104</f>
        <v>227.6067775499028</v>
      </c>
      <c r="DM104" s="40">
        <f>Model!AH104*Model!CL104</f>
        <v>227.6067775499028</v>
      </c>
      <c r="DN104" s="40">
        <f>Model!AI104*Model!CM104</f>
        <v>227.6067775499028</v>
      </c>
      <c r="DO104" s="40">
        <f>Model!AJ104*Model!CN104</f>
        <v>227.6067775499028</v>
      </c>
      <c r="DP104" s="40">
        <f>Model!AK104*Model!CO104</f>
        <v>136.56406652994167</v>
      </c>
      <c r="DQ104" s="40">
        <f>Model!AL104*Model!CP104</f>
        <v>227.6067775499028</v>
      </c>
      <c r="DR104" s="40">
        <f>Model!AM104*Model!CQ104</f>
        <v>227.6067775499028</v>
      </c>
      <c r="DS104" s="40">
        <f>Model!AN104*Model!CR104</f>
        <v>227.6067775499028</v>
      </c>
      <c r="DT104" s="40">
        <f>Model!AO104*Model!CS104</f>
        <v>227.6067775499028</v>
      </c>
      <c r="DU104" s="40">
        <f>Model!AP104*Model!CT104</f>
        <v>136.56406652994167</v>
      </c>
      <c r="DV104" s="40">
        <f>Model!AQ104*Model!CU104</f>
        <v>227.6067775499028</v>
      </c>
      <c r="DW104" s="40">
        <f>Model!AR104*Model!CV104</f>
        <v>227.6067775499028</v>
      </c>
      <c r="DX104" s="40">
        <f>Model!AS104*Model!CW104</f>
        <v>227.6067775499028</v>
      </c>
      <c r="DY104" s="40">
        <f>Model!AT104*Model!CX104</f>
        <v>227.6067775499028</v>
      </c>
      <c r="DZ104" s="40">
        <f>Model!AU104*Model!CY104</f>
        <v>136.56406652994167</v>
      </c>
      <c r="EA104" s="40">
        <f>Model!AV104*Model!CZ104</f>
        <v>227.6067775499028</v>
      </c>
      <c r="EB104" s="40">
        <f>Model!AW104*Model!DA104</f>
        <v>227.6067775499028</v>
      </c>
      <c r="EC104" s="40">
        <f>Model!AX104*Model!DB104</f>
        <v>227.6067775499028</v>
      </c>
      <c r="ED104" s="40">
        <f>Model!AY104*Model!DC104</f>
        <v>227.6067775499028</v>
      </c>
      <c r="EE104" s="40">
        <f>Model!AZ104*Model!DD104</f>
        <v>136.56406652994167</v>
      </c>
      <c r="EF104" s="40">
        <f>Model!BA104*Model!DE104</f>
        <v>227.6067775499028</v>
      </c>
      <c r="EG104" s="40">
        <f>Model!BB104*Model!DF104</f>
        <v>227.6067775499028</v>
      </c>
      <c r="EH104" s="40">
        <f>Model!BC104*Model!DG104</f>
        <v>227.6067775499028</v>
      </c>
      <c r="EI104" s="36"/>
      <c r="EJ104" s="36"/>
      <c r="EK104" s="36"/>
      <c r="EL104" s="36"/>
      <c r="EM104" s="36"/>
      <c r="EN104" s="36"/>
      <c r="EO104" s="36"/>
      <c r="EP104" s="36"/>
      <c r="EQ104" s="36"/>
      <c r="ER104" s="36"/>
      <c r="ES104" s="36"/>
      <c r="ET104" s="36"/>
      <c r="EU104" s="36"/>
    </row>
    <row r="105" spans="1:151">
      <c r="A105">
        <v>1095</v>
      </c>
      <c r="B105" s="29">
        <f>INDEX('Customer Longevity'!$A$7:$A$206,MATCH(Scratch!A105,'Customer Longevity'!$B$7:$B$206,0))</f>
        <v>9.0802835180826076</v>
      </c>
      <c r="C105" s="3">
        <f ca="1">VLOOKUP(A105,'Average Balance'!A:B,2,FALSE)</f>
        <v>16715.928713303216</v>
      </c>
      <c r="D105" s="3"/>
      <c r="E105" s="29">
        <f>INDEX('Distance to Each Branch'!$C$7:$C$806,MATCH(Scratch!$A105&amp;Scratch!E$14,'Distance to Each Branch'!$K$7:$K$806,0))</f>
        <v>1.4187206061823978</v>
      </c>
      <c r="F105" s="29">
        <f>INDEX('Distance to Each Branch'!$C$7:$C$806,MATCH(Scratch!$A105&amp;Scratch!F$14,'Distance to Each Branch'!$K$7:$K$806,0))</f>
        <v>3.8763195944598228</v>
      </c>
      <c r="G105" s="29">
        <f>INDEX('Distance to Each Branch'!$C$7:$C$806,MATCH(Scratch!$A105&amp;Scratch!G$14,'Distance to Each Branch'!$K$7:$K$806,0))</f>
        <v>4.0738122888816388</v>
      </c>
      <c r="H105" s="29">
        <f>INDEX('Distance to Each Branch'!$C$7:$C$806,MATCH(Scratch!$A105&amp;Scratch!H$14,'Distance to Each Branch'!$K$7:$K$806,0))</f>
        <v>3.2461332807842744</v>
      </c>
      <c r="I105" s="29" t="str">
        <f t="shared" si="25"/>
        <v>Branch A</v>
      </c>
      <c r="K105" s="34">
        <f>MIN(Model!E105:'Model'!H105)</f>
        <v>1.4187206061823978</v>
      </c>
      <c r="L105" s="34">
        <v>0</v>
      </c>
      <c r="M105" s="29">
        <f>IF(Model!E105=Model!$K105,SMALL(Model!$E105:'Model'!$H105,2)-Model!$K105,0)</f>
        <v>1.8274126746018766</v>
      </c>
      <c r="N105" s="29">
        <f>IF(Model!F105=Model!$K105,SMALL(Model!$E105:'Model'!$H105,2)-Model!$K105,0)</f>
        <v>0</v>
      </c>
      <c r="O105" s="29">
        <f>IF(Model!G105=Model!$K105,SMALL(Model!$E105:'Model'!$H105,2)-Model!$K105,0)</f>
        <v>0</v>
      </c>
      <c r="P105" s="29">
        <f>IF(Model!H105=Model!$K105,SMALL(Model!$E105:'Model'!$H105,2)-Model!$K105,0)</f>
        <v>0</v>
      </c>
      <c r="R105" s="23">
        <v>1</v>
      </c>
      <c r="S105" s="23">
        <f>(1-IF(Model!M105=0,0,INDEX('Branch Closure Driven Attrition'!$D$9:$G$12,MATCH(Model!$B105,'Branch Closure Driven Attrition'!$C$9:$C$12,TRUE),MATCH(Model!M105,'Branch Closure Driven Attrition'!$D$8:$G$8,TRUE))))</f>
        <v>0.65</v>
      </c>
      <c r="T105" s="23">
        <f>(1-IF(Model!N105=0,0,INDEX('Branch Closure Driven Attrition'!$D$9:$G$12,MATCH(Model!$B105,'Branch Closure Driven Attrition'!$C$9:$C$12,TRUE),MATCH(Model!N105,'Branch Closure Driven Attrition'!$D$8:$G$8,TRUE))))</f>
        <v>1</v>
      </c>
      <c r="U105" s="23">
        <f>(1-IF(Model!O105=0,0,INDEX('Branch Closure Driven Attrition'!$D$9:$G$12,MATCH(Model!$B105,'Branch Closure Driven Attrition'!$C$9:$C$12,TRUE),MATCH(Model!O105,'Branch Closure Driven Attrition'!$D$8:$G$8,TRUE))))</f>
        <v>1</v>
      </c>
      <c r="V105" s="23">
        <f>(1-IF(Model!P105=0,0,INDEX('Branch Closure Driven Attrition'!$D$9:$G$12,MATCH(Model!$B105,'Branch Closure Driven Attrition'!$C$9:$C$12,TRUE),MATCH(Model!P105,'Branch Closure Driven Attrition'!$D$8:$G$8,TRUE))))</f>
        <v>1</v>
      </c>
      <c r="W105" s="29"/>
      <c r="X105" s="23">
        <f>Model!R105</f>
        <v>1</v>
      </c>
      <c r="Y105" s="23">
        <f>IF(Model!$C105&lt;'Fee Driven Attrition'!$I$8,1-IF(Model!Y$13='Fee Driven Attrition'!$J$7,'Fee Driven Attrition'!$J$8,'Fee Driven Attrition'!$K$8),1)</f>
        <v>1</v>
      </c>
      <c r="Z105" s="23">
        <f>IF(Model!$C105&lt;'Fee Driven Attrition'!$I$9,1-IF(Model!Z$13='Fee Driven Attrition'!$J$7,'Fee Driven Attrition'!$J$9,'Fee Driven Attrition'!$K$9),1)</f>
        <v>1</v>
      </c>
      <c r="AA105" s="23">
        <f>IF(Model!$C105&lt;'Fee Driven Attrition'!$I$8,1-IF(Model!AA$13='Fee Driven Attrition'!$J$7,'Fee Driven Attrition'!$J$8,'Fee Driven Attrition'!$K$8),1)</f>
        <v>1</v>
      </c>
      <c r="AB105" s="23">
        <f>IF(Model!$C105&lt;'Fee Driven Attrition'!$I$9,1-IF(Model!AB$13='Fee Driven Attrition'!$J$7,'Fee Driven Attrition'!$J$9,'Fee Driven Attrition'!$K$9),1)</f>
        <v>1</v>
      </c>
      <c r="AC105" s="29"/>
      <c r="AD105" s="23"/>
      <c r="AE105" s="23">
        <f>INDEX(Model!$R105:$V105,,MATCH(Model!AE$14,Model!$R$14:'Model'!$V$14,FALSE))*INDEX(Model!$X105:$AB105,MATCH(Model!AE$12+Model!AE$13,Model!$X$14:$AB$14,FALSE))</f>
        <v>1</v>
      </c>
      <c r="AF105" s="23">
        <f>INDEX(Model!$R105:$V105,,MATCH(Model!AF$14,Model!$R$14:'Model'!$V$14,FALSE))*INDEX(Model!$X105:$AB105,MATCH(Model!AF$12+Model!AF$13,Model!$X$14:$AB$14,FALSE))</f>
        <v>0.65</v>
      </c>
      <c r="AG105" s="23">
        <f>INDEX(Model!$R105:$V105,,MATCH(Model!AG$14,Model!$R$14:'Model'!$V$14,FALSE))*INDEX(Model!$X105:$AB105,MATCH(Model!AG$12+Model!AG$13,Model!$X$14:$AB$14,FALSE))</f>
        <v>1</v>
      </c>
      <c r="AH105" s="23">
        <f>INDEX(Model!$R105:$V105,,MATCH(Model!AH$14,Model!$R$14:'Model'!$V$14,FALSE))*INDEX(Model!$X105:$AB105,MATCH(Model!AH$12+Model!AH$13,Model!$X$14:$AB$14,FALSE))</f>
        <v>1</v>
      </c>
      <c r="AI105" s="23">
        <f>INDEX(Model!$R105:$V105,,MATCH(Model!AI$14,Model!$R$14:'Model'!$V$14,FALSE))*INDEX(Model!$X105:$AB105,MATCH(Model!AI$12+Model!AI$13,Model!$X$14:$AB$14,FALSE))</f>
        <v>1</v>
      </c>
      <c r="AJ105" s="23">
        <f>INDEX(Model!$R105:$V105,,MATCH(Model!AJ$14,Model!$R$14:'Model'!$V$14,FALSE))*INDEX(Model!$X105:$AB105,MATCH(Model!AJ$12+Model!AJ$13,Model!$X$14:$AB$14,FALSE))</f>
        <v>1</v>
      </c>
      <c r="AK105" s="23">
        <f>INDEX(Model!$R105:$V105,,MATCH(Model!AK$14,Model!$R$14:'Model'!$V$14,FALSE))*INDEX(Model!$X105:$AB105,MATCH(Model!AK$12+Model!AK$13,Model!$X$14:$AB$14,FALSE))</f>
        <v>0.65</v>
      </c>
      <c r="AL105" s="23">
        <f>INDEX(Model!$R105:$V105,,MATCH(Model!AL$14,Model!$R$14:'Model'!$V$14,FALSE))*INDEX(Model!$X105:$AB105,MATCH(Model!AL$12+Model!AL$13,Model!$X$14:$AB$14,FALSE))</f>
        <v>1</v>
      </c>
      <c r="AM105" s="23">
        <f>INDEX(Model!$R105:$V105,,MATCH(Model!AM$14,Model!$R$14:'Model'!$V$14,FALSE))*INDEX(Model!$X105:$AB105,MATCH(Model!AM$12+Model!AM$13,Model!$X$14:$AB$14,FALSE))</f>
        <v>1</v>
      </c>
      <c r="AN105" s="23">
        <f>INDEX(Model!$R105:$V105,,MATCH(Model!AN$14,Model!$R$14:'Model'!$V$14,FALSE))*INDEX(Model!$X105:$AB105,MATCH(Model!AN$12+Model!AN$13,Model!$X$14:$AB$14,FALSE))</f>
        <v>1</v>
      </c>
      <c r="AO105" s="23">
        <f>INDEX(Model!$R105:$V105,,MATCH(Model!AO$14,Model!$R$14:'Model'!$V$14,FALSE))*INDEX(Model!$X105:$AB105,MATCH(Model!AO$12+Model!AO$13,Model!$X$14:$AB$14,FALSE))</f>
        <v>1</v>
      </c>
      <c r="AP105" s="23">
        <f>INDEX(Model!$R105:$V105,,MATCH(Model!AP$14,Model!$R$14:'Model'!$V$14,FALSE))*INDEX(Model!$X105:$AB105,MATCH(Model!AP$12+Model!AP$13,Model!$X$14:$AB$14,FALSE))</f>
        <v>0.65</v>
      </c>
      <c r="AQ105" s="23">
        <f>INDEX(Model!$R105:$V105,,MATCH(Model!AQ$14,Model!$R$14:'Model'!$V$14,FALSE))*INDEX(Model!$X105:$AB105,MATCH(Model!AQ$12+Model!AQ$13,Model!$X$14:$AB$14,FALSE))</f>
        <v>1</v>
      </c>
      <c r="AR105" s="23">
        <f>INDEX(Model!$R105:$V105,,MATCH(Model!AR$14,Model!$R$14:'Model'!$V$14,FALSE))*INDEX(Model!$X105:$AB105,MATCH(Model!AR$12+Model!AR$13,Model!$X$14:$AB$14,FALSE))</f>
        <v>1</v>
      </c>
      <c r="AS105" s="23">
        <f>INDEX(Model!$R105:$V105,,MATCH(Model!AS$14,Model!$R$14:'Model'!$V$14,FALSE))*INDEX(Model!$X105:$AB105,MATCH(Model!AS$12+Model!AS$13,Model!$X$14:$AB$14,FALSE))</f>
        <v>1</v>
      </c>
      <c r="AT105" s="23">
        <f>INDEX(Model!$R105:$V105,,MATCH(Model!AT$14,Model!$R$14:'Model'!$V$14,FALSE))*INDEX(Model!$X105:$AB105,MATCH(Model!AT$12+Model!AT$13,Model!$X$14:$AB$14,FALSE))</f>
        <v>1</v>
      </c>
      <c r="AU105" s="23">
        <f>INDEX(Model!$R105:$V105,,MATCH(Model!AU$14,Model!$R$14:'Model'!$V$14,FALSE))*INDEX(Model!$X105:$AB105,MATCH(Model!AU$12+Model!AU$13,Model!$X$14:$AB$14,FALSE))</f>
        <v>0.65</v>
      </c>
      <c r="AV105" s="23">
        <f>INDEX(Model!$R105:$V105,,MATCH(Model!AV$14,Model!$R$14:'Model'!$V$14,FALSE))*INDEX(Model!$X105:$AB105,MATCH(Model!AV$12+Model!AV$13,Model!$X$14:$AB$14,FALSE))</f>
        <v>1</v>
      </c>
      <c r="AW105" s="23">
        <f>INDEX(Model!$R105:$V105,,MATCH(Model!AW$14,Model!$R$14:'Model'!$V$14,FALSE))*INDEX(Model!$X105:$AB105,MATCH(Model!AW$12+Model!AW$13,Model!$X$14:$AB$14,FALSE))</f>
        <v>1</v>
      </c>
      <c r="AX105" s="23">
        <f>INDEX(Model!$R105:$V105,,MATCH(Model!AX$14,Model!$R$14:'Model'!$V$14,FALSE))*INDEX(Model!$X105:$AB105,MATCH(Model!AX$12+Model!AX$13,Model!$X$14:$AB$14,FALSE))</f>
        <v>1</v>
      </c>
      <c r="AY105" s="23">
        <f>INDEX(Model!$R105:$V105,,MATCH(Model!AY$14,Model!$R$14:'Model'!$V$14,FALSE))*INDEX(Model!$X105:$AB105,MATCH(Model!AY$12+Model!AY$13,Model!$X$14:$AB$14,FALSE))</f>
        <v>1</v>
      </c>
      <c r="AZ105" s="23">
        <f>INDEX(Model!$R105:$V105,,MATCH(Model!AZ$14,Model!$R$14:'Model'!$V$14,FALSE))*INDEX(Model!$X105:$AB105,MATCH(Model!AZ$12+Model!AZ$13,Model!$X$14:$AB$14,FALSE))</f>
        <v>0.65</v>
      </c>
      <c r="BA105" s="23">
        <f>INDEX(Model!$R105:$V105,,MATCH(Model!BA$14,Model!$R$14:'Model'!$V$14,FALSE))*INDEX(Model!$X105:$AB105,MATCH(Model!BA$12+Model!BA$13,Model!$X$14:$AB$14,FALSE))</f>
        <v>1</v>
      </c>
      <c r="BB105" s="23">
        <f>INDEX(Model!$R105:$V105,,MATCH(Model!BB$14,Model!$R$14:'Model'!$V$14,FALSE))*INDEX(Model!$X105:$AB105,MATCH(Model!BB$12+Model!BB$13,Model!$X$14:$AB$14,FALSE))</f>
        <v>1</v>
      </c>
      <c r="BC105" s="23">
        <f>INDEX(Model!$R105:$V105,,MATCH(Model!BC$14,Model!$R$14:'Model'!$V$14,FALSE))*INDEX(Model!$X105:$AB105,MATCH(Model!BC$12+Model!BC$13,Model!$X$14:$AB$14,FALSE))</f>
        <v>1</v>
      </c>
      <c r="BD105" s="60"/>
      <c r="BE105" s="33">
        <f>Model!C105*1%</f>
        <v>167.15928713303217</v>
      </c>
      <c r="BF105" s="1"/>
      <c r="BG105" s="1"/>
      <c r="BH105" s="38">
        <f>IF(Model!$C105&lt;Model!CI$12,Model!CI$13,0)</f>
        <v>0</v>
      </c>
      <c r="BI105" s="38">
        <f>IF(Model!$C105&lt;Model!CJ$12,Model!CJ$13,0)</f>
        <v>0</v>
      </c>
      <c r="BJ105" s="38">
        <f>IF(Model!$C105&lt;Model!CK$12,Model!CK$13,0)</f>
        <v>0</v>
      </c>
      <c r="BK105" s="38">
        <f>IF(Model!$C105&lt;Model!CL$12,Model!CL$13,0)</f>
        <v>0</v>
      </c>
      <c r="BL105" s="38">
        <f>IF(Model!$C105&lt;Model!CM$12,Model!CM$13,0)</f>
        <v>0</v>
      </c>
      <c r="BM105" s="38">
        <f>IF(Model!$C105&lt;Model!CN$12,Model!CN$13,0)</f>
        <v>0</v>
      </c>
      <c r="BN105" s="38">
        <f>IF(Model!$C105&lt;Model!CO$12,Model!CO$13,0)</f>
        <v>0</v>
      </c>
      <c r="BO105" s="38">
        <f>IF(Model!$C105&lt;Model!CP$12,Model!CP$13,0)</f>
        <v>0</v>
      </c>
      <c r="BP105" s="38">
        <f>IF(Model!$C105&lt;Model!CQ$12,Model!CQ$13,0)</f>
        <v>0</v>
      </c>
      <c r="BQ105" s="38">
        <f>IF(Model!$C105&lt;Model!CR$12,Model!CR$13,0)</f>
        <v>0</v>
      </c>
      <c r="BR105" s="38">
        <f>IF(Model!$C105&lt;Model!CS$12,Model!CS$13,0)</f>
        <v>0</v>
      </c>
      <c r="BS105" s="38">
        <f>IF(Model!$C105&lt;Model!CT$12,Model!CT$13,0)</f>
        <v>0</v>
      </c>
      <c r="BT105" s="38">
        <f>IF(Model!$C105&lt;Model!CU$12,Model!CU$13,0)</f>
        <v>0</v>
      </c>
      <c r="BU105" s="38">
        <f>IF(Model!$C105&lt;Model!CV$12,Model!CV$13,0)</f>
        <v>0</v>
      </c>
      <c r="BV105" s="38">
        <f>IF(Model!$C105&lt;Model!CW$12,Model!CW$13,0)</f>
        <v>0</v>
      </c>
      <c r="BW105" s="38">
        <f>IF(Model!$C105&lt;Model!CX$12,Model!CX$13,0)</f>
        <v>0</v>
      </c>
      <c r="BX105" s="38">
        <f>IF(Model!$C105&lt;Model!CY$12,Model!CY$13,0)</f>
        <v>0</v>
      </c>
      <c r="BY105" s="38">
        <f>IF(Model!$C105&lt;Model!CZ$12,Model!CZ$13,0)</f>
        <v>0</v>
      </c>
      <c r="BZ105" s="38">
        <f>IF(Model!$C105&lt;Model!DA$12,Model!DA$13,0)</f>
        <v>0</v>
      </c>
      <c r="CA105" s="38">
        <f>IF(Model!$C105&lt;Model!DB$12,Model!DB$13,0)</f>
        <v>0</v>
      </c>
      <c r="CB105" s="38">
        <f>IF(Model!$C105&lt;Model!DC$12,Model!DC$13,0)</f>
        <v>0</v>
      </c>
      <c r="CC105" s="38">
        <f>IF(Model!$C105&lt;Model!DD$12,Model!DD$13,0)</f>
        <v>0</v>
      </c>
      <c r="CD105" s="38">
        <f>IF(Model!$C105&lt;Model!DE$12,Model!DE$13,0)</f>
        <v>0</v>
      </c>
      <c r="CE105" s="38">
        <f>IF(Model!$C105&lt;Model!DF$12,Model!DF$13,0)</f>
        <v>0</v>
      </c>
      <c r="CF105" s="38">
        <f>IF(Model!$C105&lt;Model!DG$12,Model!DG$13,0)</f>
        <v>0</v>
      </c>
      <c r="CG105" s="1"/>
      <c r="CH105" s="1"/>
      <c r="CI105" s="40">
        <f>Model!$BE105+Model!BH105-50</f>
        <v>117.15928713303217</v>
      </c>
      <c r="CJ105" s="40">
        <f>Model!$BE105+Model!BI105-50</f>
        <v>117.15928713303217</v>
      </c>
      <c r="CK105" s="40">
        <f>Model!$BE105+Model!BJ105-50</f>
        <v>117.15928713303217</v>
      </c>
      <c r="CL105" s="40">
        <f>Model!$BE105+Model!BK105-50</f>
        <v>117.15928713303217</v>
      </c>
      <c r="CM105" s="40">
        <f>Model!$BE105+Model!BL105-50</f>
        <v>117.15928713303217</v>
      </c>
      <c r="CN105" s="40">
        <f>Model!$BE105+Model!BM105-50</f>
        <v>117.15928713303217</v>
      </c>
      <c r="CO105" s="40">
        <f>Model!$BE105+Model!BN105-50</f>
        <v>117.15928713303217</v>
      </c>
      <c r="CP105" s="40">
        <f>Model!$BE105+Model!BO105-50</f>
        <v>117.15928713303217</v>
      </c>
      <c r="CQ105" s="40">
        <f>Model!$BE105+Model!BP105-50</f>
        <v>117.15928713303217</v>
      </c>
      <c r="CR105" s="40">
        <f>Model!$BE105+Model!BQ105-50</f>
        <v>117.15928713303217</v>
      </c>
      <c r="CS105" s="40">
        <f>Model!$BE105+Model!BR105-50</f>
        <v>117.15928713303217</v>
      </c>
      <c r="CT105" s="40">
        <f>Model!$BE105+Model!BS105-50</f>
        <v>117.15928713303217</v>
      </c>
      <c r="CU105" s="40">
        <f>Model!$BE105+Model!BT105-50</f>
        <v>117.15928713303217</v>
      </c>
      <c r="CV105" s="40">
        <f>Model!$BE105+Model!BU105-50</f>
        <v>117.15928713303217</v>
      </c>
      <c r="CW105" s="40">
        <f>Model!$BE105+Model!BV105-50</f>
        <v>117.15928713303217</v>
      </c>
      <c r="CX105" s="40">
        <f>Model!$BE105+Model!BW105-50</f>
        <v>117.15928713303217</v>
      </c>
      <c r="CY105" s="40">
        <f>Model!$BE105+Model!BX105-50</f>
        <v>117.15928713303217</v>
      </c>
      <c r="CZ105" s="40">
        <f>Model!$BE105+Model!BY105-50</f>
        <v>117.15928713303217</v>
      </c>
      <c r="DA105" s="40">
        <f>Model!$BE105+Model!BZ105-50</f>
        <v>117.15928713303217</v>
      </c>
      <c r="DB105" s="40">
        <f>Model!$BE105+Model!CA105-50</f>
        <v>117.15928713303217</v>
      </c>
      <c r="DC105" s="40">
        <f>Model!$BE105+Model!CB105-50</f>
        <v>117.15928713303217</v>
      </c>
      <c r="DD105" s="40">
        <f>Model!$BE105+Model!CC105-50</f>
        <v>117.15928713303217</v>
      </c>
      <c r="DE105" s="40">
        <f>Model!$BE105+Model!CD105-50</f>
        <v>117.15928713303217</v>
      </c>
      <c r="DF105" s="40">
        <f>Model!$BE105+Model!CE105-50</f>
        <v>117.15928713303217</v>
      </c>
      <c r="DG105" s="40">
        <f>Model!$BE105+Model!CF105-50</f>
        <v>117.15928713303217</v>
      </c>
      <c r="DH105" s="36"/>
      <c r="DI105" s="36"/>
      <c r="DJ105" s="40">
        <f>Model!AE105*Model!CI105</f>
        <v>117.15928713303217</v>
      </c>
      <c r="DK105" s="40">
        <f>Model!AF105*Model!CJ105</f>
        <v>76.153536636470903</v>
      </c>
      <c r="DL105" s="40">
        <f>Model!AG105*Model!CK105</f>
        <v>117.15928713303217</v>
      </c>
      <c r="DM105" s="40">
        <f>Model!AH105*Model!CL105</f>
        <v>117.15928713303217</v>
      </c>
      <c r="DN105" s="40">
        <f>Model!AI105*Model!CM105</f>
        <v>117.15928713303217</v>
      </c>
      <c r="DO105" s="40">
        <f>Model!AJ105*Model!CN105</f>
        <v>117.15928713303217</v>
      </c>
      <c r="DP105" s="40">
        <f>Model!AK105*Model!CO105</f>
        <v>76.153536636470903</v>
      </c>
      <c r="DQ105" s="40">
        <f>Model!AL105*Model!CP105</f>
        <v>117.15928713303217</v>
      </c>
      <c r="DR105" s="40">
        <f>Model!AM105*Model!CQ105</f>
        <v>117.15928713303217</v>
      </c>
      <c r="DS105" s="40">
        <f>Model!AN105*Model!CR105</f>
        <v>117.15928713303217</v>
      </c>
      <c r="DT105" s="40">
        <f>Model!AO105*Model!CS105</f>
        <v>117.15928713303217</v>
      </c>
      <c r="DU105" s="40">
        <f>Model!AP105*Model!CT105</f>
        <v>76.153536636470903</v>
      </c>
      <c r="DV105" s="40">
        <f>Model!AQ105*Model!CU105</f>
        <v>117.15928713303217</v>
      </c>
      <c r="DW105" s="40">
        <f>Model!AR105*Model!CV105</f>
        <v>117.15928713303217</v>
      </c>
      <c r="DX105" s="40">
        <f>Model!AS105*Model!CW105</f>
        <v>117.15928713303217</v>
      </c>
      <c r="DY105" s="40">
        <f>Model!AT105*Model!CX105</f>
        <v>117.15928713303217</v>
      </c>
      <c r="DZ105" s="40">
        <f>Model!AU105*Model!CY105</f>
        <v>76.153536636470903</v>
      </c>
      <c r="EA105" s="40">
        <f>Model!AV105*Model!CZ105</f>
        <v>117.15928713303217</v>
      </c>
      <c r="EB105" s="40">
        <f>Model!AW105*Model!DA105</f>
        <v>117.15928713303217</v>
      </c>
      <c r="EC105" s="40">
        <f>Model!AX105*Model!DB105</f>
        <v>117.15928713303217</v>
      </c>
      <c r="ED105" s="40">
        <f>Model!AY105*Model!DC105</f>
        <v>117.15928713303217</v>
      </c>
      <c r="EE105" s="40">
        <f>Model!AZ105*Model!DD105</f>
        <v>76.153536636470903</v>
      </c>
      <c r="EF105" s="40">
        <f>Model!BA105*Model!DE105</f>
        <v>117.15928713303217</v>
      </c>
      <c r="EG105" s="40">
        <f>Model!BB105*Model!DF105</f>
        <v>117.15928713303217</v>
      </c>
      <c r="EH105" s="40">
        <f>Model!BC105*Model!DG105</f>
        <v>117.15928713303217</v>
      </c>
      <c r="EI105" s="36"/>
      <c r="EJ105" s="36"/>
      <c r="EK105" s="36"/>
      <c r="EL105" s="36"/>
      <c r="EM105" s="36"/>
      <c r="EN105" s="36"/>
      <c r="EO105" s="36"/>
      <c r="EP105" s="36"/>
      <c r="EQ105" s="36"/>
      <c r="ER105" s="36"/>
      <c r="ES105" s="36"/>
      <c r="ET105" s="36"/>
      <c r="EU105" s="36"/>
    </row>
    <row r="106" spans="1:151">
      <c r="A106">
        <v>1147</v>
      </c>
      <c r="B106" s="29">
        <f>INDEX('Customer Longevity'!$A$7:$A$206,MATCH(Scratch!A106,'Customer Longevity'!$B$7:$B$206,0))</f>
        <v>4.2201886965355468</v>
      </c>
      <c r="C106" s="3">
        <f ca="1">VLOOKUP(A106,'Average Balance'!A:B,2,FALSE)</f>
        <v>15998.57105088987</v>
      </c>
      <c r="D106" s="3"/>
      <c r="E106" s="29">
        <f>INDEX('Distance to Each Branch'!$C$7:$C$806,MATCH(Scratch!$A106&amp;Scratch!E$14,'Distance to Each Branch'!$K$7:$K$806,0))</f>
        <v>1.152406261575615</v>
      </c>
      <c r="F106" s="29">
        <f>INDEX('Distance to Each Branch'!$C$7:$C$806,MATCH(Scratch!$A106&amp;Scratch!F$14,'Distance to Each Branch'!$K$7:$K$806,0))</f>
        <v>3.5770006558114487</v>
      </c>
      <c r="G106" s="29">
        <f>INDEX('Distance to Each Branch'!$C$7:$C$806,MATCH(Scratch!$A106&amp;Scratch!G$14,'Distance to Each Branch'!$K$7:$K$806,0))</f>
        <v>3.27271597695476</v>
      </c>
      <c r="H106" s="29">
        <f>INDEX('Distance to Each Branch'!$C$7:$C$806,MATCH(Scratch!$A106&amp;Scratch!H$14,'Distance to Each Branch'!$K$7:$K$806,0))</f>
        <v>4.544992492580314</v>
      </c>
      <c r="I106" s="29" t="str">
        <f t="shared" si="25"/>
        <v>Branch A</v>
      </c>
      <c r="K106" s="34">
        <f>MIN(Model!E106:'Model'!H106)</f>
        <v>1.152406261575615</v>
      </c>
      <c r="L106" s="34">
        <v>0</v>
      </c>
      <c r="M106" s="29">
        <f>IF(Model!E106=Model!$K106,SMALL(Model!$E106:'Model'!$H106,2)-Model!$K106,0)</f>
        <v>2.120309715379145</v>
      </c>
      <c r="N106" s="29">
        <f>IF(Model!F106=Model!$K106,SMALL(Model!$E106:'Model'!$H106,2)-Model!$K106,0)</f>
        <v>0</v>
      </c>
      <c r="O106" s="29">
        <f>IF(Model!G106=Model!$K106,SMALL(Model!$E106:'Model'!$H106,2)-Model!$K106,0)</f>
        <v>0</v>
      </c>
      <c r="P106" s="29">
        <f>IF(Model!H106=Model!$K106,SMALL(Model!$E106:'Model'!$H106,2)-Model!$K106,0)</f>
        <v>0</v>
      </c>
      <c r="R106" s="23">
        <v>1</v>
      </c>
      <c r="S106" s="23">
        <f>(1-IF(Model!M106=0,0,INDEX('Branch Closure Driven Attrition'!$D$9:$G$12,MATCH(Model!$B106,'Branch Closure Driven Attrition'!$C$9:$C$12,TRUE),MATCH(Model!M106,'Branch Closure Driven Attrition'!$D$8:$G$8,TRUE))))</f>
        <v>0.6</v>
      </c>
      <c r="T106" s="23">
        <f>(1-IF(Model!N106=0,0,INDEX('Branch Closure Driven Attrition'!$D$9:$G$12,MATCH(Model!$B106,'Branch Closure Driven Attrition'!$C$9:$C$12,TRUE),MATCH(Model!N106,'Branch Closure Driven Attrition'!$D$8:$G$8,TRUE))))</f>
        <v>1</v>
      </c>
      <c r="U106" s="23">
        <f>(1-IF(Model!O106=0,0,INDEX('Branch Closure Driven Attrition'!$D$9:$G$12,MATCH(Model!$B106,'Branch Closure Driven Attrition'!$C$9:$C$12,TRUE),MATCH(Model!O106,'Branch Closure Driven Attrition'!$D$8:$G$8,TRUE))))</f>
        <v>1</v>
      </c>
      <c r="V106" s="23">
        <f>(1-IF(Model!P106=0,0,INDEX('Branch Closure Driven Attrition'!$D$9:$G$12,MATCH(Model!$B106,'Branch Closure Driven Attrition'!$C$9:$C$12,TRUE),MATCH(Model!P106,'Branch Closure Driven Attrition'!$D$8:$G$8,TRUE))))</f>
        <v>1</v>
      </c>
      <c r="W106" s="29"/>
      <c r="X106" s="23">
        <f>Model!R106</f>
        <v>1</v>
      </c>
      <c r="Y106" s="23">
        <f>IF(Model!$C106&lt;'Fee Driven Attrition'!$I$8,1-IF(Model!Y$13='Fee Driven Attrition'!$J$7,'Fee Driven Attrition'!$J$8,'Fee Driven Attrition'!$K$8),1)</f>
        <v>1</v>
      </c>
      <c r="Z106" s="23">
        <f>IF(Model!$C106&lt;'Fee Driven Attrition'!$I$9,1-IF(Model!Z$13='Fee Driven Attrition'!$J$7,'Fee Driven Attrition'!$J$9,'Fee Driven Attrition'!$K$9),1)</f>
        <v>1</v>
      </c>
      <c r="AA106" s="23">
        <f>IF(Model!$C106&lt;'Fee Driven Attrition'!$I$8,1-IF(Model!AA$13='Fee Driven Attrition'!$J$7,'Fee Driven Attrition'!$J$8,'Fee Driven Attrition'!$K$8),1)</f>
        <v>1</v>
      </c>
      <c r="AB106" s="23">
        <f>IF(Model!$C106&lt;'Fee Driven Attrition'!$I$9,1-IF(Model!AB$13='Fee Driven Attrition'!$J$7,'Fee Driven Attrition'!$J$9,'Fee Driven Attrition'!$K$9),1)</f>
        <v>1</v>
      </c>
      <c r="AC106" s="29"/>
      <c r="AD106" s="23"/>
      <c r="AE106" s="23">
        <f>INDEX(Model!$R106:$V106,,MATCH(Model!AE$14,Model!$R$14:'Model'!$V$14,FALSE))*INDEX(Model!$X106:$AB106,MATCH(Model!AE$12+Model!AE$13,Model!$X$14:$AB$14,FALSE))</f>
        <v>1</v>
      </c>
      <c r="AF106" s="23">
        <f>INDEX(Model!$R106:$V106,,MATCH(Model!AF$14,Model!$R$14:'Model'!$V$14,FALSE))*INDEX(Model!$X106:$AB106,MATCH(Model!AF$12+Model!AF$13,Model!$X$14:$AB$14,FALSE))</f>
        <v>0.6</v>
      </c>
      <c r="AG106" s="23">
        <f>INDEX(Model!$R106:$V106,,MATCH(Model!AG$14,Model!$R$14:'Model'!$V$14,FALSE))*INDEX(Model!$X106:$AB106,MATCH(Model!AG$12+Model!AG$13,Model!$X$14:$AB$14,FALSE))</f>
        <v>1</v>
      </c>
      <c r="AH106" s="23">
        <f>INDEX(Model!$R106:$V106,,MATCH(Model!AH$14,Model!$R$14:'Model'!$V$14,FALSE))*INDEX(Model!$X106:$AB106,MATCH(Model!AH$12+Model!AH$13,Model!$X$14:$AB$14,FALSE))</f>
        <v>1</v>
      </c>
      <c r="AI106" s="23">
        <f>INDEX(Model!$R106:$V106,,MATCH(Model!AI$14,Model!$R$14:'Model'!$V$14,FALSE))*INDEX(Model!$X106:$AB106,MATCH(Model!AI$12+Model!AI$13,Model!$X$14:$AB$14,FALSE))</f>
        <v>1</v>
      </c>
      <c r="AJ106" s="23">
        <f>INDEX(Model!$R106:$V106,,MATCH(Model!AJ$14,Model!$R$14:'Model'!$V$14,FALSE))*INDEX(Model!$X106:$AB106,MATCH(Model!AJ$12+Model!AJ$13,Model!$X$14:$AB$14,FALSE))</f>
        <v>1</v>
      </c>
      <c r="AK106" s="23">
        <f>INDEX(Model!$R106:$V106,,MATCH(Model!AK$14,Model!$R$14:'Model'!$V$14,FALSE))*INDEX(Model!$X106:$AB106,MATCH(Model!AK$12+Model!AK$13,Model!$X$14:$AB$14,FALSE))</f>
        <v>0.6</v>
      </c>
      <c r="AL106" s="23">
        <f>INDEX(Model!$R106:$V106,,MATCH(Model!AL$14,Model!$R$14:'Model'!$V$14,FALSE))*INDEX(Model!$X106:$AB106,MATCH(Model!AL$12+Model!AL$13,Model!$X$14:$AB$14,FALSE))</f>
        <v>1</v>
      </c>
      <c r="AM106" s="23">
        <f>INDEX(Model!$R106:$V106,,MATCH(Model!AM$14,Model!$R$14:'Model'!$V$14,FALSE))*INDEX(Model!$X106:$AB106,MATCH(Model!AM$12+Model!AM$13,Model!$X$14:$AB$14,FALSE))</f>
        <v>1</v>
      </c>
      <c r="AN106" s="23">
        <f>INDEX(Model!$R106:$V106,,MATCH(Model!AN$14,Model!$R$14:'Model'!$V$14,FALSE))*INDEX(Model!$X106:$AB106,MATCH(Model!AN$12+Model!AN$13,Model!$X$14:$AB$14,FALSE))</f>
        <v>1</v>
      </c>
      <c r="AO106" s="23">
        <f>INDEX(Model!$R106:$V106,,MATCH(Model!AO$14,Model!$R$14:'Model'!$V$14,FALSE))*INDEX(Model!$X106:$AB106,MATCH(Model!AO$12+Model!AO$13,Model!$X$14:$AB$14,FALSE))</f>
        <v>1</v>
      </c>
      <c r="AP106" s="23">
        <f>INDEX(Model!$R106:$V106,,MATCH(Model!AP$14,Model!$R$14:'Model'!$V$14,FALSE))*INDEX(Model!$X106:$AB106,MATCH(Model!AP$12+Model!AP$13,Model!$X$14:$AB$14,FALSE))</f>
        <v>0.6</v>
      </c>
      <c r="AQ106" s="23">
        <f>INDEX(Model!$R106:$V106,,MATCH(Model!AQ$14,Model!$R$14:'Model'!$V$14,FALSE))*INDEX(Model!$X106:$AB106,MATCH(Model!AQ$12+Model!AQ$13,Model!$X$14:$AB$14,FALSE))</f>
        <v>1</v>
      </c>
      <c r="AR106" s="23">
        <f>INDEX(Model!$R106:$V106,,MATCH(Model!AR$14,Model!$R$14:'Model'!$V$14,FALSE))*INDEX(Model!$X106:$AB106,MATCH(Model!AR$12+Model!AR$13,Model!$X$14:$AB$14,FALSE))</f>
        <v>1</v>
      </c>
      <c r="AS106" s="23">
        <f>INDEX(Model!$R106:$V106,,MATCH(Model!AS$14,Model!$R$14:'Model'!$V$14,FALSE))*INDEX(Model!$X106:$AB106,MATCH(Model!AS$12+Model!AS$13,Model!$X$14:$AB$14,FALSE))</f>
        <v>1</v>
      </c>
      <c r="AT106" s="23">
        <f>INDEX(Model!$R106:$V106,,MATCH(Model!AT$14,Model!$R$14:'Model'!$V$14,FALSE))*INDEX(Model!$X106:$AB106,MATCH(Model!AT$12+Model!AT$13,Model!$X$14:$AB$14,FALSE))</f>
        <v>1</v>
      </c>
      <c r="AU106" s="23">
        <f>INDEX(Model!$R106:$V106,,MATCH(Model!AU$14,Model!$R$14:'Model'!$V$14,FALSE))*INDEX(Model!$X106:$AB106,MATCH(Model!AU$12+Model!AU$13,Model!$X$14:$AB$14,FALSE))</f>
        <v>0.6</v>
      </c>
      <c r="AV106" s="23">
        <f>INDEX(Model!$R106:$V106,,MATCH(Model!AV$14,Model!$R$14:'Model'!$V$14,FALSE))*INDEX(Model!$X106:$AB106,MATCH(Model!AV$12+Model!AV$13,Model!$X$14:$AB$14,FALSE))</f>
        <v>1</v>
      </c>
      <c r="AW106" s="23">
        <f>INDEX(Model!$R106:$V106,,MATCH(Model!AW$14,Model!$R$14:'Model'!$V$14,FALSE))*INDEX(Model!$X106:$AB106,MATCH(Model!AW$12+Model!AW$13,Model!$X$14:$AB$14,FALSE))</f>
        <v>1</v>
      </c>
      <c r="AX106" s="23">
        <f>INDEX(Model!$R106:$V106,,MATCH(Model!AX$14,Model!$R$14:'Model'!$V$14,FALSE))*INDEX(Model!$X106:$AB106,MATCH(Model!AX$12+Model!AX$13,Model!$X$14:$AB$14,FALSE))</f>
        <v>1</v>
      </c>
      <c r="AY106" s="23">
        <f>INDEX(Model!$R106:$V106,,MATCH(Model!AY$14,Model!$R$14:'Model'!$V$14,FALSE))*INDEX(Model!$X106:$AB106,MATCH(Model!AY$12+Model!AY$13,Model!$X$14:$AB$14,FALSE))</f>
        <v>1</v>
      </c>
      <c r="AZ106" s="23">
        <f>INDEX(Model!$R106:$V106,,MATCH(Model!AZ$14,Model!$R$14:'Model'!$V$14,FALSE))*INDEX(Model!$X106:$AB106,MATCH(Model!AZ$12+Model!AZ$13,Model!$X$14:$AB$14,FALSE))</f>
        <v>0.6</v>
      </c>
      <c r="BA106" s="23">
        <f>INDEX(Model!$R106:$V106,,MATCH(Model!BA$14,Model!$R$14:'Model'!$V$14,FALSE))*INDEX(Model!$X106:$AB106,MATCH(Model!BA$12+Model!BA$13,Model!$X$14:$AB$14,FALSE))</f>
        <v>1</v>
      </c>
      <c r="BB106" s="23">
        <f>INDEX(Model!$R106:$V106,,MATCH(Model!BB$14,Model!$R$14:'Model'!$V$14,FALSE))*INDEX(Model!$X106:$AB106,MATCH(Model!BB$12+Model!BB$13,Model!$X$14:$AB$14,FALSE))</f>
        <v>1</v>
      </c>
      <c r="BC106" s="23">
        <f>INDEX(Model!$R106:$V106,,MATCH(Model!BC$14,Model!$R$14:'Model'!$V$14,FALSE))*INDEX(Model!$X106:$AB106,MATCH(Model!BC$12+Model!BC$13,Model!$X$14:$AB$14,FALSE))</f>
        <v>1</v>
      </c>
      <c r="BD106" s="60"/>
      <c r="BE106" s="33">
        <f>Model!C106*1%</f>
        <v>159.98571050889871</v>
      </c>
      <c r="BF106" s="1"/>
      <c r="BG106" s="1"/>
      <c r="BH106" s="38">
        <f>IF(Model!$C106&lt;Model!CI$12,Model!CI$13,0)</f>
        <v>0</v>
      </c>
      <c r="BI106" s="38">
        <f>IF(Model!$C106&lt;Model!CJ$12,Model!CJ$13,0)</f>
        <v>0</v>
      </c>
      <c r="BJ106" s="38">
        <f>IF(Model!$C106&lt;Model!CK$12,Model!CK$13,0)</f>
        <v>0</v>
      </c>
      <c r="BK106" s="38">
        <f>IF(Model!$C106&lt;Model!CL$12,Model!CL$13,0)</f>
        <v>0</v>
      </c>
      <c r="BL106" s="38">
        <f>IF(Model!$C106&lt;Model!CM$12,Model!CM$13,0)</f>
        <v>0</v>
      </c>
      <c r="BM106" s="38">
        <f>IF(Model!$C106&lt;Model!CN$12,Model!CN$13,0)</f>
        <v>0</v>
      </c>
      <c r="BN106" s="38">
        <f>IF(Model!$C106&lt;Model!CO$12,Model!CO$13,0)</f>
        <v>0</v>
      </c>
      <c r="BO106" s="38">
        <f>IF(Model!$C106&lt;Model!CP$12,Model!CP$13,0)</f>
        <v>0</v>
      </c>
      <c r="BP106" s="38">
        <f>IF(Model!$C106&lt;Model!CQ$12,Model!CQ$13,0)</f>
        <v>0</v>
      </c>
      <c r="BQ106" s="38">
        <f>IF(Model!$C106&lt;Model!CR$12,Model!CR$13,0)</f>
        <v>0</v>
      </c>
      <c r="BR106" s="38">
        <f>IF(Model!$C106&lt;Model!CS$12,Model!CS$13,0)</f>
        <v>0</v>
      </c>
      <c r="BS106" s="38">
        <f>IF(Model!$C106&lt;Model!CT$12,Model!CT$13,0)</f>
        <v>0</v>
      </c>
      <c r="BT106" s="38">
        <f>IF(Model!$C106&lt;Model!CU$12,Model!CU$13,0)</f>
        <v>0</v>
      </c>
      <c r="BU106" s="38">
        <f>IF(Model!$C106&lt;Model!CV$12,Model!CV$13,0)</f>
        <v>0</v>
      </c>
      <c r="BV106" s="38">
        <f>IF(Model!$C106&lt;Model!CW$12,Model!CW$13,0)</f>
        <v>0</v>
      </c>
      <c r="BW106" s="38">
        <f>IF(Model!$C106&lt;Model!CX$12,Model!CX$13,0)</f>
        <v>0</v>
      </c>
      <c r="BX106" s="38">
        <f>IF(Model!$C106&lt;Model!CY$12,Model!CY$13,0)</f>
        <v>0</v>
      </c>
      <c r="BY106" s="38">
        <f>IF(Model!$C106&lt;Model!CZ$12,Model!CZ$13,0)</f>
        <v>0</v>
      </c>
      <c r="BZ106" s="38">
        <f>IF(Model!$C106&lt;Model!DA$12,Model!DA$13,0)</f>
        <v>0</v>
      </c>
      <c r="CA106" s="38">
        <f>IF(Model!$C106&lt;Model!DB$12,Model!DB$13,0)</f>
        <v>0</v>
      </c>
      <c r="CB106" s="38">
        <f>IF(Model!$C106&lt;Model!DC$12,Model!DC$13,0)</f>
        <v>0</v>
      </c>
      <c r="CC106" s="38">
        <f>IF(Model!$C106&lt;Model!DD$12,Model!DD$13,0)</f>
        <v>0</v>
      </c>
      <c r="CD106" s="38">
        <f>IF(Model!$C106&lt;Model!DE$12,Model!DE$13,0)</f>
        <v>0</v>
      </c>
      <c r="CE106" s="38">
        <f>IF(Model!$C106&lt;Model!DF$12,Model!DF$13,0)</f>
        <v>0</v>
      </c>
      <c r="CF106" s="38">
        <f>IF(Model!$C106&lt;Model!DG$12,Model!DG$13,0)</f>
        <v>0</v>
      </c>
      <c r="CG106" s="1"/>
      <c r="CH106" s="1"/>
      <c r="CI106" s="40">
        <f>Model!$BE106+Model!BH106-50</f>
        <v>109.98571050889871</v>
      </c>
      <c r="CJ106" s="40">
        <f>Model!$BE106+Model!BI106-50</f>
        <v>109.98571050889871</v>
      </c>
      <c r="CK106" s="40">
        <f>Model!$BE106+Model!BJ106-50</f>
        <v>109.98571050889871</v>
      </c>
      <c r="CL106" s="40">
        <f>Model!$BE106+Model!BK106-50</f>
        <v>109.98571050889871</v>
      </c>
      <c r="CM106" s="40">
        <f>Model!$BE106+Model!BL106-50</f>
        <v>109.98571050889871</v>
      </c>
      <c r="CN106" s="40">
        <f>Model!$BE106+Model!BM106-50</f>
        <v>109.98571050889871</v>
      </c>
      <c r="CO106" s="40">
        <f>Model!$BE106+Model!BN106-50</f>
        <v>109.98571050889871</v>
      </c>
      <c r="CP106" s="40">
        <f>Model!$BE106+Model!BO106-50</f>
        <v>109.98571050889871</v>
      </c>
      <c r="CQ106" s="40">
        <f>Model!$BE106+Model!BP106-50</f>
        <v>109.98571050889871</v>
      </c>
      <c r="CR106" s="40">
        <f>Model!$BE106+Model!BQ106-50</f>
        <v>109.98571050889871</v>
      </c>
      <c r="CS106" s="40">
        <f>Model!$BE106+Model!BR106-50</f>
        <v>109.98571050889871</v>
      </c>
      <c r="CT106" s="40">
        <f>Model!$BE106+Model!BS106-50</f>
        <v>109.98571050889871</v>
      </c>
      <c r="CU106" s="40">
        <f>Model!$BE106+Model!BT106-50</f>
        <v>109.98571050889871</v>
      </c>
      <c r="CV106" s="40">
        <f>Model!$BE106+Model!BU106-50</f>
        <v>109.98571050889871</v>
      </c>
      <c r="CW106" s="40">
        <f>Model!$BE106+Model!BV106-50</f>
        <v>109.98571050889871</v>
      </c>
      <c r="CX106" s="40">
        <f>Model!$BE106+Model!BW106-50</f>
        <v>109.98571050889871</v>
      </c>
      <c r="CY106" s="40">
        <f>Model!$BE106+Model!BX106-50</f>
        <v>109.98571050889871</v>
      </c>
      <c r="CZ106" s="40">
        <f>Model!$BE106+Model!BY106-50</f>
        <v>109.98571050889871</v>
      </c>
      <c r="DA106" s="40">
        <f>Model!$BE106+Model!BZ106-50</f>
        <v>109.98571050889871</v>
      </c>
      <c r="DB106" s="40">
        <f>Model!$BE106+Model!CA106-50</f>
        <v>109.98571050889871</v>
      </c>
      <c r="DC106" s="40">
        <f>Model!$BE106+Model!CB106-50</f>
        <v>109.98571050889871</v>
      </c>
      <c r="DD106" s="40">
        <f>Model!$BE106+Model!CC106-50</f>
        <v>109.98571050889871</v>
      </c>
      <c r="DE106" s="40">
        <f>Model!$BE106+Model!CD106-50</f>
        <v>109.98571050889871</v>
      </c>
      <c r="DF106" s="40">
        <f>Model!$BE106+Model!CE106-50</f>
        <v>109.98571050889871</v>
      </c>
      <c r="DG106" s="40">
        <f>Model!$BE106+Model!CF106-50</f>
        <v>109.98571050889871</v>
      </c>
      <c r="DH106" s="36"/>
      <c r="DI106" s="36"/>
      <c r="DJ106" s="40">
        <f>Model!AE106*Model!CI106</f>
        <v>109.98571050889871</v>
      </c>
      <c r="DK106" s="40">
        <f>Model!AF106*Model!CJ106</f>
        <v>65.991426305339218</v>
      </c>
      <c r="DL106" s="40">
        <f>Model!AG106*Model!CK106</f>
        <v>109.98571050889871</v>
      </c>
      <c r="DM106" s="40">
        <f>Model!AH106*Model!CL106</f>
        <v>109.98571050889871</v>
      </c>
      <c r="DN106" s="40">
        <f>Model!AI106*Model!CM106</f>
        <v>109.98571050889871</v>
      </c>
      <c r="DO106" s="40">
        <f>Model!AJ106*Model!CN106</f>
        <v>109.98571050889871</v>
      </c>
      <c r="DP106" s="40">
        <f>Model!AK106*Model!CO106</f>
        <v>65.991426305339218</v>
      </c>
      <c r="DQ106" s="40">
        <f>Model!AL106*Model!CP106</f>
        <v>109.98571050889871</v>
      </c>
      <c r="DR106" s="40">
        <f>Model!AM106*Model!CQ106</f>
        <v>109.98571050889871</v>
      </c>
      <c r="DS106" s="40">
        <f>Model!AN106*Model!CR106</f>
        <v>109.98571050889871</v>
      </c>
      <c r="DT106" s="40">
        <f>Model!AO106*Model!CS106</f>
        <v>109.98571050889871</v>
      </c>
      <c r="DU106" s="40">
        <f>Model!AP106*Model!CT106</f>
        <v>65.991426305339218</v>
      </c>
      <c r="DV106" s="40">
        <f>Model!AQ106*Model!CU106</f>
        <v>109.98571050889871</v>
      </c>
      <c r="DW106" s="40">
        <f>Model!AR106*Model!CV106</f>
        <v>109.98571050889871</v>
      </c>
      <c r="DX106" s="40">
        <f>Model!AS106*Model!CW106</f>
        <v>109.98571050889871</v>
      </c>
      <c r="DY106" s="40">
        <f>Model!AT106*Model!CX106</f>
        <v>109.98571050889871</v>
      </c>
      <c r="DZ106" s="40">
        <f>Model!AU106*Model!CY106</f>
        <v>65.991426305339218</v>
      </c>
      <c r="EA106" s="40">
        <f>Model!AV106*Model!CZ106</f>
        <v>109.98571050889871</v>
      </c>
      <c r="EB106" s="40">
        <f>Model!AW106*Model!DA106</f>
        <v>109.98571050889871</v>
      </c>
      <c r="EC106" s="40">
        <f>Model!AX106*Model!DB106</f>
        <v>109.98571050889871</v>
      </c>
      <c r="ED106" s="40">
        <f>Model!AY106*Model!DC106</f>
        <v>109.98571050889871</v>
      </c>
      <c r="EE106" s="40">
        <f>Model!AZ106*Model!DD106</f>
        <v>65.991426305339218</v>
      </c>
      <c r="EF106" s="40">
        <f>Model!BA106*Model!DE106</f>
        <v>109.98571050889871</v>
      </c>
      <c r="EG106" s="40">
        <f>Model!BB106*Model!DF106</f>
        <v>109.98571050889871</v>
      </c>
      <c r="EH106" s="40">
        <f>Model!BC106*Model!DG106</f>
        <v>109.98571050889871</v>
      </c>
      <c r="EI106" s="36"/>
      <c r="EJ106" s="36"/>
      <c r="EK106" s="36"/>
      <c r="EL106" s="36"/>
      <c r="EM106" s="36"/>
      <c r="EN106" s="36"/>
      <c r="EO106" s="36"/>
      <c r="EP106" s="36"/>
      <c r="EQ106" s="36"/>
      <c r="ER106" s="36"/>
      <c r="ES106" s="36"/>
      <c r="ET106" s="36"/>
      <c r="EU106" s="36"/>
    </row>
    <row r="107" spans="1:151">
      <c r="A107">
        <v>1133</v>
      </c>
      <c r="B107" s="29">
        <f>INDEX('Customer Longevity'!$A$7:$A$206,MATCH(Scratch!A107,'Customer Longevity'!$B$7:$B$206,0))</f>
        <v>1.6566562071406783</v>
      </c>
      <c r="C107" s="3">
        <f ca="1">VLOOKUP(A107,'Average Balance'!A:B,2,FALSE)</f>
        <v>10639.844198179691</v>
      </c>
      <c r="D107" s="3"/>
      <c r="E107" s="29">
        <f>INDEX('Distance to Each Branch'!$C$7:$C$806,MATCH(Scratch!$A107&amp;Scratch!E$14,'Distance to Each Branch'!$K$7:$K$806,0))</f>
        <v>1.8500205531653124</v>
      </c>
      <c r="F107" s="29">
        <f>INDEX('Distance to Each Branch'!$C$7:$C$806,MATCH(Scratch!$A107&amp;Scratch!F$14,'Distance to Each Branch'!$K$7:$K$806,0))</f>
        <v>4.2491258484763081</v>
      </c>
      <c r="G107" s="29">
        <f>INDEX('Distance to Each Branch'!$C$7:$C$806,MATCH(Scratch!$A107&amp;Scratch!G$14,'Distance to Each Branch'!$K$7:$K$806,0))</f>
        <v>4.2178963587156018</v>
      </c>
      <c r="H107" s="29">
        <f>INDEX('Distance to Each Branch'!$C$7:$C$806,MATCH(Scratch!$A107&amp;Scratch!H$14,'Distance to Each Branch'!$K$7:$K$806,0))</f>
        <v>0.88266091125564405</v>
      </c>
      <c r="I107" s="29" t="str">
        <f t="shared" si="25"/>
        <v>Branch D</v>
      </c>
      <c r="K107" s="34">
        <f>MIN(Model!E107:'Model'!H107)</f>
        <v>0.88266091125564405</v>
      </c>
      <c r="L107" s="34">
        <v>0</v>
      </c>
      <c r="M107" s="29">
        <f>IF(Model!E107=Model!$K107,SMALL(Model!$E107:'Model'!$H107,2)-Model!$K107,0)</f>
        <v>0</v>
      </c>
      <c r="N107" s="29">
        <f>IF(Model!F107=Model!$K107,SMALL(Model!$E107:'Model'!$H107,2)-Model!$K107,0)</f>
        <v>0</v>
      </c>
      <c r="O107" s="29">
        <f>IF(Model!G107=Model!$K107,SMALL(Model!$E107:'Model'!$H107,2)-Model!$K107,0)</f>
        <v>0</v>
      </c>
      <c r="P107" s="29">
        <f>IF(Model!H107=Model!$K107,SMALL(Model!$E107:'Model'!$H107,2)-Model!$K107,0)</f>
        <v>0.96735964190966839</v>
      </c>
      <c r="R107" s="23">
        <v>1</v>
      </c>
      <c r="S107" s="23">
        <f>(1-IF(Model!M107=0,0,INDEX('Branch Closure Driven Attrition'!$D$9:$G$12,MATCH(Model!$B107,'Branch Closure Driven Attrition'!$C$9:$C$12,TRUE),MATCH(Model!M107,'Branch Closure Driven Attrition'!$D$8:$G$8,TRUE))))</f>
        <v>1</v>
      </c>
      <c r="T107" s="23">
        <f>(1-IF(Model!N107=0,0,INDEX('Branch Closure Driven Attrition'!$D$9:$G$12,MATCH(Model!$B107,'Branch Closure Driven Attrition'!$C$9:$C$12,TRUE),MATCH(Model!N107,'Branch Closure Driven Attrition'!$D$8:$G$8,TRUE))))</f>
        <v>1</v>
      </c>
      <c r="U107" s="23">
        <f>(1-IF(Model!O107=0,0,INDEX('Branch Closure Driven Attrition'!$D$9:$G$12,MATCH(Model!$B107,'Branch Closure Driven Attrition'!$C$9:$C$12,TRUE),MATCH(Model!O107,'Branch Closure Driven Attrition'!$D$8:$G$8,TRUE))))</f>
        <v>1</v>
      </c>
      <c r="V107" s="23">
        <f>(1-IF(Model!P107=0,0,INDEX('Branch Closure Driven Attrition'!$D$9:$G$12,MATCH(Model!$B107,'Branch Closure Driven Attrition'!$C$9:$C$12,TRUE),MATCH(Model!P107,'Branch Closure Driven Attrition'!$D$8:$G$8,TRUE))))</f>
        <v>0.6</v>
      </c>
      <c r="W107" s="29"/>
      <c r="X107" s="23">
        <f>Model!R107</f>
        <v>1</v>
      </c>
      <c r="Y107" s="23">
        <f>IF(Model!$C107&lt;'Fee Driven Attrition'!$I$8,1-IF(Model!Y$13='Fee Driven Attrition'!$J$7,'Fee Driven Attrition'!$J$8,'Fee Driven Attrition'!$K$8),1)</f>
        <v>0.9</v>
      </c>
      <c r="Z107" s="23">
        <f>IF(Model!$C107&lt;'Fee Driven Attrition'!$I$9,1-IF(Model!Z$13='Fee Driven Attrition'!$J$7,'Fee Driven Attrition'!$J$9,'Fee Driven Attrition'!$K$9),1)</f>
        <v>0.95</v>
      </c>
      <c r="AA107" s="23">
        <f>IF(Model!$C107&lt;'Fee Driven Attrition'!$I$8,1-IF(Model!AA$13='Fee Driven Attrition'!$J$7,'Fee Driven Attrition'!$J$8,'Fee Driven Attrition'!$K$8),1)</f>
        <v>0.8</v>
      </c>
      <c r="AB107" s="23">
        <f>IF(Model!$C107&lt;'Fee Driven Attrition'!$I$9,1-IF(Model!AB$13='Fee Driven Attrition'!$J$7,'Fee Driven Attrition'!$J$9,'Fee Driven Attrition'!$K$9),1)</f>
        <v>0.85</v>
      </c>
      <c r="AC107" s="29"/>
      <c r="AD107" s="23"/>
      <c r="AE107" s="23">
        <f>INDEX(Model!$R107:$V107,,MATCH(Model!AE$14,Model!$R$14:'Model'!$V$14,FALSE))*INDEX(Model!$X107:$AB107,MATCH(Model!AE$12+Model!AE$13,Model!$X$14:$AB$14,FALSE))</f>
        <v>1</v>
      </c>
      <c r="AF107" s="23">
        <f>INDEX(Model!$R107:$V107,,MATCH(Model!AF$14,Model!$R$14:'Model'!$V$14,FALSE))*INDEX(Model!$X107:$AB107,MATCH(Model!AF$12+Model!AF$13,Model!$X$14:$AB$14,FALSE))</f>
        <v>1</v>
      </c>
      <c r="AG107" s="23">
        <f>INDEX(Model!$R107:$V107,,MATCH(Model!AG$14,Model!$R$14:'Model'!$V$14,FALSE))*INDEX(Model!$X107:$AB107,MATCH(Model!AG$12+Model!AG$13,Model!$X$14:$AB$14,FALSE))</f>
        <v>1</v>
      </c>
      <c r="AH107" s="23">
        <f>INDEX(Model!$R107:$V107,,MATCH(Model!AH$14,Model!$R$14:'Model'!$V$14,FALSE))*INDEX(Model!$X107:$AB107,MATCH(Model!AH$12+Model!AH$13,Model!$X$14:$AB$14,FALSE))</f>
        <v>1</v>
      </c>
      <c r="AI107" s="23">
        <f>INDEX(Model!$R107:$V107,,MATCH(Model!AI$14,Model!$R$14:'Model'!$V$14,FALSE))*INDEX(Model!$X107:$AB107,MATCH(Model!AI$12+Model!AI$13,Model!$X$14:$AB$14,FALSE))</f>
        <v>0.6</v>
      </c>
      <c r="AJ107" s="23">
        <f>INDEX(Model!$R107:$V107,,MATCH(Model!AJ$14,Model!$R$14:'Model'!$V$14,FALSE))*INDEX(Model!$X107:$AB107,MATCH(Model!AJ$12+Model!AJ$13,Model!$X$14:$AB$14,FALSE))</f>
        <v>0.9</v>
      </c>
      <c r="AK107" s="23">
        <f>INDEX(Model!$R107:$V107,,MATCH(Model!AK$14,Model!$R$14:'Model'!$V$14,FALSE))*INDEX(Model!$X107:$AB107,MATCH(Model!AK$12+Model!AK$13,Model!$X$14:$AB$14,FALSE))</f>
        <v>0.9</v>
      </c>
      <c r="AL107" s="23">
        <f>INDEX(Model!$R107:$V107,,MATCH(Model!AL$14,Model!$R$14:'Model'!$V$14,FALSE))*INDEX(Model!$X107:$AB107,MATCH(Model!AL$12+Model!AL$13,Model!$X$14:$AB$14,FALSE))</f>
        <v>0.9</v>
      </c>
      <c r="AM107" s="23">
        <f>INDEX(Model!$R107:$V107,,MATCH(Model!AM$14,Model!$R$14:'Model'!$V$14,FALSE))*INDEX(Model!$X107:$AB107,MATCH(Model!AM$12+Model!AM$13,Model!$X$14:$AB$14,FALSE))</f>
        <v>0.9</v>
      </c>
      <c r="AN107" s="23">
        <f>INDEX(Model!$R107:$V107,,MATCH(Model!AN$14,Model!$R$14:'Model'!$V$14,FALSE))*INDEX(Model!$X107:$AB107,MATCH(Model!AN$12+Model!AN$13,Model!$X$14:$AB$14,FALSE))</f>
        <v>0.54</v>
      </c>
      <c r="AO107" s="23">
        <f>INDEX(Model!$R107:$V107,,MATCH(Model!AO$14,Model!$R$14:'Model'!$V$14,FALSE))*INDEX(Model!$X107:$AB107,MATCH(Model!AO$12+Model!AO$13,Model!$X$14:$AB$14,FALSE))</f>
        <v>0.95</v>
      </c>
      <c r="AP107" s="23">
        <f>INDEX(Model!$R107:$V107,,MATCH(Model!AP$14,Model!$R$14:'Model'!$V$14,FALSE))*INDEX(Model!$X107:$AB107,MATCH(Model!AP$12+Model!AP$13,Model!$X$14:$AB$14,FALSE))</f>
        <v>0.95</v>
      </c>
      <c r="AQ107" s="23">
        <f>INDEX(Model!$R107:$V107,,MATCH(Model!AQ$14,Model!$R$14:'Model'!$V$14,FALSE))*INDEX(Model!$X107:$AB107,MATCH(Model!AQ$12+Model!AQ$13,Model!$X$14:$AB$14,FALSE))</f>
        <v>0.95</v>
      </c>
      <c r="AR107" s="23">
        <f>INDEX(Model!$R107:$V107,,MATCH(Model!AR$14,Model!$R$14:'Model'!$V$14,FALSE))*INDEX(Model!$X107:$AB107,MATCH(Model!AR$12+Model!AR$13,Model!$X$14:$AB$14,FALSE))</f>
        <v>0.95</v>
      </c>
      <c r="AS107" s="23">
        <f>INDEX(Model!$R107:$V107,,MATCH(Model!AS$14,Model!$R$14:'Model'!$V$14,FALSE))*INDEX(Model!$X107:$AB107,MATCH(Model!AS$12+Model!AS$13,Model!$X$14:$AB$14,FALSE))</f>
        <v>0.56999999999999995</v>
      </c>
      <c r="AT107" s="23">
        <f>INDEX(Model!$R107:$V107,,MATCH(Model!AT$14,Model!$R$14:'Model'!$V$14,FALSE))*INDEX(Model!$X107:$AB107,MATCH(Model!AT$12+Model!AT$13,Model!$X$14:$AB$14,FALSE))</f>
        <v>0.8</v>
      </c>
      <c r="AU107" s="23">
        <f>INDEX(Model!$R107:$V107,,MATCH(Model!AU$14,Model!$R$14:'Model'!$V$14,FALSE))*INDEX(Model!$X107:$AB107,MATCH(Model!AU$12+Model!AU$13,Model!$X$14:$AB$14,FALSE))</f>
        <v>0.8</v>
      </c>
      <c r="AV107" s="23">
        <f>INDEX(Model!$R107:$V107,,MATCH(Model!AV$14,Model!$R$14:'Model'!$V$14,FALSE))*INDEX(Model!$X107:$AB107,MATCH(Model!AV$12+Model!AV$13,Model!$X$14:$AB$14,FALSE))</f>
        <v>0.8</v>
      </c>
      <c r="AW107" s="23">
        <f>INDEX(Model!$R107:$V107,,MATCH(Model!AW$14,Model!$R$14:'Model'!$V$14,FALSE))*INDEX(Model!$X107:$AB107,MATCH(Model!AW$12+Model!AW$13,Model!$X$14:$AB$14,FALSE))</f>
        <v>0.8</v>
      </c>
      <c r="AX107" s="23">
        <f>INDEX(Model!$R107:$V107,,MATCH(Model!AX$14,Model!$R$14:'Model'!$V$14,FALSE))*INDEX(Model!$X107:$AB107,MATCH(Model!AX$12+Model!AX$13,Model!$X$14:$AB$14,FALSE))</f>
        <v>0.48</v>
      </c>
      <c r="AY107" s="23">
        <f>INDEX(Model!$R107:$V107,,MATCH(Model!AY$14,Model!$R$14:'Model'!$V$14,FALSE))*INDEX(Model!$X107:$AB107,MATCH(Model!AY$12+Model!AY$13,Model!$X$14:$AB$14,FALSE))</f>
        <v>0.85</v>
      </c>
      <c r="AZ107" s="23">
        <f>INDEX(Model!$R107:$V107,,MATCH(Model!AZ$14,Model!$R$14:'Model'!$V$14,FALSE))*INDEX(Model!$X107:$AB107,MATCH(Model!AZ$12+Model!AZ$13,Model!$X$14:$AB$14,FALSE))</f>
        <v>0.85</v>
      </c>
      <c r="BA107" s="23">
        <f>INDEX(Model!$R107:$V107,,MATCH(Model!BA$14,Model!$R$14:'Model'!$V$14,FALSE))*INDEX(Model!$X107:$AB107,MATCH(Model!BA$12+Model!BA$13,Model!$X$14:$AB$14,FALSE))</f>
        <v>0.85</v>
      </c>
      <c r="BB107" s="23">
        <f>INDEX(Model!$R107:$V107,,MATCH(Model!BB$14,Model!$R$14:'Model'!$V$14,FALSE))*INDEX(Model!$X107:$AB107,MATCH(Model!BB$12+Model!BB$13,Model!$X$14:$AB$14,FALSE))</f>
        <v>0.85</v>
      </c>
      <c r="BC107" s="23">
        <f>INDEX(Model!$R107:$V107,,MATCH(Model!BC$14,Model!$R$14:'Model'!$V$14,FALSE))*INDEX(Model!$X107:$AB107,MATCH(Model!BC$12+Model!BC$13,Model!$X$14:$AB$14,FALSE))</f>
        <v>0.51</v>
      </c>
      <c r="BD107" s="60"/>
      <c r="BE107" s="33">
        <f>Model!C107*1%</f>
        <v>106.39844198179692</v>
      </c>
      <c r="BF107" s="1"/>
      <c r="BG107" s="1"/>
      <c r="BH107" s="38">
        <f>IF(Model!$C107&lt;Model!CI$12,Model!CI$13,0)</f>
        <v>0</v>
      </c>
      <c r="BI107" s="38">
        <f>IF(Model!$C107&lt;Model!CJ$12,Model!CJ$13,0)</f>
        <v>0</v>
      </c>
      <c r="BJ107" s="38">
        <f>IF(Model!$C107&lt;Model!CK$12,Model!CK$13,0)</f>
        <v>0</v>
      </c>
      <c r="BK107" s="38">
        <f>IF(Model!$C107&lt;Model!CL$12,Model!CL$13,0)</f>
        <v>0</v>
      </c>
      <c r="BL107" s="38">
        <f>IF(Model!$C107&lt;Model!CM$12,Model!CM$13,0)</f>
        <v>0</v>
      </c>
      <c r="BM107" s="38">
        <f>IF(Model!$C107&lt;Model!CN$12,Model!CN$13,0)</f>
        <v>40</v>
      </c>
      <c r="BN107" s="38">
        <f>IF(Model!$C107&lt;Model!CO$12,Model!CO$13,0)</f>
        <v>40</v>
      </c>
      <c r="BO107" s="38">
        <f>IF(Model!$C107&lt;Model!CP$12,Model!CP$13,0)</f>
        <v>40</v>
      </c>
      <c r="BP107" s="38">
        <f>IF(Model!$C107&lt;Model!CQ$12,Model!CQ$13,0)</f>
        <v>40</v>
      </c>
      <c r="BQ107" s="38">
        <f>IF(Model!$C107&lt;Model!CR$12,Model!CR$13,0)</f>
        <v>40</v>
      </c>
      <c r="BR107" s="38">
        <f>IF(Model!$C107&lt;Model!CS$12,Model!CS$13,0)</f>
        <v>40</v>
      </c>
      <c r="BS107" s="38">
        <f>IF(Model!$C107&lt;Model!CT$12,Model!CT$13,0)</f>
        <v>40</v>
      </c>
      <c r="BT107" s="38">
        <f>IF(Model!$C107&lt;Model!CU$12,Model!CU$13,0)</f>
        <v>40</v>
      </c>
      <c r="BU107" s="38">
        <f>IF(Model!$C107&lt;Model!CV$12,Model!CV$13,0)</f>
        <v>40</v>
      </c>
      <c r="BV107" s="38">
        <f>IF(Model!$C107&lt;Model!CW$12,Model!CW$13,0)</f>
        <v>40</v>
      </c>
      <c r="BW107" s="38">
        <f>IF(Model!$C107&lt;Model!CX$12,Model!CX$13,0)</f>
        <v>60</v>
      </c>
      <c r="BX107" s="38">
        <f>IF(Model!$C107&lt;Model!CY$12,Model!CY$13,0)</f>
        <v>60</v>
      </c>
      <c r="BY107" s="38">
        <f>IF(Model!$C107&lt;Model!CZ$12,Model!CZ$13,0)</f>
        <v>60</v>
      </c>
      <c r="BZ107" s="38">
        <f>IF(Model!$C107&lt;Model!DA$12,Model!DA$13,0)</f>
        <v>60</v>
      </c>
      <c r="CA107" s="38">
        <f>IF(Model!$C107&lt;Model!DB$12,Model!DB$13,0)</f>
        <v>60</v>
      </c>
      <c r="CB107" s="38">
        <f>IF(Model!$C107&lt;Model!DC$12,Model!DC$13,0)</f>
        <v>60</v>
      </c>
      <c r="CC107" s="38">
        <f>IF(Model!$C107&lt;Model!DD$12,Model!DD$13,0)</f>
        <v>60</v>
      </c>
      <c r="CD107" s="38">
        <f>IF(Model!$C107&lt;Model!DE$12,Model!DE$13,0)</f>
        <v>60</v>
      </c>
      <c r="CE107" s="38">
        <f>IF(Model!$C107&lt;Model!DF$12,Model!DF$13,0)</f>
        <v>60</v>
      </c>
      <c r="CF107" s="38">
        <f>IF(Model!$C107&lt;Model!DG$12,Model!DG$13,0)</f>
        <v>60</v>
      </c>
      <c r="CG107" s="1"/>
      <c r="CH107" s="1"/>
      <c r="CI107" s="40">
        <f>Model!$BE107+Model!BH107-50</f>
        <v>56.398441981796921</v>
      </c>
      <c r="CJ107" s="40">
        <f>Model!$BE107+Model!BI107-50</f>
        <v>56.398441981796921</v>
      </c>
      <c r="CK107" s="40">
        <f>Model!$BE107+Model!BJ107-50</f>
        <v>56.398441981796921</v>
      </c>
      <c r="CL107" s="40">
        <f>Model!$BE107+Model!BK107-50</f>
        <v>56.398441981796921</v>
      </c>
      <c r="CM107" s="40">
        <f>Model!$BE107+Model!BL107-50</f>
        <v>56.398441981796921</v>
      </c>
      <c r="CN107" s="40">
        <f>Model!$BE107+Model!BM107-50</f>
        <v>96.398441981796907</v>
      </c>
      <c r="CO107" s="40">
        <f>Model!$BE107+Model!BN107-50</f>
        <v>96.398441981796907</v>
      </c>
      <c r="CP107" s="40">
        <f>Model!$BE107+Model!BO107-50</f>
        <v>96.398441981796907</v>
      </c>
      <c r="CQ107" s="40">
        <f>Model!$BE107+Model!BP107-50</f>
        <v>96.398441981796907</v>
      </c>
      <c r="CR107" s="40">
        <f>Model!$BE107+Model!BQ107-50</f>
        <v>96.398441981796907</v>
      </c>
      <c r="CS107" s="40">
        <f>Model!$BE107+Model!BR107-50</f>
        <v>96.398441981796907</v>
      </c>
      <c r="CT107" s="40">
        <f>Model!$BE107+Model!BS107-50</f>
        <v>96.398441981796907</v>
      </c>
      <c r="CU107" s="40">
        <f>Model!$BE107+Model!BT107-50</f>
        <v>96.398441981796907</v>
      </c>
      <c r="CV107" s="40">
        <f>Model!$BE107+Model!BU107-50</f>
        <v>96.398441981796907</v>
      </c>
      <c r="CW107" s="40">
        <f>Model!$BE107+Model!BV107-50</f>
        <v>96.398441981796907</v>
      </c>
      <c r="CX107" s="40">
        <f>Model!$BE107+Model!BW107-50</f>
        <v>116.39844198179691</v>
      </c>
      <c r="CY107" s="40">
        <f>Model!$BE107+Model!BX107-50</f>
        <v>116.39844198179691</v>
      </c>
      <c r="CZ107" s="40">
        <f>Model!$BE107+Model!BY107-50</f>
        <v>116.39844198179691</v>
      </c>
      <c r="DA107" s="40">
        <f>Model!$BE107+Model!BZ107-50</f>
        <v>116.39844198179691</v>
      </c>
      <c r="DB107" s="40">
        <f>Model!$BE107+Model!CA107-50</f>
        <v>116.39844198179691</v>
      </c>
      <c r="DC107" s="40">
        <f>Model!$BE107+Model!CB107-50</f>
        <v>116.39844198179691</v>
      </c>
      <c r="DD107" s="40">
        <f>Model!$BE107+Model!CC107-50</f>
        <v>116.39844198179691</v>
      </c>
      <c r="DE107" s="40">
        <f>Model!$BE107+Model!CD107-50</f>
        <v>116.39844198179691</v>
      </c>
      <c r="DF107" s="40">
        <f>Model!$BE107+Model!CE107-50</f>
        <v>116.39844198179691</v>
      </c>
      <c r="DG107" s="40">
        <f>Model!$BE107+Model!CF107-50</f>
        <v>116.39844198179691</v>
      </c>
      <c r="DH107" s="36"/>
      <c r="DI107" s="36"/>
      <c r="DJ107" s="40">
        <f>Model!AE107*Model!CI107</f>
        <v>56.398441981796921</v>
      </c>
      <c r="DK107" s="40">
        <f>Model!AF107*Model!CJ107</f>
        <v>56.398441981796921</v>
      </c>
      <c r="DL107" s="40">
        <f>Model!AG107*Model!CK107</f>
        <v>56.398441981796921</v>
      </c>
      <c r="DM107" s="40">
        <f>Model!AH107*Model!CL107</f>
        <v>56.398441981796921</v>
      </c>
      <c r="DN107" s="40">
        <f>Model!AI107*Model!CM107</f>
        <v>33.839065189078148</v>
      </c>
      <c r="DO107" s="40">
        <f>Model!AJ107*Model!CN107</f>
        <v>86.758597783617219</v>
      </c>
      <c r="DP107" s="40">
        <f>Model!AK107*Model!CO107</f>
        <v>86.758597783617219</v>
      </c>
      <c r="DQ107" s="40">
        <f>Model!AL107*Model!CP107</f>
        <v>86.758597783617219</v>
      </c>
      <c r="DR107" s="40">
        <f>Model!AM107*Model!CQ107</f>
        <v>86.758597783617219</v>
      </c>
      <c r="DS107" s="40">
        <f>Model!AN107*Model!CR107</f>
        <v>52.055158670170336</v>
      </c>
      <c r="DT107" s="40">
        <f>Model!AO107*Model!CS107</f>
        <v>91.578519882707056</v>
      </c>
      <c r="DU107" s="40">
        <f>Model!AP107*Model!CT107</f>
        <v>91.578519882707056</v>
      </c>
      <c r="DV107" s="40">
        <f>Model!AQ107*Model!CU107</f>
        <v>91.578519882707056</v>
      </c>
      <c r="DW107" s="40">
        <f>Model!AR107*Model!CV107</f>
        <v>91.578519882707056</v>
      </c>
      <c r="DX107" s="40">
        <f>Model!AS107*Model!CW107</f>
        <v>54.947111929624235</v>
      </c>
      <c r="DY107" s="40">
        <f>Model!AT107*Model!CX107</f>
        <v>93.118753585437531</v>
      </c>
      <c r="DZ107" s="40">
        <f>Model!AU107*Model!CY107</f>
        <v>93.118753585437531</v>
      </c>
      <c r="EA107" s="40">
        <f>Model!AV107*Model!CZ107</f>
        <v>93.118753585437531</v>
      </c>
      <c r="EB107" s="40">
        <f>Model!AW107*Model!DA107</f>
        <v>93.118753585437531</v>
      </c>
      <c r="EC107" s="40">
        <f>Model!AX107*Model!DB107</f>
        <v>55.87125215126251</v>
      </c>
      <c r="ED107" s="40">
        <f>Model!AY107*Model!DC107</f>
        <v>98.938675684527368</v>
      </c>
      <c r="EE107" s="40">
        <f>Model!AZ107*Model!DD107</f>
        <v>98.938675684527368</v>
      </c>
      <c r="EF107" s="40">
        <f>Model!BA107*Model!DE107</f>
        <v>98.938675684527368</v>
      </c>
      <c r="EG107" s="40">
        <f>Model!BB107*Model!DF107</f>
        <v>98.938675684527368</v>
      </c>
      <c r="EH107" s="40">
        <f>Model!BC107*Model!DG107</f>
        <v>59.363205410716425</v>
      </c>
      <c r="EI107" s="36"/>
      <c r="EJ107" s="36"/>
      <c r="EK107" s="36"/>
      <c r="EL107" s="36"/>
      <c r="EM107" s="36"/>
      <c r="EN107" s="36"/>
      <c r="EO107" s="36"/>
      <c r="EP107" s="36"/>
      <c r="EQ107" s="36"/>
      <c r="ER107" s="36"/>
      <c r="ES107" s="36"/>
      <c r="ET107" s="36"/>
      <c r="EU107" s="36"/>
    </row>
    <row r="108" spans="1:151">
      <c r="A108">
        <v>1141</v>
      </c>
      <c r="B108" s="29">
        <f>INDEX('Customer Longevity'!$A$7:$A$206,MATCH(Scratch!A108,'Customer Longevity'!$B$7:$B$206,0))</f>
        <v>7.3568331368776629</v>
      </c>
      <c r="C108" s="3">
        <f ca="1">VLOOKUP(A108,'Average Balance'!A:B,2,FALSE)</f>
        <v>24101.631310795347</v>
      </c>
      <c r="D108" s="3"/>
      <c r="E108" s="29">
        <f>INDEX('Distance to Each Branch'!$C$7:$C$806,MATCH(Scratch!$A108&amp;Scratch!E$14,'Distance to Each Branch'!$K$7:$K$806,0))</f>
        <v>4.8145863121985979</v>
      </c>
      <c r="F108" s="29">
        <f>INDEX('Distance to Each Branch'!$C$7:$C$806,MATCH(Scratch!$A108&amp;Scratch!F$14,'Distance to Each Branch'!$K$7:$K$806,0))</f>
        <v>5.1897573742936451</v>
      </c>
      <c r="G108" s="29">
        <f>INDEX('Distance to Each Branch'!$C$7:$C$806,MATCH(Scratch!$A108&amp;Scratch!G$14,'Distance to Each Branch'!$K$7:$K$806,0))</f>
        <v>3.1360121049934424</v>
      </c>
      <c r="H108" s="29">
        <f>INDEX('Distance to Each Branch'!$C$7:$C$806,MATCH(Scratch!$A108&amp;Scratch!H$14,'Distance to Each Branch'!$K$7:$K$806,0))</f>
        <v>2.9221632237314901</v>
      </c>
      <c r="I108" s="29" t="str">
        <f t="shared" si="25"/>
        <v>Branch D</v>
      </c>
      <c r="K108" s="34">
        <f>MIN(Model!E108:'Model'!H108)</f>
        <v>2.9221632237314901</v>
      </c>
      <c r="L108" s="34">
        <v>0</v>
      </c>
      <c r="M108" s="29">
        <f>IF(Model!E108=Model!$K108,SMALL(Model!$E108:'Model'!$H108,2)-Model!$K108,0)</f>
        <v>0</v>
      </c>
      <c r="N108" s="29">
        <f>IF(Model!F108=Model!$K108,SMALL(Model!$E108:'Model'!$H108,2)-Model!$K108,0)</f>
        <v>0</v>
      </c>
      <c r="O108" s="29">
        <f>IF(Model!G108=Model!$K108,SMALL(Model!$E108:'Model'!$H108,2)-Model!$K108,0)</f>
        <v>0</v>
      </c>
      <c r="P108" s="29">
        <f>IF(Model!H108=Model!$K108,SMALL(Model!$E108:'Model'!$H108,2)-Model!$K108,0)</f>
        <v>0.21384888126195234</v>
      </c>
      <c r="R108" s="23">
        <v>1</v>
      </c>
      <c r="S108" s="23">
        <f>(1-IF(Model!M108=0,0,INDEX('Branch Closure Driven Attrition'!$D$9:$G$12,MATCH(Model!$B108,'Branch Closure Driven Attrition'!$C$9:$C$12,TRUE),MATCH(Model!M108,'Branch Closure Driven Attrition'!$D$8:$G$8,TRUE))))</f>
        <v>1</v>
      </c>
      <c r="T108" s="23">
        <f>(1-IF(Model!N108=0,0,INDEX('Branch Closure Driven Attrition'!$D$9:$G$12,MATCH(Model!$B108,'Branch Closure Driven Attrition'!$C$9:$C$12,TRUE),MATCH(Model!N108,'Branch Closure Driven Attrition'!$D$8:$G$8,TRUE))))</f>
        <v>1</v>
      </c>
      <c r="U108" s="23">
        <f>(1-IF(Model!O108=0,0,INDEX('Branch Closure Driven Attrition'!$D$9:$G$12,MATCH(Model!$B108,'Branch Closure Driven Attrition'!$C$9:$C$12,TRUE),MATCH(Model!O108,'Branch Closure Driven Attrition'!$D$8:$G$8,TRUE))))</f>
        <v>1</v>
      </c>
      <c r="V108" s="23">
        <f>(1-IF(Model!P108=0,0,INDEX('Branch Closure Driven Attrition'!$D$9:$G$12,MATCH(Model!$B108,'Branch Closure Driven Attrition'!$C$9:$C$12,TRUE),MATCH(Model!P108,'Branch Closure Driven Attrition'!$D$8:$G$8,TRUE))))</f>
        <v>0.8</v>
      </c>
      <c r="W108" s="29"/>
      <c r="X108" s="23">
        <f>Model!R108</f>
        <v>1</v>
      </c>
      <c r="Y108" s="23">
        <f>IF(Model!$C108&lt;'Fee Driven Attrition'!$I$8,1-IF(Model!Y$13='Fee Driven Attrition'!$J$7,'Fee Driven Attrition'!$J$8,'Fee Driven Attrition'!$K$8),1)</f>
        <v>1</v>
      </c>
      <c r="Z108" s="23">
        <f>IF(Model!$C108&lt;'Fee Driven Attrition'!$I$9,1-IF(Model!Z$13='Fee Driven Attrition'!$J$7,'Fee Driven Attrition'!$J$9,'Fee Driven Attrition'!$K$9),1)</f>
        <v>1</v>
      </c>
      <c r="AA108" s="23">
        <f>IF(Model!$C108&lt;'Fee Driven Attrition'!$I$8,1-IF(Model!AA$13='Fee Driven Attrition'!$J$7,'Fee Driven Attrition'!$J$8,'Fee Driven Attrition'!$K$8),1)</f>
        <v>1</v>
      </c>
      <c r="AB108" s="23">
        <f>IF(Model!$C108&lt;'Fee Driven Attrition'!$I$9,1-IF(Model!AB$13='Fee Driven Attrition'!$J$7,'Fee Driven Attrition'!$J$9,'Fee Driven Attrition'!$K$9),1)</f>
        <v>1</v>
      </c>
      <c r="AC108" s="29"/>
      <c r="AD108" s="23"/>
      <c r="AE108" s="23">
        <f>INDEX(Model!$R108:$V108,,MATCH(Model!AE$14,Model!$R$14:'Model'!$V$14,FALSE))*INDEX(Model!$X108:$AB108,MATCH(Model!AE$12+Model!AE$13,Model!$X$14:$AB$14,FALSE))</f>
        <v>1</v>
      </c>
      <c r="AF108" s="23">
        <f>INDEX(Model!$R108:$V108,,MATCH(Model!AF$14,Model!$R$14:'Model'!$V$14,FALSE))*INDEX(Model!$X108:$AB108,MATCH(Model!AF$12+Model!AF$13,Model!$X$14:$AB$14,FALSE))</f>
        <v>1</v>
      </c>
      <c r="AG108" s="23">
        <f>INDEX(Model!$R108:$V108,,MATCH(Model!AG$14,Model!$R$14:'Model'!$V$14,FALSE))*INDEX(Model!$X108:$AB108,MATCH(Model!AG$12+Model!AG$13,Model!$X$14:$AB$14,FALSE))</f>
        <v>1</v>
      </c>
      <c r="AH108" s="23">
        <f>INDEX(Model!$R108:$V108,,MATCH(Model!AH$14,Model!$R$14:'Model'!$V$14,FALSE))*INDEX(Model!$X108:$AB108,MATCH(Model!AH$12+Model!AH$13,Model!$X$14:$AB$14,FALSE))</f>
        <v>1</v>
      </c>
      <c r="AI108" s="23">
        <f>INDEX(Model!$R108:$V108,,MATCH(Model!AI$14,Model!$R$14:'Model'!$V$14,FALSE))*INDEX(Model!$X108:$AB108,MATCH(Model!AI$12+Model!AI$13,Model!$X$14:$AB$14,FALSE))</f>
        <v>0.8</v>
      </c>
      <c r="AJ108" s="23">
        <f>INDEX(Model!$R108:$V108,,MATCH(Model!AJ$14,Model!$R$14:'Model'!$V$14,FALSE))*INDEX(Model!$X108:$AB108,MATCH(Model!AJ$12+Model!AJ$13,Model!$X$14:$AB$14,FALSE))</f>
        <v>1</v>
      </c>
      <c r="AK108" s="23">
        <f>INDEX(Model!$R108:$V108,,MATCH(Model!AK$14,Model!$R$14:'Model'!$V$14,FALSE))*INDEX(Model!$X108:$AB108,MATCH(Model!AK$12+Model!AK$13,Model!$X$14:$AB$14,FALSE))</f>
        <v>1</v>
      </c>
      <c r="AL108" s="23">
        <f>INDEX(Model!$R108:$V108,,MATCH(Model!AL$14,Model!$R$14:'Model'!$V$14,FALSE))*INDEX(Model!$X108:$AB108,MATCH(Model!AL$12+Model!AL$13,Model!$X$14:$AB$14,FALSE))</f>
        <v>1</v>
      </c>
      <c r="AM108" s="23">
        <f>INDEX(Model!$R108:$V108,,MATCH(Model!AM$14,Model!$R$14:'Model'!$V$14,FALSE))*INDEX(Model!$X108:$AB108,MATCH(Model!AM$12+Model!AM$13,Model!$X$14:$AB$14,FALSE))</f>
        <v>1</v>
      </c>
      <c r="AN108" s="23">
        <f>INDEX(Model!$R108:$V108,,MATCH(Model!AN$14,Model!$R$14:'Model'!$V$14,FALSE))*INDEX(Model!$X108:$AB108,MATCH(Model!AN$12+Model!AN$13,Model!$X$14:$AB$14,FALSE))</f>
        <v>0.8</v>
      </c>
      <c r="AO108" s="23">
        <f>INDEX(Model!$R108:$V108,,MATCH(Model!AO$14,Model!$R$14:'Model'!$V$14,FALSE))*INDEX(Model!$X108:$AB108,MATCH(Model!AO$12+Model!AO$13,Model!$X$14:$AB$14,FALSE))</f>
        <v>1</v>
      </c>
      <c r="AP108" s="23">
        <f>INDEX(Model!$R108:$V108,,MATCH(Model!AP$14,Model!$R$14:'Model'!$V$14,FALSE))*INDEX(Model!$X108:$AB108,MATCH(Model!AP$12+Model!AP$13,Model!$X$14:$AB$14,FALSE))</f>
        <v>1</v>
      </c>
      <c r="AQ108" s="23">
        <f>INDEX(Model!$R108:$V108,,MATCH(Model!AQ$14,Model!$R$14:'Model'!$V$14,FALSE))*INDEX(Model!$X108:$AB108,MATCH(Model!AQ$12+Model!AQ$13,Model!$X$14:$AB$14,FALSE))</f>
        <v>1</v>
      </c>
      <c r="AR108" s="23">
        <f>INDEX(Model!$R108:$V108,,MATCH(Model!AR$14,Model!$R$14:'Model'!$V$14,FALSE))*INDEX(Model!$X108:$AB108,MATCH(Model!AR$12+Model!AR$13,Model!$X$14:$AB$14,FALSE))</f>
        <v>1</v>
      </c>
      <c r="AS108" s="23">
        <f>INDEX(Model!$R108:$V108,,MATCH(Model!AS$14,Model!$R$14:'Model'!$V$14,FALSE))*INDEX(Model!$X108:$AB108,MATCH(Model!AS$12+Model!AS$13,Model!$X$14:$AB$14,FALSE))</f>
        <v>0.8</v>
      </c>
      <c r="AT108" s="23">
        <f>INDEX(Model!$R108:$V108,,MATCH(Model!AT$14,Model!$R$14:'Model'!$V$14,FALSE))*INDEX(Model!$X108:$AB108,MATCH(Model!AT$12+Model!AT$13,Model!$X$14:$AB$14,FALSE))</f>
        <v>1</v>
      </c>
      <c r="AU108" s="23">
        <f>INDEX(Model!$R108:$V108,,MATCH(Model!AU$14,Model!$R$14:'Model'!$V$14,FALSE))*INDEX(Model!$X108:$AB108,MATCH(Model!AU$12+Model!AU$13,Model!$X$14:$AB$14,FALSE))</f>
        <v>1</v>
      </c>
      <c r="AV108" s="23">
        <f>INDEX(Model!$R108:$V108,,MATCH(Model!AV$14,Model!$R$14:'Model'!$V$14,FALSE))*INDEX(Model!$X108:$AB108,MATCH(Model!AV$12+Model!AV$13,Model!$X$14:$AB$14,FALSE))</f>
        <v>1</v>
      </c>
      <c r="AW108" s="23">
        <f>INDEX(Model!$R108:$V108,,MATCH(Model!AW$14,Model!$R$14:'Model'!$V$14,FALSE))*INDEX(Model!$X108:$AB108,MATCH(Model!AW$12+Model!AW$13,Model!$X$14:$AB$14,FALSE))</f>
        <v>1</v>
      </c>
      <c r="AX108" s="23">
        <f>INDEX(Model!$R108:$V108,,MATCH(Model!AX$14,Model!$R$14:'Model'!$V$14,FALSE))*INDEX(Model!$X108:$AB108,MATCH(Model!AX$12+Model!AX$13,Model!$X$14:$AB$14,FALSE))</f>
        <v>0.8</v>
      </c>
      <c r="AY108" s="23">
        <f>INDEX(Model!$R108:$V108,,MATCH(Model!AY$14,Model!$R$14:'Model'!$V$14,FALSE))*INDEX(Model!$X108:$AB108,MATCH(Model!AY$12+Model!AY$13,Model!$X$14:$AB$14,FALSE))</f>
        <v>1</v>
      </c>
      <c r="AZ108" s="23">
        <f>INDEX(Model!$R108:$V108,,MATCH(Model!AZ$14,Model!$R$14:'Model'!$V$14,FALSE))*INDEX(Model!$X108:$AB108,MATCH(Model!AZ$12+Model!AZ$13,Model!$X$14:$AB$14,FALSE))</f>
        <v>1</v>
      </c>
      <c r="BA108" s="23">
        <f>INDEX(Model!$R108:$V108,,MATCH(Model!BA$14,Model!$R$14:'Model'!$V$14,FALSE))*INDEX(Model!$X108:$AB108,MATCH(Model!BA$12+Model!BA$13,Model!$X$14:$AB$14,FALSE))</f>
        <v>1</v>
      </c>
      <c r="BB108" s="23">
        <f>INDEX(Model!$R108:$V108,,MATCH(Model!BB$14,Model!$R$14:'Model'!$V$14,FALSE))*INDEX(Model!$X108:$AB108,MATCH(Model!BB$12+Model!BB$13,Model!$X$14:$AB$14,FALSE))</f>
        <v>1</v>
      </c>
      <c r="BC108" s="23">
        <f>INDEX(Model!$R108:$V108,,MATCH(Model!BC$14,Model!$R$14:'Model'!$V$14,FALSE))*INDEX(Model!$X108:$AB108,MATCH(Model!BC$12+Model!BC$13,Model!$X$14:$AB$14,FALSE))</f>
        <v>0.8</v>
      </c>
      <c r="BD108" s="60"/>
      <c r="BE108" s="33">
        <f>Model!C108*1%</f>
        <v>241.01631310795347</v>
      </c>
      <c r="BF108" s="1"/>
      <c r="BG108" s="1"/>
      <c r="BH108" s="38">
        <f>IF(Model!$C108&lt;Model!CI$12,Model!CI$13,0)</f>
        <v>0</v>
      </c>
      <c r="BI108" s="38">
        <f>IF(Model!$C108&lt;Model!CJ$12,Model!CJ$13,0)</f>
        <v>0</v>
      </c>
      <c r="BJ108" s="38">
        <f>IF(Model!$C108&lt;Model!CK$12,Model!CK$13,0)</f>
        <v>0</v>
      </c>
      <c r="BK108" s="38">
        <f>IF(Model!$C108&lt;Model!CL$12,Model!CL$13,0)</f>
        <v>0</v>
      </c>
      <c r="BL108" s="38">
        <f>IF(Model!$C108&lt;Model!CM$12,Model!CM$13,0)</f>
        <v>0</v>
      </c>
      <c r="BM108" s="38">
        <f>IF(Model!$C108&lt;Model!CN$12,Model!CN$13,0)</f>
        <v>0</v>
      </c>
      <c r="BN108" s="38">
        <f>IF(Model!$C108&lt;Model!CO$12,Model!CO$13,0)</f>
        <v>0</v>
      </c>
      <c r="BO108" s="38">
        <f>IF(Model!$C108&lt;Model!CP$12,Model!CP$13,0)</f>
        <v>0</v>
      </c>
      <c r="BP108" s="38">
        <f>IF(Model!$C108&lt;Model!CQ$12,Model!CQ$13,0)</f>
        <v>0</v>
      </c>
      <c r="BQ108" s="38">
        <f>IF(Model!$C108&lt;Model!CR$12,Model!CR$13,0)</f>
        <v>0</v>
      </c>
      <c r="BR108" s="38">
        <f>IF(Model!$C108&lt;Model!CS$12,Model!CS$13,0)</f>
        <v>0</v>
      </c>
      <c r="BS108" s="38">
        <f>IF(Model!$C108&lt;Model!CT$12,Model!CT$13,0)</f>
        <v>0</v>
      </c>
      <c r="BT108" s="38">
        <f>IF(Model!$C108&lt;Model!CU$12,Model!CU$13,0)</f>
        <v>0</v>
      </c>
      <c r="BU108" s="38">
        <f>IF(Model!$C108&lt;Model!CV$12,Model!CV$13,0)</f>
        <v>0</v>
      </c>
      <c r="BV108" s="38">
        <f>IF(Model!$C108&lt;Model!CW$12,Model!CW$13,0)</f>
        <v>0</v>
      </c>
      <c r="BW108" s="38">
        <f>IF(Model!$C108&lt;Model!CX$12,Model!CX$13,0)</f>
        <v>0</v>
      </c>
      <c r="BX108" s="38">
        <f>IF(Model!$C108&lt;Model!CY$12,Model!CY$13,0)</f>
        <v>0</v>
      </c>
      <c r="BY108" s="38">
        <f>IF(Model!$C108&lt;Model!CZ$12,Model!CZ$13,0)</f>
        <v>0</v>
      </c>
      <c r="BZ108" s="38">
        <f>IF(Model!$C108&lt;Model!DA$12,Model!DA$13,0)</f>
        <v>0</v>
      </c>
      <c r="CA108" s="38">
        <f>IF(Model!$C108&lt;Model!DB$12,Model!DB$13,0)</f>
        <v>0</v>
      </c>
      <c r="CB108" s="38">
        <f>IF(Model!$C108&lt;Model!DC$12,Model!DC$13,0)</f>
        <v>0</v>
      </c>
      <c r="CC108" s="38">
        <f>IF(Model!$C108&lt;Model!DD$12,Model!DD$13,0)</f>
        <v>0</v>
      </c>
      <c r="CD108" s="38">
        <f>IF(Model!$C108&lt;Model!DE$12,Model!DE$13,0)</f>
        <v>0</v>
      </c>
      <c r="CE108" s="38">
        <f>IF(Model!$C108&lt;Model!DF$12,Model!DF$13,0)</f>
        <v>0</v>
      </c>
      <c r="CF108" s="38">
        <f>IF(Model!$C108&lt;Model!DG$12,Model!DG$13,0)</f>
        <v>0</v>
      </c>
      <c r="CG108" s="1"/>
      <c r="CH108" s="1"/>
      <c r="CI108" s="40">
        <f>Model!$BE108+Model!BH108-50</f>
        <v>191.01631310795347</v>
      </c>
      <c r="CJ108" s="40">
        <f>Model!$BE108+Model!BI108-50</f>
        <v>191.01631310795347</v>
      </c>
      <c r="CK108" s="40">
        <f>Model!$BE108+Model!BJ108-50</f>
        <v>191.01631310795347</v>
      </c>
      <c r="CL108" s="40">
        <f>Model!$BE108+Model!BK108-50</f>
        <v>191.01631310795347</v>
      </c>
      <c r="CM108" s="40">
        <f>Model!$BE108+Model!BL108-50</f>
        <v>191.01631310795347</v>
      </c>
      <c r="CN108" s="40">
        <f>Model!$BE108+Model!BM108-50</f>
        <v>191.01631310795347</v>
      </c>
      <c r="CO108" s="40">
        <f>Model!$BE108+Model!BN108-50</f>
        <v>191.01631310795347</v>
      </c>
      <c r="CP108" s="40">
        <f>Model!$BE108+Model!BO108-50</f>
        <v>191.01631310795347</v>
      </c>
      <c r="CQ108" s="40">
        <f>Model!$BE108+Model!BP108-50</f>
        <v>191.01631310795347</v>
      </c>
      <c r="CR108" s="40">
        <f>Model!$BE108+Model!BQ108-50</f>
        <v>191.01631310795347</v>
      </c>
      <c r="CS108" s="40">
        <f>Model!$BE108+Model!BR108-50</f>
        <v>191.01631310795347</v>
      </c>
      <c r="CT108" s="40">
        <f>Model!$BE108+Model!BS108-50</f>
        <v>191.01631310795347</v>
      </c>
      <c r="CU108" s="40">
        <f>Model!$BE108+Model!BT108-50</f>
        <v>191.01631310795347</v>
      </c>
      <c r="CV108" s="40">
        <f>Model!$BE108+Model!BU108-50</f>
        <v>191.01631310795347</v>
      </c>
      <c r="CW108" s="40">
        <f>Model!$BE108+Model!BV108-50</f>
        <v>191.01631310795347</v>
      </c>
      <c r="CX108" s="40">
        <f>Model!$BE108+Model!BW108-50</f>
        <v>191.01631310795347</v>
      </c>
      <c r="CY108" s="40">
        <f>Model!$BE108+Model!BX108-50</f>
        <v>191.01631310795347</v>
      </c>
      <c r="CZ108" s="40">
        <f>Model!$BE108+Model!BY108-50</f>
        <v>191.01631310795347</v>
      </c>
      <c r="DA108" s="40">
        <f>Model!$BE108+Model!BZ108-50</f>
        <v>191.01631310795347</v>
      </c>
      <c r="DB108" s="40">
        <f>Model!$BE108+Model!CA108-50</f>
        <v>191.01631310795347</v>
      </c>
      <c r="DC108" s="40">
        <f>Model!$BE108+Model!CB108-50</f>
        <v>191.01631310795347</v>
      </c>
      <c r="DD108" s="40">
        <f>Model!$BE108+Model!CC108-50</f>
        <v>191.01631310795347</v>
      </c>
      <c r="DE108" s="40">
        <f>Model!$BE108+Model!CD108-50</f>
        <v>191.01631310795347</v>
      </c>
      <c r="DF108" s="40">
        <f>Model!$BE108+Model!CE108-50</f>
        <v>191.01631310795347</v>
      </c>
      <c r="DG108" s="40">
        <f>Model!$BE108+Model!CF108-50</f>
        <v>191.01631310795347</v>
      </c>
      <c r="DH108" s="36"/>
      <c r="DI108" s="36"/>
      <c r="DJ108" s="40">
        <f>Model!AE108*Model!CI108</f>
        <v>191.01631310795347</v>
      </c>
      <c r="DK108" s="40">
        <f>Model!AF108*Model!CJ108</f>
        <v>191.01631310795347</v>
      </c>
      <c r="DL108" s="40">
        <f>Model!AG108*Model!CK108</f>
        <v>191.01631310795347</v>
      </c>
      <c r="DM108" s="40">
        <f>Model!AH108*Model!CL108</f>
        <v>191.01631310795347</v>
      </c>
      <c r="DN108" s="40">
        <f>Model!AI108*Model!CM108</f>
        <v>152.81305048636278</v>
      </c>
      <c r="DO108" s="40">
        <f>Model!AJ108*Model!CN108</f>
        <v>191.01631310795347</v>
      </c>
      <c r="DP108" s="40">
        <f>Model!AK108*Model!CO108</f>
        <v>191.01631310795347</v>
      </c>
      <c r="DQ108" s="40">
        <f>Model!AL108*Model!CP108</f>
        <v>191.01631310795347</v>
      </c>
      <c r="DR108" s="40">
        <f>Model!AM108*Model!CQ108</f>
        <v>191.01631310795347</v>
      </c>
      <c r="DS108" s="40">
        <f>Model!AN108*Model!CR108</f>
        <v>152.81305048636278</v>
      </c>
      <c r="DT108" s="40">
        <f>Model!AO108*Model!CS108</f>
        <v>191.01631310795347</v>
      </c>
      <c r="DU108" s="40">
        <f>Model!AP108*Model!CT108</f>
        <v>191.01631310795347</v>
      </c>
      <c r="DV108" s="40">
        <f>Model!AQ108*Model!CU108</f>
        <v>191.01631310795347</v>
      </c>
      <c r="DW108" s="40">
        <f>Model!AR108*Model!CV108</f>
        <v>191.01631310795347</v>
      </c>
      <c r="DX108" s="40">
        <f>Model!AS108*Model!CW108</f>
        <v>152.81305048636278</v>
      </c>
      <c r="DY108" s="40">
        <f>Model!AT108*Model!CX108</f>
        <v>191.01631310795347</v>
      </c>
      <c r="DZ108" s="40">
        <f>Model!AU108*Model!CY108</f>
        <v>191.01631310795347</v>
      </c>
      <c r="EA108" s="40">
        <f>Model!AV108*Model!CZ108</f>
        <v>191.01631310795347</v>
      </c>
      <c r="EB108" s="40">
        <f>Model!AW108*Model!DA108</f>
        <v>191.01631310795347</v>
      </c>
      <c r="EC108" s="40">
        <f>Model!AX108*Model!DB108</f>
        <v>152.81305048636278</v>
      </c>
      <c r="ED108" s="40">
        <f>Model!AY108*Model!DC108</f>
        <v>191.01631310795347</v>
      </c>
      <c r="EE108" s="40">
        <f>Model!AZ108*Model!DD108</f>
        <v>191.01631310795347</v>
      </c>
      <c r="EF108" s="40">
        <f>Model!BA108*Model!DE108</f>
        <v>191.01631310795347</v>
      </c>
      <c r="EG108" s="40">
        <f>Model!BB108*Model!DF108</f>
        <v>191.01631310795347</v>
      </c>
      <c r="EH108" s="40">
        <f>Model!BC108*Model!DG108</f>
        <v>152.81305048636278</v>
      </c>
      <c r="EI108" s="36"/>
      <c r="EJ108" s="36"/>
      <c r="EK108" s="36"/>
      <c r="EL108" s="36"/>
      <c r="EM108" s="36"/>
      <c r="EN108" s="36"/>
      <c r="EO108" s="36"/>
      <c r="EP108" s="36"/>
      <c r="EQ108" s="36"/>
      <c r="ER108" s="36"/>
      <c r="ES108" s="36"/>
      <c r="ET108" s="36"/>
      <c r="EU108" s="36"/>
    </row>
    <row r="109" spans="1:151">
      <c r="A109">
        <v>1090</v>
      </c>
      <c r="B109" s="29">
        <f>INDEX('Customer Longevity'!$A$7:$A$206,MATCH(Scratch!A109,'Customer Longevity'!$B$7:$B$206,0))</f>
        <v>8.2183069698804196</v>
      </c>
      <c r="C109" s="3">
        <f ca="1">VLOOKUP(A109,'Average Balance'!A:B,2,FALSE)</f>
        <v>13613.73149102746</v>
      </c>
      <c r="D109" s="3"/>
      <c r="E109" s="29">
        <f>INDEX('Distance to Each Branch'!$C$7:$C$806,MATCH(Scratch!$A109&amp;Scratch!E$14,'Distance to Each Branch'!$K$7:$K$806,0))</f>
        <v>3.2201127175208208</v>
      </c>
      <c r="F109" s="29">
        <f>INDEX('Distance to Each Branch'!$C$7:$C$806,MATCH(Scratch!$A109&amp;Scratch!F$14,'Distance to Each Branch'!$K$7:$K$806,0))</f>
        <v>1.9925123205626205</v>
      </c>
      <c r="G109" s="29">
        <f>INDEX('Distance to Each Branch'!$C$7:$C$806,MATCH(Scratch!$A109&amp;Scratch!G$14,'Distance to Each Branch'!$K$7:$K$806,0))</f>
        <v>2.2471516842312766</v>
      </c>
      <c r="H109" s="29">
        <f>INDEX('Distance to Each Branch'!$C$7:$C$806,MATCH(Scratch!$A109&amp;Scratch!H$14,'Distance to Each Branch'!$K$7:$K$806,0))</f>
        <v>2.5585116725015338</v>
      </c>
      <c r="I109" s="29" t="str">
        <f t="shared" si="25"/>
        <v>Branch B</v>
      </c>
      <c r="K109" s="34">
        <f>MIN(Model!E109:'Model'!H109)</f>
        <v>1.9925123205626205</v>
      </c>
      <c r="L109" s="34">
        <v>0</v>
      </c>
      <c r="M109" s="29">
        <f>IF(Model!E109=Model!$K109,SMALL(Model!$E109:'Model'!$H109,2)-Model!$K109,0)</f>
        <v>0</v>
      </c>
      <c r="N109" s="29">
        <f>IF(Model!F109=Model!$K109,SMALL(Model!$E109:'Model'!$H109,2)-Model!$K109,0)</f>
        <v>0.25463936366865614</v>
      </c>
      <c r="O109" s="29">
        <f>IF(Model!G109=Model!$K109,SMALL(Model!$E109:'Model'!$H109,2)-Model!$K109,0)</f>
        <v>0</v>
      </c>
      <c r="P109" s="29">
        <f>IF(Model!H109=Model!$K109,SMALL(Model!$E109:'Model'!$H109,2)-Model!$K109,0)</f>
        <v>0</v>
      </c>
      <c r="R109" s="23">
        <v>1</v>
      </c>
      <c r="S109" s="23">
        <f>(1-IF(Model!M109=0,0,INDEX('Branch Closure Driven Attrition'!$D$9:$G$12,MATCH(Model!$B109,'Branch Closure Driven Attrition'!$C$9:$C$12,TRUE),MATCH(Model!M109,'Branch Closure Driven Attrition'!$D$8:$G$8,TRUE))))</f>
        <v>1</v>
      </c>
      <c r="T109" s="23">
        <f>(1-IF(Model!N109=0,0,INDEX('Branch Closure Driven Attrition'!$D$9:$G$12,MATCH(Model!$B109,'Branch Closure Driven Attrition'!$C$9:$C$12,TRUE),MATCH(Model!N109,'Branch Closure Driven Attrition'!$D$8:$G$8,TRUE))))</f>
        <v>0.75</v>
      </c>
      <c r="U109" s="23">
        <f>(1-IF(Model!O109=0,0,INDEX('Branch Closure Driven Attrition'!$D$9:$G$12,MATCH(Model!$B109,'Branch Closure Driven Attrition'!$C$9:$C$12,TRUE),MATCH(Model!O109,'Branch Closure Driven Attrition'!$D$8:$G$8,TRUE))))</f>
        <v>1</v>
      </c>
      <c r="V109" s="23">
        <f>(1-IF(Model!P109=0,0,INDEX('Branch Closure Driven Attrition'!$D$9:$G$12,MATCH(Model!$B109,'Branch Closure Driven Attrition'!$C$9:$C$12,TRUE),MATCH(Model!P109,'Branch Closure Driven Attrition'!$D$8:$G$8,TRUE))))</f>
        <v>1</v>
      </c>
      <c r="W109" s="29"/>
      <c r="X109" s="23">
        <f>Model!R109</f>
        <v>1</v>
      </c>
      <c r="Y109" s="23">
        <f>IF(Model!$C109&lt;'Fee Driven Attrition'!$I$8,1-IF(Model!Y$13='Fee Driven Attrition'!$J$7,'Fee Driven Attrition'!$J$8,'Fee Driven Attrition'!$K$8),1)</f>
        <v>1</v>
      </c>
      <c r="Z109" s="23">
        <f>IF(Model!$C109&lt;'Fee Driven Attrition'!$I$9,1-IF(Model!Z$13='Fee Driven Attrition'!$J$7,'Fee Driven Attrition'!$J$9,'Fee Driven Attrition'!$K$9),1)</f>
        <v>0.95</v>
      </c>
      <c r="AA109" s="23">
        <f>IF(Model!$C109&lt;'Fee Driven Attrition'!$I$8,1-IF(Model!AA$13='Fee Driven Attrition'!$J$7,'Fee Driven Attrition'!$J$8,'Fee Driven Attrition'!$K$8),1)</f>
        <v>1</v>
      </c>
      <c r="AB109" s="23">
        <f>IF(Model!$C109&lt;'Fee Driven Attrition'!$I$9,1-IF(Model!AB$13='Fee Driven Attrition'!$J$7,'Fee Driven Attrition'!$J$9,'Fee Driven Attrition'!$K$9),1)</f>
        <v>0.85</v>
      </c>
      <c r="AC109" s="29"/>
      <c r="AD109" s="23"/>
      <c r="AE109" s="23">
        <f>INDEX(Model!$R109:$V109,,MATCH(Model!AE$14,Model!$R$14:'Model'!$V$14,FALSE))*INDEX(Model!$X109:$AB109,MATCH(Model!AE$12+Model!AE$13,Model!$X$14:$AB$14,FALSE))</f>
        <v>1</v>
      </c>
      <c r="AF109" s="23">
        <f>INDEX(Model!$R109:$V109,,MATCH(Model!AF$14,Model!$R$14:'Model'!$V$14,FALSE))*INDEX(Model!$X109:$AB109,MATCH(Model!AF$12+Model!AF$13,Model!$X$14:$AB$14,FALSE))</f>
        <v>1</v>
      </c>
      <c r="AG109" s="23">
        <f>INDEX(Model!$R109:$V109,,MATCH(Model!AG$14,Model!$R$14:'Model'!$V$14,FALSE))*INDEX(Model!$X109:$AB109,MATCH(Model!AG$12+Model!AG$13,Model!$X$14:$AB$14,FALSE))</f>
        <v>0.75</v>
      </c>
      <c r="AH109" s="23">
        <f>INDEX(Model!$R109:$V109,,MATCH(Model!AH$14,Model!$R$14:'Model'!$V$14,FALSE))*INDEX(Model!$X109:$AB109,MATCH(Model!AH$12+Model!AH$13,Model!$X$14:$AB$14,FALSE))</f>
        <v>1</v>
      </c>
      <c r="AI109" s="23">
        <f>INDEX(Model!$R109:$V109,,MATCH(Model!AI$14,Model!$R$14:'Model'!$V$14,FALSE))*INDEX(Model!$X109:$AB109,MATCH(Model!AI$12+Model!AI$13,Model!$X$14:$AB$14,FALSE))</f>
        <v>1</v>
      </c>
      <c r="AJ109" s="23">
        <f>INDEX(Model!$R109:$V109,,MATCH(Model!AJ$14,Model!$R$14:'Model'!$V$14,FALSE))*INDEX(Model!$X109:$AB109,MATCH(Model!AJ$12+Model!AJ$13,Model!$X$14:$AB$14,FALSE))</f>
        <v>1</v>
      </c>
      <c r="AK109" s="23">
        <f>INDEX(Model!$R109:$V109,,MATCH(Model!AK$14,Model!$R$14:'Model'!$V$14,FALSE))*INDEX(Model!$X109:$AB109,MATCH(Model!AK$12+Model!AK$13,Model!$X$14:$AB$14,FALSE))</f>
        <v>1</v>
      </c>
      <c r="AL109" s="23">
        <f>INDEX(Model!$R109:$V109,,MATCH(Model!AL$14,Model!$R$14:'Model'!$V$14,FALSE))*INDEX(Model!$X109:$AB109,MATCH(Model!AL$12+Model!AL$13,Model!$X$14:$AB$14,FALSE))</f>
        <v>0.75</v>
      </c>
      <c r="AM109" s="23">
        <f>INDEX(Model!$R109:$V109,,MATCH(Model!AM$14,Model!$R$14:'Model'!$V$14,FALSE))*INDEX(Model!$X109:$AB109,MATCH(Model!AM$12+Model!AM$13,Model!$X$14:$AB$14,FALSE))</f>
        <v>1</v>
      </c>
      <c r="AN109" s="23">
        <f>INDEX(Model!$R109:$V109,,MATCH(Model!AN$14,Model!$R$14:'Model'!$V$14,FALSE))*INDEX(Model!$X109:$AB109,MATCH(Model!AN$12+Model!AN$13,Model!$X$14:$AB$14,FALSE))</f>
        <v>1</v>
      </c>
      <c r="AO109" s="23">
        <f>INDEX(Model!$R109:$V109,,MATCH(Model!AO$14,Model!$R$14:'Model'!$V$14,FALSE))*INDEX(Model!$X109:$AB109,MATCH(Model!AO$12+Model!AO$13,Model!$X$14:$AB$14,FALSE))</f>
        <v>0.95</v>
      </c>
      <c r="AP109" s="23">
        <f>INDEX(Model!$R109:$V109,,MATCH(Model!AP$14,Model!$R$14:'Model'!$V$14,FALSE))*INDEX(Model!$X109:$AB109,MATCH(Model!AP$12+Model!AP$13,Model!$X$14:$AB$14,FALSE))</f>
        <v>0.95</v>
      </c>
      <c r="AQ109" s="23">
        <f>INDEX(Model!$R109:$V109,,MATCH(Model!AQ$14,Model!$R$14:'Model'!$V$14,FALSE))*INDEX(Model!$X109:$AB109,MATCH(Model!AQ$12+Model!AQ$13,Model!$X$14:$AB$14,FALSE))</f>
        <v>0.71249999999999991</v>
      </c>
      <c r="AR109" s="23">
        <f>INDEX(Model!$R109:$V109,,MATCH(Model!AR$14,Model!$R$14:'Model'!$V$14,FALSE))*INDEX(Model!$X109:$AB109,MATCH(Model!AR$12+Model!AR$13,Model!$X$14:$AB$14,FALSE))</f>
        <v>0.95</v>
      </c>
      <c r="AS109" s="23">
        <f>INDEX(Model!$R109:$V109,,MATCH(Model!AS$14,Model!$R$14:'Model'!$V$14,FALSE))*INDEX(Model!$X109:$AB109,MATCH(Model!AS$12+Model!AS$13,Model!$X$14:$AB$14,FALSE))</f>
        <v>0.95</v>
      </c>
      <c r="AT109" s="23">
        <f>INDEX(Model!$R109:$V109,,MATCH(Model!AT$14,Model!$R$14:'Model'!$V$14,FALSE))*INDEX(Model!$X109:$AB109,MATCH(Model!AT$12+Model!AT$13,Model!$X$14:$AB$14,FALSE))</f>
        <v>1</v>
      </c>
      <c r="AU109" s="23">
        <f>INDEX(Model!$R109:$V109,,MATCH(Model!AU$14,Model!$R$14:'Model'!$V$14,FALSE))*INDEX(Model!$X109:$AB109,MATCH(Model!AU$12+Model!AU$13,Model!$X$14:$AB$14,FALSE))</f>
        <v>1</v>
      </c>
      <c r="AV109" s="23">
        <f>INDEX(Model!$R109:$V109,,MATCH(Model!AV$14,Model!$R$14:'Model'!$V$14,FALSE))*INDEX(Model!$X109:$AB109,MATCH(Model!AV$12+Model!AV$13,Model!$X$14:$AB$14,FALSE))</f>
        <v>0.75</v>
      </c>
      <c r="AW109" s="23">
        <f>INDEX(Model!$R109:$V109,,MATCH(Model!AW$14,Model!$R$14:'Model'!$V$14,FALSE))*INDEX(Model!$X109:$AB109,MATCH(Model!AW$12+Model!AW$13,Model!$X$14:$AB$14,FALSE))</f>
        <v>1</v>
      </c>
      <c r="AX109" s="23">
        <f>INDEX(Model!$R109:$V109,,MATCH(Model!AX$14,Model!$R$14:'Model'!$V$14,FALSE))*INDEX(Model!$X109:$AB109,MATCH(Model!AX$12+Model!AX$13,Model!$X$14:$AB$14,FALSE))</f>
        <v>1</v>
      </c>
      <c r="AY109" s="23">
        <f>INDEX(Model!$R109:$V109,,MATCH(Model!AY$14,Model!$R$14:'Model'!$V$14,FALSE))*INDEX(Model!$X109:$AB109,MATCH(Model!AY$12+Model!AY$13,Model!$X$14:$AB$14,FALSE))</f>
        <v>0.85</v>
      </c>
      <c r="AZ109" s="23">
        <f>INDEX(Model!$R109:$V109,,MATCH(Model!AZ$14,Model!$R$14:'Model'!$V$14,FALSE))*INDEX(Model!$X109:$AB109,MATCH(Model!AZ$12+Model!AZ$13,Model!$X$14:$AB$14,FALSE))</f>
        <v>0.85</v>
      </c>
      <c r="BA109" s="23">
        <f>INDEX(Model!$R109:$V109,,MATCH(Model!BA$14,Model!$R$14:'Model'!$V$14,FALSE))*INDEX(Model!$X109:$AB109,MATCH(Model!BA$12+Model!BA$13,Model!$X$14:$AB$14,FALSE))</f>
        <v>0.63749999999999996</v>
      </c>
      <c r="BB109" s="23">
        <f>INDEX(Model!$R109:$V109,,MATCH(Model!BB$14,Model!$R$14:'Model'!$V$14,FALSE))*INDEX(Model!$X109:$AB109,MATCH(Model!BB$12+Model!BB$13,Model!$X$14:$AB$14,FALSE))</f>
        <v>0.85</v>
      </c>
      <c r="BC109" s="23">
        <f>INDEX(Model!$R109:$V109,,MATCH(Model!BC$14,Model!$R$14:'Model'!$V$14,FALSE))*INDEX(Model!$X109:$AB109,MATCH(Model!BC$12+Model!BC$13,Model!$X$14:$AB$14,FALSE))</f>
        <v>0.85</v>
      </c>
      <c r="BD109" s="60"/>
      <c r="BE109" s="33">
        <f>Model!C109*1%</f>
        <v>136.1373149102746</v>
      </c>
      <c r="BF109" s="1"/>
      <c r="BG109" s="1"/>
      <c r="BH109" s="38">
        <f>IF(Model!$C109&lt;Model!CI$12,Model!CI$13,0)</f>
        <v>0</v>
      </c>
      <c r="BI109" s="38">
        <f>IF(Model!$C109&lt;Model!CJ$12,Model!CJ$13,0)</f>
        <v>0</v>
      </c>
      <c r="BJ109" s="38">
        <f>IF(Model!$C109&lt;Model!CK$12,Model!CK$13,0)</f>
        <v>0</v>
      </c>
      <c r="BK109" s="38">
        <f>IF(Model!$C109&lt;Model!CL$12,Model!CL$13,0)</f>
        <v>0</v>
      </c>
      <c r="BL109" s="38">
        <f>IF(Model!$C109&lt;Model!CM$12,Model!CM$13,0)</f>
        <v>0</v>
      </c>
      <c r="BM109" s="38">
        <f>IF(Model!$C109&lt;Model!CN$12,Model!CN$13,0)</f>
        <v>0</v>
      </c>
      <c r="BN109" s="38">
        <f>IF(Model!$C109&lt;Model!CO$12,Model!CO$13,0)</f>
        <v>0</v>
      </c>
      <c r="BO109" s="38">
        <f>IF(Model!$C109&lt;Model!CP$12,Model!CP$13,0)</f>
        <v>0</v>
      </c>
      <c r="BP109" s="38">
        <f>IF(Model!$C109&lt;Model!CQ$12,Model!CQ$13,0)</f>
        <v>0</v>
      </c>
      <c r="BQ109" s="38">
        <f>IF(Model!$C109&lt;Model!CR$12,Model!CR$13,0)</f>
        <v>0</v>
      </c>
      <c r="BR109" s="38">
        <f>IF(Model!$C109&lt;Model!CS$12,Model!CS$13,0)</f>
        <v>40</v>
      </c>
      <c r="BS109" s="38">
        <f>IF(Model!$C109&lt;Model!CT$12,Model!CT$13,0)</f>
        <v>40</v>
      </c>
      <c r="BT109" s="38">
        <f>IF(Model!$C109&lt;Model!CU$12,Model!CU$13,0)</f>
        <v>40</v>
      </c>
      <c r="BU109" s="38">
        <f>IF(Model!$C109&lt;Model!CV$12,Model!CV$13,0)</f>
        <v>40</v>
      </c>
      <c r="BV109" s="38">
        <f>IF(Model!$C109&lt;Model!CW$12,Model!CW$13,0)</f>
        <v>40</v>
      </c>
      <c r="BW109" s="38">
        <f>IF(Model!$C109&lt;Model!CX$12,Model!CX$13,0)</f>
        <v>0</v>
      </c>
      <c r="BX109" s="38">
        <f>IF(Model!$C109&lt;Model!CY$12,Model!CY$13,0)</f>
        <v>0</v>
      </c>
      <c r="BY109" s="38">
        <f>IF(Model!$C109&lt;Model!CZ$12,Model!CZ$13,0)</f>
        <v>0</v>
      </c>
      <c r="BZ109" s="38">
        <f>IF(Model!$C109&lt;Model!DA$12,Model!DA$13,0)</f>
        <v>0</v>
      </c>
      <c r="CA109" s="38">
        <f>IF(Model!$C109&lt;Model!DB$12,Model!DB$13,0)</f>
        <v>0</v>
      </c>
      <c r="CB109" s="38">
        <f>IF(Model!$C109&lt;Model!DC$12,Model!DC$13,0)</f>
        <v>60</v>
      </c>
      <c r="CC109" s="38">
        <f>IF(Model!$C109&lt;Model!DD$12,Model!DD$13,0)</f>
        <v>60</v>
      </c>
      <c r="CD109" s="38">
        <f>IF(Model!$C109&lt;Model!DE$12,Model!DE$13,0)</f>
        <v>60</v>
      </c>
      <c r="CE109" s="38">
        <f>IF(Model!$C109&lt;Model!DF$12,Model!DF$13,0)</f>
        <v>60</v>
      </c>
      <c r="CF109" s="38">
        <f>IF(Model!$C109&lt;Model!DG$12,Model!DG$13,0)</f>
        <v>60</v>
      </c>
      <c r="CG109" s="1"/>
      <c r="CH109" s="1"/>
      <c r="CI109" s="40">
        <f>Model!$BE109+Model!BH109-50</f>
        <v>86.137314910274597</v>
      </c>
      <c r="CJ109" s="40">
        <f>Model!$BE109+Model!BI109-50</f>
        <v>86.137314910274597</v>
      </c>
      <c r="CK109" s="40">
        <f>Model!$BE109+Model!BJ109-50</f>
        <v>86.137314910274597</v>
      </c>
      <c r="CL109" s="40">
        <f>Model!$BE109+Model!BK109-50</f>
        <v>86.137314910274597</v>
      </c>
      <c r="CM109" s="40">
        <f>Model!$BE109+Model!BL109-50</f>
        <v>86.137314910274597</v>
      </c>
      <c r="CN109" s="40">
        <f>Model!$BE109+Model!BM109-50</f>
        <v>86.137314910274597</v>
      </c>
      <c r="CO109" s="40">
        <f>Model!$BE109+Model!BN109-50</f>
        <v>86.137314910274597</v>
      </c>
      <c r="CP109" s="40">
        <f>Model!$BE109+Model!BO109-50</f>
        <v>86.137314910274597</v>
      </c>
      <c r="CQ109" s="40">
        <f>Model!$BE109+Model!BP109-50</f>
        <v>86.137314910274597</v>
      </c>
      <c r="CR109" s="40">
        <f>Model!$BE109+Model!BQ109-50</f>
        <v>86.137314910274597</v>
      </c>
      <c r="CS109" s="40">
        <f>Model!$BE109+Model!BR109-50</f>
        <v>126.1373149102746</v>
      </c>
      <c r="CT109" s="40">
        <f>Model!$BE109+Model!BS109-50</f>
        <v>126.1373149102746</v>
      </c>
      <c r="CU109" s="40">
        <f>Model!$BE109+Model!BT109-50</f>
        <v>126.1373149102746</v>
      </c>
      <c r="CV109" s="40">
        <f>Model!$BE109+Model!BU109-50</f>
        <v>126.1373149102746</v>
      </c>
      <c r="CW109" s="40">
        <f>Model!$BE109+Model!BV109-50</f>
        <v>126.1373149102746</v>
      </c>
      <c r="CX109" s="40">
        <f>Model!$BE109+Model!BW109-50</f>
        <v>86.137314910274597</v>
      </c>
      <c r="CY109" s="40">
        <f>Model!$BE109+Model!BX109-50</f>
        <v>86.137314910274597</v>
      </c>
      <c r="CZ109" s="40">
        <f>Model!$BE109+Model!BY109-50</f>
        <v>86.137314910274597</v>
      </c>
      <c r="DA109" s="40">
        <f>Model!$BE109+Model!BZ109-50</f>
        <v>86.137314910274597</v>
      </c>
      <c r="DB109" s="40">
        <f>Model!$BE109+Model!CA109-50</f>
        <v>86.137314910274597</v>
      </c>
      <c r="DC109" s="40">
        <f>Model!$BE109+Model!CB109-50</f>
        <v>146.1373149102746</v>
      </c>
      <c r="DD109" s="40">
        <f>Model!$BE109+Model!CC109-50</f>
        <v>146.1373149102746</v>
      </c>
      <c r="DE109" s="40">
        <f>Model!$BE109+Model!CD109-50</f>
        <v>146.1373149102746</v>
      </c>
      <c r="DF109" s="40">
        <f>Model!$BE109+Model!CE109-50</f>
        <v>146.1373149102746</v>
      </c>
      <c r="DG109" s="40">
        <f>Model!$BE109+Model!CF109-50</f>
        <v>146.1373149102746</v>
      </c>
      <c r="DH109" s="36"/>
      <c r="DI109" s="36"/>
      <c r="DJ109" s="40">
        <f>Model!AE109*Model!CI109</f>
        <v>86.137314910274597</v>
      </c>
      <c r="DK109" s="40">
        <f>Model!AF109*Model!CJ109</f>
        <v>86.137314910274597</v>
      </c>
      <c r="DL109" s="40">
        <f>Model!AG109*Model!CK109</f>
        <v>64.602986182705948</v>
      </c>
      <c r="DM109" s="40">
        <f>Model!AH109*Model!CL109</f>
        <v>86.137314910274597</v>
      </c>
      <c r="DN109" s="40">
        <f>Model!AI109*Model!CM109</f>
        <v>86.137314910274597</v>
      </c>
      <c r="DO109" s="40">
        <f>Model!AJ109*Model!CN109</f>
        <v>86.137314910274597</v>
      </c>
      <c r="DP109" s="40">
        <f>Model!AK109*Model!CO109</f>
        <v>86.137314910274597</v>
      </c>
      <c r="DQ109" s="40">
        <f>Model!AL109*Model!CP109</f>
        <v>64.602986182705948</v>
      </c>
      <c r="DR109" s="40">
        <f>Model!AM109*Model!CQ109</f>
        <v>86.137314910274597</v>
      </c>
      <c r="DS109" s="40">
        <f>Model!AN109*Model!CR109</f>
        <v>86.137314910274597</v>
      </c>
      <c r="DT109" s="40">
        <f>Model!AO109*Model!CS109</f>
        <v>119.83044916476086</v>
      </c>
      <c r="DU109" s="40">
        <f>Model!AP109*Model!CT109</f>
        <v>119.83044916476086</v>
      </c>
      <c r="DV109" s="40">
        <f>Model!AQ109*Model!CU109</f>
        <v>89.872836873570634</v>
      </c>
      <c r="DW109" s="40">
        <f>Model!AR109*Model!CV109</f>
        <v>119.83044916476086</v>
      </c>
      <c r="DX109" s="40">
        <f>Model!AS109*Model!CW109</f>
        <v>119.83044916476086</v>
      </c>
      <c r="DY109" s="40">
        <f>Model!AT109*Model!CX109</f>
        <v>86.137314910274597</v>
      </c>
      <c r="DZ109" s="40">
        <f>Model!AU109*Model!CY109</f>
        <v>86.137314910274597</v>
      </c>
      <c r="EA109" s="40">
        <f>Model!AV109*Model!CZ109</f>
        <v>64.602986182705948</v>
      </c>
      <c r="EB109" s="40">
        <f>Model!AW109*Model!DA109</f>
        <v>86.137314910274597</v>
      </c>
      <c r="EC109" s="40">
        <f>Model!AX109*Model!DB109</f>
        <v>86.137314910274597</v>
      </c>
      <c r="ED109" s="40">
        <f>Model!AY109*Model!DC109</f>
        <v>124.2167176737334</v>
      </c>
      <c r="EE109" s="40">
        <f>Model!AZ109*Model!DD109</f>
        <v>124.2167176737334</v>
      </c>
      <c r="EF109" s="40">
        <f>Model!BA109*Model!DE109</f>
        <v>93.162538255300049</v>
      </c>
      <c r="EG109" s="40">
        <f>Model!BB109*Model!DF109</f>
        <v>124.2167176737334</v>
      </c>
      <c r="EH109" s="40">
        <f>Model!BC109*Model!DG109</f>
        <v>124.2167176737334</v>
      </c>
      <c r="EI109" s="36"/>
      <c r="EJ109" s="36"/>
      <c r="EK109" s="36"/>
      <c r="EL109" s="36"/>
      <c r="EM109" s="36"/>
      <c r="EN109" s="36"/>
      <c r="EO109" s="36"/>
      <c r="EP109" s="36"/>
      <c r="EQ109" s="36"/>
      <c r="ER109" s="36"/>
      <c r="ES109" s="36"/>
      <c r="ET109" s="36"/>
      <c r="EU109" s="36"/>
    </row>
    <row r="110" spans="1:151">
      <c r="A110">
        <v>1071</v>
      </c>
      <c r="B110" s="29">
        <f>INDEX('Customer Longevity'!$A$7:$A$206,MATCH(Scratch!A110,'Customer Longevity'!$B$7:$B$206,0))</f>
        <v>14.164266640616114</v>
      </c>
      <c r="C110" s="3">
        <f ca="1">VLOOKUP(A110,'Average Balance'!A:B,2,FALSE)</f>
        <v>23715.230101769503</v>
      </c>
      <c r="D110" s="3"/>
      <c r="E110" s="29">
        <f>INDEX('Distance to Each Branch'!$C$7:$C$806,MATCH(Scratch!$A110&amp;Scratch!E$14,'Distance to Each Branch'!$K$7:$K$806,0))</f>
        <v>1.8259304149362126</v>
      </c>
      <c r="F110" s="29">
        <f>INDEX('Distance to Each Branch'!$C$7:$C$806,MATCH(Scratch!$A110&amp;Scratch!F$14,'Distance to Each Branch'!$K$7:$K$806,0))</f>
        <v>5.0459344119449723</v>
      </c>
      <c r="G110" s="29">
        <f>INDEX('Distance to Each Branch'!$C$7:$C$806,MATCH(Scratch!$A110&amp;Scratch!G$14,'Distance to Each Branch'!$K$7:$K$806,0))</f>
        <v>5.2920991563586295</v>
      </c>
      <c r="H110" s="29">
        <f>INDEX('Distance to Each Branch'!$C$7:$C$806,MATCH(Scratch!$A110&amp;Scratch!H$14,'Distance to Each Branch'!$K$7:$K$806,0))</f>
        <v>3.1695096954035447</v>
      </c>
      <c r="I110" s="29" t="str">
        <f t="shared" si="25"/>
        <v>Branch A</v>
      </c>
      <c r="K110" s="34">
        <f>MIN(Model!E110:'Model'!H110)</f>
        <v>1.8259304149362126</v>
      </c>
      <c r="L110" s="34">
        <v>0</v>
      </c>
      <c r="M110" s="29">
        <f>IF(Model!E110=Model!$K110,SMALL(Model!$E110:'Model'!$H110,2)-Model!$K110,0)</f>
        <v>1.3435792804673321</v>
      </c>
      <c r="N110" s="29">
        <f>IF(Model!F110=Model!$K110,SMALL(Model!$E110:'Model'!$H110,2)-Model!$K110,0)</f>
        <v>0</v>
      </c>
      <c r="O110" s="29">
        <f>IF(Model!G110=Model!$K110,SMALL(Model!$E110:'Model'!$H110,2)-Model!$K110,0)</f>
        <v>0</v>
      </c>
      <c r="P110" s="29">
        <f>IF(Model!H110=Model!$K110,SMALL(Model!$E110:'Model'!$H110,2)-Model!$K110,0)</f>
        <v>0</v>
      </c>
      <c r="R110" s="23">
        <v>1</v>
      </c>
      <c r="S110" s="23">
        <f>(1-IF(Model!M110=0,0,INDEX('Branch Closure Driven Attrition'!$D$9:$G$12,MATCH(Model!$B110,'Branch Closure Driven Attrition'!$C$9:$C$12,TRUE),MATCH(Model!M110,'Branch Closure Driven Attrition'!$D$8:$G$8,TRUE))))</f>
        <v>0.65</v>
      </c>
      <c r="T110" s="23">
        <f>(1-IF(Model!N110=0,0,INDEX('Branch Closure Driven Attrition'!$D$9:$G$12,MATCH(Model!$B110,'Branch Closure Driven Attrition'!$C$9:$C$12,TRUE),MATCH(Model!N110,'Branch Closure Driven Attrition'!$D$8:$G$8,TRUE))))</f>
        <v>1</v>
      </c>
      <c r="U110" s="23">
        <f>(1-IF(Model!O110=0,0,INDEX('Branch Closure Driven Attrition'!$D$9:$G$12,MATCH(Model!$B110,'Branch Closure Driven Attrition'!$C$9:$C$12,TRUE),MATCH(Model!O110,'Branch Closure Driven Attrition'!$D$8:$G$8,TRUE))))</f>
        <v>1</v>
      </c>
      <c r="V110" s="23">
        <f>(1-IF(Model!P110=0,0,INDEX('Branch Closure Driven Attrition'!$D$9:$G$12,MATCH(Model!$B110,'Branch Closure Driven Attrition'!$C$9:$C$12,TRUE),MATCH(Model!P110,'Branch Closure Driven Attrition'!$D$8:$G$8,TRUE))))</f>
        <v>1</v>
      </c>
      <c r="W110" s="29"/>
      <c r="X110" s="23">
        <f>Model!R110</f>
        <v>1</v>
      </c>
      <c r="Y110" s="23">
        <f>IF(Model!$C110&lt;'Fee Driven Attrition'!$I$8,1-IF(Model!Y$13='Fee Driven Attrition'!$J$7,'Fee Driven Attrition'!$J$8,'Fee Driven Attrition'!$K$8),1)</f>
        <v>1</v>
      </c>
      <c r="Z110" s="23">
        <f>IF(Model!$C110&lt;'Fee Driven Attrition'!$I$9,1-IF(Model!Z$13='Fee Driven Attrition'!$J$7,'Fee Driven Attrition'!$J$9,'Fee Driven Attrition'!$K$9),1)</f>
        <v>1</v>
      </c>
      <c r="AA110" s="23">
        <f>IF(Model!$C110&lt;'Fee Driven Attrition'!$I$8,1-IF(Model!AA$13='Fee Driven Attrition'!$J$7,'Fee Driven Attrition'!$J$8,'Fee Driven Attrition'!$K$8),1)</f>
        <v>1</v>
      </c>
      <c r="AB110" s="23">
        <f>IF(Model!$C110&lt;'Fee Driven Attrition'!$I$9,1-IF(Model!AB$13='Fee Driven Attrition'!$J$7,'Fee Driven Attrition'!$J$9,'Fee Driven Attrition'!$K$9),1)</f>
        <v>1</v>
      </c>
      <c r="AC110" s="29"/>
      <c r="AD110" s="23"/>
      <c r="AE110" s="23">
        <f>INDEX(Model!$R110:$V110,,MATCH(Model!AE$14,Model!$R$14:'Model'!$V$14,FALSE))*INDEX(Model!$X110:$AB110,MATCH(Model!AE$12+Model!AE$13,Model!$X$14:$AB$14,FALSE))</f>
        <v>1</v>
      </c>
      <c r="AF110" s="23">
        <f>INDEX(Model!$R110:$V110,,MATCH(Model!AF$14,Model!$R$14:'Model'!$V$14,FALSE))*INDEX(Model!$X110:$AB110,MATCH(Model!AF$12+Model!AF$13,Model!$X$14:$AB$14,FALSE))</f>
        <v>0.65</v>
      </c>
      <c r="AG110" s="23">
        <f>INDEX(Model!$R110:$V110,,MATCH(Model!AG$14,Model!$R$14:'Model'!$V$14,FALSE))*INDEX(Model!$X110:$AB110,MATCH(Model!AG$12+Model!AG$13,Model!$X$14:$AB$14,FALSE))</f>
        <v>1</v>
      </c>
      <c r="AH110" s="23">
        <f>INDEX(Model!$R110:$V110,,MATCH(Model!AH$14,Model!$R$14:'Model'!$V$14,FALSE))*INDEX(Model!$X110:$AB110,MATCH(Model!AH$12+Model!AH$13,Model!$X$14:$AB$14,FALSE))</f>
        <v>1</v>
      </c>
      <c r="AI110" s="23">
        <f>INDEX(Model!$R110:$V110,,MATCH(Model!AI$14,Model!$R$14:'Model'!$V$14,FALSE))*INDEX(Model!$X110:$AB110,MATCH(Model!AI$12+Model!AI$13,Model!$X$14:$AB$14,FALSE))</f>
        <v>1</v>
      </c>
      <c r="AJ110" s="23">
        <f>INDEX(Model!$R110:$V110,,MATCH(Model!AJ$14,Model!$R$14:'Model'!$V$14,FALSE))*INDEX(Model!$X110:$AB110,MATCH(Model!AJ$12+Model!AJ$13,Model!$X$14:$AB$14,FALSE))</f>
        <v>1</v>
      </c>
      <c r="AK110" s="23">
        <f>INDEX(Model!$R110:$V110,,MATCH(Model!AK$14,Model!$R$14:'Model'!$V$14,FALSE))*INDEX(Model!$X110:$AB110,MATCH(Model!AK$12+Model!AK$13,Model!$X$14:$AB$14,FALSE))</f>
        <v>0.65</v>
      </c>
      <c r="AL110" s="23">
        <f>INDEX(Model!$R110:$V110,,MATCH(Model!AL$14,Model!$R$14:'Model'!$V$14,FALSE))*INDEX(Model!$X110:$AB110,MATCH(Model!AL$12+Model!AL$13,Model!$X$14:$AB$14,FALSE))</f>
        <v>1</v>
      </c>
      <c r="AM110" s="23">
        <f>INDEX(Model!$R110:$V110,,MATCH(Model!AM$14,Model!$R$14:'Model'!$V$14,FALSE))*INDEX(Model!$X110:$AB110,MATCH(Model!AM$12+Model!AM$13,Model!$X$14:$AB$14,FALSE))</f>
        <v>1</v>
      </c>
      <c r="AN110" s="23">
        <f>INDEX(Model!$R110:$V110,,MATCH(Model!AN$14,Model!$R$14:'Model'!$V$14,FALSE))*INDEX(Model!$X110:$AB110,MATCH(Model!AN$12+Model!AN$13,Model!$X$14:$AB$14,FALSE))</f>
        <v>1</v>
      </c>
      <c r="AO110" s="23">
        <f>INDEX(Model!$R110:$V110,,MATCH(Model!AO$14,Model!$R$14:'Model'!$V$14,FALSE))*INDEX(Model!$X110:$AB110,MATCH(Model!AO$12+Model!AO$13,Model!$X$14:$AB$14,FALSE))</f>
        <v>1</v>
      </c>
      <c r="AP110" s="23">
        <f>INDEX(Model!$R110:$V110,,MATCH(Model!AP$14,Model!$R$14:'Model'!$V$14,FALSE))*INDEX(Model!$X110:$AB110,MATCH(Model!AP$12+Model!AP$13,Model!$X$14:$AB$14,FALSE))</f>
        <v>0.65</v>
      </c>
      <c r="AQ110" s="23">
        <f>INDEX(Model!$R110:$V110,,MATCH(Model!AQ$14,Model!$R$14:'Model'!$V$14,FALSE))*INDEX(Model!$X110:$AB110,MATCH(Model!AQ$12+Model!AQ$13,Model!$X$14:$AB$14,FALSE))</f>
        <v>1</v>
      </c>
      <c r="AR110" s="23">
        <f>INDEX(Model!$R110:$V110,,MATCH(Model!AR$14,Model!$R$14:'Model'!$V$14,FALSE))*INDEX(Model!$X110:$AB110,MATCH(Model!AR$12+Model!AR$13,Model!$X$14:$AB$14,FALSE))</f>
        <v>1</v>
      </c>
      <c r="AS110" s="23">
        <f>INDEX(Model!$R110:$V110,,MATCH(Model!AS$14,Model!$R$14:'Model'!$V$14,FALSE))*INDEX(Model!$X110:$AB110,MATCH(Model!AS$12+Model!AS$13,Model!$X$14:$AB$14,FALSE))</f>
        <v>1</v>
      </c>
      <c r="AT110" s="23">
        <f>INDEX(Model!$R110:$V110,,MATCH(Model!AT$14,Model!$R$14:'Model'!$V$14,FALSE))*INDEX(Model!$X110:$AB110,MATCH(Model!AT$12+Model!AT$13,Model!$X$14:$AB$14,FALSE))</f>
        <v>1</v>
      </c>
      <c r="AU110" s="23">
        <f>INDEX(Model!$R110:$V110,,MATCH(Model!AU$14,Model!$R$14:'Model'!$V$14,FALSE))*INDEX(Model!$X110:$AB110,MATCH(Model!AU$12+Model!AU$13,Model!$X$14:$AB$14,FALSE))</f>
        <v>0.65</v>
      </c>
      <c r="AV110" s="23">
        <f>INDEX(Model!$R110:$V110,,MATCH(Model!AV$14,Model!$R$14:'Model'!$V$14,FALSE))*INDEX(Model!$X110:$AB110,MATCH(Model!AV$12+Model!AV$13,Model!$X$14:$AB$14,FALSE))</f>
        <v>1</v>
      </c>
      <c r="AW110" s="23">
        <f>INDEX(Model!$R110:$V110,,MATCH(Model!AW$14,Model!$R$14:'Model'!$V$14,FALSE))*INDEX(Model!$X110:$AB110,MATCH(Model!AW$12+Model!AW$13,Model!$X$14:$AB$14,FALSE))</f>
        <v>1</v>
      </c>
      <c r="AX110" s="23">
        <f>INDEX(Model!$R110:$V110,,MATCH(Model!AX$14,Model!$R$14:'Model'!$V$14,FALSE))*INDEX(Model!$X110:$AB110,MATCH(Model!AX$12+Model!AX$13,Model!$X$14:$AB$14,FALSE))</f>
        <v>1</v>
      </c>
      <c r="AY110" s="23">
        <f>INDEX(Model!$R110:$V110,,MATCH(Model!AY$14,Model!$R$14:'Model'!$V$14,FALSE))*INDEX(Model!$X110:$AB110,MATCH(Model!AY$12+Model!AY$13,Model!$X$14:$AB$14,FALSE))</f>
        <v>1</v>
      </c>
      <c r="AZ110" s="23">
        <f>INDEX(Model!$R110:$V110,,MATCH(Model!AZ$14,Model!$R$14:'Model'!$V$14,FALSE))*INDEX(Model!$X110:$AB110,MATCH(Model!AZ$12+Model!AZ$13,Model!$X$14:$AB$14,FALSE))</f>
        <v>0.65</v>
      </c>
      <c r="BA110" s="23">
        <f>INDEX(Model!$R110:$V110,,MATCH(Model!BA$14,Model!$R$14:'Model'!$V$14,FALSE))*INDEX(Model!$X110:$AB110,MATCH(Model!BA$12+Model!BA$13,Model!$X$14:$AB$14,FALSE))</f>
        <v>1</v>
      </c>
      <c r="BB110" s="23">
        <f>INDEX(Model!$R110:$V110,,MATCH(Model!BB$14,Model!$R$14:'Model'!$V$14,FALSE))*INDEX(Model!$X110:$AB110,MATCH(Model!BB$12+Model!BB$13,Model!$X$14:$AB$14,FALSE))</f>
        <v>1</v>
      </c>
      <c r="BC110" s="23">
        <f>INDEX(Model!$R110:$V110,,MATCH(Model!BC$14,Model!$R$14:'Model'!$V$14,FALSE))*INDEX(Model!$X110:$AB110,MATCH(Model!BC$12+Model!BC$13,Model!$X$14:$AB$14,FALSE))</f>
        <v>1</v>
      </c>
      <c r="BD110" s="60"/>
      <c r="BE110" s="33">
        <f>Model!C110*1%</f>
        <v>237.15230101769504</v>
      </c>
      <c r="BF110" s="1"/>
      <c r="BG110" s="1"/>
      <c r="BH110" s="38">
        <f>IF(Model!$C110&lt;Model!CI$12,Model!CI$13,0)</f>
        <v>0</v>
      </c>
      <c r="BI110" s="38">
        <f>IF(Model!$C110&lt;Model!CJ$12,Model!CJ$13,0)</f>
        <v>0</v>
      </c>
      <c r="BJ110" s="38">
        <f>IF(Model!$C110&lt;Model!CK$12,Model!CK$13,0)</f>
        <v>0</v>
      </c>
      <c r="BK110" s="38">
        <f>IF(Model!$C110&lt;Model!CL$12,Model!CL$13,0)</f>
        <v>0</v>
      </c>
      <c r="BL110" s="38">
        <f>IF(Model!$C110&lt;Model!CM$12,Model!CM$13,0)</f>
        <v>0</v>
      </c>
      <c r="BM110" s="38">
        <f>IF(Model!$C110&lt;Model!CN$12,Model!CN$13,0)</f>
        <v>0</v>
      </c>
      <c r="BN110" s="38">
        <f>IF(Model!$C110&lt;Model!CO$12,Model!CO$13,0)</f>
        <v>0</v>
      </c>
      <c r="BO110" s="38">
        <f>IF(Model!$C110&lt;Model!CP$12,Model!CP$13,0)</f>
        <v>0</v>
      </c>
      <c r="BP110" s="38">
        <f>IF(Model!$C110&lt;Model!CQ$12,Model!CQ$13,0)</f>
        <v>0</v>
      </c>
      <c r="BQ110" s="38">
        <f>IF(Model!$C110&lt;Model!CR$12,Model!CR$13,0)</f>
        <v>0</v>
      </c>
      <c r="BR110" s="38">
        <f>IF(Model!$C110&lt;Model!CS$12,Model!CS$13,0)</f>
        <v>0</v>
      </c>
      <c r="BS110" s="38">
        <f>IF(Model!$C110&lt;Model!CT$12,Model!CT$13,0)</f>
        <v>0</v>
      </c>
      <c r="BT110" s="38">
        <f>IF(Model!$C110&lt;Model!CU$12,Model!CU$13,0)</f>
        <v>0</v>
      </c>
      <c r="BU110" s="38">
        <f>IF(Model!$C110&lt;Model!CV$12,Model!CV$13,0)</f>
        <v>0</v>
      </c>
      <c r="BV110" s="38">
        <f>IF(Model!$C110&lt;Model!CW$12,Model!CW$13,0)</f>
        <v>0</v>
      </c>
      <c r="BW110" s="38">
        <f>IF(Model!$C110&lt;Model!CX$12,Model!CX$13,0)</f>
        <v>0</v>
      </c>
      <c r="BX110" s="38">
        <f>IF(Model!$C110&lt;Model!CY$12,Model!CY$13,0)</f>
        <v>0</v>
      </c>
      <c r="BY110" s="38">
        <f>IF(Model!$C110&lt;Model!CZ$12,Model!CZ$13,0)</f>
        <v>0</v>
      </c>
      <c r="BZ110" s="38">
        <f>IF(Model!$C110&lt;Model!DA$12,Model!DA$13,0)</f>
        <v>0</v>
      </c>
      <c r="CA110" s="38">
        <f>IF(Model!$C110&lt;Model!DB$12,Model!DB$13,0)</f>
        <v>0</v>
      </c>
      <c r="CB110" s="38">
        <f>IF(Model!$C110&lt;Model!DC$12,Model!DC$13,0)</f>
        <v>0</v>
      </c>
      <c r="CC110" s="38">
        <f>IF(Model!$C110&lt;Model!DD$12,Model!DD$13,0)</f>
        <v>0</v>
      </c>
      <c r="CD110" s="38">
        <f>IF(Model!$C110&lt;Model!DE$12,Model!DE$13,0)</f>
        <v>0</v>
      </c>
      <c r="CE110" s="38">
        <f>IF(Model!$C110&lt;Model!DF$12,Model!DF$13,0)</f>
        <v>0</v>
      </c>
      <c r="CF110" s="38">
        <f>IF(Model!$C110&lt;Model!DG$12,Model!DG$13,0)</f>
        <v>0</v>
      </c>
      <c r="CG110" s="1"/>
      <c r="CH110" s="1"/>
      <c r="CI110" s="40">
        <f>Model!$BE110+Model!BH110-50</f>
        <v>187.15230101769504</v>
      </c>
      <c r="CJ110" s="40">
        <f>Model!$BE110+Model!BI110-50</f>
        <v>187.15230101769504</v>
      </c>
      <c r="CK110" s="40">
        <f>Model!$BE110+Model!BJ110-50</f>
        <v>187.15230101769504</v>
      </c>
      <c r="CL110" s="40">
        <f>Model!$BE110+Model!BK110-50</f>
        <v>187.15230101769504</v>
      </c>
      <c r="CM110" s="40">
        <f>Model!$BE110+Model!BL110-50</f>
        <v>187.15230101769504</v>
      </c>
      <c r="CN110" s="40">
        <f>Model!$BE110+Model!BM110-50</f>
        <v>187.15230101769504</v>
      </c>
      <c r="CO110" s="40">
        <f>Model!$BE110+Model!BN110-50</f>
        <v>187.15230101769504</v>
      </c>
      <c r="CP110" s="40">
        <f>Model!$BE110+Model!BO110-50</f>
        <v>187.15230101769504</v>
      </c>
      <c r="CQ110" s="40">
        <f>Model!$BE110+Model!BP110-50</f>
        <v>187.15230101769504</v>
      </c>
      <c r="CR110" s="40">
        <f>Model!$BE110+Model!BQ110-50</f>
        <v>187.15230101769504</v>
      </c>
      <c r="CS110" s="40">
        <f>Model!$BE110+Model!BR110-50</f>
        <v>187.15230101769504</v>
      </c>
      <c r="CT110" s="40">
        <f>Model!$BE110+Model!BS110-50</f>
        <v>187.15230101769504</v>
      </c>
      <c r="CU110" s="40">
        <f>Model!$BE110+Model!BT110-50</f>
        <v>187.15230101769504</v>
      </c>
      <c r="CV110" s="40">
        <f>Model!$BE110+Model!BU110-50</f>
        <v>187.15230101769504</v>
      </c>
      <c r="CW110" s="40">
        <f>Model!$BE110+Model!BV110-50</f>
        <v>187.15230101769504</v>
      </c>
      <c r="CX110" s="40">
        <f>Model!$BE110+Model!BW110-50</f>
        <v>187.15230101769504</v>
      </c>
      <c r="CY110" s="40">
        <f>Model!$BE110+Model!BX110-50</f>
        <v>187.15230101769504</v>
      </c>
      <c r="CZ110" s="40">
        <f>Model!$BE110+Model!BY110-50</f>
        <v>187.15230101769504</v>
      </c>
      <c r="DA110" s="40">
        <f>Model!$BE110+Model!BZ110-50</f>
        <v>187.15230101769504</v>
      </c>
      <c r="DB110" s="40">
        <f>Model!$BE110+Model!CA110-50</f>
        <v>187.15230101769504</v>
      </c>
      <c r="DC110" s="40">
        <f>Model!$BE110+Model!CB110-50</f>
        <v>187.15230101769504</v>
      </c>
      <c r="DD110" s="40">
        <f>Model!$BE110+Model!CC110-50</f>
        <v>187.15230101769504</v>
      </c>
      <c r="DE110" s="40">
        <f>Model!$BE110+Model!CD110-50</f>
        <v>187.15230101769504</v>
      </c>
      <c r="DF110" s="40">
        <f>Model!$BE110+Model!CE110-50</f>
        <v>187.15230101769504</v>
      </c>
      <c r="DG110" s="40">
        <f>Model!$BE110+Model!CF110-50</f>
        <v>187.15230101769504</v>
      </c>
      <c r="DH110" s="36"/>
      <c r="DI110" s="36"/>
      <c r="DJ110" s="40">
        <f>Model!AE110*Model!CI110</f>
        <v>187.15230101769504</v>
      </c>
      <c r="DK110" s="40">
        <f>Model!AF110*Model!CJ110</f>
        <v>121.64899566150177</v>
      </c>
      <c r="DL110" s="40">
        <f>Model!AG110*Model!CK110</f>
        <v>187.15230101769504</v>
      </c>
      <c r="DM110" s="40">
        <f>Model!AH110*Model!CL110</f>
        <v>187.15230101769504</v>
      </c>
      <c r="DN110" s="40">
        <f>Model!AI110*Model!CM110</f>
        <v>187.15230101769504</v>
      </c>
      <c r="DO110" s="40">
        <f>Model!AJ110*Model!CN110</f>
        <v>187.15230101769504</v>
      </c>
      <c r="DP110" s="40">
        <f>Model!AK110*Model!CO110</f>
        <v>121.64899566150177</v>
      </c>
      <c r="DQ110" s="40">
        <f>Model!AL110*Model!CP110</f>
        <v>187.15230101769504</v>
      </c>
      <c r="DR110" s="40">
        <f>Model!AM110*Model!CQ110</f>
        <v>187.15230101769504</v>
      </c>
      <c r="DS110" s="40">
        <f>Model!AN110*Model!CR110</f>
        <v>187.15230101769504</v>
      </c>
      <c r="DT110" s="40">
        <f>Model!AO110*Model!CS110</f>
        <v>187.15230101769504</v>
      </c>
      <c r="DU110" s="40">
        <f>Model!AP110*Model!CT110</f>
        <v>121.64899566150177</v>
      </c>
      <c r="DV110" s="40">
        <f>Model!AQ110*Model!CU110</f>
        <v>187.15230101769504</v>
      </c>
      <c r="DW110" s="40">
        <f>Model!AR110*Model!CV110</f>
        <v>187.15230101769504</v>
      </c>
      <c r="DX110" s="40">
        <f>Model!AS110*Model!CW110</f>
        <v>187.15230101769504</v>
      </c>
      <c r="DY110" s="40">
        <f>Model!AT110*Model!CX110</f>
        <v>187.15230101769504</v>
      </c>
      <c r="DZ110" s="40">
        <f>Model!AU110*Model!CY110</f>
        <v>121.64899566150177</v>
      </c>
      <c r="EA110" s="40">
        <f>Model!AV110*Model!CZ110</f>
        <v>187.15230101769504</v>
      </c>
      <c r="EB110" s="40">
        <f>Model!AW110*Model!DA110</f>
        <v>187.15230101769504</v>
      </c>
      <c r="EC110" s="40">
        <f>Model!AX110*Model!DB110</f>
        <v>187.15230101769504</v>
      </c>
      <c r="ED110" s="40">
        <f>Model!AY110*Model!DC110</f>
        <v>187.15230101769504</v>
      </c>
      <c r="EE110" s="40">
        <f>Model!AZ110*Model!DD110</f>
        <v>121.64899566150177</v>
      </c>
      <c r="EF110" s="40">
        <f>Model!BA110*Model!DE110</f>
        <v>187.15230101769504</v>
      </c>
      <c r="EG110" s="40">
        <f>Model!BB110*Model!DF110</f>
        <v>187.15230101769504</v>
      </c>
      <c r="EH110" s="40">
        <f>Model!BC110*Model!DG110</f>
        <v>187.15230101769504</v>
      </c>
      <c r="EI110" s="36"/>
      <c r="EJ110" s="36"/>
      <c r="EK110" s="36"/>
      <c r="EL110" s="36"/>
      <c r="EM110" s="36"/>
      <c r="EN110" s="36"/>
      <c r="EO110" s="36"/>
      <c r="EP110" s="36"/>
      <c r="EQ110" s="36"/>
      <c r="ER110" s="36"/>
      <c r="ES110" s="36"/>
      <c r="ET110" s="36"/>
      <c r="EU110" s="36"/>
    </row>
    <row r="111" spans="1:151">
      <c r="A111">
        <v>1163</v>
      </c>
      <c r="B111" s="29">
        <f>INDEX('Customer Longevity'!$A$7:$A$206,MATCH(Scratch!A111,'Customer Longevity'!$B$7:$B$206,0))</f>
        <v>12.532660552038697</v>
      </c>
      <c r="C111" s="3">
        <f ca="1">VLOOKUP(A111,'Average Balance'!A:B,2,FALSE)</f>
        <v>13628.679597211836</v>
      </c>
      <c r="D111" s="3"/>
      <c r="E111" s="29">
        <f>INDEX('Distance to Each Branch'!$C$7:$C$806,MATCH(Scratch!$A111&amp;Scratch!E$14,'Distance to Each Branch'!$K$7:$K$806,0))</f>
        <v>5.8276319067308808</v>
      </c>
      <c r="F111" s="29">
        <f>INDEX('Distance to Each Branch'!$C$7:$C$806,MATCH(Scratch!$A111&amp;Scratch!F$14,'Distance to Each Branch'!$K$7:$K$806,0))</f>
        <v>2.0486506353689085</v>
      </c>
      <c r="G111" s="29">
        <f>INDEX('Distance to Each Branch'!$C$7:$C$806,MATCH(Scratch!$A111&amp;Scratch!G$14,'Distance to Each Branch'!$K$7:$K$806,0))</f>
        <v>5.4206006587592208</v>
      </c>
      <c r="H111" s="29">
        <f>INDEX('Distance to Each Branch'!$C$7:$C$806,MATCH(Scratch!$A111&amp;Scratch!H$14,'Distance to Each Branch'!$K$7:$K$806,0))</f>
        <v>1.7887917690285102</v>
      </c>
      <c r="I111" s="29" t="str">
        <f t="shared" ref="I111:I142" si="26">IF(E111=K111,"Branch A",IF(F111=K111,"Branch B",IF(G111=K111,"Branch C","Branch D")))</f>
        <v>Branch D</v>
      </c>
      <c r="K111" s="34">
        <f>MIN(Model!E111:'Model'!H111)</f>
        <v>1.7887917690285102</v>
      </c>
      <c r="L111" s="34">
        <v>0</v>
      </c>
      <c r="M111" s="29">
        <f>IF(Model!E111=Model!$K111,SMALL(Model!$E111:'Model'!$H111,2)-Model!$K111,0)</f>
        <v>0</v>
      </c>
      <c r="N111" s="29">
        <f>IF(Model!F111=Model!$K111,SMALL(Model!$E111:'Model'!$H111,2)-Model!$K111,0)</f>
        <v>0</v>
      </c>
      <c r="O111" s="29">
        <f>IF(Model!G111=Model!$K111,SMALL(Model!$E111:'Model'!$H111,2)-Model!$K111,0)</f>
        <v>0</v>
      </c>
      <c r="P111" s="29">
        <f>IF(Model!H111=Model!$K111,SMALL(Model!$E111:'Model'!$H111,2)-Model!$K111,0)</f>
        <v>0.25985886634039823</v>
      </c>
      <c r="R111" s="23">
        <v>1</v>
      </c>
      <c r="S111" s="23">
        <f>(1-IF(Model!M111=0,0,INDEX('Branch Closure Driven Attrition'!$D$9:$G$12,MATCH(Model!$B111,'Branch Closure Driven Attrition'!$C$9:$C$12,TRUE),MATCH(Model!M111,'Branch Closure Driven Attrition'!$D$8:$G$8,TRUE))))</f>
        <v>1</v>
      </c>
      <c r="T111" s="23">
        <f>(1-IF(Model!N111=0,0,INDEX('Branch Closure Driven Attrition'!$D$9:$G$12,MATCH(Model!$B111,'Branch Closure Driven Attrition'!$C$9:$C$12,TRUE),MATCH(Model!N111,'Branch Closure Driven Attrition'!$D$8:$G$8,TRUE))))</f>
        <v>1</v>
      </c>
      <c r="U111" s="23">
        <f>(1-IF(Model!O111=0,0,INDEX('Branch Closure Driven Attrition'!$D$9:$G$12,MATCH(Model!$B111,'Branch Closure Driven Attrition'!$C$9:$C$12,TRUE),MATCH(Model!O111,'Branch Closure Driven Attrition'!$D$8:$G$8,TRUE))))</f>
        <v>1</v>
      </c>
      <c r="V111" s="23">
        <f>(1-IF(Model!P111=0,0,INDEX('Branch Closure Driven Attrition'!$D$9:$G$12,MATCH(Model!$B111,'Branch Closure Driven Attrition'!$C$9:$C$12,TRUE),MATCH(Model!P111,'Branch Closure Driven Attrition'!$D$8:$G$8,TRUE))))</f>
        <v>0.75</v>
      </c>
      <c r="W111" s="29"/>
      <c r="X111" s="23">
        <f>Model!R111</f>
        <v>1</v>
      </c>
      <c r="Y111" s="23">
        <f>IF(Model!$C111&lt;'Fee Driven Attrition'!$I$8,1-IF(Model!Y$13='Fee Driven Attrition'!$J$7,'Fee Driven Attrition'!$J$8,'Fee Driven Attrition'!$K$8),1)</f>
        <v>1</v>
      </c>
      <c r="Z111" s="23">
        <f>IF(Model!$C111&lt;'Fee Driven Attrition'!$I$9,1-IF(Model!Z$13='Fee Driven Attrition'!$J$7,'Fee Driven Attrition'!$J$9,'Fee Driven Attrition'!$K$9),1)</f>
        <v>0.95</v>
      </c>
      <c r="AA111" s="23">
        <f>IF(Model!$C111&lt;'Fee Driven Attrition'!$I$8,1-IF(Model!AA$13='Fee Driven Attrition'!$J$7,'Fee Driven Attrition'!$J$8,'Fee Driven Attrition'!$K$8),1)</f>
        <v>1</v>
      </c>
      <c r="AB111" s="23">
        <f>IF(Model!$C111&lt;'Fee Driven Attrition'!$I$9,1-IF(Model!AB$13='Fee Driven Attrition'!$J$7,'Fee Driven Attrition'!$J$9,'Fee Driven Attrition'!$K$9),1)</f>
        <v>0.85</v>
      </c>
      <c r="AC111" s="29"/>
      <c r="AD111" s="23"/>
      <c r="AE111" s="23">
        <f>INDEX(Model!$R111:$V111,,MATCH(Model!AE$14,Model!$R$14:'Model'!$V$14,FALSE))*INDEX(Model!$X111:$AB111,MATCH(Model!AE$12+Model!AE$13,Model!$X$14:$AB$14,FALSE))</f>
        <v>1</v>
      </c>
      <c r="AF111" s="23">
        <f>INDEX(Model!$R111:$V111,,MATCH(Model!AF$14,Model!$R$14:'Model'!$V$14,FALSE))*INDEX(Model!$X111:$AB111,MATCH(Model!AF$12+Model!AF$13,Model!$X$14:$AB$14,FALSE))</f>
        <v>1</v>
      </c>
      <c r="AG111" s="23">
        <f>INDEX(Model!$R111:$V111,,MATCH(Model!AG$14,Model!$R$14:'Model'!$V$14,FALSE))*INDEX(Model!$X111:$AB111,MATCH(Model!AG$12+Model!AG$13,Model!$X$14:$AB$14,FALSE))</f>
        <v>1</v>
      </c>
      <c r="AH111" s="23">
        <f>INDEX(Model!$R111:$V111,,MATCH(Model!AH$14,Model!$R$14:'Model'!$V$14,FALSE))*INDEX(Model!$X111:$AB111,MATCH(Model!AH$12+Model!AH$13,Model!$X$14:$AB$14,FALSE))</f>
        <v>1</v>
      </c>
      <c r="AI111" s="23">
        <f>INDEX(Model!$R111:$V111,,MATCH(Model!AI$14,Model!$R$14:'Model'!$V$14,FALSE))*INDEX(Model!$X111:$AB111,MATCH(Model!AI$12+Model!AI$13,Model!$X$14:$AB$14,FALSE))</f>
        <v>0.75</v>
      </c>
      <c r="AJ111" s="23">
        <f>INDEX(Model!$R111:$V111,,MATCH(Model!AJ$14,Model!$R$14:'Model'!$V$14,FALSE))*INDEX(Model!$X111:$AB111,MATCH(Model!AJ$12+Model!AJ$13,Model!$X$14:$AB$14,FALSE))</f>
        <v>1</v>
      </c>
      <c r="AK111" s="23">
        <f>INDEX(Model!$R111:$V111,,MATCH(Model!AK$14,Model!$R$14:'Model'!$V$14,FALSE))*INDEX(Model!$X111:$AB111,MATCH(Model!AK$12+Model!AK$13,Model!$X$14:$AB$14,FALSE))</f>
        <v>1</v>
      </c>
      <c r="AL111" s="23">
        <f>INDEX(Model!$R111:$V111,,MATCH(Model!AL$14,Model!$R$14:'Model'!$V$14,FALSE))*INDEX(Model!$X111:$AB111,MATCH(Model!AL$12+Model!AL$13,Model!$X$14:$AB$14,FALSE))</f>
        <v>1</v>
      </c>
      <c r="AM111" s="23">
        <f>INDEX(Model!$R111:$V111,,MATCH(Model!AM$14,Model!$R$14:'Model'!$V$14,FALSE))*INDEX(Model!$X111:$AB111,MATCH(Model!AM$12+Model!AM$13,Model!$X$14:$AB$14,FALSE))</f>
        <v>1</v>
      </c>
      <c r="AN111" s="23">
        <f>INDEX(Model!$R111:$V111,,MATCH(Model!AN$14,Model!$R$14:'Model'!$V$14,FALSE))*INDEX(Model!$X111:$AB111,MATCH(Model!AN$12+Model!AN$13,Model!$X$14:$AB$14,FALSE))</f>
        <v>0.75</v>
      </c>
      <c r="AO111" s="23">
        <f>INDEX(Model!$R111:$V111,,MATCH(Model!AO$14,Model!$R$14:'Model'!$V$14,FALSE))*INDEX(Model!$X111:$AB111,MATCH(Model!AO$12+Model!AO$13,Model!$X$14:$AB$14,FALSE))</f>
        <v>0.95</v>
      </c>
      <c r="AP111" s="23">
        <f>INDEX(Model!$R111:$V111,,MATCH(Model!AP$14,Model!$R$14:'Model'!$V$14,FALSE))*INDEX(Model!$X111:$AB111,MATCH(Model!AP$12+Model!AP$13,Model!$X$14:$AB$14,FALSE))</f>
        <v>0.95</v>
      </c>
      <c r="AQ111" s="23">
        <f>INDEX(Model!$R111:$V111,,MATCH(Model!AQ$14,Model!$R$14:'Model'!$V$14,FALSE))*INDEX(Model!$X111:$AB111,MATCH(Model!AQ$12+Model!AQ$13,Model!$X$14:$AB$14,FALSE))</f>
        <v>0.95</v>
      </c>
      <c r="AR111" s="23">
        <f>INDEX(Model!$R111:$V111,,MATCH(Model!AR$14,Model!$R$14:'Model'!$V$14,FALSE))*INDEX(Model!$X111:$AB111,MATCH(Model!AR$12+Model!AR$13,Model!$X$14:$AB$14,FALSE))</f>
        <v>0.95</v>
      </c>
      <c r="AS111" s="23">
        <f>INDEX(Model!$R111:$V111,,MATCH(Model!AS$14,Model!$R$14:'Model'!$V$14,FALSE))*INDEX(Model!$X111:$AB111,MATCH(Model!AS$12+Model!AS$13,Model!$X$14:$AB$14,FALSE))</f>
        <v>0.71249999999999991</v>
      </c>
      <c r="AT111" s="23">
        <f>INDEX(Model!$R111:$V111,,MATCH(Model!AT$14,Model!$R$14:'Model'!$V$14,FALSE))*INDEX(Model!$X111:$AB111,MATCH(Model!AT$12+Model!AT$13,Model!$X$14:$AB$14,FALSE))</f>
        <v>1</v>
      </c>
      <c r="AU111" s="23">
        <f>INDEX(Model!$R111:$V111,,MATCH(Model!AU$14,Model!$R$14:'Model'!$V$14,FALSE))*INDEX(Model!$X111:$AB111,MATCH(Model!AU$12+Model!AU$13,Model!$X$14:$AB$14,FALSE))</f>
        <v>1</v>
      </c>
      <c r="AV111" s="23">
        <f>INDEX(Model!$R111:$V111,,MATCH(Model!AV$14,Model!$R$14:'Model'!$V$14,FALSE))*INDEX(Model!$X111:$AB111,MATCH(Model!AV$12+Model!AV$13,Model!$X$14:$AB$14,FALSE))</f>
        <v>1</v>
      </c>
      <c r="AW111" s="23">
        <f>INDEX(Model!$R111:$V111,,MATCH(Model!AW$14,Model!$R$14:'Model'!$V$14,FALSE))*INDEX(Model!$X111:$AB111,MATCH(Model!AW$12+Model!AW$13,Model!$X$14:$AB$14,FALSE))</f>
        <v>1</v>
      </c>
      <c r="AX111" s="23">
        <f>INDEX(Model!$R111:$V111,,MATCH(Model!AX$14,Model!$R$14:'Model'!$V$14,FALSE))*INDEX(Model!$X111:$AB111,MATCH(Model!AX$12+Model!AX$13,Model!$X$14:$AB$14,FALSE))</f>
        <v>0.75</v>
      </c>
      <c r="AY111" s="23">
        <f>INDEX(Model!$R111:$V111,,MATCH(Model!AY$14,Model!$R$14:'Model'!$V$14,FALSE))*INDEX(Model!$X111:$AB111,MATCH(Model!AY$12+Model!AY$13,Model!$X$14:$AB$14,FALSE))</f>
        <v>0.85</v>
      </c>
      <c r="AZ111" s="23">
        <f>INDEX(Model!$R111:$V111,,MATCH(Model!AZ$14,Model!$R$14:'Model'!$V$14,FALSE))*INDEX(Model!$X111:$AB111,MATCH(Model!AZ$12+Model!AZ$13,Model!$X$14:$AB$14,FALSE))</f>
        <v>0.85</v>
      </c>
      <c r="BA111" s="23">
        <f>INDEX(Model!$R111:$V111,,MATCH(Model!BA$14,Model!$R$14:'Model'!$V$14,FALSE))*INDEX(Model!$X111:$AB111,MATCH(Model!BA$12+Model!BA$13,Model!$X$14:$AB$14,FALSE))</f>
        <v>0.85</v>
      </c>
      <c r="BB111" s="23">
        <f>INDEX(Model!$R111:$V111,,MATCH(Model!BB$14,Model!$R$14:'Model'!$V$14,FALSE))*INDEX(Model!$X111:$AB111,MATCH(Model!BB$12+Model!BB$13,Model!$X$14:$AB$14,FALSE))</f>
        <v>0.85</v>
      </c>
      <c r="BC111" s="23">
        <f>INDEX(Model!$R111:$V111,,MATCH(Model!BC$14,Model!$R$14:'Model'!$V$14,FALSE))*INDEX(Model!$X111:$AB111,MATCH(Model!BC$12+Model!BC$13,Model!$X$14:$AB$14,FALSE))</f>
        <v>0.63749999999999996</v>
      </c>
      <c r="BD111" s="60"/>
      <c r="BE111" s="33">
        <f>Model!C111*1%</f>
        <v>136.28679597211837</v>
      </c>
      <c r="BF111" s="1"/>
      <c r="BG111" s="1"/>
      <c r="BH111" s="38">
        <f>IF(Model!$C111&lt;Model!CI$12,Model!CI$13,0)</f>
        <v>0</v>
      </c>
      <c r="BI111" s="38">
        <f>IF(Model!$C111&lt;Model!CJ$12,Model!CJ$13,0)</f>
        <v>0</v>
      </c>
      <c r="BJ111" s="38">
        <f>IF(Model!$C111&lt;Model!CK$12,Model!CK$13,0)</f>
        <v>0</v>
      </c>
      <c r="BK111" s="38">
        <f>IF(Model!$C111&lt;Model!CL$12,Model!CL$13,0)</f>
        <v>0</v>
      </c>
      <c r="BL111" s="38">
        <f>IF(Model!$C111&lt;Model!CM$12,Model!CM$13,0)</f>
        <v>0</v>
      </c>
      <c r="BM111" s="38">
        <f>IF(Model!$C111&lt;Model!CN$12,Model!CN$13,0)</f>
        <v>0</v>
      </c>
      <c r="BN111" s="38">
        <f>IF(Model!$C111&lt;Model!CO$12,Model!CO$13,0)</f>
        <v>0</v>
      </c>
      <c r="BO111" s="38">
        <f>IF(Model!$C111&lt;Model!CP$12,Model!CP$13,0)</f>
        <v>0</v>
      </c>
      <c r="BP111" s="38">
        <f>IF(Model!$C111&lt;Model!CQ$12,Model!CQ$13,0)</f>
        <v>0</v>
      </c>
      <c r="BQ111" s="38">
        <f>IF(Model!$C111&lt;Model!CR$12,Model!CR$13,0)</f>
        <v>0</v>
      </c>
      <c r="BR111" s="38">
        <f>IF(Model!$C111&lt;Model!CS$12,Model!CS$13,0)</f>
        <v>40</v>
      </c>
      <c r="BS111" s="38">
        <f>IF(Model!$C111&lt;Model!CT$12,Model!CT$13,0)</f>
        <v>40</v>
      </c>
      <c r="BT111" s="38">
        <f>IF(Model!$C111&lt;Model!CU$12,Model!CU$13,0)</f>
        <v>40</v>
      </c>
      <c r="BU111" s="38">
        <f>IF(Model!$C111&lt;Model!CV$12,Model!CV$13,0)</f>
        <v>40</v>
      </c>
      <c r="BV111" s="38">
        <f>IF(Model!$C111&lt;Model!CW$12,Model!CW$13,0)</f>
        <v>40</v>
      </c>
      <c r="BW111" s="38">
        <f>IF(Model!$C111&lt;Model!CX$12,Model!CX$13,0)</f>
        <v>0</v>
      </c>
      <c r="BX111" s="38">
        <f>IF(Model!$C111&lt;Model!CY$12,Model!CY$13,0)</f>
        <v>0</v>
      </c>
      <c r="BY111" s="38">
        <f>IF(Model!$C111&lt;Model!CZ$12,Model!CZ$13,0)</f>
        <v>0</v>
      </c>
      <c r="BZ111" s="38">
        <f>IF(Model!$C111&lt;Model!DA$12,Model!DA$13,0)</f>
        <v>0</v>
      </c>
      <c r="CA111" s="38">
        <f>IF(Model!$C111&lt;Model!DB$12,Model!DB$13,0)</f>
        <v>0</v>
      </c>
      <c r="CB111" s="38">
        <f>IF(Model!$C111&lt;Model!DC$12,Model!DC$13,0)</f>
        <v>60</v>
      </c>
      <c r="CC111" s="38">
        <f>IF(Model!$C111&lt;Model!DD$12,Model!DD$13,0)</f>
        <v>60</v>
      </c>
      <c r="CD111" s="38">
        <f>IF(Model!$C111&lt;Model!DE$12,Model!DE$13,0)</f>
        <v>60</v>
      </c>
      <c r="CE111" s="38">
        <f>IF(Model!$C111&lt;Model!DF$12,Model!DF$13,0)</f>
        <v>60</v>
      </c>
      <c r="CF111" s="38">
        <f>IF(Model!$C111&lt;Model!DG$12,Model!DG$13,0)</f>
        <v>60</v>
      </c>
      <c r="CG111" s="1"/>
      <c r="CH111" s="1"/>
      <c r="CI111" s="40">
        <f>Model!$BE111+Model!BH111-50</f>
        <v>86.286795972118369</v>
      </c>
      <c r="CJ111" s="40">
        <f>Model!$BE111+Model!BI111-50</f>
        <v>86.286795972118369</v>
      </c>
      <c r="CK111" s="40">
        <f>Model!$BE111+Model!BJ111-50</f>
        <v>86.286795972118369</v>
      </c>
      <c r="CL111" s="40">
        <f>Model!$BE111+Model!BK111-50</f>
        <v>86.286795972118369</v>
      </c>
      <c r="CM111" s="40">
        <f>Model!$BE111+Model!BL111-50</f>
        <v>86.286795972118369</v>
      </c>
      <c r="CN111" s="40">
        <f>Model!$BE111+Model!BM111-50</f>
        <v>86.286795972118369</v>
      </c>
      <c r="CO111" s="40">
        <f>Model!$BE111+Model!BN111-50</f>
        <v>86.286795972118369</v>
      </c>
      <c r="CP111" s="40">
        <f>Model!$BE111+Model!BO111-50</f>
        <v>86.286795972118369</v>
      </c>
      <c r="CQ111" s="40">
        <f>Model!$BE111+Model!BP111-50</f>
        <v>86.286795972118369</v>
      </c>
      <c r="CR111" s="40">
        <f>Model!$BE111+Model!BQ111-50</f>
        <v>86.286795972118369</v>
      </c>
      <c r="CS111" s="40">
        <f>Model!$BE111+Model!BR111-50</f>
        <v>126.28679597211837</v>
      </c>
      <c r="CT111" s="40">
        <f>Model!$BE111+Model!BS111-50</f>
        <v>126.28679597211837</v>
      </c>
      <c r="CU111" s="40">
        <f>Model!$BE111+Model!BT111-50</f>
        <v>126.28679597211837</v>
      </c>
      <c r="CV111" s="40">
        <f>Model!$BE111+Model!BU111-50</f>
        <v>126.28679597211837</v>
      </c>
      <c r="CW111" s="40">
        <f>Model!$BE111+Model!BV111-50</f>
        <v>126.28679597211837</v>
      </c>
      <c r="CX111" s="40">
        <f>Model!$BE111+Model!BW111-50</f>
        <v>86.286795972118369</v>
      </c>
      <c r="CY111" s="40">
        <f>Model!$BE111+Model!BX111-50</f>
        <v>86.286795972118369</v>
      </c>
      <c r="CZ111" s="40">
        <f>Model!$BE111+Model!BY111-50</f>
        <v>86.286795972118369</v>
      </c>
      <c r="DA111" s="40">
        <f>Model!$BE111+Model!BZ111-50</f>
        <v>86.286795972118369</v>
      </c>
      <c r="DB111" s="40">
        <f>Model!$BE111+Model!CA111-50</f>
        <v>86.286795972118369</v>
      </c>
      <c r="DC111" s="40">
        <f>Model!$BE111+Model!CB111-50</f>
        <v>146.28679597211837</v>
      </c>
      <c r="DD111" s="40">
        <f>Model!$BE111+Model!CC111-50</f>
        <v>146.28679597211837</v>
      </c>
      <c r="DE111" s="40">
        <f>Model!$BE111+Model!CD111-50</f>
        <v>146.28679597211837</v>
      </c>
      <c r="DF111" s="40">
        <f>Model!$BE111+Model!CE111-50</f>
        <v>146.28679597211837</v>
      </c>
      <c r="DG111" s="40">
        <f>Model!$BE111+Model!CF111-50</f>
        <v>146.28679597211837</v>
      </c>
      <c r="DH111" s="36"/>
      <c r="DI111" s="36"/>
      <c r="DJ111" s="40">
        <f>Model!AE111*Model!CI111</f>
        <v>86.286795972118369</v>
      </c>
      <c r="DK111" s="40">
        <f>Model!AF111*Model!CJ111</f>
        <v>86.286795972118369</v>
      </c>
      <c r="DL111" s="40">
        <f>Model!AG111*Model!CK111</f>
        <v>86.286795972118369</v>
      </c>
      <c r="DM111" s="40">
        <f>Model!AH111*Model!CL111</f>
        <v>86.286795972118369</v>
      </c>
      <c r="DN111" s="40">
        <f>Model!AI111*Model!CM111</f>
        <v>64.71509697908877</v>
      </c>
      <c r="DO111" s="40">
        <f>Model!AJ111*Model!CN111</f>
        <v>86.286795972118369</v>
      </c>
      <c r="DP111" s="40">
        <f>Model!AK111*Model!CO111</f>
        <v>86.286795972118369</v>
      </c>
      <c r="DQ111" s="40">
        <f>Model!AL111*Model!CP111</f>
        <v>86.286795972118369</v>
      </c>
      <c r="DR111" s="40">
        <f>Model!AM111*Model!CQ111</f>
        <v>86.286795972118369</v>
      </c>
      <c r="DS111" s="40">
        <f>Model!AN111*Model!CR111</f>
        <v>64.71509697908877</v>
      </c>
      <c r="DT111" s="40">
        <f>Model!AO111*Model!CS111</f>
        <v>119.97245617351244</v>
      </c>
      <c r="DU111" s="40">
        <f>Model!AP111*Model!CT111</f>
        <v>119.97245617351244</v>
      </c>
      <c r="DV111" s="40">
        <f>Model!AQ111*Model!CU111</f>
        <v>119.97245617351244</v>
      </c>
      <c r="DW111" s="40">
        <f>Model!AR111*Model!CV111</f>
        <v>119.97245617351244</v>
      </c>
      <c r="DX111" s="40">
        <f>Model!AS111*Model!CW111</f>
        <v>89.979342130134327</v>
      </c>
      <c r="DY111" s="40">
        <f>Model!AT111*Model!CX111</f>
        <v>86.286795972118369</v>
      </c>
      <c r="DZ111" s="40">
        <f>Model!AU111*Model!CY111</f>
        <v>86.286795972118369</v>
      </c>
      <c r="EA111" s="40">
        <f>Model!AV111*Model!CZ111</f>
        <v>86.286795972118369</v>
      </c>
      <c r="EB111" s="40">
        <f>Model!AW111*Model!DA111</f>
        <v>86.286795972118369</v>
      </c>
      <c r="EC111" s="40">
        <f>Model!AX111*Model!DB111</f>
        <v>64.71509697908877</v>
      </c>
      <c r="ED111" s="40">
        <f>Model!AY111*Model!DC111</f>
        <v>124.34377657630061</v>
      </c>
      <c r="EE111" s="40">
        <f>Model!AZ111*Model!DD111</f>
        <v>124.34377657630061</v>
      </c>
      <c r="EF111" s="40">
        <f>Model!BA111*Model!DE111</f>
        <v>124.34377657630061</v>
      </c>
      <c r="EG111" s="40">
        <f>Model!BB111*Model!DF111</f>
        <v>124.34377657630061</v>
      </c>
      <c r="EH111" s="40">
        <f>Model!BC111*Model!DG111</f>
        <v>93.257832432225456</v>
      </c>
      <c r="EI111" s="36"/>
      <c r="EJ111" s="36"/>
      <c r="EK111" s="36"/>
      <c r="EL111" s="36"/>
      <c r="EM111" s="36"/>
      <c r="EN111" s="36"/>
      <c r="EO111" s="36"/>
      <c r="EP111" s="36"/>
      <c r="EQ111" s="36"/>
      <c r="ER111" s="36"/>
      <c r="ES111" s="36"/>
      <c r="ET111" s="36"/>
      <c r="EU111" s="36"/>
    </row>
    <row r="112" spans="1:151">
      <c r="A112">
        <v>1158</v>
      </c>
      <c r="B112" s="29">
        <f>INDEX('Customer Longevity'!$A$7:$A$206,MATCH(Scratch!A112,'Customer Longevity'!$B$7:$B$206,0))</f>
        <v>12.322492132827293</v>
      </c>
      <c r="C112" s="3">
        <f ca="1">VLOOKUP(A112,'Average Balance'!A:B,2,FALSE)</f>
        <v>19594.240016586471</v>
      </c>
      <c r="D112" s="3"/>
      <c r="E112" s="29">
        <f>INDEX('Distance to Each Branch'!$C$7:$C$806,MATCH(Scratch!$A112&amp;Scratch!E$14,'Distance to Each Branch'!$K$7:$K$806,0))</f>
        <v>5.7583599318831951</v>
      </c>
      <c r="F112" s="29">
        <f>INDEX('Distance to Each Branch'!$C$7:$C$806,MATCH(Scratch!$A112&amp;Scratch!F$14,'Distance to Each Branch'!$K$7:$K$806,0))</f>
        <v>0.87593128717004998</v>
      </c>
      <c r="G112" s="29">
        <f>INDEX('Distance to Each Branch'!$C$7:$C$806,MATCH(Scratch!$A112&amp;Scratch!G$14,'Distance to Each Branch'!$K$7:$K$806,0))</f>
        <v>5.5040126464812857</v>
      </c>
      <c r="H112" s="29">
        <f>INDEX('Distance to Each Branch'!$C$7:$C$806,MATCH(Scratch!$A112&amp;Scratch!H$14,'Distance to Each Branch'!$K$7:$K$806,0))</f>
        <v>0.70342187759938368</v>
      </c>
      <c r="I112" s="29" t="str">
        <f t="shared" si="26"/>
        <v>Branch D</v>
      </c>
      <c r="K112" s="34">
        <f>MIN(Model!E112:'Model'!H112)</f>
        <v>0.70342187759938368</v>
      </c>
      <c r="L112" s="34">
        <v>0</v>
      </c>
      <c r="M112" s="29">
        <f>IF(Model!E112=Model!$K112,SMALL(Model!$E112:'Model'!$H112,2)-Model!$K112,0)</f>
        <v>0</v>
      </c>
      <c r="N112" s="29">
        <f>IF(Model!F112=Model!$K112,SMALL(Model!$E112:'Model'!$H112,2)-Model!$K112,0)</f>
        <v>0</v>
      </c>
      <c r="O112" s="29">
        <f>IF(Model!G112=Model!$K112,SMALL(Model!$E112:'Model'!$H112,2)-Model!$K112,0)</f>
        <v>0</v>
      </c>
      <c r="P112" s="29">
        <f>IF(Model!H112=Model!$K112,SMALL(Model!$E112:'Model'!$H112,2)-Model!$K112,0)</f>
        <v>0.17250940957066629</v>
      </c>
      <c r="R112" s="23">
        <v>1</v>
      </c>
      <c r="S112" s="23">
        <f>(1-IF(Model!M112=0,0,INDEX('Branch Closure Driven Attrition'!$D$9:$G$12,MATCH(Model!$B112,'Branch Closure Driven Attrition'!$C$9:$C$12,TRUE),MATCH(Model!M112,'Branch Closure Driven Attrition'!$D$8:$G$8,TRUE))))</f>
        <v>1</v>
      </c>
      <c r="T112" s="23">
        <f>(1-IF(Model!N112=0,0,INDEX('Branch Closure Driven Attrition'!$D$9:$G$12,MATCH(Model!$B112,'Branch Closure Driven Attrition'!$C$9:$C$12,TRUE),MATCH(Model!N112,'Branch Closure Driven Attrition'!$D$8:$G$8,TRUE))))</f>
        <v>1</v>
      </c>
      <c r="U112" s="23">
        <f>(1-IF(Model!O112=0,0,INDEX('Branch Closure Driven Attrition'!$D$9:$G$12,MATCH(Model!$B112,'Branch Closure Driven Attrition'!$C$9:$C$12,TRUE),MATCH(Model!O112,'Branch Closure Driven Attrition'!$D$8:$G$8,TRUE))))</f>
        <v>1</v>
      </c>
      <c r="V112" s="23">
        <f>(1-IF(Model!P112=0,0,INDEX('Branch Closure Driven Attrition'!$D$9:$G$12,MATCH(Model!$B112,'Branch Closure Driven Attrition'!$C$9:$C$12,TRUE),MATCH(Model!P112,'Branch Closure Driven Attrition'!$D$8:$G$8,TRUE))))</f>
        <v>0.8</v>
      </c>
      <c r="W112" s="29"/>
      <c r="X112" s="23">
        <f>Model!R112</f>
        <v>1</v>
      </c>
      <c r="Y112" s="23">
        <f>IF(Model!$C112&lt;'Fee Driven Attrition'!$I$8,1-IF(Model!Y$13='Fee Driven Attrition'!$J$7,'Fee Driven Attrition'!$J$8,'Fee Driven Attrition'!$K$8),1)</f>
        <v>1</v>
      </c>
      <c r="Z112" s="23">
        <f>IF(Model!$C112&lt;'Fee Driven Attrition'!$I$9,1-IF(Model!Z$13='Fee Driven Attrition'!$J$7,'Fee Driven Attrition'!$J$9,'Fee Driven Attrition'!$K$9),1)</f>
        <v>1</v>
      </c>
      <c r="AA112" s="23">
        <f>IF(Model!$C112&lt;'Fee Driven Attrition'!$I$8,1-IF(Model!AA$13='Fee Driven Attrition'!$J$7,'Fee Driven Attrition'!$J$8,'Fee Driven Attrition'!$K$8),1)</f>
        <v>1</v>
      </c>
      <c r="AB112" s="23">
        <f>IF(Model!$C112&lt;'Fee Driven Attrition'!$I$9,1-IF(Model!AB$13='Fee Driven Attrition'!$J$7,'Fee Driven Attrition'!$J$9,'Fee Driven Attrition'!$K$9),1)</f>
        <v>1</v>
      </c>
      <c r="AC112" s="29"/>
      <c r="AD112" s="23"/>
      <c r="AE112" s="23">
        <f>INDEX(Model!$R112:$V112,,MATCH(Model!AE$14,Model!$R$14:'Model'!$V$14,FALSE))*INDEX(Model!$X112:$AB112,MATCH(Model!AE$12+Model!AE$13,Model!$X$14:$AB$14,FALSE))</f>
        <v>1</v>
      </c>
      <c r="AF112" s="23">
        <f>INDEX(Model!$R112:$V112,,MATCH(Model!AF$14,Model!$R$14:'Model'!$V$14,FALSE))*INDEX(Model!$X112:$AB112,MATCH(Model!AF$12+Model!AF$13,Model!$X$14:$AB$14,FALSE))</f>
        <v>1</v>
      </c>
      <c r="AG112" s="23">
        <f>INDEX(Model!$R112:$V112,,MATCH(Model!AG$14,Model!$R$14:'Model'!$V$14,FALSE))*INDEX(Model!$X112:$AB112,MATCH(Model!AG$12+Model!AG$13,Model!$X$14:$AB$14,FALSE))</f>
        <v>1</v>
      </c>
      <c r="AH112" s="23">
        <f>INDEX(Model!$R112:$V112,,MATCH(Model!AH$14,Model!$R$14:'Model'!$V$14,FALSE))*INDEX(Model!$X112:$AB112,MATCH(Model!AH$12+Model!AH$13,Model!$X$14:$AB$14,FALSE))</f>
        <v>1</v>
      </c>
      <c r="AI112" s="23">
        <f>INDEX(Model!$R112:$V112,,MATCH(Model!AI$14,Model!$R$14:'Model'!$V$14,FALSE))*INDEX(Model!$X112:$AB112,MATCH(Model!AI$12+Model!AI$13,Model!$X$14:$AB$14,FALSE))</f>
        <v>0.8</v>
      </c>
      <c r="AJ112" s="23">
        <f>INDEX(Model!$R112:$V112,,MATCH(Model!AJ$14,Model!$R$14:'Model'!$V$14,FALSE))*INDEX(Model!$X112:$AB112,MATCH(Model!AJ$12+Model!AJ$13,Model!$X$14:$AB$14,FALSE))</f>
        <v>1</v>
      </c>
      <c r="AK112" s="23">
        <f>INDEX(Model!$R112:$V112,,MATCH(Model!AK$14,Model!$R$14:'Model'!$V$14,FALSE))*INDEX(Model!$X112:$AB112,MATCH(Model!AK$12+Model!AK$13,Model!$X$14:$AB$14,FALSE))</f>
        <v>1</v>
      </c>
      <c r="AL112" s="23">
        <f>INDEX(Model!$R112:$V112,,MATCH(Model!AL$14,Model!$R$14:'Model'!$V$14,FALSE))*INDEX(Model!$X112:$AB112,MATCH(Model!AL$12+Model!AL$13,Model!$X$14:$AB$14,FALSE))</f>
        <v>1</v>
      </c>
      <c r="AM112" s="23">
        <f>INDEX(Model!$R112:$V112,,MATCH(Model!AM$14,Model!$R$14:'Model'!$V$14,FALSE))*INDEX(Model!$X112:$AB112,MATCH(Model!AM$12+Model!AM$13,Model!$X$14:$AB$14,FALSE))</f>
        <v>1</v>
      </c>
      <c r="AN112" s="23">
        <f>INDEX(Model!$R112:$V112,,MATCH(Model!AN$14,Model!$R$14:'Model'!$V$14,FALSE))*INDEX(Model!$X112:$AB112,MATCH(Model!AN$12+Model!AN$13,Model!$X$14:$AB$14,FALSE))</f>
        <v>0.8</v>
      </c>
      <c r="AO112" s="23">
        <f>INDEX(Model!$R112:$V112,,MATCH(Model!AO$14,Model!$R$14:'Model'!$V$14,FALSE))*INDEX(Model!$X112:$AB112,MATCH(Model!AO$12+Model!AO$13,Model!$X$14:$AB$14,FALSE))</f>
        <v>1</v>
      </c>
      <c r="AP112" s="23">
        <f>INDEX(Model!$R112:$V112,,MATCH(Model!AP$14,Model!$R$14:'Model'!$V$14,FALSE))*INDEX(Model!$X112:$AB112,MATCH(Model!AP$12+Model!AP$13,Model!$X$14:$AB$14,FALSE))</f>
        <v>1</v>
      </c>
      <c r="AQ112" s="23">
        <f>INDEX(Model!$R112:$V112,,MATCH(Model!AQ$14,Model!$R$14:'Model'!$V$14,FALSE))*INDEX(Model!$X112:$AB112,MATCH(Model!AQ$12+Model!AQ$13,Model!$X$14:$AB$14,FALSE))</f>
        <v>1</v>
      </c>
      <c r="AR112" s="23">
        <f>INDEX(Model!$R112:$V112,,MATCH(Model!AR$14,Model!$R$14:'Model'!$V$14,FALSE))*INDEX(Model!$X112:$AB112,MATCH(Model!AR$12+Model!AR$13,Model!$X$14:$AB$14,FALSE))</f>
        <v>1</v>
      </c>
      <c r="AS112" s="23">
        <f>INDEX(Model!$R112:$V112,,MATCH(Model!AS$14,Model!$R$14:'Model'!$V$14,FALSE))*INDEX(Model!$X112:$AB112,MATCH(Model!AS$12+Model!AS$13,Model!$X$14:$AB$14,FALSE))</f>
        <v>0.8</v>
      </c>
      <c r="AT112" s="23">
        <f>INDEX(Model!$R112:$V112,,MATCH(Model!AT$14,Model!$R$14:'Model'!$V$14,FALSE))*INDEX(Model!$X112:$AB112,MATCH(Model!AT$12+Model!AT$13,Model!$X$14:$AB$14,FALSE))</f>
        <v>1</v>
      </c>
      <c r="AU112" s="23">
        <f>INDEX(Model!$R112:$V112,,MATCH(Model!AU$14,Model!$R$14:'Model'!$V$14,FALSE))*INDEX(Model!$X112:$AB112,MATCH(Model!AU$12+Model!AU$13,Model!$X$14:$AB$14,FALSE))</f>
        <v>1</v>
      </c>
      <c r="AV112" s="23">
        <f>INDEX(Model!$R112:$V112,,MATCH(Model!AV$14,Model!$R$14:'Model'!$V$14,FALSE))*INDEX(Model!$X112:$AB112,MATCH(Model!AV$12+Model!AV$13,Model!$X$14:$AB$14,FALSE))</f>
        <v>1</v>
      </c>
      <c r="AW112" s="23">
        <f>INDEX(Model!$R112:$V112,,MATCH(Model!AW$14,Model!$R$14:'Model'!$V$14,FALSE))*INDEX(Model!$X112:$AB112,MATCH(Model!AW$12+Model!AW$13,Model!$X$14:$AB$14,FALSE))</f>
        <v>1</v>
      </c>
      <c r="AX112" s="23">
        <f>INDEX(Model!$R112:$V112,,MATCH(Model!AX$14,Model!$R$14:'Model'!$V$14,FALSE))*INDEX(Model!$X112:$AB112,MATCH(Model!AX$12+Model!AX$13,Model!$X$14:$AB$14,FALSE))</f>
        <v>0.8</v>
      </c>
      <c r="AY112" s="23">
        <f>INDEX(Model!$R112:$V112,,MATCH(Model!AY$14,Model!$R$14:'Model'!$V$14,FALSE))*INDEX(Model!$X112:$AB112,MATCH(Model!AY$12+Model!AY$13,Model!$X$14:$AB$14,FALSE))</f>
        <v>1</v>
      </c>
      <c r="AZ112" s="23">
        <f>INDEX(Model!$R112:$V112,,MATCH(Model!AZ$14,Model!$R$14:'Model'!$V$14,FALSE))*INDEX(Model!$X112:$AB112,MATCH(Model!AZ$12+Model!AZ$13,Model!$X$14:$AB$14,FALSE))</f>
        <v>1</v>
      </c>
      <c r="BA112" s="23">
        <f>INDEX(Model!$R112:$V112,,MATCH(Model!BA$14,Model!$R$14:'Model'!$V$14,FALSE))*INDEX(Model!$X112:$AB112,MATCH(Model!BA$12+Model!BA$13,Model!$X$14:$AB$14,FALSE))</f>
        <v>1</v>
      </c>
      <c r="BB112" s="23">
        <f>INDEX(Model!$R112:$V112,,MATCH(Model!BB$14,Model!$R$14:'Model'!$V$14,FALSE))*INDEX(Model!$X112:$AB112,MATCH(Model!BB$12+Model!BB$13,Model!$X$14:$AB$14,FALSE))</f>
        <v>1</v>
      </c>
      <c r="BC112" s="23">
        <f>INDEX(Model!$R112:$V112,,MATCH(Model!BC$14,Model!$R$14:'Model'!$V$14,FALSE))*INDEX(Model!$X112:$AB112,MATCH(Model!BC$12+Model!BC$13,Model!$X$14:$AB$14,FALSE))</f>
        <v>0.8</v>
      </c>
      <c r="BD112" s="60"/>
      <c r="BE112" s="33">
        <f>Model!C112*1%</f>
        <v>195.94240016586471</v>
      </c>
      <c r="BF112" s="1"/>
      <c r="BG112" s="1"/>
      <c r="BH112" s="38">
        <f>IF(Model!$C112&lt;Model!CI$12,Model!CI$13,0)</f>
        <v>0</v>
      </c>
      <c r="BI112" s="38">
        <f>IF(Model!$C112&lt;Model!CJ$12,Model!CJ$13,0)</f>
        <v>0</v>
      </c>
      <c r="BJ112" s="38">
        <f>IF(Model!$C112&lt;Model!CK$12,Model!CK$13,0)</f>
        <v>0</v>
      </c>
      <c r="BK112" s="38">
        <f>IF(Model!$C112&lt;Model!CL$12,Model!CL$13,0)</f>
        <v>0</v>
      </c>
      <c r="BL112" s="38">
        <f>IF(Model!$C112&lt;Model!CM$12,Model!CM$13,0)</f>
        <v>0</v>
      </c>
      <c r="BM112" s="38">
        <f>IF(Model!$C112&lt;Model!CN$12,Model!CN$13,0)</f>
        <v>0</v>
      </c>
      <c r="BN112" s="38">
        <f>IF(Model!$C112&lt;Model!CO$12,Model!CO$13,0)</f>
        <v>0</v>
      </c>
      <c r="BO112" s="38">
        <f>IF(Model!$C112&lt;Model!CP$12,Model!CP$13,0)</f>
        <v>0</v>
      </c>
      <c r="BP112" s="38">
        <f>IF(Model!$C112&lt;Model!CQ$12,Model!CQ$13,0)</f>
        <v>0</v>
      </c>
      <c r="BQ112" s="38">
        <f>IF(Model!$C112&lt;Model!CR$12,Model!CR$13,0)</f>
        <v>0</v>
      </c>
      <c r="BR112" s="38">
        <f>IF(Model!$C112&lt;Model!CS$12,Model!CS$13,0)</f>
        <v>0</v>
      </c>
      <c r="BS112" s="38">
        <f>IF(Model!$C112&lt;Model!CT$12,Model!CT$13,0)</f>
        <v>0</v>
      </c>
      <c r="BT112" s="38">
        <f>IF(Model!$C112&lt;Model!CU$12,Model!CU$13,0)</f>
        <v>0</v>
      </c>
      <c r="BU112" s="38">
        <f>IF(Model!$C112&lt;Model!CV$12,Model!CV$13,0)</f>
        <v>0</v>
      </c>
      <c r="BV112" s="38">
        <f>IF(Model!$C112&lt;Model!CW$12,Model!CW$13,0)</f>
        <v>0</v>
      </c>
      <c r="BW112" s="38">
        <f>IF(Model!$C112&lt;Model!CX$12,Model!CX$13,0)</f>
        <v>0</v>
      </c>
      <c r="BX112" s="38">
        <f>IF(Model!$C112&lt;Model!CY$12,Model!CY$13,0)</f>
        <v>0</v>
      </c>
      <c r="BY112" s="38">
        <f>IF(Model!$C112&lt;Model!CZ$12,Model!CZ$13,0)</f>
        <v>0</v>
      </c>
      <c r="BZ112" s="38">
        <f>IF(Model!$C112&lt;Model!DA$12,Model!DA$13,0)</f>
        <v>0</v>
      </c>
      <c r="CA112" s="38">
        <f>IF(Model!$C112&lt;Model!DB$12,Model!DB$13,0)</f>
        <v>0</v>
      </c>
      <c r="CB112" s="38">
        <f>IF(Model!$C112&lt;Model!DC$12,Model!DC$13,0)</f>
        <v>0</v>
      </c>
      <c r="CC112" s="38">
        <f>IF(Model!$C112&lt;Model!DD$12,Model!DD$13,0)</f>
        <v>0</v>
      </c>
      <c r="CD112" s="38">
        <f>IF(Model!$C112&lt;Model!DE$12,Model!DE$13,0)</f>
        <v>0</v>
      </c>
      <c r="CE112" s="38">
        <f>IF(Model!$C112&lt;Model!DF$12,Model!DF$13,0)</f>
        <v>0</v>
      </c>
      <c r="CF112" s="38">
        <f>IF(Model!$C112&lt;Model!DG$12,Model!DG$13,0)</f>
        <v>0</v>
      </c>
      <c r="CG112" s="1"/>
      <c r="CH112" s="1"/>
      <c r="CI112" s="40">
        <f>Model!$BE112+Model!BH112-50</f>
        <v>145.94240016586471</v>
      </c>
      <c r="CJ112" s="40">
        <f>Model!$BE112+Model!BI112-50</f>
        <v>145.94240016586471</v>
      </c>
      <c r="CK112" s="40">
        <f>Model!$BE112+Model!BJ112-50</f>
        <v>145.94240016586471</v>
      </c>
      <c r="CL112" s="40">
        <f>Model!$BE112+Model!BK112-50</f>
        <v>145.94240016586471</v>
      </c>
      <c r="CM112" s="40">
        <f>Model!$BE112+Model!BL112-50</f>
        <v>145.94240016586471</v>
      </c>
      <c r="CN112" s="40">
        <f>Model!$BE112+Model!BM112-50</f>
        <v>145.94240016586471</v>
      </c>
      <c r="CO112" s="40">
        <f>Model!$BE112+Model!BN112-50</f>
        <v>145.94240016586471</v>
      </c>
      <c r="CP112" s="40">
        <f>Model!$BE112+Model!BO112-50</f>
        <v>145.94240016586471</v>
      </c>
      <c r="CQ112" s="40">
        <f>Model!$BE112+Model!BP112-50</f>
        <v>145.94240016586471</v>
      </c>
      <c r="CR112" s="40">
        <f>Model!$BE112+Model!BQ112-50</f>
        <v>145.94240016586471</v>
      </c>
      <c r="CS112" s="40">
        <f>Model!$BE112+Model!BR112-50</f>
        <v>145.94240016586471</v>
      </c>
      <c r="CT112" s="40">
        <f>Model!$BE112+Model!BS112-50</f>
        <v>145.94240016586471</v>
      </c>
      <c r="CU112" s="40">
        <f>Model!$BE112+Model!BT112-50</f>
        <v>145.94240016586471</v>
      </c>
      <c r="CV112" s="40">
        <f>Model!$BE112+Model!BU112-50</f>
        <v>145.94240016586471</v>
      </c>
      <c r="CW112" s="40">
        <f>Model!$BE112+Model!BV112-50</f>
        <v>145.94240016586471</v>
      </c>
      <c r="CX112" s="40">
        <f>Model!$BE112+Model!BW112-50</f>
        <v>145.94240016586471</v>
      </c>
      <c r="CY112" s="40">
        <f>Model!$BE112+Model!BX112-50</f>
        <v>145.94240016586471</v>
      </c>
      <c r="CZ112" s="40">
        <f>Model!$BE112+Model!BY112-50</f>
        <v>145.94240016586471</v>
      </c>
      <c r="DA112" s="40">
        <f>Model!$BE112+Model!BZ112-50</f>
        <v>145.94240016586471</v>
      </c>
      <c r="DB112" s="40">
        <f>Model!$BE112+Model!CA112-50</f>
        <v>145.94240016586471</v>
      </c>
      <c r="DC112" s="40">
        <f>Model!$BE112+Model!CB112-50</f>
        <v>145.94240016586471</v>
      </c>
      <c r="DD112" s="40">
        <f>Model!$BE112+Model!CC112-50</f>
        <v>145.94240016586471</v>
      </c>
      <c r="DE112" s="40">
        <f>Model!$BE112+Model!CD112-50</f>
        <v>145.94240016586471</v>
      </c>
      <c r="DF112" s="40">
        <f>Model!$BE112+Model!CE112-50</f>
        <v>145.94240016586471</v>
      </c>
      <c r="DG112" s="40">
        <f>Model!$BE112+Model!CF112-50</f>
        <v>145.94240016586471</v>
      </c>
      <c r="DH112" s="36"/>
      <c r="DI112" s="36"/>
      <c r="DJ112" s="40">
        <f>Model!AE112*Model!CI112</f>
        <v>145.94240016586471</v>
      </c>
      <c r="DK112" s="40">
        <f>Model!AF112*Model!CJ112</f>
        <v>145.94240016586471</v>
      </c>
      <c r="DL112" s="40">
        <f>Model!AG112*Model!CK112</f>
        <v>145.94240016586471</v>
      </c>
      <c r="DM112" s="40">
        <f>Model!AH112*Model!CL112</f>
        <v>145.94240016586471</v>
      </c>
      <c r="DN112" s="40">
        <f>Model!AI112*Model!CM112</f>
        <v>116.75392013269177</v>
      </c>
      <c r="DO112" s="40">
        <f>Model!AJ112*Model!CN112</f>
        <v>145.94240016586471</v>
      </c>
      <c r="DP112" s="40">
        <f>Model!AK112*Model!CO112</f>
        <v>145.94240016586471</v>
      </c>
      <c r="DQ112" s="40">
        <f>Model!AL112*Model!CP112</f>
        <v>145.94240016586471</v>
      </c>
      <c r="DR112" s="40">
        <f>Model!AM112*Model!CQ112</f>
        <v>145.94240016586471</v>
      </c>
      <c r="DS112" s="40">
        <f>Model!AN112*Model!CR112</f>
        <v>116.75392013269177</v>
      </c>
      <c r="DT112" s="40">
        <f>Model!AO112*Model!CS112</f>
        <v>145.94240016586471</v>
      </c>
      <c r="DU112" s="40">
        <f>Model!AP112*Model!CT112</f>
        <v>145.94240016586471</v>
      </c>
      <c r="DV112" s="40">
        <f>Model!AQ112*Model!CU112</f>
        <v>145.94240016586471</v>
      </c>
      <c r="DW112" s="40">
        <f>Model!AR112*Model!CV112</f>
        <v>145.94240016586471</v>
      </c>
      <c r="DX112" s="40">
        <f>Model!AS112*Model!CW112</f>
        <v>116.75392013269177</v>
      </c>
      <c r="DY112" s="40">
        <f>Model!AT112*Model!CX112</f>
        <v>145.94240016586471</v>
      </c>
      <c r="DZ112" s="40">
        <f>Model!AU112*Model!CY112</f>
        <v>145.94240016586471</v>
      </c>
      <c r="EA112" s="40">
        <f>Model!AV112*Model!CZ112</f>
        <v>145.94240016586471</v>
      </c>
      <c r="EB112" s="40">
        <f>Model!AW112*Model!DA112</f>
        <v>145.94240016586471</v>
      </c>
      <c r="EC112" s="40">
        <f>Model!AX112*Model!DB112</f>
        <v>116.75392013269177</v>
      </c>
      <c r="ED112" s="40">
        <f>Model!AY112*Model!DC112</f>
        <v>145.94240016586471</v>
      </c>
      <c r="EE112" s="40">
        <f>Model!AZ112*Model!DD112</f>
        <v>145.94240016586471</v>
      </c>
      <c r="EF112" s="40">
        <f>Model!BA112*Model!DE112</f>
        <v>145.94240016586471</v>
      </c>
      <c r="EG112" s="40">
        <f>Model!BB112*Model!DF112</f>
        <v>145.94240016586471</v>
      </c>
      <c r="EH112" s="40">
        <f>Model!BC112*Model!DG112</f>
        <v>116.75392013269177</v>
      </c>
      <c r="EI112" s="36"/>
      <c r="EJ112" s="36"/>
      <c r="EK112" s="36"/>
      <c r="EL112" s="36"/>
      <c r="EM112" s="36"/>
      <c r="EN112" s="36"/>
      <c r="EO112" s="36"/>
      <c r="EP112" s="36"/>
      <c r="EQ112" s="36"/>
      <c r="ER112" s="36"/>
      <c r="ES112" s="36"/>
      <c r="ET112" s="36"/>
      <c r="EU112" s="36"/>
    </row>
    <row r="113" spans="1:151">
      <c r="A113">
        <v>1096</v>
      </c>
      <c r="B113" s="29">
        <f>INDEX('Customer Longevity'!$A$7:$A$206,MATCH(Scratch!A113,'Customer Longevity'!$B$7:$B$206,0))</f>
        <v>3.6107778631215002</v>
      </c>
      <c r="C113" s="3">
        <f ca="1">VLOOKUP(A113,'Average Balance'!A:B,2,FALSE)</f>
        <v>10689.504906681397</v>
      </c>
      <c r="D113" s="3"/>
      <c r="E113" s="29">
        <f>INDEX('Distance to Each Branch'!$C$7:$C$806,MATCH(Scratch!$A113&amp;Scratch!E$14,'Distance to Each Branch'!$K$7:$K$806,0))</f>
        <v>2.7659104346602801</v>
      </c>
      <c r="F113" s="29">
        <f>INDEX('Distance to Each Branch'!$C$7:$C$806,MATCH(Scratch!$A113&amp;Scratch!F$14,'Distance to Each Branch'!$K$7:$K$806,0))</f>
        <v>4.637370050067279</v>
      </c>
      <c r="G113" s="29">
        <f>INDEX('Distance to Each Branch'!$C$7:$C$806,MATCH(Scratch!$A113&amp;Scratch!G$14,'Distance to Each Branch'!$K$7:$K$806,0))</f>
        <v>1.3841761428828425</v>
      </c>
      <c r="H113" s="29">
        <f>INDEX('Distance to Each Branch'!$C$7:$C$806,MATCH(Scratch!$A113&amp;Scratch!H$14,'Distance to Each Branch'!$K$7:$K$806,0))</f>
        <v>2.6199256440909942</v>
      </c>
      <c r="I113" s="29" t="str">
        <f t="shared" si="26"/>
        <v>Branch C</v>
      </c>
      <c r="K113" s="34">
        <f>MIN(Model!E113:'Model'!H113)</f>
        <v>1.3841761428828425</v>
      </c>
      <c r="L113" s="34">
        <v>0</v>
      </c>
      <c r="M113" s="29">
        <f>IF(Model!E113=Model!$K113,SMALL(Model!$E113:'Model'!$H113,2)-Model!$K113,0)</f>
        <v>0</v>
      </c>
      <c r="N113" s="29">
        <f>IF(Model!F113=Model!$K113,SMALL(Model!$E113:'Model'!$H113,2)-Model!$K113,0)</f>
        <v>0</v>
      </c>
      <c r="O113" s="29">
        <f>IF(Model!G113=Model!$K113,SMALL(Model!$E113:'Model'!$H113,2)-Model!$K113,0)</f>
        <v>1.2357495012081516</v>
      </c>
      <c r="P113" s="29">
        <f>IF(Model!H113=Model!$K113,SMALL(Model!$E113:'Model'!$H113,2)-Model!$K113,0)</f>
        <v>0</v>
      </c>
      <c r="R113" s="23">
        <v>1</v>
      </c>
      <c r="S113" s="23">
        <f>(1-IF(Model!M113=0,0,INDEX('Branch Closure Driven Attrition'!$D$9:$G$12,MATCH(Model!$B113,'Branch Closure Driven Attrition'!$C$9:$C$12,TRUE),MATCH(Model!M113,'Branch Closure Driven Attrition'!$D$8:$G$8,TRUE))))</f>
        <v>1</v>
      </c>
      <c r="T113" s="23">
        <f>(1-IF(Model!N113=0,0,INDEX('Branch Closure Driven Attrition'!$D$9:$G$12,MATCH(Model!$B113,'Branch Closure Driven Attrition'!$C$9:$C$12,TRUE),MATCH(Model!N113,'Branch Closure Driven Attrition'!$D$8:$G$8,TRUE))))</f>
        <v>1</v>
      </c>
      <c r="U113" s="23">
        <f>(1-IF(Model!O113=0,0,INDEX('Branch Closure Driven Attrition'!$D$9:$G$12,MATCH(Model!$B113,'Branch Closure Driven Attrition'!$C$9:$C$12,TRUE),MATCH(Model!O113,'Branch Closure Driven Attrition'!$D$8:$G$8,TRUE))))</f>
        <v>0.6</v>
      </c>
      <c r="V113" s="23">
        <f>(1-IF(Model!P113=0,0,INDEX('Branch Closure Driven Attrition'!$D$9:$G$12,MATCH(Model!$B113,'Branch Closure Driven Attrition'!$C$9:$C$12,TRUE),MATCH(Model!P113,'Branch Closure Driven Attrition'!$D$8:$G$8,TRUE))))</f>
        <v>1</v>
      </c>
      <c r="W113" s="29"/>
      <c r="X113" s="23">
        <f>Model!R113</f>
        <v>1</v>
      </c>
      <c r="Y113" s="23">
        <f>IF(Model!$C113&lt;'Fee Driven Attrition'!$I$8,1-IF(Model!Y$13='Fee Driven Attrition'!$J$7,'Fee Driven Attrition'!$J$8,'Fee Driven Attrition'!$K$8),1)</f>
        <v>0.9</v>
      </c>
      <c r="Z113" s="23">
        <f>IF(Model!$C113&lt;'Fee Driven Attrition'!$I$9,1-IF(Model!Z$13='Fee Driven Attrition'!$J$7,'Fee Driven Attrition'!$J$9,'Fee Driven Attrition'!$K$9),1)</f>
        <v>0.95</v>
      </c>
      <c r="AA113" s="23">
        <f>IF(Model!$C113&lt;'Fee Driven Attrition'!$I$8,1-IF(Model!AA$13='Fee Driven Attrition'!$J$7,'Fee Driven Attrition'!$J$8,'Fee Driven Attrition'!$K$8),1)</f>
        <v>0.8</v>
      </c>
      <c r="AB113" s="23">
        <f>IF(Model!$C113&lt;'Fee Driven Attrition'!$I$9,1-IF(Model!AB$13='Fee Driven Attrition'!$J$7,'Fee Driven Attrition'!$J$9,'Fee Driven Attrition'!$K$9),1)</f>
        <v>0.85</v>
      </c>
      <c r="AC113" s="29"/>
      <c r="AD113" s="23"/>
      <c r="AE113" s="23">
        <f>INDEX(Model!$R113:$V113,,MATCH(Model!AE$14,Model!$R$14:'Model'!$V$14,FALSE))*INDEX(Model!$X113:$AB113,MATCH(Model!AE$12+Model!AE$13,Model!$X$14:$AB$14,FALSE))</f>
        <v>1</v>
      </c>
      <c r="AF113" s="23">
        <f>INDEX(Model!$R113:$V113,,MATCH(Model!AF$14,Model!$R$14:'Model'!$V$14,FALSE))*INDEX(Model!$X113:$AB113,MATCH(Model!AF$12+Model!AF$13,Model!$X$14:$AB$14,FALSE))</f>
        <v>1</v>
      </c>
      <c r="AG113" s="23">
        <f>INDEX(Model!$R113:$V113,,MATCH(Model!AG$14,Model!$R$14:'Model'!$V$14,FALSE))*INDEX(Model!$X113:$AB113,MATCH(Model!AG$12+Model!AG$13,Model!$X$14:$AB$14,FALSE))</f>
        <v>1</v>
      </c>
      <c r="AH113" s="23">
        <f>INDEX(Model!$R113:$V113,,MATCH(Model!AH$14,Model!$R$14:'Model'!$V$14,FALSE))*INDEX(Model!$X113:$AB113,MATCH(Model!AH$12+Model!AH$13,Model!$X$14:$AB$14,FALSE))</f>
        <v>0.6</v>
      </c>
      <c r="AI113" s="23">
        <f>INDEX(Model!$R113:$V113,,MATCH(Model!AI$14,Model!$R$14:'Model'!$V$14,FALSE))*INDEX(Model!$X113:$AB113,MATCH(Model!AI$12+Model!AI$13,Model!$X$14:$AB$14,FALSE))</f>
        <v>1</v>
      </c>
      <c r="AJ113" s="23">
        <f>INDEX(Model!$R113:$V113,,MATCH(Model!AJ$14,Model!$R$14:'Model'!$V$14,FALSE))*INDEX(Model!$X113:$AB113,MATCH(Model!AJ$12+Model!AJ$13,Model!$X$14:$AB$14,FALSE))</f>
        <v>0.9</v>
      </c>
      <c r="AK113" s="23">
        <f>INDEX(Model!$R113:$V113,,MATCH(Model!AK$14,Model!$R$14:'Model'!$V$14,FALSE))*INDEX(Model!$X113:$AB113,MATCH(Model!AK$12+Model!AK$13,Model!$X$14:$AB$14,FALSE))</f>
        <v>0.9</v>
      </c>
      <c r="AL113" s="23">
        <f>INDEX(Model!$R113:$V113,,MATCH(Model!AL$14,Model!$R$14:'Model'!$V$14,FALSE))*INDEX(Model!$X113:$AB113,MATCH(Model!AL$12+Model!AL$13,Model!$X$14:$AB$14,FALSE))</f>
        <v>0.9</v>
      </c>
      <c r="AM113" s="23">
        <f>INDEX(Model!$R113:$V113,,MATCH(Model!AM$14,Model!$R$14:'Model'!$V$14,FALSE))*INDEX(Model!$X113:$AB113,MATCH(Model!AM$12+Model!AM$13,Model!$X$14:$AB$14,FALSE))</f>
        <v>0.54</v>
      </c>
      <c r="AN113" s="23">
        <f>INDEX(Model!$R113:$V113,,MATCH(Model!AN$14,Model!$R$14:'Model'!$V$14,FALSE))*INDEX(Model!$X113:$AB113,MATCH(Model!AN$12+Model!AN$13,Model!$X$14:$AB$14,FALSE))</f>
        <v>0.9</v>
      </c>
      <c r="AO113" s="23">
        <f>INDEX(Model!$R113:$V113,,MATCH(Model!AO$14,Model!$R$14:'Model'!$V$14,FALSE))*INDEX(Model!$X113:$AB113,MATCH(Model!AO$12+Model!AO$13,Model!$X$14:$AB$14,FALSE))</f>
        <v>0.95</v>
      </c>
      <c r="AP113" s="23">
        <f>INDEX(Model!$R113:$V113,,MATCH(Model!AP$14,Model!$R$14:'Model'!$V$14,FALSE))*INDEX(Model!$X113:$AB113,MATCH(Model!AP$12+Model!AP$13,Model!$X$14:$AB$14,FALSE))</f>
        <v>0.95</v>
      </c>
      <c r="AQ113" s="23">
        <f>INDEX(Model!$R113:$V113,,MATCH(Model!AQ$14,Model!$R$14:'Model'!$V$14,FALSE))*INDEX(Model!$X113:$AB113,MATCH(Model!AQ$12+Model!AQ$13,Model!$X$14:$AB$14,FALSE))</f>
        <v>0.95</v>
      </c>
      <c r="AR113" s="23">
        <f>INDEX(Model!$R113:$V113,,MATCH(Model!AR$14,Model!$R$14:'Model'!$V$14,FALSE))*INDEX(Model!$X113:$AB113,MATCH(Model!AR$12+Model!AR$13,Model!$X$14:$AB$14,FALSE))</f>
        <v>0.56999999999999995</v>
      </c>
      <c r="AS113" s="23">
        <f>INDEX(Model!$R113:$V113,,MATCH(Model!AS$14,Model!$R$14:'Model'!$V$14,FALSE))*INDEX(Model!$X113:$AB113,MATCH(Model!AS$12+Model!AS$13,Model!$X$14:$AB$14,FALSE))</f>
        <v>0.95</v>
      </c>
      <c r="AT113" s="23">
        <f>INDEX(Model!$R113:$V113,,MATCH(Model!AT$14,Model!$R$14:'Model'!$V$14,FALSE))*INDEX(Model!$X113:$AB113,MATCH(Model!AT$12+Model!AT$13,Model!$X$14:$AB$14,FALSE))</f>
        <v>0.8</v>
      </c>
      <c r="AU113" s="23">
        <f>INDEX(Model!$R113:$V113,,MATCH(Model!AU$14,Model!$R$14:'Model'!$V$14,FALSE))*INDEX(Model!$X113:$AB113,MATCH(Model!AU$12+Model!AU$13,Model!$X$14:$AB$14,FALSE))</f>
        <v>0.8</v>
      </c>
      <c r="AV113" s="23">
        <f>INDEX(Model!$R113:$V113,,MATCH(Model!AV$14,Model!$R$14:'Model'!$V$14,FALSE))*INDEX(Model!$X113:$AB113,MATCH(Model!AV$12+Model!AV$13,Model!$X$14:$AB$14,FALSE))</f>
        <v>0.8</v>
      </c>
      <c r="AW113" s="23">
        <f>INDEX(Model!$R113:$V113,,MATCH(Model!AW$14,Model!$R$14:'Model'!$V$14,FALSE))*INDEX(Model!$X113:$AB113,MATCH(Model!AW$12+Model!AW$13,Model!$X$14:$AB$14,FALSE))</f>
        <v>0.48</v>
      </c>
      <c r="AX113" s="23">
        <f>INDEX(Model!$R113:$V113,,MATCH(Model!AX$14,Model!$R$14:'Model'!$V$14,FALSE))*INDEX(Model!$X113:$AB113,MATCH(Model!AX$12+Model!AX$13,Model!$X$14:$AB$14,FALSE))</f>
        <v>0.8</v>
      </c>
      <c r="AY113" s="23">
        <f>INDEX(Model!$R113:$V113,,MATCH(Model!AY$14,Model!$R$14:'Model'!$V$14,FALSE))*INDEX(Model!$X113:$AB113,MATCH(Model!AY$12+Model!AY$13,Model!$X$14:$AB$14,FALSE))</f>
        <v>0.85</v>
      </c>
      <c r="AZ113" s="23">
        <f>INDEX(Model!$R113:$V113,,MATCH(Model!AZ$14,Model!$R$14:'Model'!$V$14,FALSE))*INDEX(Model!$X113:$AB113,MATCH(Model!AZ$12+Model!AZ$13,Model!$X$14:$AB$14,FALSE))</f>
        <v>0.85</v>
      </c>
      <c r="BA113" s="23">
        <f>INDEX(Model!$R113:$V113,,MATCH(Model!BA$14,Model!$R$14:'Model'!$V$14,FALSE))*INDEX(Model!$X113:$AB113,MATCH(Model!BA$12+Model!BA$13,Model!$X$14:$AB$14,FALSE))</f>
        <v>0.85</v>
      </c>
      <c r="BB113" s="23">
        <f>INDEX(Model!$R113:$V113,,MATCH(Model!BB$14,Model!$R$14:'Model'!$V$14,FALSE))*INDEX(Model!$X113:$AB113,MATCH(Model!BB$12+Model!BB$13,Model!$X$14:$AB$14,FALSE))</f>
        <v>0.51</v>
      </c>
      <c r="BC113" s="23">
        <f>INDEX(Model!$R113:$V113,,MATCH(Model!BC$14,Model!$R$14:'Model'!$V$14,FALSE))*INDEX(Model!$X113:$AB113,MATCH(Model!BC$12+Model!BC$13,Model!$X$14:$AB$14,FALSE))</f>
        <v>0.85</v>
      </c>
      <c r="BD113" s="60"/>
      <c r="BE113" s="33">
        <f>Model!C113*1%</f>
        <v>106.89504906681397</v>
      </c>
      <c r="BF113" s="1"/>
      <c r="BG113" s="1"/>
      <c r="BH113" s="38">
        <f>IF(Model!$C113&lt;Model!CI$12,Model!CI$13,0)</f>
        <v>0</v>
      </c>
      <c r="BI113" s="38">
        <f>IF(Model!$C113&lt;Model!CJ$12,Model!CJ$13,0)</f>
        <v>0</v>
      </c>
      <c r="BJ113" s="38">
        <f>IF(Model!$C113&lt;Model!CK$12,Model!CK$13,0)</f>
        <v>0</v>
      </c>
      <c r="BK113" s="38">
        <f>IF(Model!$C113&lt;Model!CL$12,Model!CL$13,0)</f>
        <v>0</v>
      </c>
      <c r="BL113" s="38">
        <f>IF(Model!$C113&lt;Model!CM$12,Model!CM$13,0)</f>
        <v>0</v>
      </c>
      <c r="BM113" s="38">
        <f>IF(Model!$C113&lt;Model!CN$12,Model!CN$13,0)</f>
        <v>40</v>
      </c>
      <c r="BN113" s="38">
        <f>IF(Model!$C113&lt;Model!CO$12,Model!CO$13,0)</f>
        <v>40</v>
      </c>
      <c r="BO113" s="38">
        <f>IF(Model!$C113&lt;Model!CP$12,Model!CP$13,0)</f>
        <v>40</v>
      </c>
      <c r="BP113" s="38">
        <f>IF(Model!$C113&lt;Model!CQ$12,Model!CQ$13,0)</f>
        <v>40</v>
      </c>
      <c r="BQ113" s="38">
        <f>IF(Model!$C113&lt;Model!CR$12,Model!CR$13,0)</f>
        <v>40</v>
      </c>
      <c r="BR113" s="38">
        <f>IF(Model!$C113&lt;Model!CS$12,Model!CS$13,0)</f>
        <v>40</v>
      </c>
      <c r="BS113" s="38">
        <f>IF(Model!$C113&lt;Model!CT$12,Model!CT$13,0)</f>
        <v>40</v>
      </c>
      <c r="BT113" s="38">
        <f>IF(Model!$C113&lt;Model!CU$12,Model!CU$13,0)</f>
        <v>40</v>
      </c>
      <c r="BU113" s="38">
        <f>IF(Model!$C113&lt;Model!CV$12,Model!CV$13,0)</f>
        <v>40</v>
      </c>
      <c r="BV113" s="38">
        <f>IF(Model!$C113&lt;Model!CW$12,Model!CW$13,0)</f>
        <v>40</v>
      </c>
      <c r="BW113" s="38">
        <f>IF(Model!$C113&lt;Model!CX$12,Model!CX$13,0)</f>
        <v>60</v>
      </c>
      <c r="BX113" s="38">
        <f>IF(Model!$C113&lt;Model!CY$12,Model!CY$13,0)</f>
        <v>60</v>
      </c>
      <c r="BY113" s="38">
        <f>IF(Model!$C113&lt;Model!CZ$12,Model!CZ$13,0)</f>
        <v>60</v>
      </c>
      <c r="BZ113" s="38">
        <f>IF(Model!$C113&lt;Model!DA$12,Model!DA$13,0)</f>
        <v>60</v>
      </c>
      <c r="CA113" s="38">
        <f>IF(Model!$C113&lt;Model!DB$12,Model!DB$13,0)</f>
        <v>60</v>
      </c>
      <c r="CB113" s="38">
        <f>IF(Model!$C113&lt;Model!DC$12,Model!DC$13,0)</f>
        <v>60</v>
      </c>
      <c r="CC113" s="38">
        <f>IF(Model!$C113&lt;Model!DD$12,Model!DD$13,0)</f>
        <v>60</v>
      </c>
      <c r="CD113" s="38">
        <f>IF(Model!$C113&lt;Model!DE$12,Model!DE$13,0)</f>
        <v>60</v>
      </c>
      <c r="CE113" s="38">
        <f>IF(Model!$C113&lt;Model!DF$12,Model!DF$13,0)</f>
        <v>60</v>
      </c>
      <c r="CF113" s="38">
        <f>IF(Model!$C113&lt;Model!DG$12,Model!DG$13,0)</f>
        <v>60</v>
      </c>
      <c r="CG113" s="1"/>
      <c r="CH113" s="1"/>
      <c r="CI113" s="40">
        <f>Model!$BE113+Model!BH113-50</f>
        <v>56.895049066813968</v>
      </c>
      <c r="CJ113" s="40">
        <f>Model!$BE113+Model!BI113-50</f>
        <v>56.895049066813968</v>
      </c>
      <c r="CK113" s="40">
        <f>Model!$BE113+Model!BJ113-50</f>
        <v>56.895049066813968</v>
      </c>
      <c r="CL113" s="40">
        <f>Model!$BE113+Model!BK113-50</f>
        <v>56.895049066813968</v>
      </c>
      <c r="CM113" s="40">
        <f>Model!$BE113+Model!BL113-50</f>
        <v>56.895049066813968</v>
      </c>
      <c r="CN113" s="40">
        <f>Model!$BE113+Model!BM113-50</f>
        <v>96.895049066813954</v>
      </c>
      <c r="CO113" s="40">
        <f>Model!$BE113+Model!BN113-50</f>
        <v>96.895049066813954</v>
      </c>
      <c r="CP113" s="40">
        <f>Model!$BE113+Model!BO113-50</f>
        <v>96.895049066813954</v>
      </c>
      <c r="CQ113" s="40">
        <f>Model!$BE113+Model!BP113-50</f>
        <v>96.895049066813954</v>
      </c>
      <c r="CR113" s="40">
        <f>Model!$BE113+Model!BQ113-50</f>
        <v>96.895049066813954</v>
      </c>
      <c r="CS113" s="40">
        <f>Model!$BE113+Model!BR113-50</f>
        <v>96.895049066813954</v>
      </c>
      <c r="CT113" s="40">
        <f>Model!$BE113+Model!BS113-50</f>
        <v>96.895049066813954</v>
      </c>
      <c r="CU113" s="40">
        <f>Model!$BE113+Model!BT113-50</f>
        <v>96.895049066813954</v>
      </c>
      <c r="CV113" s="40">
        <f>Model!$BE113+Model!BU113-50</f>
        <v>96.895049066813954</v>
      </c>
      <c r="CW113" s="40">
        <f>Model!$BE113+Model!BV113-50</f>
        <v>96.895049066813954</v>
      </c>
      <c r="CX113" s="40">
        <f>Model!$BE113+Model!BW113-50</f>
        <v>116.89504906681395</v>
      </c>
      <c r="CY113" s="40">
        <f>Model!$BE113+Model!BX113-50</f>
        <v>116.89504906681395</v>
      </c>
      <c r="CZ113" s="40">
        <f>Model!$BE113+Model!BY113-50</f>
        <v>116.89504906681395</v>
      </c>
      <c r="DA113" s="40">
        <f>Model!$BE113+Model!BZ113-50</f>
        <v>116.89504906681395</v>
      </c>
      <c r="DB113" s="40">
        <f>Model!$BE113+Model!CA113-50</f>
        <v>116.89504906681395</v>
      </c>
      <c r="DC113" s="40">
        <f>Model!$BE113+Model!CB113-50</f>
        <v>116.89504906681395</v>
      </c>
      <c r="DD113" s="40">
        <f>Model!$BE113+Model!CC113-50</f>
        <v>116.89504906681395</v>
      </c>
      <c r="DE113" s="40">
        <f>Model!$BE113+Model!CD113-50</f>
        <v>116.89504906681395</v>
      </c>
      <c r="DF113" s="40">
        <f>Model!$BE113+Model!CE113-50</f>
        <v>116.89504906681395</v>
      </c>
      <c r="DG113" s="40">
        <f>Model!$BE113+Model!CF113-50</f>
        <v>116.89504906681395</v>
      </c>
      <c r="DH113" s="36"/>
      <c r="DI113" s="36"/>
      <c r="DJ113" s="40">
        <f>Model!AE113*Model!CI113</f>
        <v>56.895049066813968</v>
      </c>
      <c r="DK113" s="40">
        <f>Model!AF113*Model!CJ113</f>
        <v>56.895049066813968</v>
      </c>
      <c r="DL113" s="40">
        <f>Model!AG113*Model!CK113</f>
        <v>56.895049066813968</v>
      </c>
      <c r="DM113" s="40">
        <f>Model!AH113*Model!CL113</f>
        <v>34.137029440088376</v>
      </c>
      <c r="DN113" s="40">
        <f>Model!AI113*Model!CM113</f>
        <v>56.895049066813968</v>
      </c>
      <c r="DO113" s="40">
        <f>Model!AJ113*Model!CN113</f>
        <v>87.205544160132561</v>
      </c>
      <c r="DP113" s="40">
        <f>Model!AK113*Model!CO113</f>
        <v>87.205544160132561</v>
      </c>
      <c r="DQ113" s="40">
        <f>Model!AL113*Model!CP113</f>
        <v>87.205544160132561</v>
      </c>
      <c r="DR113" s="40">
        <f>Model!AM113*Model!CQ113</f>
        <v>52.323326496079538</v>
      </c>
      <c r="DS113" s="40">
        <f>Model!AN113*Model!CR113</f>
        <v>87.205544160132561</v>
      </c>
      <c r="DT113" s="40">
        <f>Model!AO113*Model!CS113</f>
        <v>92.05029661347325</v>
      </c>
      <c r="DU113" s="40">
        <f>Model!AP113*Model!CT113</f>
        <v>92.05029661347325</v>
      </c>
      <c r="DV113" s="40">
        <f>Model!AQ113*Model!CU113</f>
        <v>92.05029661347325</v>
      </c>
      <c r="DW113" s="40">
        <f>Model!AR113*Model!CV113</f>
        <v>55.23017796808395</v>
      </c>
      <c r="DX113" s="40">
        <f>Model!AS113*Model!CW113</f>
        <v>92.05029661347325</v>
      </c>
      <c r="DY113" s="40">
        <f>Model!AT113*Model!CX113</f>
        <v>93.516039253451169</v>
      </c>
      <c r="DZ113" s="40">
        <f>Model!AU113*Model!CY113</f>
        <v>93.516039253451169</v>
      </c>
      <c r="EA113" s="40">
        <f>Model!AV113*Model!CZ113</f>
        <v>93.516039253451169</v>
      </c>
      <c r="EB113" s="40">
        <f>Model!AW113*Model!DA113</f>
        <v>56.109623552070694</v>
      </c>
      <c r="EC113" s="40">
        <f>Model!AX113*Model!DB113</f>
        <v>93.516039253451169</v>
      </c>
      <c r="ED113" s="40">
        <f>Model!AY113*Model!DC113</f>
        <v>99.360791706791858</v>
      </c>
      <c r="EE113" s="40">
        <f>Model!AZ113*Model!DD113</f>
        <v>99.360791706791858</v>
      </c>
      <c r="EF113" s="40">
        <f>Model!BA113*Model!DE113</f>
        <v>99.360791706791858</v>
      </c>
      <c r="EG113" s="40">
        <f>Model!BB113*Model!DF113</f>
        <v>59.616475024075115</v>
      </c>
      <c r="EH113" s="40">
        <f>Model!BC113*Model!DG113</f>
        <v>99.360791706791858</v>
      </c>
      <c r="EI113" s="36"/>
      <c r="EJ113" s="36"/>
      <c r="EK113" s="36"/>
      <c r="EL113" s="36"/>
      <c r="EM113" s="36"/>
      <c r="EN113" s="36"/>
      <c r="EO113" s="36"/>
      <c r="EP113" s="36"/>
      <c r="EQ113" s="36"/>
      <c r="ER113" s="36"/>
      <c r="ES113" s="36"/>
      <c r="ET113" s="36"/>
      <c r="EU113" s="36"/>
    </row>
    <row r="114" spans="1:151">
      <c r="A114">
        <v>1037</v>
      </c>
      <c r="B114" s="29">
        <f>INDEX('Customer Longevity'!$A$7:$A$206,MATCH(Scratch!A114,'Customer Longevity'!$B$7:$B$206,0))</f>
        <v>14.373039390711664</v>
      </c>
      <c r="C114" s="3">
        <f ca="1">VLOOKUP(A114,'Average Balance'!A:B,2,FALSE)</f>
        <v>15857.349510098295</v>
      </c>
      <c r="D114" s="3"/>
      <c r="E114" s="29">
        <f>INDEX('Distance to Each Branch'!$C$7:$C$806,MATCH(Scratch!$A114&amp;Scratch!E$14,'Distance to Each Branch'!$K$7:$K$806,0))</f>
        <v>5.1720993483786168</v>
      </c>
      <c r="F114" s="29">
        <f>INDEX('Distance to Each Branch'!$C$7:$C$806,MATCH(Scratch!$A114&amp;Scratch!F$14,'Distance to Each Branch'!$K$7:$K$806,0))</f>
        <v>3.8734739788914609</v>
      </c>
      <c r="G114" s="29">
        <f>INDEX('Distance to Each Branch'!$C$7:$C$806,MATCH(Scratch!$A114&amp;Scratch!G$14,'Distance to Each Branch'!$K$7:$K$806,0))</f>
        <v>2.6751391925848353</v>
      </c>
      <c r="H114" s="29">
        <f>INDEX('Distance to Each Branch'!$C$7:$C$806,MATCH(Scratch!$A114&amp;Scratch!H$14,'Distance to Each Branch'!$K$7:$K$806,0))</f>
        <v>0.92446222770564013</v>
      </c>
      <c r="I114" s="29" t="str">
        <f t="shared" si="26"/>
        <v>Branch D</v>
      </c>
      <c r="K114" s="34">
        <f>MIN(Model!E114:'Model'!H114)</f>
        <v>0.92446222770564013</v>
      </c>
      <c r="L114" s="34">
        <v>0</v>
      </c>
      <c r="M114" s="29">
        <f>IF(Model!E114=Model!$K114,SMALL(Model!$E114:'Model'!$H114,2)-Model!$K114,0)</f>
        <v>0</v>
      </c>
      <c r="N114" s="29">
        <f>IF(Model!F114=Model!$K114,SMALL(Model!$E114:'Model'!$H114,2)-Model!$K114,0)</f>
        <v>0</v>
      </c>
      <c r="O114" s="29">
        <f>IF(Model!G114=Model!$K114,SMALL(Model!$E114:'Model'!$H114,2)-Model!$K114,0)</f>
        <v>0</v>
      </c>
      <c r="P114" s="29">
        <f>IF(Model!H114=Model!$K114,SMALL(Model!$E114:'Model'!$H114,2)-Model!$K114,0)</f>
        <v>1.7506769648791951</v>
      </c>
      <c r="R114" s="23">
        <v>1</v>
      </c>
      <c r="S114" s="23">
        <f>(1-IF(Model!M114=0,0,INDEX('Branch Closure Driven Attrition'!$D$9:$G$12,MATCH(Model!$B114,'Branch Closure Driven Attrition'!$C$9:$C$12,TRUE),MATCH(Model!M114,'Branch Closure Driven Attrition'!$D$8:$G$8,TRUE))))</f>
        <v>1</v>
      </c>
      <c r="T114" s="23">
        <f>(1-IF(Model!N114=0,0,INDEX('Branch Closure Driven Attrition'!$D$9:$G$12,MATCH(Model!$B114,'Branch Closure Driven Attrition'!$C$9:$C$12,TRUE),MATCH(Model!N114,'Branch Closure Driven Attrition'!$D$8:$G$8,TRUE))))</f>
        <v>1</v>
      </c>
      <c r="U114" s="23">
        <f>(1-IF(Model!O114=0,0,INDEX('Branch Closure Driven Attrition'!$D$9:$G$12,MATCH(Model!$B114,'Branch Closure Driven Attrition'!$C$9:$C$12,TRUE),MATCH(Model!O114,'Branch Closure Driven Attrition'!$D$8:$G$8,TRUE))))</f>
        <v>1</v>
      </c>
      <c r="V114" s="23">
        <f>(1-IF(Model!P114=0,0,INDEX('Branch Closure Driven Attrition'!$D$9:$G$12,MATCH(Model!$B114,'Branch Closure Driven Attrition'!$C$9:$C$12,TRUE),MATCH(Model!P114,'Branch Closure Driven Attrition'!$D$8:$G$8,TRUE))))</f>
        <v>0.65</v>
      </c>
      <c r="W114" s="29"/>
      <c r="X114" s="23">
        <f>Model!R114</f>
        <v>1</v>
      </c>
      <c r="Y114" s="23">
        <f>IF(Model!$C114&lt;'Fee Driven Attrition'!$I$8,1-IF(Model!Y$13='Fee Driven Attrition'!$J$7,'Fee Driven Attrition'!$J$8,'Fee Driven Attrition'!$K$8),1)</f>
        <v>1</v>
      </c>
      <c r="Z114" s="23">
        <f>IF(Model!$C114&lt;'Fee Driven Attrition'!$I$9,1-IF(Model!Z$13='Fee Driven Attrition'!$J$7,'Fee Driven Attrition'!$J$9,'Fee Driven Attrition'!$K$9),1)</f>
        <v>1</v>
      </c>
      <c r="AA114" s="23">
        <f>IF(Model!$C114&lt;'Fee Driven Attrition'!$I$8,1-IF(Model!AA$13='Fee Driven Attrition'!$J$7,'Fee Driven Attrition'!$J$8,'Fee Driven Attrition'!$K$8),1)</f>
        <v>1</v>
      </c>
      <c r="AB114" s="23">
        <f>IF(Model!$C114&lt;'Fee Driven Attrition'!$I$9,1-IF(Model!AB$13='Fee Driven Attrition'!$J$7,'Fee Driven Attrition'!$J$9,'Fee Driven Attrition'!$K$9),1)</f>
        <v>1</v>
      </c>
      <c r="AC114" s="29"/>
      <c r="AD114" s="23"/>
      <c r="AE114" s="23">
        <f>INDEX(Model!$R114:$V114,,MATCH(Model!AE$14,Model!$R$14:'Model'!$V$14,FALSE))*INDEX(Model!$X114:$AB114,MATCH(Model!AE$12+Model!AE$13,Model!$X$14:$AB$14,FALSE))</f>
        <v>1</v>
      </c>
      <c r="AF114" s="23">
        <f>INDEX(Model!$R114:$V114,,MATCH(Model!AF$14,Model!$R$14:'Model'!$V$14,FALSE))*INDEX(Model!$X114:$AB114,MATCH(Model!AF$12+Model!AF$13,Model!$X$14:$AB$14,FALSE))</f>
        <v>1</v>
      </c>
      <c r="AG114" s="23">
        <f>INDEX(Model!$R114:$V114,,MATCH(Model!AG$14,Model!$R$14:'Model'!$V$14,FALSE))*INDEX(Model!$X114:$AB114,MATCH(Model!AG$12+Model!AG$13,Model!$X$14:$AB$14,FALSE))</f>
        <v>1</v>
      </c>
      <c r="AH114" s="23">
        <f>INDEX(Model!$R114:$V114,,MATCH(Model!AH$14,Model!$R$14:'Model'!$V$14,FALSE))*INDEX(Model!$X114:$AB114,MATCH(Model!AH$12+Model!AH$13,Model!$X$14:$AB$14,FALSE))</f>
        <v>1</v>
      </c>
      <c r="AI114" s="23">
        <f>INDEX(Model!$R114:$V114,,MATCH(Model!AI$14,Model!$R$14:'Model'!$V$14,FALSE))*INDEX(Model!$X114:$AB114,MATCH(Model!AI$12+Model!AI$13,Model!$X$14:$AB$14,FALSE))</f>
        <v>0.65</v>
      </c>
      <c r="AJ114" s="23">
        <f>INDEX(Model!$R114:$V114,,MATCH(Model!AJ$14,Model!$R$14:'Model'!$V$14,FALSE))*INDEX(Model!$X114:$AB114,MATCH(Model!AJ$12+Model!AJ$13,Model!$X$14:$AB$14,FALSE))</f>
        <v>1</v>
      </c>
      <c r="AK114" s="23">
        <f>INDEX(Model!$R114:$V114,,MATCH(Model!AK$14,Model!$R$14:'Model'!$V$14,FALSE))*INDEX(Model!$X114:$AB114,MATCH(Model!AK$12+Model!AK$13,Model!$X$14:$AB$14,FALSE))</f>
        <v>1</v>
      </c>
      <c r="AL114" s="23">
        <f>INDEX(Model!$R114:$V114,,MATCH(Model!AL$14,Model!$R$14:'Model'!$V$14,FALSE))*INDEX(Model!$X114:$AB114,MATCH(Model!AL$12+Model!AL$13,Model!$X$14:$AB$14,FALSE))</f>
        <v>1</v>
      </c>
      <c r="AM114" s="23">
        <f>INDEX(Model!$R114:$V114,,MATCH(Model!AM$14,Model!$R$14:'Model'!$V$14,FALSE))*INDEX(Model!$X114:$AB114,MATCH(Model!AM$12+Model!AM$13,Model!$X$14:$AB$14,FALSE))</f>
        <v>1</v>
      </c>
      <c r="AN114" s="23">
        <f>INDEX(Model!$R114:$V114,,MATCH(Model!AN$14,Model!$R$14:'Model'!$V$14,FALSE))*INDEX(Model!$X114:$AB114,MATCH(Model!AN$12+Model!AN$13,Model!$X$14:$AB$14,FALSE))</f>
        <v>0.65</v>
      </c>
      <c r="AO114" s="23">
        <f>INDEX(Model!$R114:$V114,,MATCH(Model!AO$14,Model!$R$14:'Model'!$V$14,FALSE))*INDEX(Model!$X114:$AB114,MATCH(Model!AO$12+Model!AO$13,Model!$X$14:$AB$14,FALSE))</f>
        <v>1</v>
      </c>
      <c r="AP114" s="23">
        <f>INDEX(Model!$R114:$V114,,MATCH(Model!AP$14,Model!$R$14:'Model'!$V$14,FALSE))*INDEX(Model!$X114:$AB114,MATCH(Model!AP$12+Model!AP$13,Model!$X$14:$AB$14,FALSE))</f>
        <v>1</v>
      </c>
      <c r="AQ114" s="23">
        <f>INDEX(Model!$R114:$V114,,MATCH(Model!AQ$14,Model!$R$14:'Model'!$V$14,FALSE))*INDEX(Model!$X114:$AB114,MATCH(Model!AQ$12+Model!AQ$13,Model!$X$14:$AB$14,FALSE))</f>
        <v>1</v>
      </c>
      <c r="AR114" s="23">
        <f>INDEX(Model!$R114:$V114,,MATCH(Model!AR$14,Model!$R$14:'Model'!$V$14,FALSE))*INDEX(Model!$X114:$AB114,MATCH(Model!AR$12+Model!AR$13,Model!$X$14:$AB$14,FALSE))</f>
        <v>1</v>
      </c>
      <c r="AS114" s="23">
        <f>INDEX(Model!$R114:$V114,,MATCH(Model!AS$14,Model!$R$14:'Model'!$V$14,FALSE))*INDEX(Model!$X114:$AB114,MATCH(Model!AS$12+Model!AS$13,Model!$X$14:$AB$14,FALSE))</f>
        <v>0.65</v>
      </c>
      <c r="AT114" s="23">
        <f>INDEX(Model!$R114:$V114,,MATCH(Model!AT$14,Model!$R$14:'Model'!$V$14,FALSE))*INDEX(Model!$X114:$AB114,MATCH(Model!AT$12+Model!AT$13,Model!$X$14:$AB$14,FALSE))</f>
        <v>1</v>
      </c>
      <c r="AU114" s="23">
        <f>INDEX(Model!$R114:$V114,,MATCH(Model!AU$14,Model!$R$14:'Model'!$V$14,FALSE))*INDEX(Model!$X114:$AB114,MATCH(Model!AU$12+Model!AU$13,Model!$X$14:$AB$14,FALSE))</f>
        <v>1</v>
      </c>
      <c r="AV114" s="23">
        <f>INDEX(Model!$R114:$V114,,MATCH(Model!AV$14,Model!$R$14:'Model'!$V$14,FALSE))*INDEX(Model!$X114:$AB114,MATCH(Model!AV$12+Model!AV$13,Model!$X$14:$AB$14,FALSE))</f>
        <v>1</v>
      </c>
      <c r="AW114" s="23">
        <f>INDEX(Model!$R114:$V114,,MATCH(Model!AW$14,Model!$R$14:'Model'!$V$14,FALSE))*INDEX(Model!$X114:$AB114,MATCH(Model!AW$12+Model!AW$13,Model!$X$14:$AB$14,FALSE))</f>
        <v>1</v>
      </c>
      <c r="AX114" s="23">
        <f>INDEX(Model!$R114:$V114,,MATCH(Model!AX$14,Model!$R$14:'Model'!$V$14,FALSE))*INDEX(Model!$X114:$AB114,MATCH(Model!AX$12+Model!AX$13,Model!$X$14:$AB$14,FALSE))</f>
        <v>0.65</v>
      </c>
      <c r="AY114" s="23">
        <f>INDEX(Model!$R114:$V114,,MATCH(Model!AY$14,Model!$R$14:'Model'!$V$14,FALSE))*INDEX(Model!$X114:$AB114,MATCH(Model!AY$12+Model!AY$13,Model!$X$14:$AB$14,FALSE))</f>
        <v>1</v>
      </c>
      <c r="AZ114" s="23">
        <f>INDEX(Model!$R114:$V114,,MATCH(Model!AZ$14,Model!$R$14:'Model'!$V$14,FALSE))*INDEX(Model!$X114:$AB114,MATCH(Model!AZ$12+Model!AZ$13,Model!$X$14:$AB$14,FALSE))</f>
        <v>1</v>
      </c>
      <c r="BA114" s="23">
        <f>INDEX(Model!$R114:$V114,,MATCH(Model!BA$14,Model!$R$14:'Model'!$V$14,FALSE))*INDEX(Model!$X114:$AB114,MATCH(Model!BA$12+Model!BA$13,Model!$X$14:$AB$14,FALSE))</f>
        <v>1</v>
      </c>
      <c r="BB114" s="23">
        <f>INDEX(Model!$R114:$V114,,MATCH(Model!BB$14,Model!$R$14:'Model'!$V$14,FALSE))*INDEX(Model!$X114:$AB114,MATCH(Model!BB$12+Model!BB$13,Model!$X$14:$AB$14,FALSE))</f>
        <v>1</v>
      </c>
      <c r="BC114" s="23">
        <f>INDEX(Model!$R114:$V114,,MATCH(Model!BC$14,Model!$R$14:'Model'!$V$14,FALSE))*INDEX(Model!$X114:$AB114,MATCH(Model!BC$12+Model!BC$13,Model!$X$14:$AB$14,FALSE))</f>
        <v>0.65</v>
      </c>
      <c r="BD114" s="60"/>
      <c r="BE114" s="33">
        <f>Model!C114*1%</f>
        <v>158.57349510098294</v>
      </c>
      <c r="BF114" s="1"/>
      <c r="BG114" s="1"/>
      <c r="BH114" s="38">
        <f>IF(Model!$C114&lt;Model!CI$12,Model!CI$13,0)</f>
        <v>0</v>
      </c>
      <c r="BI114" s="38">
        <f>IF(Model!$C114&lt;Model!CJ$12,Model!CJ$13,0)</f>
        <v>0</v>
      </c>
      <c r="BJ114" s="38">
        <f>IF(Model!$C114&lt;Model!CK$12,Model!CK$13,0)</f>
        <v>0</v>
      </c>
      <c r="BK114" s="38">
        <f>IF(Model!$C114&lt;Model!CL$12,Model!CL$13,0)</f>
        <v>0</v>
      </c>
      <c r="BL114" s="38">
        <f>IF(Model!$C114&lt;Model!CM$12,Model!CM$13,0)</f>
        <v>0</v>
      </c>
      <c r="BM114" s="38">
        <f>IF(Model!$C114&lt;Model!CN$12,Model!CN$13,0)</f>
        <v>0</v>
      </c>
      <c r="BN114" s="38">
        <f>IF(Model!$C114&lt;Model!CO$12,Model!CO$13,0)</f>
        <v>0</v>
      </c>
      <c r="BO114" s="38">
        <f>IF(Model!$C114&lt;Model!CP$12,Model!CP$13,0)</f>
        <v>0</v>
      </c>
      <c r="BP114" s="38">
        <f>IF(Model!$C114&lt;Model!CQ$12,Model!CQ$13,0)</f>
        <v>0</v>
      </c>
      <c r="BQ114" s="38">
        <f>IF(Model!$C114&lt;Model!CR$12,Model!CR$13,0)</f>
        <v>0</v>
      </c>
      <c r="BR114" s="38">
        <f>IF(Model!$C114&lt;Model!CS$12,Model!CS$13,0)</f>
        <v>0</v>
      </c>
      <c r="BS114" s="38">
        <f>IF(Model!$C114&lt;Model!CT$12,Model!CT$13,0)</f>
        <v>0</v>
      </c>
      <c r="BT114" s="38">
        <f>IF(Model!$C114&lt;Model!CU$12,Model!CU$13,0)</f>
        <v>0</v>
      </c>
      <c r="BU114" s="38">
        <f>IF(Model!$C114&lt;Model!CV$12,Model!CV$13,0)</f>
        <v>0</v>
      </c>
      <c r="BV114" s="38">
        <f>IF(Model!$C114&lt;Model!CW$12,Model!CW$13,0)</f>
        <v>0</v>
      </c>
      <c r="BW114" s="38">
        <f>IF(Model!$C114&lt;Model!CX$12,Model!CX$13,0)</f>
        <v>0</v>
      </c>
      <c r="BX114" s="38">
        <f>IF(Model!$C114&lt;Model!CY$12,Model!CY$13,0)</f>
        <v>0</v>
      </c>
      <c r="BY114" s="38">
        <f>IF(Model!$C114&lt;Model!CZ$12,Model!CZ$13,0)</f>
        <v>0</v>
      </c>
      <c r="BZ114" s="38">
        <f>IF(Model!$C114&lt;Model!DA$12,Model!DA$13,0)</f>
        <v>0</v>
      </c>
      <c r="CA114" s="38">
        <f>IF(Model!$C114&lt;Model!DB$12,Model!DB$13,0)</f>
        <v>0</v>
      </c>
      <c r="CB114" s="38">
        <f>IF(Model!$C114&lt;Model!DC$12,Model!DC$13,0)</f>
        <v>0</v>
      </c>
      <c r="CC114" s="38">
        <f>IF(Model!$C114&lt;Model!DD$12,Model!DD$13,0)</f>
        <v>0</v>
      </c>
      <c r="CD114" s="38">
        <f>IF(Model!$C114&lt;Model!DE$12,Model!DE$13,0)</f>
        <v>0</v>
      </c>
      <c r="CE114" s="38">
        <f>IF(Model!$C114&lt;Model!DF$12,Model!DF$13,0)</f>
        <v>0</v>
      </c>
      <c r="CF114" s="38">
        <f>IF(Model!$C114&lt;Model!DG$12,Model!DG$13,0)</f>
        <v>0</v>
      </c>
      <c r="CG114" s="1"/>
      <c r="CH114" s="1"/>
      <c r="CI114" s="40">
        <f>Model!$BE114+Model!BH114-50</f>
        <v>108.57349510098294</v>
      </c>
      <c r="CJ114" s="40">
        <f>Model!$BE114+Model!BI114-50</f>
        <v>108.57349510098294</v>
      </c>
      <c r="CK114" s="40">
        <f>Model!$BE114+Model!BJ114-50</f>
        <v>108.57349510098294</v>
      </c>
      <c r="CL114" s="40">
        <f>Model!$BE114+Model!BK114-50</f>
        <v>108.57349510098294</v>
      </c>
      <c r="CM114" s="40">
        <f>Model!$BE114+Model!BL114-50</f>
        <v>108.57349510098294</v>
      </c>
      <c r="CN114" s="40">
        <f>Model!$BE114+Model!BM114-50</f>
        <v>108.57349510098294</v>
      </c>
      <c r="CO114" s="40">
        <f>Model!$BE114+Model!BN114-50</f>
        <v>108.57349510098294</v>
      </c>
      <c r="CP114" s="40">
        <f>Model!$BE114+Model!BO114-50</f>
        <v>108.57349510098294</v>
      </c>
      <c r="CQ114" s="40">
        <f>Model!$BE114+Model!BP114-50</f>
        <v>108.57349510098294</v>
      </c>
      <c r="CR114" s="40">
        <f>Model!$BE114+Model!BQ114-50</f>
        <v>108.57349510098294</v>
      </c>
      <c r="CS114" s="40">
        <f>Model!$BE114+Model!BR114-50</f>
        <v>108.57349510098294</v>
      </c>
      <c r="CT114" s="40">
        <f>Model!$BE114+Model!BS114-50</f>
        <v>108.57349510098294</v>
      </c>
      <c r="CU114" s="40">
        <f>Model!$BE114+Model!BT114-50</f>
        <v>108.57349510098294</v>
      </c>
      <c r="CV114" s="40">
        <f>Model!$BE114+Model!BU114-50</f>
        <v>108.57349510098294</v>
      </c>
      <c r="CW114" s="40">
        <f>Model!$BE114+Model!BV114-50</f>
        <v>108.57349510098294</v>
      </c>
      <c r="CX114" s="40">
        <f>Model!$BE114+Model!BW114-50</f>
        <v>108.57349510098294</v>
      </c>
      <c r="CY114" s="40">
        <f>Model!$BE114+Model!BX114-50</f>
        <v>108.57349510098294</v>
      </c>
      <c r="CZ114" s="40">
        <f>Model!$BE114+Model!BY114-50</f>
        <v>108.57349510098294</v>
      </c>
      <c r="DA114" s="40">
        <f>Model!$BE114+Model!BZ114-50</f>
        <v>108.57349510098294</v>
      </c>
      <c r="DB114" s="40">
        <f>Model!$BE114+Model!CA114-50</f>
        <v>108.57349510098294</v>
      </c>
      <c r="DC114" s="40">
        <f>Model!$BE114+Model!CB114-50</f>
        <v>108.57349510098294</v>
      </c>
      <c r="DD114" s="40">
        <f>Model!$BE114+Model!CC114-50</f>
        <v>108.57349510098294</v>
      </c>
      <c r="DE114" s="40">
        <f>Model!$BE114+Model!CD114-50</f>
        <v>108.57349510098294</v>
      </c>
      <c r="DF114" s="40">
        <f>Model!$BE114+Model!CE114-50</f>
        <v>108.57349510098294</v>
      </c>
      <c r="DG114" s="40">
        <f>Model!$BE114+Model!CF114-50</f>
        <v>108.57349510098294</v>
      </c>
      <c r="DH114" s="36"/>
      <c r="DI114" s="36"/>
      <c r="DJ114" s="40">
        <f>Model!AE114*Model!CI114</f>
        <v>108.57349510098294</v>
      </c>
      <c r="DK114" s="40">
        <f>Model!AF114*Model!CJ114</f>
        <v>108.57349510098294</v>
      </c>
      <c r="DL114" s="40">
        <f>Model!AG114*Model!CK114</f>
        <v>108.57349510098294</v>
      </c>
      <c r="DM114" s="40">
        <f>Model!AH114*Model!CL114</f>
        <v>108.57349510098294</v>
      </c>
      <c r="DN114" s="40">
        <f>Model!AI114*Model!CM114</f>
        <v>70.572771815638916</v>
      </c>
      <c r="DO114" s="40">
        <f>Model!AJ114*Model!CN114</f>
        <v>108.57349510098294</v>
      </c>
      <c r="DP114" s="40">
        <f>Model!AK114*Model!CO114</f>
        <v>108.57349510098294</v>
      </c>
      <c r="DQ114" s="40">
        <f>Model!AL114*Model!CP114</f>
        <v>108.57349510098294</v>
      </c>
      <c r="DR114" s="40">
        <f>Model!AM114*Model!CQ114</f>
        <v>108.57349510098294</v>
      </c>
      <c r="DS114" s="40">
        <f>Model!AN114*Model!CR114</f>
        <v>70.572771815638916</v>
      </c>
      <c r="DT114" s="40">
        <f>Model!AO114*Model!CS114</f>
        <v>108.57349510098294</v>
      </c>
      <c r="DU114" s="40">
        <f>Model!AP114*Model!CT114</f>
        <v>108.57349510098294</v>
      </c>
      <c r="DV114" s="40">
        <f>Model!AQ114*Model!CU114</f>
        <v>108.57349510098294</v>
      </c>
      <c r="DW114" s="40">
        <f>Model!AR114*Model!CV114</f>
        <v>108.57349510098294</v>
      </c>
      <c r="DX114" s="40">
        <f>Model!AS114*Model!CW114</f>
        <v>70.572771815638916</v>
      </c>
      <c r="DY114" s="40">
        <f>Model!AT114*Model!CX114</f>
        <v>108.57349510098294</v>
      </c>
      <c r="DZ114" s="40">
        <f>Model!AU114*Model!CY114</f>
        <v>108.57349510098294</v>
      </c>
      <c r="EA114" s="40">
        <f>Model!AV114*Model!CZ114</f>
        <v>108.57349510098294</v>
      </c>
      <c r="EB114" s="40">
        <f>Model!AW114*Model!DA114</f>
        <v>108.57349510098294</v>
      </c>
      <c r="EC114" s="40">
        <f>Model!AX114*Model!DB114</f>
        <v>70.572771815638916</v>
      </c>
      <c r="ED114" s="40">
        <f>Model!AY114*Model!DC114</f>
        <v>108.57349510098294</v>
      </c>
      <c r="EE114" s="40">
        <f>Model!AZ114*Model!DD114</f>
        <v>108.57349510098294</v>
      </c>
      <c r="EF114" s="40">
        <f>Model!BA114*Model!DE114</f>
        <v>108.57349510098294</v>
      </c>
      <c r="EG114" s="40">
        <f>Model!BB114*Model!DF114</f>
        <v>108.57349510098294</v>
      </c>
      <c r="EH114" s="40">
        <f>Model!BC114*Model!DG114</f>
        <v>70.572771815638916</v>
      </c>
      <c r="EI114" s="36"/>
      <c r="EJ114" s="36"/>
      <c r="EK114" s="36"/>
      <c r="EL114" s="36"/>
      <c r="EM114" s="36"/>
      <c r="EN114" s="36"/>
      <c r="EO114" s="36"/>
      <c r="EP114" s="36"/>
      <c r="EQ114" s="36"/>
      <c r="ER114" s="36"/>
      <c r="ES114" s="36"/>
      <c r="ET114" s="36"/>
      <c r="EU114" s="36"/>
    </row>
    <row r="115" spans="1:151">
      <c r="A115">
        <v>1055</v>
      </c>
      <c r="B115" s="29">
        <f>INDEX('Customer Longevity'!$A$7:$A$206,MATCH(Scratch!A115,'Customer Longevity'!$B$7:$B$206,0))</f>
        <v>14.905960171885193</v>
      </c>
      <c r="C115" s="3">
        <f ca="1">VLOOKUP(A115,'Average Balance'!A:B,2,FALSE)</f>
        <v>10916.072982207694</v>
      </c>
      <c r="D115" s="3"/>
      <c r="E115" s="29">
        <f>INDEX('Distance to Each Branch'!$C$7:$C$806,MATCH(Scratch!$A115&amp;Scratch!E$14,'Distance to Each Branch'!$K$7:$K$806,0))</f>
        <v>4.0026250092650866</v>
      </c>
      <c r="F115" s="29">
        <f>INDEX('Distance to Each Branch'!$C$7:$C$806,MATCH(Scratch!$A115&amp;Scratch!F$14,'Distance to Each Branch'!$K$7:$K$806,0))</f>
        <v>4.3193358176393106</v>
      </c>
      <c r="G115" s="29">
        <f>INDEX('Distance to Each Branch'!$C$7:$C$806,MATCH(Scratch!$A115&amp;Scratch!G$14,'Distance to Each Branch'!$K$7:$K$806,0))</f>
        <v>4.0968301763917747</v>
      </c>
      <c r="H115" s="29">
        <f>INDEX('Distance to Each Branch'!$C$7:$C$806,MATCH(Scratch!$A115&amp;Scratch!H$14,'Distance to Each Branch'!$K$7:$K$806,0))</f>
        <v>1.7542944629364852</v>
      </c>
      <c r="I115" s="29" t="str">
        <f t="shared" si="26"/>
        <v>Branch D</v>
      </c>
      <c r="K115" s="34">
        <f>MIN(Model!E115:'Model'!H115)</f>
        <v>1.7542944629364852</v>
      </c>
      <c r="L115" s="34">
        <v>0</v>
      </c>
      <c r="M115" s="29">
        <f>IF(Model!E115=Model!$K115,SMALL(Model!$E115:'Model'!$H115,2)-Model!$K115,0)</f>
        <v>0</v>
      </c>
      <c r="N115" s="29">
        <f>IF(Model!F115=Model!$K115,SMALL(Model!$E115:'Model'!$H115,2)-Model!$K115,0)</f>
        <v>0</v>
      </c>
      <c r="O115" s="29">
        <f>IF(Model!G115=Model!$K115,SMALL(Model!$E115:'Model'!$H115,2)-Model!$K115,0)</f>
        <v>0</v>
      </c>
      <c r="P115" s="29">
        <f>IF(Model!H115=Model!$K115,SMALL(Model!$E115:'Model'!$H115,2)-Model!$K115,0)</f>
        <v>2.2483305463286012</v>
      </c>
      <c r="R115" s="23">
        <v>1</v>
      </c>
      <c r="S115" s="23">
        <f>(1-IF(Model!M115=0,0,INDEX('Branch Closure Driven Attrition'!$D$9:$G$12,MATCH(Model!$B115,'Branch Closure Driven Attrition'!$C$9:$C$12,TRUE),MATCH(Model!M115,'Branch Closure Driven Attrition'!$D$8:$G$8,TRUE))))</f>
        <v>1</v>
      </c>
      <c r="T115" s="23">
        <f>(1-IF(Model!N115=0,0,INDEX('Branch Closure Driven Attrition'!$D$9:$G$12,MATCH(Model!$B115,'Branch Closure Driven Attrition'!$C$9:$C$12,TRUE),MATCH(Model!N115,'Branch Closure Driven Attrition'!$D$8:$G$8,TRUE))))</f>
        <v>1</v>
      </c>
      <c r="U115" s="23">
        <f>(1-IF(Model!O115=0,0,INDEX('Branch Closure Driven Attrition'!$D$9:$G$12,MATCH(Model!$B115,'Branch Closure Driven Attrition'!$C$9:$C$12,TRUE),MATCH(Model!O115,'Branch Closure Driven Attrition'!$D$8:$G$8,TRUE))))</f>
        <v>1</v>
      </c>
      <c r="V115" s="23">
        <f>(1-IF(Model!P115=0,0,INDEX('Branch Closure Driven Attrition'!$D$9:$G$12,MATCH(Model!$B115,'Branch Closure Driven Attrition'!$C$9:$C$12,TRUE),MATCH(Model!P115,'Branch Closure Driven Attrition'!$D$8:$G$8,TRUE))))</f>
        <v>0.65</v>
      </c>
      <c r="W115" s="29"/>
      <c r="X115" s="23">
        <f>Model!R115</f>
        <v>1</v>
      </c>
      <c r="Y115" s="23">
        <f>IF(Model!$C115&lt;'Fee Driven Attrition'!$I$8,1-IF(Model!Y$13='Fee Driven Attrition'!$J$7,'Fee Driven Attrition'!$J$8,'Fee Driven Attrition'!$K$8),1)</f>
        <v>0.9</v>
      </c>
      <c r="Z115" s="23">
        <f>IF(Model!$C115&lt;'Fee Driven Attrition'!$I$9,1-IF(Model!Z$13='Fee Driven Attrition'!$J$7,'Fee Driven Attrition'!$J$9,'Fee Driven Attrition'!$K$9),1)</f>
        <v>0.95</v>
      </c>
      <c r="AA115" s="23">
        <f>IF(Model!$C115&lt;'Fee Driven Attrition'!$I$8,1-IF(Model!AA$13='Fee Driven Attrition'!$J$7,'Fee Driven Attrition'!$J$8,'Fee Driven Attrition'!$K$8),1)</f>
        <v>0.8</v>
      </c>
      <c r="AB115" s="23">
        <f>IF(Model!$C115&lt;'Fee Driven Attrition'!$I$9,1-IF(Model!AB$13='Fee Driven Attrition'!$J$7,'Fee Driven Attrition'!$J$9,'Fee Driven Attrition'!$K$9),1)</f>
        <v>0.85</v>
      </c>
      <c r="AC115" s="29"/>
      <c r="AD115" s="23"/>
      <c r="AE115" s="23">
        <f>INDEX(Model!$R115:$V115,,MATCH(Model!AE$14,Model!$R$14:'Model'!$V$14,FALSE))*INDEX(Model!$X115:$AB115,MATCH(Model!AE$12+Model!AE$13,Model!$X$14:$AB$14,FALSE))</f>
        <v>1</v>
      </c>
      <c r="AF115" s="23">
        <f>INDEX(Model!$R115:$V115,,MATCH(Model!AF$14,Model!$R$14:'Model'!$V$14,FALSE))*INDEX(Model!$X115:$AB115,MATCH(Model!AF$12+Model!AF$13,Model!$X$14:$AB$14,FALSE))</f>
        <v>1</v>
      </c>
      <c r="AG115" s="23">
        <f>INDEX(Model!$R115:$V115,,MATCH(Model!AG$14,Model!$R$14:'Model'!$V$14,FALSE))*INDEX(Model!$X115:$AB115,MATCH(Model!AG$12+Model!AG$13,Model!$X$14:$AB$14,FALSE))</f>
        <v>1</v>
      </c>
      <c r="AH115" s="23">
        <f>INDEX(Model!$R115:$V115,,MATCH(Model!AH$14,Model!$R$14:'Model'!$V$14,FALSE))*INDEX(Model!$X115:$AB115,MATCH(Model!AH$12+Model!AH$13,Model!$X$14:$AB$14,FALSE))</f>
        <v>1</v>
      </c>
      <c r="AI115" s="23">
        <f>INDEX(Model!$R115:$V115,,MATCH(Model!AI$14,Model!$R$14:'Model'!$V$14,FALSE))*INDEX(Model!$X115:$AB115,MATCH(Model!AI$12+Model!AI$13,Model!$X$14:$AB$14,FALSE))</f>
        <v>0.65</v>
      </c>
      <c r="AJ115" s="23">
        <f>INDEX(Model!$R115:$V115,,MATCH(Model!AJ$14,Model!$R$14:'Model'!$V$14,FALSE))*INDEX(Model!$X115:$AB115,MATCH(Model!AJ$12+Model!AJ$13,Model!$X$14:$AB$14,FALSE))</f>
        <v>0.9</v>
      </c>
      <c r="AK115" s="23">
        <f>INDEX(Model!$R115:$V115,,MATCH(Model!AK$14,Model!$R$14:'Model'!$V$14,FALSE))*INDEX(Model!$X115:$AB115,MATCH(Model!AK$12+Model!AK$13,Model!$X$14:$AB$14,FALSE))</f>
        <v>0.9</v>
      </c>
      <c r="AL115" s="23">
        <f>INDEX(Model!$R115:$V115,,MATCH(Model!AL$14,Model!$R$14:'Model'!$V$14,FALSE))*INDEX(Model!$X115:$AB115,MATCH(Model!AL$12+Model!AL$13,Model!$X$14:$AB$14,FALSE))</f>
        <v>0.9</v>
      </c>
      <c r="AM115" s="23">
        <f>INDEX(Model!$R115:$V115,,MATCH(Model!AM$14,Model!$R$14:'Model'!$V$14,FALSE))*INDEX(Model!$X115:$AB115,MATCH(Model!AM$12+Model!AM$13,Model!$X$14:$AB$14,FALSE))</f>
        <v>0.9</v>
      </c>
      <c r="AN115" s="23">
        <f>INDEX(Model!$R115:$V115,,MATCH(Model!AN$14,Model!$R$14:'Model'!$V$14,FALSE))*INDEX(Model!$X115:$AB115,MATCH(Model!AN$12+Model!AN$13,Model!$X$14:$AB$14,FALSE))</f>
        <v>0.58500000000000008</v>
      </c>
      <c r="AO115" s="23">
        <f>INDEX(Model!$R115:$V115,,MATCH(Model!AO$14,Model!$R$14:'Model'!$V$14,FALSE))*INDEX(Model!$X115:$AB115,MATCH(Model!AO$12+Model!AO$13,Model!$X$14:$AB$14,FALSE))</f>
        <v>0.95</v>
      </c>
      <c r="AP115" s="23">
        <f>INDEX(Model!$R115:$V115,,MATCH(Model!AP$14,Model!$R$14:'Model'!$V$14,FALSE))*INDEX(Model!$X115:$AB115,MATCH(Model!AP$12+Model!AP$13,Model!$X$14:$AB$14,FALSE))</f>
        <v>0.95</v>
      </c>
      <c r="AQ115" s="23">
        <f>INDEX(Model!$R115:$V115,,MATCH(Model!AQ$14,Model!$R$14:'Model'!$V$14,FALSE))*INDEX(Model!$X115:$AB115,MATCH(Model!AQ$12+Model!AQ$13,Model!$X$14:$AB$14,FALSE))</f>
        <v>0.95</v>
      </c>
      <c r="AR115" s="23">
        <f>INDEX(Model!$R115:$V115,,MATCH(Model!AR$14,Model!$R$14:'Model'!$V$14,FALSE))*INDEX(Model!$X115:$AB115,MATCH(Model!AR$12+Model!AR$13,Model!$X$14:$AB$14,FALSE))</f>
        <v>0.95</v>
      </c>
      <c r="AS115" s="23">
        <f>INDEX(Model!$R115:$V115,,MATCH(Model!AS$14,Model!$R$14:'Model'!$V$14,FALSE))*INDEX(Model!$X115:$AB115,MATCH(Model!AS$12+Model!AS$13,Model!$X$14:$AB$14,FALSE))</f>
        <v>0.61749999999999994</v>
      </c>
      <c r="AT115" s="23">
        <f>INDEX(Model!$R115:$V115,,MATCH(Model!AT$14,Model!$R$14:'Model'!$V$14,FALSE))*INDEX(Model!$X115:$AB115,MATCH(Model!AT$12+Model!AT$13,Model!$X$14:$AB$14,FALSE))</f>
        <v>0.8</v>
      </c>
      <c r="AU115" s="23">
        <f>INDEX(Model!$R115:$V115,,MATCH(Model!AU$14,Model!$R$14:'Model'!$V$14,FALSE))*INDEX(Model!$X115:$AB115,MATCH(Model!AU$12+Model!AU$13,Model!$X$14:$AB$14,FALSE))</f>
        <v>0.8</v>
      </c>
      <c r="AV115" s="23">
        <f>INDEX(Model!$R115:$V115,,MATCH(Model!AV$14,Model!$R$14:'Model'!$V$14,FALSE))*INDEX(Model!$X115:$AB115,MATCH(Model!AV$12+Model!AV$13,Model!$X$14:$AB$14,FALSE))</f>
        <v>0.8</v>
      </c>
      <c r="AW115" s="23">
        <f>INDEX(Model!$R115:$V115,,MATCH(Model!AW$14,Model!$R$14:'Model'!$V$14,FALSE))*INDEX(Model!$X115:$AB115,MATCH(Model!AW$12+Model!AW$13,Model!$X$14:$AB$14,FALSE))</f>
        <v>0.8</v>
      </c>
      <c r="AX115" s="23">
        <f>INDEX(Model!$R115:$V115,,MATCH(Model!AX$14,Model!$R$14:'Model'!$V$14,FALSE))*INDEX(Model!$X115:$AB115,MATCH(Model!AX$12+Model!AX$13,Model!$X$14:$AB$14,FALSE))</f>
        <v>0.52</v>
      </c>
      <c r="AY115" s="23">
        <f>INDEX(Model!$R115:$V115,,MATCH(Model!AY$14,Model!$R$14:'Model'!$V$14,FALSE))*INDEX(Model!$X115:$AB115,MATCH(Model!AY$12+Model!AY$13,Model!$X$14:$AB$14,FALSE))</f>
        <v>0.85</v>
      </c>
      <c r="AZ115" s="23">
        <f>INDEX(Model!$R115:$V115,,MATCH(Model!AZ$14,Model!$R$14:'Model'!$V$14,FALSE))*INDEX(Model!$X115:$AB115,MATCH(Model!AZ$12+Model!AZ$13,Model!$X$14:$AB$14,FALSE))</f>
        <v>0.85</v>
      </c>
      <c r="BA115" s="23">
        <f>INDEX(Model!$R115:$V115,,MATCH(Model!BA$14,Model!$R$14:'Model'!$V$14,FALSE))*INDEX(Model!$X115:$AB115,MATCH(Model!BA$12+Model!BA$13,Model!$X$14:$AB$14,FALSE))</f>
        <v>0.85</v>
      </c>
      <c r="BB115" s="23">
        <f>INDEX(Model!$R115:$V115,,MATCH(Model!BB$14,Model!$R$14:'Model'!$V$14,FALSE))*INDEX(Model!$X115:$AB115,MATCH(Model!BB$12+Model!BB$13,Model!$X$14:$AB$14,FALSE))</f>
        <v>0.85</v>
      </c>
      <c r="BC115" s="23">
        <f>INDEX(Model!$R115:$V115,,MATCH(Model!BC$14,Model!$R$14:'Model'!$V$14,FALSE))*INDEX(Model!$X115:$AB115,MATCH(Model!BC$12+Model!BC$13,Model!$X$14:$AB$14,FALSE))</f>
        <v>0.55249999999999999</v>
      </c>
      <c r="BD115" s="60"/>
      <c r="BE115" s="33">
        <f>Model!C115*1%</f>
        <v>109.16072982207695</v>
      </c>
      <c r="BF115" s="1"/>
      <c r="BG115" s="1"/>
      <c r="BH115" s="38">
        <f>IF(Model!$C115&lt;Model!CI$12,Model!CI$13,0)</f>
        <v>0</v>
      </c>
      <c r="BI115" s="38">
        <f>IF(Model!$C115&lt;Model!CJ$12,Model!CJ$13,0)</f>
        <v>0</v>
      </c>
      <c r="BJ115" s="38">
        <f>IF(Model!$C115&lt;Model!CK$12,Model!CK$13,0)</f>
        <v>0</v>
      </c>
      <c r="BK115" s="38">
        <f>IF(Model!$C115&lt;Model!CL$12,Model!CL$13,0)</f>
        <v>0</v>
      </c>
      <c r="BL115" s="38">
        <f>IF(Model!$C115&lt;Model!CM$12,Model!CM$13,0)</f>
        <v>0</v>
      </c>
      <c r="BM115" s="38">
        <f>IF(Model!$C115&lt;Model!CN$12,Model!CN$13,0)</f>
        <v>40</v>
      </c>
      <c r="BN115" s="38">
        <f>IF(Model!$C115&lt;Model!CO$12,Model!CO$13,0)</f>
        <v>40</v>
      </c>
      <c r="BO115" s="38">
        <f>IF(Model!$C115&lt;Model!CP$12,Model!CP$13,0)</f>
        <v>40</v>
      </c>
      <c r="BP115" s="38">
        <f>IF(Model!$C115&lt;Model!CQ$12,Model!CQ$13,0)</f>
        <v>40</v>
      </c>
      <c r="BQ115" s="38">
        <f>IF(Model!$C115&lt;Model!CR$12,Model!CR$13,0)</f>
        <v>40</v>
      </c>
      <c r="BR115" s="38">
        <f>IF(Model!$C115&lt;Model!CS$12,Model!CS$13,0)</f>
        <v>40</v>
      </c>
      <c r="BS115" s="38">
        <f>IF(Model!$C115&lt;Model!CT$12,Model!CT$13,0)</f>
        <v>40</v>
      </c>
      <c r="BT115" s="38">
        <f>IF(Model!$C115&lt;Model!CU$12,Model!CU$13,0)</f>
        <v>40</v>
      </c>
      <c r="BU115" s="38">
        <f>IF(Model!$C115&lt;Model!CV$12,Model!CV$13,0)</f>
        <v>40</v>
      </c>
      <c r="BV115" s="38">
        <f>IF(Model!$C115&lt;Model!CW$12,Model!CW$13,0)</f>
        <v>40</v>
      </c>
      <c r="BW115" s="38">
        <f>IF(Model!$C115&lt;Model!CX$12,Model!CX$13,0)</f>
        <v>60</v>
      </c>
      <c r="BX115" s="38">
        <f>IF(Model!$C115&lt;Model!CY$12,Model!CY$13,0)</f>
        <v>60</v>
      </c>
      <c r="BY115" s="38">
        <f>IF(Model!$C115&lt;Model!CZ$12,Model!CZ$13,0)</f>
        <v>60</v>
      </c>
      <c r="BZ115" s="38">
        <f>IF(Model!$C115&lt;Model!DA$12,Model!DA$13,0)</f>
        <v>60</v>
      </c>
      <c r="CA115" s="38">
        <f>IF(Model!$C115&lt;Model!DB$12,Model!DB$13,0)</f>
        <v>60</v>
      </c>
      <c r="CB115" s="38">
        <f>IF(Model!$C115&lt;Model!DC$12,Model!DC$13,0)</f>
        <v>60</v>
      </c>
      <c r="CC115" s="38">
        <f>IF(Model!$C115&lt;Model!DD$12,Model!DD$13,0)</f>
        <v>60</v>
      </c>
      <c r="CD115" s="38">
        <f>IF(Model!$C115&lt;Model!DE$12,Model!DE$13,0)</f>
        <v>60</v>
      </c>
      <c r="CE115" s="38">
        <f>IF(Model!$C115&lt;Model!DF$12,Model!DF$13,0)</f>
        <v>60</v>
      </c>
      <c r="CF115" s="38">
        <f>IF(Model!$C115&lt;Model!DG$12,Model!DG$13,0)</f>
        <v>60</v>
      </c>
      <c r="CG115" s="1"/>
      <c r="CH115" s="1"/>
      <c r="CI115" s="40">
        <f>Model!$BE115+Model!BH115-50</f>
        <v>59.160729822076945</v>
      </c>
      <c r="CJ115" s="40">
        <f>Model!$BE115+Model!BI115-50</f>
        <v>59.160729822076945</v>
      </c>
      <c r="CK115" s="40">
        <f>Model!$BE115+Model!BJ115-50</f>
        <v>59.160729822076945</v>
      </c>
      <c r="CL115" s="40">
        <f>Model!$BE115+Model!BK115-50</f>
        <v>59.160729822076945</v>
      </c>
      <c r="CM115" s="40">
        <f>Model!$BE115+Model!BL115-50</f>
        <v>59.160729822076945</v>
      </c>
      <c r="CN115" s="40">
        <f>Model!$BE115+Model!BM115-50</f>
        <v>99.160729822076945</v>
      </c>
      <c r="CO115" s="40">
        <f>Model!$BE115+Model!BN115-50</f>
        <v>99.160729822076945</v>
      </c>
      <c r="CP115" s="40">
        <f>Model!$BE115+Model!BO115-50</f>
        <v>99.160729822076945</v>
      </c>
      <c r="CQ115" s="40">
        <f>Model!$BE115+Model!BP115-50</f>
        <v>99.160729822076945</v>
      </c>
      <c r="CR115" s="40">
        <f>Model!$BE115+Model!BQ115-50</f>
        <v>99.160729822076945</v>
      </c>
      <c r="CS115" s="40">
        <f>Model!$BE115+Model!BR115-50</f>
        <v>99.160729822076945</v>
      </c>
      <c r="CT115" s="40">
        <f>Model!$BE115+Model!BS115-50</f>
        <v>99.160729822076945</v>
      </c>
      <c r="CU115" s="40">
        <f>Model!$BE115+Model!BT115-50</f>
        <v>99.160729822076945</v>
      </c>
      <c r="CV115" s="40">
        <f>Model!$BE115+Model!BU115-50</f>
        <v>99.160729822076945</v>
      </c>
      <c r="CW115" s="40">
        <f>Model!$BE115+Model!BV115-50</f>
        <v>99.160729822076945</v>
      </c>
      <c r="CX115" s="40">
        <f>Model!$BE115+Model!BW115-50</f>
        <v>119.16072982207695</v>
      </c>
      <c r="CY115" s="40">
        <f>Model!$BE115+Model!BX115-50</f>
        <v>119.16072982207695</v>
      </c>
      <c r="CZ115" s="40">
        <f>Model!$BE115+Model!BY115-50</f>
        <v>119.16072982207695</v>
      </c>
      <c r="DA115" s="40">
        <f>Model!$BE115+Model!BZ115-50</f>
        <v>119.16072982207695</v>
      </c>
      <c r="DB115" s="40">
        <f>Model!$BE115+Model!CA115-50</f>
        <v>119.16072982207695</v>
      </c>
      <c r="DC115" s="40">
        <f>Model!$BE115+Model!CB115-50</f>
        <v>119.16072982207695</v>
      </c>
      <c r="DD115" s="40">
        <f>Model!$BE115+Model!CC115-50</f>
        <v>119.16072982207695</v>
      </c>
      <c r="DE115" s="40">
        <f>Model!$BE115+Model!CD115-50</f>
        <v>119.16072982207695</v>
      </c>
      <c r="DF115" s="40">
        <f>Model!$BE115+Model!CE115-50</f>
        <v>119.16072982207695</v>
      </c>
      <c r="DG115" s="40">
        <f>Model!$BE115+Model!CF115-50</f>
        <v>119.16072982207695</v>
      </c>
      <c r="DH115" s="36"/>
      <c r="DI115" s="36"/>
      <c r="DJ115" s="40">
        <f>Model!AE115*Model!CI115</f>
        <v>59.160729822076945</v>
      </c>
      <c r="DK115" s="40">
        <f>Model!AF115*Model!CJ115</f>
        <v>59.160729822076945</v>
      </c>
      <c r="DL115" s="40">
        <f>Model!AG115*Model!CK115</f>
        <v>59.160729822076945</v>
      </c>
      <c r="DM115" s="40">
        <f>Model!AH115*Model!CL115</f>
        <v>59.160729822076945</v>
      </c>
      <c r="DN115" s="40">
        <f>Model!AI115*Model!CM115</f>
        <v>38.454474384350014</v>
      </c>
      <c r="DO115" s="40">
        <f>Model!AJ115*Model!CN115</f>
        <v>89.244656839869251</v>
      </c>
      <c r="DP115" s="40">
        <f>Model!AK115*Model!CO115</f>
        <v>89.244656839869251</v>
      </c>
      <c r="DQ115" s="40">
        <f>Model!AL115*Model!CP115</f>
        <v>89.244656839869251</v>
      </c>
      <c r="DR115" s="40">
        <f>Model!AM115*Model!CQ115</f>
        <v>89.244656839869251</v>
      </c>
      <c r="DS115" s="40">
        <f>Model!AN115*Model!CR115</f>
        <v>58.009026945915018</v>
      </c>
      <c r="DT115" s="40">
        <f>Model!AO115*Model!CS115</f>
        <v>94.202693330973091</v>
      </c>
      <c r="DU115" s="40">
        <f>Model!AP115*Model!CT115</f>
        <v>94.202693330973091</v>
      </c>
      <c r="DV115" s="40">
        <f>Model!AQ115*Model!CU115</f>
        <v>94.202693330973091</v>
      </c>
      <c r="DW115" s="40">
        <f>Model!AR115*Model!CV115</f>
        <v>94.202693330973091</v>
      </c>
      <c r="DX115" s="40">
        <f>Model!AS115*Model!CW115</f>
        <v>61.231750665132509</v>
      </c>
      <c r="DY115" s="40">
        <f>Model!AT115*Model!CX115</f>
        <v>95.328583857661556</v>
      </c>
      <c r="DZ115" s="40">
        <f>Model!AU115*Model!CY115</f>
        <v>95.328583857661556</v>
      </c>
      <c r="EA115" s="40">
        <f>Model!AV115*Model!CZ115</f>
        <v>95.328583857661556</v>
      </c>
      <c r="EB115" s="40">
        <f>Model!AW115*Model!DA115</f>
        <v>95.328583857661556</v>
      </c>
      <c r="EC115" s="40">
        <f>Model!AX115*Model!DB115</f>
        <v>61.963579507480013</v>
      </c>
      <c r="ED115" s="40">
        <f>Model!AY115*Model!DC115</f>
        <v>101.2866203487654</v>
      </c>
      <c r="EE115" s="40">
        <f>Model!AZ115*Model!DD115</f>
        <v>101.2866203487654</v>
      </c>
      <c r="EF115" s="40">
        <f>Model!BA115*Model!DE115</f>
        <v>101.2866203487654</v>
      </c>
      <c r="EG115" s="40">
        <f>Model!BB115*Model!DF115</f>
        <v>101.2866203487654</v>
      </c>
      <c r="EH115" s="40">
        <f>Model!BC115*Model!DG115</f>
        <v>65.83630322669751</v>
      </c>
      <c r="EI115" s="36"/>
      <c r="EJ115" s="36"/>
      <c r="EK115" s="36"/>
      <c r="EL115" s="36"/>
      <c r="EM115" s="36"/>
      <c r="EN115" s="36"/>
      <c r="EO115" s="36"/>
      <c r="EP115" s="36"/>
      <c r="EQ115" s="36"/>
      <c r="ER115" s="36"/>
      <c r="ES115" s="36"/>
      <c r="ET115" s="36"/>
      <c r="EU115" s="36"/>
    </row>
    <row r="116" spans="1:151">
      <c r="A116">
        <v>1129</v>
      </c>
      <c r="B116" s="29">
        <f>INDEX('Customer Longevity'!$A$7:$A$206,MATCH(Scratch!A116,'Customer Longevity'!$B$7:$B$206,0))</f>
        <v>4.1058980979220134</v>
      </c>
      <c r="C116" s="3">
        <f ca="1">VLOOKUP(A116,'Average Balance'!A:B,2,FALSE)</f>
        <v>7013.7202093221531</v>
      </c>
      <c r="D116" s="3"/>
      <c r="E116" s="29">
        <f>INDEX('Distance to Each Branch'!$C$7:$C$806,MATCH(Scratch!$A116&amp;Scratch!E$14,'Distance to Each Branch'!$K$7:$K$806,0))</f>
        <v>4.3713071885253347</v>
      </c>
      <c r="F116" s="29">
        <f>INDEX('Distance to Each Branch'!$C$7:$C$806,MATCH(Scratch!$A116&amp;Scratch!F$14,'Distance to Each Branch'!$K$7:$K$806,0))</f>
        <v>4.4954773392812051</v>
      </c>
      <c r="G116" s="29">
        <f>INDEX('Distance to Each Branch'!$C$7:$C$806,MATCH(Scratch!$A116&amp;Scratch!G$14,'Distance to Each Branch'!$K$7:$K$806,0))</f>
        <v>2.6425268213457542</v>
      </c>
      <c r="H116" s="29">
        <f>INDEX('Distance to Each Branch'!$C$7:$C$806,MATCH(Scratch!$A116&amp;Scratch!H$14,'Distance to Each Branch'!$K$7:$K$806,0))</f>
        <v>0.72100337327581399</v>
      </c>
      <c r="I116" s="29" t="str">
        <f t="shared" si="26"/>
        <v>Branch D</v>
      </c>
      <c r="K116" s="34">
        <f>MIN(Model!E116:'Model'!H116)</f>
        <v>0.72100337327581399</v>
      </c>
      <c r="L116" s="34">
        <v>0</v>
      </c>
      <c r="M116" s="29">
        <f>IF(Model!E116=Model!$K116,SMALL(Model!$E116:'Model'!$H116,2)-Model!$K116,0)</f>
        <v>0</v>
      </c>
      <c r="N116" s="29">
        <f>IF(Model!F116=Model!$K116,SMALL(Model!$E116:'Model'!$H116,2)-Model!$K116,0)</f>
        <v>0</v>
      </c>
      <c r="O116" s="29">
        <f>IF(Model!G116=Model!$K116,SMALL(Model!$E116:'Model'!$H116,2)-Model!$K116,0)</f>
        <v>0</v>
      </c>
      <c r="P116" s="29">
        <f>IF(Model!H116=Model!$K116,SMALL(Model!$E116:'Model'!$H116,2)-Model!$K116,0)</f>
        <v>1.9215234480699404</v>
      </c>
      <c r="R116" s="23">
        <v>1</v>
      </c>
      <c r="S116" s="23">
        <f>(1-IF(Model!M116=0,0,INDEX('Branch Closure Driven Attrition'!$D$9:$G$12,MATCH(Model!$B116,'Branch Closure Driven Attrition'!$C$9:$C$12,TRUE),MATCH(Model!M116,'Branch Closure Driven Attrition'!$D$8:$G$8,TRUE))))</f>
        <v>1</v>
      </c>
      <c r="T116" s="23">
        <f>(1-IF(Model!N116=0,0,INDEX('Branch Closure Driven Attrition'!$D$9:$G$12,MATCH(Model!$B116,'Branch Closure Driven Attrition'!$C$9:$C$12,TRUE),MATCH(Model!N116,'Branch Closure Driven Attrition'!$D$8:$G$8,TRUE))))</f>
        <v>1</v>
      </c>
      <c r="U116" s="23">
        <f>(1-IF(Model!O116=0,0,INDEX('Branch Closure Driven Attrition'!$D$9:$G$12,MATCH(Model!$B116,'Branch Closure Driven Attrition'!$C$9:$C$12,TRUE),MATCH(Model!O116,'Branch Closure Driven Attrition'!$D$8:$G$8,TRUE))))</f>
        <v>1</v>
      </c>
      <c r="V116" s="23">
        <f>(1-IF(Model!P116=0,0,INDEX('Branch Closure Driven Attrition'!$D$9:$G$12,MATCH(Model!$B116,'Branch Closure Driven Attrition'!$C$9:$C$12,TRUE),MATCH(Model!P116,'Branch Closure Driven Attrition'!$D$8:$G$8,TRUE))))</f>
        <v>0.6</v>
      </c>
      <c r="W116" s="29"/>
      <c r="X116" s="23">
        <f>Model!R116</f>
        <v>1</v>
      </c>
      <c r="Y116" s="23">
        <f>IF(Model!$C116&lt;'Fee Driven Attrition'!$I$8,1-IF(Model!Y$13='Fee Driven Attrition'!$J$7,'Fee Driven Attrition'!$J$8,'Fee Driven Attrition'!$K$8),1)</f>
        <v>0.9</v>
      </c>
      <c r="Z116" s="23">
        <f>IF(Model!$C116&lt;'Fee Driven Attrition'!$I$9,1-IF(Model!Z$13='Fee Driven Attrition'!$J$7,'Fee Driven Attrition'!$J$9,'Fee Driven Attrition'!$K$9),1)</f>
        <v>0.95</v>
      </c>
      <c r="AA116" s="23">
        <f>IF(Model!$C116&lt;'Fee Driven Attrition'!$I$8,1-IF(Model!AA$13='Fee Driven Attrition'!$J$7,'Fee Driven Attrition'!$J$8,'Fee Driven Attrition'!$K$8),1)</f>
        <v>0.8</v>
      </c>
      <c r="AB116" s="23">
        <f>IF(Model!$C116&lt;'Fee Driven Attrition'!$I$9,1-IF(Model!AB$13='Fee Driven Attrition'!$J$7,'Fee Driven Attrition'!$J$9,'Fee Driven Attrition'!$K$9),1)</f>
        <v>0.85</v>
      </c>
      <c r="AC116" s="29"/>
      <c r="AD116" s="23"/>
      <c r="AE116" s="23">
        <f>INDEX(Model!$R116:$V116,,MATCH(Model!AE$14,Model!$R$14:'Model'!$V$14,FALSE))*INDEX(Model!$X116:$AB116,MATCH(Model!AE$12+Model!AE$13,Model!$X$14:$AB$14,FALSE))</f>
        <v>1</v>
      </c>
      <c r="AF116" s="23">
        <f>INDEX(Model!$R116:$V116,,MATCH(Model!AF$14,Model!$R$14:'Model'!$V$14,FALSE))*INDEX(Model!$X116:$AB116,MATCH(Model!AF$12+Model!AF$13,Model!$X$14:$AB$14,FALSE))</f>
        <v>1</v>
      </c>
      <c r="AG116" s="23">
        <f>INDEX(Model!$R116:$V116,,MATCH(Model!AG$14,Model!$R$14:'Model'!$V$14,FALSE))*INDEX(Model!$X116:$AB116,MATCH(Model!AG$12+Model!AG$13,Model!$X$14:$AB$14,FALSE))</f>
        <v>1</v>
      </c>
      <c r="AH116" s="23">
        <f>INDEX(Model!$R116:$V116,,MATCH(Model!AH$14,Model!$R$14:'Model'!$V$14,FALSE))*INDEX(Model!$X116:$AB116,MATCH(Model!AH$12+Model!AH$13,Model!$X$14:$AB$14,FALSE))</f>
        <v>1</v>
      </c>
      <c r="AI116" s="23">
        <f>INDEX(Model!$R116:$V116,,MATCH(Model!AI$14,Model!$R$14:'Model'!$V$14,FALSE))*INDEX(Model!$X116:$AB116,MATCH(Model!AI$12+Model!AI$13,Model!$X$14:$AB$14,FALSE))</f>
        <v>0.6</v>
      </c>
      <c r="AJ116" s="23">
        <f>INDEX(Model!$R116:$V116,,MATCH(Model!AJ$14,Model!$R$14:'Model'!$V$14,FALSE))*INDEX(Model!$X116:$AB116,MATCH(Model!AJ$12+Model!AJ$13,Model!$X$14:$AB$14,FALSE))</f>
        <v>0.9</v>
      </c>
      <c r="AK116" s="23">
        <f>INDEX(Model!$R116:$V116,,MATCH(Model!AK$14,Model!$R$14:'Model'!$V$14,FALSE))*INDEX(Model!$X116:$AB116,MATCH(Model!AK$12+Model!AK$13,Model!$X$14:$AB$14,FALSE))</f>
        <v>0.9</v>
      </c>
      <c r="AL116" s="23">
        <f>INDEX(Model!$R116:$V116,,MATCH(Model!AL$14,Model!$R$14:'Model'!$V$14,FALSE))*INDEX(Model!$X116:$AB116,MATCH(Model!AL$12+Model!AL$13,Model!$X$14:$AB$14,FALSE))</f>
        <v>0.9</v>
      </c>
      <c r="AM116" s="23">
        <f>INDEX(Model!$R116:$V116,,MATCH(Model!AM$14,Model!$R$14:'Model'!$V$14,FALSE))*INDEX(Model!$X116:$AB116,MATCH(Model!AM$12+Model!AM$13,Model!$X$14:$AB$14,FALSE))</f>
        <v>0.9</v>
      </c>
      <c r="AN116" s="23">
        <f>INDEX(Model!$R116:$V116,,MATCH(Model!AN$14,Model!$R$14:'Model'!$V$14,FALSE))*INDEX(Model!$X116:$AB116,MATCH(Model!AN$12+Model!AN$13,Model!$X$14:$AB$14,FALSE))</f>
        <v>0.54</v>
      </c>
      <c r="AO116" s="23">
        <f>INDEX(Model!$R116:$V116,,MATCH(Model!AO$14,Model!$R$14:'Model'!$V$14,FALSE))*INDEX(Model!$X116:$AB116,MATCH(Model!AO$12+Model!AO$13,Model!$X$14:$AB$14,FALSE))</f>
        <v>0.95</v>
      </c>
      <c r="AP116" s="23">
        <f>INDEX(Model!$R116:$V116,,MATCH(Model!AP$14,Model!$R$14:'Model'!$V$14,FALSE))*INDEX(Model!$X116:$AB116,MATCH(Model!AP$12+Model!AP$13,Model!$X$14:$AB$14,FALSE))</f>
        <v>0.95</v>
      </c>
      <c r="AQ116" s="23">
        <f>INDEX(Model!$R116:$V116,,MATCH(Model!AQ$14,Model!$R$14:'Model'!$V$14,FALSE))*INDEX(Model!$X116:$AB116,MATCH(Model!AQ$12+Model!AQ$13,Model!$X$14:$AB$14,FALSE))</f>
        <v>0.95</v>
      </c>
      <c r="AR116" s="23">
        <f>INDEX(Model!$R116:$V116,,MATCH(Model!AR$14,Model!$R$14:'Model'!$V$14,FALSE))*INDEX(Model!$X116:$AB116,MATCH(Model!AR$12+Model!AR$13,Model!$X$14:$AB$14,FALSE))</f>
        <v>0.95</v>
      </c>
      <c r="AS116" s="23">
        <f>INDEX(Model!$R116:$V116,,MATCH(Model!AS$14,Model!$R$14:'Model'!$V$14,FALSE))*INDEX(Model!$X116:$AB116,MATCH(Model!AS$12+Model!AS$13,Model!$X$14:$AB$14,FALSE))</f>
        <v>0.56999999999999995</v>
      </c>
      <c r="AT116" s="23">
        <f>INDEX(Model!$R116:$V116,,MATCH(Model!AT$14,Model!$R$14:'Model'!$V$14,FALSE))*INDEX(Model!$X116:$AB116,MATCH(Model!AT$12+Model!AT$13,Model!$X$14:$AB$14,FALSE))</f>
        <v>0.8</v>
      </c>
      <c r="AU116" s="23">
        <f>INDEX(Model!$R116:$V116,,MATCH(Model!AU$14,Model!$R$14:'Model'!$V$14,FALSE))*INDEX(Model!$X116:$AB116,MATCH(Model!AU$12+Model!AU$13,Model!$X$14:$AB$14,FALSE))</f>
        <v>0.8</v>
      </c>
      <c r="AV116" s="23">
        <f>INDEX(Model!$R116:$V116,,MATCH(Model!AV$14,Model!$R$14:'Model'!$V$14,FALSE))*INDEX(Model!$X116:$AB116,MATCH(Model!AV$12+Model!AV$13,Model!$X$14:$AB$14,FALSE))</f>
        <v>0.8</v>
      </c>
      <c r="AW116" s="23">
        <f>INDEX(Model!$R116:$V116,,MATCH(Model!AW$14,Model!$R$14:'Model'!$V$14,FALSE))*INDEX(Model!$X116:$AB116,MATCH(Model!AW$12+Model!AW$13,Model!$X$14:$AB$14,FALSE))</f>
        <v>0.8</v>
      </c>
      <c r="AX116" s="23">
        <f>INDEX(Model!$R116:$V116,,MATCH(Model!AX$14,Model!$R$14:'Model'!$V$14,FALSE))*INDEX(Model!$X116:$AB116,MATCH(Model!AX$12+Model!AX$13,Model!$X$14:$AB$14,FALSE))</f>
        <v>0.48</v>
      </c>
      <c r="AY116" s="23">
        <f>INDEX(Model!$R116:$V116,,MATCH(Model!AY$14,Model!$R$14:'Model'!$V$14,FALSE))*INDEX(Model!$X116:$AB116,MATCH(Model!AY$12+Model!AY$13,Model!$X$14:$AB$14,FALSE))</f>
        <v>0.85</v>
      </c>
      <c r="AZ116" s="23">
        <f>INDEX(Model!$R116:$V116,,MATCH(Model!AZ$14,Model!$R$14:'Model'!$V$14,FALSE))*INDEX(Model!$X116:$AB116,MATCH(Model!AZ$12+Model!AZ$13,Model!$X$14:$AB$14,FALSE))</f>
        <v>0.85</v>
      </c>
      <c r="BA116" s="23">
        <f>INDEX(Model!$R116:$V116,,MATCH(Model!BA$14,Model!$R$14:'Model'!$V$14,FALSE))*INDEX(Model!$X116:$AB116,MATCH(Model!BA$12+Model!BA$13,Model!$X$14:$AB$14,FALSE))</f>
        <v>0.85</v>
      </c>
      <c r="BB116" s="23">
        <f>INDEX(Model!$R116:$V116,,MATCH(Model!BB$14,Model!$R$14:'Model'!$V$14,FALSE))*INDEX(Model!$X116:$AB116,MATCH(Model!BB$12+Model!BB$13,Model!$X$14:$AB$14,FALSE))</f>
        <v>0.85</v>
      </c>
      <c r="BC116" s="23">
        <f>INDEX(Model!$R116:$V116,,MATCH(Model!BC$14,Model!$R$14:'Model'!$V$14,FALSE))*INDEX(Model!$X116:$AB116,MATCH(Model!BC$12+Model!BC$13,Model!$X$14:$AB$14,FALSE))</f>
        <v>0.51</v>
      </c>
      <c r="BD116" s="60"/>
      <c r="BE116" s="33">
        <f>Model!C116*1%</f>
        <v>70.137202093221532</v>
      </c>
      <c r="BF116" s="1"/>
      <c r="BG116" s="1"/>
      <c r="BH116" s="38">
        <f>IF(Model!$C116&lt;Model!CI$12,Model!CI$13,0)</f>
        <v>0</v>
      </c>
      <c r="BI116" s="38">
        <f>IF(Model!$C116&lt;Model!CJ$12,Model!CJ$13,0)</f>
        <v>0</v>
      </c>
      <c r="BJ116" s="38">
        <f>IF(Model!$C116&lt;Model!CK$12,Model!CK$13,0)</f>
        <v>0</v>
      </c>
      <c r="BK116" s="38">
        <f>IF(Model!$C116&lt;Model!CL$12,Model!CL$13,0)</f>
        <v>0</v>
      </c>
      <c r="BL116" s="38">
        <f>IF(Model!$C116&lt;Model!CM$12,Model!CM$13,0)</f>
        <v>0</v>
      </c>
      <c r="BM116" s="38">
        <f>IF(Model!$C116&lt;Model!CN$12,Model!CN$13,0)</f>
        <v>40</v>
      </c>
      <c r="BN116" s="38">
        <f>IF(Model!$C116&lt;Model!CO$12,Model!CO$13,0)</f>
        <v>40</v>
      </c>
      <c r="BO116" s="38">
        <f>IF(Model!$C116&lt;Model!CP$12,Model!CP$13,0)</f>
        <v>40</v>
      </c>
      <c r="BP116" s="38">
        <f>IF(Model!$C116&lt;Model!CQ$12,Model!CQ$13,0)</f>
        <v>40</v>
      </c>
      <c r="BQ116" s="38">
        <f>IF(Model!$C116&lt;Model!CR$12,Model!CR$13,0)</f>
        <v>40</v>
      </c>
      <c r="BR116" s="38">
        <f>IF(Model!$C116&lt;Model!CS$12,Model!CS$13,0)</f>
        <v>40</v>
      </c>
      <c r="BS116" s="38">
        <f>IF(Model!$C116&lt;Model!CT$12,Model!CT$13,0)</f>
        <v>40</v>
      </c>
      <c r="BT116" s="38">
        <f>IF(Model!$C116&lt;Model!CU$12,Model!CU$13,0)</f>
        <v>40</v>
      </c>
      <c r="BU116" s="38">
        <f>IF(Model!$C116&lt;Model!CV$12,Model!CV$13,0)</f>
        <v>40</v>
      </c>
      <c r="BV116" s="38">
        <f>IF(Model!$C116&lt;Model!CW$12,Model!CW$13,0)</f>
        <v>40</v>
      </c>
      <c r="BW116" s="38">
        <f>IF(Model!$C116&lt;Model!CX$12,Model!CX$13,0)</f>
        <v>60</v>
      </c>
      <c r="BX116" s="38">
        <f>IF(Model!$C116&lt;Model!CY$12,Model!CY$13,0)</f>
        <v>60</v>
      </c>
      <c r="BY116" s="38">
        <f>IF(Model!$C116&lt;Model!CZ$12,Model!CZ$13,0)</f>
        <v>60</v>
      </c>
      <c r="BZ116" s="38">
        <f>IF(Model!$C116&lt;Model!DA$12,Model!DA$13,0)</f>
        <v>60</v>
      </c>
      <c r="CA116" s="38">
        <f>IF(Model!$C116&lt;Model!DB$12,Model!DB$13,0)</f>
        <v>60</v>
      </c>
      <c r="CB116" s="38">
        <f>IF(Model!$C116&lt;Model!DC$12,Model!DC$13,0)</f>
        <v>60</v>
      </c>
      <c r="CC116" s="38">
        <f>IF(Model!$C116&lt;Model!DD$12,Model!DD$13,0)</f>
        <v>60</v>
      </c>
      <c r="CD116" s="38">
        <f>IF(Model!$C116&lt;Model!DE$12,Model!DE$13,0)</f>
        <v>60</v>
      </c>
      <c r="CE116" s="38">
        <f>IF(Model!$C116&lt;Model!DF$12,Model!DF$13,0)</f>
        <v>60</v>
      </c>
      <c r="CF116" s="38">
        <f>IF(Model!$C116&lt;Model!DG$12,Model!DG$13,0)</f>
        <v>60</v>
      </c>
      <c r="CG116" s="1"/>
      <c r="CH116" s="1"/>
      <c r="CI116" s="40">
        <f>Model!$BE116+Model!BH116-50</f>
        <v>20.137202093221532</v>
      </c>
      <c r="CJ116" s="40">
        <f>Model!$BE116+Model!BI116-50</f>
        <v>20.137202093221532</v>
      </c>
      <c r="CK116" s="40">
        <f>Model!$BE116+Model!BJ116-50</f>
        <v>20.137202093221532</v>
      </c>
      <c r="CL116" s="40">
        <f>Model!$BE116+Model!BK116-50</f>
        <v>20.137202093221532</v>
      </c>
      <c r="CM116" s="40">
        <f>Model!$BE116+Model!BL116-50</f>
        <v>20.137202093221532</v>
      </c>
      <c r="CN116" s="40">
        <f>Model!$BE116+Model!BM116-50</f>
        <v>60.137202093221532</v>
      </c>
      <c r="CO116" s="40">
        <f>Model!$BE116+Model!BN116-50</f>
        <v>60.137202093221532</v>
      </c>
      <c r="CP116" s="40">
        <f>Model!$BE116+Model!BO116-50</f>
        <v>60.137202093221532</v>
      </c>
      <c r="CQ116" s="40">
        <f>Model!$BE116+Model!BP116-50</f>
        <v>60.137202093221532</v>
      </c>
      <c r="CR116" s="40">
        <f>Model!$BE116+Model!BQ116-50</f>
        <v>60.137202093221532</v>
      </c>
      <c r="CS116" s="40">
        <f>Model!$BE116+Model!BR116-50</f>
        <v>60.137202093221532</v>
      </c>
      <c r="CT116" s="40">
        <f>Model!$BE116+Model!BS116-50</f>
        <v>60.137202093221532</v>
      </c>
      <c r="CU116" s="40">
        <f>Model!$BE116+Model!BT116-50</f>
        <v>60.137202093221532</v>
      </c>
      <c r="CV116" s="40">
        <f>Model!$BE116+Model!BU116-50</f>
        <v>60.137202093221532</v>
      </c>
      <c r="CW116" s="40">
        <f>Model!$BE116+Model!BV116-50</f>
        <v>60.137202093221532</v>
      </c>
      <c r="CX116" s="40">
        <f>Model!$BE116+Model!BW116-50</f>
        <v>80.137202093221532</v>
      </c>
      <c r="CY116" s="40">
        <f>Model!$BE116+Model!BX116-50</f>
        <v>80.137202093221532</v>
      </c>
      <c r="CZ116" s="40">
        <f>Model!$BE116+Model!BY116-50</f>
        <v>80.137202093221532</v>
      </c>
      <c r="DA116" s="40">
        <f>Model!$BE116+Model!BZ116-50</f>
        <v>80.137202093221532</v>
      </c>
      <c r="DB116" s="40">
        <f>Model!$BE116+Model!CA116-50</f>
        <v>80.137202093221532</v>
      </c>
      <c r="DC116" s="40">
        <f>Model!$BE116+Model!CB116-50</f>
        <v>80.137202093221532</v>
      </c>
      <c r="DD116" s="40">
        <f>Model!$BE116+Model!CC116-50</f>
        <v>80.137202093221532</v>
      </c>
      <c r="DE116" s="40">
        <f>Model!$BE116+Model!CD116-50</f>
        <v>80.137202093221532</v>
      </c>
      <c r="DF116" s="40">
        <f>Model!$BE116+Model!CE116-50</f>
        <v>80.137202093221532</v>
      </c>
      <c r="DG116" s="40">
        <f>Model!$BE116+Model!CF116-50</f>
        <v>80.137202093221532</v>
      </c>
      <c r="DH116" s="36"/>
      <c r="DI116" s="36"/>
      <c r="DJ116" s="40">
        <f>Model!AE116*Model!CI116</f>
        <v>20.137202093221532</v>
      </c>
      <c r="DK116" s="40">
        <f>Model!AF116*Model!CJ116</f>
        <v>20.137202093221532</v>
      </c>
      <c r="DL116" s="40">
        <f>Model!AG116*Model!CK116</f>
        <v>20.137202093221532</v>
      </c>
      <c r="DM116" s="40">
        <f>Model!AH116*Model!CL116</f>
        <v>20.137202093221532</v>
      </c>
      <c r="DN116" s="40">
        <f>Model!AI116*Model!CM116</f>
        <v>12.08232125593292</v>
      </c>
      <c r="DO116" s="40">
        <f>Model!AJ116*Model!CN116</f>
        <v>54.12348188389938</v>
      </c>
      <c r="DP116" s="40">
        <f>Model!AK116*Model!CO116</f>
        <v>54.12348188389938</v>
      </c>
      <c r="DQ116" s="40">
        <f>Model!AL116*Model!CP116</f>
        <v>54.12348188389938</v>
      </c>
      <c r="DR116" s="40">
        <f>Model!AM116*Model!CQ116</f>
        <v>54.12348188389938</v>
      </c>
      <c r="DS116" s="40">
        <f>Model!AN116*Model!CR116</f>
        <v>32.474089130339628</v>
      </c>
      <c r="DT116" s="40">
        <f>Model!AO116*Model!CS116</f>
        <v>57.130341988560453</v>
      </c>
      <c r="DU116" s="40">
        <f>Model!AP116*Model!CT116</f>
        <v>57.130341988560453</v>
      </c>
      <c r="DV116" s="40">
        <f>Model!AQ116*Model!CU116</f>
        <v>57.130341988560453</v>
      </c>
      <c r="DW116" s="40">
        <f>Model!AR116*Model!CV116</f>
        <v>57.130341988560453</v>
      </c>
      <c r="DX116" s="40">
        <f>Model!AS116*Model!CW116</f>
        <v>34.278205193136273</v>
      </c>
      <c r="DY116" s="40">
        <f>Model!AT116*Model!CX116</f>
        <v>64.109761674577229</v>
      </c>
      <c r="DZ116" s="40">
        <f>Model!AU116*Model!CY116</f>
        <v>64.109761674577229</v>
      </c>
      <c r="EA116" s="40">
        <f>Model!AV116*Model!CZ116</f>
        <v>64.109761674577229</v>
      </c>
      <c r="EB116" s="40">
        <f>Model!AW116*Model!DA116</f>
        <v>64.109761674577229</v>
      </c>
      <c r="EC116" s="40">
        <f>Model!AX116*Model!DB116</f>
        <v>38.465857004746333</v>
      </c>
      <c r="ED116" s="40">
        <f>Model!AY116*Model!DC116</f>
        <v>68.116621779238301</v>
      </c>
      <c r="EE116" s="40">
        <f>Model!AZ116*Model!DD116</f>
        <v>68.116621779238301</v>
      </c>
      <c r="EF116" s="40">
        <f>Model!BA116*Model!DE116</f>
        <v>68.116621779238301</v>
      </c>
      <c r="EG116" s="40">
        <f>Model!BB116*Model!DF116</f>
        <v>68.116621779238301</v>
      </c>
      <c r="EH116" s="40">
        <f>Model!BC116*Model!DG116</f>
        <v>40.869973067542979</v>
      </c>
      <c r="EI116" s="36"/>
      <c r="EJ116" s="36"/>
      <c r="EK116" s="36"/>
      <c r="EL116" s="36"/>
      <c r="EM116" s="36"/>
      <c r="EN116" s="36"/>
      <c r="EO116" s="36"/>
      <c r="EP116" s="36"/>
      <c r="EQ116" s="36"/>
      <c r="ER116" s="36"/>
      <c r="ES116" s="36"/>
      <c r="ET116" s="36"/>
      <c r="EU116" s="36"/>
    </row>
    <row r="117" spans="1:151">
      <c r="A117">
        <v>1054</v>
      </c>
      <c r="B117" s="29">
        <f>INDEX('Customer Longevity'!$A$7:$A$206,MATCH(Scratch!A117,'Customer Longevity'!$B$7:$B$206,0))</f>
        <v>11.520883846058938</v>
      </c>
      <c r="C117" s="3">
        <f ca="1">VLOOKUP(A117,'Average Balance'!A:B,2,FALSE)</f>
        <v>32022.396089850474</v>
      </c>
      <c r="D117" s="3"/>
      <c r="E117" s="29">
        <f>INDEX('Distance to Each Branch'!$C$7:$C$806,MATCH(Scratch!$A117&amp;Scratch!E$14,'Distance to Each Branch'!$K$7:$K$806,0))</f>
        <v>2.3958893727439992</v>
      </c>
      <c r="F117" s="29">
        <f>INDEX('Distance to Each Branch'!$C$7:$C$806,MATCH(Scratch!$A117&amp;Scratch!F$14,'Distance to Each Branch'!$K$7:$K$806,0))</f>
        <v>0.52165137445315801</v>
      </c>
      <c r="G117" s="29">
        <f>INDEX('Distance to Each Branch'!$C$7:$C$806,MATCH(Scratch!$A117&amp;Scratch!G$14,'Distance to Each Branch'!$K$7:$K$806,0))</f>
        <v>1.1522932908864685</v>
      </c>
      <c r="H117" s="29">
        <f>INDEX('Distance to Each Branch'!$C$7:$C$806,MATCH(Scratch!$A117&amp;Scratch!H$14,'Distance to Each Branch'!$K$7:$K$806,0))</f>
        <v>2.0930675760224453</v>
      </c>
      <c r="I117" s="29" t="str">
        <f t="shared" si="26"/>
        <v>Branch B</v>
      </c>
      <c r="K117" s="34">
        <f>MIN(Model!E117:'Model'!H117)</f>
        <v>0.52165137445315801</v>
      </c>
      <c r="L117" s="34">
        <v>0</v>
      </c>
      <c r="M117" s="29">
        <f>IF(Model!E117=Model!$K117,SMALL(Model!$E117:'Model'!$H117,2)-Model!$K117,0)</f>
        <v>0</v>
      </c>
      <c r="N117" s="29">
        <f>IF(Model!F117=Model!$K117,SMALL(Model!$E117:'Model'!$H117,2)-Model!$K117,0)</f>
        <v>0.63064191643331047</v>
      </c>
      <c r="O117" s="29">
        <f>IF(Model!G117=Model!$K117,SMALL(Model!$E117:'Model'!$H117,2)-Model!$K117,0)</f>
        <v>0</v>
      </c>
      <c r="P117" s="29">
        <f>IF(Model!H117=Model!$K117,SMALL(Model!$E117:'Model'!$H117,2)-Model!$K117,0)</f>
        <v>0</v>
      </c>
      <c r="R117" s="23">
        <v>1</v>
      </c>
      <c r="S117" s="23">
        <f>(1-IF(Model!M117=0,0,INDEX('Branch Closure Driven Attrition'!$D$9:$G$12,MATCH(Model!$B117,'Branch Closure Driven Attrition'!$C$9:$C$12,TRUE),MATCH(Model!M117,'Branch Closure Driven Attrition'!$D$8:$G$8,TRUE))))</f>
        <v>1</v>
      </c>
      <c r="T117" s="23">
        <f>(1-IF(Model!N117=0,0,INDEX('Branch Closure Driven Attrition'!$D$9:$G$12,MATCH(Model!$B117,'Branch Closure Driven Attrition'!$C$9:$C$12,TRUE),MATCH(Model!N117,'Branch Closure Driven Attrition'!$D$8:$G$8,TRUE))))</f>
        <v>0.7</v>
      </c>
      <c r="U117" s="23">
        <f>(1-IF(Model!O117=0,0,INDEX('Branch Closure Driven Attrition'!$D$9:$G$12,MATCH(Model!$B117,'Branch Closure Driven Attrition'!$C$9:$C$12,TRUE),MATCH(Model!O117,'Branch Closure Driven Attrition'!$D$8:$G$8,TRUE))))</f>
        <v>1</v>
      </c>
      <c r="V117" s="23">
        <f>(1-IF(Model!P117=0,0,INDEX('Branch Closure Driven Attrition'!$D$9:$G$12,MATCH(Model!$B117,'Branch Closure Driven Attrition'!$C$9:$C$12,TRUE),MATCH(Model!P117,'Branch Closure Driven Attrition'!$D$8:$G$8,TRUE))))</f>
        <v>1</v>
      </c>
      <c r="W117" s="29"/>
      <c r="X117" s="23">
        <f>Model!R117</f>
        <v>1</v>
      </c>
      <c r="Y117" s="23">
        <f>IF(Model!$C117&lt;'Fee Driven Attrition'!$I$8,1-IF(Model!Y$13='Fee Driven Attrition'!$J$7,'Fee Driven Attrition'!$J$8,'Fee Driven Attrition'!$K$8),1)</f>
        <v>1</v>
      </c>
      <c r="Z117" s="23">
        <f>IF(Model!$C117&lt;'Fee Driven Attrition'!$I$9,1-IF(Model!Z$13='Fee Driven Attrition'!$J$7,'Fee Driven Attrition'!$J$9,'Fee Driven Attrition'!$K$9),1)</f>
        <v>1</v>
      </c>
      <c r="AA117" s="23">
        <f>IF(Model!$C117&lt;'Fee Driven Attrition'!$I$8,1-IF(Model!AA$13='Fee Driven Attrition'!$J$7,'Fee Driven Attrition'!$J$8,'Fee Driven Attrition'!$K$8),1)</f>
        <v>1</v>
      </c>
      <c r="AB117" s="23">
        <f>IF(Model!$C117&lt;'Fee Driven Attrition'!$I$9,1-IF(Model!AB$13='Fee Driven Attrition'!$J$7,'Fee Driven Attrition'!$J$9,'Fee Driven Attrition'!$K$9),1)</f>
        <v>1</v>
      </c>
      <c r="AC117" s="29"/>
      <c r="AD117" s="23"/>
      <c r="AE117" s="23">
        <f>INDEX(Model!$R117:$V117,,MATCH(Model!AE$14,Model!$R$14:'Model'!$V$14,FALSE))*INDEX(Model!$X117:$AB117,MATCH(Model!AE$12+Model!AE$13,Model!$X$14:$AB$14,FALSE))</f>
        <v>1</v>
      </c>
      <c r="AF117" s="23">
        <f>INDEX(Model!$R117:$V117,,MATCH(Model!AF$14,Model!$R$14:'Model'!$V$14,FALSE))*INDEX(Model!$X117:$AB117,MATCH(Model!AF$12+Model!AF$13,Model!$X$14:$AB$14,FALSE))</f>
        <v>1</v>
      </c>
      <c r="AG117" s="23">
        <f>INDEX(Model!$R117:$V117,,MATCH(Model!AG$14,Model!$R$14:'Model'!$V$14,FALSE))*INDEX(Model!$X117:$AB117,MATCH(Model!AG$12+Model!AG$13,Model!$X$14:$AB$14,FALSE))</f>
        <v>0.7</v>
      </c>
      <c r="AH117" s="23">
        <f>INDEX(Model!$R117:$V117,,MATCH(Model!AH$14,Model!$R$14:'Model'!$V$14,FALSE))*INDEX(Model!$X117:$AB117,MATCH(Model!AH$12+Model!AH$13,Model!$X$14:$AB$14,FALSE))</f>
        <v>1</v>
      </c>
      <c r="AI117" s="23">
        <f>INDEX(Model!$R117:$V117,,MATCH(Model!AI$14,Model!$R$14:'Model'!$V$14,FALSE))*INDEX(Model!$X117:$AB117,MATCH(Model!AI$12+Model!AI$13,Model!$X$14:$AB$14,FALSE))</f>
        <v>1</v>
      </c>
      <c r="AJ117" s="23">
        <f>INDEX(Model!$R117:$V117,,MATCH(Model!AJ$14,Model!$R$14:'Model'!$V$14,FALSE))*INDEX(Model!$X117:$AB117,MATCH(Model!AJ$12+Model!AJ$13,Model!$X$14:$AB$14,FALSE))</f>
        <v>1</v>
      </c>
      <c r="AK117" s="23">
        <f>INDEX(Model!$R117:$V117,,MATCH(Model!AK$14,Model!$R$14:'Model'!$V$14,FALSE))*INDEX(Model!$X117:$AB117,MATCH(Model!AK$12+Model!AK$13,Model!$X$14:$AB$14,FALSE))</f>
        <v>1</v>
      </c>
      <c r="AL117" s="23">
        <f>INDEX(Model!$R117:$V117,,MATCH(Model!AL$14,Model!$R$14:'Model'!$V$14,FALSE))*INDEX(Model!$X117:$AB117,MATCH(Model!AL$12+Model!AL$13,Model!$X$14:$AB$14,FALSE))</f>
        <v>0.7</v>
      </c>
      <c r="AM117" s="23">
        <f>INDEX(Model!$R117:$V117,,MATCH(Model!AM$14,Model!$R$14:'Model'!$V$14,FALSE))*INDEX(Model!$X117:$AB117,MATCH(Model!AM$12+Model!AM$13,Model!$X$14:$AB$14,FALSE))</f>
        <v>1</v>
      </c>
      <c r="AN117" s="23">
        <f>INDEX(Model!$R117:$V117,,MATCH(Model!AN$14,Model!$R$14:'Model'!$V$14,FALSE))*INDEX(Model!$X117:$AB117,MATCH(Model!AN$12+Model!AN$13,Model!$X$14:$AB$14,FALSE))</f>
        <v>1</v>
      </c>
      <c r="AO117" s="23">
        <f>INDEX(Model!$R117:$V117,,MATCH(Model!AO$14,Model!$R$14:'Model'!$V$14,FALSE))*INDEX(Model!$X117:$AB117,MATCH(Model!AO$12+Model!AO$13,Model!$X$14:$AB$14,FALSE))</f>
        <v>1</v>
      </c>
      <c r="AP117" s="23">
        <f>INDEX(Model!$R117:$V117,,MATCH(Model!AP$14,Model!$R$14:'Model'!$V$14,FALSE))*INDEX(Model!$X117:$AB117,MATCH(Model!AP$12+Model!AP$13,Model!$X$14:$AB$14,FALSE))</f>
        <v>1</v>
      </c>
      <c r="AQ117" s="23">
        <f>INDEX(Model!$R117:$V117,,MATCH(Model!AQ$14,Model!$R$14:'Model'!$V$14,FALSE))*INDEX(Model!$X117:$AB117,MATCH(Model!AQ$12+Model!AQ$13,Model!$X$14:$AB$14,FALSE))</f>
        <v>0.7</v>
      </c>
      <c r="AR117" s="23">
        <f>INDEX(Model!$R117:$V117,,MATCH(Model!AR$14,Model!$R$14:'Model'!$V$14,FALSE))*INDEX(Model!$X117:$AB117,MATCH(Model!AR$12+Model!AR$13,Model!$X$14:$AB$14,FALSE))</f>
        <v>1</v>
      </c>
      <c r="AS117" s="23">
        <f>INDEX(Model!$R117:$V117,,MATCH(Model!AS$14,Model!$R$14:'Model'!$V$14,FALSE))*INDEX(Model!$X117:$AB117,MATCH(Model!AS$12+Model!AS$13,Model!$X$14:$AB$14,FALSE))</f>
        <v>1</v>
      </c>
      <c r="AT117" s="23">
        <f>INDEX(Model!$R117:$V117,,MATCH(Model!AT$14,Model!$R$14:'Model'!$V$14,FALSE))*INDEX(Model!$X117:$AB117,MATCH(Model!AT$12+Model!AT$13,Model!$X$14:$AB$14,FALSE))</f>
        <v>1</v>
      </c>
      <c r="AU117" s="23">
        <f>INDEX(Model!$R117:$V117,,MATCH(Model!AU$14,Model!$R$14:'Model'!$V$14,FALSE))*INDEX(Model!$X117:$AB117,MATCH(Model!AU$12+Model!AU$13,Model!$X$14:$AB$14,FALSE))</f>
        <v>1</v>
      </c>
      <c r="AV117" s="23">
        <f>INDEX(Model!$R117:$V117,,MATCH(Model!AV$14,Model!$R$14:'Model'!$V$14,FALSE))*INDEX(Model!$X117:$AB117,MATCH(Model!AV$12+Model!AV$13,Model!$X$14:$AB$14,FALSE))</f>
        <v>0.7</v>
      </c>
      <c r="AW117" s="23">
        <f>INDEX(Model!$R117:$V117,,MATCH(Model!AW$14,Model!$R$14:'Model'!$V$14,FALSE))*INDEX(Model!$X117:$AB117,MATCH(Model!AW$12+Model!AW$13,Model!$X$14:$AB$14,FALSE))</f>
        <v>1</v>
      </c>
      <c r="AX117" s="23">
        <f>INDEX(Model!$R117:$V117,,MATCH(Model!AX$14,Model!$R$14:'Model'!$V$14,FALSE))*INDEX(Model!$X117:$AB117,MATCH(Model!AX$12+Model!AX$13,Model!$X$14:$AB$14,FALSE))</f>
        <v>1</v>
      </c>
      <c r="AY117" s="23">
        <f>INDEX(Model!$R117:$V117,,MATCH(Model!AY$14,Model!$R$14:'Model'!$V$14,FALSE))*INDEX(Model!$X117:$AB117,MATCH(Model!AY$12+Model!AY$13,Model!$X$14:$AB$14,FALSE))</f>
        <v>1</v>
      </c>
      <c r="AZ117" s="23">
        <f>INDEX(Model!$R117:$V117,,MATCH(Model!AZ$14,Model!$R$14:'Model'!$V$14,FALSE))*INDEX(Model!$X117:$AB117,MATCH(Model!AZ$12+Model!AZ$13,Model!$X$14:$AB$14,FALSE))</f>
        <v>1</v>
      </c>
      <c r="BA117" s="23">
        <f>INDEX(Model!$R117:$V117,,MATCH(Model!BA$14,Model!$R$14:'Model'!$V$14,FALSE))*INDEX(Model!$X117:$AB117,MATCH(Model!BA$12+Model!BA$13,Model!$X$14:$AB$14,FALSE))</f>
        <v>0.7</v>
      </c>
      <c r="BB117" s="23">
        <f>INDEX(Model!$R117:$V117,,MATCH(Model!BB$14,Model!$R$14:'Model'!$V$14,FALSE))*INDEX(Model!$X117:$AB117,MATCH(Model!BB$12+Model!BB$13,Model!$X$14:$AB$14,FALSE))</f>
        <v>1</v>
      </c>
      <c r="BC117" s="23">
        <f>INDEX(Model!$R117:$V117,,MATCH(Model!BC$14,Model!$R$14:'Model'!$V$14,FALSE))*INDEX(Model!$X117:$AB117,MATCH(Model!BC$12+Model!BC$13,Model!$X$14:$AB$14,FALSE))</f>
        <v>1</v>
      </c>
      <c r="BD117" s="60"/>
      <c r="BE117" s="33">
        <f>Model!C117*1%</f>
        <v>320.22396089850474</v>
      </c>
      <c r="BF117" s="1"/>
      <c r="BG117" s="1"/>
      <c r="BH117" s="38">
        <f>IF(Model!$C117&lt;Model!CI$12,Model!CI$13,0)</f>
        <v>0</v>
      </c>
      <c r="BI117" s="38">
        <f>IF(Model!$C117&lt;Model!CJ$12,Model!CJ$13,0)</f>
        <v>0</v>
      </c>
      <c r="BJ117" s="38">
        <f>IF(Model!$C117&lt;Model!CK$12,Model!CK$13,0)</f>
        <v>0</v>
      </c>
      <c r="BK117" s="38">
        <f>IF(Model!$C117&lt;Model!CL$12,Model!CL$13,0)</f>
        <v>0</v>
      </c>
      <c r="BL117" s="38">
        <f>IF(Model!$C117&lt;Model!CM$12,Model!CM$13,0)</f>
        <v>0</v>
      </c>
      <c r="BM117" s="38">
        <f>IF(Model!$C117&lt;Model!CN$12,Model!CN$13,0)</f>
        <v>0</v>
      </c>
      <c r="BN117" s="38">
        <f>IF(Model!$C117&lt;Model!CO$12,Model!CO$13,0)</f>
        <v>0</v>
      </c>
      <c r="BO117" s="38">
        <f>IF(Model!$C117&lt;Model!CP$12,Model!CP$13,0)</f>
        <v>0</v>
      </c>
      <c r="BP117" s="38">
        <f>IF(Model!$C117&lt;Model!CQ$12,Model!CQ$13,0)</f>
        <v>0</v>
      </c>
      <c r="BQ117" s="38">
        <f>IF(Model!$C117&lt;Model!CR$12,Model!CR$13,0)</f>
        <v>0</v>
      </c>
      <c r="BR117" s="38">
        <f>IF(Model!$C117&lt;Model!CS$12,Model!CS$13,0)</f>
        <v>0</v>
      </c>
      <c r="BS117" s="38">
        <f>IF(Model!$C117&lt;Model!CT$12,Model!CT$13,0)</f>
        <v>0</v>
      </c>
      <c r="BT117" s="38">
        <f>IF(Model!$C117&lt;Model!CU$12,Model!CU$13,0)</f>
        <v>0</v>
      </c>
      <c r="BU117" s="38">
        <f>IF(Model!$C117&lt;Model!CV$12,Model!CV$13,0)</f>
        <v>0</v>
      </c>
      <c r="BV117" s="38">
        <f>IF(Model!$C117&lt;Model!CW$12,Model!CW$13,0)</f>
        <v>0</v>
      </c>
      <c r="BW117" s="38">
        <f>IF(Model!$C117&lt;Model!CX$12,Model!CX$13,0)</f>
        <v>0</v>
      </c>
      <c r="BX117" s="38">
        <f>IF(Model!$C117&lt;Model!CY$12,Model!CY$13,0)</f>
        <v>0</v>
      </c>
      <c r="BY117" s="38">
        <f>IF(Model!$C117&lt;Model!CZ$12,Model!CZ$13,0)</f>
        <v>0</v>
      </c>
      <c r="BZ117" s="38">
        <f>IF(Model!$C117&lt;Model!DA$12,Model!DA$13,0)</f>
        <v>0</v>
      </c>
      <c r="CA117" s="38">
        <f>IF(Model!$C117&lt;Model!DB$12,Model!DB$13,0)</f>
        <v>0</v>
      </c>
      <c r="CB117" s="38">
        <f>IF(Model!$C117&lt;Model!DC$12,Model!DC$13,0)</f>
        <v>0</v>
      </c>
      <c r="CC117" s="38">
        <f>IF(Model!$C117&lt;Model!DD$12,Model!DD$13,0)</f>
        <v>0</v>
      </c>
      <c r="CD117" s="38">
        <f>IF(Model!$C117&lt;Model!DE$12,Model!DE$13,0)</f>
        <v>0</v>
      </c>
      <c r="CE117" s="38">
        <f>IF(Model!$C117&lt;Model!DF$12,Model!DF$13,0)</f>
        <v>0</v>
      </c>
      <c r="CF117" s="38">
        <f>IF(Model!$C117&lt;Model!DG$12,Model!DG$13,0)</f>
        <v>0</v>
      </c>
      <c r="CG117" s="1"/>
      <c r="CH117" s="1"/>
      <c r="CI117" s="40">
        <f>Model!$BE117+Model!BH117-50</f>
        <v>270.22396089850474</v>
      </c>
      <c r="CJ117" s="40">
        <f>Model!$BE117+Model!BI117-50</f>
        <v>270.22396089850474</v>
      </c>
      <c r="CK117" s="40">
        <f>Model!$BE117+Model!BJ117-50</f>
        <v>270.22396089850474</v>
      </c>
      <c r="CL117" s="40">
        <f>Model!$BE117+Model!BK117-50</f>
        <v>270.22396089850474</v>
      </c>
      <c r="CM117" s="40">
        <f>Model!$BE117+Model!BL117-50</f>
        <v>270.22396089850474</v>
      </c>
      <c r="CN117" s="40">
        <f>Model!$BE117+Model!BM117-50</f>
        <v>270.22396089850474</v>
      </c>
      <c r="CO117" s="40">
        <f>Model!$BE117+Model!BN117-50</f>
        <v>270.22396089850474</v>
      </c>
      <c r="CP117" s="40">
        <f>Model!$BE117+Model!BO117-50</f>
        <v>270.22396089850474</v>
      </c>
      <c r="CQ117" s="40">
        <f>Model!$BE117+Model!BP117-50</f>
        <v>270.22396089850474</v>
      </c>
      <c r="CR117" s="40">
        <f>Model!$BE117+Model!BQ117-50</f>
        <v>270.22396089850474</v>
      </c>
      <c r="CS117" s="40">
        <f>Model!$BE117+Model!BR117-50</f>
        <v>270.22396089850474</v>
      </c>
      <c r="CT117" s="40">
        <f>Model!$BE117+Model!BS117-50</f>
        <v>270.22396089850474</v>
      </c>
      <c r="CU117" s="40">
        <f>Model!$BE117+Model!BT117-50</f>
        <v>270.22396089850474</v>
      </c>
      <c r="CV117" s="40">
        <f>Model!$BE117+Model!BU117-50</f>
        <v>270.22396089850474</v>
      </c>
      <c r="CW117" s="40">
        <f>Model!$BE117+Model!BV117-50</f>
        <v>270.22396089850474</v>
      </c>
      <c r="CX117" s="40">
        <f>Model!$BE117+Model!BW117-50</f>
        <v>270.22396089850474</v>
      </c>
      <c r="CY117" s="40">
        <f>Model!$BE117+Model!BX117-50</f>
        <v>270.22396089850474</v>
      </c>
      <c r="CZ117" s="40">
        <f>Model!$BE117+Model!BY117-50</f>
        <v>270.22396089850474</v>
      </c>
      <c r="DA117" s="40">
        <f>Model!$BE117+Model!BZ117-50</f>
        <v>270.22396089850474</v>
      </c>
      <c r="DB117" s="40">
        <f>Model!$BE117+Model!CA117-50</f>
        <v>270.22396089850474</v>
      </c>
      <c r="DC117" s="40">
        <f>Model!$BE117+Model!CB117-50</f>
        <v>270.22396089850474</v>
      </c>
      <c r="DD117" s="40">
        <f>Model!$BE117+Model!CC117-50</f>
        <v>270.22396089850474</v>
      </c>
      <c r="DE117" s="40">
        <f>Model!$BE117+Model!CD117-50</f>
        <v>270.22396089850474</v>
      </c>
      <c r="DF117" s="40">
        <f>Model!$BE117+Model!CE117-50</f>
        <v>270.22396089850474</v>
      </c>
      <c r="DG117" s="40">
        <f>Model!$BE117+Model!CF117-50</f>
        <v>270.22396089850474</v>
      </c>
      <c r="DH117" s="36"/>
      <c r="DI117" s="36"/>
      <c r="DJ117" s="40">
        <f>Model!AE117*Model!CI117</f>
        <v>270.22396089850474</v>
      </c>
      <c r="DK117" s="40">
        <f>Model!AF117*Model!CJ117</f>
        <v>270.22396089850474</v>
      </c>
      <c r="DL117" s="40">
        <f>Model!AG117*Model!CK117</f>
        <v>189.15677262895332</v>
      </c>
      <c r="DM117" s="40">
        <f>Model!AH117*Model!CL117</f>
        <v>270.22396089850474</v>
      </c>
      <c r="DN117" s="40">
        <f>Model!AI117*Model!CM117</f>
        <v>270.22396089850474</v>
      </c>
      <c r="DO117" s="40">
        <f>Model!AJ117*Model!CN117</f>
        <v>270.22396089850474</v>
      </c>
      <c r="DP117" s="40">
        <f>Model!AK117*Model!CO117</f>
        <v>270.22396089850474</v>
      </c>
      <c r="DQ117" s="40">
        <f>Model!AL117*Model!CP117</f>
        <v>189.15677262895332</v>
      </c>
      <c r="DR117" s="40">
        <f>Model!AM117*Model!CQ117</f>
        <v>270.22396089850474</v>
      </c>
      <c r="DS117" s="40">
        <f>Model!AN117*Model!CR117</f>
        <v>270.22396089850474</v>
      </c>
      <c r="DT117" s="40">
        <f>Model!AO117*Model!CS117</f>
        <v>270.22396089850474</v>
      </c>
      <c r="DU117" s="40">
        <f>Model!AP117*Model!CT117</f>
        <v>270.22396089850474</v>
      </c>
      <c r="DV117" s="40">
        <f>Model!AQ117*Model!CU117</f>
        <v>189.15677262895332</v>
      </c>
      <c r="DW117" s="40">
        <f>Model!AR117*Model!CV117</f>
        <v>270.22396089850474</v>
      </c>
      <c r="DX117" s="40">
        <f>Model!AS117*Model!CW117</f>
        <v>270.22396089850474</v>
      </c>
      <c r="DY117" s="40">
        <f>Model!AT117*Model!CX117</f>
        <v>270.22396089850474</v>
      </c>
      <c r="DZ117" s="40">
        <f>Model!AU117*Model!CY117</f>
        <v>270.22396089850474</v>
      </c>
      <c r="EA117" s="40">
        <f>Model!AV117*Model!CZ117</f>
        <v>189.15677262895332</v>
      </c>
      <c r="EB117" s="40">
        <f>Model!AW117*Model!DA117</f>
        <v>270.22396089850474</v>
      </c>
      <c r="EC117" s="40">
        <f>Model!AX117*Model!DB117</f>
        <v>270.22396089850474</v>
      </c>
      <c r="ED117" s="40">
        <f>Model!AY117*Model!DC117</f>
        <v>270.22396089850474</v>
      </c>
      <c r="EE117" s="40">
        <f>Model!AZ117*Model!DD117</f>
        <v>270.22396089850474</v>
      </c>
      <c r="EF117" s="40">
        <f>Model!BA117*Model!DE117</f>
        <v>189.15677262895332</v>
      </c>
      <c r="EG117" s="40">
        <f>Model!BB117*Model!DF117</f>
        <v>270.22396089850474</v>
      </c>
      <c r="EH117" s="40">
        <f>Model!BC117*Model!DG117</f>
        <v>270.22396089850474</v>
      </c>
      <c r="EI117" s="36"/>
      <c r="EJ117" s="36"/>
      <c r="EK117" s="36"/>
      <c r="EL117" s="36"/>
      <c r="EM117" s="36"/>
      <c r="EN117" s="36"/>
      <c r="EO117" s="36"/>
      <c r="EP117" s="36"/>
      <c r="EQ117" s="36"/>
      <c r="ER117" s="36"/>
      <c r="ES117" s="36"/>
      <c r="ET117" s="36"/>
      <c r="EU117" s="36"/>
    </row>
    <row r="118" spans="1:151">
      <c r="A118">
        <v>1103</v>
      </c>
      <c r="B118" s="29">
        <f>INDEX('Customer Longevity'!$A$7:$A$206,MATCH(Scratch!A118,'Customer Longevity'!$B$7:$B$206,0))</f>
        <v>5.7445717588820964</v>
      </c>
      <c r="C118" s="3">
        <f ca="1">VLOOKUP(A118,'Average Balance'!A:B,2,FALSE)</f>
        <v>13802.404449677515</v>
      </c>
      <c r="D118" s="3"/>
      <c r="E118" s="29">
        <f>INDEX('Distance to Each Branch'!$C$7:$C$806,MATCH(Scratch!$A118&amp;Scratch!E$14,'Distance to Each Branch'!$K$7:$K$806,0))</f>
        <v>3.1296904754168029</v>
      </c>
      <c r="F118" s="29">
        <f>INDEX('Distance to Each Branch'!$C$7:$C$806,MATCH(Scratch!$A118&amp;Scratch!F$14,'Distance to Each Branch'!$K$7:$K$806,0))</f>
        <v>4.4022189853812357</v>
      </c>
      <c r="G118" s="29">
        <f>INDEX('Distance to Each Branch'!$C$7:$C$806,MATCH(Scratch!$A118&amp;Scratch!G$14,'Distance to Each Branch'!$K$7:$K$806,0))</f>
        <v>3.0009551813664581</v>
      </c>
      <c r="H118" s="29">
        <f>INDEX('Distance to Each Branch'!$C$7:$C$806,MATCH(Scratch!$A118&amp;Scratch!H$14,'Distance to Each Branch'!$K$7:$K$806,0))</f>
        <v>1.3634972893228434</v>
      </c>
      <c r="I118" s="29" t="str">
        <f t="shared" si="26"/>
        <v>Branch D</v>
      </c>
      <c r="K118" s="34">
        <f>MIN(Model!E118:'Model'!H118)</f>
        <v>1.3634972893228434</v>
      </c>
      <c r="L118" s="34">
        <v>0</v>
      </c>
      <c r="M118" s="29">
        <f>IF(Model!E118=Model!$K118,SMALL(Model!$E118:'Model'!$H118,2)-Model!$K118,0)</f>
        <v>0</v>
      </c>
      <c r="N118" s="29">
        <f>IF(Model!F118=Model!$K118,SMALL(Model!$E118:'Model'!$H118,2)-Model!$K118,0)</f>
        <v>0</v>
      </c>
      <c r="O118" s="29">
        <f>IF(Model!G118=Model!$K118,SMALL(Model!$E118:'Model'!$H118,2)-Model!$K118,0)</f>
        <v>0</v>
      </c>
      <c r="P118" s="29">
        <f>IF(Model!H118=Model!$K118,SMALL(Model!$E118:'Model'!$H118,2)-Model!$K118,0)</f>
        <v>1.6374578920436147</v>
      </c>
      <c r="R118" s="23">
        <v>1</v>
      </c>
      <c r="S118" s="23">
        <f>(1-IF(Model!M118=0,0,INDEX('Branch Closure Driven Attrition'!$D$9:$G$12,MATCH(Model!$B118,'Branch Closure Driven Attrition'!$C$9:$C$12,TRUE),MATCH(Model!M118,'Branch Closure Driven Attrition'!$D$8:$G$8,TRUE))))</f>
        <v>1</v>
      </c>
      <c r="T118" s="23">
        <f>(1-IF(Model!N118=0,0,INDEX('Branch Closure Driven Attrition'!$D$9:$G$12,MATCH(Model!$B118,'Branch Closure Driven Attrition'!$C$9:$C$12,TRUE),MATCH(Model!N118,'Branch Closure Driven Attrition'!$D$8:$G$8,TRUE))))</f>
        <v>1</v>
      </c>
      <c r="U118" s="23">
        <f>(1-IF(Model!O118=0,0,INDEX('Branch Closure Driven Attrition'!$D$9:$G$12,MATCH(Model!$B118,'Branch Closure Driven Attrition'!$C$9:$C$12,TRUE),MATCH(Model!O118,'Branch Closure Driven Attrition'!$D$8:$G$8,TRUE))))</f>
        <v>1</v>
      </c>
      <c r="V118" s="23">
        <f>(1-IF(Model!P118=0,0,INDEX('Branch Closure Driven Attrition'!$D$9:$G$12,MATCH(Model!$B118,'Branch Closure Driven Attrition'!$C$9:$C$12,TRUE),MATCH(Model!P118,'Branch Closure Driven Attrition'!$D$8:$G$8,TRUE))))</f>
        <v>0.65</v>
      </c>
      <c r="W118" s="29"/>
      <c r="X118" s="23">
        <f>Model!R118</f>
        <v>1</v>
      </c>
      <c r="Y118" s="23">
        <f>IF(Model!$C118&lt;'Fee Driven Attrition'!$I$8,1-IF(Model!Y$13='Fee Driven Attrition'!$J$7,'Fee Driven Attrition'!$J$8,'Fee Driven Attrition'!$K$8),1)</f>
        <v>1</v>
      </c>
      <c r="Z118" s="23">
        <f>IF(Model!$C118&lt;'Fee Driven Attrition'!$I$9,1-IF(Model!Z$13='Fee Driven Attrition'!$J$7,'Fee Driven Attrition'!$J$9,'Fee Driven Attrition'!$K$9),1)</f>
        <v>0.95</v>
      </c>
      <c r="AA118" s="23">
        <f>IF(Model!$C118&lt;'Fee Driven Attrition'!$I$8,1-IF(Model!AA$13='Fee Driven Attrition'!$J$7,'Fee Driven Attrition'!$J$8,'Fee Driven Attrition'!$K$8),1)</f>
        <v>1</v>
      </c>
      <c r="AB118" s="23">
        <f>IF(Model!$C118&lt;'Fee Driven Attrition'!$I$9,1-IF(Model!AB$13='Fee Driven Attrition'!$J$7,'Fee Driven Attrition'!$J$9,'Fee Driven Attrition'!$K$9),1)</f>
        <v>0.85</v>
      </c>
      <c r="AC118" s="29"/>
      <c r="AD118" s="23"/>
      <c r="AE118" s="23">
        <f>INDEX(Model!$R118:$V118,,MATCH(Model!AE$14,Model!$R$14:'Model'!$V$14,FALSE))*INDEX(Model!$X118:$AB118,MATCH(Model!AE$12+Model!AE$13,Model!$X$14:$AB$14,FALSE))</f>
        <v>1</v>
      </c>
      <c r="AF118" s="23">
        <f>INDEX(Model!$R118:$V118,,MATCH(Model!AF$14,Model!$R$14:'Model'!$V$14,FALSE))*INDEX(Model!$X118:$AB118,MATCH(Model!AF$12+Model!AF$13,Model!$X$14:$AB$14,FALSE))</f>
        <v>1</v>
      </c>
      <c r="AG118" s="23">
        <f>INDEX(Model!$R118:$V118,,MATCH(Model!AG$14,Model!$R$14:'Model'!$V$14,FALSE))*INDEX(Model!$X118:$AB118,MATCH(Model!AG$12+Model!AG$13,Model!$X$14:$AB$14,FALSE))</f>
        <v>1</v>
      </c>
      <c r="AH118" s="23">
        <f>INDEX(Model!$R118:$V118,,MATCH(Model!AH$14,Model!$R$14:'Model'!$V$14,FALSE))*INDEX(Model!$X118:$AB118,MATCH(Model!AH$12+Model!AH$13,Model!$X$14:$AB$14,FALSE))</f>
        <v>1</v>
      </c>
      <c r="AI118" s="23">
        <f>INDEX(Model!$R118:$V118,,MATCH(Model!AI$14,Model!$R$14:'Model'!$V$14,FALSE))*INDEX(Model!$X118:$AB118,MATCH(Model!AI$12+Model!AI$13,Model!$X$14:$AB$14,FALSE))</f>
        <v>0.65</v>
      </c>
      <c r="AJ118" s="23">
        <f>INDEX(Model!$R118:$V118,,MATCH(Model!AJ$14,Model!$R$14:'Model'!$V$14,FALSE))*INDEX(Model!$X118:$AB118,MATCH(Model!AJ$12+Model!AJ$13,Model!$X$14:$AB$14,FALSE))</f>
        <v>1</v>
      </c>
      <c r="AK118" s="23">
        <f>INDEX(Model!$R118:$V118,,MATCH(Model!AK$14,Model!$R$14:'Model'!$V$14,FALSE))*INDEX(Model!$X118:$AB118,MATCH(Model!AK$12+Model!AK$13,Model!$X$14:$AB$14,FALSE))</f>
        <v>1</v>
      </c>
      <c r="AL118" s="23">
        <f>INDEX(Model!$R118:$V118,,MATCH(Model!AL$14,Model!$R$14:'Model'!$V$14,FALSE))*INDEX(Model!$X118:$AB118,MATCH(Model!AL$12+Model!AL$13,Model!$X$14:$AB$14,FALSE))</f>
        <v>1</v>
      </c>
      <c r="AM118" s="23">
        <f>INDEX(Model!$R118:$V118,,MATCH(Model!AM$14,Model!$R$14:'Model'!$V$14,FALSE))*INDEX(Model!$X118:$AB118,MATCH(Model!AM$12+Model!AM$13,Model!$X$14:$AB$14,FALSE))</f>
        <v>1</v>
      </c>
      <c r="AN118" s="23">
        <f>INDEX(Model!$R118:$V118,,MATCH(Model!AN$14,Model!$R$14:'Model'!$V$14,FALSE))*INDEX(Model!$X118:$AB118,MATCH(Model!AN$12+Model!AN$13,Model!$X$14:$AB$14,FALSE))</f>
        <v>0.65</v>
      </c>
      <c r="AO118" s="23">
        <f>INDEX(Model!$R118:$V118,,MATCH(Model!AO$14,Model!$R$14:'Model'!$V$14,FALSE))*INDEX(Model!$X118:$AB118,MATCH(Model!AO$12+Model!AO$13,Model!$X$14:$AB$14,FALSE))</f>
        <v>0.95</v>
      </c>
      <c r="AP118" s="23">
        <f>INDEX(Model!$R118:$V118,,MATCH(Model!AP$14,Model!$R$14:'Model'!$V$14,FALSE))*INDEX(Model!$X118:$AB118,MATCH(Model!AP$12+Model!AP$13,Model!$X$14:$AB$14,FALSE))</f>
        <v>0.95</v>
      </c>
      <c r="AQ118" s="23">
        <f>INDEX(Model!$R118:$V118,,MATCH(Model!AQ$14,Model!$R$14:'Model'!$V$14,FALSE))*INDEX(Model!$X118:$AB118,MATCH(Model!AQ$12+Model!AQ$13,Model!$X$14:$AB$14,FALSE))</f>
        <v>0.95</v>
      </c>
      <c r="AR118" s="23">
        <f>INDEX(Model!$R118:$V118,,MATCH(Model!AR$14,Model!$R$14:'Model'!$V$14,FALSE))*INDEX(Model!$X118:$AB118,MATCH(Model!AR$12+Model!AR$13,Model!$X$14:$AB$14,FALSE))</f>
        <v>0.95</v>
      </c>
      <c r="AS118" s="23">
        <f>INDEX(Model!$R118:$V118,,MATCH(Model!AS$14,Model!$R$14:'Model'!$V$14,FALSE))*INDEX(Model!$X118:$AB118,MATCH(Model!AS$12+Model!AS$13,Model!$X$14:$AB$14,FALSE))</f>
        <v>0.61749999999999994</v>
      </c>
      <c r="AT118" s="23">
        <f>INDEX(Model!$R118:$V118,,MATCH(Model!AT$14,Model!$R$14:'Model'!$V$14,FALSE))*INDEX(Model!$X118:$AB118,MATCH(Model!AT$12+Model!AT$13,Model!$X$14:$AB$14,FALSE))</f>
        <v>1</v>
      </c>
      <c r="AU118" s="23">
        <f>INDEX(Model!$R118:$V118,,MATCH(Model!AU$14,Model!$R$14:'Model'!$V$14,FALSE))*INDEX(Model!$X118:$AB118,MATCH(Model!AU$12+Model!AU$13,Model!$X$14:$AB$14,FALSE))</f>
        <v>1</v>
      </c>
      <c r="AV118" s="23">
        <f>INDEX(Model!$R118:$V118,,MATCH(Model!AV$14,Model!$R$14:'Model'!$V$14,FALSE))*INDEX(Model!$X118:$AB118,MATCH(Model!AV$12+Model!AV$13,Model!$X$14:$AB$14,FALSE))</f>
        <v>1</v>
      </c>
      <c r="AW118" s="23">
        <f>INDEX(Model!$R118:$V118,,MATCH(Model!AW$14,Model!$R$14:'Model'!$V$14,FALSE))*INDEX(Model!$X118:$AB118,MATCH(Model!AW$12+Model!AW$13,Model!$X$14:$AB$14,FALSE))</f>
        <v>1</v>
      </c>
      <c r="AX118" s="23">
        <f>INDEX(Model!$R118:$V118,,MATCH(Model!AX$14,Model!$R$14:'Model'!$V$14,FALSE))*INDEX(Model!$X118:$AB118,MATCH(Model!AX$12+Model!AX$13,Model!$X$14:$AB$14,FALSE))</f>
        <v>0.65</v>
      </c>
      <c r="AY118" s="23">
        <f>INDEX(Model!$R118:$V118,,MATCH(Model!AY$14,Model!$R$14:'Model'!$V$14,FALSE))*INDEX(Model!$X118:$AB118,MATCH(Model!AY$12+Model!AY$13,Model!$X$14:$AB$14,FALSE))</f>
        <v>0.85</v>
      </c>
      <c r="AZ118" s="23">
        <f>INDEX(Model!$R118:$V118,,MATCH(Model!AZ$14,Model!$R$14:'Model'!$V$14,FALSE))*INDEX(Model!$X118:$AB118,MATCH(Model!AZ$12+Model!AZ$13,Model!$X$14:$AB$14,FALSE))</f>
        <v>0.85</v>
      </c>
      <c r="BA118" s="23">
        <f>INDEX(Model!$R118:$V118,,MATCH(Model!BA$14,Model!$R$14:'Model'!$V$14,FALSE))*INDEX(Model!$X118:$AB118,MATCH(Model!BA$12+Model!BA$13,Model!$X$14:$AB$14,FALSE))</f>
        <v>0.85</v>
      </c>
      <c r="BB118" s="23">
        <f>INDEX(Model!$R118:$V118,,MATCH(Model!BB$14,Model!$R$14:'Model'!$V$14,FALSE))*INDEX(Model!$X118:$AB118,MATCH(Model!BB$12+Model!BB$13,Model!$X$14:$AB$14,FALSE))</f>
        <v>0.85</v>
      </c>
      <c r="BC118" s="23">
        <f>INDEX(Model!$R118:$V118,,MATCH(Model!BC$14,Model!$R$14:'Model'!$V$14,FALSE))*INDEX(Model!$X118:$AB118,MATCH(Model!BC$12+Model!BC$13,Model!$X$14:$AB$14,FALSE))</f>
        <v>0.55249999999999999</v>
      </c>
      <c r="BD118" s="60"/>
      <c r="BE118" s="33">
        <f>Model!C118*1%</f>
        <v>138.02404449677516</v>
      </c>
      <c r="BF118" s="1"/>
      <c r="BG118" s="1"/>
      <c r="BH118" s="38">
        <f>IF(Model!$C118&lt;Model!CI$12,Model!CI$13,0)</f>
        <v>0</v>
      </c>
      <c r="BI118" s="38">
        <f>IF(Model!$C118&lt;Model!CJ$12,Model!CJ$13,0)</f>
        <v>0</v>
      </c>
      <c r="BJ118" s="38">
        <f>IF(Model!$C118&lt;Model!CK$12,Model!CK$13,0)</f>
        <v>0</v>
      </c>
      <c r="BK118" s="38">
        <f>IF(Model!$C118&lt;Model!CL$12,Model!CL$13,0)</f>
        <v>0</v>
      </c>
      <c r="BL118" s="38">
        <f>IF(Model!$C118&lt;Model!CM$12,Model!CM$13,0)</f>
        <v>0</v>
      </c>
      <c r="BM118" s="38">
        <f>IF(Model!$C118&lt;Model!CN$12,Model!CN$13,0)</f>
        <v>0</v>
      </c>
      <c r="BN118" s="38">
        <f>IF(Model!$C118&lt;Model!CO$12,Model!CO$13,0)</f>
        <v>0</v>
      </c>
      <c r="BO118" s="38">
        <f>IF(Model!$C118&lt;Model!CP$12,Model!CP$13,0)</f>
        <v>0</v>
      </c>
      <c r="BP118" s="38">
        <f>IF(Model!$C118&lt;Model!CQ$12,Model!CQ$13,0)</f>
        <v>0</v>
      </c>
      <c r="BQ118" s="38">
        <f>IF(Model!$C118&lt;Model!CR$12,Model!CR$13,0)</f>
        <v>0</v>
      </c>
      <c r="BR118" s="38">
        <f>IF(Model!$C118&lt;Model!CS$12,Model!CS$13,0)</f>
        <v>40</v>
      </c>
      <c r="BS118" s="38">
        <f>IF(Model!$C118&lt;Model!CT$12,Model!CT$13,0)</f>
        <v>40</v>
      </c>
      <c r="BT118" s="38">
        <f>IF(Model!$C118&lt;Model!CU$12,Model!CU$13,0)</f>
        <v>40</v>
      </c>
      <c r="BU118" s="38">
        <f>IF(Model!$C118&lt;Model!CV$12,Model!CV$13,0)</f>
        <v>40</v>
      </c>
      <c r="BV118" s="38">
        <f>IF(Model!$C118&lt;Model!CW$12,Model!CW$13,0)</f>
        <v>40</v>
      </c>
      <c r="BW118" s="38">
        <f>IF(Model!$C118&lt;Model!CX$12,Model!CX$13,0)</f>
        <v>0</v>
      </c>
      <c r="BX118" s="38">
        <f>IF(Model!$C118&lt;Model!CY$12,Model!CY$13,0)</f>
        <v>0</v>
      </c>
      <c r="BY118" s="38">
        <f>IF(Model!$C118&lt;Model!CZ$12,Model!CZ$13,0)</f>
        <v>0</v>
      </c>
      <c r="BZ118" s="38">
        <f>IF(Model!$C118&lt;Model!DA$12,Model!DA$13,0)</f>
        <v>0</v>
      </c>
      <c r="CA118" s="38">
        <f>IF(Model!$C118&lt;Model!DB$12,Model!DB$13,0)</f>
        <v>0</v>
      </c>
      <c r="CB118" s="38">
        <f>IF(Model!$C118&lt;Model!DC$12,Model!DC$13,0)</f>
        <v>60</v>
      </c>
      <c r="CC118" s="38">
        <f>IF(Model!$C118&lt;Model!DD$12,Model!DD$13,0)</f>
        <v>60</v>
      </c>
      <c r="CD118" s="38">
        <f>IF(Model!$C118&lt;Model!DE$12,Model!DE$13,0)</f>
        <v>60</v>
      </c>
      <c r="CE118" s="38">
        <f>IF(Model!$C118&lt;Model!DF$12,Model!DF$13,0)</f>
        <v>60</v>
      </c>
      <c r="CF118" s="38">
        <f>IF(Model!$C118&lt;Model!DG$12,Model!DG$13,0)</f>
        <v>60</v>
      </c>
      <c r="CG118" s="1"/>
      <c r="CH118" s="1"/>
      <c r="CI118" s="40">
        <f>Model!$BE118+Model!BH118-50</f>
        <v>88.024044496775161</v>
      </c>
      <c r="CJ118" s="40">
        <f>Model!$BE118+Model!BI118-50</f>
        <v>88.024044496775161</v>
      </c>
      <c r="CK118" s="40">
        <f>Model!$BE118+Model!BJ118-50</f>
        <v>88.024044496775161</v>
      </c>
      <c r="CL118" s="40">
        <f>Model!$BE118+Model!BK118-50</f>
        <v>88.024044496775161</v>
      </c>
      <c r="CM118" s="40">
        <f>Model!$BE118+Model!BL118-50</f>
        <v>88.024044496775161</v>
      </c>
      <c r="CN118" s="40">
        <f>Model!$BE118+Model!BM118-50</f>
        <v>88.024044496775161</v>
      </c>
      <c r="CO118" s="40">
        <f>Model!$BE118+Model!BN118-50</f>
        <v>88.024044496775161</v>
      </c>
      <c r="CP118" s="40">
        <f>Model!$BE118+Model!BO118-50</f>
        <v>88.024044496775161</v>
      </c>
      <c r="CQ118" s="40">
        <f>Model!$BE118+Model!BP118-50</f>
        <v>88.024044496775161</v>
      </c>
      <c r="CR118" s="40">
        <f>Model!$BE118+Model!BQ118-50</f>
        <v>88.024044496775161</v>
      </c>
      <c r="CS118" s="40">
        <f>Model!$BE118+Model!BR118-50</f>
        <v>128.02404449677516</v>
      </c>
      <c r="CT118" s="40">
        <f>Model!$BE118+Model!BS118-50</f>
        <v>128.02404449677516</v>
      </c>
      <c r="CU118" s="40">
        <f>Model!$BE118+Model!BT118-50</f>
        <v>128.02404449677516</v>
      </c>
      <c r="CV118" s="40">
        <f>Model!$BE118+Model!BU118-50</f>
        <v>128.02404449677516</v>
      </c>
      <c r="CW118" s="40">
        <f>Model!$BE118+Model!BV118-50</f>
        <v>128.02404449677516</v>
      </c>
      <c r="CX118" s="40">
        <f>Model!$BE118+Model!BW118-50</f>
        <v>88.024044496775161</v>
      </c>
      <c r="CY118" s="40">
        <f>Model!$BE118+Model!BX118-50</f>
        <v>88.024044496775161</v>
      </c>
      <c r="CZ118" s="40">
        <f>Model!$BE118+Model!BY118-50</f>
        <v>88.024044496775161</v>
      </c>
      <c r="DA118" s="40">
        <f>Model!$BE118+Model!BZ118-50</f>
        <v>88.024044496775161</v>
      </c>
      <c r="DB118" s="40">
        <f>Model!$BE118+Model!CA118-50</f>
        <v>88.024044496775161</v>
      </c>
      <c r="DC118" s="40">
        <f>Model!$BE118+Model!CB118-50</f>
        <v>148.02404449677516</v>
      </c>
      <c r="DD118" s="40">
        <f>Model!$BE118+Model!CC118-50</f>
        <v>148.02404449677516</v>
      </c>
      <c r="DE118" s="40">
        <f>Model!$BE118+Model!CD118-50</f>
        <v>148.02404449677516</v>
      </c>
      <c r="DF118" s="40">
        <f>Model!$BE118+Model!CE118-50</f>
        <v>148.02404449677516</v>
      </c>
      <c r="DG118" s="40">
        <f>Model!$BE118+Model!CF118-50</f>
        <v>148.02404449677516</v>
      </c>
      <c r="DH118" s="36"/>
      <c r="DI118" s="36"/>
      <c r="DJ118" s="40">
        <f>Model!AE118*Model!CI118</f>
        <v>88.024044496775161</v>
      </c>
      <c r="DK118" s="40">
        <f>Model!AF118*Model!CJ118</f>
        <v>88.024044496775161</v>
      </c>
      <c r="DL118" s="40">
        <f>Model!AG118*Model!CK118</f>
        <v>88.024044496775161</v>
      </c>
      <c r="DM118" s="40">
        <f>Model!AH118*Model!CL118</f>
        <v>88.024044496775161</v>
      </c>
      <c r="DN118" s="40">
        <f>Model!AI118*Model!CM118</f>
        <v>57.215628922903853</v>
      </c>
      <c r="DO118" s="40">
        <f>Model!AJ118*Model!CN118</f>
        <v>88.024044496775161</v>
      </c>
      <c r="DP118" s="40">
        <f>Model!AK118*Model!CO118</f>
        <v>88.024044496775161</v>
      </c>
      <c r="DQ118" s="40">
        <f>Model!AL118*Model!CP118</f>
        <v>88.024044496775161</v>
      </c>
      <c r="DR118" s="40">
        <f>Model!AM118*Model!CQ118</f>
        <v>88.024044496775161</v>
      </c>
      <c r="DS118" s="40">
        <f>Model!AN118*Model!CR118</f>
        <v>57.215628922903853</v>
      </c>
      <c r="DT118" s="40">
        <f>Model!AO118*Model!CS118</f>
        <v>121.62284227193639</v>
      </c>
      <c r="DU118" s="40">
        <f>Model!AP118*Model!CT118</f>
        <v>121.62284227193639</v>
      </c>
      <c r="DV118" s="40">
        <f>Model!AQ118*Model!CU118</f>
        <v>121.62284227193639</v>
      </c>
      <c r="DW118" s="40">
        <f>Model!AR118*Model!CV118</f>
        <v>121.62284227193639</v>
      </c>
      <c r="DX118" s="40">
        <f>Model!AS118*Model!CW118</f>
        <v>79.054847476758653</v>
      </c>
      <c r="DY118" s="40">
        <f>Model!AT118*Model!CX118</f>
        <v>88.024044496775161</v>
      </c>
      <c r="DZ118" s="40">
        <f>Model!AU118*Model!CY118</f>
        <v>88.024044496775161</v>
      </c>
      <c r="EA118" s="40">
        <f>Model!AV118*Model!CZ118</f>
        <v>88.024044496775161</v>
      </c>
      <c r="EB118" s="40">
        <f>Model!AW118*Model!DA118</f>
        <v>88.024044496775161</v>
      </c>
      <c r="EC118" s="40">
        <f>Model!AX118*Model!DB118</f>
        <v>57.215628922903853</v>
      </c>
      <c r="ED118" s="40">
        <f>Model!AY118*Model!DC118</f>
        <v>125.82043782225888</v>
      </c>
      <c r="EE118" s="40">
        <f>Model!AZ118*Model!DD118</f>
        <v>125.82043782225888</v>
      </c>
      <c r="EF118" s="40">
        <f>Model!BA118*Model!DE118</f>
        <v>125.82043782225888</v>
      </c>
      <c r="EG118" s="40">
        <f>Model!BB118*Model!DF118</f>
        <v>125.82043782225888</v>
      </c>
      <c r="EH118" s="40">
        <f>Model!BC118*Model!DG118</f>
        <v>81.783284584468277</v>
      </c>
      <c r="EI118" s="36"/>
      <c r="EJ118" s="36"/>
      <c r="EK118" s="36"/>
      <c r="EL118" s="36"/>
      <c r="EM118" s="36"/>
      <c r="EN118" s="36"/>
      <c r="EO118" s="36"/>
      <c r="EP118" s="36"/>
      <c r="EQ118" s="36"/>
      <c r="ER118" s="36"/>
      <c r="ES118" s="36"/>
      <c r="ET118" s="36"/>
      <c r="EU118" s="36"/>
    </row>
    <row r="119" spans="1:151">
      <c r="A119">
        <v>1018</v>
      </c>
      <c r="B119" s="29">
        <f>INDEX('Customer Longevity'!$A$7:$A$206,MATCH(Scratch!A119,'Customer Longevity'!$B$7:$B$206,0))</f>
        <v>12.973449985839352</v>
      </c>
      <c r="C119" s="3">
        <f ca="1">VLOOKUP(A119,'Average Balance'!A:B,2,FALSE)</f>
        <v>18418.36931297903</v>
      </c>
      <c r="D119" s="3"/>
      <c r="E119" s="29">
        <f>INDEX('Distance to Each Branch'!$C$7:$C$806,MATCH(Scratch!$A119&amp;Scratch!E$14,'Distance to Each Branch'!$K$7:$K$806,0))</f>
        <v>7.7593372255968953</v>
      </c>
      <c r="F119" s="29">
        <f>INDEX('Distance to Each Branch'!$C$7:$C$806,MATCH(Scratch!$A119&amp;Scratch!F$14,'Distance to Each Branch'!$K$7:$K$806,0))</f>
        <v>4.0161431479893439</v>
      </c>
      <c r="G119" s="29">
        <f>INDEX('Distance to Each Branch'!$C$7:$C$806,MATCH(Scratch!$A119&amp;Scratch!G$14,'Distance to Each Branch'!$K$7:$K$806,0))</f>
        <v>5.635022832113382</v>
      </c>
      <c r="H119" s="29">
        <f>INDEX('Distance to Each Branch'!$C$7:$C$806,MATCH(Scratch!$A119&amp;Scratch!H$14,'Distance to Each Branch'!$K$7:$K$806,0))</f>
        <v>0.4352678429775117</v>
      </c>
      <c r="I119" s="29" t="str">
        <f t="shared" si="26"/>
        <v>Branch D</v>
      </c>
      <c r="K119" s="34">
        <f>MIN(Model!E119:'Model'!H119)</f>
        <v>0.4352678429775117</v>
      </c>
      <c r="L119" s="34">
        <v>0</v>
      </c>
      <c r="M119" s="29">
        <f>IF(Model!E119=Model!$K119,SMALL(Model!$E119:'Model'!$H119,2)-Model!$K119,0)</f>
        <v>0</v>
      </c>
      <c r="N119" s="29">
        <f>IF(Model!F119=Model!$K119,SMALL(Model!$E119:'Model'!$H119,2)-Model!$K119,0)</f>
        <v>0</v>
      </c>
      <c r="O119" s="29">
        <f>IF(Model!G119=Model!$K119,SMALL(Model!$E119:'Model'!$H119,2)-Model!$K119,0)</f>
        <v>0</v>
      </c>
      <c r="P119" s="29">
        <f>IF(Model!H119=Model!$K119,SMALL(Model!$E119:'Model'!$H119,2)-Model!$K119,0)</f>
        <v>3.580875305011832</v>
      </c>
      <c r="R119" s="23">
        <v>1</v>
      </c>
      <c r="S119" s="23">
        <f>(1-IF(Model!M119=0,0,INDEX('Branch Closure Driven Attrition'!$D$9:$G$12,MATCH(Model!$B119,'Branch Closure Driven Attrition'!$C$9:$C$12,TRUE),MATCH(Model!M119,'Branch Closure Driven Attrition'!$D$8:$G$8,TRUE))))</f>
        <v>1</v>
      </c>
      <c r="T119" s="23">
        <f>(1-IF(Model!N119=0,0,INDEX('Branch Closure Driven Attrition'!$D$9:$G$12,MATCH(Model!$B119,'Branch Closure Driven Attrition'!$C$9:$C$12,TRUE),MATCH(Model!N119,'Branch Closure Driven Attrition'!$D$8:$G$8,TRUE))))</f>
        <v>1</v>
      </c>
      <c r="U119" s="23">
        <f>(1-IF(Model!O119=0,0,INDEX('Branch Closure Driven Attrition'!$D$9:$G$12,MATCH(Model!$B119,'Branch Closure Driven Attrition'!$C$9:$C$12,TRUE),MATCH(Model!O119,'Branch Closure Driven Attrition'!$D$8:$G$8,TRUE))))</f>
        <v>1</v>
      </c>
      <c r="V119" s="23">
        <f>(1-IF(Model!P119=0,0,INDEX('Branch Closure Driven Attrition'!$D$9:$G$12,MATCH(Model!$B119,'Branch Closure Driven Attrition'!$C$9:$C$12,TRUE),MATCH(Model!P119,'Branch Closure Driven Attrition'!$D$8:$G$8,TRUE))))</f>
        <v>0.65</v>
      </c>
      <c r="W119" s="29"/>
      <c r="X119" s="23">
        <f>Model!R119</f>
        <v>1</v>
      </c>
      <c r="Y119" s="23">
        <f>IF(Model!$C119&lt;'Fee Driven Attrition'!$I$8,1-IF(Model!Y$13='Fee Driven Attrition'!$J$7,'Fee Driven Attrition'!$J$8,'Fee Driven Attrition'!$K$8),1)</f>
        <v>1</v>
      </c>
      <c r="Z119" s="23">
        <f>IF(Model!$C119&lt;'Fee Driven Attrition'!$I$9,1-IF(Model!Z$13='Fee Driven Attrition'!$J$7,'Fee Driven Attrition'!$J$9,'Fee Driven Attrition'!$K$9),1)</f>
        <v>1</v>
      </c>
      <c r="AA119" s="23">
        <f>IF(Model!$C119&lt;'Fee Driven Attrition'!$I$8,1-IF(Model!AA$13='Fee Driven Attrition'!$J$7,'Fee Driven Attrition'!$J$8,'Fee Driven Attrition'!$K$8),1)</f>
        <v>1</v>
      </c>
      <c r="AB119" s="23">
        <f>IF(Model!$C119&lt;'Fee Driven Attrition'!$I$9,1-IF(Model!AB$13='Fee Driven Attrition'!$J$7,'Fee Driven Attrition'!$J$9,'Fee Driven Attrition'!$K$9),1)</f>
        <v>1</v>
      </c>
      <c r="AC119" s="29"/>
      <c r="AD119" s="23"/>
      <c r="AE119" s="23">
        <f>INDEX(Model!$R119:$V119,,MATCH(Model!AE$14,Model!$R$14:'Model'!$V$14,FALSE))*INDEX(Model!$X119:$AB119,MATCH(Model!AE$12+Model!AE$13,Model!$X$14:$AB$14,FALSE))</f>
        <v>1</v>
      </c>
      <c r="AF119" s="23">
        <f>INDEX(Model!$R119:$V119,,MATCH(Model!AF$14,Model!$R$14:'Model'!$V$14,FALSE))*INDEX(Model!$X119:$AB119,MATCH(Model!AF$12+Model!AF$13,Model!$X$14:$AB$14,FALSE))</f>
        <v>1</v>
      </c>
      <c r="AG119" s="23">
        <f>INDEX(Model!$R119:$V119,,MATCH(Model!AG$14,Model!$R$14:'Model'!$V$14,FALSE))*INDEX(Model!$X119:$AB119,MATCH(Model!AG$12+Model!AG$13,Model!$X$14:$AB$14,FALSE))</f>
        <v>1</v>
      </c>
      <c r="AH119" s="23">
        <f>INDEX(Model!$R119:$V119,,MATCH(Model!AH$14,Model!$R$14:'Model'!$V$14,FALSE))*INDEX(Model!$X119:$AB119,MATCH(Model!AH$12+Model!AH$13,Model!$X$14:$AB$14,FALSE))</f>
        <v>1</v>
      </c>
      <c r="AI119" s="23">
        <f>INDEX(Model!$R119:$V119,,MATCH(Model!AI$14,Model!$R$14:'Model'!$V$14,FALSE))*INDEX(Model!$X119:$AB119,MATCH(Model!AI$12+Model!AI$13,Model!$X$14:$AB$14,FALSE))</f>
        <v>0.65</v>
      </c>
      <c r="AJ119" s="23">
        <f>INDEX(Model!$R119:$V119,,MATCH(Model!AJ$14,Model!$R$14:'Model'!$V$14,FALSE))*INDEX(Model!$X119:$AB119,MATCH(Model!AJ$12+Model!AJ$13,Model!$X$14:$AB$14,FALSE))</f>
        <v>1</v>
      </c>
      <c r="AK119" s="23">
        <f>INDEX(Model!$R119:$V119,,MATCH(Model!AK$14,Model!$R$14:'Model'!$V$14,FALSE))*INDEX(Model!$X119:$AB119,MATCH(Model!AK$12+Model!AK$13,Model!$X$14:$AB$14,FALSE))</f>
        <v>1</v>
      </c>
      <c r="AL119" s="23">
        <f>INDEX(Model!$R119:$V119,,MATCH(Model!AL$14,Model!$R$14:'Model'!$V$14,FALSE))*INDEX(Model!$X119:$AB119,MATCH(Model!AL$12+Model!AL$13,Model!$X$14:$AB$14,FALSE))</f>
        <v>1</v>
      </c>
      <c r="AM119" s="23">
        <f>INDEX(Model!$R119:$V119,,MATCH(Model!AM$14,Model!$R$14:'Model'!$V$14,FALSE))*INDEX(Model!$X119:$AB119,MATCH(Model!AM$12+Model!AM$13,Model!$X$14:$AB$14,FALSE))</f>
        <v>1</v>
      </c>
      <c r="AN119" s="23">
        <f>INDEX(Model!$R119:$V119,,MATCH(Model!AN$14,Model!$R$14:'Model'!$V$14,FALSE))*INDEX(Model!$X119:$AB119,MATCH(Model!AN$12+Model!AN$13,Model!$X$14:$AB$14,FALSE))</f>
        <v>0.65</v>
      </c>
      <c r="AO119" s="23">
        <f>INDEX(Model!$R119:$V119,,MATCH(Model!AO$14,Model!$R$14:'Model'!$V$14,FALSE))*INDEX(Model!$X119:$AB119,MATCH(Model!AO$12+Model!AO$13,Model!$X$14:$AB$14,FALSE))</f>
        <v>1</v>
      </c>
      <c r="AP119" s="23">
        <f>INDEX(Model!$R119:$V119,,MATCH(Model!AP$14,Model!$R$14:'Model'!$V$14,FALSE))*INDEX(Model!$X119:$AB119,MATCH(Model!AP$12+Model!AP$13,Model!$X$14:$AB$14,FALSE))</f>
        <v>1</v>
      </c>
      <c r="AQ119" s="23">
        <f>INDEX(Model!$R119:$V119,,MATCH(Model!AQ$14,Model!$R$14:'Model'!$V$14,FALSE))*INDEX(Model!$X119:$AB119,MATCH(Model!AQ$12+Model!AQ$13,Model!$X$14:$AB$14,FALSE))</f>
        <v>1</v>
      </c>
      <c r="AR119" s="23">
        <f>INDEX(Model!$R119:$V119,,MATCH(Model!AR$14,Model!$R$14:'Model'!$V$14,FALSE))*INDEX(Model!$X119:$AB119,MATCH(Model!AR$12+Model!AR$13,Model!$X$14:$AB$14,FALSE))</f>
        <v>1</v>
      </c>
      <c r="AS119" s="23">
        <f>INDEX(Model!$R119:$V119,,MATCH(Model!AS$14,Model!$R$14:'Model'!$V$14,FALSE))*INDEX(Model!$X119:$AB119,MATCH(Model!AS$12+Model!AS$13,Model!$X$14:$AB$14,FALSE))</f>
        <v>0.65</v>
      </c>
      <c r="AT119" s="23">
        <f>INDEX(Model!$R119:$V119,,MATCH(Model!AT$14,Model!$R$14:'Model'!$V$14,FALSE))*INDEX(Model!$X119:$AB119,MATCH(Model!AT$12+Model!AT$13,Model!$X$14:$AB$14,FALSE))</f>
        <v>1</v>
      </c>
      <c r="AU119" s="23">
        <f>INDEX(Model!$R119:$V119,,MATCH(Model!AU$14,Model!$R$14:'Model'!$V$14,FALSE))*INDEX(Model!$X119:$AB119,MATCH(Model!AU$12+Model!AU$13,Model!$X$14:$AB$14,FALSE))</f>
        <v>1</v>
      </c>
      <c r="AV119" s="23">
        <f>INDEX(Model!$R119:$V119,,MATCH(Model!AV$14,Model!$R$14:'Model'!$V$14,FALSE))*INDEX(Model!$X119:$AB119,MATCH(Model!AV$12+Model!AV$13,Model!$X$14:$AB$14,FALSE))</f>
        <v>1</v>
      </c>
      <c r="AW119" s="23">
        <f>INDEX(Model!$R119:$V119,,MATCH(Model!AW$14,Model!$R$14:'Model'!$V$14,FALSE))*INDEX(Model!$X119:$AB119,MATCH(Model!AW$12+Model!AW$13,Model!$X$14:$AB$14,FALSE))</f>
        <v>1</v>
      </c>
      <c r="AX119" s="23">
        <f>INDEX(Model!$R119:$V119,,MATCH(Model!AX$14,Model!$R$14:'Model'!$V$14,FALSE))*INDEX(Model!$X119:$AB119,MATCH(Model!AX$12+Model!AX$13,Model!$X$14:$AB$14,FALSE))</f>
        <v>0.65</v>
      </c>
      <c r="AY119" s="23">
        <f>INDEX(Model!$R119:$V119,,MATCH(Model!AY$14,Model!$R$14:'Model'!$V$14,FALSE))*INDEX(Model!$X119:$AB119,MATCH(Model!AY$12+Model!AY$13,Model!$X$14:$AB$14,FALSE))</f>
        <v>1</v>
      </c>
      <c r="AZ119" s="23">
        <f>INDEX(Model!$R119:$V119,,MATCH(Model!AZ$14,Model!$R$14:'Model'!$V$14,FALSE))*INDEX(Model!$X119:$AB119,MATCH(Model!AZ$12+Model!AZ$13,Model!$X$14:$AB$14,FALSE))</f>
        <v>1</v>
      </c>
      <c r="BA119" s="23">
        <f>INDEX(Model!$R119:$V119,,MATCH(Model!BA$14,Model!$R$14:'Model'!$V$14,FALSE))*INDEX(Model!$X119:$AB119,MATCH(Model!BA$12+Model!BA$13,Model!$X$14:$AB$14,FALSE))</f>
        <v>1</v>
      </c>
      <c r="BB119" s="23">
        <f>INDEX(Model!$R119:$V119,,MATCH(Model!BB$14,Model!$R$14:'Model'!$V$14,FALSE))*INDEX(Model!$X119:$AB119,MATCH(Model!BB$12+Model!BB$13,Model!$X$14:$AB$14,FALSE))</f>
        <v>1</v>
      </c>
      <c r="BC119" s="23">
        <f>INDEX(Model!$R119:$V119,,MATCH(Model!BC$14,Model!$R$14:'Model'!$V$14,FALSE))*INDEX(Model!$X119:$AB119,MATCH(Model!BC$12+Model!BC$13,Model!$X$14:$AB$14,FALSE))</f>
        <v>0.65</v>
      </c>
      <c r="BD119" s="60"/>
      <c r="BE119" s="33">
        <f>Model!C119*1%</f>
        <v>184.1836931297903</v>
      </c>
      <c r="BF119" s="1"/>
      <c r="BG119" s="1"/>
      <c r="BH119" s="38">
        <f>IF(Model!$C119&lt;Model!CI$12,Model!CI$13,0)</f>
        <v>0</v>
      </c>
      <c r="BI119" s="38">
        <f>IF(Model!$C119&lt;Model!CJ$12,Model!CJ$13,0)</f>
        <v>0</v>
      </c>
      <c r="BJ119" s="38">
        <f>IF(Model!$C119&lt;Model!CK$12,Model!CK$13,0)</f>
        <v>0</v>
      </c>
      <c r="BK119" s="38">
        <f>IF(Model!$C119&lt;Model!CL$12,Model!CL$13,0)</f>
        <v>0</v>
      </c>
      <c r="BL119" s="38">
        <f>IF(Model!$C119&lt;Model!CM$12,Model!CM$13,0)</f>
        <v>0</v>
      </c>
      <c r="BM119" s="38">
        <f>IF(Model!$C119&lt;Model!CN$12,Model!CN$13,0)</f>
        <v>0</v>
      </c>
      <c r="BN119" s="38">
        <f>IF(Model!$C119&lt;Model!CO$12,Model!CO$13,0)</f>
        <v>0</v>
      </c>
      <c r="BO119" s="38">
        <f>IF(Model!$C119&lt;Model!CP$12,Model!CP$13,0)</f>
        <v>0</v>
      </c>
      <c r="BP119" s="38">
        <f>IF(Model!$C119&lt;Model!CQ$12,Model!CQ$13,0)</f>
        <v>0</v>
      </c>
      <c r="BQ119" s="38">
        <f>IF(Model!$C119&lt;Model!CR$12,Model!CR$13,0)</f>
        <v>0</v>
      </c>
      <c r="BR119" s="38">
        <f>IF(Model!$C119&lt;Model!CS$12,Model!CS$13,0)</f>
        <v>0</v>
      </c>
      <c r="BS119" s="38">
        <f>IF(Model!$C119&lt;Model!CT$12,Model!CT$13,0)</f>
        <v>0</v>
      </c>
      <c r="BT119" s="38">
        <f>IF(Model!$C119&lt;Model!CU$12,Model!CU$13,0)</f>
        <v>0</v>
      </c>
      <c r="BU119" s="38">
        <f>IF(Model!$C119&lt;Model!CV$12,Model!CV$13,0)</f>
        <v>0</v>
      </c>
      <c r="BV119" s="38">
        <f>IF(Model!$C119&lt;Model!CW$12,Model!CW$13,0)</f>
        <v>0</v>
      </c>
      <c r="BW119" s="38">
        <f>IF(Model!$C119&lt;Model!CX$12,Model!CX$13,0)</f>
        <v>0</v>
      </c>
      <c r="BX119" s="38">
        <f>IF(Model!$C119&lt;Model!CY$12,Model!CY$13,0)</f>
        <v>0</v>
      </c>
      <c r="BY119" s="38">
        <f>IF(Model!$C119&lt;Model!CZ$12,Model!CZ$13,0)</f>
        <v>0</v>
      </c>
      <c r="BZ119" s="38">
        <f>IF(Model!$C119&lt;Model!DA$12,Model!DA$13,0)</f>
        <v>0</v>
      </c>
      <c r="CA119" s="38">
        <f>IF(Model!$C119&lt;Model!DB$12,Model!DB$13,0)</f>
        <v>0</v>
      </c>
      <c r="CB119" s="38">
        <f>IF(Model!$C119&lt;Model!DC$12,Model!DC$13,0)</f>
        <v>0</v>
      </c>
      <c r="CC119" s="38">
        <f>IF(Model!$C119&lt;Model!DD$12,Model!DD$13,0)</f>
        <v>0</v>
      </c>
      <c r="CD119" s="38">
        <f>IF(Model!$C119&lt;Model!DE$12,Model!DE$13,0)</f>
        <v>0</v>
      </c>
      <c r="CE119" s="38">
        <f>IF(Model!$C119&lt;Model!DF$12,Model!DF$13,0)</f>
        <v>0</v>
      </c>
      <c r="CF119" s="38">
        <f>IF(Model!$C119&lt;Model!DG$12,Model!DG$13,0)</f>
        <v>0</v>
      </c>
      <c r="CG119" s="1"/>
      <c r="CH119" s="1"/>
      <c r="CI119" s="40">
        <f>Model!$BE119+Model!BH119-50</f>
        <v>134.1836931297903</v>
      </c>
      <c r="CJ119" s="40">
        <f>Model!$BE119+Model!BI119-50</f>
        <v>134.1836931297903</v>
      </c>
      <c r="CK119" s="40">
        <f>Model!$BE119+Model!BJ119-50</f>
        <v>134.1836931297903</v>
      </c>
      <c r="CL119" s="40">
        <f>Model!$BE119+Model!BK119-50</f>
        <v>134.1836931297903</v>
      </c>
      <c r="CM119" s="40">
        <f>Model!$BE119+Model!BL119-50</f>
        <v>134.1836931297903</v>
      </c>
      <c r="CN119" s="40">
        <f>Model!$BE119+Model!BM119-50</f>
        <v>134.1836931297903</v>
      </c>
      <c r="CO119" s="40">
        <f>Model!$BE119+Model!BN119-50</f>
        <v>134.1836931297903</v>
      </c>
      <c r="CP119" s="40">
        <f>Model!$BE119+Model!BO119-50</f>
        <v>134.1836931297903</v>
      </c>
      <c r="CQ119" s="40">
        <f>Model!$BE119+Model!BP119-50</f>
        <v>134.1836931297903</v>
      </c>
      <c r="CR119" s="40">
        <f>Model!$BE119+Model!BQ119-50</f>
        <v>134.1836931297903</v>
      </c>
      <c r="CS119" s="40">
        <f>Model!$BE119+Model!BR119-50</f>
        <v>134.1836931297903</v>
      </c>
      <c r="CT119" s="40">
        <f>Model!$BE119+Model!BS119-50</f>
        <v>134.1836931297903</v>
      </c>
      <c r="CU119" s="40">
        <f>Model!$BE119+Model!BT119-50</f>
        <v>134.1836931297903</v>
      </c>
      <c r="CV119" s="40">
        <f>Model!$BE119+Model!BU119-50</f>
        <v>134.1836931297903</v>
      </c>
      <c r="CW119" s="40">
        <f>Model!$BE119+Model!BV119-50</f>
        <v>134.1836931297903</v>
      </c>
      <c r="CX119" s="40">
        <f>Model!$BE119+Model!BW119-50</f>
        <v>134.1836931297903</v>
      </c>
      <c r="CY119" s="40">
        <f>Model!$BE119+Model!BX119-50</f>
        <v>134.1836931297903</v>
      </c>
      <c r="CZ119" s="40">
        <f>Model!$BE119+Model!BY119-50</f>
        <v>134.1836931297903</v>
      </c>
      <c r="DA119" s="40">
        <f>Model!$BE119+Model!BZ119-50</f>
        <v>134.1836931297903</v>
      </c>
      <c r="DB119" s="40">
        <f>Model!$BE119+Model!CA119-50</f>
        <v>134.1836931297903</v>
      </c>
      <c r="DC119" s="40">
        <f>Model!$BE119+Model!CB119-50</f>
        <v>134.1836931297903</v>
      </c>
      <c r="DD119" s="40">
        <f>Model!$BE119+Model!CC119-50</f>
        <v>134.1836931297903</v>
      </c>
      <c r="DE119" s="40">
        <f>Model!$BE119+Model!CD119-50</f>
        <v>134.1836931297903</v>
      </c>
      <c r="DF119" s="40">
        <f>Model!$BE119+Model!CE119-50</f>
        <v>134.1836931297903</v>
      </c>
      <c r="DG119" s="40">
        <f>Model!$BE119+Model!CF119-50</f>
        <v>134.1836931297903</v>
      </c>
      <c r="DH119" s="36"/>
      <c r="DI119" s="36"/>
      <c r="DJ119" s="40">
        <f>Model!AE119*Model!CI119</f>
        <v>134.1836931297903</v>
      </c>
      <c r="DK119" s="40">
        <f>Model!AF119*Model!CJ119</f>
        <v>134.1836931297903</v>
      </c>
      <c r="DL119" s="40">
        <f>Model!AG119*Model!CK119</f>
        <v>134.1836931297903</v>
      </c>
      <c r="DM119" s="40">
        <f>Model!AH119*Model!CL119</f>
        <v>134.1836931297903</v>
      </c>
      <c r="DN119" s="40">
        <f>Model!AI119*Model!CM119</f>
        <v>87.2194005343637</v>
      </c>
      <c r="DO119" s="40">
        <f>Model!AJ119*Model!CN119</f>
        <v>134.1836931297903</v>
      </c>
      <c r="DP119" s="40">
        <f>Model!AK119*Model!CO119</f>
        <v>134.1836931297903</v>
      </c>
      <c r="DQ119" s="40">
        <f>Model!AL119*Model!CP119</f>
        <v>134.1836931297903</v>
      </c>
      <c r="DR119" s="40">
        <f>Model!AM119*Model!CQ119</f>
        <v>134.1836931297903</v>
      </c>
      <c r="DS119" s="40">
        <f>Model!AN119*Model!CR119</f>
        <v>87.2194005343637</v>
      </c>
      <c r="DT119" s="40">
        <f>Model!AO119*Model!CS119</f>
        <v>134.1836931297903</v>
      </c>
      <c r="DU119" s="40">
        <f>Model!AP119*Model!CT119</f>
        <v>134.1836931297903</v>
      </c>
      <c r="DV119" s="40">
        <f>Model!AQ119*Model!CU119</f>
        <v>134.1836931297903</v>
      </c>
      <c r="DW119" s="40">
        <f>Model!AR119*Model!CV119</f>
        <v>134.1836931297903</v>
      </c>
      <c r="DX119" s="40">
        <f>Model!AS119*Model!CW119</f>
        <v>87.2194005343637</v>
      </c>
      <c r="DY119" s="40">
        <f>Model!AT119*Model!CX119</f>
        <v>134.1836931297903</v>
      </c>
      <c r="DZ119" s="40">
        <f>Model!AU119*Model!CY119</f>
        <v>134.1836931297903</v>
      </c>
      <c r="EA119" s="40">
        <f>Model!AV119*Model!CZ119</f>
        <v>134.1836931297903</v>
      </c>
      <c r="EB119" s="40">
        <f>Model!AW119*Model!DA119</f>
        <v>134.1836931297903</v>
      </c>
      <c r="EC119" s="40">
        <f>Model!AX119*Model!DB119</f>
        <v>87.2194005343637</v>
      </c>
      <c r="ED119" s="40">
        <f>Model!AY119*Model!DC119</f>
        <v>134.1836931297903</v>
      </c>
      <c r="EE119" s="40">
        <f>Model!AZ119*Model!DD119</f>
        <v>134.1836931297903</v>
      </c>
      <c r="EF119" s="40">
        <f>Model!BA119*Model!DE119</f>
        <v>134.1836931297903</v>
      </c>
      <c r="EG119" s="40">
        <f>Model!BB119*Model!DF119</f>
        <v>134.1836931297903</v>
      </c>
      <c r="EH119" s="40">
        <f>Model!BC119*Model!DG119</f>
        <v>87.2194005343637</v>
      </c>
      <c r="EI119" s="36"/>
      <c r="EJ119" s="36"/>
      <c r="EK119" s="36"/>
      <c r="EL119" s="36"/>
      <c r="EM119" s="36"/>
      <c r="EN119" s="36"/>
      <c r="EO119" s="36"/>
      <c r="EP119" s="36"/>
      <c r="EQ119" s="36"/>
      <c r="ER119" s="36"/>
      <c r="ES119" s="36"/>
      <c r="ET119" s="36"/>
      <c r="EU119" s="36"/>
    </row>
    <row r="120" spans="1:151">
      <c r="A120">
        <v>1160</v>
      </c>
      <c r="B120" s="29">
        <f>INDEX('Customer Longevity'!$A$7:$A$206,MATCH(Scratch!A120,'Customer Longevity'!$B$7:$B$206,0))</f>
        <v>6.3565310996771309</v>
      </c>
      <c r="C120" s="3">
        <f ca="1">VLOOKUP(A120,'Average Balance'!A:B,2,FALSE)</f>
        <v>21826.847839296068</v>
      </c>
      <c r="D120" s="3"/>
      <c r="E120" s="29">
        <f>INDEX('Distance to Each Branch'!$C$7:$C$806,MATCH(Scratch!$A120&amp;Scratch!E$14,'Distance to Each Branch'!$K$7:$K$806,0))</f>
        <v>6.5872921263142246</v>
      </c>
      <c r="F120" s="29">
        <f>INDEX('Distance to Each Branch'!$C$7:$C$806,MATCH(Scratch!$A120&amp;Scratch!F$14,'Distance to Each Branch'!$K$7:$K$806,0))</f>
        <v>0.85505184003377199</v>
      </c>
      <c r="G120" s="29">
        <f>INDEX('Distance to Each Branch'!$C$7:$C$806,MATCH(Scratch!$A120&amp;Scratch!G$14,'Distance to Each Branch'!$K$7:$K$806,0))</f>
        <v>5.1759786224424733</v>
      </c>
      <c r="H120" s="29">
        <f>INDEX('Distance to Each Branch'!$C$7:$C$806,MATCH(Scratch!$A120&amp;Scratch!H$14,'Distance to Each Branch'!$K$7:$K$806,0))</f>
        <v>2.1724729597839443</v>
      </c>
      <c r="I120" s="29" t="str">
        <f t="shared" si="26"/>
        <v>Branch B</v>
      </c>
      <c r="K120" s="34">
        <f>MIN(Model!E120:'Model'!H120)</f>
        <v>0.85505184003377199</v>
      </c>
      <c r="L120" s="34">
        <v>0</v>
      </c>
      <c r="M120" s="29">
        <f>IF(Model!E120=Model!$K120,SMALL(Model!$E120:'Model'!$H120,2)-Model!$K120,0)</f>
        <v>0</v>
      </c>
      <c r="N120" s="29">
        <f>IF(Model!F120=Model!$K120,SMALL(Model!$E120:'Model'!$H120,2)-Model!$K120,0)</f>
        <v>1.3174211197501724</v>
      </c>
      <c r="O120" s="29">
        <f>IF(Model!G120=Model!$K120,SMALL(Model!$E120:'Model'!$H120,2)-Model!$K120,0)</f>
        <v>0</v>
      </c>
      <c r="P120" s="29">
        <f>IF(Model!H120=Model!$K120,SMALL(Model!$E120:'Model'!$H120,2)-Model!$K120,0)</f>
        <v>0</v>
      </c>
      <c r="R120" s="23">
        <v>1</v>
      </c>
      <c r="S120" s="23">
        <f>(1-IF(Model!M120=0,0,INDEX('Branch Closure Driven Attrition'!$D$9:$G$12,MATCH(Model!$B120,'Branch Closure Driven Attrition'!$C$9:$C$12,TRUE),MATCH(Model!M120,'Branch Closure Driven Attrition'!$D$8:$G$8,TRUE))))</f>
        <v>1</v>
      </c>
      <c r="T120" s="23">
        <f>(1-IF(Model!N120=0,0,INDEX('Branch Closure Driven Attrition'!$D$9:$G$12,MATCH(Model!$B120,'Branch Closure Driven Attrition'!$C$9:$C$12,TRUE),MATCH(Model!N120,'Branch Closure Driven Attrition'!$D$8:$G$8,TRUE))))</f>
        <v>0.65</v>
      </c>
      <c r="U120" s="23">
        <f>(1-IF(Model!O120=0,0,INDEX('Branch Closure Driven Attrition'!$D$9:$G$12,MATCH(Model!$B120,'Branch Closure Driven Attrition'!$C$9:$C$12,TRUE),MATCH(Model!O120,'Branch Closure Driven Attrition'!$D$8:$G$8,TRUE))))</f>
        <v>1</v>
      </c>
      <c r="V120" s="23">
        <f>(1-IF(Model!P120=0,0,INDEX('Branch Closure Driven Attrition'!$D$9:$G$12,MATCH(Model!$B120,'Branch Closure Driven Attrition'!$C$9:$C$12,TRUE),MATCH(Model!P120,'Branch Closure Driven Attrition'!$D$8:$G$8,TRUE))))</f>
        <v>1</v>
      </c>
      <c r="W120" s="29"/>
      <c r="X120" s="23">
        <f>Model!R120</f>
        <v>1</v>
      </c>
      <c r="Y120" s="23">
        <f>IF(Model!$C120&lt;'Fee Driven Attrition'!$I$8,1-IF(Model!Y$13='Fee Driven Attrition'!$J$7,'Fee Driven Attrition'!$J$8,'Fee Driven Attrition'!$K$8),1)</f>
        <v>1</v>
      </c>
      <c r="Z120" s="23">
        <f>IF(Model!$C120&lt;'Fee Driven Attrition'!$I$9,1-IF(Model!Z$13='Fee Driven Attrition'!$J$7,'Fee Driven Attrition'!$J$9,'Fee Driven Attrition'!$K$9),1)</f>
        <v>1</v>
      </c>
      <c r="AA120" s="23">
        <f>IF(Model!$C120&lt;'Fee Driven Attrition'!$I$8,1-IF(Model!AA$13='Fee Driven Attrition'!$J$7,'Fee Driven Attrition'!$J$8,'Fee Driven Attrition'!$K$8),1)</f>
        <v>1</v>
      </c>
      <c r="AB120" s="23">
        <f>IF(Model!$C120&lt;'Fee Driven Attrition'!$I$9,1-IF(Model!AB$13='Fee Driven Attrition'!$J$7,'Fee Driven Attrition'!$J$9,'Fee Driven Attrition'!$K$9),1)</f>
        <v>1</v>
      </c>
      <c r="AC120" s="29"/>
      <c r="AD120" s="23"/>
      <c r="AE120" s="23">
        <f>INDEX(Model!$R120:$V120,,MATCH(Model!AE$14,Model!$R$14:'Model'!$V$14,FALSE))*INDEX(Model!$X120:$AB120,MATCH(Model!AE$12+Model!AE$13,Model!$X$14:$AB$14,FALSE))</f>
        <v>1</v>
      </c>
      <c r="AF120" s="23">
        <f>INDEX(Model!$R120:$V120,,MATCH(Model!AF$14,Model!$R$14:'Model'!$V$14,FALSE))*INDEX(Model!$X120:$AB120,MATCH(Model!AF$12+Model!AF$13,Model!$X$14:$AB$14,FALSE))</f>
        <v>1</v>
      </c>
      <c r="AG120" s="23">
        <f>INDEX(Model!$R120:$V120,,MATCH(Model!AG$14,Model!$R$14:'Model'!$V$14,FALSE))*INDEX(Model!$X120:$AB120,MATCH(Model!AG$12+Model!AG$13,Model!$X$14:$AB$14,FALSE))</f>
        <v>0.65</v>
      </c>
      <c r="AH120" s="23">
        <f>INDEX(Model!$R120:$V120,,MATCH(Model!AH$14,Model!$R$14:'Model'!$V$14,FALSE))*INDEX(Model!$X120:$AB120,MATCH(Model!AH$12+Model!AH$13,Model!$X$14:$AB$14,FALSE))</f>
        <v>1</v>
      </c>
      <c r="AI120" s="23">
        <f>INDEX(Model!$R120:$V120,,MATCH(Model!AI$14,Model!$R$14:'Model'!$V$14,FALSE))*INDEX(Model!$X120:$AB120,MATCH(Model!AI$12+Model!AI$13,Model!$X$14:$AB$14,FALSE))</f>
        <v>1</v>
      </c>
      <c r="AJ120" s="23">
        <f>INDEX(Model!$R120:$V120,,MATCH(Model!AJ$14,Model!$R$14:'Model'!$V$14,FALSE))*INDEX(Model!$X120:$AB120,MATCH(Model!AJ$12+Model!AJ$13,Model!$X$14:$AB$14,FALSE))</f>
        <v>1</v>
      </c>
      <c r="AK120" s="23">
        <f>INDEX(Model!$R120:$V120,,MATCH(Model!AK$14,Model!$R$14:'Model'!$V$14,FALSE))*INDEX(Model!$X120:$AB120,MATCH(Model!AK$12+Model!AK$13,Model!$X$14:$AB$14,FALSE))</f>
        <v>1</v>
      </c>
      <c r="AL120" s="23">
        <f>INDEX(Model!$R120:$V120,,MATCH(Model!AL$14,Model!$R$14:'Model'!$V$14,FALSE))*INDEX(Model!$X120:$AB120,MATCH(Model!AL$12+Model!AL$13,Model!$X$14:$AB$14,FALSE))</f>
        <v>0.65</v>
      </c>
      <c r="AM120" s="23">
        <f>INDEX(Model!$R120:$V120,,MATCH(Model!AM$14,Model!$R$14:'Model'!$V$14,FALSE))*INDEX(Model!$X120:$AB120,MATCH(Model!AM$12+Model!AM$13,Model!$X$14:$AB$14,FALSE))</f>
        <v>1</v>
      </c>
      <c r="AN120" s="23">
        <f>INDEX(Model!$R120:$V120,,MATCH(Model!AN$14,Model!$R$14:'Model'!$V$14,FALSE))*INDEX(Model!$X120:$AB120,MATCH(Model!AN$12+Model!AN$13,Model!$X$14:$AB$14,FALSE))</f>
        <v>1</v>
      </c>
      <c r="AO120" s="23">
        <f>INDEX(Model!$R120:$V120,,MATCH(Model!AO$14,Model!$R$14:'Model'!$V$14,FALSE))*INDEX(Model!$X120:$AB120,MATCH(Model!AO$12+Model!AO$13,Model!$X$14:$AB$14,FALSE))</f>
        <v>1</v>
      </c>
      <c r="AP120" s="23">
        <f>INDEX(Model!$R120:$V120,,MATCH(Model!AP$14,Model!$R$14:'Model'!$V$14,FALSE))*INDEX(Model!$X120:$AB120,MATCH(Model!AP$12+Model!AP$13,Model!$X$14:$AB$14,FALSE))</f>
        <v>1</v>
      </c>
      <c r="AQ120" s="23">
        <f>INDEX(Model!$R120:$V120,,MATCH(Model!AQ$14,Model!$R$14:'Model'!$V$14,FALSE))*INDEX(Model!$X120:$AB120,MATCH(Model!AQ$12+Model!AQ$13,Model!$X$14:$AB$14,FALSE))</f>
        <v>0.65</v>
      </c>
      <c r="AR120" s="23">
        <f>INDEX(Model!$R120:$V120,,MATCH(Model!AR$14,Model!$R$14:'Model'!$V$14,FALSE))*INDEX(Model!$X120:$AB120,MATCH(Model!AR$12+Model!AR$13,Model!$X$14:$AB$14,FALSE))</f>
        <v>1</v>
      </c>
      <c r="AS120" s="23">
        <f>INDEX(Model!$R120:$V120,,MATCH(Model!AS$14,Model!$R$14:'Model'!$V$14,FALSE))*INDEX(Model!$X120:$AB120,MATCH(Model!AS$12+Model!AS$13,Model!$X$14:$AB$14,FALSE))</f>
        <v>1</v>
      </c>
      <c r="AT120" s="23">
        <f>INDEX(Model!$R120:$V120,,MATCH(Model!AT$14,Model!$R$14:'Model'!$V$14,FALSE))*INDEX(Model!$X120:$AB120,MATCH(Model!AT$12+Model!AT$13,Model!$X$14:$AB$14,FALSE))</f>
        <v>1</v>
      </c>
      <c r="AU120" s="23">
        <f>INDEX(Model!$R120:$V120,,MATCH(Model!AU$14,Model!$R$14:'Model'!$V$14,FALSE))*INDEX(Model!$X120:$AB120,MATCH(Model!AU$12+Model!AU$13,Model!$X$14:$AB$14,FALSE))</f>
        <v>1</v>
      </c>
      <c r="AV120" s="23">
        <f>INDEX(Model!$R120:$V120,,MATCH(Model!AV$14,Model!$R$14:'Model'!$V$14,FALSE))*INDEX(Model!$X120:$AB120,MATCH(Model!AV$12+Model!AV$13,Model!$X$14:$AB$14,FALSE))</f>
        <v>0.65</v>
      </c>
      <c r="AW120" s="23">
        <f>INDEX(Model!$R120:$V120,,MATCH(Model!AW$14,Model!$R$14:'Model'!$V$14,FALSE))*INDEX(Model!$X120:$AB120,MATCH(Model!AW$12+Model!AW$13,Model!$X$14:$AB$14,FALSE))</f>
        <v>1</v>
      </c>
      <c r="AX120" s="23">
        <f>INDEX(Model!$R120:$V120,,MATCH(Model!AX$14,Model!$R$14:'Model'!$V$14,FALSE))*INDEX(Model!$X120:$AB120,MATCH(Model!AX$12+Model!AX$13,Model!$X$14:$AB$14,FALSE))</f>
        <v>1</v>
      </c>
      <c r="AY120" s="23">
        <f>INDEX(Model!$R120:$V120,,MATCH(Model!AY$14,Model!$R$14:'Model'!$V$14,FALSE))*INDEX(Model!$X120:$AB120,MATCH(Model!AY$12+Model!AY$13,Model!$X$14:$AB$14,FALSE))</f>
        <v>1</v>
      </c>
      <c r="AZ120" s="23">
        <f>INDEX(Model!$R120:$V120,,MATCH(Model!AZ$14,Model!$R$14:'Model'!$V$14,FALSE))*INDEX(Model!$X120:$AB120,MATCH(Model!AZ$12+Model!AZ$13,Model!$X$14:$AB$14,FALSE))</f>
        <v>1</v>
      </c>
      <c r="BA120" s="23">
        <f>INDEX(Model!$R120:$V120,,MATCH(Model!BA$14,Model!$R$14:'Model'!$V$14,FALSE))*INDEX(Model!$X120:$AB120,MATCH(Model!BA$12+Model!BA$13,Model!$X$14:$AB$14,FALSE))</f>
        <v>0.65</v>
      </c>
      <c r="BB120" s="23">
        <f>INDEX(Model!$R120:$V120,,MATCH(Model!BB$14,Model!$R$14:'Model'!$V$14,FALSE))*INDEX(Model!$X120:$AB120,MATCH(Model!BB$12+Model!BB$13,Model!$X$14:$AB$14,FALSE))</f>
        <v>1</v>
      </c>
      <c r="BC120" s="23">
        <f>INDEX(Model!$R120:$V120,,MATCH(Model!BC$14,Model!$R$14:'Model'!$V$14,FALSE))*INDEX(Model!$X120:$AB120,MATCH(Model!BC$12+Model!BC$13,Model!$X$14:$AB$14,FALSE))</f>
        <v>1</v>
      </c>
      <c r="BD120" s="60"/>
      <c r="BE120" s="33">
        <f>Model!C120*1%</f>
        <v>218.26847839296067</v>
      </c>
      <c r="BF120" s="1"/>
      <c r="BG120" s="1"/>
      <c r="BH120" s="38">
        <f>IF(Model!$C120&lt;Model!CI$12,Model!CI$13,0)</f>
        <v>0</v>
      </c>
      <c r="BI120" s="38">
        <f>IF(Model!$C120&lt;Model!CJ$12,Model!CJ$13,0)</f>
        <v>0</v>
      </c>
      <c r="BJ120" s="38">
        <f>IF(Model!$C120&lt;Model!CK$12,Model!CK$13,0)</f>
        <v>0</v>
      </c>
      <c r="BK120" s="38">
        <f>IF(Model!$C120&lt;Model!CL$12,Model!CL$13,0)</f>
        <v>0</v>
      </c>
      <c r="BL120" s="38">
        <f>IF(Model!$C120&lt;Model!CM$12,Model!CM$13,0)</f>
        <v>0</v>
      </c>
      <c r="BM120" s="38">
        <f>IF(Model!$C120&lt;Model!CN$12,Model!CN$13,0)</f>
        <v>0</v>
      </c>
      <c r="BN120" s="38">
        <f>IF(Model!$C120&lt;Model!CO$12,Model!CO$13,0)</f>
        <v>0</v>
      </c>
      <c r="BO120" s="38">
        <f>IF(Model!$C120&lt;Model!CP$12,Model!CP$13,0)</f>
        <v>0</v>
      </c>
      <c r="BP120" s="38">
        <f>IF(Model!$C120&lt;Model!CQ$12,Model!CQ$13,0)</f>
        <v>0</v>
      </c>
      <c r="BQ120" s="38">
        <f>IF(Model!$C120&lt;Model!CR$12,Model!CR$13,0)</f>
        <v>0</v>
      </c>
      <c r="BR120" s="38">
        <f>IF(Model!$C120&lt;Model!CS$12,Model!CS$13,0)</f>
        <v>0</v>
      </c>
      <c r="BS120" s="38">
        <f>IF(Model!$C120&lt;Model!CT$12,Model!CT$13,0)</f>
        <v>0</v>
      </c>
      <c r="BT120" s="38">
        <f>IF(Model!$C120&lt;Model!CU$12,Model!CU$13,0)</f>
        <v>0</v>
      </c>
      <c r="BU120" s="38">
        <f>IF(Model!$C120&lt;Model!CV$12,Model!CV$13,0)</f>
        <v>0</v>
      </c>
      <c r="BV120" s="38">
        <f>IF(Model!$C120&lt;Model!CW$12,Model!CW$13,0)</f>
        <v>0</v>
      </c>
      <c r="BW120" s="38">
        <f>IF(Model!$C120&lt;Model!CX$12,Model!CX$13,0)</f>
        <v>0</v>
      </c>
      <c r="BX120" s="38">
        <f>IF(Model!$C120&lt;Model!CY$12,Model!CY$13,0)</f>
        <v>0</v>
      </c>
      <c r="BY120" s="38">
        <f>IF(Model!$C120&lt;Model!CZ$12,Model!CZ$13,0)</f>
        <v>0</v>
      </c>
      <c r="BZ120" s="38">
        <f>IF(Model!$C120&lt;Model!DA$12,Model!DA$13,0)</f>
        <v>0</v>
      </c>
      <c r="CA120" s="38">
        <f>IF(Model!$C120&lt;Model!DB$12,Model!DB$13,0)</f>
        <v>0</v>
      </c>
      <c r="CB120" s="38">
        <f>IF(Model!$C120&lt;Model!DC$12,Model!DC$13,0)</f>
        <v>0</v>
      </c>
      <c r="CC120" s="38">
        <f>IF(Model!$C120&lt;Model!DD$12,Model!DD$13,0)</f>
        <v>0</v>
      </c>
      <c r="CD120" s="38">
        <f>IF(Model!$C120&lt;Model!DE$12,Model!DE$13,0)</f>
        <v>0</v>
      </c>
      <c r="CE120" s="38">
        <f>IF(Model!$C120&lt;Model!DF$12,Model!DF$13,0)</f>
        <v>0</v>
      </c>
      <c r="CF120" s="38">
        <f>IF(Model!$C120&lt;Model!DG$12,Model!DG$13,0)</f>
        <v>0</v>
      </c>
      <c r="CG120" s="1"/>
      <c r="CH120" s="1"/>
      <c r="CI120" s="40">
        <f>Model!$BE120+Model!BH120-50</f>
        <v>168.26847839296067</v>
      </c>
      <c r="CJ120" s="40">
        <f>Model!$BE120+Model!BI120-50</f>
        <v>168.26847839296067</v>
      </c>
      <c r="CK120" s="40">
        <f>Model!$BE120+Model!BJ120-50</f>
        <v>168.26847839296067</v>
      </c>
      <c r="CL120" s="40">
        <f>Model!$BE120+Model!BK120-50</f>
        <v>168.26847839296067</v>
      </c>
      <c r="CM120" s="40">
        <f>Model!$BE120+Model!BL120-50</f>
        <v>168.26847839296067</v>
      </c>
      <c r="CN120" s="40">
        <f>Model!$BE120+Model!BM120-50</f>
        <v>168.26847839296067</v>
      </c>
      <c r="CO120" s="40">
        <f>Model!$BE120+Model!BN120-50</f>
        <v>168.26847839296067</v>
      </c>
      <c r="CP120" s="40">
        <f>Model!$BE120+Model!BO120-50</f>
        <v>168.26847839296067</v>
      </c>
      <c r="CQ120" s="40">
        <f>Model!$BE120+Model!BP120-50</f>
        <v>168.26847839296067</v>
      </c>
      <c r="CR120" s="40">
        <f>Model!$BE120+Model!BQ120-50</f>
        <v>168.26847839296067</v>
      </c>
      <c r="CS120" s="40">
        <f>Model!$BE120+Model!BR120-50</f>
        <v>168.26847839296067</v>
      </c>
      <c r="CT120" s="40">
        <f>Model!$BE120+Model!BS120-50</f>
        <v>168.26847839296067</v>
      </c>
      <c r="CU120" s="40">
        <f>Model!$BE120+Model!BT120-50</f>
        <v>168.26847839296067</v>
      </c>
      <c r="CV120" s="40">
        <f>Model!$BE120+Model!BU120-50</f>
        <v>168.26847839296067</v>
      </c>
      <c r="CW120" s="40">
        <f>Model!$BE120+Model!BV120-50</f>
        <v>168.26847839296067</v>
      </c>
      <c r="CX120" s="40">
        <f>Model!$BE120+Model!BW120-50</f>
        <v>168.26847839296067</v>
      </c>
      <c r="CY120" s="40">
        <f>Model!$BE120+Model!BX120-50</f>
        <v>168.26847839296067</v>
      </c>
      <c r="CZ120" s="40">
        <f>Model!$BE120+Model!BY120-50</f>
        <v>168.26847839296067</v>
      </c>
      <c r="DA120" s="40">
        <f>Model!$BE120+Model!BZ120-50</f>
        <v>168.26847839296067</v>
      </c>
      <c r="DB120" s="40">
        <f>Model!$BE120+Model!CA120-50</f>
        <v>168.26847839296067</v>
      </c>
      <c r="DC120" s="40">
        <f>Model!$BE120+Model!CB120-50</f>
        <v>168.26847839296067</v>
      </c>
      <c r="DD120" s="40">
        <f>Model!$BE120+Model!CC120-50</f>
        <v>168.26847839296067</v>
      </c>
      <c r="DE120" s="40">
        <f>Model!$BE120+Model!CD120-50</f>
        <v>168.26847839296067</v>
      </c>
      <c r="DF120" s="40">
        <f>Model!$BE120+Model!CE120-50</f>
        <v>168.26847839296067</v>
      </c>
      <c r="DG120" s="40">
        <f>Model!$BE120+Model!CF120-50</f>
        <v>168.26847839296067</v>
      </c>
      <c r="DH120" s="36"/>
      <c r="DI120" s="36"/>
      <c r="DJ120" s="40">
        <f>Model!AE120*Model!CI120</f>
        <v>168.26847839296067</v>
      </c>
      <c r="DK120" s="40">
        <f>Model!AF120*Model!CJ120</f>
        <v>168.26847839296067</v>
      </c>
      <c r="DL120" s="40">
        <f>Model!AG120*Model!CK120</f>
        <v>109.37451095542444</v>
      </c>
      <c r="DM120" s="40">
        <f>Model!AH120*Model!CL120</f>
        <v>168.26847839296067</v>
      </c>
      <c r="DN120" s="40">
        <f>Model!AI120*Model!CM120</f>
        <v>168.26847839296067</v>
      </c>
      <c r="DO120" s="40">
        <f>Model!AJ120*Model!CN120</f>
        <v>168.26847839296067</v>
      </c>
      <c r="DP120" s="40">
        <f>Model!AK120*Model!CO120</f>
        <v>168.26847839296067</v>
      </c>
      <c r="DQ120" s="40">
        <f>Model!AL120*Model!CP120</f>
        <v>109.37451095542444</v>
      </c>
      <c r="DR120" s="40">
        <f>Model!AM120*Model!CQ120</f>
        <v>168.26847839296067</v>
      </c>
      <c r="DS120" s="40">
        <f>Model!AN120*Model!CR120</f>
        <v>168.26847839296067</v>
      </c>
      <c r="DT120" s="40">
        <f>Model!AO120*Model!CS120</f>
        <v>168.26847839296067</v>
      </c>
      <c r="DU120" s="40">
        <f>Model!AP120*Model!CT120</f>
        <v>168.26847839296067</v>
      </c>
      <c r="DV120" s="40">
        <f>Model!AQ120*Model!CU120</f>
        <v>109.37451095542444</v>
      </c>
      <c r="DW120" s="40">
        <f>Model!AR120*Model!CV120</f>
        <v>168.26847839296067</v>
      </c>
      <c r="DX120" s="40">
        <f>Model!AS120*Model!CW120</f>
        <v>168.26847839296067</v>
      </c>
      <c r="DY120" s="40">
        <f>Model!AT120*Model!CX120</f>
        <v>168.26847839296067</v>
      </c>
      <c r="DZ120" s="40">
        <f>Model!AU120*Model!CY120</f>
        <v>168.26847839296067</v>
      </c>
      <c r="EA120" s="40">
        <f>Model!AV120*Model!CZ120</f>
        <v>109.37451095542444</v>
      </c>
      <c r="EB120" s="40">
        <f>Model!AW120*Model!DA120</f>
        <v>168.26847839296067</v>
      </c>
      <c r="EC120" s="40">
        <f>Model!AX120*Model!DB120</f>
        <v>168.26847839296067</v>
      </c>
      <c r="ED120" s="40">
        <f>Model!AY120*Model!DC120</f>
        <v>168.26847839296067</v>
      </c>
      <c r="EE120" s="40">
        <f>Model!AZ120*Model!DD120</f>
        <v>168.26847839296067</v>
      </c>
      <c r="EF120" s="40">
        <f>Model!BA120*Model!DE120</f>
        <v>109.37451095542444</v>
      </c>
      <c r="EG120" s="40">
        <f>Model!BB120*Model!DF120</f>
        <v>168.26847839296067</v>
      </c>
      <c r="EH120" s="40">
        <f>Model!BC120*Model!DG120</f>
        <v>168.26847839296067</v>
      </c>
      <c r="EI120" s="36"/>
      <c r="EJ120" s="36"/>
      <c r="EK120" s="36"/>
      <c r="EL120" s="36"/>
      <c r="EM120" s="36"/>
      <c r="EN120" s="36"/>
      <c r="EO120" s="36"/>
      <c r="EP120" s="36"/>
      <c r="EQ120" s="36"/>
      <c r="ER120" s="36"/>
      <c r="ES120" s="36"/>
      <c r="ET120" s="36"/>
      <c r="EU120" s="36"/>
    </row>
    <row r="121" spans="1:151">
      <c r="A121">
        <v>1171</v>
      </c>
      <c r="B121" s="29">
        <f>INDEX('Customer Longevity'!$A$7:$A$206,MATCH(Scratch!A121,'Customer Longevity'!$B$7:$B$206,0))</f>
        <v>6.1608439665038937</v>
      </c>
      <c r="C121" s="3">
        <f ca="1">VLOOKUP(A121,'Average Balance'!A:B,2,FALSE)</f>
        <v>37163.769591350414</v>
      </c>
      <c r="D121" s="3"/>
      <c r="E121" s="29">
        <f>INDEX('Distance to Each Branch'!$C$7:$C$806,MATCH(Scratch!$A121&amp;Scratch!E$14,'Distance to Each Branch'!$K$7:$K$806,0))</f>
        <v>1.2248365188323009</v>
      </c>
      <c r="F121" s="29">
        <f>INDEX('Distance to Each Branch'!$C$7:$C$806,MATCH(Scratch!$A121&amp;Scratch!F$14,'Distance to Each Branch'!$K$7:$K$806,0))</f>
        <v>1.8678176975861673</v>
      </c>
      <c r="G121" s="29">
        <f>INDEX('Distance to Each Branch'!$C$7:$C$806,MATCH(Scratch!$A121&amp;Scratch!G$14,'Distance to Each Branch'!$K$7:$K$806,0))</f>
        <v>1.838832762096257</v>
      </c>
      <c r="H121" s="29">
        <f>INDEX('Distance to Each Branch'!$C$7:$C$806,MATCH(Scratch!$A121&amp;Scratch!H$14,'Distance to Each Branch'!$K$7:$K$806,0))</f>
        <v>2.064401829604027</v>
      </c>
      <c r="I121" s="29" t="str">
        <f t="shared" si="26"/>
        <v>Branch A</v>
      </c>
      <c r="K121" s="34">
        <f>MIN(Model!E121:'Model'!H121)</f>
        <v>1.2248365188323009</v>
      </c>
      <c r="L121" s="34">
        <v>0</v>
      </c>
      <c r="M121" s="29">
        <f>IF(Model!E121=Model!$K121,SMALL(Model!$E121:'Model'!$H121,2)-Model!$K121,0)</f>
        <v>0.61399624326395608</v>
      </c>
      <c r="N121" s="29">
        <f>IF(Model!F121=Model!$K121,SMALL(Model!$E121:'Model'!$H121,2)-Model!$K121,0)</f>
        <v>0</v>
      </c>
      <c r="O121" s="29">
        <f>IF(Model!G121=Model!$K121,SMALL(Model!$E121:'Model'!$H121,2)-Model!$K121,0)</f>
        <v>0</v>
      </c>
      <c r="P121" s="29">
        <f>IF(Model!H121=Model!$K121,SMALL(Model!$E121:'Model'!$H121,2)-Model!$K121,0)</f>
        <v>0</v>
      </c>
      <c r="R121" s="23">
        <v>1</v>
      </c>
      <c r="S121" s="23">
        <f>(1-IF(Model!M121=0,0,INDEX('Branch Closure Driven Attrition'!$D$9:$G$12,MATCH(Model!$B121,'Branch Closure Driven Attrition'!$C$9:$C$12,TRUE),MATCH(Model!M121,'Branch Closure Driven Attrition'!$D$8:$G$8,TRUE))))</f>
        <v>0.7</v>
      </c>
      <c r="T121" s="23">
        <f>(1-IF(Model!N121=0,0,INDEX('Branch Closure Driven Attrition'!$D$9:$G$12,MATCH(Model!$B121,'Branch Closure Driven Attrition'!$C$9:$C$12,TRUE),MATCH(Model!N121,'Branch Closure Driven Attrition'!$D$8:$G$8,TRUE))))</f>
        <v>1</v>
      </c>
      <c r="U121" s="23">
        <f>(1-IF(Model!O121=0,0,INDEX('Branch Closure Driven Attrition'!$D$9:$G$12,MATCH(Model!$B121,'Branch Closure Driven Attrition'!$C$9:$C$12,TRUE),MATCH(Model!O121,'Branch Closure Driven Attrition'!$D$8:$G$8,TRUE))))</f>
        <v>1</v>
      </c>
      <c r="V121" s="23">
        <f>(1-IF(Model!P121=0,0,INDEX('Branch Closure Driven Attrition'!$D$9:$G$12,MATCH(Model!$B121,'Branch Closure Driven Attrition'!$C$9:$C$12,TRUE),MATCH(Model!P121,'Branch Closure Driven Attrition'!$D$8:$G$8,TRUE))))</f>
        <v>1</v>
      </c>
      <c r="W121" s="29"/>
      <c r="X121" s="23">
        <f>Model!R121</f>
        <v>1</v>
      </c>
      <c r="Y121" s="23">
        <f>IF(Model!$C121&lt;'Fee Driven Attrition'!$I$8,1-IF(Model!Y$13='Fee Driven Attrition'!$J$7,'Fee Driven Attrition'!$J$8,'Fee Driven Attrition'!$K$8),1)</f>
        <v>1</v>
      </c>
      <c r="Z121" s="23">
        <f>IF(Model!$C121&lt;'Fee Driven Attrition'!$I$9,1-IF(Model!Z$13='Fee Driven Attrition'!$J$7,'Fee Driven Attrition'!$J$9,'Fee Driven Attrition'!$K$9),1)</f>
        <v>1</v>
      </c>
      <c r="AA121" s="23">
        <f>IF(Model!$C121&lt;'Fee Driven Attrition'!$I$8,1-IF(Model!AA$13='Fee Driven Attrition'!$J$7,'Fee Driven Attrition'!$J$8,'Fee Driven Attrition'!$K$8),1)</f>
        <v>1</v>
      </c>
      <c r="AB121" s="23">
        <f>IF(Model!$C121&lt;'Fee Driven Attrition'!$I$9,1-IF(Model!AB$13='Fee Driven Attrition'!$J$7,'Fee Driven Attrition'!$J$9,'Fee Driven Attrition'!$K$9),1)</f>
        <v>1</v>
      </c>
      <c r="AC121" s="29"/>
      <c r="AD121" s="23"/>
      <c r="AE121" s="23">
        <f>INDEX(Model!$R121:$V121,,MATCH(Model!AE$14,Model!$R$14:'Model'!$V$14,FALSE))*INDEX(Model!$X121:$AB121,MATCH(Model!AE$12+Model!AE$13,Model!$X$14:$AB$14,FALSE))</f>
        <v>1</v>
      </c>
      <c r="AF121" s="23">
        <f>INDEX(Model!$R121:$V121,,MATCH(Model!AF$14,Model!$R$14:'Model'!$V$14,FALSE))*INDEX(Model!$X121:$AB121,MATCH(Model!AF$12+Model!AF$13,Model!$X$14:$AB$14,FALSE))</f>
        <v>0.7</v>
      </c>
      <c r="AG121" s="23">
        <f>INDEX(Model!$R121:$V121,,MATCH(Model!AG$14,Model!$R$14:'Model'!$V$14,FALSE))*INDEX(Model!$X121:$AB121,MATCH(Model!AG$12+Model!AG$13,Model!$X$14:$AB$14,FALSE))</f>
        <v>1</v>
      </c>
      <c r="AH121" s="23">
        <f>INDEX(Model!$R121:$V121,,MATCH(Model!AH$14,Model!$R$14:'Model'!$V$14,FALSE))*INDEX(Model!$X121:$AB121,MATCH(Model!AH$12+Model!AH$13,Model!$X$14:$AB$14,FALSE))</f>
        <v>1</v>
      </c>
      <c r="AI121" s="23">
        <f>INDEX(Model!$R121:$V121,,MATCH(Model!AI$14,Model!$R$14:'Model'!$V$14,FALSE))*INDEX(Model!$X121:$AB121,MATCH(Model!AI$12+Model!AI$13,Model!$X$14:$AB$14,FALSE))</f>
        <v>1</v>
      </c>
      <c r="AJ121" s="23">
        <f>INDEX(Model!$R121:$V121,,MATCH(Model!AJ$14,Model!$R$14:'Model'!$V$14,FALSE))*INDEX(Model!$X121:$AB121,MATCH(Model!AJ$12+Model!AJ$13,Model!$X$14:$AB$14,FALSE))</f>
        <v>1</v>
      </c>
      <c r="AK121" s="23">
        <f>INDEX(Model!$R121:$V121,,MATCH(Model!AK$14,Model!$R$14:'Model'!$V$14,FALSE))*INDEX(Model!$X121:$AB121,MATCH(Model!AK$12+Model!AK$13,Model!$X$14:$AB$14,FALSE))</f>
        <v>0.7</v>
      </c>
      <c r="AL121" s="23">
        <f>INDEX(Model!$R121:$V121,,MATCH(Model!AL$14,Model!$R$14:'Model'!$V$14,FALSE))*INDEX(Model!$X121:$AB121,MATCH(Model!AL$12+Model!AL$13,Model!$X$14:$AB$14,FALSE))</f>
        <v>1</v>
      </c>
      <c r="AM121" s="23">
        <f>INDEX(Model!$R121:$V121,,MATCH(Model!AM$14,Model!$R$14:'Model'!$V$14,FALSE))*INDEX(Model!$X121:$AB121,MATCH(Model!AM$12+Model!AM$13,Model!$X$14:$AB$14,FALSE))</f>
        <v>1</v>
      </c>
      <c r="AN121" s="23">
        <f>INDEX(Model!$R121:$V121,,MATCH(Model!AN$14,Model!$R$14:'Model'!$V$14,FALSE))*INDEX(Model!$X121:$AB121,MATCH(Model!AN$12+Model!AN$13,Model!$X$14:$AB$14,FALSE))</f>
        <v>1</v>
      </c>
      <c r="AO121" s="23">
        <f>INDEX(Model!$R121:$V121,,MATCH(Model!AO$14,Model!$R$14:'Model'!$V$14,FALSE))*INDEX(Model!$X121:$AB121,MATCH(Model!AO$12+Model!AO$13,Model!$X$14:$AB$14,FALSE))</f>
        <v>1</v>
      </c>
      <c r="AP121" s="23">
        <f>INDEX(Model!$R121:$V121,,MATCH(Model!AP$14,Model!$R$14:'Model'!$V$14,FALSE))*INDEX(Model!$X121:$AB121,MATCH(Model!AP$12+Model!AP$13,Model!$X$14:$AB$14,FALSE))</f>
        <v>0.7</v>
      </c>
      <c r="AQ121" s="23">
        <f>INDEX(Model!$R121:$V121,,MATCH(Model!AQ$14,Model!$R$14:'Model'!$V$14,FALSE))*INDEX(Model!$X121:$AB121,MATCH(Model!AQ$12+Model!AQ$13,Model!$X$14:$AB$14,FALSE))</f>
        <v>1</v>
      </c>
      <c r="AR121" s="23">
        <f>INDEX(Model!$R121:$V121,,MATCH(Model!AR$14,Model!$R$14:'Model'!$V$14,FALSE))*INDEX(Model!$X121:$AB121,MATCH(Model!AR$12+Model!AR$13,Model!$X$14:$AB$14,FALSE))</f>
        <v>1</v>
      </c>
      <c r="AS121" s="23">
        <f>INDEX(Model!$R121:$V121,,MATCH(Model!AS$14,Model!$R$14:'Model'!$V$14,FALSE))*INDEX(Model!$X121:$AB121,MATCH(Model!AS$12+Model!AS$13,Model!$X$14:$AB$14,FALSE))</f>
        <v>1</v>
      </c>
      <c r="AT121" s="23">
        <f>INDEX(Model!$R121:$V121,,MATCH(Model!AT$14,Model!$R$14:'Model'!$V$14,FALSE))*INDEX(Model!$X121:$AB121,MATCH(Model!AT$12+Model!AT$13,Model!$X$14:$AB$14,FALSE))</f>
        <v>1</v>
      </c>
      <c r="AU121" s="23">
        <f>INDEX(Model!$R121:$V121,,MATCH(Model!AU$14,Model!$R$14:'Model'!$V$14,FALSE))*INDEX(Model!$X121:$AB121,MATCH(Model!AU$12+Model!AU$13,Model!$X$14:$AB$14,FALSE))</f>
        <v>0.7</v>
      </c>
      <c r="AV121" s="23">
        <f>INDEX(Model!$R121:$V121,,MATCH(Model!AV$14,Model!$R$14:'Model'!$V$14,FALSE))*INDEX(Model!$X121:$AB121,MATCH(Model!AV$12+Model!AV$13,Model!$X$14:$AB$14,FALSE))</f>
        <v>1</v>
      </c>
      <c r="AW121" s="23">
        <f>INDEX(Model!$R121:$V121,,MATCH(Model!AW$14,Model!$R$14:'Model'!$V$14,FALSE))*INDEX(Model!$X121:$AB121,MATCH(Model!AW$12+Model!AW$13,Model!$X$14:$AB$14,FALSE))</f>
        <v>1</v>
      </c>
      <c r="AX121" s="23">
        <f>INDEX(Model!$R121:$V121,,MATCH(Model!AX$14,Model!$R$14:'Model'!$V$14,FALSE))*INDEX(Model!$X121:$AB121,MATCH(Model!AX$12+Model!AX$13,Model!$X$14:$AB$14,FALSE))</f>
        <v>1</v>
      </c>
      <c r="AY121" s="23">
        <f>INDEX(Model!$R121:$V121,,MATCH(Model!AY$14,Model!$R$14:'Model'!$V$14,FALSE))*INDEX(Model!$X121:$AB121,MATCH(Model!AY$12+Model!AY$13,Model!$X$14:$AB$14,FALSE))</f>
        <v>1</v>
      </c>
      <c r="AZ121" s="23">
        <f>INDEX(Model!$R121:$V121,,MATCH(Model!AZ$14,Model!$R$14:'Model'!$V$14,FALSE))*INDEX(Model!$X121:$AB121,MATCH(Model!AZ$12+Model!AZ$13,Model!$X$14:$AB$14,FALSE))</f>
        <v>0.7</v>
      </c>
      <c r="BA121" s="23">
        <f>INDEX(Model!$R121:$V121,,MATCH(Model!BA$14,Model!$R$14:'Model'!$V$14,FALSE))*INDEX(Model!$X121:$AB121,MATCH(Model!BA$12+Model!BA$13,Model!$X$14:$AB$14,FALSE))</f>
        <v>1</v>
      </c>
      <c r="BB121" s="23">
        <f>INDEX(Model!$R121:$V121,,MATCH(Model!BB$14,Model!$R$14:'Model'!$V$14,FALSE))*INDEX(Model!$X121:$AB121,MATCH(Model!BB$12+Model!BB$13,Model!$X$14:$AB$14,FALSE))</f>
        <v>1</v>
      </c>
      <c r="BC121" s="23">
        <f>INDEX(Model!$R121:$V121,,MATCH(Model!BC$14,Model!$R$14:'Model'!$V$14,FALSE))*INDEX(Model!$X121:$AB121,MATCH(Model!BC$12+Model!BC$13,Model!$X$14:$AB$14,FALSE))</f>
        <v>1</v>
      </c>
      <c r="BD121" s="60"/>
      <c r="BE121" s="33">
        <f>Model!C121*1%</f>
        <v>371.63769591350416</v>
      </c>
      <c r="BF121" s="1"/>
      <c r="BG121" s="1"/>
      <c r="BH121" s="38">
        <f>IF(Model!$C121&lt;Model!CI$12,Model!CI$13,0)</f>
        <v>0</v>
      </c>
      <c r="BI121" s="38">
        <f>IF(Model!$C121&lt;Model!CJ$12,Model!CJ$13,0)</f>
        <v>0</v>
      </c>
      <c r="BJ121" s="38">
        <f>IF(Model!$C121&lt;Model!CK$12,Model!CK$13,0)</f>
        <v>0</v>
      </c>
      <c r="BK121" s="38">
        <f>IF(Model!$C121&lt;Model!CL$12,Model!CL$13,0)</f>
        <v>0</v>
      </c>
      <c r="BL121" s="38">
        <f>IF(Model!$C121&lt;Model!CM$12,Model!CM$13,0)</f>
        <v>0</v>
      </c>
      <c r="BM121" s="38">
        <f>IF(Model!$C121&lt;Model!CN$12,Model!CN$13,0)</f>
        <v>0</v>
      </c>
      <c r="BN121" s="38">
        <f>IF(Model!$C121&lt;Model!CO$12,Model!CO$13,0)</f>
        <v>0</v>
      </c>
      <c r="BO121" s="38">
        <f>IF(Model!$C121&lt;Model!CP$12,Model!CP$13,0)</f>
        <v>0</v>
      </c>
      <c r="BP121" s="38">
        <f>IF(Model!$C121&lt;Model!CQ$12,Model!CQ$13,0)</f>
        <v>0</v>
      </c>
      <c r="BQ121" s="38">
        <f>IF(Model!$C121&lt;Model!CR$12,Model!CR$13,0)</f>
        <v>0</v>
      </c>
      <c r="BR121" s="38">
        <f>IF(Model!$C121&lt;Model!CS$12,Model!CS$13,0)</f>
        <v>0</v>
      </c>
      <c r="BS121" s="38">
        <f>IF(Model!$C121&lt;Model!CT$12,Model!CT$13,0)</f>
        <v>0</v>
      </c>
      <c r="BT121" s="38">
        <f>IF(Model!$C121&lt;Model!CU$12,Model!CU$13,0)</f>
        <v>0</v>
      </c>
      <c r="BU121" s="38">
        <f>IF(Model!$C121&lt;Model!CV$12,Model!CV$13,0)</f>
        <v>0</v>
      </c>
      <c r="BV121" s="38">
        <f>IF(Model!$C121&lt;Model!CW$12,Model!CW$13,0)</f>
        <v>0</v>
      </c>
      <c r="BW121" s="38">
        <f>IF(Model!$C121&lt;Model!CX$12,Model!CX$13,0)</f>
        <v>0</v>
      </c>
      <c r="BX121" s="38">
        <f>IF(Model!$C121&lt;Model!CY$12,Model!CY$13,0)</f>
        <v>0</v>
      </c>
      <c r="BY121" s="38">
        <f>IF(Model!$C121&lt;Model!CZ$12,Model!CZ$13,0)</f>
        <v>0</v>
      </c>
      <c r="BZ121" s="38">
        <f>IF(Model!$C121&lt;Model!DA$12,Model!DA$13,0)</f>
        <v>0</v>
      </c>
      <c r="CA121" s="38">
        <f>IF(Model!$C121&lt;Model!DB$12,Model!DB$13,0)</f>
        <v>0</v>
      </c>
      <c r="CB121" s="38">
        <f>IF(Model!$C121&lt;Model!DC$12,Model!DC$13,0)</f>
        <v>0</v>
      </c>
      <c r="CC121" s="38">
        <f>IF(Model!$C121&lt;Model!DD$12,Model!DD$13,0)</f>
        <v>0</v>
      </c>
      <c r="CD121" s="38">
        <f>IF(Model!$C121&lt;Model!DE$12,Model!DE$13,0)</f>
        <v>0</v>
      </c>
      <c r="CE121" s="38">
        <f>IF(Model!$C121&lt;Model!DF$12,Model!DF$13,0)</f>
        <v>0</v>
      </c>
      <c r="CF121" s="38">
        <f>IF(Model!$C121&lt;Model!DG$12,Model!DG$13,0)</f>
        <v>0</v>
      </c>
      <c r="CG121" s="1"/>
      <c r="CH121" s="1"/>
      <c r="CI121" s="40">
        <f>Model!$BE121+Model!BH121-50</f>
        <v>321.63769591350416</v>
      </c>
      <c r="CJ121" s="40">
        <f>Model!$BE121+Model!BI121-50</f>
        <v>321.63769591350416</v>
      </c>
      <c r="CK121" s="40">
        <f>Model!$BE121+Model!BJ121-50</f>
        <v>321.63769591350416</v>
      </c>
      <c r="CL121" s="40">
        <f>Model!$BE121+Model!BK121-50</f>
        <v>321.63769591350416</v>
      </c>
      <c r="CM121" s="40">
        <f>Model!$BE121+Model!BL121-50</f>
        <v>321.63769591350416</v>
      </c>
      <c r="CN121" s="40">
        <f>Model!$BE121+Model!BM121-50</f>
        <v>321.63769591350416</v>
      </c>
      <c r="CO121" s="40">
        <f>Model!$BE121+Model!BN121-50</f>
        <v>321.63769591350416</v>
      </c>
      <c r="CP121" s="40">
        <f>Model!$BE121+Model!BO121-50</f>
        <v>321.63769591350416</v>
      </c>
      <c r="CQ121" s="40">
        <f>Model!$BE121+Model!BP121-50</f>
        <v>321.63769591350416</v>
      </c>
      <c r="CR121" s="40">
        <f>Model!$BE121+Model!BQ121-50</f>
        <v>321.63769591350416</v>
      </c>
      <c r="CS121" s="40">
        <f>Model!$BE121+Model!BR121-50</f>
        <v>321.63769591350416</v>
      </c>
      <c r="CT121" s="40">
        <f>Model!$BE121+Model!BS121-50</f>
        <v>321.63769591350416</v>
      </c>
      <c r="CU121" s="40">
        <f>Model!$BE121+Model!BT121-50</f>
        <v>321.63769591350416</v>
      </c>
      <c r="CV121" s="40">
        <f>Model!$BE121+Model!BU121-50</f>
        <v>321.63769591350416</v>
      </c>
      <c r="CW121" s="40">
        <f>Model!$BE121+Model!BV121-50</f>
        <v>321.63769591350416</v>
      </c>
      <c r="CX121" s="40">
        <f>Model!$BE121+Model!BW121-50</f>
        <v>321.63769591350416</v>
      </c>
      <c r="CY121" s="40">
        <f>Model!$BE121+Model!BX121-50</f>
        <v>321.63769591350416</v>
      </c>
      <c r="CZ121" s="40">
        <f>Model!$BE121+Model!BY121-50</f>
        <v>321.63769591350416</v>
      </c>
      <c r="DA121" s="40">
        <f>Model!$BE121+Model!BZ121-50</f>
        <v>321.63769591350416</v>
      </c>
      <c r="DB121" s="40">
        <f>Model!$BE121+Model!CA121-50</f>
        <v>321.63769591350416</v>
      </c>
      <c r="DC121" s="40">
        <f>Model!$BE121+Model!CB121-50</f>
        <v>321.63769591350416</v>
      </c>
      <c r="DD121" s="40">
        <f>Model!$BE121+Model!CC121-50</f>
        <v>321.63769591350416</v>
      </c>
      <c r="DE121" s="40">
        <f>Model!$BE121+Model!CD121-50</f>
        <v>321.63769591350416</v>
      </c>
      <c r="DF121" s="40">
        <f>Model!$BE121+Model!CE121-50</f>
        <v>321.63769591350416</v>
      </c>
      <c r="DG121" s="40">
        <f>Model!$BE121+Model!CF121-50</f>
        <v>321.63769591350416</v>
      </c>
      <c r="DH121" s="36"/>
      <c r="DI121" s="36"/>
      <c r="DJ121" s="40">
        <f>Model!AE121*Model!CI121</f>
        <v>321.63769591350416</v>
      </c>
      <c r="DK121" s="40">
        <f>Model!AF121*Model!CJ121</f>
        <v>225.14638713945288</v>
      </c>
      <c r="DL121" s="40">
        <f>Model!AG121*Model!CK121</f>
        <v>321.63769591350416</v>
      </c>
      <c r="DM121" s="40">
        <f>Model!AH121*Model!CL121</f>
        <v>321.63769591350416</v>
      </c>
      <c r="DN121" s="40">
        <f>Model!AI121*Model!CM121</f>
        <v>321.63769591350416</v>
      </c>
      <c r="DO121" s="40">
        <f>Model!AJ121*Model!CN121</f>
        <v>321.63769591350416</v>
      </c>
      <c r="DP121" s="40">
        <f>Model!AK121*Model!CO121</f>
        <v>225.14638713945288</v>
      </c>
      <c r="DQ121" s="40">
        <f>Model!AL121*Model!CP121</f>
        <v>321.63769591350416</v>
      </c>
      <c r="DR121" s="40">
        <f>Model!AM121*Model!CQ121</f>
        <v>321.63769591350416</v>
      </c>
      <c r="DS121" s="40">
        <f>Model!AN121*Model!CR121</f>
        <v>321.63769591350416</v>
      </c>
      <c r="DT121" s="40">
        <f>Model!AO121*Model!CS121</f>
        <v>321.63769591350416</v>
      </c>
      <c r="DU121" s="40">
        <f>Model!AP121*Model!CT121</f>
        <v>225.14638713945288</v>
      </c>
      <c r="DV121" s="40">
        <f>Model!AQ121*Model!CU121</f>
        <v>321.63769591350416</v>
      </c>
      <c r="DW121" s="40">
        <f>Model!AR121*Model!CV121</f>
        <v>321.63769591350416</v>
      </c>
      <c r="DX121" s="40">
        <f>Model!AS121*Model!CW121</f>
        <v>321.63769591350416</v>
      </c>
      <c r="DY121" s="40">
        <f>Model!AT121*Model!CX121</f>
        <v>321.63769591350416</v>
      </c>
      <c r="DZ121" s="40">
        <f>Model!AU121*Model!CY121</f>
        <v>225.14638713945288</v>
      </c>
      <c r="EA121" s="40">
        <f>Model!AV121*Model!CZ121</f>
        <v>321.63769591350416</v>
      </c>
      <c r="EB121" s="40">
        <f>Model!AW121*Model!DA121</f>
        <v>321.63769591350416</v>
      </c>
      <c r="EC121" s="40">
        <f>Model!AX121*Model!DB121</f>
        <v>321.63769591350416</v>
      </c>
      <c r="ED121" s="40">
        <f>Model!AY121*Model!DC121</f>
        <v>321.63769591350416</v>
      </c>
      <c r="EE121" s="40">
        <f>Model!AZ121*Model!DD121</f>
        <v>225.14638713945288</v>
      </c>
      <c r="EF121" s="40">
        <f>Model!BA121*Model!DE121</f>
        <v>321.63769591350416</v>
      </c>
      <c r="EG121" s="40">
        <f>Model!BB121*Model!DF121</f>
        <v>321.63769591350416</v>
      </c>
      <c r="EH121" s="40">
        <f>Model!BC121*Model!DG121</f>
        <v>321.63769591350416</v>
      </c>
      <c r="EI121" s="36"/>
      <c r="EJ121" s="36"/>
      <c r="EK121" s="36"/>
      <c r="EL121" s="36"/>
      <c r="EM121" s="36"/>
      <c r="EN121" s="36"/>
      <c r="EO121" s="36"/>
      <c r="EP121" s="36"/>
      <c r="EQ121" s="36"/>
      <c r="ER121" s="36"/>
      <c r="ES121" s="36"/>
      <c r="ET121" s="36"/>
      <c r="EU121" s="36"/>
    </row>
    <row r="122" spans="1:151">
      <c r="A122">
        <v>1189</v>
      </c>
      <c r="B122" s="29">
        <f>INDEX('Customer Longevity'!$A$7:$A$206,MATCH(Scratch!A122,'Customer Longevity'!$B$7:$B$206,0))</f>
        <v>11.996402664179511</v>
      </c>
      <c r="C122" s="3">
        <f ca="1">VLOOKUP(A122,'Average Balance'!A:B,2,FALSE)</f>
        <v>9043.0549847078546</v>
      </c>
      <c r="D122" s="3"/>
      <c r="E122" s="29">
        <f>INDEX('Distance to Each Branch'!$C$7:$C$806,MATCH(Scratch!$A122&amp;Scratch!E$14,'Distance to Each Branch'!$K$7:$K$806,0))</f>
        <v>3.1630553731206761</v>
      </c>
      <c r="F122" s="29">
        <f>INDEX('Distance to Each Branch'!$C$7:$C$806,MATCH(Scratch!$A122&amp;Scratch!F$14,'Distance to Each Branch'!$K$7:$K$806,0))</f>
        <v>2.2438734767184405</v>
      </c>
      <c r="G122" s="29">
        <f>INDEX('Distance to Each Branch'!$C$7:$C$806,MATCH(Scratch!$A122&amp;Scratch!G$14,'Distance to Each Branch'!$K$7:$K$806,0))</f>
        <v>1.3367602699040197</v>
      </c>
      <c r="H122" s="29">
        <f>INDEX('Distance to Each Branch'!$C$7:$C$806,MATCH(Scratch!$A122&amp;Scratch!H$14,'Distance to Each Branch'!$K$7:$K$806,0))</f>
        <v>2.3720504791028278</v>
      </c>
      <c r="I122" s="29" t="str">
        <f t="shared" si="26"/>
        <v>Branch C</v>
      </c>
      <c r="K122" s="34">
        <f>MIN(Model!E122:'Model'!H122)</f>
        <v>1.3367602699040197</v>
      </c>
      <c r="L122" s="34">
        <v>0</v>
      </c>
      <c r="M122" s="29">
        <f>IF(Model!E122=Model!$K122,SMALL(Model!$E122:'Model'!$H122,2)-Model!$K122,0)</f>
        <v>0</v>
      </c>
      <c r="N122" s="29">
        <f>IF(Model!F122=Model!$K122,SMALL(Model!$E122:'Model'!$H122,2)-Model!$K122,0)</f>
        <v>0</v>
      </c>
      <c r="O122" s="29">
        <f>IF(Model!G122=Model!$K122,SMALL(Model!$E122:'Model'!$H122,2)-Model!$K122,0)</f>
        <v>0.90711320681442076</v>
      </c>
      <c r="P122" s="29">
        <f>IF(Model!H122=Model!$K122,SMALL(Model!$E122:'Model'!$H122,2)-Model!$K122,0)</f>
        <v>0</v>
      </c>
      <c r="R122" s="23">
        <v>1</v>
      </c>
      <c r="S122" s="23">
        <f>(1-IF(Model!M122=0,0,INDEX('Branch Closure Driven Attrition'!$D$9:$G$12,MATCH(Model!$B122,'Branch Closure Driven Attrition'!$C$9:$C$12,TRUE),MATCH(Model!M122,'Branch Closure Driven Attrition'!$D$8:$G$8,TRUE))))</f>
        <v>1</v>
      </c>
      <c r="T122" s="23">
        <f>(1-IF(Model!N122=0,0,INDEX('Branch Closure Driven Attrition'!$D$9:$G$12,MATCH(Model!$B122,'Branch Closure Driven Attrition'!$C$9:$C$12,TRUE),MATCH(Model!N122,'Branch Closure Driven Attrition'!$D$8:$G$8,TRUE))))</f>
        <v>1</v>
      </c>
      <c r="U122" s="23">
        <f>(1-IF(Model!O122=0,0,INDEX('Branch Closure Driven Attrition'!$D$9:$G$12,MATCH(Model!$B122,'Branch Closure Driven Attrition'!$C$9:$C$12,TRUE),MATCH(Model!O122,'Branch Closure Driven Attrition'!$D$8:$G$8,TRUE))))</f>
        <v>0.7</v>
      </c>
      <c r="V122" s="23">
        <f>(1-IF(Model!P122=0,0,INDEX('Branch Closure Driven Attrition'!$D$9:$G$12,MATCH(Model!$B122,'Branch Closure Driven Attrition'!$C$9:$C$12,TRUE),MATCH(Model!P122,'Branch Closure Driven Attrition'!$D$8:$G$8,TRUE))))</f>
        <v>1</v>
      </c>
      <c r="W122" s="29"/>
      <c r="X122" s="23">
        <f>Model!R122</f>
        <v>1</v>
      </c>
      <c r="Y122" s="23">
        <f>IF(Model!$C122&lt;'Fee Driven Attrition'!$I$8,1-IF(Model!Y$13='Fee Driven Attrition'!$J$7,'Fee Driven Attrition'!$J$8,'Fee Driven Attrition'!$K$8),1)</f>
        <v>0.9</v>
      </c>
      <c r="Z122" s="23">
        <f>IF(Model!$C122&lt;'Fee Driven Attrition'!$I$9,1-IF(Model!Z$13='Fee Driven Attrition'!$J$7,'Fee Driven Attrition'!$J$9,'Fee Driven Attrition'!$K$9),1)</f>
        <v>0.95</v>
      </c>
      <c r="AA122" s="23">
        <f>IF(Model!$C122&lt;'Fee Driven Attrition'!$I$8,1-IF(Model!AA$13='Fee Driven Attrition'!$J$7,'Fee Driven Attrition'!$J$8,'Fee Driven Attrition'!$K$8),1)</f>
        <v>0.8</v>
      </c>
      <c r="AB122" s="23">
        <f>IF(Model!$C122&lt;'Fee Driven Attrition'!$I$9,1-IF(Model!AB$13='Fee Driven Attrition'!$J$7,'Fee Driven Attrition'!$J$9,'Fee Driven Attrition'!$K$9),1)</f>
        <v>0.85</v>
      </c>
      <c r="AC122" s="29"/>
      <c r="AD122" s="23"/>
      <c r="AE122" s="23">
        <f>INDEX(Model!$R122:$V122,,MATCH(Model!AE$14,Model!$R$14:'Model'!$V$14,FALSE))*INDEX(Model!$X122:$AB122,MATCH(Model!AE$12+Model!AE$13,Model!$X$14:$AB$14,FALSE))</f>
        <v>1</v>
      </c>
      <c r="AF122" s="23">
        <f>INDEX(Model!$R122:$V122,,MATCH(Model!AF$14,Model!$R$14:'Model'!$V$14,FALSE))*INDEX(Model!$X122:$AB122,MATCH(Model!AF$12+Model!AF$13,Model!$X$14:$AB$14,FALSE))</f>
        <v>1</v>
      </c>
      <c r="AG122" s="23">
        <f>INDEX(Model!$R122:$V122,,MATCH(Model!AG$14,Model!$R$14:'Model'!$V$14,FALSE))*INDEX(Model!$X122:$AB122,MATCH(Model!AG$12+Model!AG$13,Model!$X$14:$AB$14,FALSE))</f>
        <v>1</v>
      </c>
      <c r="AH122" s="23">
        <f>INDEX(Model!$R122:$V122,,MATCH(Model!AH$14,Model!$R$14:'Model'!$V$14,FALSE))*INDEX(Model!$X122:$AB122,MATCH(Model!AH$12+Model!AH$13,Model!$X$14:$AB$14,FALSE))</f>
        <v>0.7</v>
      </c>
      <c r="AI122" s="23">
        <f>INDEX(Model!$R122:$V122,,MATCH(Model!AI$14,Model!$R$14:'Model'!$V$14,FALSE))*INDEX(Model!$X122:$AB122,MATCH(Model!AI$12+Model!AI$13,Model!$X$14:$AB$14,FALSE))</f>
        <v>1</v>
      </c>
      <c r="AJ122" s="23">
        <f>INDEX(Model!$R122:$V122,,MATCH(Model!AJ$14,Model!$R$14:'Model'!$V$14,FALSE))*INDEX(Model!$X122:$AB122,MATCH(Model!AJ$12+Model!AJ$13,Model!$X$14:$AB$14,FALSE))</f>
        <v>0.9</v>
      </c>
      <c r="AK122" s="23">
        <f>INDEX(Model!$R122:$V122,,MATCH(Model!AK$14,Model!$R$14:'Model'!$V$14,FALSE))*INDEX(Model!$X122:$AB122,MATCH(Model!AK$12+Model!AK$13,Model!$X$14:$AB$14,FALSE))</f>
        <v>0.9</v>
      </c>
      <c r="AL122" s="23">
        <f>INDEX(Model!$R122:$V122,,MATCH(Model!AL$14,Model!$R$14:'Model'!$V$14,FALSE))*INDEX(Model!$X122:$AB122,MATCH(Model!AL$12+Model!AL$13,Model!$X$14:$AB$14,FALSE))</f>
        <v>0.9</v>
      </c>
      <c r="AM122" s="23">
        <f>INDEX(Model!$R122:$V122,,MATCH(Model!AM$14,Model!$R$14:'Model'!$V$14,FALSE))*INDEX(Model!$X122:$AB122,MATCH(Model!AM$12+Model!AM$13,Model!$X$14:$AB$14,FALSE))</f>
        <v>0.63</v>
      </c>
      <c r="AN122" s="23">
        <f>INDEX(Model!$R122:$V122,,MATCH(Model!AN$14,Model!$R$14:'Model'!$V$14,FALSE))*INDEX(Model!$X122:$AB122,MATCH(Model!AN$12+Model!AN$13,Model!$X$14:$AB$14,FALSE))</f>
        <v>0.9</v>
      </c>
      <c r="AO122" s="23">
        <f>INDEX(Model!$R122:$V122,,MATCH(Model!AO$14,Model!$R$14:'Model'!$V$14,FALSE))*INDEX(Model!$X122:$AB122,MATCH(Model!AO$12+Model!AO$13,Model!$X$14:$AB$14,FALSE))</f>
        <v>0.95</v>
      </c>
      <c r="AP122" s="23">
        <f>INDEX(Model!$R122:$V122,,MATCH(Model!AP$14,Model!$R$14:'Model'!$V$14,FALSE))*INDEX(Model!$X122:$AB122,MATCH(Model!AP$12+Model!AP$13,Model!$X$14:$AB$14,FALSE))</f>
        <v>0.95</v>
      </c>
      <c r="AQ122" s="23">
        <f>INDEX(Model!$R122:$V122,,MATCH(Model!AQ$14,Model!$R$14:'Model'!$V$14,FALSE))*INDEX(Model!$X122:$AB122,MATCH(Model!AQ$12+Model!AQ$13,Model!$X$14:$AB$14,FALSE))</f>
        <v>0.95</v>
      </c>
      <c r="AR122" s="23">
        <f>INDEX(Model!$R122:$V122,,MATCH(Model!AR$14,Model!$R$14:'Model'!$V$14,FALSE))*INDEX(Model!$X122:$AB122,MATCH(Model!AR$12+Model!AR$13,Model!$X$14:$AB$14,FALSE))</f>
        <v>0.66499999999999992</v>
      </c>
      <c r="AS122" s="23">
        <f>INDEX(Model!$R122:$V122,,MATCH(Model!AS$14,Model!$R$14:'Model'!$V$14,FALSE))*INDEX(Model!$X122:$AB122,MATCH(Model!AS$12+Model!AS$13,Model!$X$14:$AB$14,FALSE))</f>
        <v>0.95</v>
      </c>
      <c r="AT122" s="23">
        <f>INDEX(Model!$R122:$V122,,MATCH(Model!AT$14,Model!$R$14:'Model'!$V$14,FALSE))*INDEX(Model!$X122:$AB122,MATCH(Model!AT$12+Model!AT$13,Model!$X$14:$AB$14,FALSE))</f>
        <v>0.8</v>
      </c>
      <c r="AU122" s="23">
        <f>INDEX(Model!$R122:$V122,,MATCH(Model!AU$14,Model!$R$14:'Model'!$V$14,FALSE))*INDEX(Model!$X122:$AB122,MATCH(Model!AU$12+Model!AU$13,Model!$X$14:$AB$14,FALSE))</f>
        <v>0.8</v>
      </c>
      <c r="AV122" s="23">
        <f>INDEX(Model!$R122:$V122,,MATCH(Model!AV$14,Model!$R$14:'Model'!$V$14,FALSE))*INDEX(Model!$X122:$AB122,MATCH(Model!AV$12+Model!AV$13,Model!$X$14:$AB$14,FALSE))</f>
        <v>0.8</v>
      </c>
      <c r="AW122" s="23">
        <f>INDEX(Model!$R122:$V122,,MATCH(Model!AW$14,Model!$R$14:'Model'!$V$14,FALSE))*INDEX(Model!$X122:$AB122,MATCH(Model!AW$12+Model!AW$13,Model!$X$14:$AB$14,FALSE))</f>
        <v>0.55999999999999994</v>
      </c>
      <c r="AX122" s="23">
        <f>INDEX(Model!$R122:$V122,,MATCH(Model!AX$14,Model!$R$14:'Model'!$V$14,FALSE))*INDEX(Model!$X122:$AB122,MATCH(Model!AX$12+Model!AX$13,Model!$X$14:$AB$14,FALSE))</f>
        <v>0.8</v>
      </c>
      <c r="AY122" s="23">
        <f>INDEX(Model!$R122:$V122,,MATCH(Model!AY$14,Model!$R$14:'Model'!$V$14,FALSE))*INDEX(Model!$X122:$AB122,MATCH(Model!AY$12+Model!AY$13,Model!$X$14:$AB$14,FALSE))</f>
        <v>0.85</v>
      </c>
      <c r="AZ122" s="23">
        <f>INDEX(Model!$R122:$V122,,MATCH(Model!AZ$14,Model!$R$14:'Model'!$V$14,FALSE))*INDEX(Model!$X122:$AB122,MATCH(Model!AZ$12+Model!AZ$13,Model!$X$14:$AB$14,FALSE))</f>
        <v>0.85</v>
      </c>
      <c r="BA122" s="23">
        <f>INDEX(Model!$R122:$V122,,MATCH(Model!BA$14,Model!$R$14:'Model'!$V$14,FALSE))*INDEX(Model!$X122:$AB122,MATCH(Model!BA$12+Model!BA$13,Model!$X$14:$AB$14,FALSE))</f>
        <v>0.85</v>
      </c>
      <c r="BB122" s="23">
        <f>INDEX(Model!$R122:$V122,,MATCH(Model!BB$14,Model!$R$14:'Model'!$V$14,FALSE))*INDEX(Model!$X122:$AB122,MATCH(Model!BB$12+Model!BB$13,Model!$X$14:$AB$14,FALSE))</f>
        <v>0.59499999999999997</v>
      </c>
      <c r="BC122" s="23">
        <f>INDEX(Model!$R122:$V122,,MATCH(Model!BC$14,Model!$R$14:'Model'!$V$14,FALSE))*INDEX(Model!$X122:$AB122,MATCH(Model!BC$12+Model!BC$13,Model!$X$14:$AB$14,FALSE))</f>
        <v>0.85</v>
      </c>
      <c r="BD122" s="60"/>
      <c r="BE122" s="33">
        <f>Model!C122*1%</f>
        <v>90.430549847078552</v>
      </c>
      <c r="BF122" s="1"/>
      <c r="BG122" s="1"/>
      <c r="BH122" s="38">
        <f>IF(Model!$C122&lt;Model!CI$12,Model!CI$13,0)</f>
        <v>0</v>
      </c>
      <c r="BI122" s="38">
        <f>IF(Model!$C122&lt;Model!CJ$12,Model!CJ$13,0)</f>
        <v>0</v>
      </c>
      <c r="BJ122" s="38">
        <f>IF(Model!$C122&lt;Model!CK$12,Model!CK$13,0)</f>
        <v>0</v>
      </c>
      <c r="BK122" s="38">
        <f>IF(Model!$C122&lt;Model!CL$12,Model!CL$13,0)</f>
        <v>0</v>
      </c>
      <c r="BL122" s="38">
        <f>IF(Model!$C122&lt;Model!CM$12,Model!CM$13,0)</f>
        <v>0</v>
      </c>
      <c r="BM122" s="38">
        <f>IF(Model!$C122&lt;Model!CN$12,Model!CN$13,0)</f>
        <v>40</v>
      </c>
      <c r="BN122" s="38">
        <f>IF(Model!$C122&lt;Model!CO$12,Model!CO$13,0)</f>
        <v>40</v>
      </c>
      <c r="BO122" s="38">
        <f>IF(Model!$C122&lt;Model!CP$12,Model!CP$13,0)</f>
        <v>40</v>
      </c>
      <c r="BP122" s="38">
        <f>IF(Model!$C122&lt;Model!CQ$12,Model!CQ$13,0)</f>
        <v>40</v>
      </c>
      <c r="BQ122" s="38">
        <f>IF(Model!$C122&lt;Model!CR$12,Model!CR$13,0)</f>
        <v>40</v>
      </c>
      <c r="BR122" s="38">
        <f>IF(Model!$C122&lt;Model!CS$12,Model!CS$13,0)</f>
        <v>40</v>
      </c>
      <c r="BS122" s="38">
        <f>IF(Model!$C122&lt;Model!CT$12,Model!CT$13,0)</f>
        <v>40</v>
      </c>
      <c r="BT122" s="38">
        <f>IF(Model!$C122&lt;Model!CU$12,Model!CU$13,0)</f>
        <v>40</v>
      </c>
      <c r="BU122" s="38">
        <f>IF(Model!$C122&lt;Model!CV$12,Model!CV$13,0)</f>
        <v>40</v>
      </c>
      <c r="BV122" s="38">
        <f>IF(Model!$C122&lt;Model!CW$12,Model!CW$13,0)</f>
        <v>40</v>
      </c>
      <c r="BW122" s="38">
        <f>IF(Model!$C122&lt;Model!CX$12,Model!CX$13,0)</f>
        <v>60</v>
      </c>
      <c r="BX122" s="38">
        <f>IF(Model!$C122&lt;Model!CY$12,Model!CY$13,0)</f>
        <v>60</v>
      </c>
      <c r="BY122" s="38">
        <f>IF(Model!$C122&lt;Model!CZ$12,Model!CZ$13,0)</f>
        <v>60</v>
      </c>
      <c r="BZ122" s="38">
        <f>IF(Model!$C122&lt;Model!DA$12,Model!DA$13,0)</f>
        <v>60</v>
      </c>
      <c r="CA122" s="38">
        <f>IF(Model!$C122&lt;Model!DB$12,Model!DB$13,0)</f>
        <v>60</v>
      </c>
      <c r="CB122" s="38">
        <f>IF(Model!$C122&lt;Model!DC$12,Model!DC$13,0)</f>
        <v>60</v>
      </c>
      <c r="CC122" s="38">
        <f>IF(Model!$C122&lt;Model!DD$12,Model!DD$13,0)</f>
        <v>60</v>
      </c>
      <c r="CD122" s="38">
        <f>IF(Model!$C122&lt;Model!DE$12,Model!DE$13,0)</f>
        <v>60</v>
      </c>
      <c r="CE122" s="38">
        <f>IF(Model!$C122&lt;Model!DF$12,Model!DF$13,0)</f>
        <v>60</v>
      </c>
      <c r="CF122" s="38">
        <f>IF(Model!$C122&lt;Model!DG$12,Model!DG$13,0)</f>
        <v>60</v>
      </c>
      <c r="CG122" s="1"/>
      <c r="CH122" s="1"/>
      <c r="CI122" s="40">
        <f>Model!$BE122+Model!BH122-50</f>
        <v>40.430549847078552</v>
      </c>
      <c r="CJ122" s="40">
        <f>Model!$BE122+Model!BI122-50</f>
        <v>40.430549847078552</v>
      </c>
      <c r="CK122" s="40">
        <f>Model!$BE122+Model!BJ122-50</f>
        <v>40.430549847078552</v>
      </c>
      <c r="CL122" s="40">
        <f>Model!$BE122+Model!BK122-50</f>
        <v>40.430549847078552</v>
      </c>
      <c r="CM122" s="40">
        <f>Model!$BE122+Model!BL122-50</f>
        <v>40.430549847078552</v>
      </c>
      <c r="CN122" s="40">
        <f>Model!$BE122+Model!BM122-50</f>
        <v>80.430549847078566</v>
      </c>
      <c r="CO122" s="40">
        <f>Model!$BE122+Model!BN122-50</f>
        <v>80.430549847078566</v>
      </c>
      <c r="CP122" s="40">
        <f>Model!$BE122+Model!BO122-50</f>
        <v>80.430549847078566</v>
      </c>
      <c r="CQ122" s="40">
        <f>Model!$BE122+Model!BP122-50</f>
        <v>80.430549847078566</v>
      </c>
      <c r="CR122" s="40">
        <f>Model!$BE122+Model!BQ122-50</f>
        <v>80.430549847078566</v>
      </c>
      <c r="CS122" s="40">
        <f>Model!$BE122+Model!BR122-50</f>
        <v>80.430549847078566</v>
      </c>
      <c r="CT122" s="40">
        <f>Model!$BE122+Model!BS122-50</f>
        <v>80.430549847078566</v>
      </c>
      <c r="CU122" s="40">
        <f>Model!$BE122+Model!BT122-50</f>
        <v>80.430549847078566</v>
      </c>
      <c r="CV122" s="40">
        <f>Model!$BE122+Model!BU122-50</f>
        <v>80.430549847078566</v>
      </c>
      <c r="CW122" s="40">
        <f>Model!$BE122+Model!BV122-50</f>
        <v>80.430549847078566</v>
      </c>
      <c r="CX122" s="40">
        <f>Model!$BE122+Model!BW122-50</f>
        <v>100.43054984707857</v>
      </c>
      <c r="CY122" s="40">
        <f>Model!$BE122+Model!BX122-50</f>
        <v>100.43054984707857</v>
      </c>
      <c r="CZ122" s="40">
        <f>Model!$BE122+Model!BY122-50</f>
        <v>100.43054984707857</v>
      </c>
      <c r="DA122" s="40">
        <f>Model!$BE122+Model!BZ122-50</f>
        <v>100.43054984707857</v>
      </c>
      <c r="DB122" s="40">
        <f>Model!$BE122+Model!CA122-50</f>
        <v>100.43054984707857</v>
      </c>
      <c r="DC122" s="40">
        <f>Model!$BE122+Model!CB122-50</f>
        <v>100.43054984707857</v>
      </c>
      <c r="DD122" s="40">
        <f>Model!$BE122+Model!CC122-50</f>
        <v>100.43054984707857</v>
      </c>
      <c r="DE122" s="40">
        <f>Model!$BE122+Model!CD122-50</f>
        <v>100.43054984707857</v>
      </c>
      <c r="DF122" s="40">
        <f>Model!$BE122+Model!CE122-50</f>
        <v>100.43054984707857</v>
      </c>
      <c r="DG122" s="40">
        <f>Model!$BE122+Model!CF122-50</f>
        <v>100.43054984707857</v>
      </c>
      <c r="DH122" s="36"/>
      <c r="DI122" s="36"/>
      <c r="DJ122" s="40">
        <f>Model!AE122*Model!CI122</f>
        <v>40.430549847078552</v>
      </c>
      <c r="DK122" s="40">
        <f>Model!AF122*Model!CJ122</f>
        <v>40.430549847078552</v>
      </c>
      <c r="DL122" s="40">
        <f>Model!AG122*Model!CK122</f>
        <v>40.430549847078552</v>
      </c>
      <c r="DM122" s="40">
        <f>Model!AH122*Model!CL122</f>
        <v>28.301384892954985</v>
      </c>
      <c r="DN122" s="40">
        <f>Model!AI122*Model!CM122</f>
        <v>40.430549847078552</v>
      </c>
      <c r="DO122" s="40">
        <f>Model!AJ122*Model!CN122</f>
        <v>72.387494862370716</v>
      </c>
      <c r="DP122" s="40">
        <f>Model!AK122*Model!CO122</f>
        <v>72.387494862370716</v>
      </c>
      <c r="DQ122" s="40">
        <f>Model!AL122*Model!CP122</f>
        <v>72.387494862370716</v>
      </c>
      <c r="DR122" s="40">
        <f>Model!AM122*Model!CQ122</f>
        <v>50.671246403659495</v>
      </c>
      <c r="DS122" s="40">
        <f>Model!AN122*Model!CR122</f>
        <v>72.387494862370716</v>
      </c>
      <c r="DT122" s="40">
        <f>Model!AO122*Model!CS122</f>
        <v>76.409022354724641</v>
      </c>
      <c r="DU122" s="40">
        <f>Model!AP122*Model!CT122</f>
        <v>76.409022354724641</v>
      </c>
      <c r="DV122" s="40">
        <f>Model!AQ122*Model!CU122</f>
        <v>76.409022354724641</v>
      </c>
      <c r="DW122" s="40">
        <f>Model!AR122*Model!CV122</f>
        <v>53.48631564830724</v>
      </c>
      <c r="DX122" s="40">
        <f>Model!AS122*Model!CW122</f>
        <v>76.409022354724641</v>
      </c>
      <c r="DY122" s="40">
        <f>Model!AT122*Model!CX122</f>
        <v>80.344439877662865</v>
      </c>
      <c r="DZ122" s="40">
        <f>Model!AU122*Model!CY122</f>
        <v>80.344439877662865</v>
      </c>
      <c r="EA122" s="40">
        <f>Model!AV122*Model!CZ122</f>
        <v>80.344439877662865</v>
      </c>
      <c r="EB122" s="40">
        <f>Model!AW122*Model!DA122</f>
        <v>56.241107914363994</v>
      </c>
      <c r="EC122" s="40">
        <f>Model!AX122*Model!DB122</f>
        <v>80.344439877662865</v>
      </c>
      <c r="ED122" s="40">
        <f>Model!AY122*Model!DC122</f>
        <v>85.365967370016776</v>
      </c>
      <c r="EE122" s="40">
        <f>Model!AZ122*Model!DD122</f>
        <v>85.365967370016776</v>
      </c>
      <c r="EF122" s="40">
        <f>Model!BA122*Model!DE122</f>
        <v>85.365967370016776</v>
      </c>
      <c r="EG122" s="40">
        <f>Model!BB122*Model!DF122</f>
        <v>59.756177159011742</v>
      </c>
      <c r="EH122" s="40">
        <f>Model!BC122*Model!DG122</f>
        <v>85.365967370016776</v>
      </c>
      <c r="EI122" s="36"/>
      <c r="EJ122" s="36"/>
      <c r="EK122" s="36"/>
      <c r="EL122" s="36"/>
      <c r="EM122" s="36"/>
      <c r="EN122" s="36"/>
      <c r="EO122" s="36"/>
      <c r="EP122" s="36"/>
      <c r="EQ122" s="36"/>
      <c r="ER122" s="36"/>
      <c r="ES122" s="36"/>
      <c r="ET122" s="36"/>
      <c r="EU122" s="36"/>
    </row>
    <row r="123" spans="1:151">
      <c r="A123">
        <v>1196</v>
      </c>
      <c r="B123" s="29">
        <f>INDEX('Customer Longevity'!$A$7:$A$206,MATCH(Scratch!A123,'Customer Longevity'!$B$7:$B$206,0))</f>
        <v>0.35345919797491077</v>
      </c>
      <c r="C123" s="3">
        <f ca="1">VLOOKUP(A123,'Average Balance'!A:B,2,FALSE)</f>
        <v>11452.46582022815</v>
      </c>
      <c r="D123" s="3"/>
      <c r="E123" s="29">
        <f>INDEX('Distance to Each Branch'!$C$7:$C$806,MATCH(Scratch!$A123&amp;Scratch!E$14,'Distance to Each Branch'!$K$7:$K$806,0))</f>
        <v>7.4194991407087114</v>
      </c>
      <c r="F123" s="29">
        <f>INDEX('Distance to Each Branch'!$C$7:$C$806,MATCH(Scratch!$A123&amp;Scratch!F$14,'Distance to Each Branch'!$K$7:$K$806,0))</f>
        <v>1.6333885774343713</v>
      </c>
      <c r="G123" s="29">
        <f>INDEX('Distance to Each Branch'!$C$7:$C$806,MATCH(Scratch!$A123&amp;Scratch!G$14,'Distance to Each Branch'!$K$7:$K$806,0))</f>
        <v>2.0280067248521507</v>
      </c>
      <c r="H123" s="29">
        <f>INDEX('Distance to Each Branch'!$C$7:$C$806,MATCH(Scratch!$A123&amp;Scratch!H$14,'Distance to Each Branch'!$K$7:$K$806,0))</f>
        <v>2.0607727386876715</v>
      </c>
      <c r="I123" s="29" t="str">
        <f t="shared" si="26"/>
        <v>Branch B</v>
      </c>
      <c r="K123" s="34">
        <f>MIN(Model!E123:'Model'!H123)</f>
        <v>1.6333885774343713</v>
      </c>
      <c r="L123" s="34">
        <v>0</v>
      </c>
      <c r="M123" s="29">
        <f>IF(Model!E123=Model!$K123,SMALL(Model!$E123:'Model'!$H123,2)-Model!$K123,0)</f>
        <v>0</v>
      </c>
      <c r="N123" s="29">
        <f>IF(Model!F123=Model!$K123,SMALL(Model!$E123:'Model'!$H123,2)-Model!$K123,0)</f>
        <v>0.39461814741777945</v>
      </c>
      <c r="O123" s="29">
        <f>IF(Model!G123=Model!$K123,SMALL(Model!$E123:'Model'!$H123,2)-Model!$K123,0)</f>
        <v>0</v>
      </c>
      <c r="P123" s="29">
        <f>IF(Model!H123=Model!$K123,SMALL(Model!$E123:'Model'!$H123,2)-Model!$K123,0)</f>
        <v>0</v>
      </c>
      <c r="R123" s="23">
        <v>1</v>
      </c>
      <c r="S123" s="23">
        <f>(1-IF(Model!M123=0,0,INDEX('Branch Closure Driven Attrition'!$D$9:$G$12,MATCH(Model!$B123,'Branch Closure Driven Attrition'!$C$9:$C$12,TRUE),MATCH(Model!M123,'Branch Closure Driven Attrition'!$D$8:$G$8,TRUE))))</f>
        <v>1</v>
      </c>
      <c r="T123" s="23">
        <f>(1-IF(Model!N123=0,0,INDEX('Branch Closure Driven Attrition'!$D$9:$G$12,MATCH(Model!$B123,'Branch Closure Driven Attrition'!$C$9:$C$12,TRUE),MATCH(Model!N123,'Branch Closure Driven Attrition'!$D$8:$G$8,TRUE))))</f>
        <v>0.6</v>
      </c>
      <c r="U123" s="23">
        <f>(1-IF(Model!O123=0,0,INDEX('Branch Closure Driven Attrition'!$D$9:$G$12,MATCH(Model!$B123,'Branch Closure Driven Attrition'!$C$9:$C$12,TRUE),MATCH(Model!O123,'Branch Closure Driven Attrition'!$D$8:$G$8,TRUE))))</f>
        <v>1</v>
      </c>
      <c r="V123" s="23">
        <f>(1-IF(Model!P123=0,0,INDEX('Branch Closure Driven Attrition'!$D$9:$G$12,MATCH(Model!$B123,'Branch Closure Driven Attrition'!$C$9:$C$12,TRUE),MATCH(Model!P123,'Branch Closure Driven Attrition'!$D$8:$G$8,TRUE))))</f>
        <v>1</v>
      </c>
      <c r="W123" s="29"/>
      <c r="X123" s="23">
        <f>Model!R123</f>
        <v>1</v>
      </c>
      <c r="Y123" s="23">
        <f>IF(Model!$C123&lt;'Fee Driven Attrition'!$I$8,1-IF(Model!Y$13='Fee Driven Attrition'!$J$7,'Fee Driven Attrition'!$J$8,'Fee Driven Attrition'!$K$8),1)</f>
        <v>0.9</v>
      </c>
      <c r="Z123" s="23">
        <f>IF(Model!$C123&lt;'Fee Driven Attrition'!$I$9,1-IF(Model!Z$13='Fee Driven Attrition'!$J$7,'Fee Driven Attrition'!$J$9,'Fee Driven Attrition'!$K$9),1)</f>
        <v>0.95</v>
      </c>
      <c r="AA123" s="23">
        <f>IF(Model!$C123&lt;'Fee Driven Attrition'!$I$8,1-IF(Model!AA$13='Fee Driven Attrition'!$J$7,'Fee Driven Attrition'!$J$8,'Fee Driven Attrition'!$K$8),1)</f>
        <v>0.8</v>
      </c>
      <c r="AB123" s="23">
        <f>IF(Model!$C123&lt;'Fee Driven Attrition'!$I$9,1-IF(Model!AB$13='Fee Driven Attrition'!$J$7,'Fee Driven Attrition'!$J$9,'Fee Driven Attrition'!$K$9),1)</f>
        <v>0.85</v>
      </c>
      <c r="AC123" s="29"/>
      <c r="AD123" s="23"/>
      <c r="AE123" s="23">
        <f>INDEX(Model!$R123:$V123,,MATCH(Model!AE$14,Model!$R$14:'Model'!$V$14,FALSE))*INDEX(Model!$X123:$AB123,MATCH(Model!AE$12+Model!AE$13,Model!$X$14:$AB$14,FALSE))</f>
        <v>1</v>
      </c>
      <c r="AF123" s="23">
        <f>INDEX(Model!$R123:$V123,,MATCH(Model!AF$14,Model!$R$14:'Model'!$V$14,FALSE))*INDEX(Model!$X123:$AB123,MATCH(Model!AF$12+Model!AF$13,Model!$X$14:$AB$14,FALSE))</f>
        <v>1</v>
      </c>
      <c r="AG123" s="23">
        <f>INDEX(Model!$R123:$V123,,MATCH(Model!AG$14,Model!$R$14:'Model'!$V$14,FALSE))*INDEX(Model!$X123:$AB123,MATCH(Model!AG$12+Model!AG$13,Model!$X$14:$AB$14,FALSE))</f>
        <v>0.6</v>
      </c>
      <c r="AH123" s="23">
        <f>INDEX(Model!$R123:$V123,,MATCH(Model!AH$14,Model!$R$14:'Model'!$V$14,FALSE))*INDEX(Model!$X123:$AB123,MATCH(Model!AH$12+Model!AH$13,Model!$X$14:$AB$14,FALSE))</f>
        <v>1</v>
      </c>
      <c r="AI123" s="23">
        <f>INDEX(Model!$R123:$V123,,MATCH(Model!AI$14,Model!$R$14:'Model'!$V$14,FALSE))*INDEX(Model!$X123:$AB123,MATCH(Model!AI$12+Model!AI$13,Model!$X$14:$AB$14,FALSE))</f>
        <v>1</v>
      </c>
      <c r="AJ123" s="23">
        <f>INDEX(Model!$R123:$V123,,MATCH(Model!AJ$14,Model!$R$14:'Model'!$V$14,FALSE))*INDEX(Model!$X123:$AB123,MATCH(Model!AJ$12+Model!AJ$13,Model!$X$14:$AB$14,FALSE))</f>
        <v>0.9</v>
      </c>
      <c r="AK123" s="23">
        <f>INDEX(Model!$R123:$V123,,MATCH(Model!AK$14,Model!$R$14:'Model'!$V$14,FALSE))*INDEX(Model!$X123:$AB123,MATCH(Model!AK$12+Model!AK$13,Model!$X$14:$AB$14,FALSE))</f>
        <v>0.9</v>
      </c>
      <c r="AL123" s="23">
        <f>INDEX(Model!$R123:$V123,,MATCH(Model!AL$14,Model!$R$14:'Model'!$V$14,FALSE))*INDEX(Model!$X123:$AB123,MATCH(Model!AL$12+Model!AL$13,Model!$X$14:$AB$14,FALSE))</f>
        <v>0.54</v>
      </c>
      <c r="AM123" s="23">
        <f>INDEX(Model!$R123:$V123,,MATCH(Model!AM$14,Model!$R$14:'Model'!$V$14,FALSE))*INDEX(Model!$X123:$AB123,MATCH(Model!AM$12+Model!AM$13,Model!$X$14:$AB$14,FALSE))</f>
        <v>0.9</v>
      </c>
      <c r="AN123" s="23">
        <f>INDEX(Model!$R123:$V123,,MATCH(Model!AN$14,Model!$R$14:'Model'!$V$14,FALSE))*INDEX(Model!$X123:$AB123,MATCH(Model!AN$12+Model!AN$13,Model!$X$14:$AB$14,FALSE))</f>
        <v>0.9</v>
      </c>
      <c r="AO123" s="23">
        <f>INDEX(Model!$R123:$V123,,MATCH(Model!AO$14,Model!$R$14:'Model'!$V$14,FALSE))*INDEX(Model!$X123:$AB123,MATCH(Model!AO$12+Model!AO$13,Model!$X$14:$AB$14,FALSE))</f>
        <v>0.95</v>
      </c>
      <c r="AP123" s="23">
        <f>INDEX(Model!$R123:$V123,,MATCH(Model!AP$14,Model!$R$14:'Model'!$V$14,FALSE))*INDEX(Model!$X123:$AB123,MATCH(Model!AP$12+Model!AP$13,Model!$X$14:$AB$14,FALSE))</f>
        <v>0.95</v>
      </c>
      <c r="AQ123" s="23">
        <f>INDEX(Model!$R123:$V123,,MATCH(Model!AQ$14,Model!$R$14:'Model'!$V$14,FALSE))*INDEX(Model!$X123:$AB123,MATCH(Model!AQ$12+Model!AQ$13,Model!$X$14:$AB$14,FALSE))</f>
        <v>0.56999999999999995</v>
      </c>
      <c r="AR123" s="23">
        <f>INDEX(Model!$R123:$V123,,MATCH(Model!AR$14,Model!$R$14:'Model'!$V$14,FALSE))*INDEX(Model!$X123:$AB123,MATCH(Model!AR$12+Model!AR$13,Model!$X$14:$AB$14,FALSE))</f>
        <v>0.95</v>
      </c>
      <c r="AS123" s="23">
        <f>INDEX(Model!$R123:$V123,,MATCH(Model!AS$14,Model!$R$14:'Model'!$V$14,FALSE))*INDEX(Model!$X123:$AB123,MATCH(Model!AS$12+Model!AS$13,Model!$X$14:$AB$14,FALSE))</f>
        <v>0.95</v>
      </c>
      <c r="AT123" s="23">
        <f>INDEX(Model!$R123:$V123,,MATCH(Model!AT$14,Model!$R$14:'Model'!$V$14,FALSE))*INDEX(Model!$X123:$AB123,MATCH(Model!AT$12+Model!AT$13,Model!$X$14:$AB$14,FALSE))</f>
        <v>0.8</v>
      </c>
      <c r="AU123" s="23">
        <f>INDEX(Model!$R123:$V123,,MATCH(Model!AU$14,Model!$R$14:'Model'!$V$14,FALSE))*INDEX(Model!$X123:$AB123,MATCH(Model!AU$12+Model!AU$13,Model!$X$14:$AB$14,FALSE))</f>
        <v>0.8</v>
      </c>
      <c r="AV123" s="23">
        <f>INDEX(Model!$R123:$V123,,MATCH(Model!AV$14,Model!$R$14:'Model'!$V$14,FALSE))*INDEX(Model!$X123:$AB123,MATCH(Model!AV$12+Model!AV$13,Model!$X$14:$AB$14,FALSE))</f>
        <v>0.48</v>
      </c>
      <c r="AW123" s="23">
        <f>INDEX(Model!$R123:$V123,,MATCH(Model!AW$14,Model!$R$14:'Model'!$V$14,FALSE))*INDEX(Model!$X123:$AB123,MATCH(Model!AW$12+Model!AW$13,Model!$X$14:$AB$14,FALSE))</f>
        <v>0.8</v>
      </c>
      <c r="AX123" s="23">
        <f>INDEX(Model!$R123:$V123,,MATCH(Model!AX$14,Model!$R$14:'Model'!$V$14,FALSE))*INDEX(Model!$X123:$AB123,MATCH(Model!AX$12+Model!AX$13,Model!$X$14:$AB$14,FALSE))</f>
        <v>0.8</v>
      </c>
      <c r="AY123" s="23">
        <f>INDEX(Model!$R123:$V123,,MATCH(Model!AY$14,Model!$R$14:'Model'!$V$14,FALSE))*INDEX(Model!$X123:$AB123,MATCH(Model!AY$12+Model!AY$13,Model!$X$14:$AB$14,FALSE))</f>
        <v>0.85</v>
      </c>
      <c r="AZ123" s="23">
        <f>INDEX(Model!$R123:$V123,,MATCH(Model!AZ$14,Model!$R$14:'Model'!$V$14,FALSE))*INDEX(Model!$X123:$AB123,MATCH(Model!AZ$12+Model!AZ$13,Model!$X$14:$AB$14,FALSE))</f>
        <v>0.85</v>
      </c>
      <c r="BA123" s="23">
        <f>INDEX(Model!$R123:$V123,,MATCH(Model!BA$14,Model!$R$14:'Model'!$V$14,FALSE))*INDEX(Model!$X123:$AB123,MATCH(Model!BA$12+Model!BA$13,Model!$X$14:$AB$14,FALSE))</f>
        <v>0.51</v>
      </c>
      <c r="BB123" s="23">
        <f>INDEX(Model!$R123:$V123,,MATCH(Model!BB$14,Model!$R$14:'Model'!$V$14,FALSE))*INDEX(Model!$X123:$AB123,MATCH(Model!BB$12+Model!BB$13,Model!$X$14:$AB$14,FALSE))</f>
        <v>0.85</v>
      </c>
      <c r="BC123" s="23">
        <f>INDEX(Model!$R123:$V123,,MATCH(Model!BC$14,Model!$R$14:'Model'!$V$14,FALSE))*INDEX(Model!$X123:$AB123,MATCH(Model!BC$12+Model!BC$13,Model!$X$14:$AB$14,FALSE))</f>
        <v>0.85</v>
      </c>
      <c r="BD123" s="60"/>
      <c r="BE123" s="33">
        <f>Model!C123*1%</f>
        <v>114.5246582022815</v>
      </c>
      <c r="BF123" s="1"/>
      <c r="BG123" s="1"/>
      <c r="BH123" s="38">
        <f>IF(Model!$C123&lt;Model!CI$12,Model!CI$13,0)</f>
        <v>0</v>
      </c>
      <c r="BI123" s="38">
        <f>IF(Model!$C123&lt;Model!CJ$12,Model!CJ$13,0)</f>
        <v>0</v>
      </c>
      <c r="BJ123" s="38">
        <f>IF(Model!$C123&lt;Model!CK$12,Model!CK$13,0)</f>
        <v>0</v>
      </c>
      <c r="BK123" s="38">
        <f>IF(Model!$C123&lt;Model!CL$12,Model!CL$13,0)</f>
        <v>0</v>
      </c>
      <c r="BL123" s="38">
        <f>IF(Model!$C123&lt;Model!CM$12,Model!CM$13,0)</f>
        <v>0</v>
      </c>
      <c r="BM123" s="38">
        <f>IF(Model!$C123&lt;Model!CN$12,Model!CN$13,0)</f>
        <v>40</v>
      </c>
      <c r="BN123" s="38">
        <f>IF(Model!$C123&lt;Model!CO$12,Model!CO$13,0)</f>
        <v>40</v>
      </c>
      <c r="BO123" s="38">
        <f>IF(Model!$C123&lt;Model!CP$12,Model!CP$13,0)</f>
        <v>40</v>
      </c>
      <c r="BP123" s="38">
        <f>IF(Model!$C123&lt;Model!CQ$12,Model!CQ$13,0)</f>
        <v>40</v>
      </c>
      <c r="BQ123" s="38">
        <f>IF(Model!$C123&lt;Model!CR$12,Model!CR$13,0)</f>
        <v>40</v>
      </c>
      <c r="BR123" s="38">
        <f>IF(Model!$C123&lt;Model!CS$12,Model!CS$13,0)</f>
        <v>40</v>
      </c>
      <c r="BS123" s="38">
        <f>IF(Model!$C123&lt;Model!CT$12,Model!CT$13,0)</f>
        <v>40</v>
      </c>
      <c r="BT123" s="38">
        <f>IF(Model!$C123&lt;Model!CU$12,Model!CU$13,0)</f>
        <v>40</v>
      </c>
      <c r="BU123" s="38">
        <f>IF(Model!$C123&lt;Model!CV$12,Model!CV$13,0)</f>
        <v>40</v>
      </c>
      <c r="BV123" s="38">
        <f>IF(Model!$C123&lt;Model!CW$12,Model!CW$13,0)</f>
        <v>40</v>
      </c>
      <c r="BW123" s="38">
        <f>IF(Model!$C123&lt;Model!CX$12,Model!CX$13,0)</f>
        <v>60</v>
      </c>
      <c r="BX123" s="38">
        <f>IF(Model!$C123&lt;Model!CY$12,Model!CY$13,0)</f>
        <v>60</v>
      </c>
      <c r="BY123" s="38">
        <f>IF(Model!$C123&lt;Model!CZ$12,Model!CZ$13,0)</f>
        <v>60</v>
      </c>
      <c r="BZ123" s="38">
        <f>IF(Model!$C123&lt;Model!DA$12,Model!DA$13,0)</f>
        <v>60</v>
      </c>
      <c r="CA123" s="38">
        <f>IF(Model!$C123&lt;Model!DB$12,Model!DB$13,0)</f>
        <v>60</v>
      </c>
      <c r="CB123" s="38">
        <f>IF(Model!$C123&lt;Model!DC$12,Model!DC$13,0)</f>
        <v>60</v>
      </c>
      <c r="CC123" s="38">
        <f>IF(Model!$C123&lt;Model!DD$12,Model!DD$13,0)</f>
        <v>60</v>
      </c>
      <c r="CD123" s="38">
        <f>IF(Model!$C123&lt;Model!DE$12,Model!DE$13,0)</f>
        <v>60</v>
      </c>
      <c r="CE123" s="38">
        <f>IF(Model!$C123&lt;Model!DF$12,Model!DF$13,0)</f>
        <v>60</v>
      </c>
      <c r="CF123" s="38">
        <f>IF(Model!$C123&lt;Model!DG$12,Model!DG$13,0)</f>
        <v>60</v>
      </c>
      <c r="CG123" s="1"/>
      <c r="CH123" s="1"/>
      <c r="CI123" s="40">
        <f>Model!$BE123+Model!BH123-50</f>
        <v>64.524658202281501</v>
      </c>
      <c r="CJ123" s="40">
        <f>Model!$BE123+Model!BI123-50</f>
        <v>64.524658202281501</v>
      </c>
      <c r="CK123" s="40">
        <f>Model!$BE123+Model!BJ123-50</f>
        <v>64.524658202281501</v>
      </c>
      <c r="CL123" s="40">
        <f>Model!$BE123+Model!BK123-50</f>
        <v>64.524658202281501</v>
      </c>
      <c r="CM123" s="40">
        <f>Model!$BE123+Model!BL123-50</f>
        <v>64.524658202281501</v>
      </c>
      <c r="CN123" s="40">
        <f>Model!$BE123+Model!BM123-50</f>
        <v>104.5246582022815</v>
      </c>
      <c r="CO123" s="40">
        <f>Model!$BE123+Model!BN123-50</f>
        <v>104.5246582022815</v>
      </c>
      <c r="CP123" s="40">
        <f>Model!$BE123+Model!BO123-50</f>
        <v>104.5246582022815</v>
      </c>
      <c r="CQ123" s="40">
        <f>Model!$BE123+Model!BP123-50</f>
        <v>104.5246582022815</v>
      </c>
      <c r="CR123" s="40">
        <f>Model!$BE123+Model!BQ123-50</f>
        <v>104.5246582022815</v>
      </c>
      <c r="CS123" s="40">
        <f>Model!$BE123+Model!BR123-50</f>
        <v>104.5246582022815</v>
      </c>
      <c r="CT123" s="40">
        <f>Model!$BE123+Model!BS123-50</f>
        <v>104.5246582022815</v>
      </c>
      <c r="CU123" s="40">
        <f>Model!$BE123+Model!BT123-50</f>
        <v>104.5246582022815</v>
      </c>
      <c r="CV123" s="40">
        <f>Model!$BE123+Model!BU123-50</f>
        <v>104.5246582022815</v>
      </c>
      <c r="CW123" s="40">
        <f>Model!$BE123+Model!BV123-50</f>
        <v>104.5246582022815</v>
      </c>
      <c r="CX123" s="40">
        <f>Model!$BE123+Model!BW123-50</f>
        <v>124.5246582022815</v>
      </c>
      <c r="CY123" s="40">
        <f>Model!$BE123+Model!BX123-50</f>
        <v>124.5246582022815</v>
      </c>
      <c r="CZ123" s="40">
        <f>Model!$BE123+Model!BY123-50</f>
        <v>124.5246582022815</v>
      </c>
      <c r="DA123" s="40">
        <f>Model!$BE123+Model!BZ123-50</f>
        <v>124.5246582022815</v>
      </c>
      <c r="DB123" s="40">
        <f>Model!$BE123+Model!CA123-50</f>
        <v>124.5246582022815</v>
      </c>
      <c r="DC123" s="40">
        <f>Model!$BE123+Model!CB123-50</f>
        <v>124.5246582022815</v>
      </c>
      <c r="DD123" s="40">
        <f>Model!$BE123+Model!CC123-50</f>
        <v>124.5246582022815</v>
      </c>
      <c r="DE123" s="40">
        <f>Model!$BE123+Model!CD123-50</f>
        <v>124.5246582022815</v>
      </c>
      <c r="DF123" s="40">
        <f>Model!$BE123+Model!CE123-50</f>
        <v>124.5246582022815</v>
      </c>
      <c r="DG123" s="40">
        <f>Model!$BE123+Model!CF123-50</f>
        <v>124.5246582022815</v>
      </c>
      <c r="DH123" s="36"/>
      <c r="DI123" s="36"/>
      <c r="DJ123" s="40">
        <f>Model!AE123*Model!CI123</f>
        <v>64.524658202281501</v>
      </c>
      <c r="DK123" s="40">
        <f>Model!AF123*Model!CJ123</f>
        <v>64.524658202281501</v>
      </c>
      <c r="DL123" s="40">
        <f>Model!AG123*Model!CK123</f>
        <v>38.714794921368899</v>
      </c>
      <c r="DM123" s="40">
        <f>Model!AH123*Model!CL123</f>
        <v>64.524658202281501</v>
      </c>
      <c r="DN123" s="40">
        <f>Model!AI123*Model!CM123</f>
        <v>64.524658202281501</v>
      </c>
      <c r="DO123" s="40">
        <f>Model!AJ123*Model!CN123</f>
        <v>94.072192382053359</v>
      </c>
      <c r="DP123" s="40">
        <f>Model!AK123*Model!CO123</f>
        <v>94.072192382053359</v>
      </c>
      <c r="DQ123" s="40">
        <f>Model!AL123*Model!CP123</f>
        <v>56.443315429232015</v>
      </c>
      <c r="DR123" s="40">
        <f>Model!AM123*Model!CQ123</f>
        <v>94.072192382053359</v>
      </c>
      <c r="DS123" s="40">
        <f>Model!AN123*Model!CR123</f>
        <v>94.072192382053359</v>
      </c>
      <c r="DT123" s="40">
        <f>Model!AO123*Model!CS123</f>
        <v>99.298425292167423</v>
      </c>
      <c r="DU123" s="40">
        <f>Model!AP123*Model!CT123</f>
        <v>99.298425292167423</v>
      </c>
      <c r="DV123" s="40">
        <f>Model!AQ123*Model!CU123</f>
        <v>59.579055175300454</v>
      </c>
      <c r="DW123" s="40">
        <f>Model!AR123*Model!CV123</f>
        <v>99.298425292167423</v>
      </c>
      <c r="DX123" s="40">
        <f>Model!AS123*Model!CW123</f>
        <v>99.298425292167423</v>
      </c>
      <c r="DY123" s="40">
        <f>Model!AT123*Model!CX123</f>
        <v>99.619726561825203</v>
      </c>
      <c r="DZ123" s="40">
        <f>Model!AU123*Model!CY123</f>
        <v>99.619726561825203</v>
      </c>
      <c r="EA123" s="40">
        <f>Model!AV123*Model!CZ123</f>
        <v>59.771835937095119</v>
      </c>
      <c r="EB123" s="40">
        <f>Model!AW123*Model!DA123</f>
        <v>99.619726561825203</v>
      </c>
      <c r="EC123" s="40">
        <f>Model!AX123*Model!DB123</f>
        <v>99.619726561825203</v>
      </c>
      <c r="ED123" s="40">
        <f>Model!AY123*Model!DC123</f>
        <v>105.84595947193927</v>
      </c>
      <c r="EE123" s="40">
        <f>Model!AZ123*Model!DD123</f>
        <v>105.84595947193927</v>
      </c>
      <c r="EF123" s="40">
        <f>Model!BA123*Model!DE123</f>
        <v>63.507575683163566</v>
      </c>
      <c r="EG123" s="40">
        <f>Model!BB123*Model!DF123</f>
        <v>105.84595947193927</v>
      </c>
      <c r="EH123" s="40">
        <f>Model!BC123*Model!DG123</f>
        <v>105.84595947193927</v>
      </c>
      <c r="EI123" s="36"/>
      <c r="EJ123" s="36"/>
      <c r="EK123" s="36"/>
      <c r="EL123" s="36"/>
      <c r="EM123" s="36"/>
      <c r="EN123" s="36"/>
      <c r="EO123" s="36"/>
      <c r="EP123" s="36"/>
      <c r="EQ123" s="36"/>
      <c r="ER123" s="36"/>
      <c r="ES123" s="36"/>
      <c r="ET123" s="36"/>
      <c r="EU123" s="36"/>
    </row>
    <row r="124" spans="1:151">
      <c r="A124">
        <v>1106</v>
      </c>
      <c r="B124" s="29">
        <f>INDEX('Customer Longevity'!$A$7:$A$206,MATCH(Scratch!A124,'Customer Longevity'!$B$7:$B$206,0))</f>
        <v>7.28351891878191</v>
      </c>
      <c r="C124" s="3">
        <f ca="1">VLOOKUP(A124,'Average Balance'!A:B,2,FALSE)</f>
        <v>14102.342209714467</v>
      </c>
      <c r="D124" s="3"/>
      <c r="E124" s="29">
        <f>INDEX('Distance to Each Branch'!$C$7:$C$806,MATCH(Scratch!$A124&amp;Scratch!E$14,'Distance to Each Branch'!$K$7:$K$806,0))</f>
        <v>7.6256232367344152</v>
      </c>
      <c r="F124" s="29">
        <f>INDEX('Distance to Each Branch'!$C$7:$C$806,MATCH(Scratch!$A124&amp;Scratch!F$14,'Distance to Each Branch'!$K$7:$K$806,0))</f>
        <v>1.4104616537859136</v>
      </c>
      <c r="G124" s="29">
        <f>INDEX('Distance to Each Branch'!$C$7:$C$806,MATCH(Scratch!$A124&amp;Scratch!G$14,'Distance to Each Branch'!$K$7:$K$806,0))</f>
        <v>2.4535860760514985</v>
      </c>
      <c r="H124" s="29">
        <f>INDEX('Distance to Each Branch'!$C$7:$C$806,MATCH(Scratch!$A124&amp;Scratch!H$14,'Distance to Each Branch'!$K$7:$K$806,0))</f>
        <v>3.9936272172257219</v>
      </c>
      <c r="I124" s="29" t="str">
        <f t="shared" si="26"/>
        <v>Branch B</v>
      </c>
      <c r="K124" s="34">
        <f>MIN(Model!E124:'Model'!H124)</f>
        <v>1.4104616537859136</v>
      </c>
      <c r="L124" s="34">
        <v>0</v>
      </c>
      <c r="M124" s="29">
        <f>IF(Model!E124=Model!$K124,SMALL(Model!$E124:'Model'!$H124,2)-Model!$K124,0)</f>
        <v>0</v>
      </c>
      <c r="N124" s="29">
        <f>IF(Model!F124=Model!$K124,SMALL(Model!$E124:'Model'!$H124,2)-Model!$K124,0)</f>
        <v>1.0431244222655849</v>
      </c>
      <c r="O124" s="29">
        <f>IF(Model!G124=Model!$K124,SMALL(Model!$E124:'Model'!$H124,2)-Model!$K124,0)</f>
        <v>0</v>
      </c>
      <c r="P124" s="29">
        <f>IF(Model!H124=Model!$K124,SMALL(Model!$E124:'Model'!$H124,2)-Model!$K124,0)</f>
        <v>0</v>
      </c>
      <c r="R124" s="23">
        <v>1</v>
      </c>
      <c r="S124" s="23">
        <f>(1-IF(Model!M124=0,0,INDEX('Branch Closure Driven Attrition'!$D$9:$G$12,MATCH(Model!$B124,'Branch Closure Driven Attrition'!$C$9:$C$12,TRUE),MATCH(Model!M124,'Branch Closure Driven Attrition'!$D$8:$G$8,TRUE))))</f>
        <v>1</v>
      </c>
      <c r="T124" s="23">
        <f>(1-IF(Model!N124=0,0,INDEX('Branch Closure Driven Attrition'!$D$9:$G$12,MATCH(Model!$B124,'Branch Closure Driven Attrition'!$C$9:$C$12,TRUE),MATCH(Model!N124,'Branch Closure Driven Attrition'!$D$8:$G$8,TRUE))))</f>
        <v>0.65</v>
      </c>
      <c r="U124" s="23">
        <f>(1-IF(Model!O124=0,0,INDEX('Branch Closure Driven Attrition'!$D$9:$G$12,MATCH(Model!$B124,'Branch Closure Driven Attrition'!$C$9:$C$12,TRUE),MATCH(Model!O124,'Branch Closure Driven Attrition'!$D$8:$G$8,TRUE))))</f>
        <v>1</v>
      </c>
      <c r="V124" s="23">
        <f>(1-IF(Model!P124=0,0,INDEX('Branch Closure Driven Attrition'!$D$9:$G$12,MATCH(Model!$B124,'Branch Closure Driven Attrition'!$C$9:$C$12,TRUE),MATCH(Model!P124,'Branch Closure Driven Attrition'!$D$8:$G$8,TRUE))))</f>
        <v>1</v>
      </c>
      <c r="W124" s="29"/>
      <c r="X124" s="23">
        <f>Model!R124</f>
        <v>1</v>
      </c>
      <c r="Y124" s="23">
        <f>IF(Model!$C124&lt;'Fee Driven Attrition'!$I$8,1-IF(Model!Y$13='Fee Driven Attrition'!$J$7,'Fee Driven Attrition'!$J$8,'Fee Driven Attrition'!$K$8),1)</f>
        <v>1</v>
      </c>
      <c r="Z124" s="23">
        <f>IF(Model!$C124&lt;'Fee Driven Attrition'!$I$9,1-IF(Model!Z$13='Fee Driven Attrition'!$J$7,'Fee Driven Attrition'!$J$9,'Fee Driven Attrition'!$K$9),1)</f>
        <v>0.95</v>
      </c>
      <c r="AA124" s="23">
        <f>IF(Model!$C124&lt;'Fee Driven Attrition'!$I$8,1-IF(Model!AA$13='Fee Driven Attrition'!$J$7,'Fee Driven Attrition'!$J$8,'Fee Driven Attrition'!$K$8),1)</f>
        <v>1</v>
      </c>
      <c r="AB124" s="23">
        <f>IF(Model!$C124&lt;'Fee Driven Attrition'!$I$9,1-IF(Model!AB$13='Fee Driven Attrition'!$J$7,'Fee Driven Attrition'!$J$9,'Fee Driven Attrition'!$K$9),1)</f>
        <v>0.85</v>
      </c>
      <c r="AC124" s="29"/>
      <c r="AD124" s="23"/>
      <c r="AE124" s="23">
        <f>INDEX(Model!$R124:$V124,,MATCH(Model!AE$14,Model!$R$14:'Model'!$V$14,FALSE))*INDEX(Model!$X124:$AB124,MATCH(Model!AE$12+Model!AE$13,Model!$X$14:$AB$14,FALSE))</f>
        <v>1</v>
      </c>
      <c r="AF124" s="23">
        <f>INDEX(Model!$R124:$V124,,MATCH(Model!AF$14,Model!$R$14:'Model'!$V$14,FALSE))*INDEX(Model!$X124:$AB124,MATCH(Model!AF$12+Model!AF$13,Model!$X$14:$AB$14,FALSE))</f>
        <v>1</v>
      </c>
      <c r="AG124" s="23">
        <f>INDEX(Model!$R124:$V124,,MATCH(Model!AG$14,Model!$R$14:'Model'!$V$14,FALSE))*INDEX(Model!$X124:$AB124,MATCH(Model!AG$12+Model!AG$13,Model!$X$14:$AB$14,FALSE))</f>
        <v>0.65</v>
      </c>
      <c r="AH124" s="23">
        <f>INDEX(Model!$R124:$V124,,MATCH(Model!AH$14,Model!$R$14:'Model'!$V$14,FALSE))*INDEX(Model!$X124:$AB124,MATCH(Model!AH$12+Model!AH$13,Model!$X$14:$AB$14,FALSE))</f>
        <v>1</v>
      </c>
      <c r="AI124" s="23">
        <f>INDEX(Model!$R124:$V124,,MATCH(Model!AI$14,Model!$R$14:'Model'!$V$14,FALSE))*INDEX(Model!$X124:$AB124,MATCH(Model!AI$12+Model!AI$13,Model!$X$14:$AB$14,FALSE))</f>
        <v>1</v>
      </c>
      <c r="AJ124" s="23">
        <f>INDEX(Model!$R124:$V124,,MATCH(Model!AJ$14,Model!$R$14:'Model'!$V$14,FALSE))*INDEX(Model!$X124:$AB124,MATCH(Model!AJ$12+Model!AJ$13,Model!$X$14:$AB$14,FALSE))</f>
        <v>1</v>
      </c>
      <c r="AK124" s="23">
        <f>INDEX(Model!$R124:$V124,,MATCH(Model!AK$14,Model!$R$14:'Model'!$V$14,FALSE))*INDEX(Model!$X124:$AB124,MATCH(Model!AK$12+Model!AK$13,Model!$X$14:$AB$14,FALSE))</f>
        <v>1</v>
      </c>
      <c r="AL124" s="23">
        <f>INDEX(Model!$R124:$V124,,MATCH(Model!AL$14,Model!$R$14:'Model'!$V$14,FALSE))*INDEX(Model!$X124:$AB124,MATCH(Model!AL$12+Model!AL$13,Model!$X$14:$AB$14,FALSE))</f>
        <v>0.65</v>
      </c>
      <c r="AM124" s="23">
        <f>INDEX(Model!$R124:$V124,,MATCH(Model!AM$14,Model!$R$14:'Model'!$V$14,FALSE))*INDEX(Model!$X124:$AB124,MATCH(Model!AM$12+Model!AM$13,Model!$X$14:$AB$14,FALSE))</f>
        <v>1</v>
      </c>
      <c r="AN124" s="23">
        <f>INDEX(Model!$R124:$V124,,MATCH(Model!AN$14,Model!$R$14:'Model'!$V$14,FALSE))*INDEX(Model!$X124:$AB124,MATCH(Model!AN$12+Model!AN$13,Model!$X$14:$AB$14,FALSE))</f>
        <v>1</v>
      </c>
      <c r="AO124" s="23">
        <f>INDEX(Model!$R124:$V124,,MATCH(Model!AO$14,Model!$R$14:'Model'!$V$14,FALSE))*INDEX(Model!$X124:$AB124,MATCH(Model!AO$12+Model!AO$13,Model!$X$14:$AB$14,FALSE))</f>
        <v>0.95</v>
      </c>
      <c r="AP124" s="23">
        <f>INDEX(Model!$R124:$V124,,MATCH(Model!AP$14,Model!$R$14:'Model'!$V$14,FALSE))*INDEX(Model!$X124:$AB124,MATCH(Model!AP$12+Model!AP$13,Model!$X$14:$AB$14,FALSE))</f>
        <v>0.95</v>
      </c>
      <c r="AQ124" s="23">
        <f>INDEX(Model!$R124:$V124,,MATCH(Model!AQ$14,Model!$R$14:'Model'!$V$14,FALSE))*INDEX(Model!$X124:$AB124,MATCH(Model!AQ$12+Model!AQ$13,Model!$X$14:$AB$14,FALSE))</f>
        <v>0.61749999999999994</v>
      </c>
      <c r="AR124" s="23">
        <f>INDEX(Model!$R124:$V124,,MATCH(Model!AR$14,Model!$R$14:'Model'!$V$14,FALSE))*INDEX(Model!$X124:$AB124,MATCH(Model!AR$12+Model!AR$13,Model!$X$14:$AB$14,FALSE))</f>
        <v>0.95</v>
      </c>
      <c r="AS124" s="23">
        <f>INDEX(Model!$R124:$V124,,MATCH(Model!AS$14,Model!$R$14:'Model'!$V$14,FALSE))*INDEX(Model!$X124:$AB124,MATCH(Model!AS$12+Model!AS$13,Model!$X$14:$AB$14,FALSE))</f>
        <v>0.95</v>
      </c>
      <c r="AT124" s="23">
        <f>INDEX(Model!$R124:$V124,,MATCH(Model!AT$14,Model!$R$14:'Model'!$V$14,FALSE))*INDEX(Model!$X124:$AB124,MATCH(Model!AT$12+Model!AT$13,Model!$X$14:$AB$14,FALSE))</f>
        <v>1</v>
      </c>
      <c r="AU124" s="23">
        <f>INDEX(Model!$R124:$V124,,MATCH(Model!AU$14,Model!$R$14:'Model'!$V$14,FALSE))*INDEX(Model!$X124:$AB124,MATCH(Model!AU$12+Model!AU$13,Model!$X$14:$AB$14,FALSE))</f>
        <v>1</v>
      </c>
      <c r="AV124" s="23">
        <f>INDEX(Model!$R124:$V124,,MATCH(Model!AV$14,Model!$R$14:'Model'!$V$14,FALSE))*INDEX(Model!$X124:$AB124,MATCH(Model!AV$12+Model!AV$13,Model!$X$14:$AB$14,FALSE))</f>
        <v>0.65</v>
      </c>
      <c r="AW124" s="23">
        <f>INDEX(Model!$R124:$V124,,MATCH(Model!AW$14,Model!$R$14:'Model'!$V$14,FALSE))*INDEX(Model!$X124:$AB124,MATCH(Model!AW$12+Model!AW$13,Model!$X$14:$AB$14,FALSE))</f>
        <v>1</v>
      </c>
      <c r="AX124" s="23">
        <f>INDEX(Model!$R124:$V124,,MATCH(Model!AX$14,Model!$R$14:'Model'!$V$14,FALSE))*INDEX(Model!$X124:$AB124,MATCH(Model!AX$12+Model!AX$13,Model!$X$14:$AB$14,FALSE))</f>
        <v>1</v>
      </c>
      <c r="AY124" s="23">
        <f>INDEX(Model!$R124:$V124,,MATCH(Model!AY$14,Model!$R$14:'Model'!$V$14,FALSE))*INDEX(Model!$X124:$AB124,MATCH(Model!AY$12+Model!AY$13,Model!$X$14:$AB$14,FALSE))</f>
        <v>0.85</v>
      </c>
      <c r="AZ124" s="23">
        <f>INDEX(Model!$R124:$V124,,MATCH(Model!AZ$14,Model!$R$14:'Model'!$V$14,FALSE))*INDEX(Model!$X124:$AB124,MATCH(Model!AZ$12+Model!AZ$13,Model!$X$14:$AB$14,FALSE))</f>
        <v>0.85</v>
      </c>
      <c r="BA124" s="23">
        <f>INDEX(Model!$R124:$V124,,MATCH(Model!BA$14,Model!$R$14:'Model'!$V$14,FALSE))*INDEX(Model!$X124:$AB124,MATCH(Model!BA$12+Model!BA$13,Model!$X$14:$AB$14,FALSE))</f>
        <v>0.55249999999999999</v>
      </c>
      <c r="BB124" s="23">
        <f>INDEX(Model!$R124:$V124,,MATCH(Model!BB$14,Model!$R$14:'Model'!$V$14,FALSE))*INDEX(Model!$X124:$AB124,MATCH(Model!BB$12+Model!BB$13,Model!$X$14:$AB$14,FALSE))</f>
        <v>0.85</v>
      </c>
      <c r="BC124" s="23">
        <f>INDEX(Model!$R124:$V124,,MATCH(Model!BC$14,Model!$R$14:'Model'!$V$14,FALSE))*INDEX(Model!$X124:$AB124,MATCH(Model!BC$12+Model!BC$13,Model!$X$14:$AB$14,FALSE))</f>
        <v>0.85</v>
      </c>
      <c r="BD124" s="60"/>
      <c r="BE124" s="33">
        <f>Model!C124*1%</f>
        <v>141.02342209714467</v>
      </c>
      <c r="BF124" s="1"/>
      <c r="BG124" s="1"/>
      <c r="BH124" s="38">
        <f>IF(Model!$C124&lt;Model!CI$12,Model!CI$13,0)</f>
        <v>0</v>
      </c>
      <c r="BI124" s="38">
        <f>IF(Model!$C124&lt;Model!CJ$12,Model!CJ$13,0)</f>
        <v>0</v>
      </c>
      <c r="BJ124" s="38">
        <f>IF(Model!$C124&lt;Model!CK$12,Model!CK$13,0)</f>
        <v>0</v>
      </c>
      <c r="BK124" s="38">
        <f>IF(Model!$C124&lt;Model!CL$12,Model!CL$13,0)</f>
        <v>0</v>
      </c>
      <c r="BL124" s="38">
        <f>IF(Model!$C124&lt;Model!CM$12,Model!CM$13,0)</f>
        <v>0</v>
      </c>
      <c r="BM124" s="38">
        <f>IF(Model!$C124&lt;Model!CN$12,Model!CN$13,0)</f>
        <v>0</v>
      </c>
      <c r="BN124" s="38">
        <f>IF(Model!$C124&lt;Model!CO$12,Model!CO$13,0)</f>
        <v>0</v>
      </c>
      <c r="BO124" s="38">
        <f>IF(Model!$C124&lt;Model!CP$12,Model!CP$13,0)</f>
        <v>0</v>
      </c>
      <c r="BP124" s="38">
        <f>IF(Model!$C124&lt;Model!CQ$12,Model!CQ$13,0)</f>
        <v>0</v>
      </c>
      <c r="BQ124" s="38">
        <f>IF(Model!$C124&lt;Model!CR$12,Model!CR$13,0)</f>
        <v>0</v>
      </c>
      <c r="BR124" s="38">
        <f>IF(Model!$C124&lt;Model!CS$12,Model!CS$13,0)</f>
        <v>40</v>
      </c>
      <c r="BS124" s="38">
        <f>IF(Model!$C124&lt;Model!CT$12,Model!CT$13,0)</f>
        <v>40</v>
      </c>
      <c r="BT124" s="38">
        <f>IF(Model!$C124&lt;Model!CU$12,Model!CU$13,0)</f>
        <v>40</v>
      </c>
      <c r="BU124" s="38">
        <f>IF(Model!$C124&lt;Model!CV$12,Model!CV$13,0)</f>
        <v>40</v>
      </c>
      <c r="BV124" s="38">
        <f>IF(Model!$C124&lt;Model!CW$12,Model!CW$13,0)</f>
        <v>40</v>
      </c>
      <c r="BW124" s="38">
        <f>IF(Model!$C124&lt;Model!CX$12,Model!CX$13,0)</f>
        <v>0</v>
      </c>
      <c r="BX124" s="38">
        <f>IF(Model!$C124&lt;Model!CY$12,Model!CY$13,0)</f>
        <v>0</v>
      </c>
      <c r="BY124" s="38">
        <f>IF(Model!$C124&lt;Model!CZ$12,Model!CZ$13,0)</f>
        <v>0</v>
      </c>
      <c r="BZ124" s="38">
        <f>IF(Model!$C124&lt;Model!DA$12,Model!DA$13,0)</f>
        <v>0</v>
      </c>
      <c r="CA124" s="38">
        <f>IF(Model!$C124&lt;Model!DB$12,Model!DB$13,0)</f>
        <v>0</v>
      </c>
      <c r="CB124" s="38">
        <f>IF(Model!$C124&lt;Model!DC$12,Model!DC$13,0)</f>
        <v>60</v>
      </c>
      <c r="CC124" s="38">
        <f>IF(Model!$C124&lt;Model!DD$12,Model!DD$13,0)</f>
        <v>60</v>
      </c>
      <c r="CD124" s="38">
        <f>IF(Model!$C124&lt;Model!DE$12,Model!DE$13,0)</f>
        <v>60</v>
      </c>
      <c r="CE124" s="38">
        <f>IF(Model!$C124&lt;Model!DF$12,Model!DF$13,0)</f>
        <v>60</v>
      </c>
      <c r="CF124" s="38">
        <f>IF(Model!$C124&lt;Model!DG$12,Model!DG$13,0)</f>
        <v>60</v>
      </c>
      <c r="CG124" s="1"/>
      <c r="CH124" s="1"/>
      <c r="CI124" s="40">
        <f>Model!$BE124+Model!BH124-50</f>
        <v>91.023422097144675</v>
      </c>
      <c r="CJ124" s="40">
        <f>Model!$BE124+Model!BI124-50</f>
        <v>91.023422097144675</v>
      </c>
      <c r="CK124" s="40">
        <f>Model!$BE124+Model!BJ124-50</f>
        <v>91.023422097144675</v>
      </c>
      <c r="CL124" s="40">
        <f>Model!$BE124+Model!BK124-50</f>
        <v>91.023422097144675</v>
      </c>
      <c r="CM124" s="40">
        <f>Model!$BE124+Model!BL124-50</f>
        <v>91.023422097144675</v>
      </c>
      <c r="CN124" s="40">
        <f>Model!$BE124+Model!BM124-50</f>
        <v>91.023422097144675</v>
      </c>
      <c r="CO124" s="40">
        <f>Model!$BE124+Model!BN124-50</f>
        <v>91.023422097144675</v>
      </c>
      <c r="CP124" s="40">
        <f>Model!$BE124+Model!BO124-50</f>
        <v>91.023422097144675</v>
      </c>
      <c r="CQ124" s="40">
        <f>Model!$BE124+Model!BP124-50</f>
        <v>91.023422097144675</v>
      </c>
      <c r="CR124" s="40">
        <f>Model!$BE124+Model!BQ124-50</f>
        <v>91.023422097144675</v>
      </c>
      <c r="CS124" s="40">
        <f>Model!$BE124+Model!BR124-50</f>
        <v>131.02342209714467</v>
      </c>
      <c r="CT124" s="40">
        <f>Model!$BE124+Model!BS124-50</f>
        <v>131.02342209714467</v>
      </c>
      <c r="CU124" s="40">
        <f>Model!$BE124+Model!BT124-50</f>
        <v>131.02342209714467</v>
      </c>
      <c r="CV124" s="40">
        <f>Model!$BE124+Model!BU124-50</f>
        <v>131.02342209714467</v>
      </c>
      <c r="CW124" s="40">
        <f>Model!$BE124+Model!BV124-50</f>
        <v>131.02342209714467</v>
      </c>
      <c r="CX124" s="40">
        <f>Model!$BE124+Model!BW124-50</f>
        <v>91.023422097144675</v>
      </c>
      <c r="CY124" s="40">
        <f>Model!$BE124+Model!BX124-50</f>
        <v>91.023422097144675</v>
      </c>
      <c r="CZ124" s="40">
        <f>Model!$BE124+Model!BY124-50</f>
        <v>91.023422097144675</v>
      </c>
      <c r="DA124" s="40">
        <f>Model!$BE124+Model!BZ124-50</f>
        <v>91.023422097144675</v>
      </c>
      <c r="DB124" s="40">
        <f>Model!$BE124+Model!CA124-50</f>
        <v>91.023422097144675</v>
      </c>
      <c r="DC124" s="40">
        <f>Model!$BE124+Model!CB124-50</f>
        <v>151.02342209714467</v>
      </c>
      <c r="DD124" s="40">
        <f>Model!$BE124+Model!CC124-50</f>
        <v>151.02342209714467</v>
      </c>
      <c r="DE124" s="40">
        <f>Model!$BE124+Model!CD124-50</f>
        <v>151.02342209714467</v>
      </c>
      <c r="DF124" s="40">
        <f>Model!$BE124+Model!CE124-50</f>
        <v>151.02342209714467</v>
      </c>
      <c r="DG124" s="40">
        <f>Model!$BE124+Model!CF124-50</f>
        <v>151.02342209714467</v>
      </c>
      <c r="DH124" s="36"/>
      <c r="DI124" s="36"/>
      <c r="DJ124" s="40">
        <f>Model!AE124*Model!CI124</f>
        <v>91.023422097144675</v>
      </c>
      <c r="DK124" s="40">
        <f>Model!AF124*Model!CJ124</f>
        <v>91.023422097144675</v>
      </c>
      <c r="DL124" s="40">
        <f>Model!AG124*Model!CK124</f>
        <v>59.165224363144041</v>
      </c>
      <c r="DM124" s="40">
        <f>Model!AH124*Model!CL124</f>
        <v>91.023422097144675</v>
      </c>
      <c r="DN124" s="40">
        <f>Model!AI124*Model!CM124</f>
        <v>91.023422097144675</v>
      </c>
      <c r="DO124" s="40">
        <f>Model!AJ124*Model!CN124</f>
        <v>91.023422097144675</v>
      </c>
      <c r="DP124" s="40">
        <f>Model!AK124*Model!CO124</f>
        <v>91.023422097144675</v>
      </c>
      <c r="DQ124" s="40">
        <f>Model!AL124*Model!CP124</f>
        <v>59.165224363144041</v>
      </c>
      <c r="DR124" s="40">
        <f>Model!AM124*Model!CQ124</f>
        <v>91.023422097144675</v>
      </c>
      <c r="DS124" s="40">
        <f>Model!AN124*Model!CR124</f>
        <v>91.023422097144675</v>
      </c>
      <c r="DT124" s="40">
        <f>Model!AO124*Model!CS124</f>
        <v>124.47225099228743</v>
      </c>
      <c r="DU124" s="40">
        <f>Model!AP124*Model!CT124</f>
        <v>124.47225099228743</v>
      </c>
      <c r="DV124" s="40">
        <f>Model!AQ124*Model!CU124</f>
        <v>80.906963144986833</v>
      </c>
      <c r="DW124" s="40">
        <f>Model!AR124*Model!CV124</f>
        <v>124.47225099228743</v>
      </c>
      <c r="DX124" s="40">
        <f>Model!AS124*Model!CW124</f>
        <v>124.47225099228743</v>
      </c>
      <c r="DY124" s="40">
        <f>Model!AT124*Model!CX124</f>
        <v>91.023422097144675</v>
      </c>
      <c r="DZ124" s="40">
        <f>Model!AU124*Model!CY124</f>
        <v>91.023422097144675</v>
      </c>
      <c r="EA124" s="40">
        <f>Model!AV124*Model!CZ124</f>
        <v>59.165224363144041</v>
      </c>
      <c r="EB124" s="40">
        <f>Model!AW124*Model!DA124</f>
        <v>91.023422097144675</v>
      </c>
      <c r="EC124" s="40">
        <f>Model!AX124*Model!DB124</f>
        <v>91.023422097144675</v>
      </c>
      <c r="ED124" s="40">
        <f>Model!AY124*Model!DC124</f>
        <v>128.36990878257296</v>
      </c>
      <c r="EE124" s="40">
        <f>Model!AZ124*Model!DD124</f>
        <v>128.36990878257296</v>
      </c>
      <c r="EF124" s="40">
        <f>Model!BA124*Model!DE124</f>
        <v>83.440440708672426</v>
      </c>
      <c r="EG124" s="40">
        <f>Model!BB124*Model!DF124</f>
        <v>128.36990878257296</v>
      </c>
      <c r="EH124" s="40">
        <f>Model!BC124*Model!DG124</f>
        <v>128.36990878257296</v>
      </c>
      <c r="EI124" s="36"/>
      <c r="EJ124" s="36"/>
      <c r="EK124" s="36"/>
      <c r="EL124" s="36"/>
      <c r="EM124" s="36"/>
      <c r="EN124" s="36"/>
      <c r="EO124" s="36"/>
      <c r="EP124" s="36"/>
      <c r="EQ124" s="36"/>
      <c r="ER124" s="36"/>
      <c r="ES124" s="36"/>
      <c r="ET124" s="36"/>
      <c r="EU124" s="36"/>
    </row>
    <row r="125" spans="1:151">
      <c r="A125">
        <v>1143</v>
      </c>
      <c r="B125" s="29">
        <f>INDEX('Customer Longevity'!$A$7:$A$206,MATCH(Scratch!A125,'Customer Longevity'!$B$7:$B$206,0))</f>
        <v>6.5499524057948708</v>
      </c>
      <c r="C125" s="3">
        <f ca="1">VLOOKUP(A125,'Average Balance'!A:B,2,FALSE)</f>
        <v>14083.41237566563</v>
      </c>
      <c r="D125" s="3"/>
      <c r="E125" s="29">
        <f>INDEX('Distance to Each Branch'!$C$7:$C$806,MATCH(Scratch!$A125&amp;Scratch!E$14,'Distance to Each Branch'!$K$7:$K$806,0))</f>
        <v>6.419316603138852</v>
      </c>
      <c r="F125" s="29">
        <f>INDEX('Distance to Each Branch'!$C$7:$C$806,MATCH(Scratch!$A125&amp;Scratch!F$14,'Distance to Each Branch'!$K$7:$K$806,0))</f>
        <v>4.0123301220632346</v>
      </c>
      <c r="G125" s="29">
        <f>INDEX('Distance to Each Branch'!$C$7:$C$806,MATCH(Scratch!$A125&amp;Scratch!G$14,'Distance to Each Branch'!$K$7:$K$806,0))</f>
        <v>3.0083724948205015</v>
      </c>
      <c r="H125" s="29">
        <f>INDEX('Distance to Each Branch'!$C$7:$C$806,MATCH(Scratch!$A125&amp;Scratch!H$14,'Distance to Each Branch'!$K$7:$K$806,0))</f>
        <v>2.7079396364545603</v>
      </c>
      <c r="I125" s="29" t="str">
        <f t="shared" si="26"/>
        <v>Branch D</v>
      </c>
      <c r="K125" s="34">
        <f>MIN(Model!E125:'Model'!H125)</f>
        <v>2.7079396364545603</v>
      </c>
      <c r="L125" s="34">
        <v>0</v>
      </c>
      <c r="M125" s="29">
        <f>IF(Model!E125=Model!$K125,SMALL(Model!$E125:'Model'!$H125,2)-Model!$K125,0)</f>
        <v>0</v>
      </c>
      <c r="N125" s="29">
        <f>IF(Model!F125=Model!$K125,SMALL(Model!$E125:'Model'!$H125,2)-Model!$K125,0)</f>
        <v>0</v>
      </c>
      <c r="O125" s="29">
        <f>IF(Model!G125=Model!$K125,SMALL(Model!$E125:'Model'!$H125,2)-Model!$K125,0)</f>
        <v>0</v>
      </c>
      <c r="P125" s="29">
        <f>IF(Model!H125=Model!$K125,SMALL(Model!$E125:'Model'!$H125,2)-Model!$K125,0)</f>
        <v>0.30043285836594125</v>
      </c>
      <c r="R125" s="23">
        <v>1</v>
      </c>
      <c r="S125" s="23">
        <f>(1-IF(Model!M125=0,0,INDEX('Branch Closure Driven Attrition'!$D$9:$G$12,MATCH(Model!$B125,'Branch Closure Driven Attrition'!$C$9:$C$12,TRUE),MATCH(Model!M125,'Branch Closure Driven Attrition'!$D$8:$G$8,TRUE))))</f>
        <v>1</v>
      </c>
      <c r="T125" s="23">
        <f>(1-IF(Model!N125=0,0,INDEX('Branch Closure Driven Attrition'!$D$9:$G$12,MATCH(Model!$B125,'Branch Closure Driven Attrition'!$C$9:$C$12,TRUE),MATCH(Model!N125,'Branch Closure Driven Attrition'!$D$8:$G$8,TRUE))))</f>
        <v>1</v>
      </c>
      <c r="U125" s="23">
        <f>(1-IF(Model!O125=0,0,INDEX('Branch Closure Driven Attrition'!$D$9:$G$12,MATCH(Model!$B125,'Branch Closure Driven Attrition'!$C$9:$C$12,TRUE),MATCH(Model!O125,'Branch Closure Driven Attrition'!$D$8:$G$8,TRUE))))</f>
        <v>1</v>
      </c>
      <c r="V125" s="23">
        <f>(1-IF(Model!P125=0,0,INDEX('Branch Closure Driven Attrition'!$D$9:$G$12,MATCH(Model!$B125,'Branch Closure Driven Attrition'!$C$9:$C$12,TRUE),MATCH(Model!P125,'Branch Closure Driven Attrition'!$D$8:$G$8,TRUE))))</f>
        <v>0.75</v>
      </c>
      <c r="W125" s="29"/>
      <c r="X125" s="23">
        <f>Model!R125</f>
        <v>1</v>
      </c>
      <c r="Y125" s="23">
        <f>IF(Model!$C125&lt;'Fee Driven Attrition'!$I$8,1-IF(Model!Y$13='Fee Driven Attrition'!$J$7,'Fee Driven Attrition'!$J$8,'Fee Driven Attrition'!$K$8),1)</f>
        <v>1</v>
      </c>
      <c r="Z125" s="23">
        <f>IF(Model!$C125&lt;'Fee Driven Attrition'!$I$9,1-IF(Model!Z$13='Fee Driven Attrition'!$J$7,'Fee Driven Attrition'!$J$9,'Fee Driven Attrition'!$K$9),1)</f>
        <v>0.95</v>
      </c>
      <c r="AA125" s="23">
        <f>IF(Model!$C125&lt;'Fee Driven Attrition'!$I$8,1-IF(Model!AA$13='Fee Driven Attrition'!$J$7,'Fee Driven Attrition'!$J$8,'Fee Driven Attrition'!$K$8),1)</f>
        <v>1</v>
      </c>
      <c r="AB125" s="23">
        <f>IF(Model!$C125&lt;'Fee Driven Attrition'!$I$9,1-IF(Model!AB$13='Fee Driven Attrition'!$J$7,'Fee Driven Attrition'!$J$9,'Fee Driven Attrition'!$K$9),1)</f>
        <v>0.85</v>
      </c>
      <c r="AC125" s="29"/>
      <c r="AD125" s="23"/>
      <c r="AE125" s="23">
        <f>INDEX(Model!$R125:$V125,,MATCH(Model!AE$14,Model!$R$14:'Model'!$V$14,FALSE))*INDEX(Model!$X125:$AB125,MATCH(Model!AE$12+Model!AE$13,Model!$X$14:$AB$14,FALSE))</f>
        <v>1</v>
      </c>
      <c r="AF125" s="23">
        <f>INDEX(Model!$R125:$V125,,MATCH(Model!AF$14,Model!$R$14:'Model'!$V$14,FALSE))*INDEX(Model!$X125:$AB125,MATCH(Model!AF$12+Model!AF$13,Model!$X$14:$AB$14,FALSE))</f>
        <v>1</v>
      </c>
      <c r="AG125" s="23">
        <f>INDEX(Model!$R125:$V125,,MATCH(Model!AG$14,Model!$R$14:'Model'!$V$14,FALSE))*INDEX(Model!$X125:$AB125,MATCH(Model!AG$12+Model!AG$13,Model!$X$14:$AB$14,FALSE))</f>
        <v>1</v>
      </c>
      <c r="AH125" s="23">
        <f>INDEX(Model!$R125:$V125,,MATCH(Model!AH$14,Model!$R$14:'Model'!$V$14,FALSE))*INDEX(Model!$X125:$AB125,MATCH(Model!AH$12+Model!AH$13,Model!$X$14:$AB$14,FALSE))</f>
        <v>1</v>
      </c>
      <c r="AI125" s="23">
        <f>INDEX(Model!$R125:$V125,,MATCH(Model!AI$14,Model!$R$14:'Model'!$V$14,FALSE))*INDEX(Model!$X125:$AB125,MATCH(Model!AI$12+Model!AI$13,Model!$X$14:$AB$14,FALSE))</f>
        <v>0.75</v>
      </c>
      <c r="AJ125" s="23">
        <f>INDEX(Model!$R125:$V125,,MATCH(Model!AJ$14,Model!$R$14:'Model'!$V$14,FALSE))*INDEX(Model!$X125:$AB125,MATCH(Model!AJ$12+Model!AJ$13,Model!$X$14:$AB$14,FALSE))</f>
        <v>1</v>
      </c>
      <c r="AK125" s="23">
        <f>INDEX(Model!$R125:$V125,,MATCH(Model!AK$14,Model!$R$14:'Model'!$V$14,FALSE))*INDEX(Model!$X125:$AB125,MATCH(Model!AK$12+Model!AK$13,Model!$X$14:$AB$14,FALSE))</f>
        <v>1</v>
      </c>
      <c r="AL125" s="23">
        <f>INDEX(Model!$R125:$V125,,MATCH(Model!AL$14,Model!$R$14:'Model'!$V$14,FALSE))*INDEX(Model!$X125:$AB125,MATCH(Model!AL$12+Model!AL$13,Model!$X$14:$AB$14,FALSE))</f>
        <v>1</v>
      </c>
      <c r="AM125" s="23">
        <f>INDEX(Model!$R125:$V125,,MATCH(Model!AM$14,Model!$R$14:'Model'!$V$14,FALSE))*INDEX(Model!$X125:$AB125,MATCH(Model!AM$12+Model!AM$13,Model!$X$14:$AB$14,FALSE))</f>
        <v>1</v>
      </c>
      <c r="AN125" s="23">
        <f>INDEX(Model!$R125:$V125,,MATCH(Model!AN$14,Model!$R$14:'Model'!$V$14,FALSE))*INDEX(Model!$X125:$AB125,MATCH(Model!AN$12+Model!AN$13,Model!$X$14:$AB$14,FALSE))</f>
        <v>0.75</v>
      </c>
      <c r="AO125" s="23">
        <f>INDEX(Model!$R125:$V125,,MATCH(Model!AO$14,Model!$R$14:'Model'!$V$14,FALSE))*INDEX(Model!$X125:$AB125,MATCH(Model!AO$12+Model!AO$13,Model!$X$14:$AB$14,FALSE))</f>
        <v>0.95</v>
      </c>
      <c r="AP125" s="23">
        <f>INDEX(Model!$R125:$V125,,MATCH(Model!AP$14,Model!$R$14:'Model'!$V$14,FALSE))*INDEX(Model!$X125:$AB125,MATCH(Model!AP$12+Model!AP$13,Model!$X$14:$AB$14,FALSE))</f>
        <v>0.95</v>
      </c>
      <c r="AQ125" s="23">
        <f>INDEX(Model!$R125:$V125,,MATCH(Model!AQ$14,Model!$R$14:'Model'!$V$14,FALSE))*INDEX(Model!$X125:$AB125,MATCH(Model!AQ$12+Model!AQ$13,Model!$X$14:$AB$14,FALSE))</f>
        <v>0.95</v>
      </c>
      <c r="AR125" s="23">
        <f>INDEX(Model!$R125:$V125,,MATCH(Model!AR$14,Model!$R$14:'Model'!$V$14,FALSE))*INDEX(Model!$X125:$AB125,MATCH(Model!AR$12+Model!AR$13,Model!$X$14:$AB$14,FALSE))</f>
        <v>0.95</v>
      </c>
      <c r="AS125" s="23">
        <f>INDEX(Model!$R125:$V125,,MATCH(Model!AS$14,Model!$R$14:'Model'!$V$14,FALSE))*INDEX(Model!$X125:$AB125,MATCH(Model!AS$12+Model!AS$13,Model!$X$14:$AB$14,FALSE))</f>
        <v>0.71249999999999991</v>
      </c>
      <c r="AT125" s="23">
        <f>INDEX(Model!$R125:$V125,,MATCH(Model!AT$14,Model!$R$14:'Model'!$V$14,FALSE))*INDEX(Model!$X125:$AB125,MATCH(Model!AT$12+Model!AT$13,Model!$X$14:$AB$14,FALSE))</f>
        <v>1</v>
      </c>
      <c r="AU125" s="23">
        <f>INDEX(Model!$R125:$V125,,MATCH(Model!AU$14,Model!$R$14:'Model'!$V$14,FALSE))*INDEX(Model!$X125:$AB125,MATCH(Model!AU$12+Model!AU$13,Model!$X$14:$AB$14,FALSE))</f>
        <v>1</v>
      </c>
      <c r="AV125" s="23">
        <f>INDEX(Model!$R125:$V125,,MATCH(Model!AV$14,Model!$R$14:'Model'!$V$14,FALSE))*INDEX(Model!$X125:$AB125,MATCH(Model!AV$12+Model!AV$13,Model!$X$14:$AB$14,FALSE))</f>
        <v>1</v>
      </c>
      <c r="AW125" s="23">
        <f>INDEX(Model!$R125:$V125,,MATCH(Model!AW$14,Model!$R$14:'Model'!$V$14,FALSE))*INDEX(Model!$X125:$AB125,MATCH(Model!AW$12+Model!AW$13,Model!$X$14:$AB$14,FALSE))</f>
        <v>1</v>
      </c>
      <c r="AX125" s="23">
        <f>INDEX(Model!$R125:$V125,,MATCH(Model!AX$14,Model!$R$14:'Model'!$V$14,FALSE))*INDEX(Model!$X125:$AB125,MATCH(Model!AX$12+Model!AX$13,Model!$X$14:$AB$14,FALSE))</f>
        <v>0.75</v>
      </c>
      <c r="AY125" s="23">
        <f>INDEX(Model!$R125:$V125,,MATCH(Model!AY$14,Model!$R$14:'Model'!$V$14,FALSE))*INDEX(Model!$X125:$AB125,MATCH(Model!AY$12+Model!AY$13,Model!$X$14:$AB$14,FALSE))</f>
        <v>0.85</v>
      </c>
      <c r="AZ125" s="23">
        <f>INDEX(Model!$R125:$V125,,MATCH(Model!AZ$14,Model!$R$14:'Model'!$V$14,FALSE))*INDEX(Model!$X125:$AB125,MATCH(Model!AZ$12+Model!AZ$13,Model!$X$14:$AB$14,FALSE))</f>
        <v>0.85</v>
      </c>
      <c r="BA125" s="23">
        <f>INDEX(Model!$R125:$V125,,MATCH(Model!BA$14,Model!$R$14:'Model'!$V$14,FALSE))*INDEX(Model!$X125:$AB125,MATCH(Model!BA$12+Model!BA$13,Model!$X$14:$AB$14,FALSE))</f>
        <v>0.85</v>
      </c>
      <c r="BB125" s="23">
        <f>INDEX(Model!$R125:$V125,,MATCH(Model!BB$14,Model!$R$14:'Model'!$V$14,FALSE))*INDEX(Model!$X125:$AB125,MATCH(Model!BB$12+Model!BB$13,Model!$X$14:$AB$14,FALSE))</f>
        <v>0.85</v>
      </c>
      <c r="BC125" s="23">
        <f>INDEX(Model!$R125:$V125,,MATCH(Model!BC$14,Model!$R$14:'Model'!$V$14,FALSE))*INDEX(Model!$X125:$AB125,MATCH(Model!BC$12+Model!BC$13,Model!$X$14:$AB$14,FALSE))</f>
        <v>0.63749999999999996</v>
      </c>
      <c r="BD125" s="60"/>
      <c r="BE125" s="33">
        <f>Model!C125*1%</f>
        <v>140.83412375665631</v>
      </c>
      <c r="BF125" s="1"/>
      <c r="BG125" s="1"/>
      <c r="BH125" s="38">
        <f>IF(Model!$C125&lt;Model!CI$12,Model!CI$13,0)</f>
        <v>0</v>
      </c>
      <c r="BI125" s="38">
        <f>IF(Model!$C125&lt;Model!CJ$12,Model!CJ$13,0)</f>
        <v>0</v>
      </c>
      <c r="BJ125" s="38">
        <f>IF(Model!$C125&lt;Model!CK$12,Model!CK$13,0)</f>
        <v>0</v>
      </c>
      <c r="BK125" s="38">
        <f>IF(Model!$C125&lt;Model!CL$12,Model!CL$13,0)</f>
        <v>0</v>
      </c>
      <c r="BL125" s="38">
        <f>IF(Model!$C125&lt;Model!CM$12,Model!CM$13,0)</f>
        <v>0</v>
      </c>
      <c r="BM125" s="38">
        <f>IF(Model!$C125&lt;Model!CN$12,Model!CN$13,0)</f>
        <v>0</v>
      </c>
      <c r="BN125" s="38">
        <f>IF(Model!$C125&lt;Model!CO$12,Model!CO$13,0)</f>
        <v>0</v>
      </c>
      <c r="BO125" s="38">
        <f>IF(Model!$C125&lt;Model!CP$12,Model!CP$13,0)</f>
        <v>0</v>
      </c>
      <c r="BP125" s="38">
        <f>IF(Model!$C125&lt;Model!CQ$12,Model!CQ$13,0)</f>
        <v>0</v>
      </c>
      <c r="BQ125" s="38">
        <f>IF(Model!$C125&lt;Model!CR$12,Model!CR$13,0)</f>
        <v>0</v>
      </c>
      <c r="BR125" s="38">
        <f>IF(Model!$C125&lt;Model!CS$12,Model!CS$13,0)</f>
        <v>40</v>
      </c>
      <c r="BS125" s="38">
        <f>IF(Model!$C125&lt;Model!CT$12,Model!CT$13,0)</f>
        <v>40</v>
      </c>
      <c r="BT125" s="38">
        <f>IF(Model!$C125&lt;Model!CU$12,Model!CU$13,0)</f>
        <v>40</v>
      </c>
      <c r="BU125" s="38">
        <f>IF(Model!$C125&lt;Model!CV$12,Model!CV$13,0)</f>
        <v>40</v>
      </c>
      <c r="BV125" s="38">
        <f>IF(Model!$C125&lt;Model!CW$12,Model!CW$13,0)</f>
        <v>40</v>
      </c>
      <c r="BW125" s="38">
        <f>IF(Model!$C125&lt;Model!CX$12,Model!CX$13,0)</f>
        <v>0</v>
      </c>
      <c r="BX125" s="38">
        <f>IF(Model!$C125&lt;Model!CY$12,Model!CY$13,0)</f>
        <v>0</v>
      </c>
      <c r="BY125" s="38">
        <f>IF(Model!$C125&lt;Model!CZ$12,Model!CZ$13,0)</f>
        <v>0</v>
      </c>
      <c r="BZ125" s="38">
        <f>IF(Model!$C125&lt;Model!DA$12,Model!DA$13,0)</f>
        <v>0</v>
      </c>
      <c r="CA125" s="38">
        <f>IF(Model!$C125&lt;Model!DB$12,Model!DB$13,0)</f>
        <v>0</v>
      </c>
      <c r="CB125" s="38">
        <f>IF(Model!$C125&lt;Model!DC$12,Model!DC$13,0)</f>
        <v>60</v>
      </c>
      <c r="CC125" s="38">
        <f>IF(Model!$C125&lt;Model!DD$12,Model!DD$13,0)</f>
        <v>60</v>
      </c>
      <c r="CD125" s="38">
        <f>IF(Model!$C125&lt;Model!DE$12,Model!DE$13,0)</f>
        <v>60</v>
      </c>
      <c r="CE125" s="38">
        <f>IF(Model!$C125&lt;Model!DF$12,Model!DF$13,0)</f>
        <v>60</v>
      </c>
      <c r="CF125" s="38">
        <f>IF(Model!$C125&lt;Model!DG$12,Model!DG$13,0)</f>
        <v>60</v>
      </c>
      <c r="CG125" s="1"/>
      <c r="CH125" s="1"/>
      <c r="CI125" s="40">
        <f>Model!$BE125+Model!BH125-50</f>
        <v>90.834123756656311</v>
      </c>
      <c r="CJ125" s="40">
        <f>Model!$BE125+Model!BI125-50</f>
        <v>90.834123756656311</v>
      </c>
      <c r="CK125" s="40">
        <f>Model!$BE125+Model!BJ125-50</f>
        <v>90.834123756656311</v>
      </c>
      <c r="CL125" s="40">
        <f>Model!$BE125+Model!BK125-50</f>
        <v>90.834123756656311</v>
      </c>
      <c r="CM125" s="40">
        <f>Model!$BE125+Model!BL125-50</f>
        <v>90.834123756656311</v>
      </c>
      <c r="CN125" s="40">
        <f>Model!$BE125+Model!BM125-50</f>
        <v>90.834123756656311</v>
      </c>
      <c r="CO125" s="40">
        <f>Model!$BE125+Model!BN125-50</f>
        <v>90.834123756656311</v>
      </c>
      <c r="CP125" s="40">
        <f>Model!$BE125+Model!BO125-50</f>
        <v>90.834123756656311</v>
      </c>
      <c r="CQ125" s="40">
        <f>Model!$BE125+Model!BP125-50</f>
        <v>90.834123756656311</v>
      </c>
      <c r="CR125" s="40">
        <f>Model!$BE125+Model!BQ125-50</f>
        <v>90.834123756656311</v>
      </c>
      <c r="CS125" s="40">
        <f>Model!$BE125+Model!BR125-50</f>
        <v>130.83412375665631</v>
      </c>
      <c r="CT125" s="40">
        <f>Model!$BE125+Model!BS125-50</f>
        <v>130.83412375665631</v>
      </c>
      <c r="CU125" s="40">
        <f>Model!$BE125+Model!BT125-50</f>
        <v>130.83412375665631</v>
      </c>
      <c r="CV125" s="40">
        <f>Model!$BE125+Model!BU125-50</f>
        <v>130.83412375665631</v>
      </c>
      <c r="CW125" s="40">
        <f>Model!$BE125+Model!BV125-50</f>
        <v>130.83412375665631</v>
      </c>
      <c r="CX125" s="40">
        <f>Model!$BE125+Model!BW125-50</f>
        <v>90.834123756656311</v>
      </c>
      <c r="CY125" s="40">
        <f>Model!$BE125+Model!BX125-50</f>
        <v>90.834123756656311</v>
      </c>
      <c r="CZ125" s="40">
        <f>Model!$BE125+Model!BY125-50</f>
        <v>90.834123756656311</v>
      </c>
      <c r="DA125" s="40">
        <f>Model!$BE125+Model!BZ125-50</f>
        <v>90.834123756656311</v>
      </c>
      <c r="DB125" s="40">
        <f>Model!$BE125+Model!CA125-50</f>
        <v>90.834123756656311</v>
      </c>
      <c r="DC125" s="40">
        <f>Model!$BE125+Model!CB125-50</f>
        <v>150.83412375665631</v>
      </c>
      <c r="DD125" s="40">
        <f>Model!$BE125+Model!CC125-50</f>
        <v>150.83412375665631</v>
      </c>
      <c r="DE125" s="40">
        <f>Model!$BE125+Model!CD125-50</f>
        <v>150.83412375665631</v>
      </c>
      <c r="DF125" s="40">
        <f>Model!$BE125+Model!CE125-50</f>
        <v>150.83412375665631</v>
      </c>
      <c r="DG125" s="40">
        <f>Model!$BE125+Model!CF125-50</f>
        <v>150.83412375665631</v>
      </c>
      <c r="DH125" s="36"/>
      <c r="DI125" s="36"/>
      <c r="DJ125" s="40">
        <f>Model!AE125*Model!CI125</f>
        <v>90.834123756656311</v>
      </c>
      <c r="DK125" s="40">
        <f>Model!AF125*Model!CJ125</f>
        <v>90.834123756656311</v>
      </c>
      <c r="DL125" s="40">
        <f>Model!AG125*Model!CK125</f>
        <v>90.834123756656311</v>
      </c>
      <c r="DM125" s="40">
        <f>Model!AH125*Model!CL125</f>
        <v>90.834123756656311</v>
      </c>
      <c r="DN125" s="40">
        <f>Model!AI125*Model!CM125</f>
        <v>68.125592817492233</v>
      </c>
      <c r="DO125" s="40">
        <f>Model!AJ125*Model!CN125</f>
        <v>90.834123756656311</v>
      </c>
      <c r="DP125" s="40">
        <f>Model!AK125*Model!CO125</f>
        <v>90.834123756656311</v>
      </c>
      <c r="DQ125" s="40">
        <f>Model!AL125*Model!CP125</f>
        <v>90.834123756656311</v>
      </c>
      <c r="DR125" s="40">
        <f>Model!AM125*Model!CQ125</f>
        <v>90.834123756656311</v>
      </c>
      <c r="DS125" s="40">
        <f>Model!AN125*Model!CR125</f>
        <v>68.125592817492233</v>
      </c>
      <c r="DT125" s="40">
        <f>Model!AO125*Model!CS125</f>
        <v>124.2924175688235</v>
      </c>
      <c r="DU125" s="40">
        <f>Model!AP125*Model!CT125</f>
        <v>124.2924175688235</v>
      </c>
      <c r="DV125" s="40">
        <f>Model!AQ125*Model!CU125</f>
        <v>124.2924175688235</v>
      </c>
      <c r="DW125" s="40">
        <f>Model!AR125*Model!CV125</f>
        <v>124.2924175688235</v>
      </c>
      <c r="DX125" s="40">
        <f>Model!AS125*Model!CW125</f>
        <v>93.219313176617604</v>
      </c>
      <c r="DY125" s="40">
        <f>Model!AT125*Model!CX125</f>
        <v>90.834123756656311</v>
      </c>
      <c r="DZ125" s="40">
        <f>Model!AU125*Model!CY125</f>
        <v>90.834123756656311</v>
      </c>
      <c r="EA125" s="40">
        <f>Model!AV125*Model!CZ125</f>
        <v>90.834123756656311</v>
      </c>
      <c r="EB125" s="40">
        <f>Model!AW125*Model!DA125</f>
        <v>90.834123756656311</v>
      </c>
      <c r="EC125" s="40">
        <f>Model!AX125*Model!DB125</f>
        <v>68.125592817492233</v>
      </c>
      <c r="ED125" s="40">
        <f>Model!AY125*Model!DC125</f>
        <v>128.20900519315785</v>
      </c>
      <c r="EE125" s="40">
        <f>Model!AZ125*Model!DD125</f>
        <v>128.20900519315785</v>
      </c>
      <c r="EF125" s="40">
        <f>Model!BA125*Model!DE125</f>
        <v>128.20900519315785</v>
      </c>
      <c r="EG125" s="40">
        <f>Model!BB125*Model!DF125</f>
        <v>128.20900519315785</v>
      </c>
      <c r="EH125" s="40">
        <f>Model!BC125*Model!DG125</f>
        <v>96.156753894868388</v>
      </c>
      <c r="EI125" s="36"/>
      <c r="EJ125" s="36"/>
      <c r="EK125" s="36"/>
      <c r="EL125" s="36"/>
      <c r="EM125" s="36"/>
      <c r="EN125" s="36"/>
      <c r="EO125" s="36"/>
      <c r="EP125" s="36"/>
      <c r="EQ125" s="36"/>
      <c r="ER125" s="36"/>
      <c r="ES125" s="36"/>
      <c r="ET125" s="36"/>
      <c r="EU125" s="36"/>
    </row>
    <row r="126" spans="1:151">
      <c r="A126">
        <v>1192</v>
      </c>
      <c r="B126" s="29">
        <f>INDEX('Customer Longevity'!$A$7:$A$206,MATCH(Scratch!A126,'Customer Longevity'!$B$7:$B$206,0))</f>
        <v>3.8527818415402084</v>
      </c>
      <c r="C126" s="3">
        <f ca="1">VLOOKUP(A126,'Average Balance'!A:B,2,FALSE)</f>
        <v>12046.716658725727</v>
      </c>
      <c r="D126" s="3"/>
      <c r="E126" s="29">
        <f>INDEX('Distance to Each Branch'!$C$7:$C$806,MATCH(Scratch!$A126&amp;Scratch!E$14,'Distance to Each Branch'!$K$7:$K$806,0))</f>
        <v>7.6542758566568425</v>
      </c>
      <c r="F126" s="29">
        <f>INDEX('Distance to Each Branch'!$C$7:$C$806,MATCH(Scratch!$A126&amp;Scratch!F$14,'Distance to Each Branch'!$K$7:$K$806,0))</f>
        <v>1.4294174129903094</v>
      </c>
      <c r="G126" s="29">
        <f>INDEX('Distance to Each Branch'!$C$7:$C$806,MATCH(Scratch!$A126&amp;Scratch!G$14,'Distance to Each Branch'!$K$7:$K$806,0))</f>
        <v>1.5511184788870578</v>
      </c>
      <c r="H126" s="29">
        <f>INDEX('Distance to Each Branch'!$C$7:$C$806,MATCH(Scratch!$A126&amp;Scratch!H$14,'Distance to Each Branch'!$K$7:$K$806,0))</f>
        <v>2.0708281459953417</v>
      </c>
      <c r="I126" s="29" t="str">
        <f t="shared" si="26"/>
        <v>Branch B</v>
      </c>
      <c r="K126" s="34">
        <f>MIN(Model!E126:'Model'!H126)</f>
        <v>1.4294174129903094</v>
      </c>
      <c r="L126" s="34">
        <v>0</v>
      </c>
      <c r="M126" s="29">
        <f>IF(Model!E126=Model!$K126,SMALL(Model!$E126:'Model'!$H126,2)-Model!$K126,0)</f>
        <v>0</v>
      </c>
      <c r="N126" s="29">
        <f>IF(Model!F126=Model!$K126,SMALL(Model!$E126:'Model'!$H126,2)-Model!$K126,0)</f>
        <v>0.12170106589674834</v>
      </c>
      <c r="O126" s="29">
        <f>IF(Model!G126=Model!$K126,SMALL(Model!$E126:'Model'!$H126,2)-Model!$K126,0)</f>
        <v>0</v>
      </c>
      <c r="P126" s="29">
        <f>IF(Model!H126=Model!$K126,SMALL(Model!$E126:'Model'!$H126,2)-Model!$K126,0)</f>
        <v>0</v>
      </c>
      <c r="R126" s="23">
        <v>1</v>
      </c>
      <c r="S126" s="23">
        <f>(1-IF(Model!M126=0,0,INDEX('Branch Closure Driven Attrition'!$D$9:$G$12,MATCH(Model!$B126,'Branch Closure Driven Attrition'!$C$9:$C$12,TRUE),MATCH(Model!M126,'Branch Closure Driven Attrition'!$D$8:$G$8,TRUE))))</f>
        <v>1</v>
      </c>
      <c r="T126" s="23">
        <f>(1-IF(Model!N126=0,0,INDEX('Branch Closure Driven Attrition'!$D$9:$G$12,MATCH(Model!$B126,'Branch Closure Driven Attrition'!$C$9:$C$12,TRUE),MATCH(Model!N126,'Branch Closure Driven Attrition'!$D$8:$G$8,TRUE))))</f>
        <v>0.75</v>
      </c>
      <c r="U126" s="23">
        <f>(1-IF(Model!O126=0,0,INDEX('Branch Closure Driven Attrition'!$D$9:$G$12,MATCH(Model!$B126,'Branch Closure Driven Attrition'!$C$9:$C$12,TRUE),MATCH(Model!O126,'Branch Closure Driven Attrition'!$D$8:$G$8,TRUE))))</f>
        <v>1</v>
      </c>
      <c r="V126" s="23">
        <f>(1-IF(Model!P126=0,0,INDEX('Branch Closure Driven Attrition'!$D$9:$G$12,MATCH(Model!$B126,'Branch Closure Driven Attrition'!$C$9:$C$12,TRUE),MATCH(Model!P126,'Branch Closure Driven Attrition'!$D$8:$G$8,TRUE))))</f>
        <v>1</v>
      </c>
      <c r="W126" s="29"/>
      <c r="X126" s="23">
        <f>Model!R126</f>
        <v>1</v>
      </c>
      <c r="Y126" s="23">
        <f>IF(Model!$C126&lt;'Fee Driven Attrition'!$I$8,1-IF(Model!Y$13='Fee Driven Attrition'!$J$7,'Fee Driven Attrition'!$J$8,'Fee Driven Attrition'!$K$8),1)</f>
        <v>1</v>
      </c>
      <c r="Z126" s="23">
        <f>IF(Model!$C126&lt;'Fee Driven Attrition'!$I$9,1-IF(Model!Z$13='Fee Driven Attrition'!$J$7,'Fee Driven Attrition'!$J$9,'Fee Driven Attrition'!$K$9),1)</f>
        <v>0.95</v>
      </c>
      <c r="AA126" s="23">
        <f>IF(Model!$C126&lt;'Fee Driven Attrition'!$I$8,1-IF(Model!AA$13='Fee Driven Attrition'!$J$7,'Fee Driven Attrition'!$J$8,'Fee Driven Attrition'!$K$8),1)</f>
        <v>1</v>
      </c>
      <c r="AB126" s="23">
        <f>IF(Model!$C126&lt;'Fee Driven Attrition'!$I$9,1-IF(Model!AB$13='Fee Driven Attrition'!$J$7,'Fee Driven Attrition'!$J$9,'Fee Driven Attrition'!$K$9),1)</f>
        <v>0.85</v>
      </c>
      <c r="AC126" s="29"/>
      <c r="AD126" s="23"/>
      <c r="AE126" s="23">
        <f>INDEX(Model!$R126:$V126,,MATCH(Model!AE$14,Model!$R$14:'Model'!$V$14,FALSE))*INDEX(Model!$X126:$AB126,MATCH(Model!AE$12+Model!AE$13,Model!$X$14:$AB$14,FALSE))</f>
        <v>1</v>
      </c>
      <c r="AF126" s="23">
        <f>INDEX(Model!$R126:$V126,,MATCH(Model!AF$14,Model!$R$14:'Model'!$V$14,FALSE))*INDEX(Model!$X126:$AB126,MATCH(Model!AF$12+Model!AF$13,Model!$X$14:$AB$14,FALSE))</f>
        <v>1</v>
      </c>
      <c r="AG126" s="23">
        <f>INDEX(Model!$R126:$V126,,MATCH(Model!AG$14,Model!$R$14:'Model'!$V$14,FALSE))*INDEX(Model!$X126:$AB126,MATCH(Model!AG$12+Model!AG$13,Model!$X$14:$AB$14,FALSE))</f>
        <v>0.75</v>
      </c>
      <c r="AH126" s="23">
        <f>INDEX(Model!$R126:$V126,,MATCH(Model!AH$14,Model!$R$14:'Model'!$V$14,FALSE))*INDEX(Model!$X126:$AB126,MATCH(Model!AH$12+Model!AH$13,Model!$X$14:$AB$14,FALSE))</f>
        <v>1</v>
      </c>
      <c r="AI126" s="23">
        <f>INDEX(Model!$R126:$V126,,MATCH(Model!AI$14,Model!$R$14:'Model'!$V$14,FALSE))*INDEX(Model!$X126:$AB126,MATCH(Model!AI$12+Model!AI$13,Model!$X$14:$AB$14,FALSE))</f>
        <v>1</v>
      </c>
      <c r="AJ126" s="23">
        <f>INDEX(Model!$R126:$V126,,MATCH(Model!AJ$14,Model!$R$14:'Model'!$V$14,FALSE))*INDEX(Model!$X126:$AB126,MATCH(Model!AJ$12+Model!AJ$13,Model!$X$14:$AB$14,FALSE))</f>
        <v>1</v>
      </c>
      <c r="AK126" s="23">
        <f>INDEX(Model!$R126:$V126,,MATCH(Model!AK$14,Model!$R$14:'Model'!$V$14,FALSE))*INDEX(Model!$X126:$AB126,MATCH(Model!AK$12+Model!AK$13,Model!$X$14:$AB$14,FALSE))</f>
        <v>1</v>
      </c>
      <c r="AL126" s="23">
        <f>INDEX(Model!$R126:$V126,,MATCH(Model!AL$14,Model!$R$14:'Model'!$V$14,FALSE))*INDEX(Model!$X126:$AB126,MATCH(Model!AL$12+Model!AL$13,Model!$X$14:$AB$14,FALSE))</f>
        <v>0.75</v>
      </c>
      <c r="AM126" s="23">
        <f>INDEX(Model!$R126:$V126,,MATCH(Model!AM$14,Model!$R$14:'Model'!$V$14,FALSE))*INDEX(Model!$X126:$AB126,MATCH(Model!AM$12+Model!AM$13,Model!$X$14:$AB$14,FALSE))</f>
        <v>1</v>
      </c>
      <c r="AN126" s="23">
        <f>INDEX(Model!$R126:$V126,,MATCH(Model!AN$14,Model!$R$14:'Model'!$V$14,FALSE))*INDEX(Model!$X126:$AB126,MATCH(Model!AN$12+Model!AN$13,Model!$X$14:$AB$14,FALSE))</f>
        <v>1</v>
      </c>
      <c r="AO126" s="23">
        <f>INDEX(Model!$R126:$V126,,MATCH(Model!AO$14,Model!$R$14:'Model'!$V$14,FALSE))*INDEX(Model!$X126:$AB126,MATCH(Model!AO$12+Model!AO$13,Model!$X$14:$AB$14,FALSE))</f>
        <v>0.95</v>
      </c>
      <c r="AP126" s="23">
        <f>INDEX(Model!$R126:$V126,,MATCH(Model!AP$14,Model!$R$14:'Model'!$V$14,FALSE))*INDEX(Model!$X126:$AB126,MATCH(Model!AP$12+Model!AP$13,Model!$X$14:$AB$14,FALSE))</f>
        <v>0.95</v>
      </c>
      <c r="AQ126" s="23">
        <f>INDEX(Model!$R126:$V126,,MATCH(Model!AQ$14,Model!$R$14:'Model'!$V$14,FALSE))*INDEX(Model!$X126:$AB126,MATCH(Model!AQ$12+Model!AQ$13,Model!$X$14:$AB$14,FALSE))</f>
        <v>0.71249999999999991</v>
      </c>
      <c r="AR126" s="23">
        <f>INDEX(Model!$R126:$V126,,MATCH(Model!AR$14,Model!$R$14:'Model'!$V$14,FALSE))*INDEX(Model!$X126:$AB126,MATCH(Model!AR$12+Model!AR$13,Model!$X$14:$AB$14,FALSE))</f>
        <v>0.95</v>
      </c>
      <c r="AS126" s="23">
        <f>INDEX(Model!$R126:$V126,,MATCH(Model!AS$14,Model!$R$14:'Model'!$V$14,FALSE))*INDEX(Model!$X126:$AB126,MATCH(Model!AS$12+Model!AS$13,Model!$X$14:$AB$14,FALSE))</f>
        <v>0.95</v>
      </c>
      <c r="AT126" s="23">
        <f>INDEX(Model!$R126:$V126,,MATCH(Model!AT$14,Model!$R$14:'Model'!$V$14,FALSE))*INDEX(Model!$X126:$AB126,MATCH(Model!AT$12+Model!AT$13,Model!$X$14:$AB$14,FALSE))</f>
        <v>1</v>
      </c>
      <c r="AU126" s="23">
        <f>INDEX(Model!$R126:$V126,,MATCH(Model!AU$14,Model!$R$14:'Model'!$V$14,FALSE))*INDEX(Model!$X126:$AB126,MATCH(Model!AU$12+Model!AU$13,Model!$X$14:$AB$14,FALSE))</f>
        <v>1</v>
      </c>
      <c r="AV126" s="23">
        <f>INDEX(Model!$R126:$V126,,MATCH(Model!AV$14,Model!$R$14:'Model'!$V$14,FALSE))*INDEX(Model!$X126:$AB126,MATCH(Model!AV$12+Model!AV$13,Model!$X$14:$AB$14,FALSE))</f>
        <v>0.75</v>
      </c>
      <c r="AW126" s="23">
        <f>INDEX(Model!$R126:$V126,,MATCH(Model!AW$14,Model!$R$14:'Model'!$V$14,FALSE))*INDEX(Model!$X126:$AB126,MATCH(Model!AW$12+Model!AW$13,Model!$X$14:$AB$14,FALSE))</f>
        <v>1</v>
      </c>
      <c r="AX126" s="23">
        <f>INDEX(Model!$R126:$V126,,MATCH(Model!AX$14,Model!$R$14:'Model'!$V$14,FALSE))*INDEX(Model!$X126:$AB126,MATCH(Model!AX$12+Model!AX$13,Model!$X$14:$AB$14,FALSE))</f>
        <v>1</v>
      </c>
      <c r="AY126" s="23">
        <f>INDEX(Model!$R126:$V126,,MATCH(Model!AY$14,Model!$R$14:'Model'!$V$14,FALSE))*INDEX(Model!$X126:$AB126,MATCH(Model!AY$12+Model!AY$13,Model!$X$14:$AB$14,FALSE))</f>
        <v>0.85</v>
      </c>
      <c r="AZ126" s="23">
        <f>INDEX(Model!$R126:$V126,,MATCH(Model!AZ$14,Model!$R$14:'Model'!$V$14,FALSE))*INDEX(Model!$X126:$AB126,MATCH(Model!AZ$12+Model!AZ$13,Model!$X$14:$AB$14,FALSE))</f>
        <v>0.85</v>
      </c>
      <c r="BA126" s="23">
        <f>INDEX(Model!$R126:$V126,,MATCH(Model!BA$14,Model!$R$14:'Model'!$V$14,FALSE))*INDEX(Model!$X126:$AB126,MATCH(Model!BA$12+Model!BA$13,Model!$X$14:$AB$14,FALSE))</f>
        <v>0.63749999999999996</v>
      </c>
      <c r="BB126" s="23">
        <f>INDEX(Model!$R126:$V126,,MATCH(Model!BB$14,Model!$R$14:'Model'!$V$14,FALSE))*INDEX(Model!$X126:$AB126,MATCH(Model!BB$12+Model!BB$13,Model!$X$14:$AB$14,FALSE))</f>
        <v>0.85</v>
      </c>
      <c r="BC126" s="23">
        <f>INDEX(Model!$R126:$V126,,MATCH(Model!BC$14,Model!$R$14:'Model'!$V$14,FALSE))*INDEX(Model!$X126:$AB126,MATCH(Model!BC$12+Model!BC$13,Model!$X$14:$AB$14,FALSE))</f>
        <v>0.85</v>
      </c>
      <c r="BD126" s="60"/>
      <c r="BE126" s="33">
        <f>Model!C126*1%</f>
        <v>120.46716658725727</v>
      </c>
      <c r="BF126" s="1"/>
      <c r="BG126" s="1"/>
      <c r="BH126" s="38">
        <f>IF(Model!$C126&lt;Model!CI$12,Model!CI$13,0)</f>
        <v>0</v>
      </c>
      <c r="BI126" s="38">
        <f>IF(Model!$C126&lt;Model!CJ$12,Model!CJ$13,0)</f>
        <v>0</v>
      </c>
      <c r="BJ126" s="38">
        <f>IF(Model!$C126&lt;Model!CK$12,Model!CK$13,0)</f>
        <v>0</v>
      </c>
      <c r="BK126" s="38">
        <f>IF(Model!$C126&lt;Model!CL$12,Model!CL$13,0)</f>
        <v>0</v>
      </c>
      <c r="BL126" s="38">
        <f>IF(Model!$C126&lt;Model!CM$12,Model!CM$13,0)</f>
        <v>0</v>
      </c>
      <c r="BM126" s="38">
        <f>IF(Model!$C126&lt;Model!CN$12,Model!CN$13,0)</f>
        <v>0</v>
      </c>
      <c r="BN126" s="38">
        <f>IF(Model!$C126&lt;Model!CO$12,Model!CO$13,0)</f>
        <v>0</v>
      </c>
      <c r="BO126" s="38">
        <f>IF(Model!$C126&lt;Model!CP$12,Model!CP$13,0)</f>
        <v>0</v>
      </c>
      <c r="BP126" s="38">
        <f>IF(Model!$C126&lt;Model!CQ$12,Model!CQ$13,0)</f>
        <v>0</v>
      </c>
      <c r="BQ126" s="38">
        <f>IF(Model!$C126&lt;Model!CR$12,Model!CR$13,0)</f>
        <v>0</v>
      </c>
      <c r="BR126" s="38">
        <f>IF(Model!$C126&lt;Model!CS$12,Model!CS$13,0)</f>
        <v>40</v>
      </c>
      <c r="BS126" s="38">
        <f>IF(Model!$C126&lt;Model!CT$12,Model!CT$13,0)</f>
        <v>40</v>
      </c>
      <c r="BT126" s="38">
        <f>IF(Model!$C126&lt;Model!CU$12,Model!CU$13,0)</f>
        <v>40</v>
      </c>
      <c r="BU126" s="38">
        <f>IF(Model!$C126&lt;Model!CV$12,Model!CV$13,0)</f>
        <v>40</v>
      </c>
      <c r="BV126" s="38">
        <f>IF(Model!$C126&lt;Model!CW$12,Model!CW$13,0)</f>
        <v>40</v>
      </c>
      <c r="BW126" s="38">
        <f>IF(Model!$C126&lt;Model!CX$12,Model!CX$13,0)</f>
        <v>0</v>
      </c>
      <c r="BX126" s="38">
        <f>IF(Model!$C126&lt;Model!CY$12,Model!CY$13,0)</f>
        <v>0</v>
      </c>
      <c r="BY126" s="38">
        <f>IF(Model!$C126&lt;Model!CZ$12,Model!CZ$13,0)</f>
        <v>0</v>
      </c>
      <c r="BZ126" s="38">
        <f>IF(Model!$C126&lt;Model!DA$12,Model!DA$13,0)</f>
        <v>0</v>
      </c>
      <c r="CA126" s="38">
        <f>IF(Model!$C126&lt;Model!DB$12,Model!DB$13,0)</f>
        <v>0</v>
      </c>
      <c r="CB126" s="38">
        <f>IF(Model!$C126&lt;Model!DC$12,Model!DC$13,0)</f>
        <v>60</v>
      </c>
      <c r="CC126" s="38">
        <f>IF(Model!$C126&lt;Model!DD$12,Model!DD$13,0)</f>
        <v>60</v>
      </c>
      <c r="CD126" s="38">
        <f>IF(Model!$C126&lt;Model!DE$12,Model!DE$13,0)</f>
        <v>60</v>
      </c>
      <c r="CE126" s="38">
        <f>IF(Model!$C126&lt;Model!DF$12,Model!DF$13,0)</f>
        <v>60</v>
      </c>
      <c r="CF126" s="38">
        <f>IF(Model!$C126&lt;Model!DG$12,Model!DG$13,0)</f>
        <v>60</v>
      </c>
      <c r="CG126" s="1"/>
      <c r="CH126" s="1"/>
      <c r="CI126" s="40">
        <f>Model!$BE126+Model!BH126-50</f>
        <v>70.467166587257267</v>
      </c>
      <c r="CJ126" s="40">
        <f>Model!$BE126+Model!BI126-50</f>
        <v>70.467166587257267</v>
      </c>
      <c r="CK126" s="40">
        <f>Model!$BE126+Model!BJ126-50</f>
        <v>70.467166587257267</v>
      </c>
      <c r="CL126" s="40">
        <f>Model!$BE126+Model!BK126-50</f>
        <v>70.467166587257267</v>
      </c>
      <c r="CM126" s="40">
        <f>Model!$BE126+Model!BL126-50</f>
        <v>70.467166587257267</v>
      </c>
      <c r="CN126" s="40">
        <f>Model!$BE126+Model!BM126-50</f>
        <v>70.467166587257267</v>
      </c>
      <c r="CO126" s="40">
        <f>Model!$BE126+Model!BN126-50</f>
        <v>70.467166587257267</v>
      </c>
      <c r="CP126" s="40">
        <f>Model!$BE126+Model!BO126-50</f>
        <v>70.467166587257267</v>
      </c>
      <c r="CQ126" s="40">
        <f>Model!$BE126+Model!BP126-50</f>
        <v>70.467166587257267</v>
      </c>
      <c r="CR126" s="40">
        <f>Model!$BE126+Model!BQ126-50</f>
        <v>70.467166587257267</v>
      </c>
      <c r="CS126" s="40">
        <f>Model!$BE126+Model!BR126-50</f>
        <v>110.46716658725728</v>
      </c>
      <c r="CT126" s="40">
        <f>Model!$BE126+Model!BS126-50</f>
        <v>110.46716658725728</v>
      </c>
      <c r="CU126" s="40">
        <f>Model!$BE126+Model!BT126-50</f>
        <v>110.46716658725728</v>
      </c>
      <c r="CV126" s="40">
        <f>Model!$BE126+Model!BU126-50</f>
        <v>110.46716658725728</v>
      </c>
      <c r="CW126" s="40">
        <f>Model!$BE126+Model!BV126-50</f>
        <v>110.46716658725728</v>
      </c>
      <c r="CX126" s="40">
        <f>Model!$BE126+Model!BW126-50</f>
        <v>70.467166587257267</v>
      </c>
      <c r="CY126" s="40">
        <f>Model!$BE126+Model!BX126-50</f>
        <v>70.467166587257267</v>
      </c>
      <c r="CZ126" s="40">
        <f>Model!$BE126+Model!BY126-50</f>
        <v>70.467166587257267</v>
      </c>
      <c r="DA126" s="40">
        <f>Model!$BE126+Model!BZ126-50</f>
        <v>70.467166587257267</v>
      </c>
      <c r="DB126" s="40">
        <f>Model!$BE126+Model!CA126-50</f>
        <v>70.467166587257267</v>
      </c>
      <c r="DC126" s="40">
        <f>Model!$BE126+Model!CB126-50</f>
        <v>130.46716658725728</v>
      </c>
      <c r="DD126" s="40">
        <f>Model!$BE126+Model!CC126-50</f>
        <v>130.46716658725728</v>
      </c>
      <c r="DE126" s="40">
        <f>Model!$BE126+Model!CD126-50</f>
        <v>130.46716658725728</v>
      </c>
      <c r="DF126" s="40">
        <f>Model!$BE126+Model!CE126-50</f>
        <v>130.46716658725728</v>
      </c>
      <c r="DG126" s="40">
        <f>Model!$BE126+Model!CF126-50</f>
        <v>130.46716658725728</v>
      </c>
      <c r="DH126" s="36"/>
      <c r="DI126" s="36"/>
      <c r="DJ126" s="40">
        <f>Model!AE126*Model!CI126</f>
        <v>70.467166587257267</v>
      </c>
      <c r="DK126" s="40">
        <f>Model!AF126*Model!CJ126</f>
        <v>70.467166587257267</v>
      </c>
      <c r="DL126" s="40">
        <f>Model!AG126*Model!CK126</f>
        <v>52.850374940442947</v>
      </c>
      <c r="DM126" s="40">
        <f>Model!AH126*Model!CL126</f>
        <v>70.467166587257267</v>
      </c>
      <c r="DN126" s="40">
        <f>Model!AI126*Model!CM126</f>
        <v>70.467166587257267</v>
      </c>
      <c r="DO126" s="40">
        <f>Model!AJ126*Model!CN126</f>
        <v>70.467166587257267</v>
      </c>
      <c r="DP126" s="40">
        <f>Model!AK126*Model!CO126</f>
        <v>70.467166587257267</v>
      </c>
      <c r="DQ126" s="40">
        <f>Model!AL126*Model!CP126</f>
        <v>52.850374940442947</v>
      </c>
      <c r="DR126" s="40">
        <f>Model!AM126*Model!CQ126</f>
        <v>70.467166587257267</v>
      </c>
      <c r="DS126" s="40">
        <f>Model!AN126*Model!CR126</f>
        <v>70.467166587257267</v>
      </c>
      <c r="DT126" s="40">
        <f>Model!AO126*Model!CS126</f>
        <v>104.94380825789442</v>
      </c>
      <c r="DU126" s="40">
        <f>Model!AP126*Model!CT126</f>
        <v>104.94380825789442</v>
      </c>
      <c r="DV126" s="40">
        <f>Model!AQ126*Model!CU126</f>
        <v>78.70785619342081</v>
      </c>
      <c r="DW126" s="40">
        <f>Model!AR126*Model!CV126</f>
        <v>104.94380825789442</v>
      </c>
      <c r="DX126" s="40">
        <f>Model!AS126*Model!CW126</f>
        <v>104.94380825789442</v>
      </c>
      <c r="DY126" s="40">
        <f>Model!AT126*Model!CX126</f>
        <v>70.467166587257267</v>
      </c>
      <c r="DZ126" s="40">
        <f>Model!AU126*Model!CY126</f>
        <v>70.467166587257267</v>
      </c>
      <c r="EA126" s="40">
        <f>Model!AV126*Model!CZ126</f>
        <v>52.850374940442947</v>
      </c>
      <c r="EB126" s="40">
        <f>Model!AW126*Model!DA126</f>
        <v>70.467166587257267</v>
      </c>
      <c r="EC126" s="40">
        <f>Model!AX126*Model!DB126</f>
        <v>70.467166587257267</v>
      </c>
      <c r="ED126" s="40">
        <f>Model!AY126*Model!DC126</f>
        <v>110.89709159916869</v>
      </c>
      <c r="EE126" s="40">
        <f>Model!AZ126*Model!DD126</f>
        <v>110.89709159916869</v>
      </c>
      <c r="EF126" s="40">
        <f>Model!BA126*Model!DE126</f>
        <v>83.172818699376506</v>
      </c>
      <c r="EG126" s="40">
        <f>Model!BB126*Model!DF126</f>
        <v>110.89709159916869</v>
      </c>
      <c r="EH126" s="40">
        <f>Model!BC126*Model!DG126</f>
        <v>110.89709159916869</v>
      </c>
      <c r="EI126" s="36"/>
      <c r="EJ126" s="36"/>
      <c r="EK126" s="36"/>
      <c r="EL126" s="36"/>
      <c r="EM126" s="36"/>
      <c r="EN126" s="36"/>
      <c r="EO126" s="36"/>
      <c r="EP126" s="36"/>
      <c r="EQ126" s="36"/>
      <c r="ER126" s="36"/>
      <c r="ES126" s="36"/>
      <c r="ET126" s="36"/>
      <c r="EU126" s="36"/>
    </row>
    <row r="127" spans="1:151">
      <c r="A127">
        <v>1092</v>
      </c>
      <c r="B127" s="29">
        <f>INDEX('Customer Longevity'!$A$7:$A$206,MATCH(Scratch!A127,'Customer Longevity'!$B$7:$B$206,0))</f>
        <v>5.7128236824779277</v>
      </c>
      <c r="C127" s="3">
        <f ca="1">VLOOKUP(A127,'Average Balance'!A:B,2,FALSE)</f>
        <v>8679.1748666951462</v>
      </c>
      <c r="D127" s="3"/>
      <c r="E127" s="29">
        <f>INDEX('Distance to Each Branch'!$C$7:$C$806,MATCH(Scratch!$A127&amp;Scratch!E$14,'Distance to Each Branch'!$K$7:$K$806,0))</f>
        <v>5.9548372048241047</v>
      </c>
      <c r="F127" s="29">
        <f>INDEX('Distance to Each Branch'!$C$7:$C$806,MATCH(Scratch!$A127&amp;Scratch!F$14,'Distance to Each Branch'!$K$7:$K$806,0))</f>
        <v>5.3343296488612282</v>
      </c>
      <c r="G127" s="29">
        <f>INDEX('Distance to Each Branch'!$C$7:$C$806,MATCH(Scratch!$A127&amp;Scratch!G$14,'Distance to Each Branch'!$K$7:$K$806,0))</f>
        <v>4.4841045170049938</v>
      </c>
      <c r="H127" s="29">
        <f>INDEX('Distance to Each Branch'!$C$7:$C$806,MATCH(Scratch!$A127&amp;Scratch!H$14,'Distance to Each Branch'!$K$7:$K$806,0))</f>
        <v>1.0463428141266049</v>
      </c>
      <c r="I127" s="29" t="str">
        <f t="shared" si="26"/>
        <v>Branch D</v>
      </c>
      <c r="K127" s="34">
        <f>MIN(Model!E127:'Model'!H127)</f>
        <v>1.0463428141266049</v>
      </c>
      <c r="L127" s="34">
        <v>0</v>
      </c>
      <c r="M127" s="29">
        <f>IF(Model!E127=Model!$K127,SMALL(Model!$E127:'Model'!$H127,2)-Model!$K127,0)</f>
        <v>0</v>
      </c>
      <c r="N127" s="29">
        <f>IF(Model!F127=Model!$K127,SMALL(Model!$E127:'Model'!$H127,2)-Model!$K127,0)</f>
        <v>0</v>
      </c>
      <c r="O127" s="29">
        <f>IF(Model!G127=Model!$K127,SMALL(Model!$E127:'Model'!$H127,2)-Model!$K127,0)</f>
        <v>0</v>
      </c>
      <c r="P127" s="29">
        <f>IF(Model!H127=Model!$K127,SMALL(Model!$E127:'Model'!$H127,2)-Model!$K127,0)</f>
        <v>3.4377617028783889</v>
      </c>
      <c r="R127" s="23">
        <v>1</v>
      </c>
      <c r="S127" s="23">
        <f>(1-IF(Model!M127=0,0,INDEX('Branch Closure Driven Attrition'!$D$9:$G$12,MATCH(Model!$B127,'Branch Closure Driven Attrition'!$C$9:$C$12,TRUE),MATCH(Model!M127,'Branch Closure Driven Attrition'!$D$8:$G$8,TRUE))))</f>
        <v>1</v>
      </c>
      <c r="T127" s="23">
        <f>(1-IF(Model!N127=0,0,INDEX('Branch Closure Driven Attrition'!$D$9:$G$12,MATCH(Model!$B127,'Branch Closure Driven Attrition'!$C$9:$C$12,TRUE),MATCH(Model!N127,'Branch Closure Driven Attrition'!$D$8:$G$8,TRUE))))</f>
        <v>1</v>
      </c>
      <c r="U127" s="23">
        <f>(1-IF(Model!O127=0,0,INDEX('Branch Closure Driven Attrition'!$D$9:$G$12,MATCH(Model!$B127,'Branch Closure Driven Attrition'!$C$9:$C$12,TRUE),MATCH(Model!O127,'Branch Closure Driven Attrition'!$D$8:$G$8,TRUE))))</f>
        <v>1</v>
      </c>
      <c r="V127" s="23">
        <f>(1-IF(Model!P127=0,0,INDEX('Branch Closure Driven Attrition'!$D$9:$G$12,MATCH(Model!$B127,'Branch Closure Driven Attrition'!$C$9:$C$12,TRUE),MATCH(Model!P127,'Branch Closure Driven Attrition'!$D$8:$G$8,TRUE))))</f>
        <v>0.65</v>
      </c>
      <c r="W127" s="29"/>
      <c r="X127" s="23">
        <f>Model!R127</f>
        <v>1</v>
      </c>
      <c r="Y127" s="23">
        <f>IF(Model!$C127&lt;'Fee Driven Attrition'!$I$8,1-IF(Model!Y$13='Fee Driven Attrition'!$J$7,'Fee Driven Attrition'!$J$8,'Fee Driven Attrition'!$K$8),1)</f>
        <v>0.9</v>
      </c>
      <c r="Z127" s="23">
        <f>IF(Model!$C127&lt;'Fee Driven Attrition'!$I$9,1-IF(Model!Z$13='Fee Driven Attrition'!$J$7,'Fee Driven Attrition'!$J$9,'Fee Driven Attrition'!$K$9),1)</f>
        <v>0.95</v>
      </c>
      <c r="AA127" s="23">
        <f>IF(Model!$C127&lt;'Fee Driven Attrition'!$I$8,1-IF(Model!AA$13='Fee Driven Attrition'!$J$7,'Fee Driven Attrition'!$J$8,'Fee Driven Attrition'!$K$8),1)</f>
        <v>0.8</v>
      </c>
      <c r="AB127" s="23">
        <f>IF(Model!$C127&lt;'Fee Driven Attrition'!$I$9,1-IF(Model!AB$13='Fee Driven Attrition'!$J$7,'Fee Driven Attrition'!$J$9,'Fee Driven Attrition'!$K$9),1)</f>
        <v>0.85</v>
      </c>
      <c r="AC127" s="29"/>
      <c r="AD127" s="23"/>
      <c r="AE127" s="23">
        <f>INDEX(Model!$R127:$V127,,MATCH(Model!AE$14,Model!$R$14:'Model'!$V$14,FALSE))*INDEX(Model!$X127:$AB127,MATCH(Model!AE$12+Model!AE$13,Model!$X$14:$AB$14,FALSE))</f>
        <v>1</v>
      </c>
      <c r="AF127" s="23">
        <f>INDEX(Model!$R127:$V127,,MATCH(Model!AF$14,Model!$R$14:'Model'!$V$14,FALSE))*INDEX(Model!$X127:$AB127,MATCH(Model!AF$12+Model!AF$13,Model!$X$14:$AB$14,FALSE))</f>
        <v>1</v>
      </c>
      <c r="AG127" s="23">
        <f>INDEX(Model!$R127:$V127,,MATCH(Model!AG$14,Model!$R$14:'Model'!$V$14,FALSE))*INDEX(Model!$X127:$AB127,MATCH(Model!AG$12+Model!AG$13,Model!$X$14:$AB$14,FALSE))</f>
        <v>1</v>
      </c>
      <c r="AH127" s="23">
        <f>INDEX(Model!$R127:$V127,,MATCH(Model!AH$14,Model!$R$14:'Model'!$V$14,FALSE))*INDEX(Model!$X127:$AB127,MATCH(Model!AH$12+Model!AH$13,Model!$X$14:$AB$14,FALSE))</f>
        <v>1</v>
      </c>
      <c r="AI127" s="23">
        <f>INDEX(Model!$R127:$V127,,MATCH(Model!AI$14,Model!$R$14:'Model'!$V$14,FALSE))*INDEX(Model!$X127:$AB127,MATCH(Model!AI$12+Model!AI$13,Model!$X$14:$AB$14,FALSE))</f>
        <v>0.65</v>
      </c>
      <c r="AJ127" s="23">
        <f>INDEX(Model!$R127:$V127,,MATCH(Model!AJ$14,Model!$R$14:'Model'!$V$14,FALSE))*INDEX(Model!$X127:$AB127,MATCH(Model!AJ$12+Model!AJ$13,Model!$X$14:$AB$14,FALSE))</f>
        <v>0.9</v>
      </c>
      <c r="AK127" s="23">
        <f>INDEX(Model!$R127:$V127,,MATCH(Model!AK$14,Model!$R$14:'Model'!$V$14,FALSE))*INDEX(Model!$X127:$AB127,MATCH(Model!AK$12+Model!AK$13,Model!$X$14:$AB$14,FALSE))</f>
        <v>0.9</v>
      </c>
      <c r="AL127" s="23">
        <f>INDEX(Model!$R127:$V127,,MATCH(Model!AL$14,Model!$R$14:'Model'!$V$14,FALSE))*INDEX(Model!$X127:$AB127,MATCH(Model!AL$12+Model!AL$13,Model!$X$14:$AB$14,FALSE))</f>
        <v>0.9</v>
      </c>
      <c r="AM127" s="23">
        <f>INDEX(Model!$R127:$V127,,MATCH(Model!AM$14,Model!$R$14:'Model'!$V$14,FALSE))*INDEX(Model!$X127:$AB127,MATCH(Model!AM$12+Model!AM$13,Model!$X$14:$AB$14,FALSE))</f>
        <v>0.9</v>
      </c>
      <c r="AN127" s="23">
        <f>INDEX(Model!$R127:$V127,,MATCH(Model!AN$14,Model!$R$14:'Model'!$V$14,FALSE))*INDEX(Model!$X127:$AB127,MATCH(Model!AN$12+Model!AN$13,Model!$X$14:$AB$14,FALSE))</f>
        <v>0.58500000000000008</v>
      </c>
      <c r="AO127" s="23">
        <f>INDEX(Model!$R127:$V127,,MATCH(Model!AO$14,Model!$R$14:'Model'!$V$14,FALSE))*INDEX(Model!$X127:$AB127,MATCH(Model!AO$12+Model!AO$13,Model!$X$14:$AB$14,FALSE))</f>
        <v>0.95</v>
      </c>
      <c r="AP127" s="23">
        <f>INDEX(Model!$R127:$V127,,MATCH(Model!AP$14,Model!$R$14:'Model'!$V$14,FALSE))*INDEX(Model!$X127:$AB127,MATCH(Model!AP$12+Model!AP$13,Model!$X$14:$AB$14,FALSE))</f>
        <v>0.95</v>
      </c>
      <c r="AQ127" s="23">
        <f>INDEX(Model!$R127:$V127,,MATCH(Model!AQ$14,Model!$R$14:'Model'!$V$14,FALSE))*INDEX(Model!$X127:$AB127,MATCH(Model!AQ$12+Model!AQ$13,Model!$X$14:$AB$14,FALSE))</f>
        <v>0.95</v>
      </c>
      <c r="AR127" s="23">
        <f>INDEX(Model!$R127:$V127,,MATCH(Model!AR$14,Model!$R$14:'Model'!$V$14,FALSE))*INDEX(Model!$X127:$AB127,MATCH(Model!AR$12+Model!AR$13,Model!$X$14:$AB$14,FALSE))</f>
        <v>0.95</v>
      </c>
      <c r="AS127" s="23">
        <f>INDEX(Model!$R127:$V127,,MATCH(Model!AS$14,Model!$R$14:'Model'!$V$14,FALSE))*INDEX(Model!$X127:$AB127,MATCH(Model!AS$12+Model!AS$13,Model!$X$14:$AB$14,FALSE))</f>
        <v>0.61749999999999994</v>
      </c>
      <c r="AT127" s="23">
        <f>INDEX(Model!$R127:$V127,,MATCH(Model!AT$14,Model!$R$14:'Model'!$V$14,FALSE))*INDEX(Model!$X127:$AB127,MATCH(Model!AT$12+Model!AT$13,Model!$X$14:$AB$14,FALSE))</f>
        <v>0.8</v>
      </c>
      <c r="AU127" s="23">
        <f>INDEX(Model!$R127:$V127,,MATCH(Model!AU$14,Model!$R$14:'Model'!$V$14,FALSE))*INDEX(Model!$X127:$AB127,MATCH(Model!AU$12+Model!AU$13,Model!$X$14:$AB$14,FALSE))</f>
        <v>0.8</v>
      </c>
      <c r="AV127" s="23">
        <f>INDEX(Model!$R127:$V127,,MATCH(Model!AV$14,Model!$R$14:'Model'!$V$14,FALSE))*INDEX(Model!$X127:$AB127,MATCH(Model!AV$12+Model!AV$13,Model!$X$14:$AB$14,FALSE))</f>
        <v>0.8</v>
      </c>
      <c r="AW127" s="23">
        <f>INDEX(Model!$R127:$V127,,MATCH(Model!AW$14,Model!$R$14:'Model'!$V$14,FALSE))*INDEX(Model!$X127:$AB127,MATCH(Model!AW$12+Model!AW$13,Model!$X$14:$AB$14,FALSE))</f>
        <v>0.8</v>
      </c>
      <c r="AX127" s="23">
        <f>INDEX(Model!$R127:$V127,,MATCH(Model!AX$14,Model!$R$14:'Model'!$V$14,FALSE))*INDEX(Model!$X127:$AB127,MATCH(Model!AX$12+Model!AX$13,Model!$X$14:$AB$14,FALSE))</f>
        <v>0.52</v>
      </c>
      <c r="AY127" s="23">
        <f>INDEX(Model!$R127:$V127,,MATCH(Model!AY$14,Model!$R$14:'Model'!$V$14,FALSE))*INDEX(Model!$X127:$AB127,MATCH(Model!AY$12+Model!AY$13,Model!$X$14:$AB$14,FALSE))</f>
        <v>0.85</v>
      </c>
      <c r="AZ127" s="23">
        <f>INDEX(Model!$R127:$V127,,MATCH(Model!AZ$14,Model!$R$14:'Model'!$V$14,FALSE))*INDEX(Model!$X127:$AB127,MATCH(Model!AZ$12+Model!AZ$13,Model!$X$14:$AB$14,FALSE))</f>
        <v>0.85</v>
      </c>
      <c r="BA127" s="23">
        <f>INDEX(Model!$R127:$V127,,MATCH(Model!BA$14,Model!$R$14:'Model'!$V$14,FALSE))*INDEX(Model!$X127:$AB127,MATCH(Model!BA$12+Model!BA$13,Model!$X$14:$AB$14,FALSE))</f>
        <v>0.85</v>
      </c>
      <c r="BB127" s="23">
        <f>INDEX(Model!$R127:$V127,,MATCH(Model!BB$14,Model!$R$14:'Model'!$V$14,FALSE))*INDEX(Model!$X127:$AB127,MATCH(Model!BB$12+Model!BB$13,Model!$X$14:$AB$14,FALSE))</f>
        <v>0.85</v>
      </c>
      <c r="BC127" s="23">
        <f>INDEX(Model!$R127:$V127,,MATCH(Model!BC$14,Model!$R$14:'Model'!$V$14,FALSE))*INDEX(Model!$X127:$AB127,MATCH(Model!BC$12+Model!BC$13,Model!$X$14:$AB$14,FALSE))</f>
        <v>0.55249999999999999</v>
      </c>
      <c r="BD127" s="60"/>
      <c r="BE127" s="33">
        <f>Model!C127*1%</f>
        <v>86.791748666951463</v>
      </c>
      <c r="BF127" s="1"/>
      <c r="BG127" s="1"/>
      <c r="BH127" s="38">
        <f>IF(Model!$C127&lt;Model!CI$12,Model!CI$13,0)</f>
        <v>0</v>
      </c>
      <c r="BI127" s="38">
        <f>IF(Model!$C127&lt;Model!CJ$12,Model!CJ$13,0)</f>
        <v>0</v>
      </c>
      <c r="BJ127" s="38">
        <f>IF(Model!$C127&lt;Model!CK$12,Model!CK$13,0)</f>
        <v>0</v>
      </c>
      <c r="BK127" s="38">
        <f>IF(Model!$C127&lt;Model!CL$12,Model!CL$13,0)</f>
        <v>0</v>
      </c>
      <c r="BL127" s="38">
        <f>IF(Model!$C127&lt;Model!CM$12,Model!CM$13,0)</f>
        <v>0</v>
      </c>
      <c r="BM127" s="38">
        <f>IF(Model!$C127&lt;Model!CN$12,Model!CN$13,0)</f>
        <v>40</v>
      </c>
      <c r="BN127" s="38">
        <f>IF(Model!$C127&lt;Model!CO$12,Model!CO$13,0)</f>
        <v>40</v>
      </c>
      <c r="BO127" s="38">
        <f>IF(Model!$C127&lt;Model!CP$12,Model!CP$13,0)</f>
        <v>40</v>
      </c>
      <c r="BP127" s="38">
        <f>IF(Model!$C127&lt;Model!CQ$12,Model!CQ$13,0)</f>
        <v>40</v>
      </c>
      <c r="BQ127" s="38">
        <f>IF(Model!$C127&lt;Model!CR$12,Model!CR$13,0)</f>
        <v>40</v>
      </c>
      <c r="BR127" s="38">
        <f>IF(Model!$C127&lt;Model!CS$12,Model!CS$13,0)</f>
        <v>40</v>
      </c>
      <c r="BS127" s="38">
        <f>IF(Model!$C127&lt;Model!CT$12,Model!CT$13,0)</f>
        <v>40</v>
      </c>
      <c r="BT127" s="38">
        <f>IF(Model!$C127&lt;Model!CU$12,Model!CU$13,0)</f>
        <v>40</v>
      </c>
      <c r="BU127" s="38">
        <f>IF(Model!$C127&lt;Model!CV$12,Model!CV$13,0)</f>
        <v>40</v>
      </c>
      <c r="BV127" s="38">
        <f>IF(Model!$C127&lt;Model!CW$12,Model!CW$13,0)</f>
        <v>40</v>
      </c>
      <c r="BW127" s="38">
        <f>IF(Model!$C127&lt;Model!CX$12,Model!CX$13,0)</f>
        <v>60</v>
      </c>
      <c r="BX127" s="38">
        <f>IF(Model!$C127&lt;Model!CY$12,Model!CY$13,0)</f>
        <v>60</v>
      </c>
      <c r="BY127" s="38">
        <f>IF(Model!$C127&lt;Model!CZ$12,Model!CZ$13,0)</f>
        <v>60</v>
      </c>
      <c r="BZ127" s="38">
        <f>IF(Model!$C127&lt;Model!DA$12,Model!DA$13,0)</f>
        <v>60</v>
      </c>
      <c r="CA127" s="38">
        <f>IF(Model!$C127&lt;Model!DB$12,Model!DB$13,0)</f>
        <v>60</v>
      </c>
      <c r="CB127" s="38">
        <f>IF(Model!$C127&lt;Model!DC$12,Model!DC$13,0)</f>
        <v>60</v>
      </c>
      <c r="CC127" s="38">
        <f>IF(Model!$C127&lt;Model!DD$12,Model!DD$13,0)</f>
        <v>60</v>
      </c>
      <c r="CD127" s="38">
        <f>IF(Model!$C127&lt;Model!DE$12,Model!DE$13,0)</f>
        <v>60</v>
      </c>
      <c r="CE127" s="38">
        <f>IF(Model!$C127&lt;Model!DF$12,Model!DF$13,0)</f>
        <v>60</v>
      </c>
      <c r="CF127" s="38">
        <f>IF(Model!$C127&lt;Model!DG$12,Model!DG$13,0)</f>
        <v>60</v>
      </c>
      <c r="CG127" s="1"/>
      <c r="CH127" s="1"/>
      <c r="CI127" s="40">
        <f>Model!$BE127+Model!BH127-50</f>
        <v>36.791748666951463</v>
      </c>
      <c r="CJ127" s="40">
        <f>Model!$BE127+Model!BI127-50</f>
        <v>36.791748666951463</v>
      </c>
      <c r="CK127" s="40">
        <f>Model!$BE127+Model!BJ127-50</f>
        <v>36.791748666951463</v>
      </c>
      <c r="CL127" s="40">
        <f>Model!$BE127+Model!BK127-50</f>
        <v>36.791748666951463</v>
      </c>
      <c r="CM127" s="40">
        <f>Model!$BE127+Model!BL127-50</f>
        <v>36.791748666951463</v>
      </c>
      <c r="CN127" s="40">
        <f>Model!$BE127+Model!BM127-50</f>
        <v>76.791748666951463</v>
      </c>
      <c r="CO127" s="40">
        <f>Model!$BE127+Model!BN127-50</f>
        <v>76.791748666951463</v>
      </c>
      <c r="CP127" s="40">
        <f>Model!$BE127+Model!BO127-50</f>
        <v>76.791748666951463</v>
      </c>
      <c r="CQ127" s="40">
        <f>Model!$BE127+Model!BP127-50</f>
        <v>76.791748666951463</v>
      </c>
      <c r="CR127" s="40">
        <f>Model!$BE127+Model!BQ127-50</f>
        <v>76.791748666951463</v>
      </c>
      <c r="CS127" s="40">
        <f>Model!$BE127+Model!BR127-50</f>
        <v>76.791748666951463</v>
      </c>
      <c r="CT127" s="40">
        <f>Model!$BE127+Model!BS127-50</f>
        <v>76.791748666951463</v>
      </c>
      <c r="CU127" s="40">
        <f>Model!$BE127+Model!BT127-50</f>
        <v>76.791748666951463</v>
      </c>
      <c r="CV127" s="40">
        <f>Model!$BE127+Model!BU127-50</f>
        <v>76.791748666951463</v>
      </c>
      <c r="CW127" s="40">
        <f>Model!$BE127+Model!BV127-50</f>
        <v>76.791748666951463</v>
      </c>
      <c r="CX127" s="40">
        <f>Model!$BE127+Model!BW127-50</f>
        <v>96.791748666951463</v>
      </c>
      <c r="CY127" s="40">
        <f>Model!$BE127+Model!BX127-50</f>
        <v>96.791748666951463</v>
      </c>
      <c r="CZ127" s="40">
        <f>Model!$BE127+Model!BY127-50</f>
        <v>96.791748666951463</v>
      </c>
      <c r="DA127" s="40">
        <f>Model!$BE127+Model!BZ127-50</f>
        <v>96.791748666951463</v>
      </c>
      <c r="DB127" s="40">
        <f>Model!$BE127+Model!CA127-50</f>
        <v>96.791748666951463</v>
      </c>
      <c r="DC127" s="40">
        <f>Model!$BE127+Model!CB127-50</f>
        <v>96.791748666951463</v>
      </c>
      <c r="DD127" s="40">
        <f>Model!$BE127+Model!CC127-50</f>
        <v>96.791748666951463</v>
      </c>
      <c r="DE127" s="40">
        <f>Model!$BE127+Model!CD127-50</f>
        <v>96.791748666951463</v>
      </c>
      <c r="DF127" s="40">
        <f>Model!$BE127+Model!CE127-50</f>
        <v>96.791748666951463</v>
      </c>
      <c r="DG127" s="40">
        <f>Model!$BE127+Model!CF127-50</f>
        <v>96.791748666951463</v>
      </c>
      <c r="DH127" s="36"/>
      <c r="DI127" s="36"/>
      <c r="DJ127" s="40">
        <f>Model!AE127*Model!CI127</f>
        <v>36.791748666951463</v>
      </c>
      <c r="DK127" s="40">
        <f>Model!AF127*Model!CJ127</f>
        <v>36.791748666951463</v>
      </c>
      <c r="DL127" s="40">
        <f>Model!AG127*Model!CK127</f>
        <v>36.791748666951463</v>
      </c>
      <c r="DM127" s="40">
        <f>Model!AH127*Model!CL127</f>
        <v>36.791748666951463</v>
      </c>
      <c r="DN127" s="40">
        <f>Model!AI127*Model!CM127</f>
        <v>23.914636633518452</v>
      </c>
      <c r="DO127" s="40">
        <f>Model!AJ127*Model!CN127</f>
        <v>69.112573800256314</v>
      </c>
      <c r="DP127" s="40">
        <f>Model!AK127*Model!CO127</f>
        <v>69.112573800256314</v>
      </c>
      <c r="DQ127" s="40">
        <f>Model!AL127*Model!CP127</f>
        <v>69.112573800256314</v>
      </c>
      <c r="DR127" s="40">
        <f>Model!AM127*Model!CQ127</f>
        <v>69.112573800256314</v>
      </c>
      <c r="DS127" s="40">
        <f>Model!AN127*Model!CR127</f>
        <v>44.923172970166611</v>
      </c>
      <c r="DT127" s="40">
        <f>Model!AO127*Model!CS127</f>
        <v>72.952161233603888</v>
      </c>
      <c r="DU127" s="40">
        <f>Model!AP127*Model!CT127</f>
        <v>72.952161233603888</v>
      </c>
      <c r="DV127" s="40">
        <f>Model!AQ127*Model!CU127</f>
        <v>72.952161233603888</v>
      </c>
      <c r="DW127" s="40">
        <f>Model!AR127*Model!CV127</f>
        <v>72.952161233603888</v>
      </c>
      <c r="DX127" s="40">
        <f>Model!AS127*Model!CW127</f>
        <v>47.418904801842523</v>
      </c>
      <c r="DY127" s="40">
        <f>Model!AT127*Model!CX127</f>
        <v>77.433398933561179</v>
      </c>
      <c r="DZ127" s="40">
        <f>Model!AU127*Model!CY127</f>
        <v>77.433398933561179</v>
      </c>
      <c r="EA127" s="40">
        <f>Model!AV127*Model!CZ127</f>
        <v>77.433398933561179</v>
      </c>
      <c r="EB127" s="40">
        <f>Model!AW127*Model!DA127</f>
        <v>77.433398933561179</v>
      </c>
      <c r="EC127" s="40">
        <f>Model!AX127*Model!DB127</f>
        <v>50.331709306814766</v>
      </c>
      <c r="ED127" s="40">
        <f>Model!AY127*Model!DC127</f>
        <v>82.272986366908739</v>
      </c>
      <c r="EE127" s="40">
        <f>Model!AZ127*Model!DD127</f>
        <v>82.272986366908739</v>
      </c>
      <c r="EF127" s="40">
        <f>Model!BA127*Model!DE127</f>
        <v>82.272986366908739</v>
      </c>
      <c r="EG127" s="40">
        <f>Model!BB127*Model!DF127</f>
        <v>82.272986366908739</v>
      </c>
      <c r="EH127" s="40">
        <f>Model!BC127*Model!DG127</f>
        <v>53.477441138490683</v>
      </c>
      <c r="EI127" s="36"/>
      <c r="EJ127" s="36"/>
      <c r="EK127" s="36"/>
      <c r="EL127" s="36"/>
      <c r="EM127" s="36"/>
      <c r="EN127" s="36"/>
      <c r="EO127" s="36"/>
      <c r="EP127" s="36"/>
      <c r="EQ127" s="36"/>
      <c r="ER127" s="36"/>
      <c r="ES127" s="36"/>
      <c r="ET127" s="36"/>
      <c r="EU127" s="36"/>
    </row>
    <row r="128" spans="1:151">
      <c r="A128">
        <v>1085</v>
      </c>
      <c r="B128" s="29">
        <f>INDEX('Customer Longevity'!$A$7:$A$206,MATCH(Scratch!A128,'Customer Longevity'!$B$7:$B$206,0))</f>
        <v>14.65026262432367</v>
      </c>
      <c r="C128" s="3">
        <f ca="1">VLOOKUP(A128,'Average Balance'!A:B,2,FALSE)</f>
        <v>7032.4966543055571</v>
      </c>
      <c r="D128" s="3"/>
      <c r="E128" s="29">
        <f>INDEX('Distance to Each Branch'!$C$7:$C$806,MATCH(Scratch!$A128&amp;Scratch!E$14,'Distance to Each Branch'!$K$7:$K$806,0))</f>
        <v>5.5384869649650526</v>
      </c>
      <c r="F128" s="29">
        <f>INDEX('Distance to Each Branch'!$C$7:$C$806,MATCH(Scratch!$A128&amp;Scratch!F$14,'Distance to Each Branch'!$K$7:$K$806,0))</f>
        <v>2.6660226096680386</v>
      </c>
      <c r="G128" s="29">
        <f>INDEX('Distance to Each Branch'!$C$7:$C$806,MATCH(Scratch!$A128&amp;Scratch!G$14,'Distance to Each Branch'!$K$7:$K$806,0))</f>
        <v>3.791050668780739</v>
      </c>
      <c r="H128" s="29">
        <f>INDEX('Distance to Each Branch'!$C$7:$C$806,MATCH(Scratch!$A128&amp;Scratch!H$14,'Distance to Each Branch'!$K$7:$K$806,0))</f>
        <v>1.6557859904389625</v>
      </c>
      <c r="I128" s="29" t="str">
        <f t="shared" si="26"/>
        <v>Branch D</v>
      </c>
      <c r="K128" s="34">
        <f>MIN(Model!E128:'Model'!H128)</f>
        <v>1.6557859904389625</v>
      </c>
      <c r="L128" s="34">
        <v>0</v>
      </c>
      <c r="M128" s="29">
        <f>IF(Model!E128=Model!$K128,SMALL(Model!$E128:'Model'!$H128,2)-Model!$K128,0)</f>
        <v>0</v>
      </c>
      <c r="N128" s="29">
        <f>IF(Model!F128=Model!$K128,SMALL(Model!$E128:'Model'!$H128,2)-Model!$K128,0)</f>
        <v>0</v>
      </c>
      <c r="O128" s="29">
        <f>IF(Model!G128=Model!$K128,SMALL(Model!$E128:'Model'!$H128,2)-Model!$K128,0)</f>
        <v>0</v>
      </c>
      <c r="P128" s="29">
        <f>IF(Model!H128=Model!$K128,SMALL(Model!$E128:'Model'!$H128,2)-Model!$K128,0)</f>
        <v>1.0102366192290761</v>
      </c>
      <c r="R128" s="23">
        <v>1</v>
      </c>
      <c r="S128" s="23">
        <f>(1-IF(Model!M128=0,0,INDEX('Branch Closure Driven Attrition'!$D$9:$G$12,MATCH(Model!$B128,'Branch Closure Driven Attrition'!$C$9:$C$12,TRUE),MATCH(Model!M128,'Branch Closure Driven Attrition'!$D$8:$G$8,TRUE))))</f>
        <v>1</v>
      </c>
      <c r="T128" s="23">
        <f>(1-IF(Model!N128=0,0,INDEX('Branch Closure Driven Attrition'!$D$9:$G$12,MATCH(Model!$B128,'Branch Closure Driven Attrition'!$C$9:$C$12,TRUE),MATCH(Model!N128,'Branch Closure Driven Attrition'!$D$8:$G$8,TRUE))))</f>
        <v>1</v>
      </c>
      <c r="U128" s="23">
        <f>(1-IF(Model!O128=0,0,INDEX('Branch Closure Driven Attrition'!$D$9:$G$12,MATCH(Model!$B128,'Branch Closure Driven Attrition'!$C$9:$C$12,TRUE),MATCH(Model!O128,'Branch Closure Driven Attrition'!$D$8:$G$8,TRUE))))</f>
        <v>1</v>
      </c>
      <c r="V128" s="23">
        <f>(1-IF(Model!P128=0,0,INDEX('Branch Closure Driven Attrition'!$D$9:$G$12,MATCH(Model!$B128,'Branch Closure Driven Attrition'!$C$9:$C$12,TRUE),MATCH(Model!P128,'Branch Closure Driven Attrition'!$D$8:$G$8,TRUE))))</f>
        <v>0.65</v>
      </c>
      <c r="W128" s="29"/>
      <c r="X128" s="23">
        <f>Model!R128</f>
        <v>1</v>
      </c>
      <c r="Y128" s="23">
        <f>IF(Model!$C128&lt;'Fee Driven Attrition'!$I$8,1-IF(Model!Y$13='Fee Driven Attrition'!$J$7,'Fee Driven Attrition'!$J$8,'Fee Driven Attrition'!$K$8),1)</f>
        <v>0.9</v>
      </c>
      <c r="Z128" s="23">
        <f>IF(Model!$C128&lt;'Fee Driven Attrition'!$I$9,1-IF(Model!Z$13='Fee Driven Attrition'!$J$7,'Fee Driven Attrition'!$J$9,'Fee Driven Attrition'!$K$9),1)</f>
        <v>0.95</v>
      </c>
      <c r="AA128" s="23">
        <f>IF(Model!$C128&lt;'Fee Driven Attrition'!$I$8,1-IF(Model!AA$13='Fee Driven Attrition'!$J$7,'Fee Driven Attrition'!$J$8,'Fee Driven Attrition'!$K$8),1)</f>
        <v>0.8</v>
      </c>
      <c r="AB128" s="23">
        <f>IF(Model!$C128&lt;'Fee Driven Attrition'!$I$9,1-IF(Model!AB$13='Fee Driven Attrition'!$J$7,'Fee Driven Attrition'!$J$9,'Fee Driven Attrition'!$K$9),1)</f>
        <v>0.85</v>
      </c>
      <c r="AC128" s="29"/>
      <c r="AD128" s="23"/>
      <c r="AE128" s="23">
        <f>INDEX(Model!$R128:$V128,,MATCH(Model!AE$14,Model!$R$14:'Model'!$V$14,FALSE))*INDEX(Model!$X128:$AB128,MATCH(Model!AE$12+Model!AE$13,Model!$X$14:$AB$14,FALSE))</f>
        <v>1</v>
      </c>
      <c r="AF128" s="23">
        <f>INDEX(Model!$R128:$V128,,MATCH(Model!AF$14,Model!$R$14:'Model'!$V$14,FALSE))*INDEX(Model!$X128:$AB128,MATCH(Model!AF$12+Model!AF$13,Model!$X$14:$AB$14,FALSE))</f>
        <v>1</v>
      </c>
      <c r="AG128" s="23">
        <f>INDEX(Model!$R128:$V128,,MATCH(Model!AG$14,Model!$R$14:'Model'!$V$14,FALSE))*INDEX(Model!$X128:$AB128,MATCH(Model!AG$12+Model!AG$13,Model!$X$14:$AB$14,FALSE))</f>
        <v>1</v>
      </c>
      <c r="AH128" s="23">
        <f>INDEX(Model!$R128:$V128,,MATCH(Model!AH$14,Model!$R$14:'Model'!$V$14,FALSE))*INDEX(Model!$X128:$AB128,MATCH(Model!AH$12+Model!AH$13,Model!$X$14:$AB$14,FALSE))</f>
        <v>1</v>
      </c>
      <c r="AI128" s="23">
        <f>INDEX(Model!$R128:$V128,,MATCH(Model!AI$14,Model!$R$14:'Model'!$V$14,FALSE))*INDEX(Model!$X128:$AB128,MATCH(Model!AI$12+Model!AI$13,Model!$X$14:$AB$14,FALSE))</f>
        <v>0.65</v>
      </c>
      <c r="AJ128" s="23">
        <f>INDEX(Model!$R128:$V128,,MATCH(Model!AJ$14,Model!$R$14:'Model'!$V$14,FALSE))*INDEX(Model!$X128:$AB128,MATCH(Model!AJ$12+Model!AJ$13,Model!$X$14:$AB$14,FALSE))</f>
        <v>0.9</v>
      </c>
      <c r="AK128" s="23">
        <f>INDEX(Model!$R128:$V128,,MATCH(Model!AK$14,Model!$R$14:'Model'!$V$14,FALSE))*INDEX(Model!$X128:$AB128,MATCH(Model!AK$12+Model!AK$13,Model!$X$14:$AB$14,FALSE))</f>
        <v>0.9</v>
      </c>
      <c r="AL128" s="23">
        <f>INDEX(Model!$R128:$V128,,MATCH(Model!AL$14,Model!$R$14:'Model'!$V$14,FALSE))*INDEX(Model!$X128:$AB128,MATCH(Model!AL$12+Model!AL$13,Model!$X$14:$AB$14,FALSE))</f>
        <v>0.9</v>
      </c>
      <c r="AM128" s="23">
        <f>INDEX(Model!$R128:$V128,,MATCH(Model!AM$14,Model!$R$14:'Model'!$V$14,FALSE))*INDEX(Model!$X128:$AB128,MATCH(Model!AM$12+Model!AM$13,Model!$X$14:$AB$14,FALSE))</f>
        <v>0.9</v>
      </c>
      <c r="AN128" s="23">
        <f>INDEX(Model!$R128:$V128,,MATCH(Model!AN$14,Model!$R$14:'Model'!$V$14,FALSE))*INDEX(Model!$X128:$AB128,MATCH(Model!AN$12+Model!AN$13,Model!$X$14:$AB$14,FALSE))</f>
        <v>0.58500000000000008</v>
      </c>
      <c r="AO128" s="23">
        <f>INDEX(Model!$R128:$V128,,MATCH(Model!AO$14,Model!$R$14:'Model'!$V$14,FALSE))*INDEX(Model!$X128:$AB128,MATCH(Model!AO$12+Model!AO$13,Model!$X$14:$AB$14,FALSE))</f>
        <v>0.95</v>
      </c>
      <c r="AP128" s="23">
        <f>INDEX(Model!$R128:$V128,,MATCH(Model!AP$14,Model!$R$14:'Model'!$V$14,FALSE))*INDEX(Model!$X128:$AB128,MATCH(Model!AP$12+Model!AP$13,Model!$X$14:$AB$14,FALSE))</f>
        <v>0.95</v>
      </c>
      <c r="AQ128" s="23">
        <f>INDEX(Model!$R128:$V128,,MATCH(Model!AQ$14,Model!$R$14:'Model'!$V$14,FALSE))*INDEX(Model!$X128:$AB128,MATCH(Model!AQ$12+Model!AQ$13,Model!$X$14:$AB$14,FALSE))</f>
        <v>0.95</v>
      </c>
      <c r="AR128" s="23">
        <f>INDEX(Model!$R128:$V128,,MATCH(Model!AR$14,Model!$R$14:'Model'!$V$14,FALSE))*INDEX(Model!$X128:$AB128,MATCH(Model!AR$12+Model!AR$13,Model!$X$14:$AB$14,FALSE))</f>
        <v>0.95</v>
      </c>
      <c r="AS128" s="23">
        <f>INDEX(Model!$R128:$V128,,MATCH(Model!AS$14,Model!$R$14:'Model'!$V$14,FALSE))*INDEX(Model!$X128:$AB128,MATCH(Model!AS$12+Model!AS$13,Model!$X$14:$AB$14,FALSE))</f>
        <v>0.61749999999999994</v>
      </c>
      <c r="AT128" s="23">
        <f>INDEX(Model!$R128:$V128,,MATCH(Model!AT$14,Model!$R$14:'Model'!$V$14,FALSE))*INDEX(Model!$X128:$AB128,MATCH(Model!AT$12+Model!AT$13,Model!$X$14:$AB$14,FALSE))</f>
        <v>0.8</v>
      </c>
      <c r="AU128" s="23">
        <f>INDEX(Model!$R128:$V128,,MATCH(Model!AU$14,Model!$R$14:'Model'!$V$14,FALSE))*INDEX(Model!$X128:$AB128,MATCH(Model!AU$12+Model!AU$13,Model!$X$14:$AB$14,FALSE))</f>
        <v>0.8</v>
      </c>
      <c r="AV128" s="23">
        <f>INDEX(Model!$R128:$V128,,MATCH(Model!AV$14,Model!$R$14:'Model'!$V$14,FALSE))*INDEX(Model!$X128:$AB128,MATCH(Model!AV$12+Model!AV$13,Model!$X$14:$AB$14,FALSE))</f>
        <v>0.8</v>
      </c>
      <c r="AW128" s="23">
        <f>INDEX(Model!$R128:$V128,,MATCH(Model!AW$14,Model!$R$14:'Model'!$V$14,FALSE))*INDEX(Model!$X128:$AB128,MATCH(Model!AW$12+Model!AW$13,Model!$X$14:$AB$14,FALSE))</f>
        <v>0.8</v>
      </c>
      <c r="AX128" s="23">
        <f>INDEX(Model!$R128:$V128,,MATCH(Model!AX$14,Model!$R$14:'Model'!$V$14,FALSE))*INDEX(Model!$X128:$AB128,MATCH(Model!AX$12+Model!AX$13,Model!$X$14:$AB$14,FALSE))</f>
        <v>0.52</v>
      </c>
      <c r="AY128" s="23">
        <f>INDEX(Model!$R128:$V128,,MATCH(Model!AY$14,Model!$R$14:'Model'!$V$14,FALSE))*INDEX(Model!$X128:$AB128,MATCH(Model!AY$12+Model!AY$13,Model!$X$14:$AB$14,FALSE))</f>
        <v>0.85</v>
      </c>
      <c r="AZ128" s="23">
        <f>INDEX(Model!$R128:$V128,,MATCH(Model!AZ$14,Model!$R$14:'Model'!$V$14,FALSE))*INDEX(Model!$X128:$AB128,MATCH(Model!AZ$12+Model!AZ$13,Model!$X$14:$AB$14,FALSE))</f>
        <v>0.85</v>
      </c>
      <c r="BA128" s="23">
        <f>INDEX(Model!$R128:$V128,,MATCH(Model!BA$14,Model!$R$14:'Model'!$V$14,FALSE))*INDEX(Model!$X128:$AB128,MATCH(Model!BA$12+Model!BA$13,Model!$X$14:$AB$14,FALSE))</f>
        <v>0.85</v>
      </c>
      <c r="BB128" s="23">
        <f>INDEX(Model!$R128:$V128,,MATCH(Model!BB$14,Model!$R$14:'Model'!$V$14,FALSE))*INDEX(Model!$X128:$AB128,MATCH(Model!BB$12+Model!BB$13,Model!$X$14:$AB$14,FALSE))</f>
        <v>0.85</v>
      </c>
      <c r="BC128" s="23">
        <f>INDEX(Model!$R128:$V128,,MATCH(Model!BC$14,Model!$R$14:'Model'!$V$14,FALSE))*INDEX(Model!$X128:$AB128,MATCH(Model!BC$12+Model!BC$13,Model!$X$14:$AB$14,FALSE))</f>
        <v>0.55249999999999999</v>
      </c>
      <c r="BD128" s="60"/>
      <c r="BE128" s="33">
        <f>Model!C128*1%</f>
        <v>70.324966543055567</v>
      </c>
      <c r="BF128" s="1"/>
      <c r="BG128" s="1"/>
      <c r="BH128" s="38">
        <f>IF(Model!$C128&lt;Model!CI$12,Model!CI$13,0)</f>
        <v>0</v>
      </c>
      <c r="BI128" s="38">
        <f>IF(Model!$C128&lt;Model!CJ$12,Model!CJ$13,0)</f>
        <v>0</v>
      </c>
      <c r="BJ128" s="38">
        <f>IF(Model!$C128&lt;Model!CK$12,Model!CK$13,0)</f>
        <v>0</v>
      </c>
      <c r="BK128" s="38">
        <f>IF(Model!$C128&lt;Model!CL$12,Model!CL$13,0)</f>
        <v>0</v>
      </c>
      <c r="BL128" s="38">
        <f>IF(Model!$C128&lt;Model!CM$12,Model!CM$13,0)</f>
        <v>0</v>
      </c>
      <c r="BM128" s="38">
        <f>IF(Model!$C128&lt;Model!CN$12,Model!CN$13,0)</f>
        <v>40</v>
      </c>
      <c r="BN128" s="38">
        <f>IF(Model!$C128&lt;Model!CO$12,Model!CO$13,0)</f>
        <v>40</v>
      </c>
      <c r="BO128" s="38">
        <f>IF(Model!$C128&lt;Model!CP$12,Model!CP$13,0)</f>
        <v>40</v>
      </c>
      <c r="BP128" s="38">
        <f>IF(Model!$C128&lt;Model!CQ$12,Model!CQ$13,0)</f>
        <v>40</v>
      </c>
      <c r="BQ128" s="38">
        <f>IF(Model!$C128&lt;Model!CR$12,Model!CR$13,0)</f>
        <v>40</v>
      </c>
      <c r="BR128" s="38">
        <f>IF(Model!$C128&lt;Model!CS$12,Model!CS$13,0)</f>
        <v>40</v>
      </c>
      <c r="BS128" s="38">
        <f>IF(Model!$C128&lt;Model!CT$12,Model!CT$13,0)</f>
        <v>40</v>
      </c>
      <c r="BT128" s="38">
        <f>IF(Model!$C128&lt;Model!CU$12,Model!CU$13,0)</f>
        <v>40</v>
      </c>
      <c r="BU128" s="38">
        <f>IF(Model!$C128&lt;Model!CV$12,Model!CV$13,0)</f>
        <v>40</v>
      </c>
      <c r="BV128" s="38">
        <f>IF(Model!$C128&lt;Model!CW$12,Model!CW$13,0)</f>
        <v>40</v>
      </c>
      <c r="BW128" s="38">
        <f>IF(Model!$C128&lt;Model!CX$12,Model!CX$13,0)</f>
        <v>60</v>
      </c>
      <c r="BX128" s="38">
        <f>IF(Model!$C128&lt;Model!CY$12,Model!CY$13,0)</f>
        <v>60</v>
      </c>
      <c r="BY128" s="38">
        <f>IF(Model!$C128&lt;Model!CZ$12,Model!CZ$13,0)</f>
        <v>60</v>
      </c>
      <c r="BZ128" s="38">
        <f>IF(Model!$C128&lt;Model!DA$12,Model!DA$13,0)</f>
        <v>60</v>
      </c>
      <c r="CA128" s="38">
        <f>IF(Model!$C128&lt;Model!DB$12,Model!DB$13,0)</f>
        <v>60</v>
      </c>
      <c r="CB128" s="38">
        <f>IF(Model!$C128&lt;Model!DC$12,Model!DC$13,0)</f>
        <v>60</v>
      </c>
      <c r="CC128" s="38">
        <f>IF(Model!$C128&lt;Model!DD$12,Model!DD$13,0)</f>
        <v>60</v>
      </c>
      <c r="CD128" s="38">
        <f>IF(Model!$C128&lt;Model!DE$12,Model!DE$13,0)</f>
        <v>60</v>
      </c>
      <c r="CE128" s="38">
        <f>IF(Model!$C128&lt;Model!DF$12,Model!DF$13,0)</f>
        <v>60</v>
      </c>
      <c r="CF128" s="38">
        <f>IF(Model!$C128&lt;Model!DG$12,Model!DG$13,0)</f>
        <v>60</v>
      </c>
      <c r="CG128" s="1"/>
      <c r="CH128" s="1"/>
      <c r="CI128" s="40">
        <f>Model!$BE128+Model!BH128-50</f>
        <v>20.324966543055567</v>
      </c>
      <c r="CJ128" s="40">
        <f>Model!$BE128+Model!BI128-50</f>
        <v>20.324966543055567</v>
      </c>
      <c r="CK128" s="40">
        <f>Model!$BE128+Model!BJ128-50</f>
        <v>20.324966543055567</v>
      </c>
      <c r="CL128" s="40">
        <f>Model!$BE128+Model!BK128-50</f>
        <v>20.324966543055567</v>
      </c>
      <c r="CM128" s="40">
        <f>Model!$BE128+Model!BL128-50</f>
        <v>20.324966543055567</v>
      </c>
      <c r="CN128" s="40">
        <f>Model!$BE128+Model!BM128-50</f>
        <v>60.324966543055567</v>
      </c>
      <c r="CO128" s="40">
        <f>Model!$BE128+Model!BN128-50</f>
        <v>60.324966543055567</v>
      </c>
      <c r="CP128" s="40">
        <f>Model!$BE128+Model!BO128-50</f>
        <v>60.324966543055567</v>
      </c>
      <c r="CQ128" s="40">
        <f>Model!$BE128+Model!BP128-50</f>
        <v>60.324966543055567</v>
      </c>
      <c r="CR128" s="40">
        <f>Model!$BE128+Model!BQ128-50</f>
        <v>60.324966543055567</v>
      </c>
      <c r="CS128" s="40">
        <f>Model!$BE128+Model!BR128-50</f>
        <v>60.324966543055567</v>
      </c>
      <c r="CT128" s="40">
        <f>Model!$BE128+Model!BS128-50</f>
        <v>60.324966543055567</v>
      </c>
      <c r="CU128" s="40">
        <f>Model!$BE128+Model!BT128-50</f>
        <v>60.324966543055567</v>
      </c>
      <c r="CV128" s="40">
        <f>Model!$BE128+Model!BU128-50</f>
        <v>60.324966543055567</v>
      </c>
      <c r="CW128" s="40">
        <f>Model!$BE128+Model!BV128-50</f>
        <v>60.324966543055567</v>
      </c>
      <c r="CX128" s="40">
        <f>Model!$BE128+Model!BW128-50</f>
        <v>80.324966543055552</v>
      </c>
      <c r="CY128" s="40">
        <f>Model!$BE128+Model!BX128-50</f>
        <v>80.324966543055552</v>
      </c>
      <c r="CZ128" s="40">
        <f>Model!$BE128+Model!BY128-50</f>
        <v>80.324966543055552</v>
      </c>
      <c r="DA128" s="40">
        <f>Model!$BE128+Model!BZ128-50</f>
        <v>80.324966543055552</v>
      </c>
      <c r="DB128" s="40">
        <f>Model!$BE128+Model!CA128-50</f>
        <v>80.324966543055552</v>
      </c>
      <c r="DC128" s="40">
        <f>Model!$BE128+Model!CB128-50</f>
        <v>80.324966543055552</v>
      </c>
      <c r="DD128" s="40">
        <f>Model!$BE128+Model!CC128-50</f>
        <v>80.324966543055552</v>
      </c>
      <c r="DE128" s="40">
        <f>Model!$BE128+Model!CD128-50</f>
        <v>80.324966543055552</v>
      </c>
      <c r="DF128" s="40">
        <f>Model!$BE128+Model!CE128-50</f>
        <v>80.324966543055552</v>
      </c>
      <c r="DG128" s="40">
        <f>Model!$BE128+Model!CF128-50</f>
        <v>80.324966543055552</v>
      </c>
      <c r="DH128" s="36"/>
      <c r="DI128" s="36"/>
      <c r="DJ128" s="40">
        <f>Model!AE128*Model!CI128</f>
        <v>20.324966543055567</v>
      </c>
      <c r="DK128" s="40">
        <f>Model!AF128*Model!CJ128</f>
        <v>20.324966543055567</v>
      </c>
      <c r="DL128" s="40">
        <f>Model!AG128*Model!CK128</f>
        <v>20.324966543055567</v>
      </c>
      <c r="DM128" s="40">
        <f>Model!AH128*Model!CL128</f>
        <v>20.324966543055567</v>
      </c>
      <c r="DN128" s="40">
        <f>Model!AI128*Model!CM128</f>
        <v>13.211228252986119</v>
      </c>
      <c r="DO128" s="40">
        <f>Model!AJ128*Model!CN128</f>
        <v>54.292469888750013</v>
      </c>
      <c r="DP128" s="40">
        <f>Model!AK128*Model!CO128</f>
        <v>54.292469888750013</v>
      </c>
      <c r="DQ128" s="40">
        <f>Model!AL128*Model!CP128</f>
        <v>54.292469888750013</v>
      </c>
      <c r="DR128" s="40">
        <f>Model!AM128*Model!CQ128</f>
        <v>54.292469888750013</v>
      </c>
      <c r="DS128" s="40">
        <f>Model!AN128*Model!CR128</f>
        <v>35.290105427687514</v>
      </c>
      <c r="DT128" s="40">
        <f>Model!AO128*Model!CS128</f>
        <v>57.308718215902786</v>
      </c>
      <c r="DU128" s="40">
        <f>Model!AP128*Model!CT128</f>
        <v>57.308718215902786</v>
      </c>
      <c r="DV128" s="40">
        <f>Model!AQ128*Model!CU128</f>
        <v>57.308718215902786</v>
      </c>
      <c r="DW128" s="40">
        <f>Model!AR128*Model!CV128</f>
        <v>57.308718215902786</v>
      </c>
      <c r="DX128" s="40">
        <f>Model!AS128*Model!CW128</f>
        <v>37.250666840336805</v>
      </c>
      <c r="DY128" s="40">
        <f>Model!AT128*Model!CX128</f>
        <v>64.259973234444445</v>
      </c>
      <c r="DZ128" s="40">
        <f>Model!AU128*Model!CY128</f>
        <v>64.259973234444445</v>
      </c>
      <c r="EA128" s="40">
        <f>Model!AV128*Model!CZ128</f>
        <v>64.259973234444445</v>
      </c>
      <c r="EB128" s="40">
        <f>Model!AW128*Model!DA128</f>
        <v>64.259973234444445</v>
      </c>
      <c r="EC128" s="40">
        <f>Model!AX128*Model!DB128</f>
        <v>41.768982602388888</v>
      </c>
      <c r="ED128" s="40">
        <f>Model!AY128*Model!DC128</f>
        <v>68.276221561597211</v>
      </c>
      <c r="EE128" s="40">
        <f>Model!AZ128*Model!DD128</f>
        <v>68.276221561597211</v>
      </c>
      <c r="EF128" s="40">
        <f>Model!BA128*Model!DE128</f>
        <v>68.276221561597211</v>
      </c>
      <c r="EG128" s="40">
        <f>Model!BB128*Model!DF128</f>
        <v>68.276221561597211</v>
      </c>
      <c r="EH128" s="40">
        <f>Model!BC128*Model!DG128</f>
        <v>44.379544015038192</v>
      </c>
      <c r="EI128" s="36"/>
      <c r="EJ128" s="36"/>
      <c r="EK128" s="36"/>
      <c r="EL128" s="36"/>
      <c r="EM128" s="36"/>
      <c r="EN128" s="36"/>
      <c r="EO128" s="36"/>
      <c r="EP128" s="36"/>
      <c r="EQ128" s="36"/>
      <c r="ER128" s="36"/>
      <c r="ES128" s="36"/>
      <c r="ET128" s="36"/>
      <c r="EU128" s="36"/>
    </row>
    <row r="129" spans="1:151">
      <c r="A129">
        <v>1116</v>
      </c>
      <c r="B129" s="29">
        <f>INDEX('Customer Longevity'!$A$7:$A$206,MATCH(Scratch!A129,'Customer Longevity'!$B$7:$B$206,0))</f>
        <v>6.964776309889718</v>
      </c>
      <c r="C129" s="3">
        <f ca="1">VLOOKUP(A129,'Average Balance'!A:B,2,FALSE)</f>
        <v>22528.862069567887</v>
      </c>
      <c r="D129" s="3"/>
      <c r="E129" s="29">
        <f>INDEX('Distance to Each Branch'!$C$7:$C$806,MATCH(Scratch!$A129&amp;Scratch!E$14,'Distance to Each Branch'!$K$7:$K$806,0))</f>
        <v>1.4862259551330044</v>
      </c>
      <c r="F129" s="29">
        <f>INDEX('Distance to Each Branch'!$C$7:$C$806,MATCH(Scratch!$A129&amp;Scratch!F$14,'Distance to Each Branch'!$K$7:$K$806,0))</f>
        <v>0.72917382558774269</v>
      </c>
      <c r="G129" s="29">
        <f>INDEX('Distance to Each Branch'!$C$7:$C$806,MATCH(Scratch!$A129&amp;Scratch!G$14,'Distance to Each Branch'!$K$7:$K$806,0))</f>
        <v>1.5280625744558547</v>
      </c>
      <c r="H129" s="29">
        <f>INDEX('Distance to Each Branch'!$C$7:$C$806,MATCH(Scratch!$A129&amp;Scratch!H$14,'Distance to Each Branch'!$K$7:$K$806,0))</f>
        <v>3.0284183857164324</v>
      </c>
      <c r="I129" s="29" t="str">
        <f t="shared" si="26"/>
        <v>Branch B</v>
      </c>
      <c r="K129" s="34">
        <f>MIN(Model!E129:'Model'!H129)</f>
        <v>0.72917382558774269</v>
      </c>
      <c r="L129" s="34">
        <v>0</v>
      </c>
      <c r="M129" s="29">
        <f>IF(Model!E129=Model!$K129,SMALL(Model!$E129:'Model'!$H129,2)-Model!$K129,0)</f>
        <v>0</v>
      </c>
      <c r="N129" s="29">
        <f>IF(Model!F129=Model!$K129,SMALL(Model!$E129:'Model'!$H129,2)-Model!$K129,0)</f>
        <v>0.75705212954526169</v>
      </c>
      <c r="O129" s="29">
        <f>IF(Model!G129=Model!$K129,SMALL(Model!$E129:'Model'!$H129,2)-Model!$K129,0)</f>
        <v>0</v>
      </c>
      <c r="P129" s="29">
        <f>IF(Model!H129=Model!$K129,SMALL(Model!$E129:'Model'!$H129,2)-Model!$K129,0)</f>
        <v>0</v>
      </c>
      <c r="R129" s="23">
        <v>1</v>
      </c>
      <c r="S129" s="23">
        <f>(1-IF(Model!M129=0,0,INDEX('Branch Closure Driven Attrition'!$D$9:$G$12,MATCH(Model!$B129,'Branch Closure Driven Attrition'!$C$9:$C$12,TRUE),MATCH(Model!M129,'Branch Closure Driven Attrition'!$D$8:$G$8,TRUE))))</f>
        <v>1</v>
      </c>
      <c r="T129" s="23">
        <f>(1-IF(Model!N129=0,0,INDEX('Branch Closure Driven Attrition'!$D$9:$G$12,MATCH(Model!$B129,'Branch Closure Driven Attrition'!$C$9:$C$12,TRUE),MATCH(Model!N129,'Branch Closure Driven Attrition'!$D$8:$G$8,TRUE))))</f>
        <v>0.7</v>
      </c>
      <c r="U129" s="23">
        <f>(1-IF(Model!O129=0,0,INDEX('Branch Closure Driven Attrition'!$D$9:$G$12,MATCH(Model!$B129,'Branch Closure Driven Attrition'!$C$9:$C$12,TRUE),MATCH(Model!O129,'Branch Closure Driven Attrition'!$D$8:$G$8,TRUE))))</f>
        <v>1</v>
      </c>
      <c r="V129" s="23">
        <f>(1-IF(Model!P129=0,0,INDEX('Branch Closure Driven Attrition'!$D$9:$G$12,MATCH(Model!$B129,'Branch Closure Driven Attrition'!$C$9:$C$12,TRUE),MATCH(Model!P129,'Branch Closure Driven Attrition'!$D$8:$G$8,TRUE))))</f>
        <v>1</v>
      </c>
      <c r="W129" s="29"/>
      <c r="X129" s="23">
        <f>Model!R129</f>
        <v>1</v>
      </c>
      <c r="Y129" s="23">
        <f>IF(Model!$C129&lt;'Fee Driven Attrition'!$I$8,1-IF(Model!Y$13='Fee Driven Attrition'!$J$7,'Fee Driven Attrition'!$J$8,'Fee Driven Attrition'!$K$8),1)</f>
        <v>1</v>
      </c>
      <c r="Z129" s="23">
        <f>IF(Model!$C129&lt;'Fee Driven Attrition'!$I$9,1-IF(Model!Z$13='Fee Driven Attrition'!$J$7,'Fee Driven Attrition'!$J$9,'Fee Driven Attrition'!$K$9),1)</f>
        <v>1</v>
      </c>
      <c r="AA129" s="23">
        <f>IF(Model!$C129&lt;'Fee Driven Attrition'!$I$8,1-IF(Model!AA$13='Fee Driven Attrition'!$J$7,'Fee Driven Attrition'!$J$8,'Fee Driven Attrition'!$K$8),1)</f>
        <v>1</v>
      </c>
      <c r="AB129" s="23">
        <f>IF(Model!$C129&lt;'Fee Driven Attrition'!$I$9,1-IF(Model!AB$13='Fee Driven Attrition'!$J$7,'Fee Driven Attrition'!$J$9,'Fee Driven Attrition'!$K$9),1)</f>
        <v>1</v>
      </c>
      <c r="AC129" s="29"/>
      <c r="AD129" s="23"/>
      <c r="AE129" s="23">
        <f>INDEX(Model!$R129:$V129,,MATCH(Model!AE$14,Model!$R$14:'Model'!$V$14,FALSE))*INDEX(Model!$X129:$AB129,MATCH(Model!AE$12+Model!AE$13,Model!$X$14:$AB$14,FALSE))</f>
        <v>1</v>
      </c>
      <c r="AF129" s="23">
        <f>INDEX(Model!$R129:$V129,,MATCH(Model!AF$14,Model!$R$14:'Model'!$V$14,FALSE))*INDEX(Model!$X129:$AB129,MATCH(Model!AF$12+Model!AF$13,Model!$X$14:$AB$14,FALSE))</f>
        <v>1</v>
      </c>
      <c r="AG129" s="23">
        <f>INDEX(Model!$R129:$V129,,MATCH(Model!AG$14,Model!$R$14:'Model'!$V$14,FALSE))*INDEX(Model!$X129:$AB129,MATCH(Model!AG$12+Model!AG$13,Model!$X$14:$AB$14,FALSE))</f>
        <v>0.7</v>
      </c>
      <c r="AH129" s="23">
        <f>INDEX(Model!$R129:$V129,,MATCH(Model!AH$14,Model!$R$14:'Model'!$V$14,FALSE))*INDEX(Model!$X129:$AB129,MATCH(Model!AH$12+Model!AH$13,Model!$X$14:$AB$14,FALSE))</f>
        <v>1</v>
      </c>
      <c r="AI129" s="23">
        <f>INDEX(Model!$R129:$V129,,MATCH(Model!AI$14,Model!$R$14:'Model'!$V$14,FALSE))*INDEX(Model!$X129:$AB129,MATCH(Model!AI$12+Model!AI$13,Model!$X$14:$AB$14,FALSE))</f>
        <v>1</v>
      </c>
      <c r="AJ129" s="23">
        <f>INDEX(Model!$R129:$V129,,MATCH(Model!AJ$14,Model!$R$14:'Model'!$V$14,FALSE))*INDEX(Model!$X129:$AB129,MATCH(Model!AJ$12+Model!AJ$13,Model!$X$14:$AB$14,FALSE))</f>
        <v>1</v>
      </c>
      <c r="AK129" s="23">
        <f>INDEX(Model!$R129:$V129,,MATCH(Model!AK$14,Model!$R$14:'Model'!$V$14,FALSE))*INDEX(Model!$X129:$AB129,MATCH(Model!AK$12+Model!AK$13,Model!$X$14:$AB$14,FALSE))</f>
        <v>1</v>
      </c>
      <c r="AL129" s="23">
        <f>INDEX(Model!$R129:$V129,,MATCH(Model!AL$14,Model!$R$14:'Model'!$V$14,FALSE))*INDEX(Model!$X129:$AB129,MATCH(Model!AL$12+Model!AL$13,Model!$X$14:$AB$14,FALSE))</f>
        <v>0.7</v>
      </c>
      <c r="AM129" s="23">
        <f>INDEX(Model!$R129:$V129,,MATCH(Model!AM$14,Model!$R$14:'Model'!$V$14,FALSE))*INDEX(Model!$X129:$AB129,MATCH(Model!AM$12+Model!AM$13,Model!$X$14:$AB$14,FALSE))</f>
        <v>1</v>
      </c>
      <c r="AN129" s="23">
        <f>INDEX(Model!$R129:$V129,,MATCH(Model!AN$14,Model!$R$14:'Model'!$V$14,FALSE))*INDEX(Model!$X129:$AB129,MATCH(Model!AN$12+Model!AN$13,Model!$X$14:$AB$14,FALSE))</f>
        <v>1</v>
      </c>
      <c r="AO129" s="23">
        <f>INDEX(Model!$R129:$V129,,MATCH(Model!AO$14,Model!$R$14:'Model'!$V$14,FALSE))*INDEX(Model!$X129:$AB129,MATCH(Model!AO$12+Model!AO$13,Model!$X$14:$AB$14,FALSE))</f>
        <v>1</v>
      </c>
      <c r="AP129" s="23">
        <f>INDEX(Model!$R129:$V129,,MATCH(Model!AP$14,Model!$R$14:'Model'!$V$14,FALSE))*INDEX(Model!$X129:$AB129,MATCH(Model!AP$12+Model!AP$13,Model!$X$14:$AB$14,FALSE))</f>
        <v>1</v>
      </c>
      <c r="AQ129" s="23">
        <f>INDEX(Model!$R129:$V129,,MATCH(Model!AQ$14,Model!$R$14:'Model'!$V$14,FALSE))*INDEX(Model!$X129:$AB129,MATCH(Model!AQ$12+Model!AQ$13,Model!$X$14:$AB$14,FALSE))</f>
        <v>0.7</v>
      </c>
      <c r="AR129" s="23">
        <f>INDEX(Model!$R129:$V129,,MATCH(Model!AR$14,Model!$R$14:'Model'!$V$14,FALSE))*INDEX(Model!$X129:$AB129,MATCH(Model!AR$12+Model!AR$13,Model!$X$14:$AB$14,FALSE))</f>
        <v>1</v>
      </c>
      <c r="AS129" s="23">
        <f>INDEX(Model!$R129:$V129,,MATCH(Model!AS$14,Model!$R$14:'Model'!$V$14,FALSE))*INDEX(Model!$X129:$AB129,MATCH(Model!AS$12+Model!AS$13,Model!$X$14:$AB$14,FALSE))</f>
        <v>1</v>
      </c>
      <c r="AT129" s="23">
        <f>INDEX(Model!$R129:$V129,,MATCH(Model!AT$14,Model!$R$14:'Model'!$V$14,FALSE))*INDEX(Model!$X129:$AB129,MATCH(Model!AT$12+Model!AT$13,Model!$X$14:$AB$14,FALSE))</f>
        <v>1</v>
      </c>
      <c r="AU129" s="23">
        <f>INDEX(Model!$R129:$V129,,MATCH(Model!AU$14,Model!$R$14:'Model'!$V$14,FALSE))*INDEX(Model!$X129:$AB129,MATCH(Model!AU$12+Model!AU$13,Model!$X$14:$AB$14,FALSE))</f>
        <v>1</v>
      </c>
      <c r="AV129" s="23">
        <f>INDEX(Model!$R129:$V129,,MATCH(Model!AV$14,Model!$R$14:'Model'!$V$14,FALSE))*INDEX(Model!$X129:$AB129,MATCH(Model!AV$12+Model!AV$13,Model!$X$14:$AB$14,FALSE))</f>
        <v>0.7</v>
      </c>
      <c r="AW129" s="23">
        <f>INDEX(Model!$R129:$V129,,MATCH(Model!AW$14,Model!$R$14:'Model'!$V$14,FALSE))*INDEX(Model!$X129:$AB129,MATCH(Model!AW$12+Model!AW$13,Model!$X$14:$AB$14,FALSE))</f>
        <v>1</v>
      </c>
      <c r="AX129" s="23">
        <f>INDEX(Model!$R129:$V129,,MATCH(Model!AX$14,Model!$R$14:'Model'!$V$14,FALSE))*INDEX(Model!$X129:$AB129,MATCH(Model!AX$12+Model!AX$13,Model!$X$14:$AB$14,FALSE))</f>
        <v>1</v>
      </c>
      <c r="AY129" s="23">
        <f>INDEX(Model!$R129:$V129,,MATCH(Model!AY$14,Model!$R$14:'Model'!$V$14,FALSE))*INDEX(Model!$X129:$AB129,MATCH(Model!AY$12+Model!AY$13,Model!$X$14:$AB$14,FALSE))</f>
        <v>1</v>
      </c>
      <c r="AZ129" s="23">
        <f>INDEX(Model!$R129:$V129,,MATCH(Model!AZ$14,Model!$R$14:'Model'!$V$14,FALSE))*INDEX(Model!$X129:$AB129,MATCH(Model!AZ$12+Model!AZ$13,Model!$X$14:$AB$14,FALSE))</f>
        <v>1</v>
      </c>
      <c r="BA129" s="23">
        <f>INDEX(Model!$R129:$V129,,MATCH(Model!BA$14,Model!$R$14:'Model'!$V$14,FALSE))*INDEX(Model!$X129:$AB129,MATCH(Model!BA$12+Model!BA$13,Model!$X$14:$AB$14,FALSE))</f>
        <v>0.7</v>
      </c>
      <c r="BB129" s="23">
        <f>INDEX(Model!$R129:$V129,,MATCH(Model!BB$14,Model!$R$14:'Model'!$V$14,FALSE))*INDEX(Model!$X129:$AB129,MATCH(Model!BB$12+Model!BB$13,Model!$X$14:$AB$14,FALSE))</f>
        <v>1</v>
      </c>
      <c r="BC129" s="23">
        <f>INDEX(Model!$R129:$V129,,MATCH(Model!BC$14,Model!$R$14:'Model'!$V$14,FALSE))*INDEX(Model!$X129:$AB129,MATCH(Model!BC$12+Model!BC$13,Model!$X$14:$AB$14,FALSE))</f>
        <v>1</v>
      </c>
      <c r="BD129" s="60"/>
      <c r="BE129" s="33">
        <f>Model!C129*1%</f>
        <v>225.28862069567887</v>
      </c>
      <c r="BF129" s="1"/>
      <c r="BG129" s="1"/>
      <c r="BH129" s="38">
        <f>IF(Model!$C129&lt;Model!CI$12,Model!CI$13,0)</f>
        <v>0</v>
      </c>
      <c r="BI129" s="38">
        <f>IF(Model!$C129&lt;Model!CJ$12,Model!CJ$13,0)</f>
        <v>0</v>
      </c>
      <c r="BJ129" s="38">
        <f>IF(Model!$C129&lt;Model!CK$12,Model!CK$13,0)</f>
        <v>0</v>
      </c>
      <c r="BK129" s="38">
        <f>IF(Model!$C129&lt;Model!CL$12,Model!CL$13,0)</f>
        <v>0</v>
      </c>
      <c r="BL129" s="38">
        <f>IF(Model!$C129&lt;Model!CM$12,Model!CM$13,0)</f>
        <v>0</v>
      </c>
      <c r="BM129" s="38">
        <f>IF(Model!$C129&lt;Model!CN$12,Model!CN$13,0)</f>
        <v>0</v>
      </c>
      <c r="BN129" s="38">
        <f>IF(Model!$C129&lt;Model!CO$12,Model!CO$13,0)</f>
        <v>0</v>
      </c>
      <c r="BO129" s="38">
        <f>IF(Model!$C129&lt;Model!CP$12,Model!CP$13,0)</f>
        <v>0</v>
      </c>
      <c r="BP129" s="38">
        <f>IF(Model!$C129&lt;Model!CQ$12,Model!CQ$13,0)</f>
        <v>0</v>
      </c>
      <c r="BQ129" s="38">
        <f>IF(Model!$C129&lt;Model!CR$12,Model!CR$13,0)</f>
        <v>0</v>
      </c>
      <c r="BR129" s="38">
        <f>IF(Model!$C129&lt;Model!CS$12,Model!CS$13,0)</f>
        <v>0</v>
      </c>
      <c r="BS129" s="38">
        <f>IF(Model!$C129&lt;Model!CT$12,Model!CT$13,0)</f>
        <v>0</v>
      </c>
      <c r="BT129" s="38">
        <f>IF(Model!$C129&lt;Model!CU$12,Model!CU$13,0)</f>
        <v>0</v>
      </c>
      <c r="BU129" s="38">
        <f>IF(Model!$C129&lt;Model!CV$12,Model!CV$13,0)</f>
        <v>0</v>
      </c>
      <c r="BV129" s="38">
        <f>IF(Model!$C129&lt;Model!CW$12,Model!CW$13,0)</f>
        <v>0</v>
      </c>
      <c r="BW129" s="38">
        <f>IF(Model!$C129&lt;Model!CX$12,Model!CX$13,0)</f>
        <v>0</v>
      </c>
      <c r="BX129" s="38">
        <f>IF(Model!$C129&lt;Model!CY$12,Model!CY$13,0)</f>
        <v>0</v>
      </c>
      <c r="BY129" s="38">
        <f>IF(Model!$C129&lt;Model!CZ$12,Model!CZ$13,0)</f>
        <v>0</v>
      </c>
      <c r="BZ129" s="38">
        <f>IF(Model!$C129&lt;Model!DA$12,Model!DA$13,0)</f>
        <v>0</v>
      </c>
      <c r="CA129" s="38">
        <f>IF(Model!$C129&lt;Model!DB$12,Model!DB$13,0)</f>
        <v>0</v>
      </c>
      <c r="CB129" s="38">
        <f>IF(Model!$C129&lt;Model!DC$12,Model!DC$13,0)</f>
        <v>0</v>
      </c>
      <c r="CC129" s="38">
        <f>IF(Model!$C129&lt;Model!DD$12,Model!DD$13,0)</f>
        <v>0</v>
      </c>
      <c r="CD129" s="38">
        <f>IF(Model!$C129&lt;Model!DE$12,Model!DE$13,0)</f>
        <v>0</v>
      </c>
      <c r="CE129" s="38">
        <f>IF(Model!$C129&lt;Model!DF$12,Model!DF$13,0)</f>
        <v>0</v>
      </c>
      <c r="CF129" s="38">
        <f>IF(Model!$C129&lt;Model!DG$12,Model!DG$13,0)</f>
        <v>0</v>
      </c>
      <c r="CG129" s="1"/>
      <c r="CH129" s="1"/>
      <c r="CI129" s="40">
        <f>Model!$BE129+Model!BH129-50</f>
        <v>175.28862069567887</v>
      </c>
      <c r="CJ129" s="40">
        <f>Model!$BE129+Model!BI129-50</f>
        <v>175.28862069567887</v>
      </c>
      <c r="CK129" s="40">
        <f>Model!$BE129+Model!BJ129-50</f>
        <v>175.28862069567887</v>
      </c>
      <c r="CL129" s="40">
        <f>Model!$BE129+Model!BK129-50</f>
        <v>175.28862069567887</v>
      </c>
      <c r="CM129" s="40">
        <f>Model!$BE129+Model!BL129-50</f>
        <v>175.28862069567887</v>
      </c>
      <c r="CN129" s="40">
        <f>Model!$BE129+Model!BM129-50</f>
        <v>175.28862069567887</v>
      </c>
      <c r="CO129" s="40">
        <f>Model!$BE129+Model!BN129-50</f>
        <v>175.28862069567887</v>
      </c>
      <c r="CP129" s="40">
        <f>Model!$BE129+Model!BO129-50</f>
        <v>175.28862069567887</v>
      </c>
      <c r="CQ129" s="40">
        <f>Model!$BE129+Model!BP129-50</f>
        <v>175.28862069567887</v>
      </c>
      <c r="CR129" s="40">
        <f>Model!$BE129+Model!BQ129-50</f>
        <v>175.28862069567887</v>
      </c>
      <c r="CS129" s="40">
        <f>Model!$BE129+Model!BR129-50</f>
        <v>175.28862069567887</v>
      </c>
      <c r="CT129" s="40">
        <f>Model!$BE129+Model!BS129-50</f>
        <v>175.28862069567887</v>
      </c>
      <c r="CU129" s="40">
        <f>Model!$BE129+Model!BT129-50</f>
        <v>175.28862069567887</v>
      </c>
      <c r="CV129" s="40">
        <f>Model!$BE129+Model!BU129-50</f>
        <v>175.28862069567887</v>
      </c>
      <c r="CW129" s="40">
        <f>Model!$BE129+Model!BV129-50</f>
        <v>175.28862069567887</v>
      </c>
      <c r="CX129" s="40">
        <f>Model!$BE129+Model!BW129-50</f>
        <v>175.28862069567887</v>
      </c>
      <c r="CY129" s="40">
        <f>Model!$BE129+Model!BX129-50</f>
        <v>175.28862069567887</v>
      </c>
      <c r="CZ129" s="40">
        <f>Model!$BE129+Model!BY129-50</f>
        <v>175.28862069567887</v>
      </c>
      <c r="DA129" s="40">
        <f>Model!$BE129+Model!BZ129-50</f>
        <v>175.28862069567887</v>
      </c>
      <c r="DB129" s="40">
        <f>Model!$BE129+Model!CA129-50</f>
        <v>175.28862069567887</v>
      </c>
      <c r="DC129" s="40">
        <f>Model!$BE129+Model!CB129-50</f>
        <v>175.28862069567887</v>
      </c>
      <c r="DD129" s="40">
        <f>Model!$BE129+Model!CC129-50</f>
        <v>175.28862069567887</v>
      </c>
      <c r="DE129" s="40">
        <f>Model!$BE129+Model!CD129-50</f>
        <v>175.28862069567887</v>
      </c>
      <c r="DF129" s="40">
        <f>Model!$BE129+Model!CE129-50</f>
        <v>175.28862069567887</v>
      </c>
      <c r="DG129" s="40">
        <f>Model!$BE129+Model!CF129-50</f>
        <v>175.28862069567887</v>
      </c>
      <c r="DH129" s="36"/>
      <c r="DI129" s="36"/>
      <c r="DJ129" s="40">
        <f>Model!AE129*Model!CI129</f>
        <v>175.28862069567887</v>
      </c>
      <c r="DK129" s="40">
        <f>Model!AF129*Model!CJ129</f>
        <v>175.28862069567887</v>
      </c>
      <c r="DL129" s="40">
        <f>Model!AG129*Model!CK129</f>
        <v>122.70203448697521</v>
      </c>
      <c r="DM129" s="40">
        <f>Model!AH129*Model!CL129</f>
        <v>175.28862069567887</v>
      </c>
      <c r="DN129" s="40">
        <f>Model!AI129*Model!CM129</f>
        <v>175.28862069567887</v>
      </c>
      <c r="DO129" s="40">
        <f>Model!AJ129*Model!CN129</f>
        <v>175.28862069567887</v>
      </c>
      <c r="DP129" s="40">
        <f>Model!AK129*Model!CO129</f>
        <v>175.28862069567887</v>
      </c>
      <c r="DQ129" s="40">
        <f>Model!AL129*Model!CP129</f>
        <v>122.70203448697521</v>
      </c>
      <c r="DR129" s="40">
        <f>Model!AM129*Model!CQ129</f>
        <v>175.28862069567887</v>
      </c>
      <c r="DS129" s="40">
        <f>Model!AN129*Model!CR129</f>
        <v>175.28862069567887</v>
      </c>
      <c r="DT129" s="40">
        <f>Model!AO129*Model!CS129</f>
        <v>175.28862069567887</v>
      </c>
      <c r="DU129" s="40">
        <f>Model!AP129*Model!CT129</f>
        <v>175.28862069567887</v>
      </c>
      <c r="DV129" s="40">
        <f>Model!AQ129*Model!CU129</f>
        <v>122.70203448697521</v>
      </c>
      <c r="DW129" s="40">
        <f>Model!AR129*Model!CV129</f>
        <v>175.28862069567887</v>
      </c>
      <c r="DX129" s="40">
        <f>Model!AS129*Model!CW129</f>
        <v>175.28862069567887</v>
      </c>
      <c r="DY129" s="40">
        <f>Model!AT129*Model!CX129</f>
        <v>175.28862069567887</v>
      </c>
      <c r="DZ129" s="40">
        <f>Model!AU129*Model!CY129</f>
        <v>175.28862069567887</v>
      </c>
      <c r="EA129" s="40">
        <f>Model!AV129*Model!CZ129</f>
        <v>122.70203448697521</v>
      </c>
      <c r="EB129" s="40">
        <f>Model!AW129*Model!DA129</f>
        <v>175.28862069567887</v>
      </c>
      <c r="EC129" s="40">
        <f>Model!AX129*Model!DB129</f>
        <v>175.28862069567887</v>
      </c>
      <c r="ED129" s="40">
        <f>Model!AY129*Model!DC129</f>
        <v>175.28862069567887</v>
      </c>
      <c r="EE129" s="40">
        <f>Model!AZ129*Model!DD129</f>
        <v>175.28862069567887</v>
      </c>
      <c r="EF129" s="40">
        <f>Model!BA129*Model!DE129</f>
        <v>122.70203448697521</v>
      </c>
      <c r="EG129" s="40">
        <f>Model!BB129*Model!DF129</f>
        <v>175.28862069567887</v>
      </c>
      <c r="EH129" s="40">
        <f>Model!BC129*Model!DG129</f>
        <v>175.28862069567887</v>
      </c>
      <c r="EI129" s="36"/>
      <c r="EJ129" s="36"/>
      <c r="EK129" s="36"/>
      <c r="EL129" s="36"/>
      <c r="EM129" s="36"/>
      <c r="EN129" s="36"/>
      <c r="EO129" s="36"/>
      <c r="EP129" s="36"/>
      <c r="EQ129" s="36"/>
      <c r="ER129" s="36"/>
      <c r="ES129" s="36"/>
      <c r="ET129" s="36"/>
      <c r="EU129" s="36"/>
    </row>
    <row r="130" spans="1:151">
      <c r="A130">
        <v>1180</v>
      </c>
      <c r="B130" s="29">
        <f>INDEX('Customer Longevity'!$A$7:$A$206,MATCH(Scratch!A130,'Customer Longevity'!$B$7:$B$206,0))</f>
        <v>4.6905632378596884</v>
      </c>
      <c r="C130" s="3">
        <f ca="1">VLOOKUP(A130,'Average Balance'!A:B,2,FALSE)</f>
        <v>10644.968155733597</v>
      </c>
      <c r="D130" s="3"/>
      <c r="E130" s="29">
        <f>INDEX('Distance to Each Branch'!$C$7:$C$806,MATCH(Scratch!$A130&amp;Scratch!E$14,'Distance to Each Branch'!$K$7:$K$806,0))</f>
        <v>6.6999099764787085</v>
      </c>
      <c r="F130" s="29">
        <f>INDEX('Distance to Each Branch'!$C$7:$C$806,MATCH(Scratch!$A130&amp;Scratch!F$14,'Distance to Each Branch'!$K$7:$K$806,0))</f>
        <v>3.6265927086247451</v>
      </c>
      <c r="G130" s="29">
        <f>INDEX('Distance to Each Branch'!$C$7:$C$806,MATCH(Scratch!$A130&amp;Scratch!G$14,'Distance to Each Branch'!$K$7:$K$806,0))</f>
        <v>1.0598127812512406</v>
      </c>
      <c r="H130" s="29">
        <f>INDEX('Distance to Each Branch'!$C$7:$C$806,MATCH(Scratch!$A130&amp;Scratch!H$14,'Distance to Each Branch'!$K$7:$K$806,0))</f>
        <v>3.6188454586849641</v>
      </c>
      <c r="I130" s="29" t="str">
        <f t="shared" si="26"/>
        <v>Branch C</v>
      </c>
      <c r="K130" s="34">
        <f>MIN(Model!E130:'Model'!H130)</f>
        <v>1.0598127812512406</v>
      </c>
      <c r="L130" s="34">
        <v>0</v>
      </c>
      <c r="M130" s="29">
        <f>IF(Model!E130=Model!$K130,SMALL(Model!$E130:'Model'!$H130,2)-Model!$K130,0)</f>
        <v>0</v>
      </c>
      <c r="N130" s="29">
        <f>IF(Model!F130=Model!$K130,SMALL(Model!$E130:'Model'!$H130,2)-Model!$K130,0)</f>
        <v>0</v>
      </c>
      <c r="O130" s="29">
        <f>IF(Model!G130=Model!$K130,SMALL(Model!$E130:'Model'!$H130,2)-Model!$K130,0)</f>
        <v>2.5590326774337235</v>
      </c>
      <c r="P130" s="29">
        <f>IF(Model!H130=Model!$K130,SMALL(Model!$E130:'Model'!$H130,2)-Model!$K130,0)</f>
        <v>0</v>
      </c>
      <c r="R130" s="23">
        <v>1</v>
      </c>
      <c r="S130" s="23">
        <f>(1-IF(Model!M130=0,0,INDEX('Branch Closure Driven Attrition'!$D$9:$G$12,MATCH(Model!$B130,'Branch Closure Driven Attrition'!$C$9:$C$12,TRUE),MATCH(Model!M130,'Branch Closure Driven Attrition'!$D$8:$G$8,TRUE))))</f>
        <v>1</v>
      </c>
      <c r="T130" s="23">
        <f>(1-IF(Model!N130=0,0,INDEX('Branch Closure Driven Attrition'!$D$9:$G$12,MATCH(Model!$B130,'Branch Closure Driven Attrition'!$C$9:$C$12,TRUE),MATCH(Model!N130,'Branch Closure Driven Attrition'!$D$8:$G$8,TRUE))))</f>
        <v>1</v>
      </c>
      <c r="U130" s="23">
        <f>(1-IF(Model!O130=0,0,INDEX('Branch Closure Driven Attrition'!$D$9:$G$12,MATCH(Model!$B130,'Branch Closure Driven Attrition'!$C$9:$C$12,TRUE),MATCH(Model!O130,'Branch Closure Driven Attrition'!$D$8:$G$8,TRUE))))</f>
        <v>0.6</v>
      </c>
      <c r="V130" s="23">
        <f>(1-IF(Model!P130=0,0,INDEX('Branch Closure Driven Attrition'!$D$9:$G$12,MATCH(Model!$B130,'Branch Closure Driven Attrition'!$C$9:$C$12,TRUE),MATCH(Model!P130,'Branch Closure Driven Attrition'!$D$8:$G$8,TRUE))))</f>
        <v>1</v>
      </c>
      <c r="W130" s="29"/>
      <c r="X130" s="23">
        <f>Model!R130</f>
        <v>1</v>
      </c>
      <c r="Y130" s="23">
        <f>IF(Model!$C130&lt;'Fee Driven Attrition'!$I$8,1-IF(Model!Y$13='Fee Driven Attrition'!$J$7,'Fee Driven Attrition'!$J$8,'Fee Driven Attrition'!$K$8),1)</f>
        <v>0.9</v>
      </c>
      <c r="Z130" s="23">
        <f>IF(Model!$C130&lt;'Fee Driven Attrition'!$I$9,1-IF(Model!Z$13='Fee Driven Attrition'!$J$7,'Fee Driven Attrition'!$J$9,'Fee Driven Attrition'!$K$9),1)</f>
        <v>0.95</v>
      </c>
      <c r="AA130" s="23">
        <f>IF(Model!$C130&lt;'Fee Driven Attrition'!$I$8,1-IF(Model!AA$13='Fee Driven Attrition'!$J$7,'Fee Driven Attrition'!$J$8,'Fee Driven Attrition'!$K$8),1)</f>
        <v>0.8</v>
      </c>
      <c r="AB130" s="23">
        <f>IF(Model!$C130&lt;'Fee Driven Attrition'!$I$9,1-IF(Model!AB$13='Fee Driven Attrition'!$J$7,'Fee Driven Attrition'!$J$9,'Fee Driven Attrition'!$K$9),1)</f>
        <v>0.85</v>
      </c>
      <c r="AC130" s="29"/>
      <c r="AD130" s="23"/>
      <c r="AE130" s="23">
        <f>INDEX(Model!$R130:$V130,,MATCH(Model!AE$14,Model!$R$14:'Model'!$V$14,FALSE))*INDEX(Model!$X130:$AB130,MATCH(Model!AE$12+Model!AE$13,Model!$X$14:$AB$14,FALSE))</f>
        <v>1</v>
      </c>
      <c r="AF130" s="23">
        <f>INDEX(Model!$R130:$V130,,MATCH(Model!AF$14,Model!$R$14:'Model'!$V$14,FALSE))*INDEX(Model!$X130:$AB130,MATCH(Model!AF$12+Model!AF$13,Model!$X$14:$AB$14,FALSE))</f>
        <v>1</v>
      </c>
      <c r="AG130" s="23">
        <f>INDEX(Model!$R130:$V130,,MATCH(Model!AG$14,Model!$R$14:'Model'!$V$14,FALSE))*INDEX(Model!$X130:$AB130,MATCH(Model!AG$12+Model!AG$13,Model!$X$14:$AB$14,FALSE))</f>
        <v>1</v>
      </c>
      <c r="AH130" s="23">
        <f>INDEX(Model!$R130:$V130,,MATCH(Model!AH$14,Model!$R$14:'Model'!$V$14,FALSE))*INDEX(Model!$X130:$AB130,MATCH(Model!AH$12+Model!AH$13,Model!$X$14:$AB$14,FALSE))</f>
        <v>0.6</v>
      </c>
      <c r="AI130" s="23">
        <f>INDEX(Model!$R130:$V130,,MATCH(Model!AI$14,Model!$R$14:'Model'!$V$14,FALSE))*INDEX(Model!$X130:$AB130,MATCH(Model!AI$12+Model!AI$13,Model!$X$14:$AB$14,FALSE))</f>
        <v>1</v>
      </c>
      <c r="AJ130" s="23">
        <f>INDEX(Model!$R130:$V130,,MATCH(Model!AJ$14,Model!$R$14:'Model'!$V$14,FALSE))*INDEX(Model!$X130:$AB130,MATCH(Model!AJ$12+Model!AJ$13,Model!$X$14:$AB$14,FALSE))</f>
        <v>0.9</v>
      </c>
      <c r="AK130" s="23">
        <f>INDEX(Model!$R130:$V130,,MATCH(Model!AK$14,Model!$R$14:'Model'!$V$14,FALSE))*INDEX(Model!$X130:$AB130,MATCH(Model!AK$12+Model!AK$13,Model!$X$14:$AB$14,FALSE))</f>
        <v>0.9</v>
      </c>
      <c r="AL130" s="23">
        <f>INDEX(Model!$R130:$V130,,MATCH(Model!AL$14,Model!$R$14:'Model'!$V$14,FALSE))*INDEX(Model!$X130:$AB130,MATCH(Model!AL$12+Model!AL$13,Model!$X$14:$AB$14,FALSE))</f>
        <v>0.9</v>
      </c>
      <c r="AM130" s="23">
        <f>INDEX(Model!$R130:$V130,,MATCH(Model!AM$14,Model!$R$14:'Model'!$V$14,FALSE))*INDEX(Model!$X130:$AB130,MATCH(Model!AM$12+Model!AM$13,Model!$X$14:$AB$14,FALSE))</f>
        <v>0.54</v>
      </c>
      <c r="AN130" s="23">
        <f>INDEX(Model!$R130:$V130,,MATCH(Model!AN$14,Model!$R$14:'Model'!$V$14,FALSE))*INDEX(Model!$X130:$AB130,MATCH(Model!AN$12+Model!AN$13,Model!$X$14:$AB$14,FALSE))</f>
        <v>0.9</v>
      </c>
      <c r="AO130" s="23">
        <f>INDEX(Model!$R130:$V130,,MATCH(Model!AO$14,Model!$R$14:'Model'!$V$14,FALSE))*INDEX(Model!$X130:$AB130,MATCH(Model!AO$12+Model!AO$13,Model!$X$14:$AB$14,FALSE))</f>
        <v>0.95</v>
      </c>
      <c r="AP130" s="23">
        <f>INDEX(Model!$R130:$V130,,MATCH(Model!AP$14,Model!$R$14:'Model'!$V$14,FALSE))*INDEX(Model!$X130:$AB130,MATCH(Model!AP$12+Model!AP$13,Model!$X$14:$AB$14,FALSE))</f>
        <v>0.95</v>
      </c>
      <c r="AQ130" s="23">
        <f>INDEX(Model!$R130:$V130,,MATCH(Model!AQ$14,Model!$R$14:'Model'!$V$14,FALSE))*INDEX(Model!$X130:$AB130,MATCH(Model!AQ$12+Model!AQ$13,Model!$X$14:$AB$14,FALSE))</f>
        <v>0.95</v>
      </c>
      <c r="AR130" s="23">
        <f>INDEX(Model!$R130:$V130,,MATCH(Model!AR$14,Model!$R$14:'Model'!$V$14,FALSE))*INDEX(Model!$X130:$AB130,MATCH(Model!AR$12+Model!AR$13,Model!$X$14:$AB$14,FALSE))</f>
        <v>0.56999999999999995</v>
      </c>
      <c r="AS130" s="23">
        <f>INDEX(Model!$R130:$V130,,MATCH(Model!AS$14,Model!$R$14:'Model'!$V$14,FALSE))*INDEX(Model!$X130:$AB130,MATCH(Model!AS$12+Model!AS$13,Model!$X$14:$AB$14,FALSE))</f>
        <v>0.95</v>
      </c>
      <c r="AT130" s="23">
        <f>INDEX(Model!$R130:$V130,,MATCH(Model!AT$14,Model!$R$14:'Model'!$V$14,FALSE))*INDEX(Model!$X130:$AB130,MATCH(Model!AT$12+Model!AT$13,Model!$X$14:$AB$14,FALSE))</f>
        <v>0.8</v>
      </c>
      <c r="AU130" s="23">
        <f>INDEX(Model!$R130:$V130,,MATCH(Model!AU$14,Model!$R$14:'Model'!$V$14,FALSE))*INDEX(Model!$X130:$AB130,MATCH(Model!AU$12+Model!AU$13,Model!$X$14:$AB$14,FALSE))</f>
        <v>0.8</v>
      </c>
      <c r="AV130" s="23">
        <f>INDEX(Model!$R130:$V130,,MATCH(Model!AV$14,Model!$R$14:'Model'!$V$14,FALSE))*INDEX(Model!$X130:$AB130,MATCH(Model!AV$12+Model!AV$13,Model!$X$14:$AB$14,FALSE))</f>
        <v>0.8</v>
      </c>
      <c r="AW130" s="23">
        <f>INDEX(Model!$R130:$V130,,MATCH(Model!AW$14,Model!$R$14:'Model'!$V$14,FALSE))*INDEX(Model!$X130:$AB130,MATCH(Model!AW$12+Model!AW$13,Model!$X$14:$AB$14,FALSE))</f>
        <v>0.48</v>
      </c>
      <c r="AX130" s="23">
        <f>INDEX(Model!$R130:$V130,,MATCH(Model!AX$14,Model!$R$14:'Model'!$V$14,FALSE))*INDEX(Model!$X130:$AB130,MATCH(Model!AX$12+Model!AX$13,Model!$X$14:$AB$14,FALSE))</f>
        <v>0.8</v>
      </c>
      <c r="AY130" s="23">
        <f>INDEX(Model!$R130:$V130,,MATCH(Model!AY$14,Model!$R$14:'Model'!$V$14,FALSE))*INDEX(Model!$X130:$AB130,MATCH(Model!AY$12+Model!AY$13,Model!$X$14:$AB$14,FALSE))</f>
        <v>0.85</v>
      </c>
      <c r="AZ130" s="23">
        <f>INDEX(Model!$R130:$V130,,MATCH(Model!AZ$14,Model!$R$14:'Model'!$V$14,FALSE))*INDEX(Model!$X130:$AB130,MATCH(Model!AZ$12+Model!AZ$13,Model!$X$14:$AB$14,FALSE))</f>
        <v>0.85</v>
      </c>
      <c r="BA130" s="23">
        <f>INDEX(Model!$R130:$V130,,MATCH(Model!BA$14,Model!$R$14:'Model'!$V$14,FALSE))*INDEX(Model!$X130:$AB130,MATCH(Model!BA$12+Model!BA$13,Model!$X$14:$AB$14,FALSE))</f>
        <v>0.85</v>
      </c>
      <c r="BB130" s="23">
        <f>INDEX(Model!$R130:$V130,,MATCH(Model!BB$14,Model!$R$14:'Model'!$V$14,FALSE))*INDEX(Model!$X130:$AB130,MATCH(Model!BB$12+Model!BB$13,Model!$X$14:$AB$14,FALSE))</f>
        <v>0.51</v>
      </c>
      <c r="BC130" s="23">
        <f>INDEX(Model!$R130:$V130,,MATCH(Model!BC$14,Model!$R$14:'Model'!$V$14,FALSE))*INDEX(Model!$X130:$AB130,MATCH(Model!BC$12+Model!BC$13,Model!$X$14:$AB$14,FALSE))</f>
        <v>0.85</v>
      </c>
      <c r="BD130" s="60"/>
      <c r="BE130" s="33">
        <f>Model!C130*1%</f>
        <v>106.44968155733598</v>
      </c>
      <c r="BF130" s="1"/>
      <c r="BG130" s="1"/>
      <c r="BH130" s="38">
        <f>IF(Model!$C130&lt;Model!CI$12,Model!CI$13,0)</f>
        <v>0</v>
      </c>
      <c r="BI130" s="38">
        <f>IF(Model!$C130&lt;Model!CJ$12,Model!CJ$13,0)</f>
        <v>0</v>
      </c>
      <c r="BJ130" s="38">
        <f>IF(Model!$C130&lt;Model!CK$12,Model!CK$13,0)</f>
        <v>0</v>
      </c>
      <c r="BK130" s="38">
        <f>IF(Model!$C130&lt;Model!CL$12,Model!CL$13,0)</f>
        <v>0</v>
      </c>
      <c r="BL130" s="38">
        <f>IF(Model!$C130&lt;Model!CM$12,Model!CM$13,0)</f>
        <v>0</v>
      </c>
      <c r="BM130" s="38">
        <f>IF(Model!$C130&lt;Model!CN$12,Model!CN$13,0)</f>
        <v>40</v>
      </c>
      <c r="BN130" s="38">
        <f>IF(Model!$C130&lt;Model!CO$12,Model!CO$13,0)</f>
        <v>40</v>
      </c>
      <c r="BO130" s="38">
        <f>IF(Model!$C130&lt;Model!CP$12,Model!CP$13,0)</f>
        <v>40</v>
      </c>
      <c r="BP130" s="38">
        <f>IF(Model!$C130&lt;Model!CQ$12,Model!CQ$13,0)</f>
        <v>40</v>
      </c>
      <c r="BQ130" s="38">
        <f>IF(Model!$C130&lt;Model!CR$12,Model!CR$13,0)</f>
        <v>40</v>
      </c>
      <c r="BR130" s="38">
        <f>IF(Model!$C130&lt;Model!CS$12,Model!CS$13,0)</f>
        <v>40</v>
      </c>
      <c r="BS130" s="38">
        <f>IF(Model!$C130&lt;Model!CT$12,Model!CT$13,0)</f>
        <v>40</v>
      </c>
      <c r="BT130" s="38">
        <f>IF(Model!$C130&lt;Model!CU$12,Model!CU$13,0)</f>
        <v>40</v>
      </c>
      <c r="BU130" s="38">
        <f>IF(Model!$C130&lt;Model!CV$12,Model!CV$13,0)</f>
        <v>40</v>
      </c>
      <c r="BV130" s="38">
        <f>IF(Model!$C130&lt;Model!CW$12,Model!CW$13,0)</f>
        <v>40</v>
      </c>
      <c r="BW130" s="38">
        <f>IF(Model!$C130&lt;Model!CX$12,Model!CX$13,0)</f>
        <v>60</v>
      </c>
      <c r="BX130" s="38">
        <f>IF(Model!$C130&lt;Model!CY$12,Model!CY$13,0)</f>
        <v>60</v>
      </c>
      <c r="BY130" s="38">
        <f>IF(Model!$C130&lt;Model!CZ$12,Model!CZ$13,0)</f>
        <v>60</v>
      </c>
      <c r="BZ130" s="38">
        <f>IF(Model!$C130&lt;Model!DA$12,Model!DA$13,0)</f>
        <v>60</v>
      </c>
      <c r="CA130" s="38">
        <f>IF(Model!$C130&lt;Model!DB$12,Model!DB$13,0)</f>
        <v>60</v>
      </c>
      <c r="CB130" s="38">
        <f>IF(Model!$C130&lt;Model!DC$12,Model!DC$13,0)</f>
        <v>60</v>
      </c>
      <c r="CC130" s="38">
        <f>IF(Model!$C130&lt;Model!DD$12,Model!DD$13,0)</f>
        <v>60</v>
      </c>
      <c r="CD130" s="38">
        <f>IF(Model!$C130&lt;Model!DE$12,Model!DE$13,0)</f>
        <v>60</v>
      </c>
      <c r="CE130" s="38">
        <f>IF(Model!$C130&lt;Model!DF$12,Model!DF$13,0)</f>
        <v>60</v>
      </c>
      <c r="CF130" s="38">
        <f>IF(Model!$C130&lt;Model!DG$12,Model!DG$13,0)</f>
        <v>60</v>
      </c>
      <c r="CG130" s="1"/>
      <c r="CH130" s="1"/>
      <c r="CI130" s="40">
        <f>Model!$BE130+Model!BH130-50</f>
        <v>56.449681557335978</v>
      </c>
      <c r="CJ130" s="40">
        <f>Model!$BE130+Model!BI130-50</f>
        <v>56.449681557335978</v>
      </c>
      <c r="CK130" s="40">
        <f>Model!$BE130+Model!BJ130-50</f>
        <v>56.449681557335978</v>
      </c>
      <c r="CL130" s="40">
        <f>Model!$BE130+Model!BK130-50</f>
        <v>56.449681557335978</v>
      </c>
      <c r="CM130" s="40">
        <f>Model!$BE130+Model!BL130-50</f>
        <v>56.449681557335978</v>
      </c>
      <c r="CN130" s="40">
        <f>Model!$BE130+Model!BM130-50</f>
        <v>96.449681557335964</v>
      </c>
      <c r="CO130" s="40">
        <f>Model!$BE130+Model!BN130-50</f>
        <v>96.449681557335964</v>
      </c>
      <c r="CP130" s="40">
        <f>Model!$BE130+Model!BO130-50</f>
        <v>96.449681557335964</v>
      </c>
      <c r="CQ130" s="40">
        <f>Model!$BE130+Model!BP130-50</f>
        <v>96.449681557335964</v>
      </c>
      <c r="CR130" s="40">
        <f>Model!$BE130+Model!BQ130-50</f>
        <v>96.449681557335964</v>
      </c>
      <c r="CS130" s="40">
        <f>Model!$BE130+Model!BR130-50</f>
        <v>96.449681557335964</v>
      </c>
      <c r="CT130" s="40">
        <f>Model!$BE130+Model!BS130-50</f>
        <v>96.449681557335964</v>
      </c>
      <c r="CU130" s="40">
        <f>Model!$BE130+Model!BT130-50</f>
        <v>96.449681557335964</v>
      </c>
      <c r="CV130" s="40">
        <f>Model!$BE130+Model!BU130-50</f>
        <v>96.449681557335964</v>
      </c>
      <c r="CW130" s="40">
        <f>Model!$BE130+Model!BV130-50</f>
        <v>96.449681557335964</v>
      </c>
      <c r="CX130" s="40">
        <f>Model!$BE130+Model!BW130-50</f>
        <v>116.44968155733596</v>
      </c>
      <c r="CY130" s="40">
        <f>Model!$BE130+Model!BX130-50</f>
        <v>116.44968155733596</v>
      </c>
      <c r="CZ130" s="40">
        <f>Model!$BE130+Model!BY130-50</f>
        <v>116.44968155733596</v>
      </c>
      <c r="DA130" s="40">
        <f>Model!$BE130+Model!BZ130-50</f>
        <v>116.44968155733596</v>
      </c>
      <c r="DB130" s="40">
        <f>Model!$BE130+Model!CA130-50</f>
        <v>116.44968155733596</v>
      </c>
      <c r="DC130" s="40">
        <f>Model!$BE130+Model!CB130-50</f>
        <v>116.44968155733596</v>
      </c>
      <c r="DD130" s="40">
        <f>Model!$BE130+Model!CC130-50</f>
        <v>116.44968155733596</v>
      </c>
      <c r="DE130" s="40">
        <f>Model!$BE130+Model!CD130-50</f>
        <v>116.44968155733596</v>
      </c>
      <c r="DF130" s="40">
        <f>Model!$BE130+Model!CE130-50</f>
        <v>116.44968155733596</v>
      </c>
      <c r="DG130" s="40">
        <f>Model!$BE130+Model!CF130-50</f>
        <v>116.44968155733596</v>
      </c>
      <c r="DH130" s="36"/>
      <c r="DI130" s="36"/>
      <c r="DJ130" s="40">
        <f>Model!AE130*Model!CI130</f>
        <v>56.449681557335978</v>
      </c>
      <c r="DK130" s="40">
        <f>Model!AF130*Model!CJ130</f>
        <v>56.449681557335978</v>
      </c>
      <c r="DL130" s="40">
        <f>Model!AG130*Model!CK130</f>
        <v>56.449681557335978</v>
      </c>
      <c r="DM130" s="40">
        <f>Model!AH130*Model!CL130</f>
        <v>33.869808934401583</v>
      </c>
      <c r="DN130" s="40">
        <f>Model!AI130*Model!CM130</f>
        <v>56.449681557335978</v>
      </c>
      <c r="DO130" s="40">
        <f>Model!AJ130*Model!CN130</f>
        <v>86.80471340160237</v>
      </c>
      <c r="DP130" s="40">
        <f>Model!AK130*Model!CO130</f>
        <v>86.80471340160237</v>
      </c>
      <c r="DQ130" s="40">
        <f>Model!AL130*Model!CP130</f>
        <v>86.80471340160237</v>
      </c>
      <c r="DR130" s="40">
        <f>Model!AM130*Model!CQ130</f>
        <v>52.082828040961424</v>
      </c>
      <c r="DS130" s="40">
        <f>Model!AN130*Model!CR130</f>
        <v>86.80471340160237</v>
      </c>
      <c r="DT130" s="40">
        <f>Model!AO130*Model!CS130</f>
        <v>91.62719747946916</v>
      </c>
      <c r="DU130" s="40">
        <f>Model!AP130*Model!CT130</f>
        <v>91.62719747946916</v>
      </c>
      <c r="DV130" s="40">
        <f>Model!AQ130*Model!CU130</f>
        <v>91.62719747946916</v>
      </c>
      <c r="DW130" s="40">
        <f>Model!AR130*Model!CV130</f>
        <v>54.976318487681496</v>
      </c>
      <c r="DX130" s="40">
        <f>Model!AS130*Model!CW130</f>
        <v>91.62719747946916</v>
      </c>
      <c r="DY130" s="40">
        <f>Model!AT130*Model!CX130</f>
        <v>93.159745245868777</v>
      </c>
      <c r="DZ130" s="40">
        <f>Model!AU130*Model!CY130</f>
        <v>93.159745245868777</v>
      </c>
      <c r="EA130" s="40">
        <f>Model!AV130*Model!CZ130</f>
        <v>93.159745245868777</v>
      </c>
      <c r="EB130" s="40">
        <f>Model!AW130*Model!DA130</f>
        <v>55.895847147521259</v>
      </c>
      <c r="EC130" s="40">
        <f>Model!AX130*Model!DB130</f>
        <v>93.159745245868777</v>
      </c>
      <c r="ED130" s="40">
        <f>Model!AY130*Model!DC130</f>
        <v>98.982229323735567</v>
      </c>
      <c r="EE130" s="40">
        <f>Model!AZ130*Model!DD130</f>
        <v>98.982229323735567</v>
      </c>
      <c r="EF130" s="40">
        <f>Model!BA130*Model!DE130</f>
        <v>98.982229323735567</v>
      </c>
      <c r="EG130" s="40">
        <f>Model!BB130*Model!DF130</f>
        <v>59.38933759424134</v>
      </c>
      <c r="EH130" s="40">
        <f>Model!BC130*Model!DG130</f>
        <v>98.982229323735567</v>
      </c>
      <c r="EI130" s="36"/>
      <c r="EJ130" s="36"/>
      <c r="EK130" s="36"/>
      <c r="EL130" s="36"/>
      <c r="EM130" s="36"/>
      <c r="EN130" s="36"/>
      <c r="EO130" s="36"/>
      <c r="EP130" s="36"/>
      <c r="EQ130" s="36"/>
      <c r="ER130" s="36"/>
      <c r="ES130" s="36"/>
      <c r="ET130" s="36"/>
      <c r="EU130" s="36"/>
    </row>
    <row r="131" spans="1:151">
      <c r="A131">
        <v>1024</v>
      </c>
      <c r="B131" s="29">
        <f>INDEX('Customer Longevity'!$A$7:$A$206,MATCH(Scratch!A131,'Customer Longevity'!$B$7:$B$206,0))</f>
        <v>11.760023744446066</v>
      </c>
      <c r="C131" s="3">
        <f ca="1">VLOOKUP(A131,'Average Balance'!A:B,2,FALSE)</f>
        <v>12583.401698911428</v>
      </c>
      <c r="D131" s="3"/>
      <c r="E131" s="29">
        <f>INDEX('Distance to Each Branch'!$C$7:$C$806,MATCH(Scratch!$A131&amp;Scratch!E$14,'Distance to Each Branch'!$K$7:$K$806,0))</f>
        <v>4.4968099272497231</v>
      </c>
      <c r="F131" s="29">
        <f>INDEX('Distance to Each Branch'!$C$7:$C$806,MATCH(Scratch!$A131&amp;Scratch!F$14,'Distance to Each Branch'!$K$7:$K$806,0))</f>
        <v>2.9718061299566059</v>
      </c>
      <c r="G131" s="29">
        <f>INDEX('Distance to Each Branch'!$C$7:$C$806,MATCH(Scratch!$A131&amp;Scratch!G$14,'Distance to Each Branch'!$K$7:$K$806,0))</f>
        <v>2.8577555900890852</v>
      </c>
      <c r="H131" s="29">
        <f>INDEX('Distance to Each Branch'!$C$7:$C$806,MATCH(Scratch!$A131&amp;Scratch!H$14,'Distance to Each Branch'!$K$7:$K$806,0))</f>
        <v>3.7040530969801595</v>
      </c>
      <c r="I131" s="29" t="str">
        <f t="shared" si="26"/>
        <v>Branch C</v>
      </c>
      <c r="K131" s="34">
        <f>MIN(Model!E131:'Model'!H131)</f>
        <v>2.8577555900890852</v>
      </c>
      <c r="L131" s="34">
        <v>0</v>
      </c>
      <c r="M131" s="29">
        <f>IF(Model!E131=Model!$K131,SMALL(Model!$E131:'Model'!$H131,2)-Model!$K131,0)</f>
        <v>0</v>
      </c>
      <c r="N131" s="29">
        <f>IF(Model!F131=Model!$K131,SMALL(Model!$E131:'Model'!$H131,2)-Model!$K131,0)</f>
        <v>0</v>
      </c>
      <c r="O131" s="29">
        <f>IF(Model!G131=Model!$K131,SMALL(Model!$E131:'Model'!$H131,2)-Model!$K131,0)</f>
        <v>0.11405053986752067</v>
      </c>
      <c r="P131" s="29">
        <f>IF(Model!H131=Model!$K131,SMALL(Model!$E131:'Model'!$H131,2)-Model!$K131,0)</f>
        <v>0</v>
      </c>
      <c r="R131" s="23">
        <v>1</v>
      </c>
      <c r="S131" s="23">
        <f>(1-IF(Model!M131=0,0,INDEX('Branch Closure Driven Attrition'!$D$9:$G$12,MATCH(Model!$B131,'Branch Closure Driven Attrition'!$C$9:$C$12,TRUE),MATCH(Model!M131,'Branch Closure Driven Attrition'!$D$8:$G$8,TRUE))))</f>
        <v>1</v>
      </c>
      <c r="T131" s="23">
        <f>(1-IF(Model!N131=0,0,INDEX('Branch Closure Driven Attrition'!$D$9:$G$12,MATCH(Model!$B131,'Branch Closure Driven Attrition'!$C$9:$C$12,TRUE),MATCH(Model!N131,'Branch Closure Driven Attrition'!$D$8:$G$8,TRUE))))</f>
        <v>1</v>
      </c>
      <c r="U131" s="23">
        <f>(1-IF(Model!O131=0,0,INDEX('Branch Closure Driven Attrition'!$D$9:$G$12,MATCH(Model!$B131,'Branch Closure Driven Attrition'!$C$9:$C$12,TRUE),MATCH(Model!O131,'Branch Closure Driven Attrition'!$D$8:$G$8,TRUE))))</f>
        <v>0.8</v>
      </c>
      <c r="V131" s="23">
        <f>(1-IF(Model!P131=0,0,INDEX('Branch Closure Driven Attrition'!$D$9:$G$12,MATCH(Model!$B131,'Branch Closure Driven Attrition'!$C$9:$C$12,TRUE),MATCH(Model!P131,'Branch Closure Driven Attrition'!$D$8:$G$8,TRUE))))</f>
        <v>1</v>
      </c>
      <c r="W131" s="29"/>
      <c r="X131" s="23">
        <f>Model!R131</f>
        <v>1</v>
      </c>
      <c r="Y131" s="23">
        <f>IF(Model!$C131&lt;'Fee Driven Attrition'!$I$8,1-IF(Model!Y$13='Fee Driven Attrition'!$J$7,'Fee Driven Attrition'!$J$8,'Fee Driven Attrition'!$K$8),1)</f>
        <v>1</v>
      </c>
      <c r="Z131" s="23">
        <f>IF(Model!$C131&lt;'Fee Driven Attrition'!$I$9,1-IF(Model!Z$13='Fee Driven Attrition'!$J$7,'Fee Driven Attrition'!$J$9,'Fee Driven Attrition'!$K$9),1)</f>
        <v>0.95</v>
      </c>
      <c r="AA131" s="23">
        <f>IF(Model!$C131&lt;'Fee Driven Attrition'!$I$8,1-IF(Model!AA$13='Fee Driven Attrition'!$J$7,'Fee Driven Attrition'!$J$8,'Fee Driven Attrition'!$K$8),1)</f>
        <v>1</v>
      </c>
      <c r="AB131" s="23">
        <f>IF(Model!$C131&lt;'Fee Driven Attrition'!$I$9,1-IF(Model!AB$13='Fee Driven Attrition'!$J$7,'Fee Driven Attrition'!$J$9,'Fee Driven Attrition'!$K$9),1)</f>
        <v>0.85</v>
      </c>
      <c r="AC131" s="29"/>
      <c r="AD131" s="23"/>
      <c r="AE131" s="23">
        <f>INDEX(Model!$R131:$V131,,MATCH(Model!AE$14,Model!$R$14:'Model'!$V$14,FALSE))*INDEX(Model!$X131:$AB131,MATCH(Model!AE$12+Model!AE$13,Model!$X$14:$AB$14,FALSE))</f>
        <v>1</v>
      </c>
      <c r="AF131" s="23">
        <f>INDEX(Model!$R131:$V131,,MATCH(Model!AF$14,Model!$R$14:'Model'!$V$14,FALSE))*INDEX(Model!$X131:$AB131,MATCH(Model!AF$12+Model!AF$13,Model!$X$14:$AB$14,FALSE))</f>
        <v>1</v>
      </c>
      <c r="AG131" s="23">
        <f>INDEX(Model!$R131:$V131,,MATCH(Model!AG$14,Model!$R$14:'Model'!$V$14,FALSE))*INDEX(Model!$X131:$AB131,MATCH(Model!AG$12+Model!AG$13,Model!$X$14:$AB$14,FALSE))</f>
        <v>1</v>
      </c>
      <c r="AH131" s="23">
        <f>INDEX(Model!$R131:$V131,,MATCH(Model!AH$14,Model!$R$14:'Model'!$V$14,FALSE))*INDEX(Model!$X131:$AB131,MATCH(Model!AH$12+Model!AH$13,Model!$X$14:$AB$14,FALSE))</f>
        <v>0.8</v>
      </c>
      <c r="AI131" s="23">
        <f>INDEX(Model!$R131:$V131,,MATCH(Model!AI$14,Model!$R$14:'Model'!$V$14,FALSE))*INDEX(Model!$X131:$AB131,MATCH(Model!AI$12+Model!AI$13,Model!$X$14:$AB$14,FALSE))</f>
        <v>1</v>
      </c>
      <c r="AJ131" s="23">
        <f>INDEX(Model!$R131:$V131,,MATCH(Model!AJ$14,Model!$R$14:'Model'!$V$14,FALSE))*INDEX(Model!$X131:$AB131,MATCH(Model!AJ$12+Model!AJ$13,Model!$X$14:$AB$14,FALSE))</f>
        <v>1</v>
      </c>
      <c r="AK131" s="23">
        <f>INDEX(Model!$R131:$V131,,MATCH(Model!AK$14,Model!$R$14:'Model'!$V$14,FALSE))*INDEX(Model!$X131:$AB131,MATCH(Model!AK$12+Model!AK$13,Model!$X$14:$AB$14,FALSE))</f>
        <v>1</v>
      </c>
      <c r="AL131" s="23">
        <f>INDEX(Model!$R131:$V131,,MATCH(Model!AL$14,Model!$R$14:'Model'!$V$14,FALSE))*INDEX(Model!$X131:$AB131,MATCH(Model!AL$12+Model!AL$13,Model!$X$14:$AB$14,FALSE))</f>
        <v>1</v>
      </c>
      <c r="AM131" s="23">
        <f>INDEX(Model!$R131:$V131,,MATCH(Model!AM$14,Model!$R$14:'Model'!$V$14,FALSE))*INDEX(Model!$X131:$AB131,MATCH(Model!AM$12+Model!AM$13,Model!$X$14:$AB$14,FALSE))</f>
        <v>0.8</v>
      </c>
      <c r="AN131" s="23">
        <f>INDEX(Model!$R131:$V131,,MATCH(Model!AN$14,Model!$R$14:'Model'!$V$14,FALSE))*INDEX(Model!$X131:$AB131,MATCH(Model!AN$12+Model!AN$13,Model!$X$14:$AB$14,FALSE))</f>
        <v>1</v>
      </c>
      <c r="AO131" s="23">
        <f>INDEX(Model!$R131:$V131,,MATCH(Model!AO$14,Model!$R$14:'Model'!$V$14,FALSE))*INDEX(Model!$X131:$AB131,MATCH(Model!AO$12+Model!AO$13,Model!$X$14:$AB$14,FALSE))</f>
        <v>0.95</v>
      </c>
      <c r="AP131" s="23">
        <f>INDEX(Model!$R131:$V131,,MATCH(Model!AP$14,Model!$R$14:'Model'!$V$14,FALSE))*INDEX(Model!$X131:$AB131,MATCH(Model!AP$12+Model!AP$13,Model!$X$14:$AB$14,FALSE))</f>
        <v>0.95</v>
      </c>
      <c r="AQ131" s="23">
        <f>INDEX(Model!$R131:$V131,,MATCH(Model!AQ$14,Model!$R$14:'Model'!$V$14,FALSE))*INDEX(Model!$X131:$AB131,MATCH(Model!AQ$12+Model!AQ$13,Model!$X$14:$AB$14,FALSE))</f>
        <v>0.95</v>
      </c>
      <c r="AR131" s="23">
        <f>INDEX(Model!$R131:$V131,,MATCH(Model!AR$14,Model!$R$14:'Model'!$V$14,FALSE))*INDEX(Model!$X131:$AB131,MATCH(Model!AR$12+Model!AR$13,Model!$X$14:$AB$14,FALSE))</f>
        <v>0.76</v>
      </c>
      <c r="AS131" s="23">
        <f>INDEX(Model!$R131:$V131,,MATCH(Model!AS$14,Model!$R$14:'Model'!$V$14,FALSE))*INDEX(Model!$X131:$AB131,MATCH(Model!AS$12+Model!AS$13,Model!$X$14:$AB$14,FALSE))</f>
        <v>0.95</v>
      </c>
      <c r="AT131" s="23">
        <f>INDEX(Model!$R131:$V131,,MATCH(Model!AT$14,Model!$R$14:'Model'!$V$14,FALSE))*INDEX(Model!$X131:$AB131,MATCH(Model!AT$12+Model!AT$13,Model!$X$14:$AB$14,FALSE))</f>
        <v>1</v>
      </c>
      <c r="AU131" s="23">
        <f>INDEX(Model!$R131:$V131,,MATCH(Model!AU$14,Model!$R$14:'Model'!$V$14,FALSE))*INDEX(Model!$X131:$AB131,MATCH(Model!AU$12+Model!AU$13,Model!$X$14:$AB$14,FALSE))</f>
        <v>1</v>
      </c>
      <c r="AV131" s="23">
        <f>INDEX(Model!$R131:$V131,,MATCH(Model!AV$14,Model!$R$14:'Model'!$V$14,FALSE))*INDEX(Model!$X131:$AB131,MATCH(Model!AV$12+Model!AV$13,Model!$X$14:$AB$14,FALSE))</f>
        <v>1</v>
      </c>
      <c r="AW131" s="23">
        <f>INDEX(Model!$R131:$V131,,MATCH(Model!AW$14,Model!$R$14:'Model'!$V$14,FALSE))*INDEX(Model!$X131:$AB131,MATCH(Model!AW$12+Model!AW$13,Model!$X$14:$AB$14,FALSE))</f>
        <v>0.8</v>
      </c>
      <c r="AX131" s="23">
        <f>INDEX(Model!$R131:$V131,,MATCH(Model!AX$14,Model!$R$14:'Model'!$V$14,FALSE))*INDEX(Model!$X131:$AB131,MATCH(Model!AX$12+Model!AX$13,Model!$X$14:$AB$14,FALSE))</f>
        <v>1</v>
      </c>
      <c r="AY131" s="23">
        <f>INDEX(Model!$R131:$V131,,MATCH(Model!AY$14,Model!$R$14:'Model'!$V$14,FALSE))*INDEX(Model!$X131:$AB131,MATCH(Model!AY$12+Model!AY$13,Model!$X$14:$AB$14,FALSE))</f>
        <v>0.85</v>
      </c>
      <c r="AZ131" s="23">
        <f>INDEX(Model!$R131:$V131,,MATCH(Model!AZ$14,Model!$R$14:'Model'!$V$14,FALSE))*INDEX(Model!$X131:$AB131,MATCH(Model!AZ$12+Model!AZ$13,Model!$X$14:$AB$14,FALSE))</f>
        <v>0.85</v>
      </c>
      <c r="BA131" s="23">
        <f>INDEX(Model!$R131:$V131,,MATCH(Model!BA$14,Model!$R$14:'Model'!$V$14,FALSE))*INDEX(Model!$X131:$AB131,MATCH(Model!BA$12+Model!BA$13,Model!$X$14:$AB$14,FALSE))</f>
        <v>0.85</v>
      </c>
      <c r="BB131" s="23">
        <f>INDEX(Model!$R131:$V131,,MATCH(Model!BB$14,Model!$R$14:'Model'!$V$14,FALSE))*INDEX(Model!$X131:$AB131,MATCH(Model!BB$12+Model!BB$13,Model!$X$14:$AB$14,FALSE))</f>
        <v>0.68</v>
      </c>
      <c r="BC131" s="23">
        <f>INDEX(Model!$R131:$V131,,MATCH(Model!BC$14,Model!$R$14:'Model'!$V$14,FALSE))*INDEX(Model!$X131:$AB131,MATCH(Model!BC$12+Model!BC$13,Model!$X$14:$AB$14,FALSE))</f>
        <v>0.85</v>
      </c>
      <c r="BD131" s="60"/>
      <c r="BE131" s="33">
        <f>Model!C131*1%</f>
        <v>125.83401698911429</v>
      </c>
      <c r="BF131" s="1"/>
      <c r="BG131" s="1"/>
      <c r="BH131" s="38">
        <f>IF(Model!$C131&lt;Model!CI$12,Model!CI$13,0)</f>
        <v>0</v>
      </c>
      <c r="BI131" s="38">
        <f>IF(Model!$C131&lt;Model!CJ$12,Model!CJ$13,0)</f>
        <v>0</v>
      </c>
      <c r="BJ131" s="38">
        <f>IF(Model!$C131&lt;Model!CK$12,Model!CK$13,0)</f>
        <v>0</v>
      </c>
      <c r="BK131" s="38">
        <f>IF(Model!$C131&lt;Model!CL$12,Model!CL$13,0)</f>
        <v>0</v>
      </c>
      <c r="BL131" s="38">
        <f>IF(Model!$C131&lt;Model!CM$12,Model!CM$13,0)</f>
        <v>0</v>
      </c>
      <c r="BM131" s="38">
        <f>IF(Model!$C131&lt;Model!CN$12,Model!CN$13,0)</f>
        <v>0</v>
      </c>
      <c r="BN131" s="38">
        <f>IF(Model!$C131&lt;Model!CO$12,Model!CO$13,0)</f>
        <v>0</v>
      </c>
      <c r="BO131" s="38">
        <f>IF(Model!$C131&lt;Model!CP$12,Model!CP$13,0)</f>
        <v>0</v>
      </c>
      <c r="BP131" s="38">
        <f>IF(Model!$C131&lt;Model!CQ$12,Model!CQ$13,0)</f>
        <v>0</v>
      </c>
      <c r="BQ131" s="38">
        <f>IF(Model!$C131&lt;Model!CR$12,Model!CR$13,0)</f>
        <v>0</v>
      </c>
      <c r="BR131" s="38">
        <f>IF(Model!$C131&lt;Model!CS$12,Model!CS$13,0)</f>
        <v>40</v>
      </c>
      <c r="BS131" s="38">
        <f>IF(Model!$C131&lt;Model!CT$12,Model!CT$13,0)</f>
        <v>40</v>
      </c>
      <c r="BT131" s="38">
        <f>IF(Model!$C131&lt;Model!CU$12,Model!CU$13,0)</f>
        <v>40</v>
      </c>
      <c r="BU131" s="38">
        <f>IF(Model!$C131&lt;Model!CV$12,Model!CV$13,0)</f>
        <v>40</v>
      </c>
      <c r="BV131" s="38">
        <f>IF(Model!$C131&lt;Model!CW$12,Model!CW$13,0)</f>
        <v>40</v>
      </c>
      <c r="BW131" s="38">
        <f>IF(Model!$C131&lt;Model!CX$12,Model!CX$13,0)</f>
        <v>0</v>
      </c>
      <c r="BX131" s="38">
        <f>IF(Model!$C131&lt;Model!CY$12,Model!CY$13,0)</f>
        <v>0</v>
      </c>
      <c r="BY131" s="38">
        <f>IF(Model!$C131&lt;Model!CZ$12,Model!CZ$13,0)</f>
        <v>0</v>
      </c>
      <c r="BZ131" s="38">
        <f>IF(Model!$C131&lt;Model!DA$12,Model!DA$13,0)</f>
        <v>0</v>
      </c>
      <c r="CA131" s="38">
        <f>IF(Model!$C131&lt;Model!DB$12,Model!DB$13,0)</f>
        <v>0</v>
      </c>
      <c r="CB131" s="38">
        <f>IF(Model!$C131&lt;Model!DC$12,Model!DC$13,0)</f>
        <v>60</v>
      </c>
      <c r="CC131" s="38">
        <f>IF(Model!$C131&lt;Model!DD$12,Model!DD$13,0)</f>
        <v>60</v>
      </c>
      <c r="CD131" s="38">
        <f>IF(Model!$C131&lt;Model!DE$12,Model!DE$13,0)</f>
        <v>60</v>
      </c>
      <c r="CE131" s="38">
        <f>IF(Model!$C131&lt;Model!DF$12,Model!DF$13,0)</f>
        <v>60</v>
      </c>
      <c r="CF131" s="38">
        <f>IF(Model!$C131&lt;Model!DG$12,Model!DG$13,0)</f>
        <v>60</v>
      </c>
      <c r="CG131" s="1"/>
      <c r="CH131" s="1"/>
      <c r="CI131" s="40">
        <f>Model!$BE131+Model!BH131-50</f>
        <v>75.834016989114289</v>
      </c>
      <c r="CJ131" s="40">
        <f>Model!$BE131+Model!BI131-50</f>
        <v>75.834016989114289</v>
      </c>
      <c r="CK131" s="40">
        <f>Model!$BE131+Model!BJ131-50</f>
        <v>75.834016989114289</v>
      </c>
      <c r="CL131" s="40">
        <f>Model!$BE131+Model!BK131-50</f>
        <v>75.834016989114289</v>
      </c>
      <c r="CM131" s="40">
        <f>Model!$BE131+Model!BL131-50</f>
        <v>75.834016989114289</v>
      </c>
      <c r="CN131" s="40">
        <f>Model!$BE131+Model!BM131-50</f>
        <v>75.834016989114289</v>
      </c>
      <c r="CO131" s="40">
        <f>Model!$BE131+Model!BN131-50</f>
        <v>75.834016989114289</v>
      </c>
      <c r="CP131" s="40">
        <f>Model!$BE131+Model!BO131-50</f>
        <v>75.834016989114289</v>
      </c>
      <c r="CQ131" s="40">
        <f>Model!$BE131+Model!BP131-50</f>
        <v>75.834016989114289</v>
      </c>
      <c r="CR131" s="40">
        <f>Model!$BE131+Model!BQ131-50</f>
        <v>75.834016989114289</v>
      </c>
      <c r="CS131" s="40">
        <f>Model!$BE131+Model!BR131-50</f>
        <v>115.83401698911428</v>
      </c>
      <c r="CT131" s="40">
        <f>Model!$BE131+Model!BS131-50</f>
        <v>115.83401698911428</v>
      </c>
      <c r="CU131" s="40">
        <f>Model!$BE131+Model!BT131-50</f>
        <v>115.83401698911428</v>
      </c>
      <c r="CV131" s="40">
        <f>Model!$BE131+Model!BU131-50</f>
        <v>115.83401698911428</v>
      </c>
      <c r="CW131" s="40">
        <f>Model!$BE131+Model!BV131-50</f>
        <v>115.83401698911428</v>
      </c>
      <c r="CX131" s="40">
        <f>Model!$BE131+Model!BW131-50</f>
        <v>75.834016989114289</v>
      </c>
      <c r="CY131" s="40">
        <f>Model!$BE131+Model!BX131-50</f>
        <v>75.834016989114289</v>
      </c>
      <c r="CZ131" s="40">
        <f>Model!$BE131+Model!BY131-50</f>
        <v>75.834016989114289</v>
      </c>
      <c r="DA131" s="40">
        <f>Model!$BE131+Model!BZ131-50</f>
        <v>75.834016989114289</v>
      </c>
      <c r="DB131" s="40">
        <f>Model!$BE131+Model!CA131-50</f>
        <v>75.834016989114289</v>
      </c>
      <c r="DC131" s="40">
        <f>Model!$BE131+Model!CB131-50</f>
        <v>135.83401698911428</v>
      </c>
      <c r="DD131" s="40">
        <f>Model!$BE131+Model!CC131-50</f>
        <v>135.83401698911428</v>
      </c>
      <c r="DE131" s="40">
        <f>Model!$BE131+Model!CD131-50</f>
        <v>135.83401698911428</v>
      </c>
      <c r="DF131" s="40">
        <f>Model!$BE131+Model!CE131-50</f>
        <v>135.83401698911428</v>
      </c>
      <c r="DG131" s="40">
        <f>Model!$BE131+Model!CF131-50</f>
        <v>135.83401698911428</v>
      </c>
      <c r="DH131" s="36"/>
      <c r="DI131" s="36"/>
      <c r="DJ131" s="40">
        <f>Model!AE131*Model!CI131</f>
        <v>75.834016989114289</v>
      </c>
      <c r="DK131" s="40">
        <f>Model!AF131*Model!CJ131</f>
        <v>75.834016989114289</v>
      </c>
      <c r="DL131" s="40">
        <f>Model!AG131*Model!CK131</f>
        <v>75.834016989114289</v>
      </c>
      <c r="DM131" s="40">
        <f>Model!AH131*Model!CL131</f>
        <v>60.667213591291436</v>
      </c>
      <c r="DN131" s="40">
        <f>Model!AI131*Model!CM131</f>
        <v>75.834016989114289</v>
      </c>
      <c r="DO131" s="40">
        <f>Model!AJ131*Model!CN131</f>
        <v>75.834016989114289</v>
      </c>
      <c r="DP131" s="40">
        <f>Model!AK131*Model!CO131</f>
        <v>75.834016989114289</v>
      </c>
      <c r="DQ131" s="40">
        <f>Model!AL131*Model!CP131</f>
        <v>75.834016989114289</v>
      </c>
      <c r="DR131" s="40">
        <f>Model!AM131*Model!CQ131</f>
        <v>60.667213591291436</v>
      </c>
      <c r="DS131" s="40">
        <f>Model!AN131*Model!CR131</f>
        <v>75.834016989114289</v>
      </c>
      <c r="DT131" s="40">
        <f>Model!AO131*Model!CS131</f>
        <v>110.04231613965855</v>
      </c>
      <c r="DU131" s="40">
        <f>Model!AP131*Model!CT131</f>
        <v>110.04231613965855</v>
      </c>
      <c r="DV131" s="40">
        <f>Model!AQ131*Model!CU131</f>
        <v>110.04231613965855</v>
      </c>
      <c r="DW131" s="40">
        <f>Model!AR131*Model!CV131</f>
        <v>88.033852911726854</v>
      </c>
      <c r="DX131" s="40">
        <f>Model!AS131*Model!CW131</f>
        <v>110.04231613965855</v>
      </c>
      <c r="DY131" s="40">
        <f>Model!AT131*Model!CX131</f>
        <v>75.834016989114289</v>
      </c>
      <c r="DZ131" s="40">
        <f>Model!AU131*Model!CY131</f>
        <v>75.834016989114289</v>
      </c>
      <c r="EA131" s="40">
        <f>Model!AV131*Model!CZ131</f>
        <v>75.834016989114289</v>
      </c>
      <c r="EB131" s="40">
        <f>Model!AW131*Model!DA131</f>
        <v>60.667213591291436</v>
      </c>
      <c r="EC131" s="40">
        <f>Model!AX131*Model!DB131</f>
        <v>75.834016989114289</v>
      </c>
      <c r="ED131" s="40">
        <f>Model!AY131*Model!DC131</f>
        <v>115.45891444074714</v>
      </c>
      <c r="EE131" s="40">
        <f>Model!AZ131*Model!DD131</f>
        <v>115.45891444074714</v>
      </c>
      <c r="EF131" s="40">
        <f>Model!BA131*Model!DE131</f>
        <v>115.45891444074714</v>
      </c>
      <c r="EG131" s="40">
        <f>Model!BB131*Model!DF131</f>
        <v>92.367131552597712</v>
      </c>
      <c r="EH131" s="40">
        <f>Model!BC131*Model!DG131</f>
        <v>115.45891444074714</v>
      </c>
      <c r="EI131" s="36"/>
      <c r="EJ131" s="36"/>
      <c r="EK131" s="36"/>
      <c r="EL131" s="36"/>
      <c r="EM131" s="36"/>
      <c r="EN131" s="36"/>
      <c r="EO131" s="36"/>
      <c r="EP131" s="36"/>
      <c r="EQ131" s="36"/>
      <c r="ER131" s="36"/>
      <c r="ES131" s="36"/>
      <c r="ET131" s="36"/>
      <c r="EU131" s="36"/>
    </row>
    <row r="132" spans="1:151">
      <c r="A132">
        <v>1020</v>
      </c>
      <c r="B132" s="29">
        <f>INDEX('Customer Longevity'!$A$7:$A$206,MATCH(Scratch!A132,'Customer Longevity'!$B$7:$B$206,0))</f>
        <v>11.069427937565173</v>
      </c>
      <c r="C132" s="3">
        <f ca="1">VLOOKUP(A132,'Average Balance'!A:B,2,FALSE)</f>
        <v>17226.270347810601</v>
      </c>
      <c r="D132" s="3"/>
      <c r="E132" s="29">
        <f>INDEX('Distance to Each Branch'!$C$7:$C$806,MATCH(Scratch!$A132&amp;Scratch!E$14,'Distance to Each Branch'!$K$7:$K$806,0))</f>
        <v>3.6556849835399281</v>
      </c>
      <c r="F132" s="29">
        <f>INDEX('Distance to Each Branch'!$C$7:$C$806,MATCH(Scratch!$A132&amp;Scratch!F$14,'Distance to Each Branch'!$K$7:$K$806,0))</f>
        <v>5.1884488223459861</v>
      </c>
      <c r="G132" s="29">
        <f>INDEX('Distance to Each Branch'!$C$7:$C$806,MATCH(Scratch!$A132&amp;Scratch!G$14,'Distance to Each Branch'!$K$7:$K$806,0))</f>
        <v>5.6311376005631075</v>
      </c>
      <c r="H132" s="29">
        <f>INDEX('Distance to Each Branch'!$C$7:$C$806,MATCH(Scratch!$A132&amp;Scratch!H$14,'Distance to Each Branch'!$K$7:$K$806,0))</f>
        <v>2.7678951802664233</v>
      </c>
      <c r="I132" s="29" t="str">
        <f t="shared" si="26"/>
        <v>Branch D</v>
      </c>
      <c r="K132" s="34">
        <f>MIN(Model!E132:'Model'!H132)</f>
        <v>2.7678951802664233</v>
      </c>
      <c r="L132" s="34">
        <v>0</v>
      </c>
      <c r="M132" s="29">
        <f>IF(Model!E132=Model!$K132,SMALL(Model!$E132:'Model'!$H132,2)-Model!$K132,0)</f>
        <v>0</v>
      </c>
      <c r="N132" s="29">
        <f>IF(Model!F132=Model!$K132,SMALL(Model!$E132:'Model'!$H132,2)-Model!$K132,0)</f>
        <v>0</v>
      </c>
      <c r="O132" s="29">
        <f>IF(Model!G132=Model!$K132,SMALL(Model!$E132:'Model'!$H132,2)-Model!$K132,0)</f>
        <v>0</v>
      </c>
      <c r="P132" s="29">
        <f>IF(Model!H132=Model!$K132,SMALL(Model!$E132:'Model'!$H132,2)-Model!$K132,0)</f>
        <v>0.88778980327350476</v>
      </c>
      <c r="R132" s="23">
        <v>1</v>
      </c>
      <c r="S132" s="23">
        <f>(1-IF(Model!M132=0,0,INDEX('Branch Closure Driven Attrition'!$D$9:$G$12,MATCH(Model!$B132,'Branch Closure Driven Attrition'!$C$9:$C$12,TRUE),MATCH(Model!M132,'Branch Closure Driven Attrition'!$D$8:$G$8,TRUE))))</f>
        <v>1</v>
      </c>
      <c r="T132" s="23">
        <f>(1-IF(Model!N132=0,0,INDEX('Branch Closure Driven Attrition'!$D$9:$G$12,MATCH(Model!$B132,'Branch Closure Driven Attrition'!$C$9:$C$12,TRUE),MATCH(Model!N132,'Branch Closure Driven Attrition'!$D$8:$G$8,TRUE))))</f>
        <v>1</v>
      </c>
      <c r="U132" s="23">
        <f>(1-IF(Model!O132=0,0,INDEX('Branch Closure Driven Attrition'!$D$9:$G$12,MATCH(Model!$B132,'Branch Closure Driven Attrition'!$C$9:$C$12,TRUE),MATCH(Model!O132,'Branch Closure Driven Attrition'!$D$8:$G$8,TRUE))))</f>
        <v>1</v>
      </c>
      <c r="V132" s="23">
        <f>(1-IF(Model!P132=0,0,INDEX('Branch Closure Driven Attrition'!$D$9:$G$12,MATCH(Model!$B132,'Branch Closure Driven Attrition'!$C$9:$C$12,TRUE),MATCH(Model!P132,'Branch Closure Driven Attrition'!$D$8:$G$8,TRUE))))</f>
        <v>0.7</v>
      </c>
      <c r="W132" s="29"/>
      <c r="X132" s="23">
        <f>Model!R132</f>
        <v>1</v>
      </c>
      <c r="Y132" s="23">
        <f>IF(Model!$C132&lt;'Fee Driven Attrition'!$I$8,1-IF(Model!Y$13='Fee Driven Attrition'!$J$7,'Fee Driven Attrition'!$J$8,'Fee Driven Attrition'!$K$8),1)</f>
        <v>1</v>
      </c>
      <c r="Z132" s="23">
        <f>IF(Model!$C132&lt;'Fee Driven Attrition'!$I$9,1-IF(Model!Z$13='Fee Driven Attrition'!$J$7,'Fee Driven Attrition'!$J$9,'Fee Driven Attrition'!$K$9),1)</f>
        <v>1</v>
      </c>
      <c r="AA132" s="23">
        <f>IF(Model!$C132&lt;'Fee Driven Attrition'!$I$8,1-IF(Model!AA$13='Fee Driven Attrition'!$J$7,'Fee Driven Attrition'!$J$8,'Fee Driven Attrition'!$K$8),1)</f>
        <v>1</v>
      </c>
      <c r="AB132" s="23">
        <f>IF(Model!$C132&lt;'Fee Driven Attrition'!$I$9,1-IF(Model!AB$13='Fee Driven Attrition'!$J$7,'Fee Driven Attrition'!$J$9,'Fee Driven Attrition'!$K$9),1)</f>
        <v>1</v>
      </c>
      <c r="AC132" s="29"/>
      <c r="AD132" s="23"/>
      <c r="AE132" s="23">
        <f>INDEX(Model!$R132:$V132,,MATCH(Model!AE$14,Model!$R$14:'Model'!$V$14,FALSE))*INDEX(Model!$X132:$AB132,MATCH(Model!AE$12+Model!AE$13,Model!$X$14:$AB$14,FALSE))</f>
        <v>1</v>
      </c>
      <c r="AF132" s="23">
        <f>INDEX(Model!$R132:$V132,,MATCH(Model!AF$14,Model!$R$14:'Model'!$V$14,FALSE))*INDEX(Model!$X132:$AB132,MATCH(Model!AF$12+Model!AF$13,Model!$X$14:$AB$14,FALSE))</f>
        <v>1</v>
      </c>
      <c r="AG132" s="23">
        <f>INDEX(Model!$R132:$V132,,MATCH(Model!AG$14,Model!$R$14:'Model'!$V$14,FALSE))*INDEX(Model!$X132:$AB132,MATCH(Model!AG$12+Model!AG$13,Model!$X$14:$AB$14,FALSE))</f>
        <v>1</v>
      </c>
      <c r="AH132" s="23">
        <f>INDEX(Model!$R132:$V132,,MATCH(Model!AH$14,Model!$R$14:'Model'!$V$14,FALSE))*INDEX(Model!$X132:$AB132,MATCH(Model!AH$12+Model!AH$13,Model!$X$14:$AB$14,FALSE))</f>
        <v>1</v>
      </c>
      <c r="AI132" s="23">
        <f>INDEX(Model!$R132:$V132,,MATCH(Model!AI$14,Model!$R$14:'Model'!$V$14,FALSE))*INDEX(Model!$X132:$AB132,MATCH(Model!AI$12+Model!AI$13,Model!$X$14:$AB$14,FALSE))</f>
        <v>0.7</v>
      </c>
      <c r="AJ132" s="23">
        <f>INDEX(Model!$R132:$V132,,MATCH(Model!AJ$14,Model!$R$14:'Model'!$V$14,FALSE))*INDEX(Model!$X132:$AB132,MATCH(Model!AJ$12+Model!AJ$13,Model!$X$14:$AB$14,FALSE))</f>
        <v>1</v>
      </c>
      <c r="AK132" s="23">
        <f>INDEX(Model!$R132:$V132,,MATCH(Model!AK$14,Model!$R$14:'Model'!$V$14,FALSE))*INDEX(Model!$X132:$AB132,MATCH(Model!AK$12+Model!AK$13,Model!$X$14:$AB$14,FALSE))</f>
        <v>1</v>
      </c>
      <c r="AL132" s="23">
        <f>INDEX(Model!$R132:$V132,,MATCH(Model!AL$14,Model!$R$14:'Model'!$V$14,FALSE))*INDEX(Model!$X132:$AB132,MATCH(Model!AL$12+Model!AL$13,Model!$X$14:$AB$14,FALSE))</f>
        <v>1</v>
      </c>
      <c r="AM132" s="23">
        <f>INDEX(Model!$R132:$V132,,MATCH(Model!AM$14,Model!$R$14:'Model'!$V$14,FALSE))*INDEX(Model!$X132:$AB132,MATCH(Model!AM$12+Model!AM$13,Model!$X$14:$AB$14,FALSE))</f>
        <v>1</v>
      </c>
      <c r="AN132" s="23">
        <f>INDEX(Model!$R132:$V132,,MATCH(Model!AN$14,Model!$R$14:'Model'!$V$14,FALSE))*INDEX(Model!$X132:$AB132,MATCH(Model!AN$12+Model!AN$13,Model!$X$14:$AB$14,FALSE))</f>
        <v>0.7</v>
      </c>
      <c r="AO132" s="23">
        <f>INDEX(Model!$R132:$V132,,MATCH(Model!AO$14,Model!$R$14:'Model'!$V$14,FALSE))*INDEX(Model!$X132:$AB132,MATCH(Model!AO$12+Model!AO$13,Model!$X$14:$AB$14,FALSE))</f>
        <v>1</v>
      </c>
      <c r="AP132" s="23">
        <f>INDEX(Model!$R132:$V132,,MATCH(Model!AP$14,Model!$R$14:'Model'!$V$14,FALSE))*INDEX(Model!$X132:$AB132,MATCH(Model!AP$12+Model!AP$13,Model!$X$14:$AB$14,FALSE))</f>
        <v>1</v>
      </c>
      <c r="AQ132" s="23">
        <f>INDEX(Model!$R132:$V132,,MATCH(Model!AQ$14,Model!$R$14:'Model'!$V$14,FALSE))*INDEX(Model!$X132:$AB132,MATCH(Model!AQ$12+Model!AQ$13,Model!$X$14:$AB$14,FALSE))</f>
        <v>1</v>
      </c>
      <c r="AR132" s="23">
        <f>INDEX(Model!$R132:$V132,,MATCH(Model!AR$14,Model!$R$14:'Model'!$V$14,FALSE))*INDEX(Model!$X132:$AB132,MATCH(Model!AR$12+Model!AR$13,Model!$X$14:$AB$14,FALSE))</f>
        <v>1</v>
      </c>
      <c r="AS132" s="23">
        <f>INDEX(Model!$R132:$V132,,MATCH(Model!AS$14,Model!$R$14:'Model'!$V$14,FALSE))*INDEX(Model!$X132:$AB132,MATCH(Model!AS$12+Model!AS$13,Model!$X$14:$AB$14,FALSE))</f>
        <v>0.7</v>
      </c>
      <c r="AT132" s="23">
        <f>INDEX(Model!$R132:$V132,,MATCH(Model!AT$14,Model!$R$14:'Model'!$V$14,FALSE))*INDEX(Model!$X132:$AB132,MATCH(Model!AT$12+Model!AT$13,Model!$X$14:$AB$14,FALSE))</f>
        <v>1</v>
      </c>
      <c r="AU132" s="23">
        <f>INDEX(Model!$R132:$V132,,MATCH(Model!AU$14,Model!$R$14:'Model'!$V$14,FALSE))*INDEX(Model!$X132:$AB132,MATCH(Model!AU$12+Model!AU$13,Model!$X$14:$AB$14,FALSE))</f>
        <v>1</v>
      </c>
      <c r="AV132" s="23">
        <f>INDEX(Model!$R132:$V132,,MATCH(Model!AV$14,Model!$R$14:'Model'!$V$14,FALSE))*INDEX(Model!$X132:$AB132,MATCH(Model!AV$12+Model!AV$13,Model!$X$14:$AB$14,FALSE))</f>
        <v>1</v>
      </c>
      <c r="AW132" s="23">
        <f>INDEX(Model!$R132:$V132,,MATCH(Model!AW$14,Model!$R$14:'Model'!$V$14,FALSE))*INDEX(Model!$X132:$AB132,MATCH(Model!AW$12+Model!AW$13,Model!$X$14:$AB$14,FALSE))</f>
        <v>1</v>
      </c>
      <c r="AX132" s="23">
        <f>INDEX(Model!$R132:$V132,,MATCH(Model!AX$14,Model!$R$14:'Model'!$V$14,FALSE))*INDEX(Model!$X132:$AB132,MATCH(Model!AX$12+Model!AX$13,Model!$X$14:$AB$14,FALSE))</f>
        <v>0.7</v>
      </c>
      <c r="AY132" s="23">
        <f>INDEX(Model!$R132:$V132,,MATCH(Model!AY$14,Model!$R$14:'Model'!$V$14,FALSE))*INDEX(Model!$X132:$AB132,MATCH(Model!AY$12+Model!AY$13,Model!$X$14:$AB$14,FALSE))</f>
        <v>1</v>
      </c>
      <c r="AZ132" s="23">
        <f>INDEX(Model!$R132:$V132,,MATCH(Model!AZ$14,Model!$R$14:'Model'!$V$14,FALSE))*INDEX(Model!$X132:$AB132,MATCH(Model!AZ$12+Model!AZ$13,Model!$X$14:$AB$14,FALSE))</f>
        <v>1</v>
      </c>
      <c r="BA132" s="23">
        <f>INDEX(Model!$R132:$V132,,MATCH(Model!BA$14,Model!$R$14:'Model'!$V$14,FALSE))*INDEX(Model!$X132:$AB132,MATCH(Model!BA$12+Model!BA$13,Model!$X$14:$AB$14,FALSE))</f>
        <v>1</v>
      </c>
      <c r="BB132" s="23">
        <f>INDEX(Model!$R132:$V132,,MATCH(Model!BB$14,Model!$R$14:'Model'!$V$14,FALSE))*INDEX(Model!$X132:$AB132,MATCH(Model!BB$12+Model!BB$13,Model!$X$14:$AB$14,FALSE))</f>
        <v>1</v>
      </c>
      <c r="BC132" s="23">
        <f>INDEX(Model!$R132:$V132,,MATCH(Model!BC$14,Model!$R$14:'Model'!$V$14,FALSE))*INDEX(Model!$X132:$AB132,MATCH(Model!BC$12+Model!BC$13,Model!$X$14:$AB$14,FALSE))</f>
        <v>0.7</v>
      </c>
      <c r="BD132" s="60"/>
      <c r="BE132" s="33">
        <f>Model!C132*1%</f>
        <v>172.262703478106</v>
      </c>
      <c r="BF132" s="1"/>
      <c r="BG132" s="1"/>
      <c r="BH132" s="38">
        <f>IF(Model!$C132&lt;Model!CI$12,Model!CI$13,0)</f>
        <v>0</v>
      </c>
      <c r="BI132" s="38">
        <f>IF(Model!$C132&lt;Model!CJ$12,Model!CJ$13,0)</f>
        <v>0</v>
      </c>
      <c r="BJ132" s="38">
        <f>IF(Model!$C132&lt;Model!CK$12,Model!CK$13,0)</f>
        <v>0</v>
      </c>
      <c r="BK132" s="38">
        <f>IF(Model!$C132&lt;Model!CL$12,Model!CL$13,0)</f>
        <v>0</v>
      </c>
      <c r="BL132" s="38">
        <f>IF(Model!$C132&lt;Model!CM$12,Model!CM$13,0)</f>
        <v>0</v>
      </c>
      <c r="BM132" s="38">
        <f>IF(Model!$C132&lt;Model!CN$12,Model!CN$13,0)</f>
        <v>0</v>
      </c>
      <c r="BN132" s="38">
        <f>IF(Model!$C132&lt;Model!CO$12,Model!CO$13,0)</f>
        <v>0</v>
      </c>
      <c r="BO132" s="38">
        <f>IF(Model!$C132&lt;Model!CP$12,Model!CP$13,0)</f>
        <v>0</v>
      </c>
      <c r="BP132" s="38">
        <f>IF(Model!$C132&lt;Model!CQ$12,Model!CQ$13,0)</f>
        <v>0</v>
      </c>
      <c r="BQ132" s="38">
        <f>IF(Model!$C132&lt;Model!CR$12,Model!CR$13,0)</f>
        <v>0</v>
      </c>
      <c r="BR132" s="38">
        <f>IF(Model!$C132&lt;Model!CS$12,Model!CS$13,0)</f>
        <v>0</v>
      </c>
      <c r="BS132" s="38">
        <f>IF(Model!$C132&lt;Model!CT$12,Model!CT$13,0)</f>
        <v>0</v>
      </c>
      <c r="BT132" s="38">
        <f>IF(Model!$C132&lt;Model!CU$12,Model!CU$13,0)</f>
        <v>0</v>
      </c>
      <c r="BU132" s="38">
        <f>IF(Model!$C132&lt;Model!CV$12,Model!CV$13,0)</f>
        <v>0</v>
      </c>
      <c r="BV132" s="38">
        <f>IF(Model!$C132&lt;Model!CW$12,Model!CW$13,0)</f>
        <v>0</v>
      </c>
      <c r="BW132" s="38">
        <f>IF(Model!$C132&lt;Model!CX$12,Model!CX$13,0)</f>
        <v>0</v>
      </c>
      <c r="BX132" s="38">
        <f>IF(Model!$C132&lt;Model!CY$12,Model!CY$13,0)</f>
        <v>0</v>
      </c>
      <c r="BY132" s="38">
        <f>IF(Model!$C132&lt;Model!CZ$12,Model!CZ$13,0)</f>
        <v>0</v>
      </c>
      <c r="BZ132" s="38">
        <f>IF(Model!$C132&lt;Model!DA$12,Model!DA$13,0)</f>
        <v>0</v>
      </c>
      <c r="CA132" s="38">
        <f>IF(Model!$C132&lt;Model!DB$12,Model!DB$13,0)</f>
        <v>0</v>
      </c>
      <c r="CB132" s="38">
        <f>IF(Model!$C132&lt;Model!DC$12,Model!DC$13,0)</f>
        <v>0</v>
      </c>
      <c r="CC132" s="38">
        <f>IF(Model!$C132&lt;Model!DD$12,Model!DD$13,0)</f>
        <v>0</v>
      </c>
      <c r="CD132" s="38">
        <f>IF(Model!$C132&lt;Model!DE$12,Model!DE$13,0)</f>
        <v>0</v>
      </c>
      <c r="CE132" s="38">
        <f>IF(Model!$C132&lt;Model!DF$12,Model!DF$13,0)</f>
        <v>0</v>
      </c>
      <c r="CF132" s="38">
        <f>IF(Model!$C132&lt;Model!DG$12,Model!DG$13,0)</f>
        <v>0</v>
      </c>
      <c r="CG132" s="1"/>
      <c r="CH132" s="1"/>
      <c r="CI132" s="40">
        <f>Model!$BE132+Model!BH132-50</f>
        <v>122.262703478106</v>
      </c>
      <c r="CJ132" s="40">
        <f>Model!$BE132+Model!BI132-50</f>
        <v>122.262703478106</v>
      </c>
      <c r="CK132" s="40">
        <f>Model!$BE132+Model!BJ132-50</f>
        <v>122.262703478106</v>
      </c>
      <c r="CL132" s="40">
        <f>Model!$BE132+Model!BK132-50</f>
        <v>122.262703478106</v>
      </c>
      <c r="CM132" s="40">
        <f>Model!$BE132+Model!BL132-50</f>
        <v>122.262703478106</v>
      </c>
      <c r="CN132" s="40">
        <f>Model!$BE132+Model!BM132-50</f>
        <v>122.262703478106</v>
      </c>
      <c r="CO132" s="40">
        <f>Model!$BE132+Model!BN132-50</f>
        <v>122.262703478106</v>
      </c>
      <c r="CP132" s="40">
        <f>Model!$BE132+Model!BO132-50</f>
        <v>122.262703478106</v>
      </c>
      <c r="CQ132" s="40">
        <f>Model!$BE132+Model!BP132-50</f>
        <v>122.262703478106</v>
      </c>
      <c r="CR132" s="40">
        <f>Model!$BE132+Model!BQ132-50</f>
        <v>122.262703478106</v>
      </c>
      <c r="CS132" s="40">
        <f>Model!$BE132+Model!BR132-50</f>
        <v>122.262703478106</v>
      </c>
      <c r="CT132" s="40">
        <f>Model!$BE132+Model!BS132-50</f>
        <v>122.262703478106</v>
      </c>
      <c r="CU132" s="40">
        <f>Model!$BE132+Model!BT132-50</f>
        <v>122.262703478106</v>
      </c>
      <c r="CV132" s="40">
        <f>Model!$BE132+Model!BU132-50</f>
        <v>122.262703478106</v>
      </c>
      <c r="CW132" s="40">
        <f>Model!$BE132+Model!BV132-50</f>
        <v>122.262703478106</v>
      </c>
      <c r="CX132" s="40">
        <f>Model!$BE132+Model!BW132-50</f>
        <v>122.262703478106</v>
      </c>
      <c r="CY132" s="40">
        <f>Model!$BE132+Model!BX132-50</f>
        <v>122.262703478106</v>
      </c>
      <c r="CZ132" s="40">
        <f>Model!$BE132+Model!BY132-50</f>
        <v>122.262703478106</v>
      </c>
      <c r="DA132" s="40">
        <f>Model!$BE132+Model!BZ132-50</f>
        <v>122.262703478106</v>
      </c>
      <c r="DB132" s="40">
        <f>Model!$BE132+Model!CA132-50</f>
        <v>122.262703478106</v>
      </c>
      <c r="DC132" s="40">
        <f>Model!$BE132+Model!CB132-50</f>
        <v>122.262703478106</v>
      </c>
      <c r="DD132" s="40">
        <f>Model!$BE132+Model!CC132-50</f>
        <v>122.262703478106</v>
      </c>
      <c r="DE132" s="40">
        <f>Model!$BE132+Model!CD132-50</f>
        <v>122.262703478106</v>
      </c>
      <c r="DF132" s="40">
        <f>Model!$BE132+Model!CE132-50</f>
        <v>122.262703478106</v>
      </c>
      <c r="DG132" s="40">
        <f>Model!$BE132+Model!CF132-50</f>
        <v>122.262703478106</v>
      </c>
      <c r="DH132" s="36"/>
      <c r="DI132" s="36"/>
      <c r="DJ132" s="40">
        <f>Model!AE132*Model!CI132</f>
        <v>122.262703478106</v>
      </c>
      <c r="DK132" s="40">
        <f>Model!AF132*Model!CJ132</f>
        <v>122.262703478106</v>
      </c>
      <c r="DL132" s="40">
        <f>Model!AG132*Model!CK132</f>
        <v>122.262703478106</v>
      </c>
      <c r="DM132" s="40">
        <f>Model!AH132*Model!CL132</f>
        <v>122.262703478106</v>
      </c>
      <c r="DN132" s="40">
        <f>Model!AI132*Model!CM132</f>
        <v>85.583892434674198</v>
      </c>
      <c r="DO132" s="40">
        <f>Model!AJ132*Model!CN132</f>
        <v>122.262703478106</v>
      </c>
      <c r="DP132" s="40">
        <f>Model!AK132*Model!CO132</f>
        <v>122.262703478106</v>
      </c>
      <c r="DQ132" s="40">
        <f>Model!AL132*Model!CP132</f>
        <v>122.262703478106</v>
      </c>
      <c r="DR132" s="40">
        <f>Model!AM132*Model!CQ132</f>
        <v>122.262703478106</v>
      </c>
      <c r="DS132" s="40">
        <f>Model!AN132*Model!CR132</f>
        <v>85.583892434674198</v>
      </c>
      <c r="DT132" s="40">
        <f>Model!AO132*Model!CS132</f>
        <v>122.262703478106</v>
      </c>
      <c r="DU132" s="40">
        <f>Model!AP132*Model!CT132</f>
        <v>122.262703478106</v>
      </c>
      <c r="DV132" s="40">
        <f>Model!AQ132*Model!CU132</f>
        <v>122.262703478106</v>
      </c>
      <c r="DW132" s="40">
        <f>Model!AR132*Model!CV132</f>
        <v>122.262703478106</v>
      </c>
      <c r="DX132" s="40">
        <f>Model!AS132*Model!CW132</f>
        <v>85.583892434674198</v>
      </c>
      <c r="DY132" s="40">
        <f>Model!AT132*Model!CX132</f>
        <v>122.262703478106</v>
      </c>
      <c r="DZ132" s="40">
        <f>Model!AU132*Model!CY132</f>
        <v>122.262703478106</v>
      </c>
      <c r="EA132" s="40">
        <f>Model!AV132*Model!CZ132</f>
        <v>122.262703478106</v>
      </c>
      <c r="EB132" s="40">
        <f>Model!AW132*Model!DA132</f>
        <v>122.262703478106</v>
      </c>
      <c r="EC132" s="40">
        <f>Model!AX132*Model!DB132</f>
        <v>85.583892434674198</v>
      </c>
      <c r="ED132" s="40">
        <f>Model!AY132*Model!DC132</f>
        <v>122.262703478106</v>
      </c>
      <c r="EE132" s="40">
        <f>Model!AZ132*Model!DD132</f>
        <v>122.262703478106</v>
      </c>
      <c r="EF132" s="40">
        <f>Model!BA132*Model!DE132</f>
        <v>122.262703478106</v>
      </c>
      <c r="EG132" s="40">
        <f>Model!BB132*Model!DF132</f>
        <v>122.262703478106</v>
      </c>
      <c r="EH132" s="40">
        <f>Model!BC132*Model!DG132</f>
        <v>85.583892434674198</v>
      </c>
      <c r="EI132" s="36"/>
      <c r="EJ132" s="36"/>
      <c r="EK132" s="36"/>
      <c r="EL132" s="36"/>
      <c r="EM132" s="36"/>
      <c r="EN132" s="36"/>
      <c r="EO132" s="36"/>
      <c r="EP132" s="36"/>
      <c r="EQ132" s="36"/>
      <c r="ER132" s="36"/>
      <c r="ES132" s="36"/>
      <c r="ET132" s="36"/>
      <c r="EU132" s="36"/>
    </row>
    <row r="133" spans="1:151">
      <c r="A133">
        <v>1132</v>
      </c>
      <c r="B133" s="29">
        <f>INDEX('Customer Longevity'!$A$7:$A$206,MATCH(Scratch!A133,'Customer Longevity'!$B$7:$B$206,0))</f>
        <v>4.1953767269286999</v>
      </c>
      <c r="C133" s="3">
        <f ca="1">VLOOKUP(A133,'Average Balance'!A:B,2,FALSE)</f>
        <v>30429.246612830349</v>
      </c>
      <c r="D133" s="3"/>
      <c r="E133" s="29">
        <f>INDEX('Distance to Each Branch'!$C$7:$C$806,MATCH(Scratch!$A133&amp;Scratch!E$14,'Distance to Each Branch'!$K$7:$K$806,0))</f>
        <v>1.7359184433315809</v>
      </c>
      <c r="F133" s="29">
        <f>INDEX('Distance to Each Branch'!$C$7:$C$806,MATCH(Scratch!$A133&amp;Scratch!F$14,'Distance to Each Branch'!$K$7:$K$806,0))</f>
        <v>5.2736178064538164</v>
      </c>
      <c r="G133" s="29">
        <f>INDEX('Distance to Each Branch'!$C$7:$C$806,MATCH(Scratch!$A133&amp;Scratch!G$14,'Distance to Each Branch'!$K$7:$K$806,0))</f>
        <v>3.9387956352649804</v>
      </c>
      <c r="H133" s="29">
        <f>INDEX('Distance to Each Branch'!$C$7:$C$806,MATCH(Scratch!$A133&amp;Scratch!H$14,'Distance to Each Branch'!$K$7:$K$806,0))</f>
        <v>4.4261749846999638</v>
      </c>
      <c r="I133" s="29" t="str">
        <f t="shared" si="26"/>
        <v>Branch A</v>
      </c>
      <c r="K133" s="34">
        <f>MIN(Model!E133:'Model'!H133)</f>
        <v>1.7359184433315809</v>
      </c>
      <c r="L133" s="34">
        <v>0</v>
      </c>
      <c r="M133" s="29">
        <f>IF(Model!E133=Model!$K133,SMALL(Model!$E133:'Model'!$H133,2)-Model!$K133,0)</f>
        <v>2.2028771919333998</v>
      </c>
      <c r="N133" s="29">
        <f>IF(Model!F133=Model!$K133,SMALL(Model!$E133:'Model'!$H133,2)-Model!$K133,0)</f>
        <v>0</v>
      </c>
      <c r="O133" s="29">
        <f>IF(Model!G133=Model!$K133,SMALL(Model!$E133:'Model'!$H133,2)-Model!$K133,0)</f>
        <v>0</v>
      </c>
      <c r="P133" s="29">
        <f>IF(Model!H133=Model!$K133,SMALL(Model!$E133:'Model'!$H133,2)-Model!$K133,0)</f>
        <v>0</v>
      </c>
      <c r="R133" s="23">
        <v>1</v>
      </c>
      <c r="S133" s="23">
        <f>(1-IF(Model!M133=0,0,INDEX('Branch Closure Driven Attrition'!$D$9:$G$12,MATCH(Model!$B133,'Branch Closure Driven Attrition'!$C$9:$C$12,TRUE),MATCH(Model!M133,'Branch Closure Driven Attrition'!$D$8:$G$8,TRUE))))</f>
        <v>0.6</v>
      </c>
      <c r="T133" s="23">
        <f>(1-IF(Model!N133=0,0,INDEX('Branch Closure Driven Attrition'!$D$9:$G$12,MATCH(Model!$B133,'Branch Closure Driven Attrition'!$C$9:$C$12,TRUE),MATCH(Model!N133,'Branch Closure Driven Attrition'!$D$8:$G$8,TRUE))))</f>
        <v>1</v>
      </c>
      <c r="U133" s="23">
        <f>(1-IF(Model!O133=0,0,INDEX('Branch Closure Driven Attrition'!$D$9:$G$12,MATCH(Model!$B133,'Branch Closure Driven Attrition'!$C$9:$C$12,TRUE),MATCH(Model!O133,'Branch Closure Driven Attrition'!$D$8:$G$8,TRUE))))</f>
        <v>1</v>
      </c>
      <c r="V133" s="23">
        <f>(1-IF(Model!P133=0,0,INDEX('Branch Closure Driven Attrition'!$D$9:$G$12,MATCH(Model!$B133,'Branch Closure Driven Attrition'!$C$9:$C$12,TRUE),MATCH(Model!P133,'Branch Closure Driven Attrition'!$D$8:$G$8,TRUE))))</f>
        <v>1</v>
      </c>
      <c r="W133" s="29"/>
      <c r="X133" s="23">
        <f>Model!R133</f>
        <v>1</v>
      </c>
      <c r="Y133" s="23">
        <f>IF(Model!$C133&lt;'Fee Driven Attrition'!$I$8,1-IF(Model!Y$13='Fee Driven Attrition'!$J$7,'Fee Driven Attrition'!$J$8,'Fee Driven Attrition'!$K$8),1)</f>
        <v>1</v>
      </c>
      <c r="Z133" s="23">
        <f>IF(Model!$C133&lt;'Fee Driven Attrition'!$I$9,1-IF(Model!Z$13='Fee Driven Attrition'!$J$7,'Fee Driven Attrition'!$J$9,'Fee Driven Attrition'!$K$9),1)</f>
        <v>1</v>
      </c>
      <c r="AA133" s="23">
        <f>IF(Model!$C133&lt;'Fee Driven Attrition'!$I$8,1-IF(Model!AA$13='Fee Driven Attrition'!$J$7,'Fee Driven Attrition'!$J$8,'Fee Driven Attrition'!$K$8),1)</f>
        <v>1</v>
      </c>
      <c r="AB133" s="23">
        <f>IF(Model!$C133&lt;'Fee Driven Attrition'!$I$9,1-IF(Model!AB$13='Fee Driven Attrition'!$J$7,'Fee Driven Attrition'!$J$9,'Fee Driven Attrition'!$K$9),1)</f>
        <v>1</v>
      </c>
      <c r="AC133" s="29"/>
      <c r="AD133" s="23"/>
      <c r="AE133" s="23">
        <f>INDEX(Model!$R133:$V133,,MATCH(Model!AE$14,Model!$R$14:'Model'!$V$14,FALSE))*INDEX(Model!$X133:$AB133,MATCH(Model!AE$12+Model!AE$13,Model!$X$14:$AB$14,FALSE))</f>
        <v>1</v>
      </c>
      <c r="AF133" s="23">
        <f>INDEX(Model!$R133:$V133,,MATCH(Model!AF$14,Model!$R$14:'Model'!$V$14,FALSE))*INDEX(Model!$X133:$AB133,MATCH(Model!AF$12+Model!AF$13,Model!$X$14:$AB$14,FALSE))</f>
        <v>0.6</v>
      </c>
      <c r="AG133" s="23">
        <f>INDEX(Model!$R133:$V133,,MATCH(Model!AG$14,Model!$R$14:'Model'!$V$14,FALSE))*INDEX(Model!$X133:$AB133,MATCH(Model!AG$12+Model!AG$13,Model!$X$14:$AB$14,FALSE))</f>
        <v>1</v>
      </c>
      <c r="AH133" s="23">
        <f>INDEX(Model!$R133:$V133,,MATCH(Model!AH$14,Model!$R$14:'Model'!$V$14,FALSE))*INDEX(Model!$X133:$AB133,MATCH(Model!AH$12+Model!AH$13,Model!$X$14:$AB$14,FALSE))</f>
        <v>1</v>
      </c>
      <c r="AI133" s="23">
        <f>INDEX(Model!$R133:$V133,,MATCH(Model!AI$14,Model!$R$14:'Model'!$V$14,FALSE))*INDEX(Model!$X133:$AB133,MATCH(Model!AI$12+Model!AI$13,Model!$X$14:$AB$14,FALSE))</f>
        <v>1</v>
      </c>
      <c r="AJ133" s="23">
        <f>INDEX(Model!$R133:$V133,,MATCH(Model!AJ$14,Model!$R$14:'Model'!$V$14,FALSE))*INDEX(Model!$X133:$AB133,MATCH(Model!AJ$12+Model!AJ$13,Model!$X$14:$AB$14,FALSE))</f>
        <v>1</v>
      </c>
      <c r="AK133" s="23">
        <f>INDEX(Model!$R133:$V133,,MATCH(Model!AK$14,Model!$R$14:'Model'!$V$14,FALSE))*INDEX(Model!$X133:$AB133,MATCH(Model!AK$12+Model!AK$13,Model!$X$14:$AB$14,FALSE))</f>
        <v>0.6</v>
      </c>
      <c r="AL133" s="23">
        <f>INDEX(Model!$R133:$V133,,MATCH(Model!AL$14,Model!$R$14:'Model'!$V$14,FALSE))*INDEX(Model!$X133:$AB133,MATCH(Model!AL$12+Model!AL$13,Model!$X$14:$AB$14,FALSE))</f>
        <v>1</v>
      </c>
      <c r="AM133" s="23">
        <f>INDEX(Model!$R133:$V133,,MATCH(Model!AM$14,Model!$R$14:'Model'!$V$14,FALSE))*INDEX(Model!$X133:$AB133,MATCH(Model!AM$12+Model!AM$13,Model!$X$14:$AB$14,FALSE))</f>
        <v>1</v>
      </c>
      <c r="AN133" s="23">
        <f>INDEX(Model!$R133:$V133,,MATCH(Model!AN$14,Model!$R$14:'Model'!$V$14,FALSE))*INDEX(Model!$X133:$AB133,MATCH(Model!AN$12+Model!AN$13,Model!$X$14:$AB$14,FALSE))</f>
        <v>1</v>
      </c>
      <c r="AO133" s="23">
        <f>INDEX(Model!$R133:$V133,,MATCH(Model!AO$14,Model!$R$14:'Model'!$V$14,FALSE))*INDEX(Model!$X133:$AB133,MATCH(Model!AO$12+Model!AO$13,Model!$X$14:$AB$14,FALSE))</f>
        <v>1</v>
      </c>
      <c r="AP133" s="23">
        <f>INDEX(Model!$R133:$V133,,MATCH(Model!AP$14,Model!$R$14:'Model'!$V$14,FALSE))*INDEX(Model!$X133:$AB133,MATCH(Model!AP$12+Model!AP$13,Model!$X$14:$AB$14,FALSE))</f>
        <v>0.6</v>
      </c>
      <c r="AQ133" s="23">
        <f>INDEX(Model!$R133:$V133,,MATCH(Model!AQ$14,Model!$R$14:'Model'!$V$14,FALSE))*INDEX(Model!$X133:$AB133,MATCH(Model!AQ$12+Model!AQ$13,Model!$X$14:$AB$14,FALSE))</f>
        <v>1</v>
      </c>
      <c r="AR133" s="23">
        <f>INDEX(Model!$R133:$V133,,MATCH(Model!AR$14,Model!$R$14:'Model'!$V$14,FALSE))*INDEX(Model!$X133:$AB133,MATCH(Model!AR$12+Model!AR$13,Model!$X$14:$AB$14,FALSE))</f>
        <v>1</v>
      </c>
      <c r="AS133" s="23">
        <f>INDEX(Model!$R133:$V133,,MATCH(Model!AS$14,Model!$R$14:'Model'!$V$14,FALSE))*INDEX(Model!$X133:$AB133,MATCH(Model!AS$12+Model!AS$13,Model!$X$14:$AB$14,FALSE))</f>
        <v>1</v>
      </c>
      <c r="AT133" s="23">
        <f>INDEX(Model!$R133:$V133,,MATCH(Model!AT$14,Model!$R$14:'Model'!$V$14,FALSE))*INDEX(Model!$X133:$AB133,MATCH(Model!AT$12+Model!AT$13,Model!$X$14:$AB$14,FALSE))</f>
        <v>1</v>
      </c>
      <c r="AU133" s="23">
        <f>INDEX(Model!$R133:$V133,,MATCH(Model!AU$14,Model!$R$14:'Model'!$V$14,FALSE))*INDEX(Model!$X133:$AB133,MATCH(Model!AU$12+Model!AU$13,Model!$X$14:$AB$14,FALSE))</f>
        <v>0.6</v>
      </c>
      <c r="AV133" s="23">
        <f>INDEX(Model!$R133:$V133,,MATCH(Model!AV$14,Model!$R$14:'Model'!$V$14,FALSE))*INDEX(Model!$X133:$AB133,MATCH(Model!AV$12+Model!AV$13,Model!$X$14:$AB$14,FALSE))</f>
        <v>1</v>
      </c>
      <c r="AW133" s="23">
        <f>INDEX(Model!$R133:$V133,,MATCH(Model!AW$14,Model!$R$14:'Model'!$V$14,FALSE))*INDEX(Model!$X133:$AB133,MATCH(Model!AW$12+Model!AW$13,Model!$X$14:$AB$14,FALSE))</f>
        <v>1</v>
      </c>
      <c r="AX133" s="23">
        <f>INDEX(Model!$R133:$V133,,MATCH(Model!AX$14,Model!$R$14:'Model'!$V$14,FALSE))*INDEX(Model!$X133:$AB133,MATCH(Model!AX$12+Model!AX$13,Model!$X$14:$AB$14,FALSE))</f>
        <v>1</v>
      </c>
      <c r="AY133" s="23">
        <f>INDEX(Model!$R133:$V133,,MATCH(Model!AY$14,Model!$R$14:'Model'!$V$14,FALSE))*INDEX(Model!$X133:$AB133,MATCH(Model!AY$12+Model!AY$13,Model!$X$14:$AB$14,FALSE))</f>
        <v>1</v>
      </c>
      <c r="AZ133" s="23">
        <f>INDEX(Model!$R133:$V133,,MATCH(Model!AZ$14,Model!$R$14:'Model'!$V$14,FALSE))*INDEX(Model!$X133:$AB133,MATCH(Model!AZ$12+Model!AZ$13,Model!$X$14:$AB$14,FALSE))</f>
        <v>0.6</v>
      </c>
      <c r="BA133" s="23">
        <f>INDEX(Model!$R133:$V133,,MATCH(Model!BA$14,Model!$R$14:'Model'!$V$14,FALSE))*INDEX(Model!$X133:$AB133,MATCH(Model!BA$12+Model!BA$13,Model!$X$14:$AB$14,FALSE))</f>
        <v>1</v>
      </c>
      <c r="BB133" s="23">
        <f>INDEX(Model!$R133:$V133,,MATCH(Model!BB$14,Model!$R$14:'Model'!$V$14,FALSE))*INDEX(Model!$X133:$AB133,MATCH(Model!BB$12+Model!BB$13,Model!$X$14:$AB$14,FALSE))</f>
        <v>1</v>
      </c>
      <c r="BC133" s="23">
        <f>INDEX(Model!$R133:$V133,,MATCH(Model!BC$14,Model!$R$14:'Model'!$V$14,FALSE))*INDEX(Model!$X133:$AB133,MATCH(Model!BC$12+Model!BC$13,Model!$X$14:$AB$14,FALSE))</f>
        <v>1</v>
      </c>
      <c r="BD133" s="60"/>
      <c r="BE133" s="33">
        <f>Model!C133*1%</f>
        <v>304.29246612830349</v>
      </c>
      <c r="BF133" s="1"/>
      <c r="BG133" s="1"/>
      <c r="BH133" s="38">
        <f>IF(Model!$C133&lt;Model!CI$12,Model!CI$13,0)</f>
        <v>0</v>
      </c>
      <c r="BI133" s="38">
        <f>IF(Model!$C133&lt;Model!CJ$12,Model!CJ$13,0)</f>
        <v>0</v>
      </c>
      <c r="BJ133" s="38">
        <f>IF(Model!$C133&lt;Model!CK$12,Model!CK$13,0)</f>
        <v>0</v>
      </c>
      <c r="BK133" s="38">
        <f>IF(Model!$C133&lt;Model!CL$12,Model!CL$13,0)</f>
        <v>0</v>
      </c>
      <c r="BL133" s="38">
        <f>IF(Model!$C133&lt;Model!CM$12,Model!CM$13,0)</f>
        <v>0</v>
      </c>
      <c r="BM133" s="38">
        <f>IF(Model!$C133&lt;Model!CN$12,Model!CN$13,0)</f>
        <v>0</v>
      </c>
      <c r="BN133" s="38">
        <f>IF(Model!$C133&lt;Model!CO$12,Model!CO$13,0)</f>
        <v>0</v>
      </c>
      <c r="BO133" s="38">
        <f>IF(Model!$C133&lt;Model!CP$12,Model!CP$13,0)</f>
        <v>0</v>
      </c>
      <c r="BP133" s="38">
        <f>IF(Model!$C133&lt;Model!CQ$12,Model!CQ$13,0)</f>
        <v>0</v>
      </c>
      <c r="BQ133" s="38">
        <f>IF(Model!$C133&lt;Model!CR$12,Model!CR$13,0)</f>
        <v>0</v>
      </c>
      <c r="BR133" s="38">
        <f>IF(Model!$C133&lt;Model!CS$12,Model!CS$13,0)</f>
        <v>0</v>
      </c>
      <c r="BS133" s="38">
        <f>IF(Model!$C133&lt;Model!CT$12,Model!CT$13,0)</f>
        <v>0</v>
      </c>
      <c r="BT133" s="38">
        <f>IF(Model!$C133&lt;Model!CU$12,Model!CU$13,0)</f>
        <v>0</v>
      </c>
      <c r="BU133" s="38">
        <f>IF(Model!$C133&lt;Model!CV$12,Model!CV$13,0)</f>
        <v>0</v>
      </c>
      <c r="BV133" s="38">
        <f>IF(Model!$C133&lt;Model!CW$12,Model!CW$13,0)</f>
        <v>0</v>
      </c>
      <c r="BW133" s="38">
        <f>IF(Model!$C133&lt;Model!CX$12,Model!CX$13,0)</f>
        <v>0</v>
      </c>
      <c r="BX133" s="38">
        <f>IF(Model!$C133&lt;Model!CY$12,Model!CY$13,0)</f>
        <v>0</v>
      </c>
      <c r="BY133" s="38">
        <f>IF(Model!$C133&lt;Model!CZ$12,Model!CZ$13,0)</f>
        <v>0</v>
      </c>
      <c r="BZ133" s="38">
        <f>IF(Model!$C133&lt;Model!DA$12,Model!DA$13,0)</f>
        <v>0</v>
      </c>
      <c r="CA133" s="38">
        <f>IF(Model!$C133&lt;Model!DB$12,Model!DB$13,0)</f>
        <v>0</v>
      </c>
      <c r="CB133" s="38">
        <f>IF(Model!$C133&lt;Model!DC$12,Model!DC$13,0)</f>
        <v>0</v>
      </c>
      <c r="CC133" s="38">
        <f>IF(Model!$C133&lt;Model!DD$12,Model!DD$13,0)</f>
        <v>0</v>
      </c>
      <c r="CD133" s="38">
        <f>IF(Model!$C133&lt;Model!DE$12,Model!DE$13,0)</f>
        <v>0</v>
      </c>
      <c r="CE133" s="38">
        <f>IF(Model!$C133&lt;Model!DF$12,Model!DF$13,0)</f>
        <v>0</v>
      </c>
      <c r="CF133" s="38">
        <f>IF(Model!$C133&lt;Model!DG$12,Model!DG$13,0)</f>
        <v>0</v>
      </c>
      <c r="CG133" s="1"/>
      <c r="CH133" s="1"/>
      <c r="CI133" s="40">
        <f>Model!$BE133+Model!BH133-50</f>
        <v>254.29246612830349</v>
      </c>
      <c r="CJ133" s="40">
        <f>Model!$BE133+Model!BI133-50</f>
        <v>254.29246612830349</v>
      </c>
      <c r="CK133" s="40">
        <f>Model!$BE133+Model!BJ133-50</f>
        <v>254.29246612830349</v>
      </c>
      <c r="CL133" s="40">
        <f>Model!$BE133+Model!BK133-50</f>
        <v>254.29246612830349</v>
      </c>
      <c r="CM133" s="40">
        <f>Model!$BE133+Model!BL133-50</f>
        <v>254.29246612830349</v>
      </c>
      <c r="CN133" s="40">
        <f>Model!$BE133+Model!BM133-50</f>
        <v>254.29246612830349</v>
      </c>
      <c r="CO133" s="40">
        <f>Model!$BE133+Model!BN133-50</f>
        <v>254.29246612830349</v>
      </c>
      <c r="CP133" s="40">
        <f>Model!$BE133+Model!BO133-50</f>
        <v>254.29246612830349</v>
      </c>
      <c r="CQ133" s="40">
        <f>Model!$BE133+Model!BP133-50</f>
        <v>254.29246612830349</v>
      </c>
      <c r="CR133" s="40">
        <f>Model!$BE133+Model!BQ133-50</f>
        <v>254.29246612830349</v>
      </c>
      <c r="CS133" s="40">
        <f>Model!$BE133+Model!BR133-50</f>
        <v>254.29246612830349</v>
      </c>
      <c r="CT133" s="40">
        <f>Model!$BE133+Model!BS133-50</f>
        <v>254.29246612830349</v>
      </c>
      <c r="CU133" s="40">
        <f>Model!$BE133+Model!BT133-50</f>
        <v>254.29246612830349</v>
      </c>
      <c r="CV133" s="40">
        <f>Model!$BE133+Model!BU133-50</f>
        <v>254.29246612830349</v>
      </c>
      <c r="CW133" s="40">
        <f>Model!$BE133+Model!BV133-50</f>
        <v>254.29246612830349</v>
      </c>
      <c r="CX133" s="40">
        <f>Model!$BE133+Model!BW133-50</f>
        <v>254.29246612830349</v>
      </c>
      <c r="CY133" s="40">
        <f>Model!$BE133+Model!BX133-50</f>
        <v>254.29246612830349</v>
      </c>
      <c r="CZ133" s="40">
        <f>Model!$BE133+Model!BY133-50</f>
        <v>254.29246612830349</v>
      </c>
      <c r="DA133" s="40">
        <f>Model!$BE133+Model!BZ133-50</f>
        <v>254.29246612830349</v>
      </c>
      <c r="DB133" s="40">
        <f>Model!$BE133+Model!CA133-50</f>
        <v>254.29246612830349</v>
      </c>
      <c r="DC133" s="40">
        <f>Model!$BE133+Model!CB133-50</f>
        <v>254.29246612830349</v>
      </c>
      <c r="DD133" s="40">
        <f>Model!$BE133+Model!CC133-50</f>
        <v>254.29246612830349</v>
      </c>
      <c r="DE133" s="40">
        <f>Model!$BE133+Model!CD133-50</f>
        <v>254.29246612830349</v>
      </c>
      <c r="DF133" s="40">
        <f>Model!$BE133+Model!CE133-50</f>
        <v>254.29246612830349</v>
      </c>
      <c r="DG133" s="40">
        <f>Model!$BE133+Model!CF133-50</f>
        <v>254.29246612830349</v>
      </c>
      <c r="DH133" s="36"/>
      <c r="DI133" s="36"/>
      <c r="DJ133" s="40">
        <f>Model!AE133*Model!CI133</f>
        <v>254.29246612830349</v>
      </c>
      <c r="DK133" s="40">
        <f>Model!AF133*Model!CJ133</f>
        <v>152.5754796769821</v>
      </c>
      <c r="DL133" s="40">
        <f>Model!AG133*Model!CK133</f>
        <v>254.29246612830349</v>
      </c>
      <c r="DM133" s="40">
        <f>Model!AH133*Model!CL133</f>
        <v>254.29246612830349</v>
      </c>
      <c r="DN133" s="40">
        <f>Model!AI133*Model!CM133</f>
        <v>254.29246612830349</v>
      </c>
      <c r="DO133" s="40">
        <f>Model!AJ133*Model!CN133</f>
        <v>254.29246612830349</v>
      </c>
      <c r="DP133" s="40">
        <f>Model!AK133*Model!CO133</f>
        <v>152.5754796769821</v>
      </c>
      <c r="DQ133" s="40">
        <f>Model!AL133*Model!CP133</f>
        <v>254.29246612830349</v>
      </c>
      <c r="DR133" s="40">
        <f>Model!AM133*Model!CQ133</f>
        <v>254.29246612830349</v>
      </c>
      <c r="DS133" s="40">
        <f>Model!AN133*Model!CR133</f>
        <v>254.29246612830349</v>
      </c>
      <c r="DT133" s="40">
        <f>Model!AO133*Model!CS133</f>
        <v>254.29246612830349</v>
      </c>
      <c r="DU133" s="40">
        <f>Model!AP133*Model!CT133</f>
        <v>152.5754796769821</v>
      </c>
      <c r="DV133" s="40">
        <f>Model!AQ133*Model!CU133</f>
        <v>254.29246612830349</v>
      </c>
      <c r="DW133" s="40">
        <f>Model!AR133*Model!CV133</f>
        <v>254.29246612830349</v>
      </c>
      <c r="DX133" s="40">
        <f>Model!AS133*Model!CW133</f>
        <v>254.29246612830349</v>
      </c>
      <c r="DY133" s="40">
        <f>Model!AT133*Model!CX133</f>
        <v>254.29246612830349</v>
      </c>
      <c r="DZ133" s="40">
        <f>Model!AU133*Model!CY133</f>
        <v>152.5754796769821</v>
      </c>
      <c r="EA133" s="40">
        <f>Model!AV133*Model!CZ133</f>
        <v>254.29246612830349</v>
      </c>
      <c r="EB133" s="40">
        <f>Model!AW133*Model!DA133</f>
        <v>254.29246612830349</v>
      </c>
      <c r="EC133" s="40">
        <f>Model!AX133*Model!DB133</f>
        <v>254.29246612830349</v>
      </c>
      <c r="ED133" s="40">
        <f>Model!AY133*Model!DC133</f>
        <v>254.29246612830349</v>
      </c>
      <c r="EE133" s="40">
        <f>Model!AZ133*Model!DD133</f>
        <v>152.5754796769821</v>
      </c>
      <c r="EF133" s="40">
        <f>Model!BA133*Model!DE133</f>
        <v>254.29246612830349</v>
      </c>
      <c r="EG133" s="40">
        <f>Model!BB133*Model!DF133</f>
        <v>254.29246612830349</v>
      </c>
      <c r="EH133" s="40">
        <f>Model!BC133*Model!DG133</f>
        <v>254.29246612830349</v>
      </c>
      <c r="EI133" s="36"/>
      <c r="EJ133" s="36"/>
      <c r="EK133" s="36"/>
      <c r="EL133" s="36"/>
      <c r="EM133" s="36"/>
      <c r="EN133" s="36"/>
      <c r="EO133" s="36"/>
      <c r="EP133" s="36"/>
      <c r="EQ133" s="36"/>
      <c r="ER133" s="36"/>
      <c r="ES133" s="36"/>
      <c r="ET133" s="36"/>
      <c r="EU133" s="36"/>
    </row>
    <row r="134" spans="1:151">
      <c r="A134">
        <v>1050</v>
      </c>
      <c r="B134" s="29">
        <f>INDEX('Customer Longevity'!$A$7:$A$206,MATCH(Scratch!A134,'Customer Longevity'!$B$7:$B$206,0))</f>
        <v>13.472993349049135</v>
      </c>
      <c r="C134" s="3">
        <f ca="1">VLOOKUP(A134,'Average Balance'!A:B,2,FALSE)</f>
        <v>11995.639427354285</v>
      </c>
      <c r="D134" s="3"/>
      <c r="E134" s="29">
        <f>INDEX('Distance to Each Branch'!$C$7:$C$806,MATCH(Scratch!$A134&amp;Scratch!E$14,'Distance to Each Branch'!$K$7:$K$806,0))</f>
        <v>3.7395709906194585</v>
      </c>
      <c r="F134" s="29">
        <f>INDEX('Distance to Each Branch'!$C$7:$C$806,MATCH(Scratch!$A134&amp;Scratch!F$14,'Distance to Each Branch'!$K$7:$K$806,0))</f>
        <v>1.1035859615777821</v>
      </c>
      <c r="G134" s="29">
        <f>INDEX('Distance to Each Branch'!$C$7:$C$806,MATCH(Scratch!$A134&amp;Scratch!G$14,'Distance to Each Branch'!$K$7:$K$806,0))</f>
        <v>1.6882161672005775</v>
      </c>
      <c r="H134" s="29">
        <f>INDEX('Distance to Each Branch'!$C$7:$C$806,MATCH(Scratch!$A134&amp;Scratch!H$14,'Distance to Each Branch'!$K$7:$K$806,0))</f>
        <v>3.5686407749777596</v>
      </c>
      <c r="I134" s="29" t="str">
        <f t="shared" si="26"/>
        <v>Branch B</v>
      </c>
      <c r="K134" s="34">
        <f>MIN(Model!E134:'Model'!H134)</f>
        <v>1.1035859615777821</v>
      </c>
      <c r="L134" s="34">
        <v>0</v>
      </c>
      <c r="M134" s="29">
        <f>IF(Model!E134=Model!$K134,SMALL(Model!$E134:'Model'!$H134,2)-Model!$K134,0)</f>
        <v>0</v>
      </c>
      <c r="N134" s="29">
        <f>IF(Model!F134=Model!$K134,SMALL(Model!$E134:'Model'!$H134,2)-Model!$K134,0)</f>
        <v>0.58463020562279544</v>
      </c>
      <c r="O134" s="29">
        <f>IF(Model!G134=Model!$K134,SMALL(Model!$E134:'Model'!$H134,2)-Model!$K134,0)</f>
        <v>0</v>
      </c>
      <c r="P134" s="29">
        <f>IF(Model!H134=Model!$K134,SMALL(Model!$E134:'Model'!$H134,2)-Model!$K134,0)</f>
        <v>0</v>
      </c>
      <c r="R134" s="23">
        <v>1</v>
      </c>
      <c r="S134" s="23">
        <f>(1-IF(Model!M134=0,0,INDEX('Branch Closure Driven Attrition'!$D$9:$G$12,MATCH(Model!$B134,'Branch Closure Driven Attrition'!$C$9:$C$12,TRUE),MATCH(Model!M134,'Branch Closure Driven Attrition'!$D$8:$G$8,TRUE))))</f>
        <v>1</v>
      </c>
      <c r="T134" s="23">
        <f>(1-IF(Model!N134=0,0,INDEX('Branch Closure Driven Attrition'!$D$9:$G$12,MATCH(Model!$B134,'Branch Closure Driven Attrition'!$C$9:$C$12,TRUE),MATCH(Model!N134,'Branch Closure Driven Attrition'!$D$8:$G$8,TRUE))))</f>
        <v>0.7</v>
      </c>
      <c r="U134" s="23">
        <f>(1-IF(Model!O134=0,0,INDEX('Branch Closure Driven Attrition'!$D$9:$G$12,MATCH(Model!$B134,'Branch Closure Driven Attrition'!$C$9:$C$12,TRUE),MATCH(Model!O134,'Branch Closure Driven Attrition'!$D$8:$G$8,TRUE))))</f>
        <v>1</v>
      </c>
      <c r="V134" s="23">
        <f>(1-IF(Model!P134=0,0,INDEX('Branch Closure Driven Attrition'!$D$9:$G$12,MATCH(Model!$B134,'Branch Closure Driven Attrition'!$C$9:$C$12,TRUE),MATCH(Model!P134,'Branch Closure Driven Attrition'!$D$8:$G$8,TRUE))))</f>
        <v>1</v>
      </c>
      <c r="W134" s="29"/>
      <c r="X134" s="23">
        <f>Model!R134</f>
        <v>1</v>
      </c>
      <c r="Y134" s="23">
        <f>IF(Model!$C134&lt;'Fee Driven Attrition'!$I$8,1-IF(Model!Y$13='Fee Driven Attrition'!$J$7,'Fee Driven Attrition'!$J$8,'Fee Driven Attrition'!$K$8),1)</f>
        <v>0.9</v>
      </c>
      <c r="Z134" s="23">
        <f>IF(Model!$C134&lt;'Fee Driven Attrition'!$I$9,1-IF(Model!Z$13='Fee Driven Attrition'!$J$7,'Fee Driven Attrition'!$J$9,'Fee Driven Attrition'!$K$9),1)</f>
        <v>0.95</v>
      </c>
      <c r="AA134" s="23">
        <f>IF(Model!$C134&lt;'Fee Driven Attrition'!$I$8,1-IF(Model!AA$13='Fee Driven Attrition'!$J$7,'Fee Driven Attrition'!$J$8,'Fee Driven Attrition'!$K$8),1)</f>
        <v>0.8</v>
      </c>
      <c r="AB134" s="23">
        <f>IF(Model!$C134&lt;'Fee Driven Attrition'!$I$9,1-IF(Model!AB$13='Fee Driven Attrition'!$J$7,'Fee Driven Attrition'!$J$9,'Fee Driven Attrition'!$K$9),1)</f>
        <v>0.85</v>
      </c>
      <c r="AC134" s="29"/>
      <c r="AD134" s="23"/>
      <c r="AE134" s="23">
        <f>INDEX(Model!$R134:$V134,,MATCH(Model!AE$14,Model!$R$14:'Model'!$V$14,FALSE))*INDEX(Model!$X134:$AB134,MATCH(Model!AE$12+Model!AE$13,Model!$X$14:$AB$14,FALSE))</f>
        <v>1</v>
      </c>
      <c r="AF134" s="23">
        <f>INDEX(Model!$R134:$V134,,MATCH(Model!AF$14,Model!$R$14:'Model'!$V$14,FALSE))*INDEX(Model!$X134:$AB134,MATCH(Model!AF$12+Model!AF$13,Model!$X$14:$AB$14,FALSE))</f>
        <v>1</v>
      </c>
      <c r="AG134" s="23">
        <f>INDEX(Model!$R134:$V134,,MATCH(Model!AG$14,Model!$R$14:'Model'!$V$14,FALSE))*INDEX(Model!$X134:$AB134,MATCH(Model!AG$12+Model!AG$13,Model!$X$14:$AB$14,FALSE))</f>
        <v>0.7</v>
      </c>
      <c r="AH134" s="23">
        <f>INDEX(Model!$R134:$V134,,MATCH(Model!AH$14,Model!$R$14:'Model'!$V$14,FALSE))*INDEX(Model!$X134:$AB134,MATCH(Model!AH$12+Model!AH$13,Model!$X$14:$AB$14,FALSE))</f>
        <v>1</v>
      </c>
      <c r="AI134" s="23">
        <f>INDEX(Model!$R134:$V134,,MATCH(Model!AI$14,Model!$R$14:'Model'!$V$14,FALSE))*INDEX(Model!$X134:$AB134,MATCH(Model!AI$12+Model!AI$13,Model!$X$14:$AB$14,FALSE))</f>
        <v>1</v>
      </c>
      <c r="AJ134" s="23">
        <f>INDEX(Model!$R134:$V134,,MATCH(Model!AJ$14,Model!$R$14:'Model'!$V$14,FALSE))*INDEX(Model!$X134:$AB134,MATCH(Model!AJ$12+Model!AJ$13,Model!$X$14:$AB$14,FALSE))</f>
        <v>0.9</v>
      </c>
      <c r="AK134" s="23">
        <f>INDEX(Model!$R134:$V134,,MATCH(Model!AK$14,Model!$R$14:'Model'!$V$14,FALSE))*INDEX(Model!$X134:$AB134,MATCH(Model!AK$12+Model!AK$13,Model!$X$14:$AB$14,FALSE))</f>
        <v>0.9</v>
      </c>
      <c r="AL134" s="23">
        <f>INDEX(Model!$R134:$V134,,MATCH(Model!AL$14,Model!$R$14:'Model'!$V$14,FALSE))*INDEX(Model!$X134:$AB134,MATCH(Model!AL$12+Model!AL$13,Model!$X$14:$AB$14,FALSE))</f>
        <v>0.63</v>
      </c>
      <c r="AM134" s="23">
        <f>INDEX(Model!$R134:$V134,,MATCH(Model!AM$14,Model!$R$14:'Model'!$V$14,FALSE))*INDEX(Model!$X134:$AB134,MATCH(Model!AM$12+Model!AM$13,Model!$X$14:$AB$14,FALSE))</f>
        <v>0.9</v>
      </c>
      <c r="AN134" s="23">
        <f>INDEX(Model!$R134:$V134,,MATCH(Model!AN$14,Model!$R$14:'Model'!$V$14,FALSE))*INDEX(Model!$X134:$AB134,MATCH(Model!AN$12+Model!AN$13,Model!$X$14:$AB$14,FALSE))</f>
        <v>0.9</v>
      </c>
      <c r="AO134" s="23">
        <f>INDEX(Model!$R134:$V134,,MATCH(Model!AO$14,Model!$R$14:'Model'!$V$14,FALSE))*INDEX(Model!$X134:$AB134,MATCH(Model!AO$12+Model!AO$13,Model!$X$14:$AB$14,FALSE))</f>
        <v>0.95</v>
      </c>
      <c r="AP134" s="23">
        <f>INDEX(Model!$R134:$V134,,MATCH(Model!AP$14,Model!$R$14:'Model'!$V$14,FALSE))*INDEX(Model!$X134:$AB134,MATCH(Model!AP$12+Model!AP$13,Model!$X$14:$AB$14,FALSE))</f>
        <v>0.95</v>
      </c>
      <c r="AQ134" s="23">
        <f>INDEX(Model!$R134:$V134,,MATCH(Model!AQ$14,Model!$R$14:'Model'!$V$14,FALSE))*INDEX(Model!$X134:$AB134,MATCH(Model!AQ$12+Model!AQ$13,Model!$X$14:$AB$14,FALSE))</f>
        <v>0.66499999999999992</v>
      </c>
      <c r="AR134" s="23">
        <f>INDEX(Model!$R134:$V134,,MATCH(Model!AR$14,Model!$R$14:'Model'!$V$14,FALSE))*INDEX(Model!$X134:$AB134,MATCH(Model!AR$12+Model!AR$13,Model!$X$14:$AB$14,FALSE))</f>
        <v>0.95</v>
      </c>
      <c r="AS134" s="23">
        <f>INDEX(Model!$R134:$V134,,MATCH(Model!AS$14,Model!$R$14:'Model'!$V$14,FALSE))*INDEX(Model!$X134:$AB134,MATCH(Model!AS$12+Model!AS$13,Model!$X$14:$AB$14,FALSE))</f>
        <v>0.95</v>
      </c>
      <c r="AT134" s="23">
        <f>INDEX(Model!$R134:$V134,,MATCH(Model!AT$14,Model!$R$14:'Model'!$V$14,FALSE))*INDEX(Model!$X134:$AB134,MATCH(Model!AT$12+Model!AT$13,Model!$X$14:$AB$14,FALSE))</f>
        <v>0.8</v>
      </c>
      <c r="AU134" s="23">
        <f>INDEX(Model!$R134:$V134,,MATCH(Model!AU$14,Model!$R$14:'Model'!$V$14,FALSE))*INDEX(Model!$X134:$AB134,MATCH(Model!AU$12+Model!AU$13,Model!$X$14:$AB$14,FALSE))</f>
        <v>0.8</v>
      </c>
      <c r="AV134" s="23">
        <f>INDEX(Model!$R134:$V134,,MATCH(Model!AV$14,Model!$R$14:'Model'!$V$14,FALSE))*INDEX(Model!$X134:$AB134,MATCH(Model!AV$12+Model!AV$13,Model!$X$14:$AB$14,FALSE))</f>
        <v>0.55999999999999994</v>
      </c>
      <c r="AW134" s="23">
        <f>INDEX(Model!$R134:$V134,,MATCH(Model!AW$14,Model!$R$14:'Model'!$V$14,FALSE))*INDEX(Model!$X134:$AB134,MATCH(Model!AW$12+Model!AW$13,Model!$X$14:$AB$14,FALSE))</f>
        <v>0.8</v>
      </c>
      <c r="AX134" s="23">
        <f>INDEX(Model!$R134:$V134,,MATCH(Model!AX$14,Model!$R$14:'Model'!$V$14,FALSE))*INDEX(Model!$X134:$AB134,MATCH(Model!AX$12+Model!AX$13,Model!$X$14:$AB$14,FALSE))</f>
        <v>0.8</v>
      </c>
      <c r="AY134" s="23">
        <f>INDEX(Model!$R134:$V134,,MATCH(Model!AY$14,Model!$R$14:'Model'!$V$14,FALSE))*INDEX(Model!$X134:$AB134,MATCH(Model!AY$12+Model!AY$13,Model!$X$14:$AB$14,FALSE))</f>
        <v>0.85</v>
      </c>
      <c r="AZ134" s="23">
        <f>INDEX(Model!$R134:$V134,,MATCH(Model!AZ$14,Model!$R$14:'Model'!$V$14,FALSE))*INDEX(Model!$X134:$AB134,MATCH(Model!AZ$12+Model!AZ$13,Model!$X$14:$AB$14,FALSE))</f>
        <v>0.85</v>
      </c>
      <c r="BA134" s="23">
        <f>INDEX(Model!$R134:$V134,,MATCH(Model!BA$14,Model!$R$14:'Model'!$V$14,FALSE))*INDEX(Model!$X134:$AB134,MATCH(Model!BA$12+Model!BA$13,Model!$X$14:$AB$14,FALSE))</f>
        <v>0.59499999999999997</v>
      </c>
      <c r="BB134" s="23">
        <f>INDEX(Model!$R134:$V134,,MATCH(Model!BB$14,Model!$R$14:'Model'!$V$14,FALSE))*INDEX(Model!$X134:$AB134,MATCH(Model!BB$12+Model!BB$13,Model!$X$14:$AB$14,FALSE))</f>
        <v>0.85</v>
      </c>
      <c r="BC134" s="23">
        <f>INDEX(Model!$R134:$V134,,MATCH(Model!BC$14,Model!$R$14:'Model'!$V$14,FALSE))*INDEX(Model!$X134:$AB134,MATCH(Model!BC$12+Model!BC$13,Model!$X$14:$AB$14,FALSE))</f>
        <v>0.85</v>
      </c>
      <c r="BD134" s="60"/>
      <c r="BE134" s="33">
        <f>Model!C134*1%</f>
        <v>119.95639427354286</v>
      </c>
      <c r="BF134" s="1"/>
      <c r="BG134" s="1"/>
      <c r="BH134" s="38">
        <f>IF(Model!$C134&lt;Model!CI$12,Model!CI$13,0)</f>
        <v>0</v>
      </c>
      <c r="BI134" s="38">
        <f>IF(Model!$C134&lt;Model!CJ$12,Model!CJ$13,0)</f>
        <v>0</v>
      </c>
      <c r="BJ134" s="38">
        <f>IF(Model!$C134&lt;Model!CK$12,Model!CK$13,0)</f>
        <v>0</v>
      </c>
      <c r="BK134" s="38">
        <f>IF(Model!$C134&lt;Model!CL$12,Model!CL$13,0)</f>
        <v>0</v>
      </c>
      <c r="BL134" s="38">
        <f>IF(Model!$C134&lt;Model!CM$12,Model!CM$13,0)</f>
        <v>0</v>
      </c>
      <c r="BM134" s="38">
        <f>IF(Model!$C134&lt;Model!CN$12,Model!CN$13,0)</f>
        <v>40</v>
      </c>
      <c r="BN134" s="38">
        <f>IF(Model!$C134&lt;Model!CO$12,Model!CO$13,0)</f>
        <v>40</v>
      </c>
      <c r="BO134" s="38">
        <f>IF(Model!$C134&lt;Model!CP$12,Model!CP$13,0)</f>
        <v>40</v>
      </c>
      <c r="BP134" s="38">
        <f>IF(Model!$C134&lt;Model!CQ$12,Model!CQ$13,0)</f>
        <v>40</v>
      </c>
      <c r="BQ134" s="38">
        <f>IF(Model!$C134&lt;Model!CR$12,Model!CR$13,0)</f>
        <v>40</v>
      </c>
      <c r="BR134" s="38">
        <f>IF(Model!$C134&lt;Model!CS$12,Model!CS$13,0)</f>
        <v>40</v>
      </c>
      <c r="BS134" s="38">
        <f>IF(Model!$C134&lt;Model!CT$12,Model!CT$13,0)</f>
        <v>40</v>
      </c>
      <c r="BT134" s="38">
        <f>IF(Model!$C134&lt;Model!CU$12,Model!CU$13,0)</f>
        <v>40</v>
      </c>
      <c r="BU134" s="38">
        <f>IF(Model!$C134&lt;Model!CV$12,Model!CV$13,0)</f>
        <v>40</v>
      </c>
      <c r="BV134" s="38">
        <f>IF(Model!$C134&lt;Model!CW$12,Model!CW$13,0)</f>
        <v>40</v>
      </c>
      <c r="BW134" s="38">
        <f>IF(Model!$C134&lt;Model!CX$12,Model!CX$13,0)</f>
        <v>60</v>
      </c>
      <c r="BX134" s="38">
        <f>IF(Model!$C134&lt;Model!CY$12,Model!CY$13,0)</f>
        <v>60</v>
      </c>
      <c r="BY134" s="38">
        <f>IF(Model!$C134&lt;Model!CZ$12,Model!CZ$13,0)</f>
        <v>60</v>
      </c>
      <c r="BZ134" s="38">
        <f>IF(Model!$C134&lt;Model!DA$12,Model!DA$13,0)</f>
        <v>60</v>
      </c>
      <c r="CA134" s="38">
        <f>IF(Model!$C134&lt;Model!DB$12,Model!DB$13,0)</f>
        <v>60</v>
      </c>
      <c r="CB134" s="38">
        <f>IF(Model!$C134&lt;Model!DC$12,Model!DC$13,0)</f>
        <v>60</v>
      </c>
      <c r="CC134" s="38">
        <f>IF(Model!$C134&lt;Model!DD$12,Model!DD$13,0)</f>
        <v>60</v>
      </c>
      <c r="CD134" s="38">
        <f>IF(Model!$C134&lt;Model!DE$12,Model!DE$13,0)</f>
        <v>60</v>
      </c>
      <c r="CE134" s="38">
        <f>IF(Model!$C134&lt;Model!DF$12,Model!DF$13,0)</f>
        <v>60</v>
      </c>
      <c r="CF134" s="38">
        <f>IF(Model!$C134&lt;Model!DG$12,Model!DG$13,0)</f>
        <v>60</v>
      </c>
      <c r="CG134" s="1"/>
      <c r="CH134" s="1"/>
      <c r="CI134" s="40">
        <f>Model!$BE134+Model!BH134-50</f>
        <v>69.956394273542855</v>
      </c>
      <c r="CJ134" s="40">
        <f>Model!$BE134+Model!BI134-50</f>
        <v>69.956394273542855</v>
      </c>
      <c r="CK134" s="40">
        <f>Model!$BE134+Model!BJ134-50</f>
        <v>69.956394273542855</v>
      </c>
      <c r="CL134" s="40">
        <f>Model!$BE134+Model!BK134-50</f>
        <v>69.956394273542855</v>
      </c>
      <c r="CM134" s="40">
        <f>Model!$BE134+Model!BL134-50</f>
        <v>69.956394273542855</v>
      </c>
      <c r="CN134" s="40">
        <f>Model!$BE134+Model!BM134-50</f>
        <v>109.95639427354286</v>
      </c>
      <c r="CO134" s="40">
        <f>Model!$BE134+Model!BN134-50</f>
        <v>109.95639427354286</v>
      </c>
      <c r="CP134" s="40">
        <f>Model!$BE134+Model!BO134-50</f>
        <v>109.95639427354286</v>
      </c>
      <c r="CQ134" s="40">
        <f>Model!$BE134+Model!BP134-50</f>
        <v>109.95639427354286</v>
      </c>
      <c r="CR134" s="40">
        <f>Model!$BE134+Model!BQ134-50</f>
        <v>109.95639427354286</v>
      </c>
      <c r="CS134" s="40">
        <f>Model!$BE134+Model!BR134-50</f>
        <v>109.95639427354286</v>
      </c>
      <c r="CT134" s="40">
        <f>Model!$BE134+Model!BS134-50</f>
        <v>109.95639427354286</v>
      </c>
      <c r="CU134" s="40">
        <f>Model!$BE134+Model!BT134-50</f>
        <v>109.95639427354286</v>
      </c>
      <c r="CV134" s="40">
        <f>Model!$BE134+Model!BU134-50</f>
        <v>109.95639427354286</v>
      </c>
      <c r="CW134" s="40">
        <f>Model!$BE134+Model!BV134-50</f>
        <v>109.95639427354286</v>
      </c>
      <c r="CX134" s="40">
        <f>Model!$BE134+Model!BW134-50</f>
        <v>129.95639427354286</v>
      </c>
      <c r="CY134" s="40">
        <f>Model!$BE134+Model!BX134-50</f>
        <v>129.95639427354286</v>
      </c>
      <c r="CZ134" s="40">
        <f>Model!$BE134+Model!BY134-50</f>
        <v>129.95639427354286</v>
      </c>
      <c r="DA134" s="40">
        <f>Model!$BE134+Model!BZ134-50</f>
        <v>129.95639427354286</v>
      </c>
      <c r="DB134" s="40">
        <f>Model!$BE134+Model!CA134-50</f>
        <v>129.95639427354286</v>
      </c>
      <c r="DC134" s="40">
        <f>Model!$BE134+Model!CB134-50</f>
        <v>129.95639427354286</v>
      </c>
      <c r="DD134" s="40">
        <f>Model!$BE134+Model!CC134-50</f>
        <v>129.95639427354286</v>
      </c>
      <c r="DE134" s="40">
        <f>Model!$BE134+Model!CD134-50</f>
        <v>129.95639427354286</v>
      </c>
      <c r="DF134" s="40">
        <f>Model!$BE134+Model!CE134-50</f>
        <v>129.95639427354286</v>
      </c>
      <c r="DG134" s="40">
        <f>Model!$BE134+Model!CF134-50</f>
        <v>129.95639427354286</v>
      </c>
      <c r="DH134" s="36"/>
      <c r="DI134" s="36"/>
      <c r="DJ134" s="40">
        <f>Model!AE134*Model!CI134</f>
        <v>69.956394273542855</v>
      </c>
      <c r="DK134" s="40">
        <f>Model!AF134*Model!CJ134</f>
        <v>69.956394273542855</v>
      </c>
      <c r="DL134" s="40">
        <f>Model!AG134*Model!CK134</f>
        <v>48.969475991479996</v>
      </c>
      <c r="DM134" s="40">
        <f>Model!AH134*Model!CL134</f>
        <v>69.956394273542855</v>
      </c>
      <c r="DN134" s="40">
        <f>Model!AI134*Model!CM134</f>
        <v>69.956394273542855</v>
      </c>
      <c r="DO134" s="40">
        <f>Model!AJ134*Model!CN134</f>
        <v>98.960754846188578</v>
      </c>
      <c r="DP134" s="40">
        <f>Model!AK134*Model!CO134</f>
        <v>98.960754846188578</v>
      </c>
      <c r="DQ134" s="40">
        <f>Model!AL134*Model!CP134</f>
        <v>69.272528392332006</v>
      </c>
      <c r="DR134" s="40">
        <f>Model!AM134*Model!CQ134</f>
        <v>98.960754846188578</v>
      </c>
      <c r="DS134" s="40">
        <f>Model!AN134*Model!CR134</f>
        <v>98.960754846188578</v>
      </c>
      <c r="DT134" s="40">
        <f>Model!AO134*Model!CS134</f>
        <v>104.45857455986571</v>
      </c>
      <c r="DU134" s="40">
        <f>Model!AP134*Model!CT134</f>
        <v>104.45857455986571</v>
      </c>
      <c r="DV134" s="40">
        <f>Model!AQ134*Model!CU134</f>
        <v>73.121002191905987</v>
      </c>
      <c r="DW134" s="40">
        <f>Model!AR134*Model!CV134</f>
        <v>104.45857455986571</v>
      </c>
      <c r="DX134" s="40">
        <f>Model!AS134*Model!CW134</f>
        <v>104.45857455986571</v>
      </c>
      <c r="DY134" s="40">
        <f>Model!AT134*Model!CX134</f>
        <v>103.96511541883429</v>
      </c>
      <c r="DZ134" s="40">
        <f>Model!AU134*Model!CY134</f>
        <v>103.96511541883429</v>
      </c>
      <c r="EA134" s="40">
        <f>Model!AV134*Model!CZ134</f>
        <v>72.775580793183991</v>
      </c>
      <c r="EB134" s="40">
        <f>Model!AW134*Model!DA134</f>
        <v>103.96511541883429</v>
      </c>
      <c r="EC134" s="40">
        <f>Model!AX134*Model!DB134</f>
        <v>103.96511541883429</v>
      </c>
      <c r="ED134" s="40">
        <f>Model!AY134*Model!DC134</f>
        <v>110.46293513251142</v>
      </c>
      <c r="EE134" s="40">
        <f>Model!AZ134*Model!DD134</f>
        <v>110.46293513251142</v>
      </c>
      <c r="EF134" s="40">
        <f>Model!BA134*Model!DE134</f>
        <v>77.324054592757989</v>
      </c>
      <c r="EG134" s="40">
        <f>Model!BB134*Model!DF134</f>
        <v>110.46293513251142</v>
      </c>
      <c r="EH134" s="40">
        <f>Model!BC134*Model!DG134</f>
        <v>110.46293513251142</v>
      </c>
      <c r="EI134" s="36"/>
      <c r="EJ134" s="36"/>
      <c r="EK134" s="36"/>
      <c r="EL134" s="36"/>
      <c r="EM134" s="36"/>
      <c r="EN134" s="36"/>
      <c r="EO134" s="36"/>
      <c r="EP134" s="36"/>
      <c r="EQ134" s="36"/>
      <c r="ER134" s="36"/>
      <c r="ES134" s="36"/>
      <c r="ET134" s="36"/>
      <c r="EU134" s="36"/>
    </row>
    <row r="135" spans="1:151">
      <c r="A135">
        <v>1025</v>
      </c>
      <c r="B135" s="29">
        <f>INDEX('Customer Longevity'!$A$7:$A$206,MATCH(Scratch!A135,'Customer Longevity'!$B$7:$B$206,0))</f>
        <v>13.237151288050031</v>
      </c>
      <c r="C135" s="3">
        <f ca="1">VLOOKUP(A135,'Average Balance'!A:B,2,FALSE)</f>
        <v>12904.783032186117</v>
      </c>
      <c r="D135" s="3"/>
      <c r="E135" s="29">
        <f>INDEX('Distance to Each Branch'!$C$7:$C$806,MATCH(Scratch!$A135&amp;Scratch!E$14,'Distance to Each Branch'!$K$7:$K$806,0))</f>
        <v>2.5912575003285592</v>
      </c>
      <c r="F135" s="29">
        <f>INDEX('Distance to Each Branch'!$C$7:$C$806,MATCH(Scratch!$A135&amp;Scratch!F$14,'Distance to Each Branch'!$K$7:$K$806,0))</f>
        <v>0.7726802529321436</v>
      </c>
      <c r="G135" s="29">
        <f>INDEX('Distance to Each Branch'!$C$7:$C$806,MATCH(Scratch!$A135&amp;Scratch!G$14,'Distance to Each Branch'!$K$7:$K$806,0))</f>
        <v>2.0641771946732987</v>
      </c>
      <c r="H135" s="29">
        <f>INDEX('Distance to Each Branch'!$C$7:$C$806,MATCH(Scratch!$A135&amp;Scratch!H$14,'Distance to Each Branch'!$K$7:$K$806,0))</f>
        <v>3.5234179708734392</v>
      </c>
      <c r="I135" s="29" t="str">
        <f t="shared" si="26"/>
        <v>Branch B</v>
      </c>
      <c r="K135" s="34">
        <f>MIN(Model!E135:'Model'!H135)</f>
        <v>0.7726802529321436</v>
      </c>
      <c r="L135" s="34">
        <v>0</v>
      </c>
      <c r="M135" s="29">
        <f>IF(Model!E135=Model!$K135,SMALL(Model!$E135:'Model'!$H135,2)-Model!$K135,0)</f>
        <v>0</v>
      </c>
      <c r="N135" s="29">
        <f>IF(Model!F135=Model!$K135,SMALL(Model!$E135:'Model'!$H135,2)-Model!$K135,0)</f>
        <v>1.2914969417411553</v>
      </c>
      <c r="O135" s="29">
        <f>IF(Model!G135=Model!$K135,SMALL(Model!$E135:'Model'!$H135,2)-Model!$K135,0)</f>
        <v>0</v>
      </c>
      <c r="P135" s="29">
        <f>IF(Model!H135=Model!$K135,SMALL(Model!$E135:'Model'!$H135,2)-Model!$K135,0)</f>
        <v>0</v>
      </c>
      <c r="R135" s="23">
        <v>1</v>
      </c>
      <c r="S135" s="23">
        <f>(1-IF(Model!M135=0,0,INDEX('Branch Closure Driven Attrition'!$D$9:$G$12,MATCH(Model!$B135,'Branch Closure Driven Attrition'!$C$9:$C$12,TRUE),MATCH(Model!M135,'Branch Closure Driven Attrition'!$D$8:$G$8,TRUE))))</f>
        <v>1</v>
      </c>
      <c r="T135" s="23">
        <f>(1-IF(Model!N135=0,0,INDEX('Branch Closure Driven Attrition'!$D$9:$G$12,MATCH(Model!$B135,'Branch Closure Driven Attrition'!$C$9:$C$12,TRUE),MATCH(Model!N135,'Branch Closure Driven Attrition'!$D$8:$G$8,TRUE))))</f>
        <v>0.65</v>
      </c>
      <c r="U135" s="23">
        <f>(1-IF(Model!O135=0,0,INDEX('Branch Closure Driven Attrition'!$D$9:$G$12,MATCH(Model!$B135,'Branch Closure Driven Attrition'!$C$9:$C$12,TRUE),MATCH(Model!O135,'Branch Closure Driven Attrition'!$D$8:$G$8,TRUE))))</f>
        <v>1</v>
      </c>
      <c r="V135" s="23">
        <f>(1-IF(Model!P135=0,0,INDEX('Branch Closure Driven Attrition'!$D$9:$G$12,MATCH(Model!$B135,'Branch Closure Driven Attrition'!$C$9:$C$12,TRUE),MATCH(Model!P135,'Branch Closure Driven Attrition'!$D$8:$G$8,TRUE))))</f>
        <v>1</v>
      </c>
      <c r="W135" s="29"/>
      <c r="X135" s="23">
        <f>Model!R135</f>
        <v>1</v>
      </c>
      <c r="Y135" s="23">
        <f>IF(Model!$C135&lt;'Fee Driven Attrition'!$I$8,1-IF(Model!Y$13='Fee Driven Attrition'!$J$7,'Fee Driven Attrition'!$J$8,'Fee Driven Attrition'!$K$8),1)</f>
        <v>1</v>
      </c>
      <c r="Z135" s="23">
        <f>IF(Model!$C135&lt;'Fee Driven Attrition'!$I$9,1-IF(Model!Z$13='Fee Driven Attrition'!$J$7,'Fee Driven Attrition'!$J$9,'Fee Driven Attrition'!$K$9),1)</f>
        <v>0.95</v>
      </c>
      <c r="AA135" s="23">
        <f>IF(Model!$C135&lt;'Fee Driven Attrition'!$I$8,1-IF(Model!AA$13='Fee Driven Attrition'!$J$7,'Fee Driven Attrition'!$J$8,'Fee Driven Attrition'!$K$8),1)</f>
        <v>1</v>
      </c>
      <c r="AB135" s="23">
        <f>IF(Model!$C135&lt;'Fee Driven Attrition'!$I$9,1-IF(Model!AB$13='Fee Driven Attrition'!$J$7,'Fee Driven Attrition'!$J$9,'Fee Driven Attrition'!$K$9),1)</f>
        <v>0.85</v>
      </c>
      <c r="AC135" s="29"/>
      <c r="AD135" s="23"/>
      <c r="AE135" s="23">
        <f>INDEX(Model!$R135:$V135,,MATCH(Model!AE$14,Model!$R$14:'Model'!$V$14,FALSE))*INDEX(Model!$X135:$AB135,MATCH(Model!AE$12+Model!AE$13,Model!$X$14:$AB$14,FALSE))</f>
        <v>1</v>
      </c>
      <c r="AF135" s="23">
        <f>INDEX(Model!$R135:$V135,,MATCH(Model!AF$14,Model!$R$14:'Model'!$V$14,FALSE))*INDEX(Model!$X135:$AB135,MATCH(Model!AF$12+Model!AF$13,Model!$X$14:$AB$14,FALSE))</f>
        <v>1</v>
      </c>
      <c r="AG135" s="23">
        <f>INDEX(Model!$R135:$V135,,MATCH(Model!AG$14,Model!$R$14:'Model'!$V$14,FALSE))*INDEX(Model!$X135:$AB135,MATCH(Model!AG$12+Model!AG$13,Model!$X$14:$AB$14,FALSE))</f>
        <v>0.65</v>
      </c>
      <c r="AH135" s="23">
        <f>INDEX(Model!$R135:$V135,,MATCH(Model!AH$14,Model!$R$14:'Model'!$V$14,FALSE))*INDEX(Model!$X135:$AB135,MATCH(Model!AH$12+Model!AH$13,Model!$X$14:$AB$14,FALSE))</f>
        <v>1</v>
      </c>
      <c r="AI135" s="23">
        <f>INDEX(Model!$R135:$V135,,MATCH(Model!AI$14,Model!$R$14:'Model'!$V$14,FALSE))*INDEX(Model!$X135:$AB135,MATCH(Model!AI$12+Model!AI$13,Model!$X$14:$AB$14,FALSE))</f>
        <v>1</v>
      </c>
      <c r="AJ135" s="23">
        <f>INDEX(Model!$R135:$V135,,MATCH(Model!AJ$14,Model!$R$14:'Model'!$V$14,FALSE))*INDEX(Model!$X135:$AB135,MATCH(Model!AJ$12+Model!AJ$13,Model!$X$14:$AB$14,FALSE))</f>
        <v>1</v>
      </c>
      <c r="AK135" s="23">
        <f>INDEX(Model!$R135:$V135,,MATCH(Model!AK$14,Model!$R$14:'Model'!$V$14,FALSE))*INDEX(Model!$X135:$AB135,MATCH(Model!AK$12+Model!AK$13,Model!$X$14:$AB$14,FALSE))</f>
        <v>1</v>
      </c>
      <c r="AL135" s="23">
        <f>INDEX(Model!$R135:$V135,,MATCH(Model!AL$14,Model!$R$14:'Model'!$V$14,FALSE))*INDEX(Model!$X135:$AB135,MATCH(Model!AL$12+Model!AL$13,Model!$X$14:$AB$14,FALSE))</f>
        <v>0.65</v>
      </c>
      <c r="AM135" s="23">
        <f>INDEX(Model!$R135:$V135,,MATCH(Model!AM$14,Model!$R$14:'Model'!$V$14,FALSE))*INDEX(Model!$X135:$AB135,MATCH(Model!AM$12+Model!AM$13,Model!$X$14:$AB$14,FALSE))</f>
        <v>1</v>
      </c>
      <c r="AN135" s="23">
        <f>INDEX(Model!$R135:$V135,,MATCH(Model!AN$14,Model!$R$14:'Model'!$V$14,FALSE))*INDEX(Model!$X135:$AB135,MATCH(Model!AN$12+Model!AN$13,Model!$X$14:$AB$14,FALSE))</f>
        <v>1</v>
      </c>
      <c r="AO135" s="23">
        <f>INDEX(Model!$R135:$V135,,MATCH(Model!AO$14,Model!$R$14:'Model'!$V$14,FALSE))*INDEX(Model!$X135:$AB135,MATCH(Model!AO$12+Model!AO$13,Model!$X$14:$AB$14,FALSE))</f>
        <v>0.95</v>
      </c>
      <c r="AP135" s="23">
        <f>INDEX(Model!$R135:$V135,,MATCH(Model!AP$14,Model!$R$14:'Model'!$V$14,FALSE))*INDEX(Model!$X135:$AB135,MATCH(Model!AP$12+Model!AP$13,Model!$X$14:$AB$14,FALSE))</f>
        <v>0.95</v>
      </c>
      <c r="AQ135" s="23">
        <f>INDEX(Model!$R135:$V135,,MATCH(Model!AQ$14,Model!$R$14:'Model'!$V$14,FALSE))*INDEX(Model!$X135:$AB135,MATCH(Model!AQ$12+Model!AQ$13,Model!$X$14:$AB$14,FALSE))</f>
        <v>0.61749999999999994</v>
      </c>
      <c r="AR135" s="23">
        <f>INDEX(Model!$R135:$V135,,MATCH(Model!AR$14,Model!$R$14:'Model'!$V$14,FALSE))*INDEX(Model!$X135:$AB135,MATCH(Model!AR$12+Model!AR$13,Model!$X$14:$AB$14,FALSE))</f>
        <v>0.95</v>
      </c>
      <c r="AS135" s="23">
        <f>INDEX(Model!$R135:$V135,,MATCH(Model!AS$14,Model!$R$14:'Model'!$V$14,FALSE))*INDEX(Model!$X135:$AB135,MATCH(Model!AS$12+Model!AS$13,Model!$X$14:$AB$14,FALSE))</f>
        <v>0.95</v>
      </c>
      <c r="AT135" s="23">
        <f>INDEX(Model!$R135:$V135,,MATCH(Model!AT$14,Model!$R$14:'Model'!$V$14,FALSE))*INDEX(Model!$X135:$AB135,MATCH(Model!AT$12+Model!AT$13,Model!$X$14:$AB$14,FALSE))</f>
        <v>1</v>
      </c>
      <c r="AU135" s="23">
        <f>INDEX(Model!$R135:$V135,,MATCH(Model!AU$14,Model!$R$14:'Model'!$V$14,FALSE))*INDEX(Model!$X135:$AB135,MATCH(Model!AU$12+Model!AU$13,Model!$X$14:$AB$14,FALSE))</f>
        <v>1</v>
      </c>
      <c r="AV135" s="23">
        <f>INDEX(Model!$R135:$V135,,MATCH(Model!AV$14,Model!$R$14:'Model'!$V$14,FALSE))*INDEX(Model!$X135:$AB135,MATCH(Model!AV$12+Model!AV$13,Model!$X$14:$AB$14,FALSE))</f>
        <v>0.65</v>
      </c>
      <c r="AW135" s="23">
        <f>INDEX(Model!$R135:$V135,,MATCH(Model!AW$14,Model!$R$14:'Model'!$V$14,FALSE))*INDEX(Model!$X135:$AB135,MATCH(Model!AW$12+Model!AW$13,Model!$X$14:$AB$14,FALSE))</f>
        <v>1</v>
      </c>
      <c r="AX135" s="23">
        <f>INDEX(Model!$R135:$V135,,MATCH(Model!AX$14,Model!$R$14:'Model'!$V$14,FALSE))*INDEX(Model!$X135:$AB135,MATCH(Model!AX$12+Model!AX$13,Model!$X$14:$AB$14,FALSE))</f>
        <v>1</v>
      </c>
      <c r="AY135" s="23">
        <f>INDEX(Model!$R135:$V135,,MATCH(Model!AY$14,Model!$R$14:'Model'!$V$14,FALSE))*INDEX(Model!$X135:$AB135,MATCH(Model!AY$12+Model!AY$13,Model!$X$14:$AB$14,FALSE))</f>
        <v>0.85</v>
      </c>
      <c r="AZ135" s="23">
        <f>INDEX(Model!$R135:$V135,,MATCH(Model!AZ$14,Model!$R$14:'Model'!$V$14,FALSE))*INDEX(Model!$X135:$AB135,MATCH(Model!AZ$12+Model!AZ$13,Model!$X$14:$AB$14,FALSE))</f>
        <v>0.85</v>
      </c>
      <c r="BA135" s="23">
        <f>INDEX(Model!$R135:$V135,,MATCH(Model!BA$14,Model!$R$14:'Model'!$V$14,FALSE))*INDEX(Model!$X135:$AB135,MATCH(Model!BA$12+Model!BA$13,Model!$X$14:$AB$14,FALSE))</f>
        <v>0.55249999999999999</v>
      </c>
      <c r="BB135" s="23">
        <f>INDEX(Model!$R135:$V135,,MATCH(Model!BB$14,Model!$R$14:'Model'!$V$14,FALSE))*INDEX(Model!$X135:$AB135,MATCH(Model!BB$12+Model!BB$13,Model!$X$14:$AB$14,FALSE))</f>
        <v>0.85</v>
      </c>
      <c r="BC135" s="23">
        <f>INDEX(Model!$R135:$V135,,MATCH(Model!BC$14,Model!$R$14:'Model'!$V$14,FALSE))*INDEX(Model!$X135:$AB135,MATCH(Model!BC$12+Model!BC$13,Model!$X$14:$AB$14,FALSE))</f>
        <v>0.85</v>
      </c>
      <c r="BD135" s="60"/>
      <c r="BE135" s="33">
        <f>Model!C135*1%</f>
        <v>129.04783032186117</v>
      </c>
      <c r="BF135" s="1"/>
      <c r="BG135" s="1"/>
      <c r="BH135" s="38">
        <f>IF(Model!$C135&lt;Model!CI$12,Model!CI$13,0)</f>
        <v>0</v>
      </c>
      <c r="BI135" s="38">
        <f>IF(Model!$C135&lt;Model!CJ$12,Model!CJ$13,0)</f>
        <v>0</v>
      </c>
      <c r="BJ135" s="38">
        <f>IF(Model!$C135&lt;Model!CK$12,Model!CK$13,0)</f>
        <v>0</v>
      </c>
      <c r="BK135" s="38">
        <f>IF(Model!$C135&lt;Model!CL$12,Model!CL$13,0)</f>
        <v>0</v>
      </c>
      <c r="BL135" s="38">
        <f>IF(Model!$C135&lt;Model!CM$12,Model!CM$13,0)</f>
        <v>0</v>
      </c>
      <c r="BM135" s="38">
        <f>IF(Model!$C135&lt;Model!CN$12,Model!CN$13,0)</f>
        <v>0</v>
      </c>
      <c r="BN135" s="38">
        <f>IF(Model!$C135&lt;Model!CO$12,Model!CO$13,0)</f>
        <v>0</v>
      </c>
      <c r="BO135" s="38">
        <f>IF(Model!$C135&lt;Model!CP$12,Model!CP$13,0)</f>
        <v>0</v>
      </c>
      <c r="BP135" s="38">
        <f>IF(Model!$C135&lt;Model!CQ$12,Model!CQ$13,0)</f>
        <v>0</v>
      </c>
      <c r="BQ135" s="38">
        <f>IF(Model!$C135&lt;Model!CR$12,Model!CR$13,0)</f>
        <v>0</v>
      </c>
      <c r="BR135" s="38">
        <f>IF(Model!$C135&lt;Model!CS$12,Model!CS$13,0)</f>
        <v>40</v>
      </c>
      <c r="BS135" s="38">
        <f>IF(Model!$C135&lt;Model!CT$12,Model!CT$13,0)</f>
        <v>40</v>
      </c>
      <c r="BT135" s="38">
        <f>IF(Model!$C135&lt;Model!CU$12,Model!CU$13,0)</f>
        <v>40</v>
      </c>
      <c r="BU135" s="38">
        <f>IF(Model!$C135&lt;Model!CV$12,Model!CV$13,0)</f>
        <v>40</v>
      </c>
      <c r="BV135" s="38">
        <f>IF(Model!$C135&lt;Model!CW$12,Model!CW$13,0)</f>
        <v>40</v>
      </c>
      <c r="BW135" s="38">
        <f>IF(Model!$C135&lt;Model!CX$12,Model!CX$13,0)</f>
        <v>0</v>
      </c>
      <c r="BX135" s="38">
        <f>IF(Model!$C135&lt;Model!CY$12,Model!CY$13,0)</f>
        <v>0</v>
      </c>
      <c r="BY135" s="38">
        <f>IF(Model!$C135&lt;Model!CZ$12,Model!CZ$13,0)</f>
        <v>0</v>
      </c>
      <c r="BZ135" s="38">
        <f>IF(Model!$C135&lt;Model!DA$12,Model!DA$13,0)</f>
        <v>0</v>
      </c>
      <c r="CA135" s="38">
        <f>IF(Model!$C135&lt;Model!DB$12,Model!DB$13,0)</f>
        <v>0</v>
      </c>
      <c r="CB135" s="38">
        <f>IF(Model!$C135&lt;Model!DC$12,Model!DC$13,0)</f>
        <v>60</v>
      </c>
      <c r="CC135" s="38">
        <f>IF(Model!$C135&lt;Model!DD$12,Model!DD$13,0)</f>
        <v>60</v>
      </c>
      <c r="CD135" s="38">
        <f>IF(Model!$C135&lt;Model!DE$12,Model!DE$13,0)</f>
        <v>60</v>
      </c>
      <c r="CE135" s="38">
        <f>IF(Model!$C135&lt;Model!DF$12,Model!DF$13,0)</f>
        <v>60</v>
      </c>
      <c r="CF135" s="38">
        <f>IF(Model!$C135&lt;Model!DG$12,Model!DG$13,0)</f>
        <v>60</v>
      </c>
      <c r="CG135" s="1"/>
      <c r="CH135" s="1"/>
      <c r="CI135" s="40">
        <f>Model!$BE135+Model!BH135-50</f>
        <v>79.04783032186117</v>
      </c>
      <c r="CJ135" s="40">
        <f>Model!$BE135+Model!BI135-50</f>
        <v>79.04783032186117</v>
      </c>
      <c r="CK135" s="40">
        <f>Model!$BE135+Model!BJ135-50</f>
        <v>79.04783032186117</v>
      </c>
      <c r="CL135" s="40">
        <f>Model!$BE135+Model!BK135-50</f>
        <v>79.04783032186117</v>
      </c>
      <c r="CM135" s="40">
        <f>Model!$BE135+Model!BL135-50</f>
        <v>79.04783032186117</v>
      </c>
      <c r="CN135" s="40">
        <f>Model!$BE135+Model!BM135-50</f>
        <v>79.04783032186117</v>
      </c>
      <c r="CO135" s="40">
        <f>Model!$BE135+Model!BN135-50</f>
        <v>79.04783032186117</v>
      </c>
      <c r="CP135" s="40">
        <f>Model!$BE135+Model!BO135-50</f>
        <v>79.04783032186117</v>
      </c>
      <c r="CQ135" s="40">
        <f>Model!$BE135+Model!BP135-50</f>
        <v>79.04783032186117</v>
      </c>
      <c r="CR135" s="40">
        <f>Model!$BE135+Model!BQ135-50</f>
        <v>79.04783032186117</v>
      </c>
      <c r="CS135" s="40">
        <f>Model!$BE135+Model!BR135-50</f>
        <v>119.04783032186117</v>
      </c>
      <c r="CT135" s="40">
        <f>Model!$BE135+Model!BS135-50</f>
        <v>119.04783032186117</v>
      </c>
      <c r="CU135" s="40">
        <f>Model!$BE135+Model!BT135-50</f>
        <v>119.04783032186117</v>
      </c>
      <c r="CV135" s="40">
        <f>Model!$BE135+Model!BU135-50</f>
        <v>119.04783032186117</v>
      </c>
      <c r="CW135" s="40">
        <f>Model!$BE135+Model!BV135-50</f>
        <v>119.04783032186117</v>
      </c>
      <c r="CX135" s="40">
        <f>Model!$BE135+Model!BW135-50</f>
        <v>79.04783032186117</v>
      </c>
      <c r="CY135" s="40">
        <f>Model!$BE135+Model!BX135-50</f>
        <v>79.04783032186117</v>
      </c>
      <c r="CZ135" s="40">
        <f>Model!$BE135+Model!BY135-50</f>
        <v>79.04783032186117</v>
      </c>
      <c r="DA135" s="40">
        <f>Model!$BE135+Model!BZ135-50</f>
        <v>79.04783032186117</v>
      </c>
      <c r="DB135" s="40">
        <f>Model!$BE135+Model!CA135-50</f>
        <v>79.04783032186117</v>
      </c>
      <c r="DC135" s="40">
        <f>Model!$BE135+Model!CB135-50</f>
        <v>139.04783032186117</v>
      </c>
      <c r="DD135" s="40">
        <f>Model!$BE135+Model!CC135-50</f>
        <v>139.04783032186117</v>
      </c>
      <c r="DE135" s="40">
        <f>Model!$BE135+Model!CD135-50</f>
        <v>139.04783032186117</v>
      </c>
      <c r="DF135" s="40">
        <f>Model!$BE135+Model!CE135-50</f>
        <v>139.04783032186117</v>
      </c>
      <c r="DG135" s="40">
        <f>Model!$BE135+Model!CF135-50</f>
        <v>139.04783032186117</v>
      </c>
      <c r="DH135" s="36"/>
      <c r="DI135" s="36"/>
      <c r="DJ135" s="40">
        <f>Model!AE135*Model!CI135</f>
        <v>79.04783032186117</v>
      </c>
      <c r="DK135" s="40">
        <f>Model!AF135*Model!CJ135</f>
        <v>79.04783032186117</v>
      </c>
      <c r="DL135" s="40">
        <f>Model!AG135*Model!CK135</f>
        <v>51.38108970920976</v>
      </c>
      <c r="DM135" s="40">
        <f>Model!AH135*Model!CL135</f>
        <v>79.04783032186117</v>
      </c>
      <c r="DN135" s="40">
        <f>Model!AI135*Model!CM135</f>
        <v>79.04783032186117</v>
      </c>
      <c r="DO135" s="40">
        <f>Model!AJ135*Model!CN135</f>
        <v>79.04783032186117</v>
      </c>
      <c r="DP135" s="40">
        <f>Model!AK135*Model!CO135</f>
        <v>79.04783032186117</v>
      </c>
      <c r="DQ135" s="40">
        <f>Model!AL135*Model!CP135</f>
        <v>51.38108970920976</v>
      </c>
      <c r="DR135" s="40">
        <f>Model!AM135*Model!CQ135</f>
        <v>79.04783032186117</v>
      </c>
      <c r="DS135" s="40">
        <f>Model!AN135*Model!CR135</f>
        <v>79.04783032186117</v>
      </c>
      <c r="DT135" s="40">
        <f>Model!AO135*Model!CS135</f>
        <v>113.09543880576811</v>
      </c>
      <c r="DU135" s="40">
        <f>Model!AP135*Model!CT135</f>
        <v>113.09543880576811</v>
      </c>
      <c r="DV135" s="40">
        <f>Model!AQ135*Model!CU135</f>
        <v>73.512035223749265</v>
      </c>
      <c r="DW135" s="40">
        <f>Model!AR135*Model!CV135</f>
        <v>113.09543880576811</v>
      </c>
      <c r="DX135" s="40">
        <f>Model!AS135*Model!CW135</f>
        <v>113.09543880576811</v>
      </c>
      <c r="DY135" s="40">
        <f>Model!AT135*Model!CX135</f>
        <v>79.04783032186117</v>
      </c>
      <c r="DZ135" s="40">
        <f>Model!AU135*Model!CY135</f>
        <v>79.04783032186117</v>
      </c>
      <c r="EA135" s="40">
        <f>Model!AV135*Model!CZ135</f>
        <v>51.38108970920976</v>
      </c>
      <c r="EB135" s="40">
        <f>Model!AW135*Model!DA135</f>
        <v>79.04783032186117</v>
      </c>
      <c r="EC135" s="40">
        <f>Model!AX135*Model!DB135</f>
        <v>79.04783032186117</v>
      </c>
      <c r="ED135" s="40">
        <f>Model!AY135*Model!DC135</f>
        <v>118.19065577358199</v>
      </c>
      <c r="EE135" s="40">
        <f>Model!AZ135*Model!DD135</f>
        <v>118.19065577358199</v>
      </c>
      <c r="EF135" s="40">
        <f>Model!BA135*Model!DE135</f>
        <v>76.823926252828301</v>
      </c>
      <c r="EG135" s="40">
        <f>Model!BB135*Model!DF135</f>
        <v>118.19065577358199</v>
      </c>
      <c r="EH135" s="40">
        <f>Model!BC135*Model!DG135</f>
        <v>118.19065577358199</v>
      </c>
      <c r="EI135" s="36"/>
      <c r="EJ135" s="36"/>
      <c r="EK135" s="36"/>
      <c r="EL135" s="36"/>
      <c r="EM135" s="36"/>
      <c r="EN135" s="36"/>
      <c r="EO135" s="36"/>
      <c r="EP135" s="36"/>
      <c r="EQ135" s="36"/>
      <c r="ER135" s="36"/>
      <c r="ES135" s="36"/>
      <c r="ET135" s="36"/>
      <c r="EU135" s="36"/>
    </row>
    <row r="136" spans="1:151">
      <c r="A136">
        <v>1142</v>
      </c>
      <c r="B136" s="29">
        <f>INDEX('Customer Longevity'!$A$7:$A$206,MATCH(Scratch!A136,'Customer Longevity'!$B$7:$B$206,0))</f>
        <v>7.9400421224111568</v>
      </c>
      <c r="C136" s="3">
        <f ca="1">VLOOKUP(A136,'Average Balance'!A:B,2,FALSE)</f>
        <v>17961.240390620966</v>
      </c>
      <c r="D136" s="3"/>
      <c r="E136" s="29">
        <f>INDEX('Distance to Each Branch'!$C$7:$C$806,MATCH(Scratch!$A136&amp;Scratch!E$14,'Distance to Each Branch'!$K$7:$K$806,0))</f>
        <v>3.6204659771232501</v>
      </c>
      <c r="F136" s="29">
        <f>INDEX('Distance to Each Branch'!$C$7:$C$806,MATCH(Scratch!$A136&amp;Scratch!F$14,'Distance to Each Branch'!$K$7:$K$806,0))</f>
        <v>3.7665053031953462</v>
      </c>
      <c r="G136" s="29">
        <f>INDEX('Distance to Each Branch'!$C$7:$C$806,MATCH(Scratch!$A136&amp;Scratch!G$14,'Distance to Each Branch'!$K$7:$K$806,0))</f>
        <v>1.2302003344376682</v>
      </c>
      <c r="H136" s="29">
        <f>INDEX('Distance to Each Branch'!$C$7:$C$806,MATCH(Scratch!$A136&amp;Scratch!H$14,'Distance to Each Branch'!$K$7:$K$806,0))</f>
        <v>1.7997360042230839</v>
      </c>
      <c r="I136" s="29" t="str">
        <f t="shared" si="26"/>
        <v>Branch C</v>
      </c>
      <c r="K136" s="34">
        <f>MIN(Model!E136:'Model'!H136)</f>
        <v>1.2302003344376682</v>
      </c>
      <c r="L136" s="34">
        <v>0</v>
      </c>
      <c r="M136" s="29">
        <f>IF(Model!E136=Model!$K136,SMALL(Model!$E136:'Model'!$H136,2)-Model!$K136,0)</f>
        <v>0</v>
      </c>
      <c r="N136" s="29">
        <f>IF(Model!F136=Model!$K136,SMALL(Model!$E136:'Model'!$H136,2)-Model!$K136,0)</f>
        <v>0</v>
      </c>
      <c r="O136" s="29">
        <f>IF(Model!G136=Model!$K136,SMALL(Model!$E136:'Model'!$H136,2)-Model!$K136,0)</f>
        <v>0.5695356697854157</v>
      </c>
      <c r="P136" s="29">
        <f>IF(Model!H136=Model!$K136,SMALL(Model!$E136:'Model'!$H136,2)-Model!$K136,0)</f>
        <v>0</v>
      </c>
      <c r="R136" s="23">
        <v>1</v>
      </c>
      <c r="S136" s="23">
        <f>(1-IF(Model!M136=0,0,INDEX('Branch Closure Driven Attrition'!$D$9:$G$12,MATCH(Model!$B136,'Branch Closure Driven Attrition'!$C$9:$C$12,TRUE),MATCH(Model!M136,'Branch Closure Driven Attrition'!$D$8:$G$8,TRUE))))</f>
        <v>1</v>
      </c>
      <c r="T136" s="23">
        <f>(1-IF(Model!N136=0,0,INDEX('Branch Closure Driven Attrition'!$D$9:$G$12,MATCH(Model!$B136,'Branch Closure Driven Attrition'!$C$9:$C$12,TRUE),MATCH(Model!N136,'Branch Closure Driven Attrition'!$D$8:$G$8,TRUE))))</f>
        <v>1</v>
      </c>
      <c r="U136" s="23">
        <f>(1-IF(Model!O136=0,0,INDEX('Branch Closure Driven Attrition'!$D$9:$G$12,MATCH(Model!$B136,'Branch Closure Driven Attrition'!$C$9:$C$12,TRUE),MATCH(Model!O136,'Branch Closure Driven Attrition'!$D$8:$G$8,TRUE))))</f>
        <v>0.7</v>
      </c>
      <c r="V136" s="23">
        <f>(1-IF(Model!P136=0,0,INDEX('Branch Closure Driven Attrition'!$D$9:$G$12,MATCH(Model!$B136,'Branch Closure Driven Attrition'!$C$9:$C$12,TRUE),MATCH(Model!P136,'Branch Closure Driven Attrition'!$D$8:$G$8,TRUE))))</f>
        <v>1</v>
      </c>
      <c r="W136" s="29"/>
      <c r="X136" s="23">
        <f>Model!R136</f>
        <v>1</v>
      </c>
      <c r="Y136" s="23">
        <f>IF(Model!$C136&lt;'Fee Driven Attrition'!$I$8,1-IF(Model!Y$13='Fee Driven Attrition'!$J$7,'Fee Driven Attrition'!$J$8,'Fee Driven Attrition'!$K$8),1)</f>
        <v>1</v>
      </c>
      <c r="Z136" s="23">
        <f>IF(Model!$C136&lt;'Fee Driven Attrition'!$I$9,1-IF(Model!Z$13='Fee Driven Attrition'!$J$7,'Fee Driven Attrition'!$J$9,'Fee Driven Attrition'!$K$9),1)</f>
        <v>1</v>
      </c>
      <c r="AA136" s="23">
        <f>IF(Model!$C136&lt;'Fee Driven Attrition'!$I$8,1-IF(Model!AA$13='Fee Driven Attrition'!$J$7,'Fee Driven Attrition'!$J$8,'Fee Driven Attrition'!$K$8),1)</f>
        <v>1</v>
      </c>
      <c r="AB136" s="23">
        <f>IF(Model!$C136&lt;'Fee Driven Attrition'!$I$9,1-IF(Model!AB$13='Fee Driven Attrition'!$J$7,'Fee Driven Attrition'!$J$9,'Fee Driven Attrition'!$K$9),1)</f>
        <v>1</v>
      </c>
      <c r="AC136" s="29"/>
      <c r="AD136" s="23"/>
      <c r="AE136" s="23">
        <f>INDEX(Model!$R136:$V136,,MATCH(Model!AE$14,Model!$R$14:'Model'!$V$14,FALSE))*INDEX(Model!$X136:$AB136,MATCH(Model!AE$12+Model!AE$13,Model!$X$14:$AB$14,FALSE))</f>
        <v>1</v>
      </c>
      <c r="AF136" s="23">
        <f>INDEX(Model!$R136:$V136,,MATCH(Model!AF$14,Model!$R$14:'Model'!$V$14,FALSE))*INDEX(Model!$X136:$AB136,MATCH(Model!AF$12+Model!AF$13,Model!$X$14:$AB$14,FALSE))</f>
        <v>1</v>
      </c>
      <c r="AG136" s="23">
        <f>INDEX(Model!$R136:$V136,,MATCH(Model!AG$14,Model!$R$14:'Model'!$V$14,FALSE))*INDEX(Model!$X136:$AB136,MATCH(Model!AG$12+Model!AG$13,Model!$X$14:$AB$14,FALSE))</f>
        <v>1</v>
      </c>
      <c r="AH136" s="23">
        <f>INDEX(Model!$R136:$V136,,MATCH(Model!AH$14,Model!$R$14:'Model'!$V$14,FALSE))*INDEX(Model!$X136:$AB136,MATCH(Model!AH$12+Model!AH$13,Model!$X$14:$AB$14,FALSE))</f>
        <v>0.7</v>
      </c>
      <c r="AI136" s="23">
        <f>INDEX(Model!$R136:$V136,,MATCH(Model!AI$14,Model!$R$14:'Model'!$V$14,FALSE))*INDEX(Model!$X136:$AB136,MATCH(Model!AI$12+Model!AI$13,Model!$X$14:$AB$14,FALSE))</f>
        <v>1</v>
      </c>
      <c r="AJ136" s="23">
        <f>INDEX(Model!$R136:$V136,,MATCH(Model!AJ$14,Model!$R$14:'Model'!$V$14,FALSE))*INDEX(Model!$X136:$AB136,MATCH(Model!AJ$12+Model!AJ$13,Model!$X$14:$AB$14,FALSE))</f>
        <v>1</v>
      </c>
      <c r="AK136" s="23">
        <f>INDEX(Model!$R136:$V136,,MATCH(Model!AK$14,Model!$R$14:'Model'!$V$14,FALSE))*INDEX(Model!$X136:$AB136,MATCH(Model!AK$12+Model!AK$13,Model!$X$14:$AB$14,FALSE))</f>
        <v>1</v>
      </c>
      <c r="AL136" s="23">
        <f>INDEX(Model!$R136:$V136,,MATCH(Model!AL$14,Model!$R$14:'Model'!$V$14,FALSE))*INDEX(Model!$X136:$AB136,MATCH(Model!AL$12+Model!AL$13,Model!$X$14:$AB$14,FALSE))</f>
        <v>1</v>
      </c>
      <c r="AM136" s="23">
        <f>INDEX(Model!$R136:$V136,,MATCH(Model!AM$14,Model!$R$14:'Model'!$V$14,FALSE))*INDEX(Model!$X136:$AB136,MATCH(Model!AM$12+Model!AM$13,Model!$X$14:$AB$14,FALSE))</f>
        <v>0.7</v>
      </c>
      <c r="AN136" s="23">
        <f>INDEX(Model!$R136:$V136,,MATCH(Model!AN$14,Model!$R$14:'Model'!$V$14,FALSE))*INDEX(Model!$X136:$AB136,MATCH(Model!AN$12+Model!AN$13,Model!$X$14:$AB$14,FALSE))</f>
        <v>1</v>
      </c>
      <c r="AO136" s="23">
        <f>INDEX(Model!$R136:$V136,,MATCH(Model!AO$14,Model!$R$14:'Model'!$V$14,FALSE))*INDEX(Model!$X136:$AB136,MATCH(Model!AO$12+Model!AO$13,Model!$X$14:$AB$14,FALSE))</f>
        <v>1</v>
      </c>
      <c r="AP136" s="23">
        <f>INDEX(Model!$R136:$V136,,MATCH(Model!AP$14,Model!$R$14:'Model'!$V$14,FALSE))*INDEX(Model!$X136:$AB136,MATCH(Model!AP$12+Model!AP$13,Model!$X$14:$AB$14,FALSE))</f>
        <v>1</v>
      </c>
      <c r="AQ136" s="23">
        <f>INDEX(Model!$R136:$V136,,MATCH(Model!AQ$14,Model!$R$14:'Model'!$V$14,FALSE))*INDEX(Model!$X136:$AB136,MATCH(Model!AQ$12+Model!AQ$13,Model!$X$14:$AB$14,FALSE))</f>
        <v>1</v>
      </c>
      <c r="AR136" s="23">
        <f>INDEX(Model!$R136:$V136,,MATCH(Model!AR$14,Model!$R$14:'Model'!$V$14,FALSE))*INDEX(Model!$X136:$AB136,MATCH(Model!AR$12+Model!AR$13,Model!$X$14:$AB$14,FALSE))</f>
        <v>0.7</v>
      </c>
      <c r="AS136" s="23">
        <f>INDEX(Model!$R136:$V136,,MATCH(Model!AS$14,Model!$R$14:'Model'!$V$14,FALSE))*INDEX(Model!$X136:$AB136,MATCH(Model!AS$12+Model!AS$13,Model!$X$14:$AB$14,FALSE))</f>
        <v>1</v>
      </c>
      <c r="AT136" s="23">
        <f>INDEX(Model!$R136:$V136,,MATCH(Model!AT$14,Model!$R$14:'Model'!$V$14,FALSE))*INDEX(Model!$X136:$AB136,MATCH(Model!AT$12+Model!AT$13,Model!$X$14:$AB$14,FALSE))</f>
        <v>1</v>
      </c>
      <c r="AU136" s="23">
        <f>INDEX(Model!$R136:$V136,,MATCH(Model!AU$14,Model!$R$14:'Model'!$V$14,FALSE))*INDEX(Model!$X136:$AB136,MATCH(Model!AU$12+Model!AU$13,Model!$X$14:$AB$14,FALSE))</f>
        <v>1</v>
      </c>
      <c r="AV136" s="23">
        <f>INDEX(Model!$R136:$V136,,MATCH(Model!AV$14,Model!$R$14:'Model'!$V$14,FALSE))*INDEX(Model!$X136:$AB136,MATCH(Model!AV$12+Model!AV$13,Model!$X$14:$AB$14,FALSE))</f>
        <v>1</v>
      </c>
      <c r="AW136" s="23">
        <f>INDEX(Model!$R136:$V136,,MATCH(Model!AW$14,Model!$R$14:'Model'!$V$14,FALSE))*INDEX(Model!$X136:$AB136,MATCH(Model!AW$12+Model!AW$13,Model!$X$14:$AB$14,FALSE))</f>
        <v>0.7</v>
      </c>
      <c r="AX136" s="23">
        <f>INDEX(Model!$R136:$V136,,MATCH(Model!AX$14,Model!$R$14:'Model'!$V$14,FALSE))*INDEX(Model!$X136:$AB136,MATCH(Model!AX$12+Model!AX$13,Model!$X$14:$AB$14,FALSE))</f>
        <v>1</v>
      </c>
      <c r="AY136" s="23">
        <f>INDEX(Model!$R136:$V136,,MATCH(Model!AY$14,Model!$R$14:'Model'!$V$14,FALSE))*INDEX(Model!$X136:$AB136,MATCH(Model!AY$12+Model!AY$13,Model!$X$14:$AB$14,FALSE))</f>
        <v>1</v>
      </c>
      <c r="AZ136" s="23">
        <f>INDEX(Model!$R136:$V136,,MATCH(Model!AZ$14,Model!$R$14:'Model'!$V$14,FALSE))*INDEX(Model!$X136:$AB136,MATCH(Model!AZ$12+Model!AZ$13,Model!$X$14:$AB$14,FALSE))</f>
        <v>1</v>
      </c>
      <c r="BA136" s="23">
        <f>INDEX(Model!$R136:$V136,,MATCH(Model!BA$14,Model!$R$14:'Model'!$V$14,FALSE))*INDEX(Model!$X136:$AB136,MATCH(Model!BA$12+Model!BA$13,Model!$X$14:$AB$14,FALSE))</f>
        <v>1</v>
      </c>
      <c r="BB136" s="23">
        <f>INDEX(Model!$R136:$V136,,MATCH(Model!BB$14,Model!$R$14:'Model'!$V$14,FALSE))*INDEX(Model!$X136:$AB136,MATCH(Model!BB$12+Model!BB$13,Model!$X$14:$AB$14,FALSE))</f>
        <v>0.7</v>
      </c>
      <c r="BC136" s="23">
        <f>INDEX(Model!$R136:$V136,,MATCH(Model!BC$14,Model!$R$14:'Model'!$V$14,FALSE))*INDEX(Model!$X136:$AB136,MATCH(Model!BC$12+Model!BC$13,Model!$X$14:$AB$14,FALSE))</f>
        <v>1</v>
      </c>
      <c r="BD136" s="60"/>
      <c r="BE136" s="33">
        <f>Model!C136*1%</f>
        <v>179.61240390620966</v>
      </c>
      <c r="BF136" s="1"/>
      <c r="BG136" s="1"/>
      <c r="BH136" s="38">
        <f>IF(Model!$C136&lt;Model!CI$12,Model!CI$13,0)</f>
        <v>0</v>
      </c>
      <c r="BI136" s="38">
        <f>IF(Model!$C136&lt;Model!CJ$12,Model!CJ$13,0)</f>
        <v>0</v>
      </c>
      <c r="BJ136" s="38">
        <f>IF(Model!$C136&lt;Model!CK$12,Model!CK$13,0)</f>
        <v>0</v>
      </c>
      <c r="BK136" s="38">
        <f>IF(Model!$C136&lt;Model!CL$12,Model!CL$13,0)</f>
        <v>0</v>
      </c>
      <c r="BL136" s="38">
        <f>IF(Model!$C136&lt;Model!CM$12,Model!CM$13,0)</f>
        <v>0</v>
      </c>
      <c r="BM136" s="38">
        <f>IF(Model!$C136&lt;Model!CN$12,Model!CN$13,0)</f>
        <v>0</v>
      </c>
      <c r="BN136" s="38">
        <f>IF(Model!$C136&lt;Model!CO$12,Model!CO$13,0)</f>
        <v>0</v>
      </c>
      <c r="BO136" s="38">
        <f>IF(Model!$C136&lt;Model!CP$12,Model!CP$13,0)</f>
        <v>0</v>
      </c>
      <c r="BP136" s="38">
        <f>IF(Model!$C136&lt;Model!CQ$12,Model!CQ$13,0)</f>
        <v>0</v>
      </c>
      <c r="BQ136" s="38">
        <f>IF(Model!$C136&lt;Model!CR$12,Model!CR$13,0)</f>
        <v>0</v>
      </c>
      <c r="BR136" s="38">
        <f>IF(Model!$C136&lt;Model!CS$12,Model!CS$13,0)</f>
        <v>0</v>
      </c>
      <c r="BS136" s="38">
        <f>IF(Model!$C136&lt;Model!CT$12,Model!CT$13,0)</f>
        <v>0</v>
      </c>
      <c r="BT136" s="38">
        <f>IF(Model!$C136&lt;Model!CU$12,Model!CU$13,0)</f>
        <v>0</v>
      </c>
      <c r="BU136" s="38">
        <f>IF(Model!$C136&lt;Model!CV$12,Model!CV$13,0)</f>
        <v>0</v>
      </c>
      <c r="BV136" s="38">
        <f>IF(Model!$C136&lt;Model!CW$12,Model!CW$13,0)</f>
        <v>0</v>
      </c>
      <c r="BW136" s="38">
        <f>IF(Model!$C136&lt;Model!CX$12,Model!CX$13,0)</f>
        <v>0</v>
      </c>
      <c r="BX136" s="38">
        <f>IF(Model!$C136&lt;Model!CY$12,Model!CY$13,0)</f>
        <v>0</v>
      </c>
      <c r="BY136" s="38">
        <f>IF(Model!$C136&lt;Model!CZ$12,Model!CZ$13,0)</f>
        <v>0</v>
      </c>
      <c r="BZ136" s="38">
        <f>IF(Model!$C136&lt;Model!DA$12,Model!DA$13,0)</f>
        <v>0</v>
      </c>
      <c r="CA136" s="38">
        <f>IF(Model!$C136&lt;Model!DB$12,Model!DB$13,0)</f>
        <v>0</v>
      </c>
      <c r="CB136" s="38">
        <f>IF(Model!$C136&lt;Model!DC$12,Model!DC$13,0)</f>
        <v>0</v>
      </c>
      <c r="CC136" s="38">
        <f>IF(Model!$C136&lt;Model!DD$12,Model!DD$13,0)</f>
        <v>0</v>
      </c>
      <c r="CD136" s="38">
        <f>IF(Model!$C136&lt;Model!DE$12,Model!DE$13,0)</f>
        <v>0</v>
      </c>
      <c r="CE136" s="38">
        <f>IF(Model!$C136&lt;Model!DF$12,Model!DF$13,0)</f>
        <v>0</v>
      </c>
      <c r="CF136" s="38">
        <f>IF(Model!$C136&lt;Model!DG$12,Model!DG$13,0)</f>
        <v>0</v>
      </c>
      <c r="CG136" s="1"/>
      <c r="CH136" s="1"/>
      <c r="CI136" s="40">
        <f>Model!$BE136+Model!BH136-50</f>
        <v>129.61240390620966</v>
      </c>
      <c r="CJ136" s="40">
        <f>Model!$BE136+Model!BI136-50</f>
        <v>129.61240390620966</v>
      </c>
      <c r="CK136" s="40">
        <f>Model!$BE136+Model!BJ136-50</f>
        <v>129.61240390620966</v>
      </c>
      <c r="CL136" s="40">
        <f>Model!$BE136+Model!BK136-50</f>
        <v>129.61240390620966</v>
      </c>
      <c r="CM136" s="40">
        <f>Model!$BE136+Model!BL136-50</f>
        <v>129.61240390620966</v>
      </c>
      <c r="CN136" s="40">
        <f>Model!$BE136+Model!BM136-50</f>
        <v>129.61240390620966</v>
      </c>
      <c r="CO136" s="40">
        <f>Model!$BE136+Model!BN136-50</f>
        <v>129.61240390620966</v>
      </c>
      <c r="CP136" s="40">
        <f>Model!$BE136+Model!BO136-50</f>
        <v>129.61240390620966</v>
      </c>
      <c r="CQ136" s="40">
        <f>Model!$BE136+Model!BP136-50</f>
        <v>129.61240390620966</v>
      </c>
      <c r="CR136" s="40">
        <f>Model!$BE136+Model!BQ136-50</f>
        <v>129.61240390620966</v>
      </c>
      <c r="CS136" s="40">
        <f>Model!$BE136+Model!BR136-50</f>
        <v>129.61240390620966</v>
      </c>
      <c r="CT136" s="40">
        <f>Model!$BE136+Model!BS136-50</f>
        <v>129.61240390620966</v>
      </c>
      <c r="CU136" s="40">
        <f>Model!$BE136+Model!BT136-50</f>
        <v>129.61240390620966</v>
      </c>
      <c r="CV136" s="40">
        <f>Model!$BE136+Model!BU136-50</f>
        <v>129.61240390620966</v>
      </c>
      <c r="CW136" s="40">
        <f>Model!$BE136+Model!BV136-50</f>
        <v>129.61240390620966</v>
      </c>
      <c r="CX136" s="40">
        <f>Model!$BE136+Model!BW136-50</f>
        <v>129.61240390620966</v>
      </c>
      <c r="CY136" s="40">
        <f>Model!$BE136+Model!BX136-50</f>
        <v>129.61240390620966</v>
      </c>
      <c r="CZ136" s="40">
        <f>Model!$BE136+Model!BY136-50</f>
        <v>129.61240390620966</v>
      </c>
      <c r="DA136" s="40">
        <f>Model!$BE136+Model!BZ136-50</f>
        <v>129.61240390620966</v>
      </c>
      <c r="DB136" s="40">
        <f>Model!$BE136+Model!CA136-50</f>
        <v>129.61240390620966</v>
      </c>
      <c r="DC136" s="40">
        <f>Model!$BE136+Model!CB136-50</f>
        <v>129.61240390620966</v>
      </c>
      <c r="DD136" s="40">
        <f>Model!$BE136+Model!CC136-50</f>
        <v>129.61240390620966</v>
      </c>
      <c r="DE136" s="40">
        <f>Model!$BE136+Model!CD136-50</f>
        <v>129.61240390620966</v>
      </c>
      <c r="DF136" s="40">
        <f>Model!$BE136+Model!CE136-50</f>
        <v>129.61240390620966</v>
      </c>
      <c r="DG136" s="40">
        <f>Model!$BE136+Model!CF136-50</f>
        <v>129.61240390620966</v>
      </c>
      <c r="DH136" s="36"/>
      <c r="DI136" s="36"/>
      <c r="DJ136" s="40">
        <f>Model!AE136*Model!CI136</f>
        <v>129.61240390620966</v>
      </c>
      <c r="DK136" s="40">
        <f>Model!AF136*Model!CJ136</f>
        <v>129.61240390620966</v>
      </c>
      <c r="DL136" s="40">
        <f>Model!AG136*Model!CK136</f>
        <v>129.61240390620966</v>
      </c>
      <c r="DM136" s="40">
        <f>Model!AH136*Model!CL136</f>
        <v>90.728682734346762</v>
      </c>
      <c r="DN136" s="40">
        <f>Model!AI136*Model!CM136</f>
        <v>129.61240390620966</v>
      </c>
      <c r="DO136" s="40">
        <f>Model!AJ136*Model!CN136</f>
        <v>129.61240390620966</v>
      </c>
      <c r="DP136" s="40">
        <f>Model!AK136*Model!CO136</f>
        <v>129.61240390620966</v>
      </c>
      <c r="DQ136" s="40">
        <f>Model!AL136*Model!CP136</f>
        <v>129.61240390620966</v>
      </c>
      <c r="DR136" s="40">
        <f>Model!AM136*Model!CQ136</f>
        <v>90.728682734346762</v>
      </c>
      <c r="DS136" s="40">
        <f>Model!AN136*Model!CR136</f>
        <v>129.61240390620966</v>
      </c>
      <c r="DT136" s="40">
        <f>Model!AO136*Model!CS136</f>
        <v>129.61240390620966</v>
      </c>
      <c r="DU136" s="40">
        <f>Model!AP136*Model!CT136</f>
        <v>129.61240390620966</v>
      </c>
      <c r="DV136" s="40">
        <f>Model!AQ136*Model!CU136</f>
        <v>129.61240390620966</v>
      </c>
      <c r="DW136" s="40">
        <f>Model!AR136*Model!CV136</f>
        <v>90.728682734346762</v>
      </c>
      <c r="DX136" s="40">
        <f>Model!AS136*Model!CW136</f>
        <v>129.61240390620966</v>
      </c>
      <c r="DY136" s="40">
        <f>Model!AT136*Model!CX136</f>
        <v>129.61240390620966</v>
      </c>
      <c r="DZ136" s="40">
        <f>Model!AU136*Model!CY136</f>
        <v>129.61240390620966</v>
      </c>
      <c r="EA136" s="40">
        <f>Model!AV136*Model!CZ136</f>
        <v>129.61240390620966</v>
      </c>
      <c r="EB136" s="40">
        <f>Model!AW136*Model!DA136</f>
        <v>90.728682734346762</v>
      </c>
      <c r="EC136" s="40">
        <f>Model!AX136*Model!DB136</f>
        <v>129.61240390620966</v>
      </c>
      <c r="ED136" s="40">
        <f>Model!AY136*Model!DC136</f>
        <v>129.61240390620966</v>
      </c>
      <c r="EE136" s="40">
        <f>Model!AZ136*Model!DD136</f>
        <v>129.61240390620966</v>
      </c>
      <c r="EF136" s="40">
        <f>Model!BA136*Model!DE136</f>
        <v>129.61240390620966</v>
      </c>
      <c r="EG136" s="40">
        <f>Model!BB136*Model!DF136</f>
        <v>90.728682734346762</v>
      </c>
      <c r="EH136" s="40">
        <f>Model!BC136*Model!DG136</f>
        <v>129.61240390620966</v>
      </c>
      <c r="EI136" s="36"/>
      <c r="EJ136" s="36"/>
      <c r="EK136" s="36"/>
      <c r="EL136" s="36"/>
      <c r="EM136" s="36"/>
      <c r="EN136" s="36"/>
      <c r="EO136" s="36"/>
      <c r="EP136" s="36"/>
      <c r="EQ136" s="36"/>
      <c r="ER136" s="36"/>
      <c r="ES136" s="36"/>
      <c r="ET136" s="36"/>
      <c r="EU136" s="36"/>
    </row>
    <row r="137" spans="1:151">
      <c r="A137">
        <v>1162</v>
      </c>
      <c r="B137" s="29">
        <f>INDEX('Customer Longevity'!$A$7:$A$206,MATCH(Scratch!A137,'Customer Longevity'!$B$7:$B$206,0))</f>
        <v>11.739489270791406</v>
      </c>
      <c r="C137" s="3">
        <f ca="1">VLOOKUP(A137,'Average Balance'!A:B,2,FALSE)</f>
        <v>9084.7683817686284</v>
      </c>
      <c r="D137" s="3"/>
      <c r="E137" s="29">
        <f>INDEX('Distance to Each Branch'!$C$7:$C$806,MATCH(Scratch!$A137&amp;Scratch!E$14,'Distance to Each Branch'!$K$7:$K$806,0))</f>
        <v>4.3275722336516971</v>
      </c>
      <c r="F137" s="29">
        <f>INDEX('Distance to Each Branch'!$C$7:$C$806,MATCH(Scratch!$A137&amp;Scratch!F$14,'Distance to Each Branch'!$K$7:$K$806,0))</f>
        <v>4.9659106733348821</v>
      </c>
      <c r="G137" s="29">
        <f>INDEX('Distance to Each Branch'!$C$7:$C$806,MATCH(Scratch!$A137&amp;Scratch!G$14,'Distance to Each Branch'!$K$7:$K$806,0))</f>
        <v>4.4719672292946386</v>
      </c>
      <c r="H137" s="29">
        <f>INDEX('Distance to Each Branch'!$C$7:$C$806,MATCH(Scratch!$A137&amp;Scratch!H$14,'Distance to Each Branch'!$K$7:$K$806,0))</f>
        <v>0.90527896600428892</v>
      </c>
      <c r="I137" s="29" t="str">
        <f t="shared" si="26"/>
        <v>Branch D</v>
      </c>
      <c r="K137" s="34">
        <f>MIN(Model!E137:'Model'!H137)</f>
        <v>0.90527896600428892</v>
      </c>
      <c r="L137" s="34">
        <v>0</v>
      </c>
      <c r="M137" s="29">
        <f>IF(Model!E137=Model!$K137,SMALL(Model!$E137:'Model'!$H137,2)-Model!$K137,0)</f>
        <v>0</v>
      </c>
      <c r="N137" s="29">
        <f>IF(Model!F137=Model!$K137,SMALL(Model!$E137:'Model'!$H137,2)-Model!$K137,0)</f>
        <v>0</v>
      </c>
      <c r="O137" s="29">
        <f>IF(Model!G137=Model!$K137,SMALL(Model!$E137:'Model'!$H137,2)-Model!$K137,0)</f>
        <v>0</v>
      </c>
      <c r="P137" s="29">
        <f>IF(Model!H137=Model!$K137,SMALL(Model!$E137:'Model'!$H137,2)-Model!$K137,0)</f>
        <v>3.422293267647408</v>
      </c>
      <c r="R137" s="23">
        <v>1</v>
      </c>
      <c r="S137" s="23">
        <f>(1-IF(Model!M137=0,0,INDEX('Branch Closure Driven Attrition'!$D$9:$G$12,MATCH(Model!$B137,'Branch Closure Driven Attrition'!$C$9:$C$12,TRUE),MATCH(Model!M137,'Branch Closure Driven Attrition'!$D$8:$G$8,TRUE))))</f>
        <v>1</v>
      </c>
      <c r="T137" s="23">
        <f>(1-IF(Model!N137=0,0,INDEX('Branch Closure Driven Attrition'!$D$9:$G$12,MATCH(Model!$B137,'Branch Closure Driven Attrition'!$C$9:$C$12,TRUE),MATCH(Model!N137,'Branch Closure Driven Attrition'!$D$8:$G$8,TRUE))))</f>
        <v>1</v>
      </c>
      <c r="U137" s="23">
        <f>(1-IF(Model!O137=0,0,INDEX('Branch Closure Driven Attrition'!$D$9:$G$12,MATCH(Model!$B137,'Branch Closure Driven Attrition'!$C$9:$C$12,TRUE),MATCH(Model!O137,'Branch Closure Driven Attrition'!$D$8:$G$8,TRUE))))</f>
        <v>1</v>
      </c>
      <c r="V137" s="23">
        <f>(1-IF(Model!P137=0,0,INDEX('Branch Closure Driven Attrition'!$D$9:$G$12,MATCH(Model!$B137,'Branch Closure Driven Attrition'!$C$9:$C$12,TRUE),MATCH(Model!P137,'Branch Closure Driven Attrition'!$D$8:$G$8,TRUE))))</f>
        <v>0.65</v>
      </c>
      <c r="W137" s="29"/>
      <c r="X137" s="23">
        <f>Model!R137</f>
        <v>1</v>
      </c>
      <c r="Y137" s="23">
        <f>IF(Model!$C137&lt;'Fee Driven Attrition'!$I$8,1-IF(Model!Y$13='Fee Driven Attrition'!$J$7,'Fee Driven Attrition'!$J$8,'Fee Driven Attrition'!$K$8),1)</f>
        <v>0.9</v>
      </c>
      <c r="Z137" s="23">
        <f>IF(Model!$C137&lt;'Fee Driven Attrition'!$I$9,1-IF(Model!Z$13='Fee Driven Attrition'!$J$7,'Fee Driven Attrition'!$J$9,'Fee Driven Attrition'!$K$9),1)</f>
        <v>0.95</v>
      </c>
      <c r="AA137" s="23">
        <f>IF(Model!$C137&lt;'Fee Driven Attrition'!$I$8,1-IF(Model!AA$13='Fee Driven Attrition'!$J$7,'Fee Driven Attrition'!$J$8,'Fee Driven Attrition'!$K$8),1)</f>
        <v>0.8</v>
      </c>
      <c r="AB137" s="23">
        <f>IF(Model!$C137&lt;'Fee Driven Attrition'!$I$9,1-IF(Model!AB$13='Fee Driven Attrition'!$J$7,'Fee Driven Attrition'!$J$9,'Fee Driven Attrition'!$K$9),1)</f>
        <v>0.85</v>
      </c>
      <c r="AC137" s="29"/>
      <c r="AD137" s="23"/>
      <c r="AE137" s="23">
        <f>INDEX(Model!$R137:$V137,,MATCH(Model!AE$14,Model!$R$14:'Model'!$V$14,FALSE))*INDEX(Model!$X137:$AB137,MATCH(Model!AE$12+Model!AE$13,Model!$X$14:$AB$14,FALSE))</f>
        <v>1</v>
      </c>
      <c r="AF137" s="23">
        <f>INDEX(Model!$R137:$V137,,MATCH(Model!AF$14,Model!$R$14:'Model'!$V$14,FALSE))*INDEX(Model!$X137:$AB137,MATCH(Model!AF$12+Model!AF$13,Model!$X$14:$AB$14,FALSE))</f>
        <v>1</v>
      </c>
      <c r="AG137" s="23">
        <f>INDEX(Model!$R137:$V137,,MATCH(Model!AG$14,Model!$R$14:'Model'!$V$14,FALSE))*INDEX(Model!$X137:$AB137,MATCH(Model!AG$12+Model!AG$13,Model!$X$14:$AB$14,FALSE))</f>
        <v>1</v>
      </c>
      <c r="AH137" s="23">
        <f>INDEX(Model!$R137:$V137,,MATCH(Model!AH$14,Model!$R$14:'Model'!$V$14,FALSE))*INDEX(Model!$X137:$AB137,MATCH(Model!AH$12+Model!AH$13,Model!$X$14:$AB$14,FALSE))</f>
        <v>1</v>
      </c>
      <c r="AI137" s="23">
        <f>INDEX(Model!$R137:$V137,,MATCH(Model!AI$14,Model!$R$14:'Model'!$V$14,FALSE))*INDEX(Model!$X137:$AB137,MATCH(Model!AI$12+Model!AI$13,Model!$X$14:$AB$14,FALSE))</f>
        <v>0.65</v>
      </c>
      <c r="AJ137" s="23">
        <f>INDEX(Model!$R137:$V137,,MATCH(Model!AJ$14,Model!$R$14:'Model'!$V$14,FALSE))*INDEX(Model!$X137:$AB137,MATCH(Model!AJ$12+Model!AJ$13,Model!$X$14:$AB$14,FALSE))</f>
        <v>0.9</v>
      </c>
      <c r="AK137" s="23">
        <f>INDEX(Model!$R137:$V137,,MATCH(Model!AK$14,Model!$R$14:'Model'!$V$14,FALSE))*INDEX(Model!$X137:$AB137,MATCH(Model!AK$12+Model!AK$13,Model!$X$14:$AB$14,FALSE))</f>
        <v>0.9</v>
      </c>
      <c r="AL137" s="23">
        <f>INDEX(Model!$R137:$V137,,MATCH(Model!AL$14,Model!$R$14:'Model'!$V$14,FALSE))*INDEX(Model!$X137:$AB137,MATCH(Model!AL$12+Model!AL$13,Model!$X$14:$AB$14,FALSE))</f>
        <v>0.9</v>
      </c>
      <c r="AM137" s="23">
        <f>INDEX(Model!$R137:$V137,,MATCH(Model!AM$14,Model!$R$14:'Model'!$V$14,FALSE))*INDEX(Model!$X137:$AB137,MATCH(Model!AM$12+Model!AM$13,Model!$X$14:$AB$14,FALSE))</f>
        <v>0.9</v>
      </c>
      <c r="AN137" s="23">
        <f>INDEX(Model!$R137:$V137,,MATCH(Model!AN$14,Model!$R$14:'Model'!$V$14,FALSE))*INDEX(Model!$X137:$AB137,MATCH(Model!AN$12+Model!AN$13,Model!$X$14:$AB$14,FALSE))</f>
        <v>0.58500000000000008</v>
      </c>
      <c r="AO137" s="23">
        <f>INDEX(Model!$R137:$V137,,MATCH(Model!AO$14,Model!$R$14:'Model'!$V$14,FALSE))*INDEX(Model!$X137:$AB137,MATCH(Model!AO$12+Model!AO$13,Model!$X$14:$AB$14,FALSE))</f>
        <v>0.95</v>
      </c>
      <c r="AP137" s="23">
        <f>INDEX(Model!$R137:$V137,,MATCH(Model!AP$14,Model!$R$14:'Model'!$V$14,FALSE))*INDEX(Model!$X137:$AB137,MATCH(Model!AP$12+Model!AP$13,Model!$X$14:$AB$14,FALSE))</f>
        <v>0.95</v>
      </c>
      <c r="AQ137" s="23">
        <f>INDEX(Model!$R137:$V137,,MATCH(Model!AQ$14,Model!$R$14:'Model'!$V$14,FALSE))*INDEX(Model!$X137:$AB137,MATCH(Model!AQ$12+Model!AQ$13,Model!$X$14:$AB$14,FALSE))</f>
        <v>0.95</v>
      </c>
      <c r="AR137" s="23">
        <f>INDEX(Model!$R137:$V137,,MATCH(Model!AR$14,Model!$R$14:'Model'!$V$14,FALSE))*INDEX(Model!$X137:$AB137,MATCH(Model!AR$12+Model!AR$13,Model!$X$14:$AB$14,FALSE))</f>
        <v>0.95</v>
      </c>
      <c r="AS137" s="23">
        <f>INDEX(Model!$R137:$V137,,MATCH(Model!AS$14,Model!$R$14:'Model'!$V$14,FALSE))*INDEX(Model!$X137:$AB137,MATCH(Model!AS$12+Model!AS$13,Model!$X$14:$AB$14,FALSE))</f>
        <v>0.61749999999999994</v>
      </c>
      <c r="AT137" s="23">
        <f>INDEX(Model!$R137:$V137,,MATCH(Model!AT$14,Model!$R$14:'Model'!$V$14,FALSE))*INDEX(Model!$X137:$AB137,MATCH(Model!AT$12+Model!AT$13,Model!$X$14:$AB$14,FALSE))</f>
        <v>0.8</v>
      </c>
      <c r="AU137" s="23">
        <f>INDEX(Model!$R137:$V137,,MATCH(Model!AU$14,Model!$R$14:'Model'!$V$14,FALSE))*INDEX(Model!$X137:$AB137,MATCH(Model!AU$12+Model!AU$13,Model!$X$14:$AB$14,FALSE))</f>
        <v>0.8</v>
      </c>
      <c r="AV137" s="23">
        <f>INDEX(Model!$R137:$V137,,MATCH(Model!AV$14,Model!$R$14:'Model'!$V$14,FALSE))*INDEX(Model!$X137:$AB137,MATCH(Model!AV$12+Model!AV$13,Model!$X$14:$AB$14,FALSE))</f>
        <v>0.8</v>
      </c>
      <c r="AW137" s="23">
        <f>INDEX(Model!$R137:$V137,,MATCH(Model!AW$14,Model!$R$14:'Model'!$V$14,FALSE))*INDEX(Model!$X137:$AB137,MATCH(Model!AW$12+Model!AW$13,Model!$X$14:$AB$14,FALSE))</f>
        <v>0.8</v>
      </c>
      <c r="AX137" s="23">
        <f>INDEX(Model!$R137:$V137,,MATCH(Model!AX$14,Model!$R$14:'Model'!$V$14,FALSE))*INDEX(Model!$X137:$AB137,MATCH(Model!AX$12+Model!AX$13,Model!$X$14:$AB$14,FALSE))</f>
        <v>0.52</v>
      </c>
      <c r="AY137" s="23">
        <f>INDEX(Model!$R137:$V137,,MATCH(Model!AY$14,Model!$R$14:'Model'!$V$14,FALSE))*INDEX(Model!$X137:$AB137,MATCH(Model!AY$12+Model!AY$13,Model!$X$14:$AB$14,FALSE))</f>
        <v>0.85</v>
      </c>
      <c r="AZ137" s="23">
        <f>INDEX(Model!$R137:$V137,,MATCH(Model!AZ$14,Model!$R$14:'Model'!$V$14,FALSE))*INDEX(Model!$X137:$AB137,MATCH(Model!AZ$12+Model!AZ$13,Model!$X$14:$AB$14,FALSE))</f>
        <v>0.85</v>
      </c>
      <c r="BA137" s="23">
        <f>INDEX(Model!$R137:$V137,,MATCH(Model!BA$14,Model!$R$14:'Model'!$V$14,FALSE))*INDEX(Model!$X137:$AB137,MATCH(Model!BA$12+Model!BA$13,Model!$X$14:$AB$14,FALSE))</f>
        <v>0.85</v>
      </c>
      <c r="BB137" s="23">
        <f>INDEX(Model!$R137:$V137,,MATCH(Model!BB$14,Model!$R$14:'Model'!$V$14,FALSE))*INDEX(Model!$X137:$AB137,MATCH(Model!BB$12+Model!BB$13,Model!$X$14:$AB$14,FALSE))</f>
        <v>0.85</v>
      </c>
      <c r="BC137" s="23">
        <f>INDEX(Model!$R137:$V137,,MATCH(Model!BC$14,Model!$R$14:'Model'!$V$14,FALSE))*INDEX(Model!$X137:$AB137,MATCH(Model!BC$12+Model!BC$13,Model!$X$14:$AB$14,FALSE))</f>
        <v>0.55249999999999999</v>
      </c>
      <c r="BD137" s="60"/>
      <c r="BE137" s="33">
        <f>Model!C137*1%</f>
        <v>90.847683817686288</v>
      </c>
      <c r="BF137" s="1"/>
      <c r="BG137" s="1"/>
      <c r="BH137" s="38">
        <f>IF(Model!$C137&lt;Model!CI$12,Model!CI$13,0)</f>
        <v>0</v>
      </c>
      <c r="BI137" s="38">
        <f>IF(Model!$C137&lt;Model!CJ$12,Model!CJ$13,0)</f>
        <v>0</v>
      </c>
      <c r="BJ137" s="38">
        <f>IF(Model!$C137&lt;Model!CK$12,Model!CK$13,0)</f>
        <v>0</v>
      </c>
      <c r="BK137" s="38">
        <f>IF(Model!$C137&lt;Model!CL$12,Model!CL$13,0)</f>
        <v>0</v>
      </c>
      <c r="BL137" s="38">
        <f>IF(Model!$C137&lt;Model!CM$12,Model!CM$13,0)</f>
        <v>0</v>
      </c>
      <c r="BM137" s="38">
        <f>IF(Model!$C137&lt;Model!CN$12,Model!CN$13,0)</f>
        <v>40</v>
      </c>
      <c r="BN137" s="38">
        <f>IF(Model!$C137&lt;Model!CO$12,Model!CO$13,0)</f>
        <v>40</v>
      </c>
      <c r="BO137" s="38">
        <f>IF(Model!$C137&lt;Model!CP$12,Model!CP$13,0)</f>
        <v>40</v>
      </c>
      <c r="BP137" s="38">
        <f>IF(Model!$C137&lt;Model!CQ$12,Model!CQ$13,0)</f>
        <v>40</v>
      </c>
      <c r="BQ137" s="38">
        <f>IF(Model!$C137&lt;Model!CR$12,Model!CR$13,0)</f>
        <v>40</v>
      </c>
      <c r="BR137" s="38">
        <f>IF(Model!$C137&lt;Model!CS$12,Model!CS$13,0)</f>
        <v>40</v>
      </c>
      <c r="BS137" s="38">
        <f>IF(Model!$C137&lt;Model!CT$12,Model!CT$13,0)</f>
        <v>40</v>
      </c>
      <c r="BT137" s="38">
        <f>IF(Model!$C137&lt;Model!CU$12,Model!CU$13,0)</f>
        <v>40</v>
      </c>
      <c r="BU137" s="38">
        <f>IF(Model!$C137&lt;Model!CV$12,Model!CV$13,0)</f>
        <v>40</v>
      </c>
      <c r="BV137" s="38">
        <f>IF(Model!$C137&lt;Model!CW$12,Model!CW$13,0)</f>
        <v>40</v>
      </c>
      <c r="BW137" s="38">
        <f>IF(Model!$C137&lt;Model!CX$12,Model!CX$13,0)</f>
        <v>60</v>
      </c>
      <c r="BX137" s="38">
        <f>IF(Model!$C137&lt;Model!CY$12,Model!CY$13,0)</f>
        <v>60</v>
      </c>
      <c r="BY137" s="38">
        <f>IF(Model!$C137&lt;Model!CZ$12,Model!CZ$13,0)</f>
        <v>60</v>
      </c>
      <c r="BZ137" s="38">
        <f>IF(Model!$C137&lt;Model!DA$12,Model!DA$13,0)</f>
        <v>60</v>
      </c>
      <c r="CA137" s="38">
        <f>IF(Model!$C137&lt;Model!DB$12,Model!DB$13,0)</f>
        <v>60</v>
      </c>
      <c r="CB137" s="38">
        <f>IF(Model!$C137&lt;Model!DC$12,Model!DC$13,0)</f>
        <v>60</v>
      </c>
      <c r="CC137" s="38">
        <f>IF(Model!$C137&lt;Model!DD$12,Model!DD$13,0)</f>
        <v>60</v>
      </c>
      <c r="CD137" s="38">
        <f>IF(Model!$C137&lt;Model!DE$12,Model!DE$13,0)</f>
        <v>60</v>
      </c>
      <c r="CE137" s="38">
        <f>IF(Model!$C137&lt;Model!DF$12,Model!DF$13,0)</f>
        <v>60</v>
      </c>
      <c r="CF137" s="38">
        <f>IF(Model!$C137&lt;Model!DG$12,Model!DG$13,0)</f>
        <v>60</v>
      </c>
      <c r="CG137" s="1"/>
      <c r="CH137" s="1"/>
      <c r="CI137" s="40">
        <f>Model!$BE137+Model!BH137-50</f>
        <v>40.847683817686288</v>
      </c>
      <c r="CJ137" s="40">
        <f>Model!$BE137+Model!BI137-50</f>
        <v>40.847683817686288</v>
      </c>
      <c r="CK137" s="40">
        <f>Model!$BE137+Model!BJ137-50</f>
        <v>40.847683817686288</v>
      </c>
      <c r="CL137" s="40">
        <f>Model!$BE137+Model!BK137-50</f>
        <v>40.847683817686288</v>
      </c>
      <c r="CM137" s="40">
        <f>Model!$BE137+Model!BL137-50</f>
        <v>40.847683817686288</v>
      </c>
      <c r="CN137" s="40">
        <f>Model!$BE137+Model!BM137-50</f>
        <v>80.847683817686288</v>
      </c>
      <c r="CO137" s="40">
        <f>Model!$BE137+Model!BN137-50</f>
        <v>80.847683817686288</v>
      </c>
      <c r="CP137" s="40">
        <f>Model!$BE137+Model!BO137-50</f>
        <v>80.847683817686288</v>
      </c>
      <c r="CQ137" s="40">
        <f>Model!$BE137+Model!BP137-50</f>
        <v>80.847683817686288</v>
      </c>
      <c r="CR137" s="40">
        <f>Model!$BE137+Model!BQ137-50</f>
        <v>80.847683817686288</v>
      </c>
      <c r="CS137" s="40">
        <f>Model!$BE137+Model!BR137-50</f>
        <v>80.847683817686288</v>
      </c>
      <c r="CT137" s="40">
        <f>Model!$BE137+Model!BS137-50</f>
        <v>80.847683817686288</v>
      </c>
      <c r="CU137" s="40">
        <f>Model!$BE137+Model!BT137-50</f>
        <v>80.847683817686288</v>
      </c>
      <c r="CV137" s="40">
        <f>Model!$BE137+Model!BU137-50</f>
        <v>80.847683817686288</v>
      </c>
      <c r="CW137" s="40">
        <f>Model!$BE137+Model!BV137-50</f>
        <v>80.847683817686288</v>
      </c>
      <c r="CX137" s="40">
        <f>Model!$BE137+Model!BW137-50</f>
        <v>100.84768381768629</v>
      </c>
      <c r="CY137" s="40">
        <f>Model!$BE137+Model!BX137-50</f>
        <v>100.84768381768629</v>
      </c>
      <c r="CZ137" s="40">
        <f>Model!$BE137+Model!BY137-50</f>
        <v>100.84768381768629</v>
      </c>
      <c r="DA137" s="40">
        <f>Model!$BE137+Model!BZ137-50</f>
        <v>100.84768381768629</v>
      </c>
      <c r="DB137" s="40">
        <f>Model!$BE137+Model!CA137-50</f>
        <v>100.84768381768629</v>
      </c>
      <c r="DC137" s="40">
        <f>Model!$BE137+Model!CB137-50</f>
        <v>100.84768381768629</v>
      </c>
      <c r="DD137" s="40">
        <f>Model!$BE137+Model!CC137-50</f>
        <v>100.84768381768629</v>
      </c>
      <c r="DE137" s="40">
        <f>Model!$BE137+Model!CD137-50</f>
        <v>100.84768381768629</v>
      </c>
      <c r="DF137" s="40">
        <f>Model!$BE137+Model!CE137-50</f>
        <v>100.84768381768629</v>
      </c>
      <c r="DG137" s="40">
        <f>Model!$BE137+Model!CF137-50</f>
        <v>100.84768381768629</v>
      </c>
      <c r="DH137" s="36"/>
      <c r="DI137" s="36"/>
      <c r="DJ137" s="40">
        <f>Model!AE137*Model!CI137</f>
        <v>40.847683817686288</v>
      </c>
      <c r="DK137" s="40">
        <f>Model!AF137*Model!CJ137</f>
        <v>40.847683817686288</v>
      </c>
      <c r="DL137" s="40">
        <f>Model!AG137*Model!CK137</f>
        <v>40.847683817686288</v>
      </c>
      <c r="DM137" s="40">
        <f>Model!AH137*Model!CL137</f>
        <v>40.847683817686288</v>
      </c>
      <c r="DN137" s="40">
        <f>Model!AI137*Model!CM137</f>
        <v>26.550994481496087</v>
      </c>
      <c r="DO137" s="40">
        <f>Model!AJ137*Model!CN137</f>
        <v>72.762915435917662</v>
      </c>
      <c r="DP137" s="40">
        <f>Model!AK137*Model!CO137</f>
        <v>72.762915435917662</v>
      </c>
      <c r="DQ137" s="40">
        <f>Model!AL137*Model!CP137</f>
        <v>72.762915435917662</v>
      </c>
      <c r="DR137" s="40">
        <f>Model!AM137*Model!CQ137</f>
        <v>72.762915435917662</v>
      </c>
      <c r="DS137" s="40">
        <f>Model!AN137*Model!CR137</f>
        <v>47.295895033346483</v>
      </c>
      <c r="DT137" s="40">
        <f>Model!AO137*Model!CS137</f>
        <v>76.805299626801968</v>
      </c>
      <c r="DU137" s="40">
        <f>Model!AP137*Model!CT137</f>
        <v>76.805299626801968</v>
      </c>
      <c r="DV137" s="40">
        <f>Model!AQ137*Model!CU137</f>
        <v>76.805299626801968</v>
      </c>
      <c r="DW137" s="40">
        <f>Model!AR137*Model!CV137</f>
        <v>76.805299626801968</v>
      </c>
      <c r="DX137" s="40">
        <f>Model!AS137*Model!CW137</f>
        <v>49.923444757421279</v>
      </c>
      <c r="DY137" s="40">
        <f>Model!AT137*Model!CX137</f>
        <v>80.678147054149036</v>
      </c>
      <c r="DZ137" s="40">
        <f>Model!AU137*Model!CY137</f>
        <v>80.678147054149036</v>
      </c>
      <c r="EA137" s="40">
        <f>Model!AV137*Model!CZ137</f>
        <v>80.678147054149036</v>
      </c>
      <c r="EB137" s="40">
        <f>Model!AW137*Model!DA137</f>
        <v>80.678147054149036</v>
      </c>
      <c r="EC137" s="40">
        <f>Model!AX137*Model!DB137</f>
        <v>52.440795585196874</v>
      </c>
      <c r="ED137" s="40">
        <f>Model!AY137*Model!DC137</f>
        <v>85.720531245033342</v>
      </c>
      <c r="EE137" s="40">
        <f>Model!AZ137*Model!DD137</f>
        <v>85.720531245033342</v>
      </c>
      <c r="EF137" s="40">
        <f>Model!BA137*Model!DE137</f>
        <v>85.720531245033342</v>
      </c>
      <c r="EG137" s="40">
        <f>Model!BB137*Model!DF137</f>
        <v>85.720531245033342</v>
      </c>
      <c r="EH137" s="40">
        <f>Model!BC137*Model!DG137</f>
        <v>55.718345309271676</v>
      </c>
      <c r="EI137" s="36"/>
      <c r="EJ137" s="36"/>
      <c r="EK137" s="36"/>
      <c r="EL137" s="36"/>
      <c r="EM137" s="36"/>
      <c r="EN137" s="36"/>
      <c r="EO137" s="36"/>
      <c r="EP137" s="36"/>
      <c r="EQ137" s="36"/>
      <c r="ER137" s="36"/>
      <c r="ES137" s="36"/>
      <c r="ET137" s="36"/>
      <c r="EU137" s="36"/>
    </row>
    <row r="138" spans="1:151">
      <c r="A138">
        <v>1169</v>
      </c>
      <c r="B138" s="29">
        <f>INDEX('Customer Longevity'!$A$7:$A$206,MATCH(Scratch!A138,'Customer Longevity'!$B$7:$B$206,0))</f>
        <v>4.9531586033555595</v>
      </c>
      <c r="C138" s="3">
        <f ca="1">VLOOKUP(A138,'Average Balance'!A:B,2,FALSE)</f>
        <v>12493.804241067473</v>
      </c>
      <c r="D138" s="3"/>
      <c r="E138" s="29">
        <f>INDEX('Distance to Each Branch'!$C$7:$C$806,MATCH(Scratch!$A138&amp;Scratch!E$14,'Distance to Each Branch'!$K$7:$K$806,0))</f>
        <v>2.0338225397058407</v>
      </c>
      <c r="F138" s="29">
        <f>INDEX('Distance to Each Branch'!$C$7:$C$806,MATCH(Scratch!$A138&amp;Scratch!F$14,'Distance to Each Branch'!$K$7:$K$806,0))</f>
        <v>0.20879077402848825</v>
      </c>
      <c r="G138" s="29">
        <f>INDEX('Distance to Each Branch'!$C$7:$C$806,MATCH(Scratch!$A138&amp;Scratch!G$14,'Distance to Each Branch'!$K$7:$K$806,0))</f>
        <v>3.5340654860894158</v>
      </c>
      <c r="H138" s="29">
        <f>INDEX('Distance to Each Branch'!$C$7:$C$806,MATCH(Scratch!$A138&amp;Scratch!H$14,'Distance to Each Branch'!$K$7:$K$806,0))</f>
        <v>2.8888977350008656</v>
      </c>
      <c r="I138" s="29" t="str">
        <f t="shared" si="26"/>
        <v>Branch B</v>
      </c>
      <c r="K138" s="34">
        <f>MIN(Model!E138:'Model'!H138)</f>
        <v>0.20879077402848825</v>
      </c>
      <c r="L138" s="34">
        <v>0</v>
      </c>
      <c r="M138" s="29">
        <f>IF(Model!E138=Model!$K138,SMALL(Model!$E138:'Model'!$H138,2)-Model!$K138,0)</f>
        <v>0</v>
      </c>
      <c r="N138" s="29">
        <f>IF(Model!F138=Model!$K138,SMALL(Model!$E138:'Model'!$H138,2)-Model!$K138,0)</f>
        <v>1.8250317656773525</v>
      </c>
      <c r="O138" s="29">
        <f>IF(Model!G138=Model!$K138,SMALL(Model!$E138:'Model'!$H138,2)-Model!$K138,0)</f>
        <v>0</v>
      </c>
      <c r="P138" s="29">
        <f>IF(Model!H138=Model!$K138,SMALL(Model!$E138:'Model'!$H138,2)-Model!$K138,0)</f>
        <v>0</v>
      </c>
      <c r="R138" s="23">
        <v>1</v>
      </c>
      <c r="S138" s="23">
        <f>(1-IF(Model!M138=0,0,INDEX('Branch Closure Driven Attrition'!$D$9:$G$12,MATCH(Model!$B138,'Branch Closure Driven Attrition'!$C$9:$C$12,TRUE),MATCH(Model!M138,'Branch Closure Driven Attrition'!$D$8:$G$8,TRUE))))</f>
        <v>1</v>
      </c>
      <c r="T138" s="23">
        <f>(1-IF(Model!N138=0,0,INDEX('Branch Closure Driven Attrition'!$D$9:$G$12,MATCH(Model!$B138,'Branch Closure Driven Attrition'!$C$9:$C$12,TRUE),MATCH(Model!N138,'Branch Closure Driven Attrition'!$D$8:$G$8,TRUE))))</f>
        <v>0.6</v>
      </c>
      <c r="U138" s="23">
        <f>(1-IF(Model!O138=0,0,INDEX('Branch Closure Driven Attrition'!$D$9:$G$12,MATCH(Model!$B138,'Branch Closure Driven Attrition'!$C$9:$C$12,TRUE),MATCH(Model!O138,'Branch Closure Driven Attrition'!$D$8:$G$8,TRUE))))</f>
        <v>1</v>
      </c>
      <c r="V138" s="23">
        <f>(1-IF(Model!P138=0,0,INDEX('Branch Closure Driven Attrition'!$D$9:$G$12,MATCH(Model!$B138,'Branch Closure Driven Attrition'!$C$9:$C$12,TRUE),MATCH(Model!P138,'Branch Closure Driven Attrition'!$D$8:$G$8,TRUE))))</f>
        <v>1</v>
      </c>
      <c r="W138" s="29"/>
      <c r="X138" s="23">
        <f>Model!R138</f>
        <v>1</v>
      </c>
      <c r="Y138" s="23">
        <f>IF(Model!$C138&lt;'Fee Driven Attrition'!$I$8,1-IF(Model!Y$13='Fee Driven Attrition'!$J$7,'Fee Driven Attrition'!$J$8,'Fee Driven Attrition'!$K$8),1)</f>
        <v>1</v>
      </c>
      <c r="Z138" s="23">
        <f>IF(Model!$C138&lt;'Fee Driven Attrition'!$I$9,1-IF(Model!Z$13='Fee Driven Attrition'!$J$7,'Fee Driven Attrition'!$J$9,'Fee Driven Attrition'!$K$9),1)</f>
        <v>0.95</v>
      </c>
      <c r="AA138" s="23">
        <f>IF(Model!$C138&lt;'Fee Driven Attrition'!$I$8,1-IF(Model!AA$13='Fee Driven Attrition'!$J$7,'Fee Driven Attrition'!$J$8,'Fee Driven Attrition'!$K$8),1)</f>
        <v>1</v>
      </c>
      <c r="AB138" s="23">
        <f>IF(Model!$C138&lt;'Fee Driven Attrition'!$I$9,1-IF(Model!AB$13='Fee Driven Attrition'!$J$7,'Fee Driven Attrition'!$J$9,'Fee Driven Attrition'!$K$9),1)</f>
        <v>0.85</v>
      </c>
      <c r="AC138" s="29"/>
      <c r="AD138" s="23"/>
      <c r="AE138" s="23">
        <f>INDEX(Model!$R138:$V138,,MATCH(Model!AE$14,Model!$R$14:'Model'!$V$14,FALSE))*INDEX(Model!$X138:$AB138,MATCH(Model!AE$12+Model!AE$13,Model!$X$14:$AB$14,FALSE))</f>
        <v>1</v>
      </c>
      <c r="AF138" s="23">
        <f>INDEX(Model!$R138:$V138,,MATCH(Model!AF$14,Model!$R$14:'Model'!$V$14,FALSE))*INDEX(Model!$X138:$AB138,MATCH(Model!AF$12+Model!AF$13,Model!$X$14:$AB$14,FALSE))</f>
        <v>1</v>
      </c>
      <c r="AG138" s="23">
        <f>INDEX(Model!$R138:$V138,,MATCH(Model!AG$14,Model!$R$14:'Model'!$V$14,FALSE))*INDEX(Model!$X138:$AB138,MATCH(Model!AG$12+Model!AG$13,Model!$X$14:$AB$14,FALSE))</f>
        <v>0.6</v>
      </c>
      <c r="AH138" s="23">
        <f>INDEX(Model!$R138:$V138,,MATCH(Model!AH$14,Model!$R$14:'Model'!$V$14,FALSE))*INDEX(Model!$X138:$AB138,MATCH(Model!AH$12+Model!AH$13,Model!$X$14:$AB$14,FALSE))</f>
        <v>1</v>
      </c>
      <c r="AI138" s="23">
        <f>INDEX(Model!$R138:$V138,,MATCH(Model!AI$14,Model!$R$14:'Model'!$V$14,FALSE))*INDEX(Model!$X138:$AB138,MATCH(Model!AI$12+Model!AI$13,Model!$X$14:$AB$14,FALSE))</f>
        <v>1</v>
      </c>
      <c r="AJ138" s="23">
        <f>INDEX(Model!$R138:$V138,,MATCH(Model!AJ$14,Model!$R$14:'Model'!$V$14,FALSE))*INDEX(Model!$X138:$AB138,MATCH(Model!AJ$12+Model!AJ$13,Model!$X$14:$AB$14,FALSE))</f>
        <v>1</v>
      </c>
      <c r="AK138" s="23">
        <f>INDEX(Model!$R138:$V138,,MATCH(Model!AK$14,Model!$R$14:'Model'!$V$14,FALSE))*INDEX(Model!$X138:$AB138,MATCH(Model!AK$12+Model!AK$13,Model!$X$14:$AB$14,FALSE))</f>
        <v>1</v>
      </c>
      <c r="AL138" s="23">
        <f>INDEX(Model!$R138:$V138,,MATCH(Model!AL$14,Model!$R$14:'Model'!$V$14,FALSE))*INDEX(Model!$X138:$AB138,MATCH(Model!AL$12+Model!AL$13,Model!$X$14:$AB$14,FALSE))</f>
        <v>0.6</v>
      </c>
      <c r="AM138" s="23">
        <f>INDEX(Model!$R138:$V138,,MATCH(Model!AM$14,Model!$R$14:'Model'!$V$14,FALSE))*INDEX(Model!$X138:$AB138,MATCH(Model!AM$12+Model!AM$13,Model!$X$14:$AB$14,FALSE))</f>
        <v>1</v>
      </c>
      <c r="AN138" s="23">
        <f>INDEX(Model!$R138:$V138,,MATCH(Model!AN$14,Model!$R$14:'Model'!$V$14,FALSE))*INDEX(Model!$X138:$AB138,MATCH(Model!AN$12+Model!AN$13,Model!$X$14:$AB$14,FALSE))</f>
        <v>1</v>
      </c>
      <c r="AO138" s="23">
        <f>INDEX(Model!$R138:$V138,,MATCH(Model!AO$14,Model!$R$14:'Model'!$V$14,FALSE))*INDEX(Model!$X138:$AB138,MATCH(Model!AO$12+Model!AO$13,Model!$X$14:$AB$14,FALSE))</f>
        <v>0.95</v>
      </c>
      <c r="AP138" s="23">
        <f>INDEX(Model!$R138:$V138,,MATCH(Model!AP$14,Model!$R$14:'Model'!$V$14,FALSE))*INDEX(Model!$X138:$AB138,MATCH(Model!AP$12+Model!AP$13,Model!$X$14:$AB$14,FALSE))</f>
        <v>0.95</v>
      </c>
      <c r="AQ138" s="23">
        <f>INDEX(Model!$R138:$V138,,MATCH(Model!AQ$14,Model!$R$14:'Model'!$V$14,FALSE))*INDEX(Model!$X138:$AB138,MATCH(Model!AQ$12+Model!AQ$13,Model!$X$14:$AB$14,FALSE))</f>
        <v>0.56999999999999995</v>
      </c>
      <c r="AR138" s="23">
        <f>INDEX(Model!$R138:$V138,,MATCH(Model!AR$14,Model!$R$14:'Model'!$V$14,FALSE))*INDEX(Model!$X138:$AB138,MATCH(Model!AR$12+Model!AR$13,Model!$X$14:$AB$14,FALSE))</f>
        <v>0.95</v>
      </c>
      <c r="AS138" s="23">
        <f>INDEX(Model!$R138:$V138,,MATCH(Model!AS$14,Model!$R$14:'Model'!$V$14,FALSE))*INDEX(Model!$X138:$AB138,MATCH(Model!AS$12+Model!AS$13,Model!$X$14:$AB$14,FALSE))</f>
        <v>0.95</v>
      </c>
      <c r="AT138" s="23">
        <f>INDEX(Model!$R138:$V138,,MATCH(Model!AT$14,Model!$R$14:'Model'!$V$14,FALSE))*INDEX(Model!$X138:$AB138,MATCH(Model!AT$12+Model!AT$13,Model!$X$14:$AB$14,FALSE))</f>
        <v>1</v>
      </c>
      <c r="AU138" s="23">
        <f>INDEX(Model!$R138:$V138,,MATCH(Model!AU$14,Model!$R$14:'Model'!$V$14,FALSE))*INDEX(Model!$X138:$AB138,MATCH(Model!AU$12+Model!AU$13,Model!$X$14:$AB$14,FALSE))</f>
        <v>1</v>
      </c>
      <c r="AV138" s="23">
        <f>INDEX(Model!$R138:$V138,,MATCH(Model!AV$14,Model!$R$14:'Model'!$V$14,FALSE))*INDEX(Model!$X138:$AB138,MATCH(Model!AV$12+Model!AV$13,Model!$X$14:$AB$14,FALSE))</f>
        <v>0.6</v>
      </c>
      <c r="AW138" s="23">
        <f>INDEX(Model!$R138:$V138,,MATCH(Model!AW$14,Model!$R$14:'Model'!$V$14,FALSE))*INDEX(Model!$X138:$AB138,MATCH(Model!AW$12+Model!AW$13,Model!$X$14:$AB$14,FALSE))</f>
        <v>1</v>
      </c>
      <c r="AX138" s="23">
        <f>INDEX(Model!$R138:$V138,,MATCH(Model!AX$14,Model!$R$14:'Model'!$V$14,FALSE))*INDEX(Model!$X138:$AB138,MATCH(Model!AX$12+Model!AX$13,Model!$X$14:$AB$14,FALSE))</f>
        <v>1</v>
      </c>
      <c r="AY138" s="23">
        <f>INDEX(Model!$R138:$V138,,MATCH(Model!AY$14,Model!$R$14:'Model'!$V$14,FALSE))*INDEX(Model!$X138:$AB138,MATCH(Model!AY$12+Model!AY$13,Model!$X$14:$AB$14,FALSE))</f>
        <v>0.85</v>
      </c>
      <c r="AZ138" s="23">
        <f>INDEX(Model!$R138:$V138,,MATCH(Model!AZ$14,Model!$R$14:'Model'!$V$14,FALSE))*INDEX(Model!$X138:$AB138,MATCH(Model!AZ$12+Model!AZ$13,Model!$X$14:$AB$14,FALSE))</f>
        <v>0.85</v>
      </c>
      <c r="BA138" s="23">
        <f>INDEX(Model!$R138:$V138,,MATCH(Model!BA$14,Model!$R$14:'Model'!$V$14,FALSE))*INDEX(Model!$X138:$AB138,MATCH(Model!BA$12+Model!BA$13,Model!$X$14:$AB$14,FALSE))</f>
        <v>0.51</v>
      </c>
      <c r="BB138" s="23">
        <f>INDEX(Model!$R138:$V138,,MATCH(Model!BB$14,Model!$R$14:'Model'!$V$14,FALSE))*INDEX(Model!$X138:$AB138,MATCH(Model!BB$12+Model!BB$13,Model!$X$14:$AB$14,FALSE))</f>
        <v>0.85</v>
      </c>
      <c r="BC138" s="23">
        <f>INDEX(Model!$R138:$V138,,MATCH(Model!BC$14,Model!$R$14:'Model'!$V$14,FALSE))*INDEX(Model!$X138:$AB138,MATCH(Model!BC$12+Model!BC$13,Model!$X$14:$AB$14,FALSE))</f>
        <v>0.85</v>
      </c>
      <c r="BD138" s="60"/>
      <c r="BE138" s="33">
        <f>Model!C138*1%</f>
        <v>124.93804241067474</v>
      </c>
      <c r="BF138" s="1"/>
      <c r="BG138" s="1"/>
      <c r="BH138" s="38">
        <f>IF(Model!$C138&lt;Model!CI$12,Model!CI$13,0)</f>
        <v>0</v>
      </c>
      <c r="BI138" s="38">
        <f>IF(Model!$C138&lt;Model!CJ$12,Model!CJ$13,0)</f>
        <v>0</v>
      </c>
      <c r="BJ138" s="38">
        <f>IF(Model!$C138&lt;Model!CK$12,Model!CK$13,0)</f>
        <v>0</v>
      </c>
      <c r="BK138" s="38">
        <f>IF(Model!$C138&lt;Model!CL$12,Model!CL$13,0)</f>
        <v>0</v>
      </c>
      <c r="BL138" s="38">
        <f>IF(Model!$C138&lt;Model!CM$12,Model!CM$13,0)</f>
        <v>0</v>
      </c>
      <c r="BM138" s="38">
        <f>IF(Model!$C138&lt;Model!CN$12,Model!CN$13,0)</f>
        <v>0</v>
      </c>
      <c r="BN138" s="38">
        <f>IF(Model!$C138&lt;Model!CO$12,Model!CO$13,0)</f>
        <v>0</v>
      </c>
      <c r="BO138" s="38">
        <f>IF(Model!$C138&lt;Model!CP$12,Model!CP$13,0)</f>
        <v>0</v>
      </c>
      <c r="BP138" s="38">
        <f>IF(Model!$C138&lt;Model!CQ$12,Model!CQ$13,0)</f>
        <v>0</v>
      </c>
      <c r="BQ138" s="38">
        <f>IF(Model!$C138&lt;Model!CR$12,Model!CR$13,0)</f>
        <v>0</v>
      </c>
      <c r="BR138" s="38">
        <f>IF(Model!$C138&lt;Model!CS$12,Model!CS$13,0)</f>
        <v>40</v>
      </c>
      <c r="BS138" s="38">
        <f>IF(Model!$C138&lt;Model!CT$12,Model!CT$13,0)</f>
        <v>40</v>
      </c>
      <c r="BT138" s="38">
        <f>IF(Model!$C138&lt;Model!CU$12,Model!CU$13,0)</f>
        <v>40</v>
      </c>
      <c r="BU138" s="38">
        <f>IF(Model!$C138&lt;Model!CV$12,Model!CV$13,0)</f>
        <v>40</v>
      </c>
      <c r="BV138" s="38">
        <f>IF(Model!$C138&lt;Model!CW$12,Model!CW$13,0)</f>
        <v>40</v>
      </c>
      <c r="BW138" s="38">
        <f>IF(Model!$C138&lt;Model!CX$12,Model!CX$13,0)</f>
        <v>0</v>
      </c>
      <c r="BX138" s="38">
        <f>IF(Model!$C138&lt;Model!CY$12,Model!CY$13,0)</f>
        <v>0</v>
      </c>
      <c r="BY138" s="38">
        <f>IF(Model!$C138&lt;Model!CZ$12,Model!CZ$13,0)</f>
        <v>0</v>
      </c>
      <c r="BZ138" s="38">
        <f>IF(Model!$C138&lt;Model!DA$12,Model!DA$13,0)</f>
        <v>0</v>
      </c>
      <c r="CA138" s="38">
        <f>IF(Model!$C138&lt;Model!DB$12,Model!DB$13,0)</f>
        <v>0</v>
      </c>
      <c r="CB138" s="38">
        <f>IF(Model!$C138&lt;Model!DC$12,Model!DC$13,0)</f>
        <v>60</v>
      </c>
      <c r="CC138" s="38">
        <f>IF(Model!$C138&lt;Model!DD$12,Model!DD$13,0)</f>
        <v>60</v>
      </c>
      <c r="CD138" s="38">
        <f>IF(Model!$C138&lt;Model!DE$12,Model!DE$13,0)</f>
        <v>60</v>
      </c>
      <c r="CE138" s="38">
        <f>IF(Model!$C138&lt;Model!DF$12,Model!DF$13,0)</f>
        <v>60</v>
      </c>
      <c r="CF138" s="38">
        <f>IF(Model!$C138&lt;Model!DG$12,Model!DG$13,0)</f>
        <v>60</v>
      </c>
      <c r="CG138" s="1"/>
      <c r="CH138" s="1"/>
      <c r="CI138" s="40">
        <f>Model!$BE138+Model!BH138-50</f>
        <v>74.93804241067474</v>
      </c>
      <c r="CJ138" s="40">
        <f>Model!$BE138+Model!BI138-50</f>
        <v>74.93804241067474</v>
      </c>
      <c r="CK138" s="40">
        <f>Model!$BE138+Model!BJ138-50</f>
        <v>74.93804241067474</v>
      </c>
      <c r="CL138" s="40">
        <f>Model!$BE138+Model!BK138-50</f>
        <v>74.93804241067474</v>
      </c>
      <c r="CM138" s="40">
        <f>Model!$BE138+Model!BL138-50</f>
        <v>74.93804241067474</v>
      </c>
      <c r="CN138" s="40">
        <f>Model!$BE138+Model!BM138-50</f>
        <v>74.93804241067474</v>
      </c>
      <c r="CO138" s="40">
        <f>Model!$BE138+Model!BN138-50</f>
        <v>74.93804241067474</v>
      </c>
      <c r="CP138" s="40">
        <f>Model!$BE138+Model!BO138-50</f>
        <v>74.93804241067474</v>
      </c>
      <c r="CQ138" s="40">
        <f>Model!$BE138+Model!BP138-50</f>
        <v>74.93804241067474</v>
      </c>
      <c r="CR138" s="40">
        <f>Model!$BE138+Model!BQ138-50</f>
        <v>74.93804241067474</v>
      </c>
      <c r="CS138" s="40">
        <f>Model!$BE138+Model!BR138-50</f>
        <v>114.93804241067474</v>
      </c>
      <c r="CT138" s="40">
        <f>Model!$BE138+Model!BS138-50</f>
        <v>114.93804241067474</v>
      </c>
      <c r="CU138" s="40">
        <f>Model!$BE138+Model!BT138-50</f>
        <v>114.93804241067474</v>
      </c>
      <c r="CV138" s="40">
        <f>Model!$BE138+Model!BU138-50</f>
        <v>114.93804241067474</v>
      </c>
      <c r="CW138" s="40">
        <f>Model!$BE138+Model!BV138-50</f>
        <v>114.93804241067474</v>
      </c>
      <c r="CX138" s="40">
        <f>Model!$BE138+Model!BW138-50</f>
        <v>74.93804241067474</v>
      </c>
      <c r="CY138" s="40">
        <f>Model!$BE138+Model!BX138-50</f>
        <v>74.93804241067474</v>
      </c>
      <c r="CZ138" s="40">
        <f>Model!$BE138+Model!BY138-50</f>
        <v>74.93804241067474</v>
      </c>
      <c r="DA138" s="40">
        <f>Model!$BE138+Model!BZ138-50</f>
        <v>74.93804241067474</v>
      </c>
      <c r="DB138" s="40">
        <f>Model!$BE138+Model!CA138-50</f>
        <v>74.93804241067474</v>
      </c>
      <c r="DC138" s="40">
        <f>Model!$BE138+Model!CB138-50</f>
        <v>134.93804241067474</v>
      </c>
      <c r="DD138" s="40">
        <f>Model!$BE138+Model!CC138-50</f>
        <v>134.93804241067474</v>
      </c>
      <c r="DE138" s="40">
        <f>Model!$BE138+Model!CD138-50</f>
        <v>134.93804241067474</v>
      </c>
      <c r="DF138" s="40">
        <f>Model!$BE138+Model!CE138-50</f>
        <v>134.93804241067474</v>
      </c>
      <c r="DG138" s="40">
        <f>Model!$BE138+Model!CF138-50</f>
        <v>134.93804241067474</v>
      </c>
      <c r="DH138" s="36"/>
      <c r="DI138" s="36"/>
      <c r="DJ138" s="40">
        <f>Model!AE138*Model!CI138</f>
        <v>74.93804241067474</v>
      </c>
      <c r="DK138" s="40">
        <f>Model!AF138*Model!CJ138</f>
        <v>74.93804241067474</v>
      </c>
      <c r="DL138" s="40">
        <f>Model!AG138*Model!CK138</f>
        <v>44.962825446404842</v>
      </c>
      <c r="DM138" s="40">
        <f>Model!AH138*Model!CL138</f>
        <v>74.93804241067474</v>
      </c>
      <c r="DN138" s="40">
        <f>Model!AI138*Model!CM138</f>
        <v>74.93804241067474</v>
      </c>
      <c r="DO138" s="40">
        <f>Model!AJ138*Model!CN138</f>
        <v>74.93804241067474</v>
      </c>
      <c r="DP138" s="40">
        <f>Model!AK138*Model!CO138</f>
        <v>74.93804241067474</v>
      </c>
      <c r="DQ138" s="40">
        <f>Model!AL138*Model!CP138</f>
        <v>44.962825446404842</v>
      </c>
      <c r="DR138" s="40">
        <f>Model!AM138*Model!CQ138</f>
        <v>74.93804241067474</v>
      </c>
      <c r="DS138" s="40">
        <f>Model!AN138*Model!CR138</f>
        <v>74.93804241067474</v>
      </c>
      <c r="DT138" s="40">
        <f>Model!AO138*Model!CS138</f>
        <v>109.19114029014099</v>
      </c>
      <c r="DU138" s="40">
        <f>Model!AP138*Model!CT138</f>
        <v>109.19114029014099</v>
      </c>
      <c r="DV138" s="40">
        <f>Model!AQ138*Model!CU138</f>
        <v>65.514684174084593</v>
      </c>
      <c r="DW138" s="40">
        <f>Model!AR138*Model!CV138</f>
        <v>109.19114029014099</v>
      </c>
      <c r="DX138" s="40">
        <f>Model!AS138*Model!CW138</f>
        <v>109.19114029014099</v>
      </c>
      <c r="DY138" s="40">
        <f>Model!AT138*Model!CX138</f>
        <v>74.93804241067474</v>
      </c>
      <c r="DZ138" s="40">
        <f>Model!AU138*Model!CY138</f>
        <v>74.93804241067474</v>
      </c>
      <c r="EA138" s="40">
        <f>Model!AV138*Model!CZ138</f>
        <v>44.962825446404842</v>
      </c>
      <c r="EB138" s="40">
        <f>Model!AW138*Model!DA138</f>
        <v>74.93804241067474</v>
      </c>
      <c r="EC138" s="40">
        <f>Model!AX138*Model!DB138</f>
        <v>74.93804241067474</v>
      </c>
      <c r="ED138" s="40">
        <f>Model!AY138*Model!DC138</f>
        <v>114.69733604907353</v>
      </c>
      <c r="EE138" s="40">
        <f>Model!AZ138*Model!DD138</f>
        <v>114.69733604907353</v>
      </c>
      <c r="EF138" s="40">
        <f>Model!BA138*Model!DE138</f>
        <v>68.818401629444125</v>
      </c>
      <c r="EG138" s="40">
        <f>Model!BB138*Model!DF138</f>
        <v>114.69733604907353</v>
      </c>
      <c r="EH138" s="40">
        <f>Model!BC138*Model!DG138</f>
        <v>114.69733604907353</v>
      </c>
      <c r="EI138" s="36"/>
      <c r="EJ138" s="36"/>
      <c r="EK138" s="36"/>
      <c r="EL138" s="36"/>
      <c r="EM138" s="36"/>
      <c r="EN138" s="36"/>
      <c r="EO138" s="36"/>
      <c r="EP138" s="36"/>
      <c r="EQ138" s="36"/>
      <c r="ER138" s="36"/>
      <c r="ES138" s="36"/>
      <c r="ET138" s="36"/>
      <c r="EU138" s="36"/>
    </row>
    <row r="139" spans="1:151">
      <c r="A139">
        <v>1045</v>
      </c>
      <c r="B139" s="29">
        <f>INDEX('Customer Longevity'!$A$7:$A$206,MATCH(Scratch!A139,'Customer Longevity'!$B$7:$B$206,0))</f>
        <v>10.314734959474563</v>
      </c>
      <c r="C139" s="3">
        <f ca="1">VLOOKUP(A139,'Average Balance'!A:B,2,FALSE)</f>
        <v>11121.231665230265</v>
      </c>
      <c r="D139" s="3"/>
      <c r="E139" s="29">
        <f>INDEX('Distance to Each Branch'!$C$7:$C$806,MATCH(Scratch!$A139&amp;Scratch!E$14,'Distance to Each Branch'!$K$7:$K$806,0))</f>
        <v>7.0217477726485669</v>
      </c>
      <c r="F139" s="29">
        <f>INDEX('Distance to Each Branch'!$C$7:$C$806,MATCH(Scratch!$A139&amp;Scratch!F$14,'Distance to Each Branch'!$K$7:$K$806,0))</f>
        <v>1.1846494871053592</v>
      </c>
      <c r="G139" s="29">
        <f>INDEX('Distance to Each Branch'!$C$7:$C$806,MATCH(Scratch!$A139&amp;Scratch!G$14,'Distance to Each Branch'!$K$7:$K$806,0))</f>
        <v>3.51417409838791</v>
      </c>
      <c r="H139" s="29">
        <f>INDEX('Distance to Each Branch'!$C$7:$C$806,MATCH(Scratch!$A139&amp;Scratch!H$14,'Distance to Each Branch'!$K$7:$K$806,0))</f>
        <v>0.76784159333324431</v>
      </c>
      <c r="I139" s="29" t="str">
        <f t="shared" si="26"/>
        <v>Branch D</v>
      </c>
      <c r="K139" s="34">
        <f>MIN(Model!E139:'Model'!H139)</f>
        <v>0.76784159333324431</v>
      </c>
      <c r="L139" s="34">
        <v>0</v>
      </c>
      <c r="M139" s="29">
        <f>IF(Model!E139=Model!$K139,SMALL(Model!$E139:'Model'!$H139,2)-Model!$K139,0)</f>
        <v>0</v>
      </c>
      <c r="N139" s="29">
        <f>IF(Model!F139=Model!$K139,SMALL(Model!$E139:'Model'!$H139,2)-Model!$K139,0)</f>
        <v>0</v>
      </c>
      <c r="O139" s="29">
        <f>IF(Model!G139=Model!$K139,SMALL(Model!$E139:'Model'!$H139,2)-Model!$K139,0)</f>
        <v>0</v>
      </c>
      <c r="P139" s="29">
        <f>IF(Model!H139=Model!$K139,SMALL(Model!$E139:'Model'!$H139,2)-Model!$K139,0)</f>
        <v>0.41680789377211491</v>
      </c>
      <c r="R139" s="23">
        <v>1</v>
      </c>
      <c r="S139" s="23">
        <f>(1-IF(Model!M139=0,0,INDEX('Branch Closure Driven Attrition'!$D$9:$G$12,MATCH(Model!$B139,'Branch Closure Driven Attrition'!$C$9:$C$12,TRUE),MATCH(Model!M139,'Branch Closure Driven Attrition'!$D$8:$G$8,TRUE))))</f>
        <v>1</v>
      </c>
      <c r="T139" s="23">
        <f>(1-IF(Model!N139=0,0,INDEX('Branch Closure Driven Attrition'!$D$9:$G$12,MATCH(Model!$B139,'Branch Closure Driven Attrition'!$C$9:$C$12,TRUE),MATCH(Model!N139,'Branch Closure Driven Attrition'!$D$8:$G$8,TRUE))))</f>
        <v>1</v>
      </c>
      <c r="U139" s="23">
        <f>(1-IF(Model!O139=0,0,INDEX('Branch Closure Driven Attrition'!$D$9:$G$12,MATCH(Model!$B139,'Branch Closure Driven Attrition'!$C$9:$C$12,TRUE),MATCH(Model!O139,'Branch Closure Driven Attrition'!$D$8:$G$8,TRUE))))</f>
        <v>1</v>
      </c>
      <c r="V139" s="23">
        <f>(1-IF(Model!P139=0,0,INDEX('Branch Closure Driven Attrition'!$D$9:$G$12,MATCH(Model!$B139,'Branch Closure Driven Attrition'!$C$9:$C$12,TRUE),MATCH(Model!P139,'Branch Closure Driven Attrition'!$D$8:$G$8,TRUE))))</f>
        <v>0.75</v>
      </c>
      <c r="W139" s="29"/>
      <c r="X139" s="23">
        <f>Model!R139</f>
        <v>1</v>
      </c>
      <c r="Y139" s="23">
        <f>IF(Model!$C139&lt;'Fee Driven Attrition'!$I$8,1-IF(Model!Y$13='Fee Driven Attrition'!$J$7,'Fee Driven Attrition'!$J$8,'Fee Driven Attrition'!$K$8),1)</f>
        <v>0.9</v>
      </c>
      <c r="Z139" s="23">
        <f>IF(Model!$C139&lt;'Fee Driven Attrition'!$I$9,1-IF(Model!Z$13='Fee Driven Attrition'!$J$7,'Fee Driven Attrition'!$J$9,'Fee Driven Attrition'!$K$9),1)</f>
        <v>0.95</v>
      </c>
      <c r="AA139" s="23">
        <f>IF(Model!$C139&lt;'Fee Driven Attrition'!$I$8,1-IF(Model!AA$13='Fee Driven Attrition'!$J$7,'Fee Driven Attrition'!$J$8,'Fee Driven Attrition'!$K$8),1)</f>
        <v>0.8</v>
      </c>
      <c r="AB139" s="23">
        <f>IF(Model!$C139&lt;'Fee Driven Attrition'!$I$9,1-IF(Model!AB$13='Fee Driven Attrition'!$J$7,'Fee Driven Attrition'!$J$9,'Fee Driven Attrition'!$K$9),1)</f>
        <v>0.85</v>
      </c>
      <c r="AC139" s="29"/>
      <c r="AD139" s="23"/>
      <c r="AE139" s="23">
        <f>INDEX(Model!$R139:$V139,,MATCH(Model!AE$14,Model!$R$14:'Model'!$V$14,FALSE))*INDEX(Model!$X139:$AB139,MATCH(Model!AE$12+Model!AE$13,Model!$X$14:$AB$14,FALSE))</f>
        <v>1</v>
      </c>
      <c r="AF139" s="23">
        <f>INDEX(Model!$R139:$V139,,MATCH(Model!AF$14,Model!$R$14:'Model'!$V$14,FALSE))*INDEX(Model!$X139:$AB139,MATCH(Model!AF$12+Model!AF$13,Model!$X$14:$AB$14,FALSE))</f>
        <v>1</v>
      </c>
      <c r="AG139" s="23">
        <f>INDEX(Model!$R139:$V139,,MATCH(Model!AG$14,Model!$R$14:'Model'!$V$14,FALSE))*INDEX(Model!$X139:$AB139,MATCH(Model!AG$12+Model!AG$13,Model!$X$14:$AB$14,FALSE))</f>
        <v>1</v>
      </c>
      <c r="AH139" s="23">
        <f>INDEX(Model!$R139:$V139,,MATCH(Model!AH$14,Model!$R$14:'Model'!$V$14,FALSE))*INDEX(Model!$X139:$AB139,MATCH(Model!AH$12+Model!AH$13,Model!$X$14:$AB$14,FALSE))</f>
        <v>1</v>
      </c>
      <c r="AI139" s="23">
        <f>INDEX(Model!$R139:$V139,,MATCH(Model!AI$14,Model!$R$14:'Model'!$V$14,FALSE))*INDEX(Model!$X139:$AB139,MATCH(Model!AI$12+Model!AI$13,Model!$X$14:$AB$14,FALSE))</f>
        <v>0.75</v>
      </c>
      <c r="AJ139" s="23">
        <f>INDEX(Model!$R139:$V139,,MATCH(Model!AJ$14,Model!$R$14:'Model'!$V$14,FALSE))*INDEX(Model!$X139:$AB139,MATCH(Model!AJ$12+Model!AJ$13,Model!$X$14:$AB$14,FALSE))</f>
        <v>0.9</v>
      </c>
      <c r="AK139" s="23">
        <f>INDEX(Model!$R139:$V139,,MATCH(Model!AK$14,Model!$R$14:'Model'!$V$14,FALSE))*INDEX(Model!$X139:$AB139,MATCH(Model!AK$12+Model!AK$13,Model!$X$14:$AB$14,FALSE))</f>
        <v>0.9</v>
      </c>
      <c r="AL139" s="23">
        <f>INDEX(Model!$R139:$V139,,MATCH(Model!AL$14,Model!$R$14:'Model'!$V$14,FALSE))*INDEX(Model!$X139:$AB139,MATCH(Model!AL$12+Model!AL$13,Model!$X$14:$AB$14,FALSE))</f>
        <v>0.9</v>
      </c>
      <c r="AM139" s="23">
        <f>INDEX(Model!$R139:$V139,,MATCH(Model!AM$14,Model!$R$14:'Model'!$V$14,FALSE))*INDEX(Model!$X139:$AB139,MATCH(Model!AM$12+Model!AM$13,Model!$X$14:$AB$14,FALSE))</f>
        <v>0.9</v>
      </c>
      <c r="AN139" s="23">
        <f>INDEX(Model!$R139:$V139,,MATCH(Model!AN$14,Model!$R$14:'Model'!$V$14,FALSE))*INDEX(Model!$X139:$AB139,MATCH(Model!AN$12+Model!AN$13,Model!$X$14:$AB$14,FALSE))</f>
        <v>0.67500000000000004</v>
      </c>
      <c r="AO139" s="23">
        <f>INDEX(Model!$R139:$V139,,MATCH(Model!AO$14,Model!$R$14:'Model'!$V$14,FALSE))*INDEX(Model!$X139:$AB139,MATCH(Model!AO$12+Model!AO$13,Model!$X$14:$AB$14,FALSE))</f>
        <v>0.95</v>
      </c>
      <c r="AP139" s="23">
        <f>INDEX(Model!$R139:$V139,,MATCH(Model!AP$14,Model!$R$14:'Model'!$V$14,FALSE))*INDEX(Model!$X139:$AB139,MATCH(Model!AP$12+Model!AP$13,Model!$X$14:$AB$14,FALSE))</f>
        <v>0.95</v>
      </c>
      <c r="AQ139" s="23">
        <f>INDEX(Model!$R139:$V139,,MATCH(Model!AQ$14,Model!$R$14:'Model'!$V$14,FALSE))*INDEX(Model!$X139:$AB139,MATCH(Model!AQ$12+Model!AQ$13,Model!$X$14:$AB$14,FALSE))</f>
        <v>0.95</v>
      </c>
      <c r="AR139" s="23">
        <f>INDEX(Model!$R139:$V139,,MATCH(Model!AR$14,Model!$R$14:'Model'!$V$14,FALSE))*INDEX(Model!$X139:$AB139,MATCH(Model!AR$12+Model!AR$13,Model!$X$14:$AB$14,FALSE))</f>
        <v>0.95</v>
      </c>
      <c r="AS139" s="23">
        <f>INDEX(Model!$R139:$V139,,MATCH(Model!AS$14,Model!$R$14:'Model'!$V$14,FALSE))*INDEX(Model!$X139:$AB139,MATCH(Model!AS$12+Model!AS$13,Model!$X$14:$AB$14,FALSE))</f>
        <v>0.71249999999999991</v>
      </c>
      <c r="AT139" s="23">
        <f>INDEX(Model!$R139:$V139,,MATCH(Model!AT$14,Model!$R$14:'Model'!$V$14,FALSE))*INDEX(Model!$X139:$AB139,MATCH(Model!AT$12+Model!AT$13,Model!$X$14:$AB$14,FALSE))</f>
        <v>0.8</v>
      </c>
      <c r="AU139" s="23">
        <f>INDEX(Model!$R139:$V139,,MATCH(Model!AU$14,Model!$R$14:'Model'!$V$14,FALSE))*INDEX(Model!$X139:$AB139,MATCH(Model!AU$12+Model!AU$13,Model!$X$14:$AB$14,FALSE))</f>
        <v>0.8</v>
      </c>
      <c r="AV139" s="23">
        <f>INDEX(Model!$R139:$V139,,MATCH(Model!AV$14,Model!$R$14:'Model'!$V$14,FALSE))*INDEX(Model!$X139:$AB139,MATCH(Model!AV$12+Model!AV$13,Model!$X$14:$AB$14,FALSE))</f>
        <v>0.8</v>
      </c>
      <c r="AW139" s="23">
        <f>INDEX(Model!$R139:$V139,,MATCH(Model!AW$14,Model!$R$14:'Model'!$V$14,FALSE))*INDEX(Model!$X139:$AB139,MATCH(Model!AW$12+Model!AW$13,Model!$X$14:$AB$14,FALSE))</f>
        <v>0.8</v>
      </c>
      <c r="AX139" s="23">
        <f>INDEX(Model!$R139:$V139,,MATCH(Model!AX$14,Model!$R$14:'Model'!$V$14,FALSE))*INDEX(Model!$X139:$AB139,MATCH(Model!AX$12+Model!AX$13,Model!$X$14:$AB$14,FALSE))</f>
        <v>0.60000000000000009</v>
      </c>
      <c r="AY139" s="23">
        <f>INDEX(Model!$R139:$V139,,MATCH(Model!AY$14,Model!$R$14:'Model'!$V$14,FALSE))*INDEX(Model!$X139:$AB139,MATCH(Model!AY$12+Model!AY$13,Model!$X$14:$AB$14,FALSE))</f>
        <v>0.85</v>
      </c>
      <c r="AZ139" s="23">
        <f>INDEX(Model!$R139:$V139,,MATCH(Model!AZ$14,Model!$R$14:'Model'!$V$14,FALSE))*INDEX(Model!$X139:$AB139,MATCH(Model!AZ$12+Model!AZ$13,Model!$X$14:$AB$14,FALSE))</f>
        <v>0.85</v>
      </c>
      <c r="BA139" s="23">
        <f>INDEX(Model!$R139:$V139,,MATCH(Model!BA$14,Model!$R$14:'Model'!$V$14,FALSE))*INDEX(Model!$X139:$AB139,MATCH(Model!BA$12+Model!BA$13,Model!$X$14:$AB$14,FALSE))</f>
        <v>0.85</v>
      </c>
      <c r="BB139" s="23">
        <f>INDEX(Model!$R139:$V139,,MATCH(Model!BB$14,Model!$R$14:'Model'!$V$14,FALSE))*INDEX(Model!$X139:$AB139,MATCH(Model!BB$12+Model!BB$13,Model!$X$14:$AB$14,FALSE))</f>
        <v>0.85</v>
      </c>
      <c r="BC139" s="23">
        <f>INDEX(Model!$R139:$V139,,MATCH(Model!BC$14,Model!$R$14:'Model'!$V$14,FALSE))*INDEX(Model!$X139:$AB139,MATCH(Model!BC$12+Model!BC$13,Model!$X$14:$AB$14,FALSE))</f>
        <v>0.63749999999999996</v>
      </c>
      <c r="BD139" s="60"/>
      <c r="BE139" s="33">
        <f>Model!C139*1%</f>
        <v>111.21231665230266</v>
      </c>
      <c r="BF139" s="1"/>
      <c r="BG139" s="1"/>
      <c r="BH139" s="38">
        <f>IF(Model!$C139&lt;Model!CI$12,Model!CI$13,0)</f>
        <v>0</v>
      </c>
      <c r="BI139" s="38">
        <f>IF(Model!$C139&lt;Model!CJ$12,Model!CJ$13,0)</f>
        <v>0</v>
      </c>
      <c r="BJ139" s="38">
        <f>IF(Model!$C139&lt;Model!CK$12,Model!CK$13,0)</f>
        <v>0</v>
      </c>
      <c r="BK139" s="38">
        <f>IF(Model!$C139&lt;Model!CL$12,Model!CL$13,0)</f>
        <v>0</v>
      </c>
      <c r="BL139" s="38">
        <f>IF(Model!$C139&lt;Model!CM$12,Model!CM$13,0)</f>
        <v>0</v>
      </c>
      <c r="BM139" s="38">
        <f>IF(Model!$C139&lt;Model!CN$12,Model!CN$13,0)</f>
        <v>40</v>
      </c>
      <c r="BN139" s="38">
        <f>IF(Model!$C139&lt;Model!CO$12,Model!CO$13,0)</f>
        <v>40</v>
      </c>
      <c r="BO139" s="38">
        <f>IF(Model!$C139&lt;Model!CP$12,Model!CP$13,0)</f>
        <v>40</v>
      </c>
      <c r="BP139" s="38">
        <f>IF(Model!$C139&lt;Model!CQ$12,Model!CQ$13,0)</f>
        <v>40</v>
      </c>
      <c r="BQ139" s="38">
        <f>IF(Model!$C139&lt;Model!CR$12,Model!CR$13,0)</f>
        <v>40</v>
      </c>
      <c r="BR139" s="38">
        <f>IF(Model!$C139&lt;Model!CS$12,Model!CS$13,0)</f>
        <v>40</v>
      </c>
      <c r="BS139" s="38">
        <f>IF(Model!$C139&lt;Model!CT$12,Model!CT$13,0)</f>
        <v>40</v>
      </c>
      <c r="BT139" s="38">
        <f>IF(Model!$C139&lt;Model!CU$12,Model!CU$13,0)</f>
        <v>40</v>
      </c>
      <c r="BU139" s="38">
        <f>IF(Model!$C139&lt;Model!CV$12,Model!CV$13,0)</f>
        <v>40</v>
      </c>
      <c r="BV139" s="38">
        <f>IF(Model!$C139&lt;Model!CW$12,Model!CW$13,0)</f>
        <v>40</v>
      </c>
      <c r="BW139" s="38">
        <f>IF(Model!$C139&lt;Model!CX$12,Model!CX$13,0)</f>
        <v>60</v>
      </c>
      <c r="BX139" s="38">
        <f>IF(Model!$C139&lt;Model!CY$12,Model!CY$13,0)</f>
        <v>60</v>
      </c>
      <c r="BY139" s="38">
        <f>IF(Model!$C139&lt;Model!CZ$12,Model!CZ$13,0)</f>
        <v>60</v>
      </c>
      <c r="BZ139" s="38">
        <f>IF(Model!$C139&lt;Model!DA$12,Model!DA$13,0)</f>
        <v>60</v>
      </c>
      <c r="CA139" s="38">
        <f>IF(Model!$C139&lt;Model!DB$12,Model!DB$13,0)</f>
        <v>60</v>
      </c>
      <c r="CB139" s="38">
        <f>IF(Model!$C139&lt;Model!DC$12,Model!DC$13,0)</f>
        <v>60</v>
      </c>
      <c r="CC139" s="38">
        <f>IF(Model!$C139&lt;Model!DD$12,Model!DD$13,0)</f>
        <v>60</v>
      </c>
      <c r="CD139" s="38">
        <f>IF(Model!$C139&lt;Model!DE$12,Model!DE$13,0)</f>
        <v>60</v>
      </c>
      <c r="CE139" s="38">
        <f>IF(Model!$C139&lt;Model!DF$12,Model!DF$13,0)</f>
        <v>60</v>
      </c>
      <c r="CF139" s="38">
        <f>IF(Model!$C139&lt;Model!DG$12,Model!DG$13,0)</f>
        <v>60</v>
      </c>
      <c r="CG139" s="1"/>
      <c r="CH139" s="1"/>
      <c r="CI139" s="40">
        <f>Model!$BE139+Model!BH139-50</f>
        <v>61.212316652302661</v>
      </c>
      <c r="CJ139" s="40">
        <f>Model!$BE139+Model!BI139-50</f>
        <v>61.212316652302661</v>
      </c>
      <c r="CK139" s="40">
        <f>Model!$BE139+Model!BJ139-50</f>
        <v>61.212316652302661</v>
      </c>
      <c r="CL139" s="40">
        <f>Model!$BE139+Model!BK139-50</f>
        <v>61.212316652302661</v>
      </c>
      <c r="CM139" s="40">
        <f>Model!$BE139+Model!BL139-50</f>
        <v>61.212316652302661</v>
      </c>
      <c r="CN139" s="40">
        <f>Model!$BE139+Model!BM139-50</f>
        <v>101.21231665230266</v>
      </c>
      <c r="CO139" s="40">
        <f>Model!$BE139+Model!BN139-50</f>
        <v>101.21231665230266</v>
      </c>
      <c r="CP139" s="40">
        <f>Model!$BE139+Model!BO139-50</f>
        <v>101.21231665230266</v>
      </c>
      <c r="CQ139" s="40">
        <f>Model!$BE139+Model!BP139-50</f>
        <v>101.21231665230266</v>
      </c>
      <c r="CR139" s="40">
        <f>Model!$BE139+Model!BQ139-50</f>
        <v>101.21231665230266</v>
      </c>
      <c r="CS139" s="40">
        <f>Model!$BE139+Model!BR139-50</f>
        <v>101.21231665230266</v>
      </c>
      <c r="CT139" s="40">
        <f>Model!$BE139+Model!BS139-50</f>
        <v>101.21231665230266</v>
      </c>
      <c r="CU139" s="40">
        <f>Model!$BE139+Model!BT139-50</f>
        <v>101.21231665230266</v>
      </c>
      <c r="CV139" s="40">
        <f>Model!$BE139+Model!BU139-50</f>
        <v>101.21231665230266</v>
      </c>
      <c r="CW139" s="40">
        <f>Model!$BE139+Model!BV139-50</f>
        <v>101.21231665230266</v>
      </c>
      <c r="CX139" s="40">
        <f>Model!$BE139+Model!BW139-50</f>
        <v>121.21231665230266</v>
      </c>
      <c r="CY139" s="40">
        <f>Model!$BE139+Model!BX139-50</f>
        <v>121.21231665230266</v>
      </c>
      <c r="CZ139" s="40">
        <f>Model!$BE139+Model!BY139-50</f>
        <v>121.21231665230266</v>
      </c>
      <c r="DA139" s="40">
        <f>Model!$BE139+Model!BZ139-50</f>
        <v>121.21231665230266</v>
      </c>
      <c r="DB139" s="40">
        <f>Model!$BE139+Model!CA139-50</f>
        <v>121.21231665230266</v>
      </c>
      <c r="DC139" s="40">
        <f>Model!$BE139+Model!CB139-50</f>
        <v>121.21231665230266</v>
      </c>
      <c r="DD139" s="40">
        <f>Model!$BE139+Model!CC139-50</f>
        <v>121.21231665230266</v>
      </c>
      <c r="DE139" s="40">
        <f>Model!$BE139+Model!CD139-50</f>
        <v>121.21231665230266</v>
      </c>
      <c r="DF139" s="40">
        <f>Model!$BE139+Model!CE139-50</f>
        <v>121.21231665230266</v>
      </c>
      <c r="DG139" s="40">
        <f>Model!$BE139+Model!CF139-50</f>
        <v>121.21231665230266</v>
      </c>
      <c r="DH139" s="36"/>
      <c r="DI139" s="36"/>
      <c r="DJ139" s="40">
        <f>Model!AE139*Model!CI139</f>
        <v>61.212316652302661</v>
      </c>
      <c r="DK139" s="40">
        <f>Model!AF139*Model!CJ139</f>
        <v>61.212316652302661</v>
      </c>
      <c r="DL139" s="40">
        <f>Model!AG139*Model!CK139</f>
        <v>61.212316652302661</v>
      </c>
      <c r="DM139" s="40">
        <f>Model!AH139*Model!CL139</f>
        <v>61.212316652302661</v>
      </c>
      <c r="DN139" s="40">
        <f>Model!AI139*Model!CM139</f>
        <v>45.909237489226996</v>
      </c>
      <c r="DO139" s="40">
        <f>Model!AJ139*Model!CN139</f>
        <v>91.091084987072392</v>
      </c>
      <c r="DP139" s="40">
        <f>Model!AK139*Model!CO139</f>
        <v>91.091084987072392</v>
      </c>
      <c r="DQ139" s="40">
        <f>Model!AL139*Model!CP139</f>
        <v>91.091084987072392</v>
      </c>
      <c r="DR139" s="40">
        <f>Model!AM139*Model!CQ139</f>
        <v>91.091084987072392</v>
      </c>
      <c r="DS139" s="40">
        <f>Model!AN139*Model!CR139</f>
        <v>68.318313740304305</v>
      </c>
      <c r="DT139" s="40">
        <f>Model!AO139*Model!CS139</f>
        <v>96.15170081968752</v>
      </c>
      <c r="DU139" s="40">
        <f>Model!AP139*Model!CT139</f>
        <v>96.15170081968752</v>
      </c>
      <c r="DV139" s="40">
        <f>Model!AQ139*Model!CU139</f>
        <v>96.15170081968752</v>
      </c>
      <c r="DW139" s="40">
        <f>Model!AR139*Model!CV139</f>
        <v>96.15170081968752</v>
      </c>
      <c r="DX139" s="40">
        <f>Model!AS139*Model!CW139</f>
        <v>72.113775614765643</v>
      </c>
      <c r="DY139" s="40">
        <f>Model!AT139*Model!CX139</f>
        <v>96.969853321842137</v>
      </c>
      <c r="DZ139" s="40">
        <f>Model!AU139*Model!CY139</f>
        <v>96.969853321842137</v>
      </c>
      <c r="EA139" s="40">
        <f>Model!AV139*Model!CZ139</f>
        <v>96.969853321842137</v>
      </c>
      <c r="EB139" s="40">
        <f>Model!AW139*Model!DA139</f>
        <v>96.969853321842137</v>
      </c>
      <c r="EC139" s="40">
        <f>Model!AX139*Model!DB139</f>
        <v>72.727389991381614</v>
      </c>
      <c r="ED139" s="40">
        <f>Model!AY139*Model!DC139</f>
        <v>103.03046915445726</v>
      </c>
      <c r="EE139" s="40">
        <f>Model!AZ139*Model!DD139</f>
        <v>103.03046915445726</v>
      </c>
      <c r="EF139" s="40">
        <f>Model!BA139*Model!DE139</f>
        <v>103.03046915445726</v>
      </c>
      <c r="EG139" s="40">
        <f>Model!BB139*Model!DF139</f>
        <v>103.03046915445726</v>
      </c>
      <c r="EH139" s="40">
        <f>Model!BC139*Model!DG139</f>
        <v>77.272851865842938</v>
      </c>
      <c r="EI139" s="36"/>
      <c r="EJ139" s="36"/>
      <c r="EK139" s="36"/>
      <c r="EL139" s="36"/>
      <c r="EM139" s="36"/>
      <c r="EN139" s="36"/>
      <c r="EO139" s="36"/>
      <c r="EP139" s="36"/>
      <c r="EQ139" s="36"/>
      <c r="ER139" s="36"/>
      <c r="ES139" s="36"/>
      <c r="ET139" s="36"/>
      <c r="EU139" s="36"/>
    </row>
    <row r="140" spans="1:151">
      <c r="A140">
        <v>1153</v>
      </c>
      <c r="B140" s="29">
        <f>INDEX('Customer Longevity'!$A$7:$A$206,MATCH(Scratch!A140,'Customer Longevity'!$B$7:$B$206,0))</f>
        <v>2.053872354094155E-3</v>
      </c>
      <c r="C140" s="3">
        <f ca="1">VLOOKUP(A140,'Average Balance'!A:B,2,FALSE)</f>
        <v>9068.3347914854912</v>
      </c>
      <c r="D140" s="3"/>
      <c r="E140" s="29">
        <f>INDEX('Distance to Each Branch'!$C$7:$C$806,MATCH(Scratch!$A140&amp;Scratch!E$14,'Distance to Each Branch'!$K$7:$K$806,0))</f>
        <v>6.1333570195931735</v>
      </c>
      <c r="F140" s="29">
        <f>INDEX('Distance to Each Branch'!$C$7:$C$806,MATCH(Scratch!$A140&amp;Scratch!F$14,'Distance to Each Branch'!$K$7:$K$806,0))</f>
        <v>2.5825165318753225</v>
      </c>
      <c r="G140" s="29">
        <f>INDEX('Distance to Each Branch'!$C$7:$C$806,MATCH(Scratch!$A140&amp;Scratch!G$14,'Distance to Each Branch'!$K$7:$K$806,0))</f>
        <v>1.7100224815372886</v>
      </c>
      <c r="H140" s="29">
        <f>INDEX('Distance to Each Branch'!$C$7:$C$806,MATCH(Scratch!$A140&amp;Scratch!H$14,'Distance to Each Branch'!$K$7:$K$806,0))</f>
        <v>4.1272977839270659</v>
      </c>
      <c r="I140" s="29" t="str">
        <f t="shared" si="26"/>
        <v>Branch C</v>
      </c>
      <c r="K140" s="34">
        <f>MIN(Model!E140:'Model'!H140)</f>
        <v>1.7100224815372886</v>
      </c>
      <c r="L140" s="34">
        <v>0</v>
      </c>
      <c r="M140" s="29">
        <f>IF(Model!E140=Model!$K140,SMALL(Model!$E140:'Model'!$H140,2)-Model!$K140,0)</f>
        <v>0</v>
      </c>
      <c r="N140" s="29">
        <f>IF(Model!F140=Model!$K140,SMALL(Model!$E140:'Model'!$H140,2)-Model!$K140,0)</f>
        <v>0</v>
      </c>
      <c r="O140" s="29">
        <f>IF(Model!G140=Model!$K140,SMALL(Model!$E140:'Model'!$H140,2)-Model!$K140,0)</f>
        <v>0.87249405033803384</v>
      </c>
      <c r="P140" s="29">
        <f>IF(Model!H140=Model!$K140,SMALL(Model!$E140:'Model'!$H140,2)-Model!$K140,0)</f>
        <v>0</v>
      </c>
      <c r="R140" s="23">
        <v>1</v>
      </c>
      <c r="S140" s="23">
        <f>(1-IF(Model!M140=0,0,INDEX('Branch Closure Driven Attrition'!$D$9:$G$12,MATCH(Model!$B140,'Branch Closure Driven Attrition'!$C$9:$C$12,TRUE),MATCH(Model!M140,'Branch Closure Driven Attrition'!$D$8:$G$8,TRUE))))</f>
        <v>1</v>
      </c>
      <c r="T140" s="23">
        <f>(1-IF(Model!N140=0,0,INDEX('Branch Closure Driven Attrition'!$D$9:$G$12,MATCH(Model!$B140,'Branch Closure Driven Attrition'!$C$9:$C$12,TRUE),MATCH(Model!N140,'Branch Closure Driven Attrition'!$D$8:$G$8,TRUE))))</f>
        <v>1</v>
      </c>
      <c r="U140" s="23">
        <f>(1-IF(Model!O140=0,0,INDEX('Branch Closure Driven Attrition'!$D$9:$G$12,MATCH(Model!$B140,'Branch Closure Driven Attrition'!$C$9:$C$12,TRUE),MATCH(Model!O140,'Branch Closure Driven Attrition'!$D$8:$G$8,TRUE))))</f>
        <v>0.55000000000000004</v>
      </c>
      <c r="V140" s="23">
        <f>(1-IF(Model!P140=0,0,INDEX('Branch Closure Driven Attrition'!$D$9:$G$12,MATCH(Model!$B140,'Branch Closure Driven Attrition'!$C$9:$C$12,TRUE),MATCH(Model!P140,'Branch Closure Driven Attrition'!$D$8:$G$8,TRUE))))</f>
        <v>1</v>
      </c>
      <c r="W140" s="29"/>
      <c r="X140" s="23">
        <f>Model!R140</f>
        <v>1</v>
      </c>
      <c r="Y140" s="23">
        <f>IF(Model!$C140&lt;'Fee Driven Attrition'!$I$8,1-IF(Model!Y$13='Fee Driven Attrition'!$J$7,'Fee Driven Attrition'!$J$8,'Fee Driven Attrition'!$K$8),1)</f>
        <v>0.9</v>
      </c>
      <c r="Z140" s="23">
        <f>IF(Model!$C140&lt;'Fee Driven Attrition'!$I$9,1-IF(Model!Z$13='Fee Driven Attrition'!$J$7,'Fee Driven Attrition'!$J$9,'Fee Driven Attrition'!$K$9),1)</f>
        <v>0.95</v>
      </c>
      <c r="AA140" s="23">
        <f>IF(Model!$C140&lt;'Fee Driven Attrition'!$I$8,1-IF(Model!AA$13='Fee Driven Attrition'!$J$7,'Fee Driven Attrition'!$J$8,'Fee Driven Attrition'!$K$8),1)</f>
        <v>0.8</v>
      </c>
      <c r="AB140" s="23">
        <f>IF(Model!$C140&lt;'Fee Driven Attrition'!$I$9,1-IF(Model!AB$13='Fee Driven Attrition'!$J$7,'Fee Driven Attrition'!$J$9,'Fee Driven Attrition'!$K$9),1)</f>
        <v>0.85</v>
      </c>
      <c r="AC140" s="29"/>
      <c r="AD140" s="23"/>
      <c r="AE140" s="23">
        <f>INDEX(Model!$R140:$V140,,MATCH(Model!AE$14,Model!$R$14:'Model'!$V$14,FALSE))*INDEX(Model!$X140:$AB140,MATCH(Model!AE$12+Model!AE$13,Model!$X$14:$AB$14,FALSE))</f>
        <v>1</v>
      </c>
      <c r="AF140" s="23">
        <f>INDEX(Model!$R140:$V140,,MATCH(Model!AF$14,Model!$R$14:'Model'!$V$14,FALSE))*INDEX(Model!$X140:$AB140,MATCH(Model!AF$12+Model!AF$13,Model!$X$14:$AB$14,FALSE))</f>
        <v>1</v>
      </c>
      <c r="AG140" s="23">
        <f>INDEX(Model!$R140:$V140,,MATCH(Model!AG$14,Model!$R$14:'Model'!$V$14,FALSE))*INDEX(Model!$X140:$AB140,MATCH(Model!AG$12+Model!AG$13,Model!$X$14:$AB$14,FALSE))</f>
        <v>1</v>
      </c>
      <c r="AH140" s="23">
        <f>INDEX(Model!$R140:$V140,,MATCH(Model!AH$14,Model!$R$14:'Model'!$V$14,FALSE))*INDEX(Model!$X140:$AB140,MATCH(Model!AH$12+Model!AH$13,Model!$X$14:$AB$14,FALSE))</f>
        <v>0.55000000000000004</v>
      </c>
      <c r="AI140" s="23">
        <f>INDEX(Model!$R140:$V140,,MATCH(Model!AI$14,Model!$R$14:'Model'!$V$14,FALSE))*INDEX(Model!$X140:$AB140,MATCH(Model!AI$12+Model!AI$13,Model!$X$14:$AB$14,FALSE))</f>
        <v>1</v>
      </c>
      <c r="AJ140" s="23">
        <f>INDEX(Model!$R140:$V140,,MATCH(Model!AJ$14,Model!$R$14:'Model'!$V$14,FALSE))*INDEX(Model!$X140:$AB140,MATCH(Model!AJ$12+Model!AJ$13,Model!$X$14:$AB$14,FALSE))</f>
        <v>0.9</v>
      </c>
      <c r="AK140" s="23">
        <f>INDEX(Model!$R140:$V140,,MATCH(Model!AK$14,Model!$R$14:'Model'!$V$14,FALSE))*INDEX(Model!$X140:$AB140,MATCH(Model!AK$12+Model!AK$13,Model!$X$14:$AB$14,FALSE))</f>
        <v>0.9</v>
      </c>
      <c r="AL140" s="23">
        <f>INDEX(Model!$R140:$V140,,MATCH(Model!AL$14,Model!$R$14:'Model'!$V$14,FALSE))*INDEX(Model!$X140:$AB140,MATCH(Model!AL$12+Model!AL$13,Model!$X$14:$AB$14,FALSE))</f>
        <v>0.9</v>
      </c>
      <c r="AM140" s="23">
        <f>INDEX(Model!$R140:$V140,,MATCH(Model!AM$14,Model!$R$14:'Model'!$V$14,FALSE))*INDEX(Model!$X140:$AB140,MATCH(Model!AM$12+Model!AM$13,Model!$X$14:$AB$14,FALSE))</f>
        <v>0.49500000000000005</v>
      </c>
      <c r="AN140" s="23">
        <f>INDEX(Model!$R140:$V140,,MATCH(Model!AN$14,Model!$R$14:'Model'!$V$14,FALSE))*INDEX(Model!$X140:$AB140,MATCH(Model!AN$12+Model!AN$13,Model!$X$14:$AB$14,FALSE))</f>
        <v>0.9</v>
      </c>
      <c r="AO140" s="23">
        <f>INDEX(Model!$R140:$V140,,MATCH(Model!AO$14,Model!$R$14:'Model'!$V$14,FALSE))*INDEX(Model!$X140:$AB140,MATCH(Model!AO$12+Model!AO$13,Model!$X$14:$AB$14,FALSE))</f>
        <v>0.95</v>
      </c>
      <c r="AP140" s="23">
        <f>INDEX(Model!$R140:$V140,,MATCH(Model!AP$14,Model!$R$14:'Model'!$V$14,FALSE))*INDEX(Model!$X140:$AB140,MATCH(Model!AP$12+Model!AP$13,Model!$X$14:$AB$14,FALSE))</f>
        <v>0.95</v>
      </c>
      <c r="AQ140" s="23">
        <f>INDEX(Model!$R140:$V140,,MATCH(Model!AQ$14,Model!$R$14:'Model'!$V$14,FALSE))*INDEX(Model!$X140:$AB140,MATCH(Model!AQ$12+Model!AQ$13,Model!$X$14:$AB$14,FALSE))</f>
        <v>0.95</v>
      </c>
      <c r="AR140" s="23">
        <f>INDEX(Model!$R140:$V140,,MATCH(Model!AR$14,Model!$R$14:'Model'!$V$14,FALSE))*INDEX(Model!$X140:$AB140,MATCH(Model!AR$12+Model!AR$13,Model!$X$14:$AB$14,FALSE))</f>
        <v>0.52249999999999996</v>
      </c>
      <c r="AS140" s="23">
        <f>INDEX(Model!$R140:$V140,,MATCH(Model!AS$14,Model!$R$14:'Model'!$V$14,FALSE))*INDEX(Model!$X140:$AB140,MATCH(Model!AS$12+Model!AS$13,Model!$X$14:$AB$14,FALSE))</f>
        <v>0.95</v>
      </c>
      <c r="AT140" s="23">
        <f>INDEX(Model!$R140:$V140,,MATCH(Model!AT$14,Model!$R$14:'Model'!$V$14,FALSE))*INDEX(Model!$X140:$AB140,MATCH(Model!AT$12+Model!AT$13,Model!$X$14:$AB$14,FALSE))</f>
        <v>0.8</v>
      </c>
      <c r="AU140" s="23">
        <f>INDEX(Model!$R140:$V140,,MATCH(Model!AU$14,Model!$R$14:'Model'!$V$14,FALSE))*INDEX(Model!$X140:$AB140,MATCH(Model!AU$12+Model!AU$13,Model!$X$14:$AB$14,FALSE))</f>
        <v>0.8</v>
      </c>
      <c r="AV140" s="23">
        <f>INDEX(Model!$R140:$V140,,MATCH(Model!AV$14,Model!$R$14:'Model'!$V$14,FALSE))*INDEX(Model!$X140:$AB140,MATCH(Model!AV$12+Model!AV$13,Model!$X$14:$AB$14,FALSE))</f>
        <v>0.8</v>
      </c>
      <c r="AW140" s="23">
        <f>INDEX(Model!$R140:$V140,,MATCH(Model!AW$14,Model!$R$14:'Model'!$V$14,FALSE))*INDEX(Model!$X140:$AB140,MATCH(Model!AW$12+Model!AW$13,Model!$X$14:$AB$14,FALSE))</f>
        <v>0.44000000000000006</v>
      </c>
      <c r="AX140" s="23">
        <f>INDEX(Model!$R140:$V140,,MATCH(Model!AX$14,Model!$R$14:'Model'!$V$14,FALSE))*INDEX(Model!$X140:$AB140,MATCH(Model!AX$12+Model!AX$13,Model!$X$14:$AB$14,FALSE))</f>
        <v>0.8</v>
      </c>
      <c r="AY140" s="23">
        <f>INDEX(Model!$R140:$V140,,MATCH(Model!AY$14,Model!$R$14:'Model'!$V$14,FALSE))*INDEX(Model!$X140:$AB140,MATCH(Model!AY$12+Model!AY$13,Model!$X$14:$AB$14,FALSE))</f>
        <v>0.85</v>
      </c>
      <c r="AZ140" s="23">
        <f>INDEX(Model!$R140:$V140,,MATCH(Model!AZ$14,Model!$R$14:'Model'!$V$14,FALSE))*INDEX(Model!$X140:$AB140,MATCH(Model!AZ$12+Model!AZ$13,Model!$X$14:$AB$14,FALSE))</f>
        <v>0.85</v>
      </c>
      <c r="BA140" s="23">
        <f>INDEX(Model!$R140:$V140,,MATCH(Model!BA$14,Model!$R$14:'Model'!$V$14,FALSE))*INDEX(Model!$X140:$AB140,MATCH(Model!BA$12+Model!BA$13,Model!$X$14:$AB$14,FALSE))</f>
        <v>0.85</v>
      </c>
      <c r="BB140" s="23">
        <f>INDEX(Model!$R140:$V140,,MATCH(Model!BB$14,Model!$R$14:'Model'!$V$14,FALSE))*INDEX(Model!$X140:$AB140,MATCH(Model!BB$12+Model!BB$13,Model!$X$14:$AB$14,FALSE))</f>
        <v>0.46750000000000003</v>
      </c>
      <c r="BC140" s="23">
        <f>INDEX(Model!$R140:$V140,,MATCH(Model!BC$14,Model!$R$14:'Model'!$V$14,FALSE))*INDEX(Model!$X140:$AB140,MATCH(Model!BC$12+Model!BC$13,Model!$X$14:$AB$14,FALSE))</f>
        <v>0.85</v>
      </c>
      <c r="BD140" s="60"/>
      <c r="BE140" s="33">
        <f>Model!C140*1%</f>
        <v>90.68334791485492</v>
      </c>
      <c r="BF140" s="1"/>
      <c r="BG140" s="1"/>
      <c r="BH140" s="38">
        <f>IF(Model!$C140&lt;Model!CI$12,Model!CI$13,0)</f>
        <v>0</v>
      </c>
      <c r="BI140" s="38">
        <f>IF(Model!$C140&lt;Model!CJ$12,Model!CJ$13,0)</f>
        <v>0</v>
      </c>
      <c r="BJ140" s="38">
        <f>IF(Model!$C140&lt;Model!CK$12,Model!CK$13,0)</f>
        <v>0</v>
      </c>
      <c r="BK140" s="38">
        <f>IF(Model!$C140&lt;Model!CL$12,Model!CL$13,0)</f>
        <v>0</v>
      </c>
      <c r="BL140" s="38">
        <f>IF(Model!$C140&lt;Model!CM$12,Model!CM$13,0)</f>
        <v>0</v>
      </c>
      <c r="BM140" s="38">
        <f>IF(Model!$C140&lt;Model!CN$12,Model!CN$13,0)</f>
        <v>40</v>
      </c>
      <c r="BN140" s="38">
        <f>IF(Model!$C140&lt;Model!CO$12,Model!CO$13,0)</f>
        <v>40</v>
      </c>
      <c r="BO140" s="38">
        <f>IF(Model!$C140&lt;Model!CP$12,Model!CP$13,0)</f>
        <v>40</v>
      </c>
      <c r="BP140" s="38">
        <f>IF(Model!$C140&lt;Model!CQ$12,Model!CQ$13,0)</f>
        <v>40</v>
      </c>
      <c r="BQ140" s="38">
        <f>IF(Model!$C140&lt;Model!CR$12,Model!CR$13,0)</f>
        <v>40</v>
      </c>
      <c r="BR140" s="38">
        <f>IF(Model!$C140&lt;Model!CS$12,Model!CS$13,0)</f>
        <v>40</v>
      </c>
      <c r="BS140" s="38">
        <f>IF(Model!$C140&lt;Model!CT$12,Model!CT$13,0)</f>
        <v>40</v>
      </c>
      <c r="BT140" s="38">
        <f>IF(Model!$C140&lt;Model!CU$12,Model!CU$13,0)</f>
        <v>40</v>
      </c>
      <c r="BU140" s="38">
        <f>IF(Model!$C140&lt;Model!CV$12,Model!CV$13,0)</f>
        <v>40</v>
      </c>
      <c r="BV140" s="38">
        <f>IF(Model!$C140&lt;Model!CW$12,Model!CW$13,0)</f>
        <v>40</v>
      </c>
      <c r="BW140" s="38">
        <f>IF(Model!$C140&lt;Model!CX$12,Model!CX$13,0)</f>
        <v>60</v>
      </c>
      <c r="BX140" s="38">
        <f>IF(Model!$C140&lt;Model!CY$12,Model!CY$13,0)</f>
        <v>60</v>
      </c>
      <c r="BY140" s="38">
        <f>IF(Model!$C140&lt;Model!CZ$12,Model!CZ$13,0)</f>
        <v>60</v>
      </c>
      <c r="BZ140" s="38">
        <f>IF(Model!$C140&lt;Model!DA$12,Model!DA$13,0)</f>
        <v>60</v>
      </c>
      <c r="CA140" s="38">
        <f>IF(Model!$C140&lt;Model!DB$12,Model!DB$13,0)</f>
        <v>60</v>
      </c>
      <c r="CB140" s="38">
        <f>IF(Model!$C140&lt;Model!DC$12,Model!DC$13,0)</f>
        <v>60</v>
      </c>
      <c r="CC140" s="38">
        <f>IF(Model!$C140&lt;Model!DD$12,Model!DD$13,0)</f>
        <v>60</v>
      </c>
      <c r="CD140" s="38">
        <f>IF(Model!$C140&lt;Model!DE$12,Model!DE$13,0)</f>
        <v>60</v>
      </c>
      <c r="CE140" s="38">
        <f>IF(Model!$C140&lt;Model!DF$12,Model!DF$13,0)</f>
        <v>60</v>
      </c>
      <c r="CF140" s="38">
        <f>IF(Model!$C140&lt;Model!DG$12,Model!DG$13,0)</f>
        <v>60</v>
      </c>
      <c r="CG140" s="1"/>
      <c r="CH140" s="1"/>
      <c r="CI140" s="40">
        <f>Model!$BE140+Model!BH140-50</f>
        <v>40.68334791485492</v>
      </c>
      <c r="CJ140" s="40">
        <f>Model!$BE140+Model!BI140-50</f>
        <v>40.68334791485492</v>
      </c>
      <c r="CK140" s="40">
        <f>Model!$BE140+Model!BJ140-50</f>
        <v>40.68334791485492</v>
      </c>
      <c r="CL140" s="40">
        <f>Model!$BE140+Model!BK140-50</f>
        <v>40.68334791485492</v>
      </c>
      <c r="CM140" s="40">
        <f>Model!$BE140+Model!BL140-50</f>
        <v>40.68334791485492</v>
      </c>
      <c r="CN140" s="40">
        <f>Model!$BE140+Model!BM140-50</f>
        <v>80.68334791485492</v>
      </c>
      <c r="CO140" s="40">
        <f>Model!$BE140+Model!BN140-50</f>
        <v>80.68334791485492</v>
      </c>
      <c r="CP140" s="40">
        <f>Model!$BE140+Model!BO140-50</f>
        <v>80.68334791485492</v>
      </c>
      <c r="CQ140" s="40">
        <f>Model!$BE140+Model!BP140-50</f>
        <v>80.68334791485492</v>
      </c>
      <c r="CR140" s="40">
        <f>Model!$BE140+Model!BQ140-50</f>
        <v>80.68334791485492</v>
      </c>
      <c r="CS140" s="40">
        <f>Model!$BE140+Model!BR140-50</f>
        <v>80.68334791485492</v>
      </c>
      <c r="CT140" s="40">
        <f>Model!$BE140+Model!BS140-50</f>
        <v>80.68334791485492</v>
      </c>
      <c r="CU140" s="40">
        <f>Model!$BE140+Model!BT140-50</f>
        <v>80.68334791485492</v>
      </c>
      <c r="CV140" s="40">
        <f>Model!$BE140+Model!BU140-50</f>
        <v>80.68334791485492</v>
      </c>
      <c r="CW140" s="40">
        <f>Model!$BE140+Model!BV140-50</f>
        <v>80.68334791485492</v>
      </c>
      <c r="CX140" s="40">
        <f>Model!$BE140+Model!BW140-50</f>
        <v>100.68334791485492</v>
      </c>
      <c r="CY140" s="40">
        <f>Model!$BE140+Model!BX140-50</f>
        <v>100.68334791485492</v>
      </c>
      <c r="CZ140" s="40">
        <f>Model!$BE140+Model!BY140-50</f>
        <v>100.68334791485492</v>
      </c>
      <c r="DA140" s="40">
        <f>Model!$BE140+Model!BZ140-50</f>
        <v>100.68334791485492</v>
      </c>
      <c r="DB140" s="40">
        <f>Model!$BE140+Model!CA140-50</f>
        <v>100.68334791485492</v>
      </c>
      <c r="DC140" s="40">
        <f>Model!$BE140+Model!CB140-50</f>
        <v>100.68334791485492</v>
      </c>
      <c r="DD140" s="40">
        <f>Model!$BE140+Model!CC140-50</f>
        <v>100.68334791485492</v>
      </c>
      <c r="DE140" s="40">
        <f>Model!$BE140+Model!CD140-50</f>
        <v>100.68334791485492</v>
      </c>
      <c r="DF140" s="40">
        <f>Model!$BE140+Model!CE140-50</f>
        <v>100.68334791485492</v>
      </c>
      <c r="DG140" s="40">
        <f>Model!$BE140+Model!CF140-50</f>
        <v>100.68334791485492</v>
      </c>
      <c r="DH140" s="36"/>
      <c r="DI140" s="36"/>
      <c r="DJ140" s="40">
        <f>Model!AE140*Model!CI140</f>
        <v>40.68334791485492</v>
      </c>
      <c r="DK140" s="40">
        <f>Model!AF140*Model!CJ140</f>
        <v>40.68334791485492</v>
      </c>
      <c r="DL140" s="40">
        <f>Model!AG140*Model!CK140</f>
        <v>40.68334791485492</v>
      </c>
      <c r="DM140" s="40">
        <f>Model!AH140*Model!CL140</f>
        <v>22.375841353170209</v>
      </c>
      <c r="DN140" s="40">
        <f>Model!AI140*Model!CM140</f>
        <v>40.68334791485492</v>
      </c>
      <c r="DO140" s="40">
        <f>Model!AJ140*Model!CN140</f>
        <v>72.615013123369437</v>
      </c>
      <c r="DP140" s="40">
        <f>Model!AK140*Model!CO140</f>
        <v>72.615013123369437</v>
      </c>
      <c r="DQ140" s="40">
        <f>Model!AL140*Model!CP140</f>
        <v>72.615013123369437</v>
      </c>
      <c r="DR140" s="40">
        <f>Model!AM140*Model!CQ140</f>
        <v>39.938257217853192</v>
      </c>
      <c r="DS140" s="40">
        <f>Model!AN140*Model!CR140</f>
        <v>72.615013123369437</v>
      </c>
      <c r="DT140" s="40">
        <f>Model!AO140*Model!CS140</f>
        <v>76.649180519112164</v>
      </c>
      <c r="DU140" s="40">
        <f>Model!AP140*Model!CT140</f>
        <v>76.649180519112164</v>
      </c>
      <c r="DV140" s="40">
        <f>Model!AQ140*Model!CU140</f>
        <v>76.649180519112164</v>
      </c>
      <c r="DW140" s="40">
        <f>Model!AR140*Model!CV140</f>
        <v>42.15704928551169</v>
      </c>
      <c r="DX140" s="40">
        <f>Model!AS140*Model!CW140</f>
        <v>76.649180519112164</v>
      </c>
      <c r="DY140" s="40">
        <f>Model!AT140*Model!CX140</f>
        <v>80.546678331883939</v>
      </c>
      <c r="DZ140" s="40">
        <f>Model!AU140*Model!CY140</f>
        <v>80.546678331883939</v>
      </c>
      <c r="EA140" s="40">
        <f>Model!AV140*Model!CZ140</f>
        <v>80.546678331883939</v>
      </c>
      <c r="EB140" s="40">
        <f>Model!AW140*Model!DA140</f>
        <v>44.300673082536171</v>
      </c>
      <c r="EC140" s="40">
        <f>Model!AX140*Model!DB140</f>
        <v>80.546678331883939</v>
      </c>
      <c r="ED140" s="40">
        <f>Model!AY140*Model!DC140</f>
        <v>85.580845727626681</v>
      </c>
      <c r="EE140" s="40">
        <f>Model!AZ140*Model!DD140</f>
        <v>85.580845727626681</v>
      </c>
      <c r="EF140" s="40">
        <f>Model!BA140*Model!DE140</f>
        <v>85.580845727626681</v>
      </c>
      <c r="EG140" s="40">
        <f>Model!BB140*Model!DF140</f>
        <v>47.069465150194681</v>
      </c>
      <c r="EH140" s="40">
        <f>Model!BC140*Model!DG140</f>
        <v>85.580845727626681</v>
      </c>
      <c r="EI140" s="36"/>
      <c r="EJ140" s="36"/>
      <c r="EK140" s="36"/>
      <c r="EL140" s="36"/>
      <c r="EM140" s="36"/>
      <c r="EN140" s="36"/>
      <c r="EO140" s="36"/>
      <c r="EP140" s="36"/>
      <c r="EQ140" s="36"/>
      <c r="ER140" s="36"/>
      <c r="ES140" s="36"/>
      <c r="ET140" s="36"/>
      <c r="EU140" s="36"/>
    </row>
    <row r="141" spans="1:151">
      <c r="A141">
        <v>1183</v>
      </c>
      <c r="B141" s="29">
        <f>INDEX('Customer Longevity'!$A$7:$A$206,MATCH(Scratch!A141,'Customer Longevity'!$B$7:$B$206,0))</f>
        <v>3.6176051595029368</v>
      </c>
      <c r="C141" s="3">
        <f ca="1">VLOOKUP(A141,'Average Balance'!A:B,2,FALSE)</f>
        <v>12829.882328783342</v>
      </c>
      <c r="D141" s="3"/>
      <c r="E141" s="29">
        <f>INDEX('Distance to Each Branch'!$C$7:$C$806,MATCH(Scratch!$A141&amp;Scratch!E$14,'Distance to Each Branch'!$K$7:$K$806,0))</f>
        <v>2.6316180497530381</v>
      </c>
      <c r="F141" s="29">
        <f>INDEX('Distance to Each Branch'!$C$7:$C$806,MATCH(Scratch!$A141&amp;Scratch!F$14,'Distance to Each Branch'!$K$7:$K$806,0))</f>
        <v>3.0395958290575091</v>
      </c>
      <c r="G141" s="29">
        <f>INDEX('Distance to Each Branch'!$C$7:$C$806,MATCH(Scratch!$A141&amp;Scratch!G$14,'Distance to Each Branch'!$K$7:$K$806,0))</f>
        <v>1.6797281582378092</v>
      </c>
      <c r="H141" s="29">
        <f>INDEX('Distance to Each Branch'!$C$7:$C$806,MATCH(Scratch!$A141&amp;Scratch!H$14,'Distance to Each Branch'!$K$7:$K$806,0))</f>
        <v>0.80424173978592406</v>
      </c>
      <c r="I141" s="29" t="str">
        <f t="shared" si="26"/>
        <v>Branch D</v>
      </c>
      <c r="K141" s="34">
        <f>MIN(Model!E141:'Model'!H141)</f>
        <v>0.80424173978592406</v>
      </c>
      <c r="L141" s="34">
        <v>0</v>
      </c>
      <c r="M141" s="29">
        <f>IF(Model!E141=Model!$K141,SMALL(Model!$E141:'Model'!$H141,2)-Model!$K141,0)</f>
        <v>0</v>
      </c>
      <c r="N141" s="29">
        <f>IF(Model!F141=Model!$K141,SMALL(Model!$E141:'Model'!$H141,2)-Model!$K141,0)</f>
        <v>0</v>
      </c>
      <c r="O141" s="29">
        <f>IF(Model!G141=Model!$K141,SMALL(Model!$E141:'Model'!$H141,2)-Model!$K141,0)</f>
        <v>0</v>
      </c>
      <c r="P141" s="29">
        <f>IF(Model!H141=Model!$K141,SMALL(Model!$E141:'Model'!$H141,2)-Model!$K141,0)</f>
        <v>0.87548641845188513</v>
      </c>
      <c r="R141" s="23">
        <v>1</v>
      </c>
      <c r="S141" s="23">
        <f>(1-IF(Model!M141=0,0,INDEX('Branch Closure Driven Attrition'!$D$9:$G$12,MATCH(Model!$B141,'Branch Closure Driven Attrition'!$C$9:$C$12,TRUE),MATCH(Model!M141,'Branch Closure Driven Attrition'!$D$8:$G$8,TRUE))))</f>
        <v>1</v>
      </c>
      <c r="T141" s="23">
        <f>(1-IF(Model!N141=0,0,INDEX('Branch Closure Driven Attrition'!$D$9:$G$12,MATCH(Model!$B141,'Branch Closure Driven Attrition'!$C$9:$C$12,TRUE),MATCH(Model!N141,'Branch Closure Driven Attrition'!$D$8:$G$8,TRUE))))</f>
        <v>1</v>
      </c>
      <c r="U141" s="23">
        <f>(1-IF(Model!O141=0,0,INDEX('Branch Closure Driven Attrition'!$D$9:$G$12,MATCH(Model!$B141,'Branch Closure Driven Attrition'!$C$9:$C$12,TRUE),MATCH(Model!O141,'Branch Closure Driven Attrition'!$D$8:$G$8,TRUE))))</f>
        <v>1</v>
      </c>
      <c r="V141" s="23">
        <f>(1-IF(Model!P141=0,0,INDEX('Branch Closure Driven Attrition'!$D$9:$G$12,MATCH(Model!$B141,'Branch Closure Driven Attrition'!$C$9:$C$12,TRUE),MATCH(Model!P141,'Branch Closure Driven Attrition'!$D$8:$G$8,TRUE))))</f>
        <v>0.65</v>
      </c>
      <c r="W141" s="29"/>
      <c r="X141" s="23">
        <f>Model!R141</f>
        <v>1</v>
      </c>
      <c r="Y141" s="23">
        <f>IF(Model!$C141&lt;'Fee Driven Attrition'!$I$8,1-IF(Model!Y$13='Fee Driven Attrition'!$J$7,'Fee Driven Attrition'!$J$8,'Fee Driven Attrition'!$K$8),1)</f>
        <v>1</v>
      </c>
      <c r="Z141" s="23">
        <f>IF(Model!$C141&lt;'Fee Driven Attrition'!$I$9,1-IF(Model!Z$13='Fee Driven Attrition'!$J$7,'Fee Driven Attrition'!$J$9,'Fee Driven Attrition'!$K$9),1)</f>
        <v>0.95</v>
      </c>
      <c r="AA141" s="23">
        <f>IF(Model!$C141&lt;'Fee Driven Attrition'!$I$8,1-IF(Model!AA$13='Fee Driven Attrition'!$J$7,'Fee Driven Attrition'!$J$8,'Fee Driven Attrition'!$K$8),1)</f>
        <v>1</v>
      </c>
      <c r="AB141" s="23">
        <f>IF(Model!$C141&lt;'Fee Driven Attrition'!$I$9,1-IF(Model!AB$13='Fee Driven Attrition'!$J$7,'Fee Driven Attrition'!$J$9,'Fee Driven Attrition'!$K$9),1)</f>
        <v>0.85</v>
      </c>
      <c r="AC141" s="29"/>
      <c r="AD141" s="23"/>
      <c r="AE141" s="23">
        <f>INDEX(Model!$R141:$V141,,MATCH(Model!AE$14,Model!$R$14:'Model'!$V$14,FALSE))*INDEX(Model!$X141:$AB141,MATCH(Model!AE$12+Model!AE$13,Model!$X$14:$AB$14,FALSE))</f>
        <v>1</v>
      </c>
      <c r="AF141" s="23">
        <f>INDEX(Model!$R141:$V141,,MATCH(Model!AF$14,Model!$R$14:'Model'!$V$14,FALSE))*INDEX(Model!$X141:$AB141,MATCH(Model!AF$12+Model!AF$13,Model!$X$14:$AB$14,FALSE))</f>
        <v>1</v>
      </c>
      <c r="AG141" s="23">
        <f>INDEX(Model!$R141:$V141,,MATCH(Model!AG$14,Model!$R$14:'Model'!$V$14,FALSE))*INDEX(Model!$X141:$AB141,MATCH(Model!AG$12+Model!AG$13,Model!$X$14:$AB$14,FALSE))</f>
        <v>1</v>
      </c>
      <c r="AH141" s="23">
        <f>INDEX(Model!$R141:$V141,,MATCH(Model!AH$14,Model!$R$14:'Model'!$V$14,FALSE))*INDEX(Model!$X141:$AB141,MATCH(Model!AH$12+Model!AH$13,Model!$X$14:$AB$14,FALSE))</f>
        <v>1</v>
      </c>
      <c r="AI141" s="23">
        <f>INDEX(Model!$R141:$V141,,MATCH(Model!AI$14,Model!$R$14:'Model'!$V$14,FALSE))*INDEX(Model!$X141:$AB141,MATCH(Model!AI$12+Model!AI$13,Model!$X$14:$AB$14,FALSE))</f>
        <v>0.65</v>
      </c>
      <c r="AJ141" s="23">
        <f>INDEX(Model!$R141:$V141,,MATCH(Model!AJ$14,Model!$R$14:'Model'!$V$14,FALSE))*INDEX(Model!$X141:$AB141,MATCH(Model!AJ$12+Model!AJ$13,Model!$X$14:$AB$14,FALSE))</f>
        <v>1</v>
      </c>
      <c r="AK141" s="23">
        <f>INDEX(Model!$R141:$V141,,MATCH(Model!AK$14,Model!$R$14:'Model'!$V$14,FALSE))*INDEX(Model!$X141:$AB141,MATCH(Model!AK$12+Model!AK$13,Model!$X$14:$AB$14,FALSE))</f>
        <v>1</v>
      </c>
      <c r="AL141" s="23">
        <f>INDEX(Model!$R141:$V141,,MATCH(Model!AL$14,Model!$R$14:'Model'!$V$14,FALSE))*INDEX(Model!$X141:$AB141,MATCH(Model!AL$12+Model!AL$13,Model!$X$14:$AB$14,FALSE))</f>
        <v>1</v>
      </c>
      <c r="AM141" s="23">
        <f>INDEX(Model!$R141:$V141,,MATCH(Model!AM$14,Model!$R$14:'Model'!$V$14,FALSE))*INDEX(Model!$X141:$AB141,MATCH(Model!AM$12+Model!AM$13,Model!$X$14:$AB$14,FALSE))</f>
        <v>1</v>
      </c>
      <c r="AN141" s="23">
        <f>INDEX(Model!$R141:$V141,,MATCH(Model!AN$14,Model!$R$14:'Model'!$V$14,FALSE))*INDEX(Model!$X141:$AB141,MATCH(Model!AN$12+Model!AN$13,Model!$X$14:$AB$14,FALSE))</f>
        <v>0.65</v>
      </c>
      <c r="AO141" s="23">
        <f>INDEX(Model!$R141:$V141,,MATCH(Model!AO$14,Model!$R$14:'Model'!$V$14,FALSE))*INDEX(Model!$X141:$AB141,MATCH(Model!AO$12+Model!AO$13,Model!$X$14:$AB$14,FALSE))</f>
        <v>0.95</v>
      </c>
      <c r="AP141" s="23">
        <f>INDEX(Model!$R141:$V141,,MATCH(Model!AP$14,Model!$R$14:'Model'!$V$14,FALSE))*INDEX(Model!$X141:$AB141,MATCH(Model!AP$12+Model!AP$13,Model!$X$14:$AB$14,FALSE))</f>
        <v>0.95</v>
      </c>
      <c r="AQ141" s="23">
        <f>INDEX(Model!$R141:$V141,,MATCH(Model!AQ$14,Model!$R$14:'Model'!$V$14,FALSE))*INDEX(Model!$X141:$AB141,MATCH(Model!AQ$12+Model!AQ$13,Model!$X$14:$AB$14,FALSE))</f>
        <v>0.95</v>
      </c>
      <c r="AR141" s="23">
        <f>INDEX(Model!$R141:$V141,,MATCH(Model!AR$14,Model!$R$14:'Model'!$V$14,FALSE))*INDEX(Model!$X141:$AB141,MATCH(Model!AR$12+Model!AR$13,Model!$X$14:$AB$14,FALSE))</f>
        <v>0.95</v>
      </c>
      <c r="AS141" s="23">
        <f>INDEX(Model!$R141:$V141,,MATCH(Model!AS$14,Model!$R$14:'Model'!$V$14,FALSE))*INDEX(Model!$X141:$AB141,MATCH(Model!AS$12+Model!AS$13,Model!$X$14:$AB$14,FALSE))</f>
        <v>0.61749999999999994</v>
      </c>
      <c r="AT141" s="23">
        <f>INDEX(Model!$R141:$V141,,MATCH(Model!AT$14,Model!$R$14:'Model'!$V$14,FALSE))*INDEX(Model!$X141:$AB141,MATCH(Model!AT$12+Model!AT$13,Model!$X$14:$AB$14,FALSE))</f>
        <v>1</v>
      </c>
      <c r="AU141" s="23">
        <f>INDEX(Model!$R141:$V141,,MATCH(Model!AU$14,Model!$R$14:'Model'!$V$14,FALSE))*INDEX(Model!$X141:$AB141,MATCH(Model!AU$12+Model!AU$13,Model!$X$14:$AB$14,FALSE))</f>
        <v>1</v>
      </c>
      <c r="AV141" s="23">
        <f>INDEX(Model!$R141:$V141,,MATCH(Model!AV$14,Model!$R$14:'Model'!$V$14,FALSE))*INDEX(Model!$X141:$AB141,MATCH(Model!AV$12+Model!AV$13,Model!$X$14:$AB$14,FALSE))</f>
        <v>1</v>
      </c>
      <c r="AW141" s="23">
        <f>INDEX(Model!$R141:$V141,,MATCH(Model!AW$14,Model!$R$14:'Model'!$V$14,FALSE))*INDEX(Model!$X141:$AB141,MATCH(Model!AW$12+Model!AW$13,Model!$X$14:$AB$14,FALSE))</f>
        <v>1</v>
      </c>
      <c r="AX141" s="23">
        <f>INDEX(Model!$R141:$V141,,MATCH(Model!AX$14,Model!$R$14:'Model'!$V$14,FALSE))*INDEX(Model!$X141:$AB141,MATCH(Model!AX$12+Model!AX$13,Model!$X$14:$AB$14,FALSE))</f>
        <v>0.65</v>
      </c>
      <c r="AY141" s="23">
        <f>INDEX(Model!$R141:$V141,,MATCH(Model!AY$14,Model!$R$14:'Model'!$V$14,FALSE))*INDEX(Model!$X141:$AB141,MATCH(Model!AY$12+Model!AY$13,Model!$X$14:$AB$14,FALSE))</f>
        <v>0.85</v>
      </c>
      <c r="AZ141" s="23">
        <f>INDEX(Model!$R141:$V141,,MATCH(Model!AZ$14,Model!$R$14:'Model'!$V$14,FALSE))*INDEX(Model!$X141:$AB141,MATCH(Model!AZ$12+Model!AZ$13,Model!$X$14:$AB$14,FALSE))</f>
        <v>0.85</v>
      </c>
      <c r="BA141" s="23">
        <f>INDEX(Model!$R141:$V141,,MATCH(Model!BA$14,Model!$R$14:'Model'!$V$14,FALSE))*INDEX(Model!$X141:$AB141,MATCH(Model!BA$12+Model!BA$13,Model!$X$14:$AB$14,FALSE))</f>
        <v>0.85</v>
      </c>
      <c r="BB141" s="23">
        <f>INDEX(Model!$R141:$V141,,MATCH(Model!BB$14,Model!$R$14:'Model'!$V$14,FALSE))*INDEX(Model!$X141:$AB141,MATCH(Model!BB$12+Model!BB$13,Model!$X$14:$AB$14,FALSE))</f>
        <v>0.85</v>
      </c>
      <c r="BC141" s="23">
        <f>INDEX(Model!$R141:$V141,,MATCH(Model!BC$14,Model!$R$14:'Model'!$V$14,FALSE))*INDEX(Model!$X141:$AB141,MATCH(Model!BC$12+Model!BC$13,Model!$X$14:$AB$14,FALSE))</f>
        <v>0.55249999999999999</v>
      </c>
      <c r="BD141" s="60"/>
      <c r="BE141" s="33">
        <f>Model!C141*1%</f>
        <v>128.29882328783341</v>
      </c>
      <c r="BF141" s="1"/>
      <c r="BG141" s="1"/>
      <c r="BH141" s="38">
        <f>IF(Model!$C141&lt;Model!CI$12,Model!CI$13,0)</f>
        <v>0</v>
      </c>
      <c r="BI141" s="38">
        <f>IF(Model!$C141&lt;Model!CJ$12,Model!CJ$13,0)</f>
        <v>0</v>
      </c>
      <c r="BJ141" s="38">
        <f>IF(Model!$C141&lt;Model!CK$12,Model!CK$13,0)</f>
        <v>0</v>
      </c>
      <c r="BK141" s="38">
        <f>IF(Model!$C141&lt;Model!CL$12,Model!CL$13,0)</f>
        <v>0</v>
      </c>
      <c r="BL141" s="38">
        <f>IF(Model!$C141&lt;Model!CM$12,Model!CM$13,0)</f>
        <v>0</v>
      </c>
      <c r="BM141" s="38">
        <f>IF(Model!$C141&lt;Model!CN$12,Model!CN$13,0)</f>
        <v>0</v>
      </c>
      <c r="BN141" s="38">
        <f>IF(Model!$C141&lt;Model!CO$12,Model!CO$13,0)</f>
        <v>0</v>
      </c>
      <c r="BO141" s="38">
        <f>IF(Model!$C141&lt;Model!CP$12,Model!CP$13,0)</f>
        <v>0</v>
      </c>
      <c r="BP141" s="38">
        <f>IF(Model!$C141&lt;Model!CQ$12,Model!CQ$13,0)</f>
        <v>0</v>
      </c>
      <c r="BQ141" s="38">
        <f>IF(Model!$C141&lt;Model!CR$12,Model!CR$13,0)</f>
        <v>0</v>
      </c>
      <c r="BR141" s="38">
        <f>IF(Model!$C141&lt;Model!CS$12,Model!CS$13,0)</f>
        <v>40</v>
      </c>
      <c r="BS141" s="38">
        <f>IF(Model!$C141&lt;Model!CT$12,Model!CT$13,0)</f>
        <v>40</v>
      </c>
      <c r="BT141" s="38">
        <f>IF(Model!$C141&lt;Model!CU$12,Model!CU$13,0)</f>
        <v>40</v>
      </c>
      <c r="BU141" s="38">
        <f>IF(Model!$C141&lt;Model!CV$12,Model!CV$13,0)</f>
        <v>40</v>
      </c>
      <c r="BV141" s="38">
        <f>IF(Model!$C141&lt;Model!CW$12,Model!CW$13,0)</f>
        <v>40</v>
      </c>
      <c r="BW141" s="38">
        <f>IF(Model!$C141&lt;Model!CX$12,Model!CX$13,0)</f>
        <v>0</v>
      </c>
      <c r="BX141" s="38">
        <f>IF(Model!$C141&lt;Model!CY$12,Model!CY$13,0)</f>
        <v>0</v>
      </c>
      <c r="BY141" s="38">
        <f>IF(Model!$C141&lt;Model!CZ$12,Model!CZ$13,0)</f>
        <v>0</v>
      </c>
      <c r="BZ141" s="38">
        <f>IF(Model!$C141&lt;Model!DA$12,Model!DA$13,0)</f>
        <v>0</v>
      </c>
      <c r="CA141" s="38">
        <f>IF(Model!$C141&lt;Model!DB$12,Model!DB$13,0)</f>
        <v>0</v>
      </c>
      <c r="CB141" s="38">
        <f>IF(Model!$C141&lt;Model!DC$12,Model!DC$13,0)</f>
        <v>60</v>
      </c>
      <c r="CC141" s="38">
        <f>IF(Model!$C141&lt;Model!DD$12,Model!DD$13,0)</f>
        <v>60</v>
      </c>
      <c r="CD141" s="38">
        <f>IF(Model!$C141&lt;Model!DE$12,Model!DE$13,0)</f>
        <v>60</v>
      </c>
      <c r="CE141" s="38">
        <f>IF(Model!$C141&lt;Model!DF$12,Model!DF$13,0)</f>
        <v>60</v>
      </c>
      <c r="CF141" s="38">
        <f>IF(Model!$C141&lt;Model!DG$12,Model!DG$13,0)</f>
        <v>60</v>
      </c>
      <c r="CG141" s="1"/>
      <c r="CH141" s="1"/>
      <c r="CI141" s="40">
        <f>Model!$BE141+Model!BH141-50</f>
        <v>78.298823287833414</v>
      </c>
      <c r="CJ141" s="40">
        <f>Model!$BE141+Model!BI141-50</f>
        <v>78.298823287833414</v>
      </c>
      <c r="CK141" s="40">
        <f>Model!$BE141+Model!BJ141-50</f>
        <v>78.298823287833414</v>
      </c>
      <c r="CL141" s="40">
        <f>Model!$BE141+Model!BK141-50</f>
        <v>78.298823287833414</v>
      </c>
      <c r="CM141" s="40">
        <f>Model!$BE141+Model!BL141-50</f>
        <v>78.298823287833414</v>
      </c>
      <c r="CN141" s="40">
        <f>Model!$BE141+Model!BM141-50</f>
        <v>78.298823287833414</v>
      </c>
      <c r="CO141" s="40">
        <f>Model!$BE141+Model!BN141-50</f>
        <v>78.298823287833414</v>
      </c>
      <c r="CP141" s="40">
        <f>Model!$BE141+Model!BO141-50</f>
        <v>78.298823287833414</v>
      </c>
      <c r="CQ141" s="40">
        <f>Model!$BE141+Model!BP141-50</f>
        <v>78.298823287833414</v>
      </c>
      <c r="CR141" s="40">
        <f>Model!$BE141+Model!BQ141-50</f>
        <v>78.298823287833414</v>
      </c>
      <c r="CS141" s="40">
        <f>Model!$BE141+Model!BR141-50</f>
        <v>118.29882328783341</v>
      </c>
      <c r="CT141" s="40">
        <f>Model!$BE141+Model!BS141-50</f>
        <v>118.29882328783341</v>
      </c>
      <c r="CU141" s="40">
        <f>Model!$BE141+Model!BT141-50</f>
        <v>118.29882328783341</v>
      </c>
      <c r="CV141" s="40">
        <f>Model!$BE141+Model!BU141-50</f>
        <v>118.29882328783341</v>
      </c>
      <c r="CW141" s="40">
        <f>Model!$BE141+Model!BV141-50</f>
        <v>118.29882328783341</v>
      </c>
      <c r="CX141" s="40">
        <f>Model!$BE141+Model!BW141-50</f>
        <v>78.298823287833414</v>
      </c>
      <c r="CY141" s="40">
        <f>Model!$BE141+Model!BX141-50</f>
        <v>78.298823287833414</v>
      </c>
      <c r="CZ141" s="40">
        <f>Model!$BE141+Model!BY141-50</f>
        <v>78.298823287833414</v>
      </c>
      <c r="DA141" s="40">
        <f>Model!$BE141+Model!BZ141-50</f>
        <v>78.298823287833414</v>
      </c>
      <c r="DB141" s="40">
        <f>Model!$BE141+Model!CA141-50</f>
        <v>78.298823287833414</v>
      </c>
      <c r="DC141" s="40">
        <f>Model!$BE141+Model!CB141-50</f>
        <v>138.29882328783341</v>
      </c>
      <c r="DD141" s="40">
        <f>Model!$BE141+Model!CC141-50</f>
        <v>138.29882328783341</v>
      </c>
      <c r="DE141" s="40">
        <f>Model!$BE141+Model!CD141-50</f>
        <v>138.29882328783341</v>
      </c>
      <c r="DF141" s="40">
        <f>Model!$BE141+Model!CE141-50</f>
        <v>138.29882328783341</v>
      </c>
      <c r="DG141" s="40">
        <f>Model!$BE141+Model!CF141-50</f>
        <v>138.29882328783341</v>
      </c>
      <c r="DH141" s="36"/>
      <c r="DI141" s="36"/>
      <c r="DJ141" s="40">
        <f>Model!AE141*Model!CI141</f>
        <v>78.298823287833414</v>
      </c>
      <c r="DK141" s="40">
        <f>Model!AF141*Model!CJ141</f>
        <v>78.298823287833414</v>
      </c>
      <c r="DL141" s="40">
        <f>Model!AG141*Model!CK141</f>
        <v>78.298823287833414</v>
      </c>
      <c r="DM141" s="40">
        <f>Model!AH141*Model!CL141</f>
        <v>78.298823287833414</v>
      </c>
      <c r="DN141" s="40">
        <f>Model!AI141*Model!CM141</f>
        <v>50.894235137091719</v>
      </c>
      <c r="DO141" s="40">
        <f>Model!AJ141*Model!CN141</f>
        <v>78.298823287833414</v>
      </c>
      <c r="DP141" s="40">
        <f>Model!AK141*Model!CO141</f>
        <v>78.298823287833414</v>
      </c>
      <c r="DQ141" s="40">
        <f>Model!AL141*Model!CP141</f>
        <v>78.298823287833414</v>
      </c>
      <c r="DR141" s="40">
        <f>Model!AM141*Model!CQ141</f>
        <v>78.298823287833414</v>
      </c>
      <c r="DS141" s="40">
        <f>Model!AN141*Model!CR141</f>
        <v>50.894235137091719</v>
      </c>
      <c r="DT141" s="40">
        <f>Model!AO141*Model!CS141</f>
        <v>112.38388212344174</v>
      </c>
      <c r="DU141" s="40">
        <f>Model!AP141*Model!CT141</f>
        <v>112.38388212344174</v>
      </c>
      <c r="DV141" s="40">
        <f>Model!AQ141*Model!CU141</f>
        <v>112.38388212344174</v>
      </c>
      <c r="DW141" s="40">
        <f>Model!AR141*Model!CV141</f>
        <v>112.38388212344174</v>
      </c>
      <c r="DX141" s="40">
        <f>Model!AS141*Model!CW141</f>
        <v>73.049523380237133</v>
      </c>
      <c r="DY141" s="40">
        <f>Model!AT141*Model!CX141</f>
        <v>78.298823287833414</v>
      </c>
      <c r="DZ141" s="40">
        <f>Model!AU141*Model!CY141</f>
        <v>78.298823287833414</v>
      </c>
      <c r="EA141" s="40">
        <f>Model!AV141*Model!CZ141</f>
        <v>78.298823287833414</v>
      </c>
      <c r="EB141" s="40">
        <f>Model!AW141*Model!DA141</f>
        <v>78.298823287833414</v>
      </c>
      <c r="EC141" s="40">
        <f>Model!AX141*Model!DB141</f>
        <v>50.894235137091719</v>
      </c>
      <c r="ED141" s="40">
        <f>Model!AY141*Model!DC141</f>
        <v>117.5539997946584</v>
      </c>
      <c r="EE141" s="40">
        <f>Model!AZ141*Model!DD141</f>
        <v>117.5539997946584</v>
      </c>
      <c r="EF141" s="40">
        <f>Model!BA141*Model!DE141</f>
        <v>117.5539997946584</v>
      </c>
      <c r="EG141" s="40">
        <f>Model!BB141*Model!DF141</f>
        <v>117.5539997946584</v>
      </c>
      <c r="EH141" s="40">
        <f>Model!BC141*Model!DG141</f>
        <v>76.410099866527958</v>
      </c>
      <c r="EI141" s="36"/>
      <c r="EJ141" s="36"/>
      <c r="EK141" s="36"/>
      <c r="EL141" s="36"/>
      <c r="EM141" s="36"/>
      <c r="EN141" s="36"/>
      <c r="EO141" s="36"/>
      <c r="EP141" s="36"/>
      <c r="EQ141" s="36"/>
      <c r="ER141" s="36"/>
      <c r="ES141" s="36"/>
      <c r="ET141" s="36"/>
      <c r="EU141" s="36"/>
    </row>
    <row r="142" spans="1:151">
      <c r="A142">
        <v>1073</v>
      </c>
      <c r="B142" s="29">
        <f>INDEX('Customer Longevity'!$A$7:$A$206,MATCH(Scratch!A142,'Customer Longevity'!$B$7:$B$206,0))</f>
        <v>0.12692946378686065</v>
      </c>
      <c r="C142" s="3">
        <f ca="1">VLOOKUP(A142,'Average Balance'!A:B,2,FALSE)</f>
        <v>11918.255882549758</v>
      </c>
      <c r="D142" s="3"/>
      <c r="E142" s="29">
        <f>INDEX('Distance to Each Branch'!$C$7:$C$806,MATCH(Scratch!$A142&amp;Scratch!E$14,'Distance to Each Branch'!$K$7:$K$806,0))</f>
        <v>3.4655247812318493</v>
      </c>
      <c r="F142" s="29">
        <f>INDEX('Distance to Each Branch'!$C$7:$C$806,MATCH(Scratch!$A142&amp;Scratch!F$14,'Distance to Each Branch'!$K$7:$K$806,0))</f>
        <v>0.34008663503037523</v>
      </c>
      <c r="G142" s="29">
        <f>INDEX('Distance to Each Branch'!$C$7:$C$806,MATCH(Scratch!$A142&amp;Scratch!G$14,'Distance to Each Branch'!$K$7:$K$806,0))</f>
        <v>5.0890015407681188</v>
      </c>
      <c r="H142" s="29">
        <f>INDEX('Distance to Each Branch'!$C$7:$C$806,MATCH(Scratch!$A142&amp;Scratch!H$14,'Distance to Each Branch'!$K$7:$K$806,0))</f>
        <v>3.9958538379156394</v>
      </c>
      <c r="I142" s="29" t="str">
        <f t="shared" si="26"/>
        <v>Branch B</v>
      </c>
      <c r="K142" s="34">
        <f>MIN(Model!E142:'Model'!H142)</f>
        <v>0.34008663503037523</v>
      </c>
      <c r="L142" s="34">
        <v>0</v>
      </c>
      <c r="M142" s="29">
        <f>IF(Model!E142=Model!$K142,SMALL(Model!$E142:'Model'!$H142,2)-Model!$K142,0)</f>
        <v>0</v>
      </c>
      <c r="N142" s="29">
        <f>IF(Model!F142=Model!$K142,SMALL(Model!$E142:'Model'!$H142,2)-Model!$K142,0)</f>
        <v>3.125438146201474</v>
      </c>
      <c r="O142" s="29">
        <f>IF(Model!G142=Model!$K142,SMALL(Model!$E142:'Model'!$H142,2)-Model!$K142,0)</f>
        <v>0</v>
      </c>
      <c r="P142" s="29">
        <f>IF(Model!H142=Model!$K142,SMALL(Model!$E142:'Model'!$H142,2)-Model!$K142,0)</f>
        <v>0</v>
      </c>
      <c r="R142" s="23">
        <v>1</v>
      </c>
      <c r="S142" s="23">
        <f>(1-IF(Model!M142=0,0,INDEX('Branch Closure Driven Attrition'!$D$9:$G$12,MATCH(Model!$B142,'Branch Closure Driven Attrition'!$C$9:$C$12,TRUE),MATCH(Model!M142,'Branch Closure Driven Attrition'!$D$8:$G$8,TRUE))))</f>
        <v>1</v>
      </c>
      <c r="T142" s="23">
        <f>(1-IF(Model!N142=0,0,INDEX('Branch Closure Driven Attrition'!$D$9:$G$12,MATCH(Model!$B142,'Branch Closure Driven Attrition'!$C$9:$C$12,TRUE),MATCH(Model!N142,'Branch Closure Driven Attrition'!$D$8:$G$8,TRUE))))</f>
        <v>0.5</v>
      </c>
      <c r="U142" s="23">
        <f>(1-IF(Model!O142=0,0,INDEX('Branch Closure Driven Attrition'!$D$9:$G$12,MATCH(Model!$B142,'Branch Closure Driven Attrition'!$C$9:$C$12,TRUE),MATCH(Model!O142,'Branch Closure Driven Attrition'!$D$8:$G$8,TRUE))))</f>
        <v>1</v>
      </c>
      <c r="V142" s="23">
        <f>(1-IF(Model!P142=0,0,INDEX('Branch Closure Driven Attrition'!$D$9:$G$12,MATCH(Model!$B142,'Branch Closure Driven Attrition'!$C$9:$C$12,TRUE),MATCH(Model!P142,'Branch Closure Driven Attrition'!$D$8:$G$8,TRUE))))</f>
        <v>1</v>
      </c>
      <c r="W142" s="29"/>
      <c r="X142" s="23">
        <f>Model!R142</f>
        <v>1</v>
      </c>
      <c r="Y142" s="23">
        <f>IF(Model!$C142&lt;'Fee Driven Attrition'!$I$8,1-IF(Model!Y$13='Fee Driven Attrition'!$J$7,'Fee Driven Attrition'!$J$8,'Fee Driven Attrition'!$K$8),1)</f>
        <v>0.9</v>
      </c>
      <c r="Z142" s="23">
        <f>IF(Model!$C142&lt;'Fee Driven Attrition'!$I$9,1-IF(Model!Z$13='Fee Driven Attrition'!$J$7,'Fee Driven Attrition'!$J$9,'Fee Driven Attrition'!$K$9),1)</f>
        <v>0.95</v>
      </c>
      <c r="AA142" s="23">
        <f>IF(Model!$C142&lt;'Fee Driven Attrition'!$I$8,1-IF(Model!AA$13='Fee Driven Attrition'!$J$7,'Fee Driven Attrition'!$J$8,'Fee Driven Attrition'!$K$8),1)</f>
        <v>0.8</v>
      </c>
      <c r="AB142" s="23">
        <f>IF(Model!$C142&lt;'Fee Driven Attrition'!$I$9,1-IF(Model!AB$13='Fee Driven Attrition'!$J$7,'Fee Driven Attrition'!$J$9,'Fee Driven Attrition'!$K$9),1)</f>
        <v>0.85</v>
      </c>
      <c r="AC142" s="29"/>
      <c r="AD142" s="23"/>
      <c r="AE142" s="23">
        <f>INDEX(Model!$R142:$V142,,MATCH(Model!AE$14,Model!$R$14:'Model'!$V$14,FALSE))*INDEX(Model!$X142:$AB142,MATCH(Model!AE$12+Model!AE$13,Model!$X$14:$AB$14,FALSE))</f>
        <v>1</v>
      </c>
      <c r="AF142" s="23">
        <f>INDEX(Model!$R142:$V142,,MATCH(Model!AF$14,Model!$R$14:'Model'!$V$14,FALSE))*INDEX(Model!$X142:$AB142,MATCH(Model!AF$12+Model!AF$13,Model!$X$14:$AB$14,FALSE))</f>
        <v>1</v>
      </c>
      <c r="AG142" s="23">
        <f>INDEX(Model!$R142:$V142,,MATCH(Model!AG$14,Model!$R$14:'Model'!$V$14,FALSE))*INDEX(Model!$X142:$AB142,MATCH(Model!AG$12+Model!AG$13,Model!$X$14:$AB$14,FALSE))</f>
        <v>0.5</v>
      </c>
      <c r="AH142" s="23">
        <f>INDEX(Model!$R142:$V142,,MATCH(Model!AH$14,Model!$R$14:'Model'!$V$14,FALSE))*INDEX(Model!$X142:$AB142,MATCH(Model!AH$12+Model!AH$13,Model!$X$14:$AB$14,FALSE))</f>
        <v>1</v>
      </c>
      <c r="AI142" s="23">
        <f>INDEX(Model!$R142:$V142,,MATCH(Model!AI$14,Model!$R$14:'Model'!$V$14,FALSE))*INDEX(Model!$X142:$AB142,MATCH(Model!AI$12+Model!AI$13,Model!$X$14:$AB$14,FALSE))</f>
        <v>1</v>
      </c>
      <c r="AJ142" s="23">
        <f>INDEX(Model!$R142:$V142,,MATCH(Model!AJ$14,Model!$R$14:'Model'!$V$14,FALSE))*INDEX(Model!$X142:$AB142,MATCH(Model!AJ$12+Model!AJ$13,Model!$X$14:$AB$14,FALSE))</f>
        <v>0.9</v>
      </c>
      <c r="AK142" s="23">
        <f>INDEX(Model!$R142:$V142,,MATCH(Model!AK$14,Model!$R$14:'Model'!$V$14,FALSE))*INDEX(Model!$X142:$AB142,MATCH(Model!AK$12+Model!AK$13,Model!$X$14:$AB$14,FALSE))</f>
        <v>0.9</v>
      </c>
      <c r="AL142" s="23">
        <f>INDEX(Model!$R142:$V142,,MATCH(Model!AL$14,Model!$R$14:'Model'!$V$14,FALSE))*INDEX(Model!$X142:$AB142,MATCH(Model!AL$12+Model!AL$13,Model!$X$14:$AB$14,FALSE))</f>
        <v>0.45</v>
      </c>
      <c r="AM142" s="23">
        <f>INDEX(Model!$R142:$V142,,MATCH(Model!AM$14,Model!$R$14:'Model'!$V$14,FALSE))*INDEX(Model!$X142:$AB142,MATCH(Model!AM$12+Model!AM$13,Model!$X$14:$AB$14,FALSE))</f>
        <v>0.9</v>
      </c>
      <c r="AN142" s="23">
        <f>INDEX(Model!$R142:$V142,,MATCH(Model!AN$14,Model!$R$14:'Model'!$V$14,FALSE))*INDEX(Model!$X142:$AB142,MATCH(Model!AN$12+Model!AN$13,Model!$X$14:$AB$14,FALSE))</f>
        <v>0.9</v>
      </c>
      <c r="AO142" s="23">
        <f>INDEX(Model!$R142:$V142,,MATCH(Model!AO$14,Model!$R$14:'Model'!$V$14,FALSE))*INDEX(Model!$X142:$AB142,MATCH(Model!AO$12+Model!AO$13,Model!$X$14:$AB$14,FALSE))</f>
        <v>0.95</v>
      </c>
      <c r="AP142" s="23">
        <f>INDEX(Model!$R142:$V142,,MATCH(Model!AP$14,Model!$R$14:'Model'!$V$14,FALSE))*INDEX(Model!$X142:$AB142,MATCH(Model!AP$12+Model!AP$13,Model!$X$14:$AB$14,FALSE))</f>
        <v>0.95</v>
      </c>
      <c r="AQ142" s="23">
        <f>INDEX(Model!$R142:$V142,,MATCH(Model!AQ$14,Model!$R$14:'Model'!$V$14,FALSE))*INDEX(Model!$X142:$AB142,MATCH(Model!AQ$12+Model!AQ$13,Model!$X$14:$AB$14,FALSE))</f>
        <v>0.47499999999999998</v>
      </c>
      <c r="AR142" s="23">
        <f>INDEX(Model!$R142:$V142,,MATCH(Model!AR$14,Model!$R$14:'Model'!$V$14,FALSE))*INDEX(Model!$X142:$AB142,MATCH(Model!AR$12+Model!AR$13,Model!$X$14:$AB$14,FALSE))</f>
        <v>0.95</v>
      </c>
      <c r="AS142" s="23">
        <f>INDEX(Model!$R142:$V142,,MATCH(Model!AS$14,Model!$R$14:'Model'!$V$14,FALSE))*INDEX(Model!$X142:$AB142,MATCH(Model!AS$12+Model!AS$13,Model!$X$14:$AB$14,FALSE))</f>
        <v>0.95</v>
      </c>
      <c r="AT142" s="23">
        <f>INDEX(Model!$R142:$V142,,MATCH(Model!AT$14,Model!$R$14:'Model'!$V$14,FALSE))*INDEX(Model!$X142:$AB142,MATCH(Model!AT$12+Model!AT$13,Model!$X$14:$AB$14,FALSE))</f>
        <v>0.8</v>
      </c>
      <c r="AU142" s="23">
        <f>INDEX(Model!$R142:$V142,,MATCH(Model!AU$14,Model!$R$14:'Model'!$V$14,FALSE))*INDEX(Model!$X142:$AB142,MATCH(Model!AU$12+Model!AU$13,Model!$X$14:$AB$14,FALSE))</f>
        <v>0.8</v>
      </c>
      <c r="AV142" s="23">
        <f>INDEX(Model!$R142:$V142,,MATCH(Model!AV$14,Model!$R$14:'Model'!$V$14,FALSE))*INDEX(Model!$X142:$AB142,MATCH(Model!AV$12+Model!AV$13,Model!$X$14:$AB$14,FALSE))</f>
        <v>0.4</v>
      </c>
      <c r="AW142" s="23">
        <f>INDEX(Model!$R142:$V142,,MATCH(Model!AW$14,Model!$R$14:'Model'!$V$14,FALSE))*INDEX(Model!$X142:$AB142,MATCH(Model!AW$12+Model!AW$13,Model!$X$14:$AB$14,FALSE))</f>
        <v>0.8</v>
      </c>
      <c r="AX142" s="23">
        <f>INDEX(Model!$R142:$V142,,MATCH(Model!AX$14,Model!$R$14:'Model'!$V$14,FALSE))*INDEX(Model!$X142:$AB142,MATCH(Model!AX$12+Model!AX$13,Model!$X$14:$AB$14,FALSE))</f>
        <v>0.8</v>
      </c>
      <c r="AY142" s="23">
        <f>INDEX(Model!$R142:$V142,,MATCH(Model!AY$14,Model!$R$14:'Model'!$V$14,FALSE))*INDEX(Model!$X142:$AB142,MATCH(Model!AY$12+Model!AY$13,Model!$X$14:$AB$14,FALSE))</f>
        <v>0.85</v>
      </c>
      <c r="AZ142" s="23">
        <f>INDEX(Model!$R142:$V142,,MATCH(Model!AZ$14,Model!$R$14:'Model'!$V$14,FALSE))*INDEX(Model!$X142:$AB142,MATCH(Model!AZ$12+Model!AZ$13,Model!$X$14:$AB$14,FALSE))</f>
        <v>0.85</v>
      </c>
      <c r="BA142" s="23">
        <f>INDEX(Model!$R142:$V142,,MATCH(Model!BA$14,Model!$R$14:'Model'!$V$14,FALSE))*INDEX(Model!$X142:$AB142,MATCH(Model!BA$12+Model!BA$13,Model!$X$14:$AB$14,FALSE))</f>
        <v>0.42499999999999999</v>
      </c>
      <c r="BB142" s="23">
        <f>INDEX(Model!$R142:$V142,,MATCH(Model!BB$14,Model!$R$14:'Model'!$V$14,FALSE))*INDEX(Model!$X142:$AB142,MATCH(Model!BB$12+Model!BB$13,Model!$X$14:$AB$14,FALSE))</f>
        <v>0.85</v>
      </c>
      <c r="BC142" s="23">
        <f>INDEX(Model!$R142:$V142,,MATCH(Model!BC$14,Model!$R$14:'Model'!$V$14,FALSE))*INDEX(Model!$X142:$AB142,MATCH(Model!BC$12+Model!BC$13,Model!$X$14:$AB$14,FALSE))</f>
        <v>0.85</v>
      </c>
      <c r="BD142" s="60"/>
      <c r="BE142" s="33">
        <f>Model!C142*1%</f>
        <v>119.18255882549758</v>
      </c>
      <c r="BF142" s="1"/>
      <c r="BG142" s="1"/>
      <c r="BH142" s="38">
        <f>IF(Model!$C142&lt;Model!CI$12,Model!CI$13,0)</f>
        <v>0</v>
      </c>
      <c r="BI142" s="38">
        <f>IF(Model!$C142&lt;Model!CJ$12,Model!CJ$13,0)</f>
        <v>0</v>
      </c>
      <c r="BJ142" s="38">
        <f>IF(Model!$C142&lt;Model!CK$12,Model!CK$13,0)</f>
        <v>0</v>
      </c>
      <c r="BK142" s="38">
        <f>IF(Model!$C142&lt;Model!CL$12,Model!CL$13,0)</f>
        <v>0</v>
      </c>
      <c r="BL142" s="38">
        <f>IF(Model!$C142&lt;Model!CM$12,Model!CM$13,0)</f>
        <v>0</v>
      </c>
      <c r="BM142" s="38">
        <f>IF(Model!$C142&lt;Model!CN$12,Model!CN$13,0)</f>
        <v>40</v>
      </c>
      <c r="BN142" s="38">
        <f>IF(Model!$C142&lt;Model!CO$12,Model!CO$13,0)</f>
        <v>40</v>
      </c>
      <c r="BO142" s="38">
        <f>IF(Model!$C142&lt;Model!CP$12,Model!CP$13,0)</f>
        <v>40</v>
      </c>
      <c r="BP142" s="38">
        <f>IF(Model!$C142&lt;Model!CQ$12,Model!CQ$13,0)</f>
        <v>40</v>
      </c>
      <c r="BQ142" s="38">
        <f>IF(Model!$C142&lt;Model!CR$12,Model!CR$13,0)</f>
        <v>40</v>
      </c>
      <c r="BR142" s="38">
        <f>IF(Model!$C142&lt;Model!CS$12,Model!CS$13,0)</f>
        <v>40</v>
      </c>
      <c r="BS142" s="38">
        <f>IF(Model!$C142&lt;Model!CT$12,Model!CT$13,0)</f>
        <v>40</v>
      </c>
      <c r="BT142" s="38">
        <f>IF(Model!$C142&lt;Model!CU$12,Model!CU$13,0)</f>
        <v>40</v>
      </c>
      <c r="BU142" s="38">
        <f>IF(Model!$C142&lt;Model!CV$12,Model!CV$13,0)</f>
        <v>40</v>
      </c>
      <c r="BV142" s="38">
        <f>IF(Model!$C142&lt;Model!CW$12,Model!CW$13,0)</f>
        <v>40</v>
      </c>
      <c r="BW142" s="38">
        <f>IF(Model!$C142&lt;Model!CX$12,Model!CX$13,0)</f>
        <v>60</v>
      </c>
      <c r="BX142" s="38">
        <f>IF(Model!$C142&lt;Model!CY$12,Model!CY$13,0)</f>
        <v>60</v>
      </c>
      <c r="BY142" s="38">
        <f>IF(Model!$C142&lt;Model!CZ$12,Model!CZ$13,0)</f>
        <v>60</v>
      </c>
      <c r="BZ142" s="38">
        <f>IF(Model!$C142&lt;Model!DA$12,Model!DA$13,0)</f>
        <v>60</v>
      </c>
      <c r="CA142" s="38">
        <f>IF(Model!$C142&lt;Model!DB$12,Model!DB$13,0)</f>
        <v>60</v>
      </c>
      <c r="CB142" s="38">
        <f>IF(Model!$C142&lt;Model!DC$12,Model!DC$13,0)</f>
        <v>60</v>
      </c>
      <c r="CC142" s="38">
        <f>IF(Model!$C142&lt;Model!DD$12,Model!DD$13,0)</f>
        <v>60</v>
      </c>
      <c r="CD142" s="38">
        <f>IF(Model!$C142&lt;Model!DE$12,Model!DE$13,0)</f>
        <v>60</v>
      </c>
      <c r="CE142" s="38">
        <f>IF(Model!$C142&lt;Model!DF$12,Model!DF$13,0)</f>
        <v>60</v>
      </c>
      <c r="CF142" s="38">
        <f>IF(Model!$C142&lt;Model!DG$12,Model!DG$13,0)</f>
        <v>60</v>
      </c>
      <c r="CG142" s="1"/>
      <c r="CH142" s="1"/>
      <c r="CI142" s="40">
        <f>Model!$BE142+Model!BH142-50</f>
        <v>69.18255882549758</v>
      </c>
      <c r="CJ142" s="40">
        <f>Model!$BE142+Model!BI142-50</f>
        <v>69.18255882549758</v>
      </c>
      <c r="CK142" s="40">
        <f>Model!$BE142+Model!BJ142-50</f>
        <v>69.18255882549758</v>
      </c>
      <c r="CL142" s="40">
        <f>Model!$BE142+Model!BK142-50</f>
        <v>69.18255882549758</v>
      </c>
      <c r="CM142" s="40">
        <f>Model!$BE142+Model!BL142-50</f>
        <v>69.18255882549758</v>
      </c>
      <c r="CN142" s="40">
        <f>Model!$BE142+Model!BM142-50</f>
        <v>109.18255882549758</v>
      </c>
      <c r="CO142" s="40">
        <f>Model!$BE142+Model!BN142-50</f>
        <v>109.18255882549758</v>
      </c>
      <c r="CP142" s="40">
        <f>Model!$BE142+Model!BO142-50</f>
        <v>109.18255882549758</v>
      </c>
      <c r="CQ142" s="40">
        <f>Model!$BE142+Model!BP142-50</f>
        <v>109.18255882549758</v>
      </c>
      <c r="CR142" s="40">
        <f>Model!$BE142+Model!BQ142-50</f>
        <v>109.18255882549758</v>
      </c>
      <c r="CS142" s="40">
        <f>Model!$BE142+Model!BR142-50</f>
        <v>109.18255882549758</v>
      </c>
      <c r="CT142" s="40">
        <f>Model!$BE142+Model!BS142-50</f>
        <v>109.18255882549758</v>
      </c>
      <c r="CU142" s="40">
        <f>Model!$BE142+Model!BT142-50</f>
        <v>109.18255882549758</v>
      </c>
      <c r="CV142" s="40">
        <f>Model!$BE142+Model!BU142-50</f>
        <v>109.18255882549758</v>
      </c>
      <c r="CW142" s="40">
        <f>Model!$BE142+Model!BV142-50</f>
        <v>109.18255882549758</v>
      </c>
      <c r="CX142" s="40">
        <f>Model!$BE142+Model!BW142-50</f>
        <v>129.18255882549758</v>
      </c>
      <c r="CY142" s="40">
        <f>Model!$BE142+Model!BX142-50</f>
        <v>129.18255882549758</v>
      </c>
      <c r="CZ142" s="40">
        <f>Model!$BE142+Model!BY142-50</f>
        <v>129.18255882549758</v>
      </c>
      <c r="DA142" s="40">
        <f>Model!$BE142+Model!BZ142-50</f>
        <v>129.18255882549758</v>
      </c>
      <c r="DB142" s="40">
        <f>Model!$BE142+Model!CA142-50</f>
        <v>129.18255882549758</v>
      </c>
      <c r="DC142" s="40">
        <f>Model!$BE142+Model!CB142-50</f>
        <v>129.18255882549758</v>
      </c>
      <c r="DD142" s="40">
        <f>Model!$BE142+Model!CC142-50</f>
        <v>129.18255882549758</v>
      </c>
      <c r="DE142" s="40">
        <f>Model!$BE142+Model!CD142-50</f>
        <v>129.18255882549758</v>
      </c>
      <c r="DF142" s="40">
        <f>Model!$BE142+Model!CE142-50</f>
        <v>129.18255882549758</v>
      </c>
      <c r="DG142" s="40">
        <f>Model!$BE142+Model!CF142-50</f>
        <v>129.18255882549758</v>
      </c>
      <c r="DH142" s="36"/>
      <c r="DI142" s="36"/>
      <c r="DJ142" s="40">
        <f>Model!AE142*Model!CI142</f>
        <v>69.18255882549758</v>
      </c>
      <c r="DK142" s="40">
        <f>Model!AF142*Model!CJ142</f>
        <v>69.18255882549758</v>
      </c>
      <c r="DL142" s="40">
        <f>Model!AG142*Model!CK142</f>
        <v>34.59127941274879</v>
      </c>
      <c r="DM142" s="40">
        <f>Model!AH142*Model!CL142</f>
        <v>69.18255882549758</v>
      </c>
      <c r="DN142" s="40">
        <f>Model!AI142*Model!CM142</f>
        <v>69.18255882549758</v>
      </c>
      <c r="DO142" s="40">
        <f>Model!AJ142*Model!CN142</f>
        <v>98.264302942947822</v>
      </c>
      <c r="DP142" s="40">
        <f>Model!AK142*Model!CO142</f>
        <v>98.264302942947822</v>
      </c>
      <c r="DQ142" s="40">
        <f>Model!AL142*Model!CP142</f>
        <v>49.132151471473911</v>
      </c>
      <c r="DR142" s="40">
        <f>Model!AM142*Model!CQ142</f>
        <v>98.264302942947822</v>
      </c>
      <c r="DS142" s="40">
        <f>Model!AN142*Model!CR142</f>
        <v>98.264302942947822</v>
      </c>
      <c r="DT142" s="40">
        <f>Model!AO142*Model!CS142</f>
        <v>103.72343088422269</v>
      </c>
      <c r="DU142" s="40">
        <f>Model!AP142*Model!CT142</f>
        <v>103.72343088422269</v>
      </c>
      <c r="DV142" s="40">
        <f>Model!AQ142*Model!CU142</f>
        <v>51.861715442111347</v>
      </c>
      <c r="DW142" s="40">
        <f>Model!AR142*Model!CV142</f>
        <v>103.72343088422269</v>
      </c>
      <c r="DX142" s="40">
        <f>Model!AS142*Model!CW142</f>
        <v>103.72343088422269</v>
      </c>
      <c r="DY142" s="40">
        <f>Model!AT142*Model!CX142</f>
        <v>103.34604706039806</v>
      </c>
      <c r="DZ142" s="40">
        <f>Model!AU142*Model!CY142</f>
        <v>103.34604706039806</v>
      </c>
      <c r="EA142" s="40">
        <f>Model!AV142*Model!CZ142</f>
        <v>51.673023530199032</v>
      </c>
      <c r="EB142" s="40">
        <f>Model!AW142*Model!DA142</f>
        <v>103.34604706039806</v>
      </c>
      <c r="EC142" s="40">
        <f>Model!AX142*Model!DB142</f>
        <v>103.34604706039806</v>
      </c>
      <c r="ED142" s="40">
        <f>Model!AY142*Model!DC142</f>
        <v>109.80517500167294</v>
      </c>
      <c r="EE142" s="40">
        <f>Model!AZ142*Model!DD142</f>
        <v>109.80517500167294</v>
      </c>
      <c r="EF142" s="40">
        <f>Model!BA142*Model!DE142</f>
        <v>54.902587500836468</v>
      </c>
      <c r="EG142" s="40">
        <f>Model!BB142*Model!DF142</f>
        <v>109.80517500167294</v>
      </c>
      <c r="EH142" s="40">
        <f>Model!BC142*Model!DG142</f>
        <v>109.80517500167294</v>
      </c>
      <c r="EI142" s="36"/>
      <c r="EJ142" s="36"/>
      <c r="EK142" s="36"/>
      <c r="EL142" s="36"/>
      <c r="EM142" s="36"/>
      <c r="EN142" s="36"/>
      <c r="EO142" s="36"/>
      <c r="EP142" s="36"/>
      <c r="EQ142" s="36"/>
      <c r="ER142" s="36"/>
      <c r="ES142" s="36"/>
      <c r="ET142" s="36"/>
      <c r="EU142" s="36"/>
    </row>
    <row r="143" spans="1:151">
      <c r="A143">
        <v>1088</v>
      </c>
      <c r="B143" s="29">
        <f>INDEX('Customer Longevity'!$A$7:$A$206,MATCH(Scratch!A143,'Customer Longevity'!$B$7:$B$206,0))</f>
        <v>10.610331517339</v>
      </c>
      <c r="C143" s="3">
        <f ca="1">VLOOKUP(A143,'Average Balance'!A:B,2,FALSE)</f>
        <v>7009.0751711758194</v>
      </c>
      <c r="D143" s="3"/>
      <c r="E143" s="29">
        <f>INDEX('Distance to Each Branch'!$C$7:$C$806,MATCH(Scratch!$A143&amp;Scratch!E$14,'Distance to Each Branch'!$K$7:$K$806,0))</f>
        <v>3.8345140986887141</v>
      </c>
      <c r="F143" s="29">
        <f>INDEX('Distance to Each Branch'!$C$7:$C$806,MATCH(Scratch!$A143&amp;Scratch!F$14,'Distance to Each Branch'!$K$7:$K$806,0))</f>
        <v>3.8531180473449189</v>
      </c>
      <c r="G143" s="29">
        <f>INDEX('Distance to Each Branch'!$C$7:$C$806,MATCH(Scratch!$A143&amp;Scratch!G$14,'Distance to Each Branch'!$K$7:$K$806,0))</f>
        <v>3.5902370557318877</v>
      </c>
      <c r="H143" s="29">
        <f>INDEX('Distance to Each Branch'!$C$7:$C$806,MATCH(Scratch!$A143&amp;Scratch!H$14,'Distance to Each Branch'!$K$7:$K$806,0))</f>
        <v>2.5183304447785471</v>
      </c>
      <c r="I143" s="29" t="str">
        <f t="shared" ref="I143:I174" si="27">IF(E143=K143,"Branch A",IF(F143=K143,"Branch B",IF(G143=K143,"Branch C","Branch D")))</f>
        <v>Branch D</v>
      </c>
      <c r="K143" s="34">
        <f>MIN(Model!E143:'Model'!H143)</f>
        <v>2.5183304447785471</v>
      </c>
      <c r="L143" s="34">
        <v>0</v>
      </c>
      <c r="M143" s="29">
        <f>IF(Model!E143=Model!$K143,SMALL(Model!$E143:'Model'!$H143,2)-Model!$K143,0)</f>
        <v>0</v>
      </c>
      <c r="N143" s="29">
        <f>IF(Model!F143=Model!$K143,SMALL(Model!$E143:'Model'!$H143,2)-Model!$K143,0)</f>
        <v>0</v>
      </c>
      <c r="O143" s="29">
        <f>IF(Model!G143=Model!$K143,SMALL(Model!$E143:'Model'!$H143,2)-Model!$K143,0)</f>
        <v>0</v>
      </c>
      <c r="P143" s="29">
        <f>IF(Model!H143=Model!$K143,SMALL(Model!$E143:'Model'!$H143,2)-Model!$K143,0)</f>
        <v>1.0719066109533406</v>
      </c>
      <c r="R143" s="23">
        <v>1</v>
      </c>
      <c r="S143" s="23">
        <f>(1-IF(Model!M143=0,0,INDEX('Branch Closure Driven Attrition'!$D$9:$G$12,MATCH(Model!$B143,'Branch Closure Driven Attrition'!$C$9:$C$12,TRUE),MATCH(Model!M143,'Branch Closure Driven Attrition'!$D$8:$G$8,TRUE))))</f>
        <v>1</v>
      </c>
      <c r="T143" s="23">
        <f>(1-IF(Model!N143=0,0,INDEX('Branch Closure Driven Attrition'!$D$9:$G$12,MATCH(Model!$B143,'Branch Closure Driven Attrition'!$C$9:$C$12,TRUE),MATCH(Model!N143,'Branch Closure Driven Attrition'!$D$8:$G$8,TRUE))))</f>
        <v>1</v>
      </c>
      <c r="U143" s="23">
        <f>(1-IF(Model!O143=0,0,INDEX('Branch Closure Driven Attrition'!$D$9:$G$12,MATCH(Model!$B143,'Branch Closure Driven Attrition'!$C$9:$C$12,TRUE),MATCH(Model!O143,'Branch Closure Driven Attrition'!$D$8:$G$8,TRUE))))</f>
        <v>1</v>
      </c>
      <c r="V143" s="23">
        <f>(1-IF(Model!P143=0,0,INDEX('Branch Closure Driven Attrition'!$D$9:$G$12,MATCH(Model!$B143,'Branch Closure Driven Attrition'!$C$9:$C$12,TRUE),MATCH(Model!P143,'Branch Closure Driven Attrition'!$D$8:$G$8,TRUE))))</f>
        <v>0.65</v>
      </c>
      <c r="W143" s="29"/>
      <c r="X143" s="23">
        <f>Model!R143</f>
        <v>1</v>
      </c>
      <c r="Y143" s="23">
        <f>IF(Model!$C143&lt;'Fee Driven Attrition'!$I$8,1-IF(Model!Y$13='Fee Driven Attrition'!$J$7,'Fee Driven Attrition'!$J$8,'Fee Driven Attrition'!$K$8),1)</f>
        <v>0.9</v>
      </c>
      <c r="Z143" s="23">
        <f>IF(Model!$C143&lt;'Fee Driven Attrition'!$I$9,1-IF(Model!Z$13='Fee Driven Attrition'!$J$7,'Fee Driven Attrition'!$J$9,'Fee Driven Attrition'!$K$9),1)</f>
        <v>0.95</v>
      </c>
      <c r="AA143" s="23">
        <f>IF(Model!$C143&lt;'Fee Driven Attrition'!$I$8,1-IF(Model!AA$13='Fee Driven Attrition'!$J$7,'Fee Driven Attrition'!$J$8,'Fee Driven Attrition'!$K$8),1)</f>
        <v>0.8</v>
      </c>
      <c r="AB143" s="23">
        <f>IF(Model!$C143&lt;'Fee Driven Attrition'!$I$9,1-IF(Model!AB$13='Fee Driven Attrition'!$J$7,'Fee Driven Attrition'!$J$9,'Fee Driven Attrition'!$K$9),1)</f>
        <v>0.85</v>
      </c>
      <c r="AC143" s="29"/>
      <c r="AD143" s="23"/>
      <c r="AE143" s="23">
        <f>INDEX(Model!$R143:$V143,,MATCH(Model!AE$14,Model!$R$14:'Model'!$V$14,FALSE))*INDEX(Model!$X143:$AB143,MATCH(Model!AE$12+Model!AE$13,Model!$X$14:$AB$14,FALSE))</f>
        <v>1</v>
      </c>
      <c r="AF143" s="23">
        <f>INDEX(Model!$R143:$V143,,MATCH(Model!AF$14,Model!$R$14:'Model'!$V$14,FALSE))*INDEX(Model!$X143:$AB143,MATCH(Model!AF$12+Model!AF$13,Model!$X$14:$AB$14,FALSE))</f>
        <v>1</v>
      </c>
      <c r="AG143" s="23">
        <f>INDEX(Model!$R143:$V143,,MATCH(Model!AG$14,Model!$R$14:'Model'!$V$14,FALSE))*INDEX(Model!$X143:$AB143,MATCH(Model!AG$12+Model!AG$13,Model!$X$14:$AB$14,FALSE))</f>
        <v>1</v>
      </c>
      <c r="AH143" s="23">
        <f>INDEX(Model!$R143:$V143,,MATCH(Model!AH$14,Model!$R$14:'Model'!$V$14,FALSE))*INDEX(Model!$X143:$AB143,MATCH(Model!AH$12+Model!AH$13,Model!$X$14:$AB$14,FALSE))</f>
        <v>1</v>
      </c>
      <c r="AI143" s="23">
        <f>INDEX(Model!$R143:$V143,,MATCH(Model!AI$14,Model!$R$14:'Model'!$V$14,FALSE))*INDEX(Model!$X143:$AB143,MATCH(Model!AI$12+Model!AI$13,Model!$X$14:$AB$14,FALSE))</f>
        <v>0.65</v>
      </c>
      <c r="AJ143" s="23">
        <f>INDEX(Model!$R143:$V143,,MATCH(Model!AJ$14,Model!$R$14:'Model'!$V$14,FALSE))*INDEX(Model!$X143:$AB143,MATCH(Model!AJ$12+Model!AJ$13,Model!$X$14:$AB$14,FALSE))</f>
        <v>0.9</v>
      </c>
      <c r="AK143" s="23">
        <f>INDEX(Model!$R143:$V143,,MATCH(Model!AK$14,Model!$R$14:'Model'!$V$14,FALSE))*INDEX(Model!$X143:$AB143,MATCH(Model!AK$12+Model!AK$13,Model!$X$14:$AB$14,FALSE))</f>
        <v>0.9</v>
      </c>
      <c r="AL143" s="23">
        <f>INDEX(Model!$R143:$V143,,MATCH(Model!AL$14,Model!$R$14:'Model'!$V$14,FALSE))*INDEX(Model!$X143:$AB143,MATCH(Model!AL$12+Model!AL$13,Model!$X$14:$AB$14,FALSE))</f>
        <v>0.9</v>
      </c>
      <c r="AM143" s="23">
        <f>INDEX(Model!$R143:$V143,,MATCH(Model!AM$14,Model!$R$14:'Model'!$V$14,FALSE))*INDEX(Model!$X143:$AB143,MATCH(Model!AM$12+Model!AM$13,Model!$X$14:$AB$14,FALSE))</f>
        <v>0.9</v>
      </c>
      <c r="AN143" s="23">
        <f>INDEX(Model!$R143:$V143,,MATCH(Model!AN$14,Model!$R$14:'Model'!$V$14,FALSE))*INDEX(Model!$X143:$AB143,MATCH(Model!AN$12+Model!AN$13,Model!$X$14:$AB$14,FALSE))</f>
        <v>0.58500000000000008</v>
      </c>
      <c r="AO143" s="23">
        <f>INDEX(Model!$R143:$V143,,MATCH(Model!AO$14,Model!$R$14:'Model'!$V$14,FALSE))*INDEX(Model!$X143:$AB143,MATCH(Model!AO$12+Model!AO$13,Model!$X$14:$AB$14,FALSE))</f>
        <v>0.95</v>
      </c>
      <c r="AP143" s="23">
        <f>INDEX(Model!$R143:$V143,,MATCH(Model!AP$14,Model!$R$14:'Model'!$V$14,FALSE))*INDEX(Model!$X143:$AB143,MATCH(Model!AP$12+Model!AP$13,Model!$X$14:$AB$14,FALSE))</f>
        <v>0.95</v>
      </c>
      <c r="AQ143" s="23">
        <f>INDEX(Model!$R143:$V143,,MATCH(Model!AQ$14,Model!$R$14:'Model'!$V$14,FALSE))*INDEX(Model!$X143:$AB143,MATCH(Model!AQ$12+Model!AQ$13,Model!$X$14:$AB$14,FALSE))</f>
        <v>0.95</v>
      </c>
      <c r="AR143" s="23">
        <f>INDEX(Model!$R143:$V143,,MATCH(Model!AR$14,Model!$R$14:'Model'!$V$14,FALSE))*INDEX(Model!$X143:$AB143,MATCH(Model!AR$12+Model!AR$13,Model!$X$14:$AB$14,FALSE))</f>
        <v>0.95</v>
      </c>
      <c r="AS143" s="23">
        <f>INDEX(Model!$R143:$V143,,MATCH(Model!AS$14,Model!$R$14:'Model'!$V$14,FALSE))*INDEX(Model!$X143:$AB143,MATCH(Model!AS$12+Model!AS$13,Model!$X$14:$AB$14,FALSE))</f>
        <v>0.61749999999999994</v>
      </c>
      <c r="AT143" s="23">
        <f>INDEX(Model!$R143:$V143,,MATCH(Model!AT$14,Model!$R$14:'Model'!$V$14,FALSE))*INDEX(Model!$X143:$AB143,MATCH(Model!AT$12+Model!AT$13,Model!$X$14:$AB$14,FALSE))</f>
        <v>0.8</v>
      </c>
      <c r="AU143" s="23">
        <f>INDEX(Model!$R143:$V143,,MATCH(Model!AU$14,Model!$R$14:'Model'!$V$14,FALSE))*INDEX(Model!$X143:$AB143,MATCH(Model!AU$12+Model!AU$13,Model!$X$14:$AB$14,FALSE))</f>
        <v>0.8</v>
      </c>
      <c r="AV143" s="23">
        <f>INDEX(Model!$R143:$V143,,MATCH(Model!AV$14,Model!$R$14:'Model'!$V$14,FALSE))*INDEX(Model!$X143:$AB143,MATCH(Model!AV$12+Model!AV$13,Model!$X$14:$AB$14,FALSE))</f>
        <v>0.8</v>
      </c>
      <c r="AW143" s="23">
        <f>INDEX(Model!$R143:$V143,,MATCH(Model!AW$14,Model!$R$14:'Model'!$V$14,FALSE))*INDEX(Model!$X143:$AB143,MATCH(Model!AW$12+Model!AW$13,Model!$X$14:$AB$14,FALSE))</f>
        <v>0.8</v>
      </c>
      <c r="AX143" s="23">
        <f>INDEX(Model!$R143:$V143,,MATCH(Model!AX$14,Model!$R$14:'Model'!$V$14,FALSE))*INDEX(Model!$X143:$AB143,MATCH(Model!AX$12+Model!AX$13,Model!$X$14:$AB$14,FALSE))</f>
        <v>0.52</v>
      </c>
      <c r="AY143" s="23">
        <f>INDEX(Model!$R143:$V143,,MATCH(Model!AY$14,Model!$R$14:'Model'!$V$14,FALSE))*INDEX(Model!$X143:$AB143,MATCH(Model!AY$12+Model!AY$13,Model!$X$14:$AB$14,FALSE))</f>
        <v>0.85</v>
      </c>
      <c r="AZ143" s="23">
        <f>INDEX(Model!$R143:$V143,,MATCH(Model!AZ$14,Model!$R$14:'Model'!$V$14,FALSE))*INDEX(Model!$X143:$AB143,MATCH(Model!AZ$12+Model!AZ$13,Model!$X$14:$AB$14,FALSE))</f>
        <v>0.85</v>
      </c>
      <c r="BA143" s="23">
        <f>INDEX(Model!$R143:$V143,,MATCH(Model!BA$14,Model!$R$14:'Model'!$V$14,FALSE))*INDEX(Model!$X143:$AB143,MATCH(Model!BA$12+Model!BA$13,Model!$X$14:$AB$14,FALSE))</f>
        <v>0.85</v>
      </c>
      <c r="BB143" s="23">
        <f>INDEX(Model!$R143:$V143,,MATCH(Model!BB$14,Model!$R$14:'Model'!$V$14,FALSE))*INDEX(Model!$X143:$AB143,MATCH(Model!BB$12+Model!BB$13,Model!$X$14:$AB$14,FALSE))</f>
        <v>0.85</v>
      </c>
      <c r="BC143" s="23">
        <f>INDEX(Model!$R143:$V143,,MATCH(Model!BC$14,Model!$R$14:'Model'!$V$14,FALSE))*INDEX(Model!$X143:$AB143,MATCH(Model!BC$12+Model!BC$13,Model!$X$14:$AB$14,FALSE))</f>
        <v>0.55249999999999999</v>
      </c>
      <c r="BD143" s="60"/>
      <c r="BE143" s="33">
        <f>Model!C143*1%</f>
        <v>70.090751711758202</v>
      </c>
      <c r="BF143" s="1"/>
      <c r="BG143" s="1"/>
      <c r="BH143" s="38">
        <f>IF(Model!$C143&lt;Model!CI$12,Model!CI$13,0)</f>
        <v>0</v>
      </c>
      <c r="BI143" s="38">
        <f>IF(Model!$C143&lt;Model!CJ$12,Model!CJ$13,0)</f>
        <v>0</v>
      </c>
      <c r="BJ143" s="38">
        <f>IF(Model!$C143&lt;Model!CK$12,Model!CK$13,0)</f>
        <v>0</v>
      </c>
      <c r="BK143" s="38">
        <f>IF(Model!$C143&lt;Model!CL$12,Model!CL$13,0)</f>
        <v>0</v>
      </c>
      <c r="BL143" s="38">
        <f>IF(Model!$C143&lt;Model!CM$12,Model!CM$13,0)</f>
        <v>0</v>
      </c>
      <c r="BM143" s="38">
        <f>IF(Model!$C143&lt;Model!CN$12,Model!CN$13,0)</f>
        <v>40</v>
      </c>
      <c r="BN143" s="38">
        <f>IF(Model!$C143&lt;Model!CO$12,Model!CO$13,0)</f>
        <v>40</v>
      </c>
      <c r="BO143" s="38">
        <f>IF(Model!$C143&lt;Model!CP$12,Model!CP$13,0)</f>
        <v>40</v>
      </c>
      <c r="BP143" s="38">
        <f>IF(Model!$C143&lt;Model!CQ$12,Model!CQ$13,0)</f>
        <v>40</v>
      </c>
      <c r="BQ143" s="38">
        <f>IF(Model!$C143&lt;Model!CR$12,Model!CR$13,0)</f>
        <v>40</v>
      </c>
      <c r="BR143" s="38">
        <f>IF(Model!$C143&lt;Model!CS$12,Model!CS$13,0)</f>
        <v>40</v>
      </c>
      <c r="BS143" s="38">
        <f>IF(Model!$C143&lt;Model!CT$12,Model!CT$13,0)</f>
        <v>40</v>
      </c>
      <c r="BT143" s="38">
        <f>IF(Model!$C143&lt;Model!CU$12,Model!CU$13,0)</f>
        <v>40</v>
      </c>
      <c r="BU143" s="38">
        <f>IF(Model!$C143&lt;Model!CV$12,Model!CV$13,0)</f>
        <v>40</v>
      </c>
      <c r="BV143" s="38">
        <f>IF(Model!$C143&lt;Model!CW$12,Model!CW$13,0)</f>
        <v>40</v>
      </c>
      <c r="BW143" s="38">
        <f>IF(Model!$C143&lt;Model!CX$12,Model!CX$13,0)</f>
        <v>60</v>
      </c>
      <c r="BX143" s="38">
        <f>IF(Model!$C143&lt;Model!CY$12,Model!CY$13,0)</f>
        <v>60</v>
      </c>
      <c r="BY143" s="38">
        <f>IF(Model!$C143&lt;Model!CZ$12,Model!CZ$13,0)</f>
        <v>60</v>
      </c>
      <c r="BZ143" s="38">
        <f>IF(Model!$C143&lt;Model!DA$12,Model!DA$13,0)</f>
        <v>60</v>
      </c>
      <c r="CA143" s="38">
        <f>IF(Model!$C143&lt;Model!DB$12,Model!DB$13,0)</f>
        <v>60</v>
      </c>
      <c r="CB143" s="38">
        <f>IF(Model!$C143&lt;Model!DC$12,Model!DC$13,0)</f>
        <v>60</v>
      </c>
      <c r="CC143" s="38">
        <f>IF(Model!$C143&lt;Model!DD$12,Model!DD$13,0)</f>
        <v>60</v>
      </c>
      <c r="CD143" s="38">
        <f>IF(Model!$C143&lt;Model!DE$12,Model!DE$13,0)</f>
        <v>60</v>
      </c>
      <c r="CE143" s="38">
        <f>IF(Model!$C143&lt;Model!DF$12,Model!DF$13,0)</f>
        <v>60</v>
      </c>
      <c r="CF143" s="38">
        <f>IF(Model!$C143&lt;Model!DG$12,Model!DG$13,0)</f>
        <v>60</v>
      </c>
      <c r="CG143" s="1"/>
      <c r="CH143" s="1"/>
      <c r="CI143" s="40">
        <f>Model!$BE143+Model!BH143-50</f>
        <v>20.090751711758202</v>
      </c>
      <c r="CJ143" s="40">
        <f>Model!$BE143+Model!BI143-50</f>
        <v>20.090751711758202</v>
      </c>
      <c r="CK143" s="40">
        <f>Model!$BE143+Model!BJ143-50</f>
        <v>20.090751711758202</v>
      </c>
      <c r="CL143" s="40">
        <f>Model!$BE143+Model!BK143-50</f>
        <v>20.090751711758202</v>
      </c>
      <c r="CM143" s="40">
        <f>Model!$BE143+Model!BL143-50</f>
        <v>20.090751711758202</v>
      </c>
      <c r="CN143" s="40">
        <f>Model!$BE143+Model!BM143-50</f>
        <v>60.090751711758202</v>
      </c>
      <c r="CO143" s="40">
        <f>Model!$BE143+Model!BN143-50</f>
        <v>60.090751711758202</v>
      </c>
      <c r="CP143" s="40">
        <f>Model!$BE143+Model!BO143-50</f>
        <v>60.090751711758202</v>
      </c>
      <c r="CQ143" s="40">
        <f>Model!$BE143+Model!BP143-50</f>
        <v>60.090751711758202</v>
      </c>
      <c r="CR143" s="40">
        <f>Model!$BE143+Model!BQ143-50</f>
        <v>60.090751711758202</v>
      </c>
      <c r="CS143" s="40">
        <f>Model!$BE143+Model!BR143-50</f>
        <v>60.090751711758202</v>
      </c>
      <c r="CT143" s="40">
        <f>Model!$BE143+Model!BS143-50</f>
        <v>60.090751711758202</v>
      </c>
      <c r="CU143" s="40">
        <f>Model!$BE143+Model!BT143-50</f>
        <v>60.090751711758202</v>
      </c>
      <c r="CV143" s="40">
        <f>Model!$BE143+Model!BU143-50</f>
        <v>60.090751711758202</v>
      </c>
      <c r="CW143" s="40">
        <f>Model!$BE143+Model!BV143-50</f>
        <v>60.090751711758202</v>
      </c>
      <c r="CX143" s="40">
        <f>Model!$BE143+Model!BW143-50</f>
        <v>80.090751711758202</v>
      </c>
      <c r="CY143" s="40">
        <f>Model!$BE143+Model!BX143-50</f>
        <v>80.090751711758202</v>
      </c>
      <c r="CZ143" s="40">
        <f>Model!$BE143+Model!BY143-50</f>
        <v>80.090751711758202</v>
      </c>
      <c r="DA143" s="40">
        <f>Model!$BE143+Model!BZ143-50</f>
        <v>80.090751711758202</v>
      </c>
      <c r="DB143" s="40">
        <f>Model!$BE143+Model!CA143-50</f>
        <v>80.090751711758202</v>
      </c>
      <c r="DC143" s="40">
        <f>Model!$BE143+Model!CB143-50</f>
        <v>80.090751711758202</v>
      </c>
      <c r="DD143" s="40">
        <f>Model!$BE143+Model!CC143-50</f>
        <v>80.090751711758202</v>
      </c>
      <c r="DE143" s="40">
        <f>Model!$BE143+Model!CD143-50</f>
        <v>80.090751711758202</v>
      </c>
      <c r="DF143" s="40">
        <f>Model!$BE143+Model!CE143-50</f>
        <v>80.090751711758202</v>
      </c>
      <c r="DG143" s="40">
        <f>Model!$BE143+Model!CF143-50</f>
        <v>80.090751711758202</v>
      </c>
      <c r="DH143" s="36"/>
      <c r="DI143" s="36"/>
      <c r="DJ143" s="40">
        <f>Model!AE143*Model!CI143</f>
        <v>20.090751711758202</v>
      </c>
      <c r="DK143" s="40">
        <f>Model!AF143*Model!CJ143</f>
        <v>20.090751711758202</v>
      </c>
      <c r="DL143" s="40">
        <f>Model!AG143*Model!CK143</f>
        <v>20.090751711758202</v>
      </c>
      <c r="DM143" s="40">
        <f>Model!AH143*Model!CL143</f>
        <v>20.090751711758202</v>
      </c>
      <c r="DN143" s="40">
        <f>Model!AI143*Model!CM143</f>
        <v>13.058988612642832</v>
      </c>
      <c r="DO143" s="40">
        <f>Model!AJ143*Model!CN143</f>
        <v>54.081676540582386</v>
      </c>
      <c r="DP143" s="40">
        <f>Model!AK143*Model!CO143</f>
        <v>54.081676540582386</v>
      </c>
      <c r="DQ143" s="40">
        <f>Model!AL143*Model!CP143</f>
        <v>54.081676540582386</v>
      </c>
      <c r="DR143" s="40">
        <f>Model!AM143*Model!CQ143</f>
        <v>54.081676540582386</v>
      </c>
      <c r="DS143" s="40">
        <f>Model!AN143*Model!CR143</f>
        <v>35.153089751378552</v>
      </c>
      <c r="DT143" s="40">
        <f>Model!AO143*Model!CS143</f>
        <v>57.08621412617029</v>
      </c>
      <c r="DU143" s="40">
        <f>Model!AP143*Model!CT143</f>
        <v>57.08621412617029</v>
      </c>
      <c r="DV143" s="40">
        <f>Model!AQ143*Model!CU143</f>
        <v>57.08621412617029</v>
      </c>
      <c r="DW143" s="40">
        <f>Model!AR143*Model!CV143</f>
        <v>57.08621412617029</v>
      </c>
      <c r="DX143" s="40">
        <f>Model!AS143*Model!CW143</f>
        <v>37.106039182010683</v>
      </c>
      <c r="DY143" s="40">
        <f>Model!AT143*Model!CX143</f>
        <v>64.07260136940657</v>
      </c>
      <c r="DZ143" s="40">
        <f>Model!AU143*Model!CY143</f>
        <v>64.07260136940657</v>
      </c>
      <c r="EA143" s="40">
        <f>Model!AV143*Model!CZ143</f>
        <v>64.07260136940657</v>
      </c>
      <c r="EB143" s="40">
        <f>Model!AW143*Model!DA143</f>
        <v>64.07260136940657</v>
      </c>
      <c r="EC143" s="40">
        <f>Model!AX143*Model!DB143</f>
        <v>41.647190890114267</v>
      </c>
      <c r="ED143" s="40">
        <f>Model!AY143*Model!DC143</f>
        <v>68.077138954994467</v>
      </c>
      <c r="EE143" s="40">
        <f>Model!AZ143*Model!DD143</f>
        <v>68.077138954994467</v>
      </c>
      <c r="EF143" s="40">
        <f>Model!BA143*Model!DE143</f>
        <v>68.077138954994467</v>
      </c>
      <c r="EG143" s="40">
        <f>Model!BB143*Model!DF143</f>
        <v>68.077138954994467</v>
      </c>
      <c r="EH143" s="40">
        <f>Model!BC143*Model!DG143</f>
        <v>44.250140320746404</v>
      </c>
      <c r="EI143" s="36"/>
      <c r="EJ143" s="36"/>
      <c r="EK143" s="36"/>
      <c r="EL143" s="36"/>
      <c r="EM143" s="36"/>
      <c r="EN143" s="36"/>
      <c r="EO143" s="36"/>
      <c r="EP143" s="36"/>
      <c r="EQ143" s="36"/>
      <c r="ER143" s="36"/>
      <c r="ES143" s="36"/>
      <c r="ET143" s="36"/>
      <c r="EU143" s="36"/>
    </row>
    <row r="144" spans="1:151">
      <c r="A144">
        <v>1056</v>
      </c>
      <c r="B144" s="29">
        <f>INDEX('Customer Longevity'!$A$7:$A$206,MATCH(Scratch!A144,'Customer Longevity'!$B$7:$B$206,0))</f>
        <v>12.547620053240264</v>
      </c>
      <c r="C144" s="3">
        <f ca="1">VLOOKUP(A144,'Average Balance'!A:B,2,FALSE)</f>
        <v>19008.682700972404</v>
      </c>
      <c r="D144" s="3"/>
      <c r="E144" s="29">
        <f>INDEX('Distance to Each Branch'!$C$7:$C$806,MATCH(Scratch!$A144&amp;Scratch!E$14,'Distance to Each Branch'!$K$7:$K$806,0))</f>
        <v>7.3460369449371861</v>
      </c>
      <c r="F144" s="29">
        <f>INDEX('Distance to Each Branch'!$C$7:$C$806,MATCH(Scratch!$A144&amp;Scratch!F$14,'Distance to Each Branch'!$K$7:$K$806,0))</f>
        <v>5.1453594474050144</v>
      </c>
      <c r="G144" s="29">
        <f>INDEX('Distance to Each Branch'!$C$7:$C$806,MATCH(Scratch!$A144&amp;Scratch!G$14,'Distance to Each Branch'!$K$7:$K$806,0))</f>
        <v>2.7910507652038943</v>
      </c>
      <c r="H144" s="29">
        <f>INDEX('Distance to Each Branch'!$C$7:$C$806,MATCH(Scratch!$A144&amp;Scratch!H$14,'Distance to Each Branch'!$K$7:$K$806,0))</f>
        <v>2.8039693711862301</v>
      </c>
      <c r="I144" s="29" t="str">
        <f t="shared" si="27"/>
        <v>Branch C</v>
      </c>
      <c r="K144" s="34">
        <f>MIN(Model!E144:'Model'!H144)</f>
        <v>2.7910507652038943</v>
      </c>
      <c r="L144" s="34">
        <v>0</v>
      </c>
      <c r="M144" s="29">
        <f>IF(Model!E144=Model!$K144,SMALL(Model!$E144:'Model'!$H144,2)-Model!$K144,0)</f>
        <v>0</v>
      </c>
      <c r="N144" s="29">
        <f>IF(Model!F144=Model!$K144,SMALL(Model!$E144:'Model'!$H144,2)-Model!$K144,0)</f>
        <v>0</v>
      </c>
      <c r="O144" s="29">
        <f>IF(Model!G144=Model!$K144,SMALL(Model!$E144:'Model'!$H144,2)-Model!$K144,0)</f>
        <v>1.2918605982335851E-2</v>
      </c>
      <c r="P144" s="29">
        <f>IF(Model!H144=Model!$K144,SMALL(Model!$E144:'Model'!$H144,2)-Model!$K144,0)</f>
        <v>0</v>
      </c>
      <c r="R144" s="23">
        <v>1</v>
      </c>
      <c r="S144" s="23">
        <f>(1-IF(Model!M144=0,0,INDEX('Branch Closure Driven Attrition'!$D$9:$G$12,MATCH(Model!$B144,'Branch Closure Driven Attrition'!$C$9:$C$12,TRUE),MATCH(Model!M144,'Branch Closure Driven Attrition'!$D$8:$G$8,TRUE))))</f>
        <v>1</v>
      </c>
      <c r="T144" s="23">
        <f>(1-IF(Model!N144=0,0,INDEX('Branch Closure Driven Attrition'!$D$9:$G$12,MATCH(Model!$B144,'Branch Closure Driven Attrition'!$C$9:$C$12,TRUE),MATCH(Model!N144,'Branch Closure Driven Attrition'!$D$8:$G$8,TRUE))))</f>
        <v>1</v>
      </c>
      <c r="U144" s="23">
        <f>(1-IF(Model!O144=0,0,INDEX('Branch Closure Driven Attrition'!$D$9:$G$12,MATCH(Model!$B144,'Branch Closure Driven Attrition'!$C$9:$C$12,TRUE),MATCH(Model!O144,'Branch Closure Driven Attrition'!$D$8:$G$8,TRUE))))</f>
        <v>0.8</v>
      </c>
      <c r="V144" s="23">
        <f>(1-IF(Model!P144=0,0,INDEX('Branch Closure Driven Attrition'!$D$9:$G$12,MATCH(Model!$B144,'Branch Closure Driven Attrition'!$C$9:$C$12,TRUE),MATCH(Model!P144,'Branch Closure Driven Attrition'!$D$8:$G$8,TRUE))))</f>
        <v>1</v>
      </c>
      <c r="W144" s="29"/>
      <c r="X144" s="23">
        <f>Model!R144</f>
        <v>1</v>
      </c>
      <c r="Y144" s="23">
        <f>IF(Model!$C144&lt;'Fee Driven Attrition'!$I$8,1-IF(Model!Y$13='Fee Driven Attrition'!$J$7,'Fee Driven Attrition'!$J$8,'Fee Driven Attrition'!$K$8),1)</f>
        <v>1</v>
      </c>
      <c r="Z144" s="23">
        <f>IF(Model!$C144&lt;'Fee Driven Attrition'!$I$9,1-IF(Model!Z$13='Fee Driven Attrition'!$J$7,'Fee Driven Attrition'!$J$9,'Fee Driven Attrition'!$K$9),1)</f>
        <v>1</v>
      </c>
      <c r="AA144" s="23">
        <f>IF(Model!$C144&lt;'Fee Driven Attrition'!$I$8,1-IF(Model!AA$13='Fee Driven Attrition'!$J$7,'Fee Driven Attrition'!$J$8,'Fee Driven Attrition'!$K$8),1)</f>
        <v>1</v>
      </c>
      <c r="AB144" s="23">
        <f>IF(Model!$C144&lt;'Fee Driven Attrition'!$I$9,1-IF(Model!AB$13='Fee Driven Attrition'!$J$7,'Fee Driven Attrition'!$J$9,'Fee Driven Attrition'!$K$9),1)</f>
        <v>1</v>
      </c>
      <c r="AC144" s="29"/>
      <c r="AD144" s="23"/>
      <c r="AE144" s="23">
        <f>INDEX(Model!$R144:$V144,,MATCH(Model!AE$14,Model!$R$14:'Model'!$V$14,FALSE))*INDEX(Model!$X144:$AB144,MATCH(Model!AE$12+Model!AE$13,Model!$X$14:$AB$14,FALSE))</f>
        <v>1</v>
      </c>
      <c r="AF144" s="23">
        <f>INDEX(Model!$R144:$V144,,MATCH(Model!AF$14,Model!$R$14:'Model'!$V$14,FALSE))*INDEX(Model!$X144:$AB144,MATCH(Model!AF$12+Model!AF$13,Model!$X$14:$AB$14,FALSE))</f>
        <v>1</v>
      </c>
      <c r="AG144" s="23">
        <f>INDEX(Model!$R144:$V144,,MATCH(Model!AG$14,Model!$R$14:'Model'!$V$14,FALSE))*INDEX(Model!$X144:$AB144,MATCH(Model!AG$12+Model!AG$13,Model!$X$14:$AB$14,FALSE))</f>
        <v>1</v>
      </c>
      <c r="AH144" s="23">
        <f>INDEX(Model!$R144:$V144,,MATCH(Model!AH$14,Model!$R$14:'Model'!$V$14,FALSE))*INDEX(Model!$X144:$AB144,MATCH(Model!AH$12+Model!AH$13,Model!$X$14:$AB$14,FALSE))</f>
        <v>0.8</v>
      </c>
      <c r="AI144" s="23">
        <f>INDEX(Model!$R144:$V144,,MATCH(Model!AI$14,Model!$R$14:'Model'!$V$14,FALSE))*INDEX(Model!$X144:$AB144,MATCH(Model!AI$12+Model!AI$13,Model!$X$14:$AB$14,FALSE))</f>
        <v>1</v>
      </c>
      <c r="AJ144" s="23">
        <f>INDEX(Model!$R144:$V144,,MATCH(Model!AJ$14,Model!$R$14:'Model'!$V$14,FALSE))*INDEX(Model!$X144:$AB144,MATCH(Model!AJ$12+Model!AJ$13,Model!$X$14:$AB$14,FALSE))</f>
        <v>1</v>
      </c>
      <c r="AK144" s="23">
        <f>INDEX(Model!$R144:$V144,,MATCH(Model!AK$14,Model!$R$14:'Model'!$V$14,FALSE))*INDEX(Model!$X144:$AB144,MATCH(Model!AK$12+Model!AK$13,Model!$X$14:$AB$14,FALSE))</f>
        <v>1</v>
      </c>
      <c r="AL144" s="23">
        <f>INDEX(Model!$R144:$V144,,MATCH(Model!AL$14,Model!$R$14:'Model'!$V$14,FALSE))*INDEX(Model!$X144:$AB144,MATCH(Model!AL$12+Model!AL$13,Model!$X$14:$AB$14,FALSE))</f>
        <v>1</v>
      </c>
      <c r="AM144" s="23">
        <f>INDEX(Model!$R144:$V144,,MATCH(Model!AM$14,Model!$R$14:'Model'!$V$14,FALSE))*INDEX(Model!$X144:$AB144,MATCH(Model!AM$12+Model!AM$13,Model!$X$14:$AB$14,FALSE))</f>
        <v>0.8</v>
      </c>
      <c r="AN144" s="23">
        <f>INDEX(Model!$R144:$V144,,MATCH(Model!AN$14,Model!$R$14:'Model'!$V$14,FALSE))*INDEX(Model!$X144:$AB144,MATCH(Model!AN$12+Model!AN$13,Model!$X$14:$AB$14,FALSE))</f>
        <v>1</v>
      </c>
      <c r="AO144" s="23">
        <f>INDEX(Model!$R144:$V144,,MATCH(Model!AO$14,Model!$R$14:'Model'!$V$14,FALSE))*INDEX(Model!$X144:$AB144,MATCH(Model!AO$12+Model!AO$13,Model!$X$14:$AB$14,FALSE))</f>
        <v>1</v>
      </c>
      <c r="AP144" s="23">
        <f>INDEX(Model!$R144:$V144,,MATCH(Model!AP$14,Model!$R$14:'Model'!$V$14,FALSE))*INDEX(Model!$X144:$AB144,MATCH(Model!AP$12+Model!AP$13,Model!$X$14:$AB$14,FALSE))</f>
        <v>1</v>
      </c>
      <c r="AQ144" s="23">
        <f>INDEX(Model!$R144:$V144,,MATCH(Model!AQ$14,Model!$R$14:'Model'!$V$14,FALSE))*INDEX(Model!$X144:$AB144,MATCH(Model!AQ$12+Model!AQ$13,Model!$X$14:$AB$14,FALSE))</f>
        <v>1</v>
      </c>
      <c r="AR144" s="23">
        <f>INDEX(Model!$R144:$V144,,MATCH(Model!AR$14,Model!$R$14:'Model'!$V$14,FALSE))*INDEX(Model!$X144:$AB144,MATCH(Model!AR$12+Model!AR$13,Model!$X$14:$AB$14,FALSE))</f>
        <v>0.8</v>
      </c>
      <c r="AS144" s="23">
        <f>INDEX(Model!$R144:$V144,,MATCH(Model!AS$14,Model!$R$14:'Model'!$V$14,FALSE))*INDEX(Model!$X144:$AB144,MATCH(Model!AS$12+Model!AS$13,Model!$X$14:$AB$14,FALSE))</f>
        <v>1</v>
      </c>
      <c r="AT144" s="23">
        <f>INDEX(Model!$R144:$V144,,MATCH(Model!AT$14,Model!$R$14:'Model'!$V$14,FALSE))*INDEX(Model!$X144:$AB144,MATCH(Model!AT$12+Model!AT$13,Model!$X$14:$AB$14,FALSE))</f>
        <v>1</v>
      </c>
      <c r="AU144" s="23">
        <f>INDEX(Model!$R144:$V144,,MATCH(Model!AU$14,Model!$R$14:'Model'!$V$14,FALSE))*INDEX(Model!$X144:$AB144,MATCH(Model!AU$12+Model!AU$13,Model!$X$14:$AB$14,FALSE))</f>
        <v>1</v>
      </c>
      <c r="AV144" s="23">
        <f>INDEX(Model!$R144:$V144,,MATCH(Model!AV$14,Model!$R$14:'Model'!$V$14,FALSE))*INDEX(Model!$X144:$AB144,MATCH(Model!AV$12+Model!AV$13,Model!$X$14:$AB$14,FALSE))</f>
        <v>1</v>
      </c>
      <c r="AW144" s="23">
        <f>INDEX(Model!$R144:$V144,,MATCH(Model!AW$14,Model!$R$14:'Model'!$V$14,FALSE))*INDEX(Model!$X144:$AB144,MATCH(Model!AW$12+Model!AW$13,Model!$X$14:$AB$14,FALSE))</f>
        <v>0.8</v>
      </c>
      <c r="AX144" s="23">
        <f>INDEX(Model!$R144:$V144,,MATCH(Model!AX$14,Model!$R$14:'Model'!$V$14,FALSE))*INDEX(Model!$X144:$AB144,MATCH(Model!AX$12+Model!AX$13,Model!$X$14:$AB$14,FALSE))</f>
        <v>1</v>
      </c>
      <c r="AY144" s="23">
        <f>INDEX(Model!$R144:$V144,,MATCH(Model!AY$14,Model!$R$14:'Model'!$V$14,FALSE))*INDEX(Model!$X144:$AB144,MATCH(Model!AY$12+Model!AY$13,Model!$X$14:$AB$14,FALSE))</f>
        <v>1</v>
      </c>
      <c r="AZ144" s="23">
        <f>INDEX(Model!$R144:$V144,,MATCH(Model!AZ$14,Model!$R$14:'Model'!$V$14,FALSE))*INDEX(Model!$X144:$AB144,MATCH(Model!AZ$12+Model!AZ$13,Model!$X$14:$AB$14,FALSE))</f>
        <v>1</v>
      </c>
      <c r="BA144" s="23">
        <f>INDEX(Model!$R144:$V144,,MATCH(Model!BA$14,Model!$R$14:'Model'!$V$14,FALSE))*INDEX(Model!$X144:$AB144,MATCH(Model!BA$12+Model!BA$13,Model!$X$14:$AB$14,FALSE))</f>
        <v>1</v>
      </c>
      <c r="BB144" s="23">
        <f>INDEX(Model!$R144:$V144,,MATCH(Model!BB$14,Model!$R$14:'Model'!$V$14,FALSE))*INDEX(Model!$X144:$AB144,MATCH(Model!BB$12+Model!BB$13,Model!$X$14:$AB$14,FALSE))</f>
        <v>0.8</v>
      </c>
      <c r="BC144" s="23">
        <f>INDEX(Model!$R144:$V144,,MATCH(Model!BC$14,Model!$R$14:'Model'!$V$14,FALSE))*INDEX(Model!$X144:$AB144,MATCH(Model!BC$12+Model!BC$13,Model!$X$14:$AB$14,FALSE))</f>
        <v>1</v>
      </c>
      <c r="BD144" s="60"/>
      <c r="BE144" s="33">
        <f>Model!C144*1%</f>
        <v>190.08682700972403</v>
      </c>
      <c r="BF144" s="1"/>
      <c r="BG144" s="1"/>
      <c r="BH144" s="38">
        <f>IF(Model!$C144&lt;Model!CI$12,Model!CI$13,0)</f>
        <v>0</v>
      </c>
      <c r="BI144" s="38">
        <f>IF(Model!$C144&lt;Model!CJ$12,Model!CJ$13,0)</f>
        <v>0</v>
      </c>
      <c r="BJ144" s="38">
        <f>IF(Model!$C144&lt;Model!CK$12,Model!CK$13,0)</f>
        <v>0</v>
      </c>
      <c r="BK144" s="38">
        <f>IF(Model!$C144&lt;Model!CL$12,Model!CL$13,0)</f>
        <v>0</v>
      </c>
      <c r="BL144" s="38">
        <f>IF(Model!$C144&lt;Model!CM$12,Model!CM$13,0)</f>
        <v>0</v>
      </c>
      <c r="BM144" s="38">
        <f>IF(Model!$C144&lt;Model!CN$12,Model!CN$13,0)</f>
        <v>0</v>
      </c>
      <c r="BN144" s="38">
        <f>IF(Model!$C144&lt;Model!CO$12,Model!CO$13,0)</f>
        <v>0</v>
      </c>
      <c r="BO144" s="38">
        <f>IF(Model!$C144&lt;Model!CP$12,Model!CP$13,0)</f>
        <v>0</v>
      </c>
      <c r="BP144" s="38">
        <f>IF(Model!$C144&lt;Model!CQ$12,Model!CQ$13,0)</f>
        <v>0</v>
      </c>
      <c r="BQ144" s="38">
        <f>IF(Model!$C144&lt;Model!CR$12,Model!CR$13,0)</f>
        <v>0</v>
      </c>
      <c r="BR144" s="38">
        <f>IF(Model!$C144&lt;Model!CS$12,Model!CS$13,0)</f>
        <v>0</v>
      </c>
      <c r="BS144" s="38">
        <f>IF(Model!$C144&lt;Model!CT$12,Model!CT$13,0)</f>
        <v>0</v>
      </c>
      <c r="BT144" s="38">
        <f>IF(Model!$C144&lt;Model!CU$12,Model!CU$13,0)</f>
        <v>0</v>
      </c>
      <c r="BU144" s="38">
        <f>IF(Model!$C144&lt;Model!CV$12,Model!CV$13,0)</f>
        <v>0</v>
      </c>
      <c r="BV144" s="38">
        <f>IF(Model!$C144&lt;Model!CW$12,Model!CW$13,0)</f>
        <v>0</v>
      </c>
      <c r="BW144" s="38">
        <f>IF(Model!$C144&lt;Model!CX$12,Model!CX$13,0)</f>
        <v>0</v>
      </c>
      <c r="BX144" s="38">
        <f>IF(Model!$C144&lt;Model!CY$12,Model!CY$13,0)</f>
        <v>0</v>
      </c>
      <c r="BY144" s="38">
        <f>IF(Model!$C144&lt;Model!CZ$12,Model!CZ$13,0)</f>
        <v>0</v>
      </c>
      <c r="BZ144" s="38">
        <f>IF(Model!$C144&lt;Model!DA$12,Model!DA$13,0)</f>
        <v>0</v>
      </c>
      <c r="CA144" s="38">
        <f>IF(Model!$C144&lt;Model!DB$12,Model!DB$13,0)</f>
        <v>0</v>
      </c>
      <c r="CB144" s="38">
        <f>IF(Model!$C144&lt;Model!DC$12,Model!DC$13,0)</f>
        <v>0</v>
      </c>
      <c r="CC144" s="38">
        <f>IF(Model!$C144&lt;Model!DD$12,Model!DD$13,0)</f>
        <v>0</v>
      </c>
      <c r="CD144" s="38">
        <f>IF(Model!$C144&lt;Model!DE$12,Model!DE$13,0)</f>
        <v>0</v>
      </c>
      <c r="CE144" s="38">
        <f>IF(Model!$C144&lt;Model!DF$12,Model!DF$13,0)</f>
        <v>0</v>
      </c>
      <c r="CF144" s="38">
        <f>IF(Model!$C144&lt;Model!DG$12,Model!DG$13,0)</f>
        <v>0</v>
      </c>
      <c r="CG144" s="1"/>
      <c r="CH144" s="1"/>
      <c r="CI144" s="40">
        <f>Model!$BE144+Model!BH144-50</f>
        <v>140.08682700972403</v>
      </c>
      <c r="CJ144" s="40">
        <f>Model!$BE144+Model!BI144-50</f>
        <v>140.08682700972403</v>
      </c>
      <c r="CK144" s="40">
        <f>Model!$BE144+Model!BJ144-50</f>
        <v>140.08682700972403</v>
      </c>
      <c r="CL144" s="40">
        <f>Model!$BE144+Model!BK144-50</f>
        <v>140.08682700972403</v>
      </c>
      <c r="CM144" s="40">
        <f>Model!$BE144+Model!BL144-50</f>
        <v>140.08682700972403</v>
      </c>
      <c r="CN144" s="40">
        <f>Model!$BE144+Model!BM144-50</f>
        <v>140.08682700972403</v>
      </c>
      <c r="CO144" s="40">
        <f>Model!$BE144+Model!BN144-50</f>
        <v>140.08682700972403</v>
      </c>
      <c r="CP144" s="40">
        <f>Model!$BE144+Model!BO144-50</f>
        <v>140.08682700972403</v>
      </c>
      <c r="CQ144" s="40">
        <f>Model!$BE144+Model!BP144-50</f>
        <v>140.08682700972403</v>
      </c>
      <c r="CR144" s="40">
        <f>Model!$BE144+Model!BQ144-50</f>
        <v>140.08682700972403</v>
      </c>
      <c r="CS144" s="40">
        <f>Model!$BE144+Model!BR144-50</f>
        <v>140.08682700972403</v>
      </c>
      <c r="CT144" s="40">
        <f>Model!$BE144+Model!BS144-50</f>
        <v>140.08682700972403</v>
      </c>
      <c r="CU144" s="40">
        <f>Model!$BE144+Model!BT144-50</f>
        <v>140.08682700972403</v>
      </c>
      <c r="CV144" s="40">
        <f>Model!$BE144+Model!BU144-50</f>
        <v>140.08682700972403</v>
      </c>
      <c r="CW144" s="40">
        <f>Model!$BE144+Model!BV144-50</f>
        <v>140.08682700972403</v>
      </c>
      <c r="CX144" s="40">
        <f>Model!$BE144+Model!BW144-50</f>
        <v>140.08682700972403</v>
      </c>
      <c r="CY144" s="40">
        <f>Model!$BE144+Model!BX144-50</f>
        <v>140.08682700972403</v>
      </c>
      <c r="CZ144" s="40">
        <f>Model!$BE144+Model!BY144-50</f>
        <v>140.08682700972403</v>
      </c>
      <c r="DA144" s="40">
        <f>Model!$BE144+Model!BZ144-50</f>
        <v>140.08682700972403</v>
      </c>
      <c r="DB144" s="40">
        <f>Model!$BE144+Model!CA144-50</f>
        <v>140.08682700972403</v>
      </c>
      <c r="DC144" s="40">
        <f>Model!$BE144+Model!CB144-50</f>
        <v>140.08682700972403</v>
      </c>
      <c r="DD144" s="40">
        <f>Model!$BE144+Model!CC144-50</f>
        <v>140.08682700972403</v>
      </c>
      <c r="DE144" s="40">
        <f>Model!$BE144+Model!CD144-50</f>
        <v>140.08682700972403</v>
      </c>
      <c r="DF144" s="40">
        <f>Model!$BE144+Model!CE144-50</f>
        <v>140.08682700972403</v>
      </c>
      <c r="DG144" s="40">
        <f>Model!$BE144+Model!CF144-50</f>
        <v>140.08682700972403</v>
      </c>
      <c r="DH144" s="36"/>
      <c r="DI144" s="36"/>
      <c r="DJ144" s="40">
        <f>Model!AE144*Model!CI144</f>
        <v>140.08682700972403</v>
      </c>
      <c r="DK144" s="40">
        <f>Model!AF144*Model!CJ144</f>
        <v>140.08682700972403</v>
      </c>
      <c r="DL144" s="40">
        <f>Model!AG144*Model!CK144</f>
        <v>140.08682700972403</v>
      </c>
      <c r="DM144" s="40">
        <f>Model!AH144*Model!CL144</f>
        <v>112.06946160777923</v>
      </c>
      <c r="DN144" s="40">
        <f>Model!AI144*Model!CM144</f>
        <v>140.08682700972403</v>
      </c>
      <c r="DO144" s="40">
        <f>Model!AJ144*Model!CN144</f>
        <v>140.08682700972403</v>
      </c>
      <c r="DP144" s="40">
        <f>Model!AK144*Model!CO144</f>
        <v>140.08682700972403</v>
      </c>
      <c r="DQ144" s="40">
        <f>Model!AL144*Model!CP144</f>
        <v>140.08682700972403</v>
      </c>
      <c r="DR144" s="40">
        <f>Model!AM144*Model!CQ144</f>
        <v>112.06946160777923</v>
      </c>
      <c r="DS144" s="40">
        <f>Model!AN144*Model!CR144</f>
        <v>140.08682700972403</v>
      </c>
      <c r="DT144" s="40">
        <f>Model!AO144*Model!CS144</f>
        <v>140.08682700972403</v>
      </c>
      <c r="DU144" s="40">
        <f>Model!AP144*Model!CT144</f>
        <v>140.08682700972403</v>
      </c>
      <c r="DV144" s="40">
        <f>Model!AQ144*Model!CU144</f>
        <v>140.08682700972403</v>
      </c>
      <c r="DW144" s="40">
        <f>Model!AR144*Model!CV144</f>
        <v>112.06946160777923</v>
      </c>
      <c r="DX144" s="40">
        <f>Model!AS144*Model!CW144</f>
        <v>140.08682700972403</v>
      </c>
      <c r="DY144" s="40">
        <f>Model!AT144*Model!CX144</f>
        <v>140.08682700972403</v>
      </c>
      <c r="DZ144" s="40">
        <f>Model!AU144*Model!CY144</f>
        <v>140.08682700972403</v>
      </c>
      <c r="EA144" s="40">
        <f>Model!AV144*Model!CZ144</f>
        <v>140.08682700972403</v>
      </c>
      <c r="EB144" s="40">
        <f>Model!AW144*Model!DA144</f>
        <v>112.06946160777923</v>
      </c>
      <c r="EC144" s="40">
        <f>Model!AX144*Model!DB144</f>
        <v>140.08682700972403</v>
      </c>
      <c r="ED144" s="40">
        <f>Model!AY144*Model!DC144</f>
        <v>140.08682700972403</v>
      </c>
      <c r="EE144" s="40">
        <f>Model!AZ144*Model!DD144</f>
        <v>140.08682700972403</v>
      </c>
      <c r="EF144" s="40">
        <f>Model!BA144*Model!DE144</f>
        <v>140.08682700972403</v>
      </c>
      <c r="EG144" s="40">
        <f>Model!BB144*Model!DF144</f>
        <v>112.06946160777923</v>
      </c>
      <c r="EH144" s="40">
        <f>Model!BC144*Model!DG144</f>
        <v>140.08682700972403</v>
      </c>
      <c r="EI144" s="36"/>
      <c r="EJ144" s="36"/>
      <c r="EK144" s="36"/>
      <c r="EL144" s="36"/>
      <c r="EM144" s="36"/>
      <c r="EN144" s="36"/>
      <c r="EO144" s="36"/>
      <c r="EP144" s="36"/>
      <c r="EQ144" s="36"/>
      <c r="ER144" s="36"/>
      <c r="ES144" s="36"/>
      <c r="ET144" s="36"/>
      <c r="EU144" s="36"/>
    </row>
    <row r="145" spans="1:151">
      <c r="A145">
        <v>1193</v>
      </c>
      <c r="B145" s="29">
        <f>INDEX('Customer Longevity'!$A$7:$A$206,MATCH(Scratch!A145,'Customer Longevity'!$B$7:$B$206,0))</f>
        <v>5.0971071084283999</v>
      </c>
      <c r="C145" s="3">
        <f ca="1">VLOOKUP(A145,'Average Balance'!A:B,2,FALSE)</f>
        <v>7974.3628638559449</v>
      </c>
      <c r="D145" s="3"/>
      <c r="E145" s="29">
        <f>INDEX('Distance to Each Branch'!$C$7:$C$806,MATCH(Scratch!$A145&amp;Scratch!E$14,'Distance to Each Branch'!$K$7:$K$806,0))</f>
        <v>5.5532342736724951</v>
      </c>
      <c r="F145" s="29">
        <f>INDEX('Distance to Each Branch'!$C$7:$C$806,MATCH(Scratch!$A145&amp;Scratch!F$14,'Distance to Each Branch'!$K$7:$K$806,0))</f>
        <v>4.1765029144793742</v>
      </c>
      <c r="G145" s="29">
        <f>INDEX('Distance to Each Branch'!$C$7:$C$806,MATCH(Scratch!$A145&amp;Scratch!G$14,'Distance to Each Branch'!$K$7:$K$806,0))</f>
        <v>4.7797204915235136</v>
      </c>
      <c r="H145" s="29">
        <f>INDEX('Distance to Each Branch'!$C$7:$C$806,MATCH(Scratch!$A145&amp;Scratch!H$14,'Distance to Each Branch'!$K$7:$K$806,0))</f>
        <v>1.130292220186315</v>
      </c>
      <c r="I145" s="29" t="str">
        <f t="shared" si="27"/>
        <v>Branch D</v>
      </c>
      <c r="K145" s="34">
        <f>MIN(Model!E145:'Model'!H145)</f>
        <v>1.130292220186315</v>
      </c>
      <c r="L145" s="34">
        <v>0</v>
      </c>
      <c r="M145" s="29">
        <f>IF(Model!E145=Model!$K145,SMALL(Model!$E145:'Model'!$H145,2)-Model!$K145,0)</f>
        <v>0</v>
      </c>
      <c r="N145" s="29">
        <f>IF(Model!F145=Model!$K145,SMALL(Model!$E145:'Model'!$H145,2)-Model!$K145,0)</f>
        <v>0</v>
      </c>
      <c r="O145" s="29">
        <f>IF(Model!G145=Model!$K145,SMALL(Model!$E145:'Model'!$H145,2)-Model!$K145,0)</f>
        <v>0</v>
      </c>
      <c r="P145" s="29">
        <f>IF(Model!H145=Model!$K145,SMALL(Model!$E145:'Model'!$H145,2)-Model!$K145,0)</f>
        <v>3.0462106942930589</v>
      </c>
      <c r="R145" s="23">
        <v>1</v>
      </c>
      <c r="S145" s="23">
        <f>(1-IF(Model!M145=0,0,INDEX('Branch Closure Driven Attrition'!$D$9:$G$12,MATCH(Model!$B145,'Branch Closure Driven Attrition'!$C$9:$C$12,TRUE),MATCH(Model!M145,'Branch Closure Driven Attrition'!$D$8:$G$8,TRUE))))</f>
        <v>1</v>
      </c>
      <c r="T145" s="23">
        <f>(1-IF(Model!N145=0,0,INDEX('Branch Closure Driven Attrition'!$D$9:$G$12,MATCH(Model!$B145,'Branch Closure Driven Attrition'!$C$9:$C$12,TRUE),MATCH(Model!N145,'Branch Closure Driven Attrition'!$D$8:$G$8,TRUE))))</f>
        <v>1</v>
      </c>
      <c r="U145" s="23">
        <f>(1-IF(Model!O145=0,0,INDEX('Branch Closure Driven Attrition'!$D$9:$G$12,MATCH(Model!$B145,'Branch Closure Driven Attrition'!$C$9:$C$12,TRUE),MATCH(Model!O145,'Branch Closure Driven Attrition'!$D$8:$G$8,TRUE))))</f>
        <v>1</v>
      </c>
      <c r="V145" s="23">
        <f>(1-IF(Model!P145=0,0,INDEX('Branch Closure Driven Attrition'!$D$9:$G$12,MATCH(Model!$B145,'Branch Closure Driven Attrition'!$C$9:$C$12,TRUE),MATCH(Model!P145,'Branch Closure Driven Attrition'!$D$8:$G$8,TRUE))))</f>
        <v>0.65</v>
      </c>
      <c r="W145" s="29"/>
      <c r="X145" s="23">
        <f>Model!R145</f>
        <v>1</v>
      </c>
      <c r="Y145" s="23">
        <f>IF(Model!$C145&lt;'Fee Driven Attrition'!$I$8,1-IF(Model!Y$13='Fee Driven Attrition'!$J$7,'Fee Driven Attrition'!$J$8,'Fee Driven Attrition'!$K$8),1)</f>
        <v>0.9</v>
      </c>
      <c r="Z145" s="23">
        <f>IF(Model!$C145&lt;'Fee Driven Attrition'!$I$9,1-IF(Model!Z$13='Fee Driven Attrition'!$J$7,'Fee Driven Attrition'!$J$9,'Fee Driven Attrition'!$K$9),1)</f>
        <v>0.95</v>
      </c>
      <c r="AA145" s="23">
        <f>IF(Model!$C145&lt;'Fee Driven Attrition'!$I$8,1-IF(Model!AA$13='Fee Driven Attrition'!$J$7,'Fee Driven Attrition'!$J$8,'Fee Driven Attrition'!$K$8),1)</f>
        <v>0.8</v>
      </c>
      <c r="AB145" s="23">
        <f>IF(Model!$C145&lt;'Fee Driven Attrition'!$I$9,1-IF(Model!AB$13='Fee Driven Attrition'!$J$7,'Fee Driven Attrition'!$J$9,'Fee Driven Attrition'!$K$9),1)</f>
        <v>0.85</v>
      </c>
      <c r="AC145" s="29"/>
      <c r="AD145" s="23"/>
      <c r="AE145" s="23">
        <f>INDEX(Model!$R145:$V145,,MATCH(Model!AE$14,Model!$R$14:'Model'!$V$14,FALSE))*INDEX(Model!$X145:$AB145,MATCH(Model!AE$12+Model!AE$13,Model!$X$14:$AB$14,FALSE))</f>
        <v>1</v>
      </c>
      <c r="AF145" s="23">
        <f>INDEX(Model!$R145:$V145,,MATCH(Model!AF$14,Model!$R$14:'Model'!$V$14,FALSE))*INDEX(Model!$X145:$AB145,MATCH(Model!AF$12+Model!AF$13,Model!$X$14:$AB$14,FALSE))</f>
        <v>1</v>
      </c>
      <c r="AG145" s="23">
        <f>INDEX(Model!$R145:$V145,,MATCH(Model!AG$14,Model!$R$14:'Model'!$V$14,FALSE))*INDEX(Model!$X145:$AB145,MATCH(Model!AG$12+Model!AG$13,Model!$X$14:$AB$14,FALSE))</f>
        <v>1</v>
      </c>
      <c r="AH145" s="23">
        <f>INDEX(Model!$R145:$V145,,MATCH(Model!AH$14,Model!$R$14:'Model'!$V$14,FALSE))*INDEX(Model!$X145:$AB145,MATCH(Model!AH$12+Model!AH$13,Model!$X$14:$AB$14,FALSE))</f>
        <v>1</v>
      </c>
      <c r="AI145" s="23">
        <f>INDEX(Model!$R145:$V145,,MATCH(Model!AI$14,Model!$R$14:'Model'!$V$14,FALSE))*INDEX(Model!$X145:$AB145,MATCH(Model!AI$12+Model!AI$13,Model!$X$14:$AB$14,FALSE))</f>
        <v>0.65</v>
      </c>
      <c r="AJ145" s="23">
        <f>INDEX(Model!$R145:$V145,,MATCH(Model!AJ$14,Model!$R$14:'Model'!$V$14,FALSE))*INDEX(Model!$X145:$AB145,MATCH(Model!AJ$12+Model!AJ$13,Model!$X$14:$AB$14,FALSE))</f>
        <v>0.9</v>
      </c>
      <c r="AK145" s="23">
        <f>INDEX(Model!$R145:$V145,,MATCH(Model!AK$14,Model!$R$14:'Model'!$V$14,FALSE))*INDEX(Model!$X145:$AB145,MATCH(Model!AK$12+Model!AK$13,Model!$X$14:$AB$14,FALSE))</f>
        <v>0.9</v>
      </c>
      <c r="AL145" s="23">
        <f>INDEX(Model!$R145:$V145,,MATCH(Model!AL$14,Model!$R$14:'Model'!$V$14,FALSE))*INDEX(Model!$X145:$AB145,MATCH(Model!AL$12+Model!AL$13,Model!$X$14:$AB$14,FALSE))</f>
        <v>0.9</v>
      </c>
      <c r="AM145" s="23">
        <f>INDEX(Model!$R145:$V145,,MATCH(Model!AM$14,Model!$R$14:'Model'!$V$14,FALSE))*INDEX(Model!$X145:$AB145,MATCH(Model!AM$12+Model!AM$13,Model!$X$14:$AB$14,FALSE))</f>
        <v>0.9</v>
      </c>
      <c r="AN145" s="23">
        <f>INDEX(Model!$R145:$V145,,MATCH(Model!AN$14,Model!$R$14:'Model'!$V$14,FALSE))*INDEX(Model!$X145:$AB145,MATCH(Model!AN$12+Model!AN$13,Model!$X$14:$AB$14,FALSE))</f>
        <v>0.58500000000000008</v>
      </c>
      <c r="AO145" s="23">
        <f>INDEX(Model!$R145:$V145,,MATCH(Model!AO$14,Model!$R$14:'Model'!$V$14,FALSE))*INDEX(Model!$X145:$AB145,MATCH(Model!AO$12+Model!AO$13,Model!$X$14:$AB$14,FALSE))</f>
        <v>0.95</v>
      </c>
      <c r="AP145" s="23">
        <f>INDEX(Model!$R145:$V145,,MATCH(Model!AP$14,Model!$R$14:'Model'!$V$14,FALSE))*INDEX(Model!$X145:$AB145,MATCH(Model!AP$12+Model!AP$13,Model!$X$14:$AB$14,FALSE))</f>
        <v>0.95</v>
      </c>
      <c r="AQ145" s="23">
        <f>INDEX(Model!$R145:$V145,,MATCH(Model!AQ$14,Model!$R$14:'Model'!$V$14,FALSE))*INDEX(Model!$X145:$AB145,MATCH(Model!AQ$12+Model!AQ$13,Model!$X$14:$AB$14,FALSE))</f>
        <v>0.95</v>
      </c>
      <c r="AR145" s="23">
        <f>INDEX(Model!$R145:$V145,,MATCH(Model!AR$14,Model!$R$14:'Model'!$V$14,FALSE))*INDEX(Model!$X145:$AB145,MATCH(Model!AR$12+Model!AR$13,Model!$X$14:$AB$14,FALSE))</f>
        <v>0.95</v>
      </c>
      <c r="AS145" s="23">
        <f>INDEX(Model!$R145:$V145,,MATCH(Model!AS$14,Model!$R$14:'Model'!$V$14,FALSE))*INDEX(Model!$X145:$AB145,MATCH(Model!AS$12+Model!AS$13,Model!$X$14:$AB$14,FALSE))</f>
        <v>0.61749999999999994</v>
      </c>
      <c r="AT145" s="23">
        <f>INDEX(Model!$R145:$V145,,MATCH(Model!AT$14,Model!$R$14:'Model'!$V$14,FALSE))*INDEX(Model!$X145:$AB145,MATCH(Model!AT$12+Model!AT$13,Model!$X$14:$AB$14,FALSE))</f>
        <v>0.8</v>
      </c>
      <c r="AU145" s="23">
        <f>INDEX(Model!$R145:$V145,,MATCH(Model!AU$14,Model!$R$14:'Model'!$V$14,FALSE))*INDEX(Model!$X145:$AB145,MATCH(Model!AU$12+Model!AU$13,Model!$X$14:$AB$14,FALSE))</f>
        <v>0.8</v>
      </c>
      <c r="AV145" s="23">
        <f>INDEX(Model!$R145:$V145,,MATCH(Model!AV$14,Model!$R$14:'Model'!$V$14,FALSE))*INDEX(Model!$X145:$AB145,MATCH(Model!AV$12+Model!AV$13,Model!$X$14:$AB$14,FALSE))</f>
        <v>0.8</v>
      </c>
      <c r="AW145" s="23">
        <f>INDEX(Model!$R145:$V145,,MATCH(Model!AW$14,Model!$R$14:'Model'!$V$14,FALSE))*INDEX(Model!$X145:$AB145,MATCH(Model!AW$12+Model!AW$13,Model!$X$14:$AB$14,FALSE))</f>
        <v>0.8</v>
      </c>
      <c r="AX145" s="23">
        <f>INDEX(Model!$R145:$V145,,MATCH(Model!AX$14,Model!$R$14:'Model'!$V$14,FALSE))*INDEX(Model!$X145:$AB145,MATCH(Model!AX$12+Model!AX$13,Model!$X$14:$AB$14,FALSE))</f>
        <v>0.52</v>
      </c>
      <c r="AY145" s="23">
        <f>INDEX(Model!$R145:$V145,,MATCH(Model!AY$14,Model!$R$14:'Model'!$V$14,FALSE))*INDEX(Model!$X145:$AB145,MATCH(Model!AY$12+Model!AY$13,Model!$X$14:$AB$14,FALSE))</f>
        <v>0.85</v>
      </c>
      <c r="AZ145" s="23">
        <f>INDEX(Model!$R145:$V145,,MATCH(Model!AZ$14,Model!$R$14:'Model'!$V$14,FALSE))*INDEX(Model!$X145:$AB145,MATCH(Model!AZ$12+Model!AZ$13,Model!$X$14:$AB$14,FALSE))</f>
        <v>0.85</v>
      </c>
      <c r="BA145" s="23">
        <f>INDEX(Model!$R145:$V145,,MATCH(Model!BA$14,Model!$R$14:'Model'!$V$14,FALSE))*INDEX(Model!$X145:$AB145,MATCH(Model!BA$12+Model!BA$13,Model!$X$14:$AB$14,FALSE))</f>
        <v>0.85</v>
      </c>
      <c r="BB145" s="23">
        <f>INDEX(Model!$R145:$V145,,MATCH(Model!BB$14,Model!$R$14:'Model'!$V$14,FALSE))*INDEX(Model!$X145:$AB145,MATCH(Model!BB$12+Model!BB$13,Model!$X$14:$AB$14,FALSE))</f>
        <v>0.85</v>
      </c>
      <c r="BC145" s="23">
        <f>INDEX(Model!$R145:$V145,,MATCH(Model!BC$14,Model!$R$14:'Model'!$V$14,FALSE))*INDEX(Model!$X145:$AB145,MATCH(Model!BC$12+Model!BC$13,Model!$X$14:$AB$14,FALSE))</f>
        <v>0.55249999999999999</v>
      </c>
      <c r="BD145" s="60"/>
      <c r="BE145" s="33">
        <f>Model!C145*1%</f>
        <v>79.743628638559457</v>
      </c>
      <c r="BF145" s="1"/>
      <c r="BG145" s="1"/>
      <c r="BH145" s="38">
        <f>IF(Model!$C145&lt;Model!CI$12,Model!CI$13,0)</f>
        <v>0</v>
      </c>
      <c r="BI145" s="38">
        <f>IF(Model!$C145&lt;Model!CJ$12,Model!CJ$13,0)</f>
        <v>0</v>
      </c>
      <c r="BJ145" s="38">
        <f>IF(Model!$C145&lt;Model!CK$12,Model!CK$13,0)</f>
        <v>0</v>
      </c>
      <c r="BK145" s="38">
        <f>IF(Model!$C145&lt;Model!CL$12,Model!CL$13,0)</f>
        <v>0</v>
      </c>
      <c r="BL145" s="38">
        <f>IF(Model!$C145&lt;Model!CM$12,Model!CM$13,0)</f>
        <v>0</v>
      </c>
      <c r="BM145" s="38">
        <f>IF(Model!$C145&lt;Model!CN$12,Model!CN$13,0)</f>
        <v>40</v>
      </c>
      <c r="BN145" s="38">
        <f>IF(Model!$C145&lt;Model!CO$12,Model!CO$13,0)</f>
        <v>40</v>
      </c>
      <c r="BO145" s="38">
        <f>IF(Model!$C145&lt;Model!CP$12,Model!CP$13,0)</f>
        <v>40</v>
      </c>
      <c r="BP145" s="38">
        <f>IF(Model!$C145&lt;Model!CQ$12,Model!CQ$13,0)</f>
        <v>40</v>
      </c>
      <c r="BQ145" s="38">
        <f>IF(Model!$C145&lt;Model!CR$12,Model!CR$13,0)</f>
        <v>40</v>
      </c>
      <c r="BR145" s="38">
        <f>IF(Model!$C145&lt;Model!CS$12,Model!CS$13,0)</f>
        <v>40</v>
      </c>
      <c r="BS145" s="38">
        <f>IF(Model!$C145&lt;Model!CT$12,Model!CT$13,0)</f>
        <v>40</v>
      </c>
      <c r="BT145" s="38">
        <f>IF(Model!$C145&lt;Model!CU$12,Model!CU$13,0)</f>
        <v>40</v>
      </c>
      <c r="BU145" s="38">
        <f>IF(Model!$C145&lt;Model!CV$12,Model!CV$13,0)</f>
        <v>40</v>
      </c>
      <c r="BV145" s="38">
        <f>IF(Model!$C145&lt;Model!CW$12,Model!CW$13,0)</f>
        <v>40</v>
      </c>
      <c r="BW145" s="38">
        <f>IF(Model!$C145&lt;Model!CX$12,Model!CX$13,0)</f>
        <v>60</v>
      </c>
      <c r="BX145" s="38">
        <f>IF(Model!$C145&lt;Model!CY$12,Model!CY$13,0)</f>
        <v>60</v>
      </c>
      <c r="BY145" s="38">
        <f>IF(Model!$C145&lt;Model!CZ$12,Model!CZ$13,0)</f>
        <v>60</v>
      </c>
      <c r="BZ145" s="38">
        <f>IF(Model!$C145&lt;Model!DA$12,Model!DA$13,0)</f>
        <v>60</v>
      </c>
      <c r="CA145" s="38">
        <f>IF(Model!$C145&lt;Model!DB$12,Model!DB$13,0)</f>
        <v>60</v>
      </c>
      <c r="CB145" s="38">
        <f>IF(Model!$C145&lt;Model!DC$12,Model!DC$13,0)</f>
        <v>60</v>
      </c>
      <c r="CC145" s="38">
        <f>IF(Model!$C145&lt;Model!DD$12,Model!DD$13,0)</f>
        <v>60</v>
      </c>
      <c r="CD145" s="38">
        <f>IF(Model!$C145&lt;Model!DE$12,Model!DE$13,0)</f>
        <v>60</v>
      </c>
      <c r="CE145" s="38">
        <f>IF(Model!$C145&lt;Model!DF$12,Model!DF$13,0)</f>
        <v>60</v>
      </c>
      <c r="CF145" s="38">
        <f>IF(Model!$C145&lt;Model!DG$12,Model!DG$13,0)</f>
        <v>60</v>
      </c>
      <c r="CG145" s="1"/>
      <c r="CH145" s="1"/>
      <c r="CI145" s="40">
        <f>Model!$BE145+Model!BH145-50</f>
        <v>29.743628638559457</v>
      </c>
      <c r="CJ145" s="40">
        <f>Model!$BE145+Model!BI145-50</f>
        <v>29.743628638559457</v>
      </c>
      <c r="CK145" s="40">
        <f>Model!$BE145+Model!BJ145-50</f>
        <v>29.743628638559457</v>
      </c>
      <c r="CL145" s="40">
        <f>Model!$BE145+Model!BK145-50</f>
        <v>29.743628638559457</v>
      </c>
      <c r="CM145" s="40">
        <f>Model!$BE145+Model!BL145-50</f>
        <v>29.743628638559457</v>
      </c>
      <c r="CN145" s="40">
        <f>Model!$BE145+Model!BM145-50</f>
        <v>69.743628638559457</v>
      </c>
      <c r="CO145" s="40">
        <f>Model!$BE145+Model!BN145-50</f>
        <v>69.743628638559457</v>
      </c>
      <c r="CP145" s="40">
        <f>Model!$BE145+Model!BO145-50</f>
        <v>69.743628638559457</v>
      </c>
      <c r="CQ145" s="40">
        <f>Model!$BE145+Model!BP145-50</f>
        <v>69.743628638559457</v>
      </c>
      <c r="CR145" s="40">
        <f>Model!$BE145+Model!BQ145-50</f>
        <v>69.743628638559457</v>
      </c>
      <c r="CS145" s="40">
        <f>Model!$BE145+Model!BR145-50</f>
        <v>69.743628638559457</v>
      </c>
      <c r="CT145" s="40">
        <f>Model!$BE145+Model!BS145-50</f>
        <v>69.743628638559457</v>
      </c>
      <c r="CU145" s="40">
        <f>Model!$BE145+Model!BT145-50</f>
        <v>69.743628638559457</v>
      </c>
      <c r="CV145" s="40">
        <f>Model!$BE145+Model!BU145-50</f>
        <v>69.743628638559457</v>
      </c>
      <c r="CW145" s="40">
        <f>Model!$BE145+Model!BV145-50</f>
        <v>69.743628638559457</v>
      </c>
      <c r="CX145" s="40">
        <f>Model!$BE145+Model!BW145-50</f>
        <v>89.743628638559471</v>
      </c>
      <c r="CY145" s="40">
        <f>Model!$BE145+Model!BX145-50</f>
        <v>89.743628638559471</v>
      </c>
      <c r="CZ145" s="40">
        <f>Model!$BE145+Model!BY145-50</f>
        <v>89.743628638559471</v>
      </c>
      <c r="DA145" s="40">
        <f>Model!$BE145+Model!BZ145-50</f>
        <v>89.743628638559471</v>
      </c>
      <c r="DB145" s="40">
        <f>Model!$BE145+Model!CA145-50</f>
        <v>89.743628638559471</v>
      </c>
      <c r="DC145" s="40">
        <f>Model!$BE145+Model!CB145-50</f>
        <v>89.743628638559471</v>
      </c>
      <c r="DD145" s="40">
        <f>Model!$BE145+Model!CC145-50</f>
        <v>89.743628638559471</v>
      </c>
      <c r="DE145" s="40">
        <f>Model!$BE145+Model!CD145-50</f>
        <v>89.743628638559471</v>
      </c>
      <c r="DF145" s="40">
        <f>Model!$BE145+Model!CE145-50</f>
        <v>89.743628638559471</v>
      </c>
      <c r="DG145" s="40">
        <f>Model!$BE145+Model!CF145-50</f>
        <v>89.743628638559471</v>
      </c>
      <c r="DH145" s="36"/>
      <c r="DI145" s="36"/>
      <c r="DJ145" s="40">
        <f>Model!AE145*Model!CI145</f>
        <v>29.743628638559457</v>
      </c>
      <c r="DK145" s="40">
        <f>Model!AF145*Model!CJ145</f>
        <v>29.743628638559457</v>
      </c>
      <c r="DL145" s="40">
        <f>Model!AG145*Model!CK145</f>
        <v>29.743628638559457</v>
      </c>
      <c r="DM145" s="40">
        <f>Model!AH145*Model!CL145</f>
        <v>29.743628638559457</v>
      </c>
      <c r="DN145" s="40">
        <f>Model!AI145*Model!CM145</f>
        <v>19.333358615063649</v>
      </c>
      <c r="DO145" s="40">
        <f>Model!AJ145*Model!CN145</f>
        <v>62.769265774703513</v>
      </c>
      <c r="DP145" s="40">
        <f>Model!AK145*Model!CO145</f>
        <v>62.769265774703513</v>
      </c>
      <c r="DQ145" s="40">
        <f>Model!AL145*Model!CP145</f>
        <v>62.769265774703513</v>
      </c>
      <c r="DR145" s="40">
        <f>Model!AM145*Model!CQ145</f>
        <v>62.769265774703513</v>
      </c>
      <c r="DS145" s="40">
        <f>Model!AN145*Model!CR145</f>
        <v>40.800022753557286</v>
      </c>
      <c r="DT145" s="40">
        <f>Model!AO145*Model!CS145</f>
        <v>66.256447206631478</v>
      </c>
      <c r="DU145" s="40">
        <f>Model!AP145*Model!CT145</f>
        <v>66.256447206631478</v>
      </c>
      <c r="DV145" s="40">
        <f>Model!AQ145*Model!CU145</f>
        <v>66.256447206631478</v>
      </c>
      <c r="DW145" s="40">
        <f>Model!AR145*Model!CV145</f>
        <v>66.256447206631478</v>
      </c>
      <c r="DX145" s="40">
        <f>Model!AS145*Model!CW145</f>
        <v>43.066690684310458</v>
      </c>
      <c r="DY145" s="40">
        <f>Model!AT145*Model!CX145</f>
        <v>71.794902910847583</v>
      </c>
      <c r="DZ145" s="40">
        <f>Model!AU145*Model!CY145</f>
        <v>71.794902910847583</v>
      </c>
      <c r="EA145" s="40">
        <f>Model!AV145*Model!CZ145</f>
        <v>71.794902910847583</v>
      </c>
      <c r="EB145" s="40">
        <f>Model!AW145*Model!DA145</f>
        <v>71.794902910847583</v>
      </c>
      <c r="EC145" s="40">
        <f>Model!AX145*Model!DB145</f>
        <v>46.666686892050926</v>
      </c>
      <c r="ED145" s="40">
        <f>Model!AY145*Model!DC145</f>
        <v>76.282084342775548</v>
      </c>
      <c r="EE145" s="40">
        <f>Model!AZ145*Model!DD145</f>
        <v>76.282084342775548</v>
      </c>
      <c r="EF145" s="40">
        <f>Model!BA145*Model!DE145</f>
        <v>76.282084342775548</v>
      </c>
      <c r="EG145" s="40">
        <f>Model!BB145*Model!DF145</f>
        <v>76.282084342775548</v>
      </c>
      <c r="EH145" s="40">
        <f>Model!BC145*Model!DG145</f>
        <v>49.583354822804104</v>
      </c>
      <c r="EI145" s="36"/>
      <c r="EJ145" s="36"/>
      <c r="EK145" s="36"/>
      <c r="EL145" s="36"/>
      <c r="EM145" s="36"/>
      <c r="EN145" s="36"/>
      <c r="EO145" s="36"/>
      <c r="EP145" s="36"/>
      <c r="EQ145" s="36"/>
      <c r="ER145" s="36"/>
      <c r="ES145" s="36"/>
      <c r="ET145" s="36"/>
      <c r="EU145" s="36"/>
    </row>
    <row r="146" spans="1:151">
      <c r="A146">
        <v>1112</v>
      </c>
      <c r="B146" s="29">
        <f>INDEX('Customer Longevity'!$A$7:$A$206,MATCH(Scratch!A146,'Customer Longevity'!$B$7:$B$206,0))</f>
        <v>5.2730424187654625</v>
      </c>
      <c r="C146" s="3">
        <f ca="1">VLOOKUP(A146,'Average Balance'!A:B,2,FALSE)</f>
        <v>20059.889186998676</v>
      </c>
      <c r="D146" s="3"/>
      <c r="E146" s="29">
        <f>INDEX('Distance to Each Branch'!$C$7:$C$806,MATCH(Scratch!$A146&amp;Scratch!E$14,'Distance to Each Branch'!$K$7:$K$806,0))</f>
        <v>7.1146922225508495</v>
      </c>
      <c r="F146" s="29">
        <f>INDEX('Distance to Each Branch'!$C$7:$C$806,MATCH(Scratch!$A146&amp;Scratch!F$14,'Distance to Each Branch'!$K$7:$K$806,0))</f>
        <v>2.1792596956107633</v>
      </c>
      <c r="G146" s="29">
        <f>INDEX('Distance to Each Branch'!$C$7:$C$806,MATCH(Scratch!$A146&amp;Scratch!G$14,'Distance to Each Branch'!$K$7:$K$806,0))</f>
        <v>1.1835530140121611</v>
      </c>
      <c r="H146" s="29">
        <f>INDEX('Distance to Each Branch'!$C$7:$C$806,MATCH(Scratch!$A146&amp;Scratch!H$14,'Distance to Each Branch'!$K$7:$K$806,0))</f>
        <v>2.1619750787890686</v>
      </c>
      <c r="I146" s="29" t="str">
        <f t="shared" si="27"/>
        <v>Branch C</v>
      </c>
      <c r="K146" s="34">
        <f>MIN(Model!E146:'Model'!H146)</f>
        <v>1.1835530140121611</v>
      </c>
      <c r="L146" s="34">
        <v>0</v>
      </c>
      <c r="M146" s="29">
        <f>IF(Model!E146=Model!$K146,SMALL(Model!$E146:'Model'!$H146,2)-Model!$K146,0)</f>
        <v>0</v>
      </c>
      <c r="N146" s="29">
        <f>IF(Model!F146=Model!$K146,SMALL(Model!$E146:'Model'!$H146,2)-Model!$K146,0)</f>
        <v>0</v>
      </c>
      <c r="O146" s="29">
        <f>IF(Model!G146=Model!$K146,SMALL(Model!$E146:'Model'!$H146,2)-Model!$K146,0)</f>
        <v>0.97842206477690752</v>
      </c>
      <c r="P146" s="29">
        <f>IF(Model!H146=Model!$K146,SMALL(Model!$E146:'Model'!$H146,2)-Model!$K146,0)</f>
        <v>0</v>
      </c>
      <c r="R146" s="23">
        <v>1</v>
      </c>
      <c r="S146" s="23">
        <f>(1-IF(Model!M146=0,0,INDEX('Branch Closure Driven Attrition'!$D$9:$G$12,MATCH(Model!$B146,'Branch Closure Driven Attrition'!$C$9:$C$12,TRUE),MATCH(Model!M146,'Branch Closure Driven Attrition'!$D$8:$G$8,TRUE))))</f>
        <v>1</v>
      </c>
      <c r="T146" s="23">
        <f>(1-IF(Model!N146=0,0,INDEX('Branch Closure Driven Attrition'!$D$9:$G$12,MATCH(Model!$B146,'Branch Closure Driven Attrition'!$C$9:$C$12,TRUE),MATCH(Model!N146,'Branch Closure Driven Attrition'!$D$8:$G$8,TRUE))))</f>
        <v>1</v>
      </c>
      <c r="U146" s="23">
        <f>(1-IF(Model!O146=0,0,INDEX('Branch Closure Driven Attrition'!$D$9:$G$12,MATCH(Model!$B146,'Branch Closure Driven Attrition'!$C$9:$C$12,TRUE),MATCH(Model!O146,'Branch Closure Driven Attrition'!$D$8:$G$8,TRUE))))</f>
        <v>0.7</v>
      </c>
      <c r="V146" s="23">
        <f>(1-IF(Model!P146=0,0,INDEX('Branch Closure Driven Attrition'!$D$9:$G$12,MATCH(Model!$B146,'Branch Closure Driven Attrition'!$C$9:$C$12,TRUE),MATCH(Model!P146,'Branch Closure Driven Attrition'!$D$8:$G$8,TRUE))))</f>
        <v>1</v>
      </c>
      <c r="W146" s="29"/>
      <c r="X146" s="23">
        <f>Model!R146</f>
        <v>1</v>
      </c>
      <c r="Y146" s="23">
        <f>IF(Model!$C146&lt;'Fee Driven Attrition'!$I$8,1-IF(Model!Y$13='Fee Driven Attrition'!$J$7,'Fee Driven Attrition'!$J$8,'Fee Driven Attrition'!$K$8),1)</f>
        <v>1</v>
      </c>
      <c r="Z146" s="23">
        <f>IF(Model!$C146&lt;'Fee Driven Attrition'!$I$9,1-IF(Model!Z$13='Fee Driven Attrition'!$J$7,'Fee Driven Attrition'!$J$9,'Fee Driven Attrition'!$K$9),1)</f>
        <v>1</v>
      </c>
      <c r="AA146" s="23">
        <f>IF(Model!$C146&lt;'Fee Driven Attrition'!$I$8,1-IF(Model!AA$13='Fee Driven Attrition'!$J$7,'Fee Driven Attrition'!$J$8,'Fee Driven Attrition'!$K$8),1)</f>
        <v>1</v>
      </c>
      <c r="AB146" s="23">
        <f>IF(Model!$C146&lt;'Fee Driven Attrition'!$I$9,1-IF(Model!AB$13='Fee Driven Attrition'!$J$7,'Fee Driven Attrition'!$J$9,'Fee Driven Attrition'!$K$9),1)</f>
        <v>1</v>
      </c>
      <c r="AC146" s="29"/>
      <c r="AD146" s="23"/>
      <c r="AE146" s="23">
        <f>INDEX(Model!$R146:$V146,,MATCH(Model!AE$14,Model!$R$14:'Model'!$V$14,FALSE))*INDEX(Model!$X146:$AB146,MATCH(Model!AE$12+Model!AE$13,Model!$X$14:$AB$14,FALSE))</f>
        <v>1</v>
      </c>
      <c r="AF146" s="23">
        <f>INDEX(Model!$R146:$V146,,MATCH(Model!AF$14,Model!$R$14:'Model'!$V$14,FALSE))*INDEX(Model!$X146:$AB146,MATCH(Model!AF$12+Model!AF$13,Model!$X$14:$AB$14,FALSE))</f>
        <v>1</v>
      </c>
      <c r="AG146" s="23">
        <f>INDEX(Model!$R146:$V146,,MATCH(Model!AG$14,Model!$R$14:'Model'!$V$14,FALSE))*INDEX(Model!$X146:$AB146,MATCH(Model!AG$12+Model!AG$13,Model!$X$14:$AB$14,FALSE))</f>
        <v>1</v>
      </c>
      <c r="AH146" s="23">
        <f>INDEX(Model!$R146:$V146,,MATCH(Model!AH$14,Model!$R$14:'Model'!$V$14,FALSE))*INDEX(Model!$X146:$AB146,MATCH(Model!AH$12+Model!AH$13,Model!$X$14:$AB$14,FALSE))</f>
        <v>0.7</v>
      </c>
      <c r="AI146" s="23">
        <f>INDEX(Model!$R146:$V146,,MATCH(Model!AI$14,Model!$R$14:'Model'!$V$14,FALSE))*INDEX(Model!$X146:$AB146,MATCH(Model!AI$12+Model!AI$13,Model!$X$14:$AB$14,FALSE))</f>
        <v>1</v>
      </c>
      <c r="AJ146" s="23">
        <f>INDEX(Model!$R146:$V146,,MATCH(Model!AJ$14,Model!$R$14:'Model'!$V$14,FALSE))*INDEX(Model!$X146:$AB146,MATCH(Model!AJ$12+Model!AJ$13,Model!$X$14:$AB$14,FALSE))</f>
        <v>1</v>
      </c>
      <c r="AK146" s="23">
        <f>INDEX(Model!$R146:$V146,,MATCH(Model!AK$14,Model!$R$14:'Model'!$V$14,FALSE))*INDEX(Model!$X146:$AB146,MATCH(Model!AK$12+Model!AK$13,Model!$X$14:$AB$14,FALSE))</f>
        <v>1</v>
      </c>
      <c r="AL146" s="23">
        <f>INDEX(Model!$R146:$V146,,MATCH(Model!AL$14,Model!$R$14:'Model'!$V$14,FALSE))*INDEX(Model!$X146:$AB146,MATCH(Model!AL$12+Model!AL$13,Model!$X$14:$AB$14,FALSE))</f>
        <v>1</v>
      </c>
      <c r="AM146" s="23">
        <f>INDEX(Model!$R146:$V146,,MATCH(Model!AM$14,Model!$R$14:'Model'!$V$14,FALSE))*INDEX(Model!$X146:$AB146,MATCH(Model!AM$12+Model!AM$13,Model!$X$14:$AB$14,FALSE))</f>
        <v>0.7</v>
      </c>
      <c r="AN146" s="23">
        <f>INDEX(Model!$R146:$V146,,MATCH(Model!AN$14,Model!$R$14:'Model'!$V$14,FALSE))*INDEX(Model!$X146:$AB146,MATCH(Model!AN$12+Model!AN$13,Model!$X$14:$AB$14,FALSE))</f>
        <v>1</v>
      </c>
      <c r="AO146" s="23">
        <f>INDEX(Model!$R146:$V146,,MATCH(Model!AO$14,Model!$R$14:'Model'!$V$14,FALSE))*INDEX(Model!$X146:$AB146,MATCH(Model!AO$12+Model!AO$13,Model!$X$14:$AB$14,FALSE))</f>
        <v>1</v>
      </c>
      <c r="AP146" s="23">
        <f>INDEX(Model!$R146:$V146,,MATCH(Model!AP$14,Model!$R$14:'Model'!$V$14,FALSE))*INDEX(Model!$X146:$AB146,MATCH(Model!AP$12+Model!AP$13,Model!$X$14:$AB$14,FALSE))</f>
        <v>1</v>
      </c>
      <c r="AQ146" s="23">
        <f>INDEX(Model!$R146:$V146,,MATCH(Model!AQ$14,Model!$R$14:'Model'!$V$14,FALSE))*INDEX(Model!$X146:$AB146,MATCH(Model!AQ$12+Model!AQ$13,Model!$X$14:$AB$14,FALSE))</f>
        <v>1</v>
      </c>
      <c r="AR146" s="23">
        <f>INDEX(Model!$R146:$V146,,MATCH(Model!AR$14,Model!$R$14:'Model'!$V$14,FALSE))*INDEX(Model!$X146:$AB146,MATCH(Model!AR$12+Model!AR$13,Model!$X$14:$AB$14,FALSE))</f>
        <v>0.7</v>
      </c>
      <c r="AS146" s="23">
        <f>INDEX(Model!$R146:$V146,,MATCH(Model!AS$14,Model!$R$14:'Model'!$V$14,FALSE))*INDEX(Model!$X146:$AB146,MATCH(Model!AS$12+Model!AS$13,Model!$X$14:$AB$14,FALSE))</f>
        <v>1</v>
      </c>
      <c r="AT146" s="23">
        <f>INDEX(Model!$R146:$V146,,MATCH(Model!AT$14,Model!$R$14:'Model'!$V$14,FALSE))*INDEX(Model!$X146:$AB146,MATCH(Model!AT$12+Model!AT$13,Model!$X$14:$AB$14,FALSE))</f>
        <v>1</v>
      </c>
      <c r="AU146" s="23">
        <f>INDEX(Model!$R146:$V146,,MATCH(Model!AU$14,Model!$R$14:'Model'!$V$14,FALSE))*INDEX(Model!$X146:$AB146,MATCH(Model!AU$12+Model!AU$13,Model!$X$14:$AB$14,FALSE))</f>
        <v>1</v>
      </c>
      <c r="AV146" s="23">
        <f>INDEX(Model!$R146:$V146,,MATCH(Model!AV$14,Model!$R$14:'Model'!$V$14,FALSE))*INDEX(Model!$X146:$AB146,MATCH(Model!AV$12+Model!AV$13,Model!$X$14:$AB$14,FALSE))</f>
        <v>1</v>
      </c>
      <c r="AW146" s="23">
        <f>INDEX(Model!$R146:$V146,,MATCH(Model!AW$14,Model!$R$14:'Model'!$V$14,FALSE))*INDEX(Model!$X146:$AB146,MATCH(Model!AW$12+Model!AW$13,Model!$X$14:$AB$14,FALSE))</f>
        <v>0.7</v>
      </c>
      <c r="AX146" s="23">
        <f>INDEX(Model!$R146:$V146,,MATCH(Model!AX$14,Model!$R$14:'Model'!$V$14,FALSE))*INDEX(Model!$X146:$AB146,MATCH(Model!AX$12+Model!AX$13,Model!$X$14:$AB$14,FALSE))</f>
        <v>1</v>
      </c>
      <c r="AY146" s="23">
        <f>INDEX(Model!$R146:$V146,,MATCH(Model!AY$14,Model!$R$14:'Model'!$V$14,FALSE))*INDEX(Model!$X146:$AB146,MATCH(Model!AY$12+Model!AY$13,Model!$X$14:$AB$14,FALSE))</f>
        <v>1</v>
      </c>
      <c r="AZ146" s="23">
        <f>INDEX(Model!$R146:$V146,,MATCH(Model!AZ$14,Model!$R$14:'Model'!$V$14,FALSE))*INDEX(Model!$X146:$AB146,MATCH(Model!AZ$12+Model!AZ$13,Model!$X$14:$AB$14,FALSE))</f>
        <v>1</v>
      </c>
      <c r="BA146" s="23">
        <f>INDEX(Model!$R146:$V146,,MATCH(Model!BA$14,Model!$R$14:'Model'!$V$14,FALSE))*INDEX(Model!$X146:$AB146,MATCH(Model!BA$12+Model!BA$13,Model!$X$14:$AB$14,FALSE))</f>
        <v>1</v>
      </c>
      <c r="BB146" s="23">
        <f>INDEX(Model!$R146:$V146,,MATCH(Model!BB$14,Model!$R$14:'Model'!$V$14,FALSE))*INDEX(Model!$X146:$AB146,MATCH(Model!BB$12+Model!BB$13,Model!$X$14:$AB$14,FALSE))</f>
        <v>0.7</v>
      </c>
      <c r="BC146" s="23">
        <f>INDEX(Model!$R146:$V146,,MATCH(Model!BC$14,Model!$R$14:'Model'!$V$14,FALSE))*INDEX(Model!$X146:$AB146,MATCH(Model!BC$12+Model!BC$13,Model!$X$14:$AB$14,FALSE))</f>
        <v>1</v>
      </c>
      <c r="BD146" s="60"/>
      <c r="BE146" s="33">
        <f>Model!C146*1%</f>
        <v>200.59889186998677</v>
      </c>
      <c r="BF146" s="1"/>
      <c r="BG146" s="1"/>
      <c r="BH146" s="38">
        <f>IF(Model!$C146&lt;Model!CI$12,Model!CI$13,0)</f>
        <v>0</v>
      </c>
      <c r="BI146" s="38">
        <f>IF(Model!$C146&lt;Model!CJ$12,Model!CJ$13,0)</f>
        <v>0</v>
      </c>
      <c r="BJ146" s="38">
        <f>IF(Model!$C146&lt;Model!CK$12,Model!CK$13,0)</f>
        <v>0</v>
      </c>
      <c r="BK146" s="38">
        <f>IF(Model!$C146&lt;Model!CL$12,Model!CL$13,0)</f>
        <v>0</v>
      </c>
      <c r="BL146" s="38">
        <f>IF(Model!$C146&lt;Model!CM$12,Model!CM$13,0)</f>
        <v>0</v>
      </c>
      <c r="BM146" s="38">
        <f>IF(Model!$C146&lt;Model!CN$12,Model!CN$13,0)</f>
        <v>0</v>
      </c>
      <c r="BN146" s="38">
        <f>IF(Model!$C146&lt;Model!CO$12,Model!CO$13,0)</f>
        <v>0</v>
      </c>
      <c r="BO146" s="38">
        <f>IF(Model!$C146&lt;Model!CP$12,Model!CP$13,0)</f>
        <v>0</v>
      </c>
      <c r="BP146" s="38">
        <f>IF(Model!$C146&lt;Model!CQ$12,Model!CQ$13,0)</f>
        <v>0</v>
      </c>
      <c r="BQ146" s="38">
        <f>IF(Model!$C146&lt;Model!CR$12,Model!CR$13,0)</f>
        <v>0</v>
      </c>
      <c r="BR146" s="38">
        <f>IF(Model!$C146&lt;Model!CS$12,Model!CS$13,0)</f>
        <v>0</v>
      </c>
      <c r="BS146" s="38">
        <f>IF(Model!$C146&lt;Model!CT$12,Model!CT$13,0)</f>
        <v>0</v>
      </c>
      <c r="BT146" s="38">
        <f>IF(Model!$C146&lt;Model!CU$12,Model!CU$13,0)</f>
        <v>0</v>
      </c>
      <c r="BU146" s="38">
        <f>IF(Model!$C146&lt;Model!CV$12,Model!CV$13,0)</f>
        <v>0</v>
      </c>
      <c r="BV146" s="38">
        <f>IF(Model!$C146&lt;Model!CW$12,Model!CW$13,0)</f>
        <v>0</v>
      </c>
      <c r="BW146" s="38">
        <f>IF(Model!$C146&lt;Model!CX$12,Model!CX$13,0)</f>
        <v>0</v>
      </c>
      <c r="BX146" s="38">
        <f>IF(Model!$C146&lt;Model!CY$12,Model!CY$13,0)</f>
        <v>0</v>
      </c>
      <c r="BY146" s="38">
        <f>IF(Model!$C146&lt;Model!CZ$12,Model!CZ$13,0)</f>
        <v>0</v>
      </c>
      <c r="BZ146" s="38">
        <f>IF(Model!$C146&lt;Model!DA$12,Model!DA$13,0)</f>
        <v>0</v>
      </c>
      <c r="CA146" s="38">
        <f>IF(Model!$C146&lt;Model!DB$12,Model!DB$13,0)</f>
        <v>0</v>
      </c>
      <c r="CB146" s="38">
        <f>IF(Model!$C146&lt;Model!DC$12,Model!DC$13,0)</f>
        <v>0</v>
      </c>
      <c r="CC146" s="38">
        <f>IF(Model!$C146&lt;Model!DD$12,Model!DD$13,0)</f>
        <v>0</v>
      </c>
      <c r="CD146" s="38">
        <f>IF(Model!$C146&lt;Model!DE$12,Model!DE$13,0)</f>
        <v>0</v>
      </c>
      <c r="CE146" s="38">
        <f>IF(Model!$C146&lt;Model!DF$12,Model!DF$13,0)</f>
        <v>0</v>
      </c>
      <c r="CF146" s="38">
        <f>IF(Model!$C146&lt;Model!DG$12,Model!DG$13,0)</f>
        <v>0</v>
      </c>
      <c r="CG146" s="1"/>
      <c r="CH146" s="1"/>
      <c r="CI146" s="40">
        <f>Model!$BE146+Model!BH146-50</f>
        <v>150.59889186998677</v>
      </c>
      <c r="CJ146" s="40">
        <f>Model!$BE146+Model!BI146-50</f>
        <v>150.59889186998677</v>
      </c>
      <c r="CK146" s="40">
        <f>Model!$BE146+Model!BJ146-50</f>
        <v>150.59889186998677</v>
      </c>
      <c r="CL146" s="40">
        <f>Model!$BE146+Model!BK146-50</f>
        <v>150.59889186998677</v>
      </c>
      <c r="CM146" s="40">
        <f>Model!$BE146+Model!BL146-50</f>
        <v>150.59889186998677</v>
      </c>
      <c r="CN146" s="40">
        <f>Model!$BE146+Model!BM146-50</f>
        <v>150.59889186998677</v>
      </c>
      <c r="CO146" s="40">
        <f>Model!$BE146+Model!BN146-50</f>
        <v>150.59889186998677</v>
      </c>
      <c r="CP146" s="40">
        <f>Model!$BE146+Model!BO146-50</f>
        <v>150.59889186998677</v>
      </c>
      <c r="CQ146" s="40">
        <f>Model!$BE146+Model!BP146-50</f>
        <v>150.59889186998677</v>
      </c>
      <c r="CR146" s="40">
        <f>Model!$BE146+Model!BQ146-50</f>
        <v>150.59889186998677</v>
      </c>
      <c r="CS146" s="40">
        <f>Model!$BE146+Model!BR146-50</f>
        <v>150.59889186998677</v>
      </c>
      <c r="CT146" s="40">
        <f>Model!$BE146+Model!BS146-50</f>
        <v>150.59889186998677</v>
      </c>
      <c r="CU146" s="40">
        <f>Model!$BE146+Model!BT146-50</f>
        <v>150.59889186998677</v>
      </c>
      <c r="CV146" s="40">
        <f>Model!$BE146+Model!BU146-50</f>
        <v>150.59889186998677</v>
      </c>
      <c r="CW146" s="40">
        <f>Model!$BE146+Model!BV146-50</f>
        <v>150.59889186998677</v>
      </c>
      <c r="CX146" s="40">
        <f>Model!$BE146+Model!BW146-50</f>
        <v>150.59889186998677</v>
      </c>
      <c r="CY146" s="40">
        <f>Model!$BE146+Model!BX146-50</f>
        <v>150.59889186998677</v>
      </c>
      <c r="CZ146" s="40">
        <f>Model!$BE146+Model!BY146-50</f>
        <v>150.59889186998677</v>
      </c>
      <c r="DA146" s="40">
        <f>Model!$BE146+Model!BZ146-50</f>
        <v>150.59889186998677</v>
      </c>
      <c r="DB146" s="40">
        <f>Model!$BE146+Model!CA146-50</f>
        <v>150.59889186998677</v>
      </c>
      <c r="DC146" s="40">
        <f>Model!$BE146+Model!CB146-50</f>
        <v>150.59889186998677</v>
      </c>
      <c r="DD146" s="40">
        <f>Model!$BE146+Model!CC146-50</f>
        <v>150.59889186998677</v>
      </c>
      <c r="DE146" s="40">
        <f>Model!$BE146+Model!CD146-50</f>
        <v>150.59889186998677</v>
      </c>
      <c r="DF146" s="40">
        <f>Model!$BE146+Model!CE146-50</f>
        <v>150.59889186998677</v>
      </c>
      <c r="DG146" s="40">
        <f>Model!$BE146+Model!CF146-50</f>
        <v>150.59889186998677</v>
      </c>
      <c r="DH146" s="36"/>
      <c r="DI146" s="36"/>
      <c r="DJ146" s="40">
        <f>Model!AE146*Model!CI146</f>
        <v>150.59889186998677</v>
      </c>
      <c r="DK146" s="40">
        <f>Model!AF146*Model!CJ146</f>
        <v>150.59889186998677</v>
      </c>
      <c r="DL146" s="40">
        <f>Model!AG146*Model!CK146</f>
        <v>150.59889186998677</v>
      </c>
      <c r="DM146" s="40">
        <f>Model!AH146*Model!CL146</f>
        <v>105.41922430899074</v>
      </c>
      <c r="DN146" s="40">
        <f>Model!AI146*Model!CM146</f>
        <v>150.59889186998677</v>
      </c>
      <c r="DO146" s="40">
        <f>Model!AJ146*Model!CN146</f>
        <v>150.59889186998677</v>
      </c>
      <c r="DP146" s="40">
        <f>Model!AK146*Model!CO146</f>
        <v>150.59889186998677</v>
      </c>
      <c r="DQ146" s="40">
        <f>Model!AL146*Model!CP146</f>
        <v>150.59889186998677</v>
      </c>
      <c r="DR146" s="40">
        <f>Model!AM146*Model!CQ146</f>
        <v>105.41922430899074</v>
      </c>
      <c r="DS146" s="40">
        <f>Model!AN146*Model!CR146</f>
        <v>150.59889186998677</v>
      </c>
      <c r="DT146" s="40">
        <f>Model!AO146*Model!CS146</f>
        <v>150.59889186998677</v>
      </c>
      <c r="DU146" s="40">
        <f>Model!AP146*Model!CT146</f>
        <v>150.59889186998677</v>
      </c>
      <c r="DV146" s="40">
        <f>Model!AQ146*Model!CU146</f>
        <v>150.59889186998677</v>
      </c>
      <c r="DW146" s="40">
        <f>Model!AR146*Model!CV146</f>
        <v>105.41922430899074</v>
      </c>
      <c r="DX146" s="40">
        <f>Model!AS146*Model!CW146</f>
        <v>150.59889186998677</v>
      </c>
      <c r="DY146" s="40">
        <f>Model!AT146*Model!CX146</f>
        <v>150.59889186998677</v>
      </c>
      <c r="DZ146" s="40">
        <f>Model!AU146*Model!CY146</f>
        <v>150.59889186998677</v>
      </c>
      <c r="EA146" s="40">
        <f>Model!AV146*Model!CZ146</f>
        <v>150.59889186998677</v>
      </c>
      <c r="EB146" s="40">
        <f>Model!AW146*Model!DA146</f>
        <v>105.41922430899074</v>
      </c>
      <c r="EC146" s="40">
        <f>Model!AX146*Model!DB146</f>
        <v>150.59889186998677</v>
      </c>
      <c r="ED146" s="40">
        <f>Model!AY146*Model!DC146</f>
        <v>150.59889186998677</v>
      </c>
      <c r="EE146" s="40">
        <f>Model!AZ146*Model!DD146</f>
        <v>150.59889186998677</v>
      </c>
      <c r="EF146" s="40">
        <f>Model!BA146*Model!DE146</f>
        <v>150.59889186998677</v>
      </c>
      <c r="EG146" s="40">
        <f>Model!BB146*Model!DF146</f>
        <v>105.41922430899074</v>
      </c>
      <c r="EH146" s="40">
        <f>Model!BC146*Model!DG146</f>
        <v>150.59889186998677</v>
      </c>
      <c r="EI146" s="36"/>
      <c r="EJ146" s="36"/>
      <c r="EK146" s="36"/>
      <c r="EL146" s="36"/>
      <c r="EM146" s="36"/>
      <c r="EN146" s="36"/>
      <c r="EO146" s="36"/>
      <c r="EP146" s="36"/>
      <c r="EQ146" s="36"/>
      <c r="ER146" s="36"/>
      <c r="ES146" s="36"/>
      <c r="ET146" s="36"/>
      <c r="EU146" s="36"/>
    </row>
    <row r="147" spans="1:151">
      <c r="A147">
        <v>1023</v>
      </c>
      <c r="B147" s="29">
        <f>INDEX('Customer Longevity'!$A$7:$A$206,MATCH(Scratch!A147,'Customer Longevity'!$B$7:$B$206,0))</f>
        <v>3.6510975705607884</v>
      </c>
      <c r="C147" s="3">
        <f ca="1">VLOOKUP(A147,'Average Balance'!A:B,2,FALSE)</f>
        <v>11297.032690675602</v>
      </c>
      <c r="D147" s="3"/>
      <c r="E147" s="29">
        <f>INDEX('Distance to Each Branch'!$C$7:$C$806,MATCH(Scratch!$A147&amp;Scratch!E$14,'Distance to Each Branch'!$K$7:$K$806,0))</f>
        <v>6.7796888430699038</v>
      </c>
      <c r="F147" s="29">
        <f>INDEX('Distance to Each Branch'!$C$7:$C$806,MATCH(Scratch!$A147&amp;Scratch!F$14,'Distance to Each Branch'!$K$7:$K$806,0))</f>
        <v>3.4283452359145561</v>
      </c>
      <c r="G147" s="29">
        <f>INDEX('Distance to Each Branch'!$C$7:$C$806,MATCH(Scratch!$A147&amp;Scratch!G$14,'Distance to Each Branch'!$K$7:$K$806,0))</f>
        <v>5.4106220821886657</v>
      </c>
      <c r="H147" s="29">
        <f>INDEX('Distance to Each Branch'!$C$7:$C$806,MATCH(Scratch!$A147&amp;Scratch!H$14,'Distance to Each Branch'!$K$7:$K$806,0))</f>
        <v>3.8231559580130017</v>
      </c>
      <c r="I147" s="29" t="str">
        <f t="shared" si="27"/>
        <v>Branch B</v>
      </c>
      <c r="K147" s="34">
        <f>MIN(Model!E147:'Model'!H147)</f>
        <v>3.4283452359145561</v>
      </c>
      <c r="L147" s="34">
        <v>0</v>
      </c>
      <c r="M147" s="29">
        <f>IF(Model!E147=Model!$K147,SMALL(Model!$E147:'Model'!$H147,2)-Model!$K147,0)</f>
        <v>0</v>
      </c>
      <c r="N147" s="29">
        <f>IF(Model!F147=Model!$K147,SMALL(Model!$E147:'Model'!$H147,2)-Model!$K147,0)</f>
        <v>0.39481072209844559</v>
      </c>
      <c r="O147" s="29">
        <f>IF(Model!G147=Model!$K147,SMALL(Model!$E147:'Model'!$H147,2)-Model!$K147,0)</f>
        <v>0</v>
      </c>
      <c r="P147" s="29">
        <f>IF(Model!H147=Model!$K147,SMALL(Model!$E147:'Model'!$H147,2)-Model!$K147,0)</f>
        <v>0</v>
      </c>
      <c r="R147" s="23">
        <v>1</v>
      </c>
      <c r="S147" s="23">
        <f>(1-IF(Model!M147=0,0,INDEX('Branch Closure Driven Attrition'!$D$9:$G$12,MATCH(Model!$B147,'Branch Closure Driven Attrition'!$C$9:$C$12,TRUE),MATCH(Model!M147,'Branch Closure Driven Attrition'!$D$8:$G$8,TRUE))))</f>
        <v>1</v>
      </c>
      <c r="T147" s="23">
        <f>(1-IF(Model!N147=0,0,INDEX('Branch Closure Driven Attrition'!$D$9:$G$12,MATCH(Model!$B147,'Branch Closure Driven Attrition'!$C$9:$C$12,TRUE),MATCH(Model!N147,'Branch Closure Driven Attrition'!$D$8:$G$8,TRUE))))</f>
        <v>0.7</v>
      </c>
      <c r="U147" s="23">
        <f>(1-IF(Model!O147=0,0,INDEX('Branch Closure Driven Attrition'!$D$9:$G$12,MATCH(Model!$B147,'Branch Closure Driven Attrition'!$C$9:$C$12,TRUE),MATCH(Model!O147,'Branch Closure Driven Attrition'!$D$8:$G$8,TRUE))))</f>
        <v>1</v>
      </c>
      <c r="V147" s="23">
        <f>(1-IF(Model!P147=0,0,INDEX('Branch Closure Driven Attrition'!$D$9:$G$12,MATCH(Model!$B147,'Branch Closure Driven Attrition'!$C$9:$C$12,TRUE),MATCH(Model!P147,'Branch Closure Driven Attrition'!$D$8:$G$8,TRUE))))</f>
        <v>1</v>
      </c>
      <c r="W147" s="29"/>
      <c r="X147" s="23">
        <f>Model!R147</f>
        <v>1</v>
      </c>
      <c r="Y147" s="23">
        <f>IF(Model!$C147&lt;'Fee Driven Attrition'!$I$8,1-IF(Model!Y$13='Fee Driven Attrition'!$J$7,'Fee Driven Attrition'!$J$8,'Fee Driven Attrition'!$K$8),1)</f>
        <v>0.9</v>
      </c>
      <c r="Z147" s="23">
        <f>IF(Model!$C147&lt;'Fee Driven Attrition'!$I$9,1-IF(Model!Z$13='Fee Driven Attrition'!$J$7,'Fee Driven Attrition'!$J$9,'Fee Driven Attrition'!$K$9),1)</f>
        <v>0.95</v>
      </c>
      <c r="AA147" s="23">
        <f>IF(Model!$C147&lt;'Fee Driven Attrition'!$I$8,1-IF(Model!AA$13='Fee Driven Attrition'!$J$7,'Fee Driven Attrition'!$J$8,'Fee Driven Attrition'!$K$8),1)</f>
        <v>0.8</v>
      </c>
      <c r="AB147" s="23">
        <f>IF(Model!$C147&lt;'Fee Driven Attrition'!$I$9,1-IF(Model!AB$13='Fee Driven Attrition'!$J$7,'Fee Driven Attrition'!$J$9,'Fee Driven Attrition'!$K$9),1)</f>
        <v>0.85</v>
      </c>
      <c r="AC147" s="29"/>
      <c r="AD147" s="23"/>
      <c r="AE147" s="23">
        <f>INDEX(Model!$R147:$V147,,MATCH(Model!AE$14,Model!$R$14:'Model'!$V$14,FALSE))*INDEX(Model!$X147:$AB147,MATCH(Model!AE$12+Model!AE$13,Model!$X$14:$AB$14,FALSE))</f>
        <v>1</v>
      </c>
      <c r="AF147" s="23">
        <f>INDEX(Model!$R147:$V147,,MATCH(Model!AF$14,Model!$R$14:'Model'!$V$14,FALSE))*INDEX(Model!$X147:$AB147,MATCH(Model!AF$12+Model!AF$13,Model!$X$14:$AB$14,FALSE))</f>
        <v>1</v>
      </c>
      <c r="AG147" s="23">
        <f>INDEX(Model!$R147:$V147,,MATCH(Model!AG$14,Model!$R$14:'Model'!$V$14,FALSE))*INDEX(Model!$X147:$AB147,MATCH(Model!AG$12+Model!AG$13,Model!$X$14:$AB$14,FALSE))</f>
        <v>0.7</v>
      </c>
      <c r="AH147" s="23">
        <f>INDEX(Model!$R147:$V147,,MATCH(Model!AH$14,Model!$R$14:'Model'!$V$14,FALSE))*INDEX(Model!$X147:$AB147,MATCH(Model!AH$12+Model!AH$13,Model!$X$14:$AB$14,FALSE))</f>
        <v>1</v>
      </c>
      <c r="AI147" s="23">
        <f>INDEX(Model!$R147:$V147,,MATCH(Model!AI$14,Model!$R$14:'Model'!$V$14,FALSE))*INDEX(Model!$X147:$AB147,MATCH(Model!AI$12+Model!AI$13,Model!$X$14:$AB$14,FALSE))</f>
        <v>1</v>
      </c>
      <c r="AJ147" s="23">
        <f>INDEX(Model!$R147:$V147,,MATCH(Model!AJ$14,Model!$R$14:'Model'!$V$14,FALSE))*INDEX(Model!$X147:$AB147,MATCH(Model!AJ$12+Model!AJ$13,Model!$X$14:$AB$14,FALSE))</f>
        <v>0.9</v>
      </c>
      <c r="AK147" s="23">
        <f>INDEX(Model!$R147:$V147,,MATCH(Model!AK$14,Model!$R$14:'Model'!$V$14,FALSE))*INDEX(Model!$X147:$AB147,MATCH(Model!AK$12+Model!AK$13,Model!$X$14:$AB$14,FALSE))</f>
        <v>0.9</v>
      </c>
      <c r="AL147" s="23">
        <f>INDEX(Model!$R147:$V147,,MATCH(Model!AL$14,Model!$R$14:'Model'!$V$14,FALSE))*INDEX(Model!$X147:$AB147,MATCH(Model!AL$12+Model!AL$13,Model!$X$14:$AB$14,FALSE))</f>
        <v>0.63</v>
      </c>
      <c r="AM147" s="23">
        <f>INDEX(Model!$R147:$V147,,MATCH(Model!AM$14,Model!$R$14:'Model'!$V$14,FALSE))*INDEX(Model!$X147:$AB147,MATCH(Model!AM$12+Model!AM$13,Model!$X$14:$AB$14,FALSE))</f>
        <v>0.9</v>
      </c>
      <c r="AN147" s="23">
        <f>INDEX(Model!$R147:$V147,,MATCH(Model!AN$14,Model!$R$14:'Model'!$V$14,FALSE))*INDEX(Model!$X147:$AB147,MATCH(Model!AN$12+Model!AN$13,Model!$X$14:$AB$14,FALSE))</f>
        <v>0.9</v>
      </c>
      <c r="AO147" s="23">
        <f>INDEX(Model!$R147:$V147,,MATCH(Model!AO$14,Model!$R$14:'Model'!$V$14,FALSE))*INDEX(Model!$X147:$AB147,MATCH(Model!AO$12+Model!AO$13,Model!$X$14:$AB$14,FALSE))</f>
        <v>0.95</v>
      </c>
      <c r="AP147" s="23">
        <f>INDEX(Model!$R147:$V147,,MATCH(Model!AP$14,Model!$R$14:'Model'!$V$14,FALSE))*INDEX(Model!$X147:$AB147,MATCH(Model!AP$12+Model!AP$13,Model!$X$14:$AB$14,FALSE))</f>
        <v>0.95</v>
      </c>
      <c r="AQ147" s="23">
        <f>INDEX(Model!$R147:$V147,,MATCH(Model!AQ$14,Model!$R$14:'Model'!$V$14,FALSE))*INDEX(Model!$X147:$AB147,MATCH(Model!AQ$12+Model!AQ$13,Model!$X$14:$AB$14,FALSE))</f>
        <v>0.66499999999999992</v>
      </c>
      <c r="AR147" s="23">
        <f>INDEX(Model!$R147:$V147,,MATCH(Model!AR$14,Model!$R$14:'Model'!$V$14,FALSE))*INDEX(Model!$X147:$AB147,MATCH(Model!AR$12+Model!AR$13,Model!$X$14:$AB$14,FALSE))</f>
        <v>0.95</v>
      </c>
      <c r="AS147" s="23">
        <f>INDEX(Model!$R147:$V147,,MATCH(Model!AS$14,Model!$R$14:'Model'!$V$14,FALSE))*INDEX(Model!$X147:$AB147,MATCH(Model!AS$12+Model!AS$13,Model!$X$14:$AB$14,FALSE))</f>
        <v>0.95</v>
      </c>
      <c r="AT147" s="23">
        <f>INDEX(Model!$R147:$V147,,MATCH(Model!AT$14,Model!$R$14:'Model'!$V$14,FALSE))*INDEX(Model!$X147:$AB147,MATCH(Model!AT$12+Model!AT$13,Model!$X$14:$AB$14,FALSE))</f>
        <v>0.8</v>
      </c>
      <c r="AU147" s="23">
        <f>INDEX(Model!$R147:$V147,,MATCH(Model!AU$14,Model!$R$14:'Model'!$V$14,FALSE))*INDEX(Model!$X147:$AB147,MATCH(Model!AU$12+Model!AU$13,Model!$X$14:$AB$14,FALSE))</f>
        <v>0.8</v>
      </c>
      <c r="AV147" s="23">
        <f>INDEX(Model!$R147:$V147,,MATCH(Model!AV$14,Model!$R$14:'Model'!$V$14,FALSE))*INDEX(Model!$X147:$AB147,MATCH(Model!AV$12+Model!AV$13,Model!$X$14:$AB$14,FALSE))</f>
        <v>0.55999999999999994</v>
      </c>
      <c r="AW147" s="23">
        <f>INDEX(Model!$R147:$V147,,MATCH(Model!AW$14,Model!$R$14:'Model'!$V$14,FALSE))*INDEX(Model!$X147:$AB147,MATCH(Model!AW$12+Model!AW$13,Model!$X$14:$AB$14,FALSE))</f>
        <v>0.8</v>
      </c>
      <c r="AX147" s="23">
        <f>INDEX(Model!$R147:$V147,,MATCH(Model!AX$14,Model!$R$14:'Model'!$V$14,FALSE))*INDEX(Model!$X147:$AB147,MATCH(Model!AX$12+Model!AX$13,Model!$X$14:$AB$14,FALSE))</f>
        <v>0.8</v>
      </c>
      <c r="AY147" s="23">
        <f>INDEX(Model!$R147:$V147,,MATCH(Model!AY$14,Model!$R$14:'Model'!$V$14,FALSE))*INDEX(Model!$X147:$AB147,MATCH(Model!AY$12+Model!AY$13,Model!$X$14:$AB$14,FALSE))</f>
        <v>0.85</v>
      </c>
      <c r="AZ147" s="23">
        <f>INDEX(Model!$R147:$V147,,MATCH(Model!AZ$14,Model!$R$14:'Model'!$V$14,FALSE))*INDEX(Model!$X147:$AB147,MATCH(Model!AZ$12+Model!AZ$13,Model!$X$14:$AB$14,FALSE))</f>
        <v>0.85</v>
      </c>
      <c r="BA147" s="23">
        <f>INDEX(Model!$R147:$V147,,MATCH(Model!BA$14,Model!$R$14:'Model'!$V$14,FALSE))*INDEX(Model!$X147:$AB147,MATCH(Model!BA$12+Model!BA$13,Model!$X$14:$AB$14,FALSE))</f>
        <v>0.59499999999999997</v>
      </c>
      <c r="BB147" s="23">
        <f>INDEX(Model!$R147:$V147,,MATCH(Model!BB$14,Model!$R$14:'Model'!$V$14,FALSE))*INDEX(Model!$X147:$AB147,MATCH(Model!BB$12+Model!BB$13,Model!$X$14:$AB$14,FALSE))</f>
        <v>0.85</v>
      </c>
      <c r="BC147" s="23">
        <f>INDEX(Model!$R147:$V147,,MATCH(Model!BC$14,Model!$R$14:'Model'!$V$14,FALSE))*INDEX(Model!$X147:$AB147,MATCH(Model!BC$12+Model!BC$13,Model!$X$14:$AB$14,FALSE))</f>
        <v>0.85</v>
      </c>
      <c r="BD147" s="60"/>
      <c r="BE147" s="33">
        <f>Model!C147*1%</f>
        <v>112.97032690675601</v>
      </c>
      <c r="BF147" s="1"/>
      <c r="BG147" s="1"/>
      <c r="BH147" s="38">
        <f>IF(Model!$C147&lt;Model!CI$12,Model!CI$13,0)</f>
        <v>0</v>
      </c>
      <c r="BI147" s="38">
        <f>IF(Model!$C147&lt;Model!CJ$12,Model!CJ$13,0)</f>
        <v>0</v>
      </c>
      <c r="BJ147" s="38">
        <f>IF(Model!$C147&lt;Model!CK$12,Model!CK$13,0)</f>
        <v>0</v>
      </c>
      <c r="BK147" s="38">
        <f>IF(Model!$C147&lt;Model!CL$12,Model!CL$13,0)</f>
        <v>0</v>
      </c>
      <c r="BL147" s="38">
        <f>IF(Model!$C147&lt;Model!CM$12,Model!CM$13,0)</f>
        <v>0</v>
      </c>
      <c r="BM147" s="38">
        <f>IF(Model!$C147&lt;Model!CN$12,Model!CN$13,0)</f>
        <v>40</v>
      </c>
      <c r="BN147" s="38">
        <f>IF(Model!$C147&lt;Model!CO$12,Model!CO$13,0)</f>
        <v>40</v>
      </c>
      <c r="BO147" s="38">
        <f>IF(Model!$C147&lt;Model!CP$12,Model!CP$13,0)</f>
        <v>40</v>
      </c>
      <c r="BP147" s="38">
        <f>IF(Model!$C147&lt;Model!CQ$12,Model!CQ$13,0)</f>
        <v>40</v>
      </c>
      <c r="BQ147" s="38">
        <f>IF(Model!$C147&lt;Model!CR$12,Model!CR$13,0)</f>
        <v>40</v>
      </c>
      <c r="BR147" s="38">
        <f>IF(Model!$C147&lt;Model!CS$12,Model!CS$13,0)</f>
        <v>40</v>
      </c>
      <c r="BS147" s="38">
        <f>IF(Model!$C147&lt;Model!CT$12,Model!CT$13,0)</f>
        <v>40</v>
      </c>
      <c r="BT147" s="38">
        <f>IF(Model!$C147&lt;Model!CU$12,Model!CU$13,0)</f>
        <v>40</v>
      </c>
      <c r="BU147" s="38">
        <f>IF(Model!$C147&lt;Model!CV$12,Model!CV$13,0)</f>
        <v>40</v>
      </c>
      <c r="BV147" s="38">
        <f>IF(Model!$C147&lt;Model!CW$12,Model!CW$13,0)</f>
        <v>40</v>
      </c>
      <c r="BW147" s="38">
        <f>IF(Model!$C147&lt;Model!CX$12,Model!CX$13,0)</f>
        <v>60</v>
      </c>
      <c r="BX147" s="38">
        <f>IF(Model!$C147&lt;Model!CY$12,Model!CY$13,0)</f>
        <v>60</v>
      </c>
      <c r="BY147" s="38">
        <f>IF(Model!$C147&lt;Model!CZ$12,Model!CZ$13,0)</f>
        <v>60</v>
      </c>
      <c r="BZ147" s="38">
        <f>IF(Model!$C147&lt;Model!DA$12,Model!DA$13,0)</f>
        <v>60</v>
      </c>
      <c r="CA147" s="38">
        <f>IF(Model!$C147&lt;Model!DB$12,Model!DB$13,0)</f>
        <v>60</v>
      </c>
      <c r="CB147" s="38">
        <f>IF(Model!$C147&lt;Model!DC$12,Model!DC$13,0)</f>
        <v>60</v>
      </c>
      <c r="CC147" s="38">
        <f>IF(Model!$C147&lt;Model!DD$12,Model!DD$13,0)</f>
        <v>60</v>
      </c>
      <c r="CD147" s="38">
        <f>IF(Model!$C147&lt;Model!DE$12,Model!DE$13,0)</f>
        <v>60</v>
      </c>
      <c r="CE147" s="38">
        <f>IF(Model!$C147&lt;Model!DF$12,Model!DF$13,0)</f>
        <v>60</v>
      </c>
      <c r="CF147" s="38">
        <f>IF(Model!$C147&lt;Model!DG$12,Model!DG$13,0)</f>
        <v>60</v>
      </c>
      <c r="CG147" s="1"/>
      <c r="CH147" s="1"/>
      <c r="CI147" s="40">
        <f>Model!$BE147+Model!BH147-50</f>
        <v>62.970326906756014</v>
      </c>
      <c r="CJ147" s="40">
        <f>Model!$BE147+Model!BI147-50</f>
        <v>62.970326906756014</v>
      </c>
      <c r="CK147" s="40">
        <f>Model!$BE147+Model!BJ147-50</f>
        <v>62.970326906756014</v>
      </c>
      <c r="CL147" s="40">
        <f>Model!$BE147+Model!BK147-50</f>
        <v>62.970326906756014</v>
      </c>
      <c r="CM147" s="40">
        <f>Model!$BE147+Model!BL147-50</f>
        <v>62.970326906756014</v>
      </c>
      <c r="CN147" s="40">
        <f>Model!$BE147+Model!BM147-50</f>
        <v>102.97032690675601</v>
      </c>
      <c r="CO147" s="40">
        <f>Model!$BE147+Model!BN147-50</f>
        <v>102.97032690675601</v>
      </c>
      <c r="CP147" s="40">
        <f>Model!$BE147+Model!BO147-50</f>
        <v>102.97032690675601</v>
      </c>
      <c r="CQ147" s="40">
        <f>Model!$BE147+Model!BP147-50</f>
        <v>102.97032690675601</v>
      </c>
      <c r="CR147" s="40">
        <f>Model!$BE147+Model!BQ147-50</f>
        <v>102.97032690675601</v>
      </c>
      <c r="CS147" s="40">
        <f>Model!$BE147+Model!BR147-50</f>
        <v>102.97032690675601</v>
      </c>
      <c r="CT147" s="40">
        <f>Model!$BE147+Model!BS147-50</f>
        <v>102.97032690675601</v>
      </c>
      <c r="CU147" s="40">
        <f>Model!$BE147+Model!BT147-50</f>
        <v>102.97032690675601</v>
      </c>
      <c r="CV147" s="40">
        <f>Model!$BE147+Model!BU147-50</f>
        <v>102.97032690675601</v>
      </c>
      <c r="CW147" s="40">
        <f>Model!$BE147+Model!BV147-50</f>
        <v>102.97032690675601</v>
      </c>
      <c r="CX147" s="40">
        <f>Model!$BE147+Model!BW147-50</f>
        <v>122.97032690675601</v>
      </c>
      <c r="CY147" s="40">
        <f>Model!$BE147+Model!BX147-50</f>
        <v>122.97032690675601</v>
      </c>
      <c r="CZ147" s="40">
        <f>Model!$BE147+Model!BY147-50</f>
        <v>122.97032690675601</v>
      </c>
      <c r="DA147" s="40">
        <f>Model!$BE147+Model!BZ147-50</f>
        <v>122.97032690675601</v>
      </c>
      <c r="DB147" s="40">
        <f>Model!$BE147+Model!CA147-50</f>
        <v>122.97032690675601</v>
      </c>
      <c r="DC147" s="40">
        <f>Model!$BE147+Model!CB147-50</f>
        <v>122.97032690675601</v>
      </c>
      <c r="DD147" s="40">
        <f>Model!$BE147+Model!CC147-50</f>
        <v>122.97032690675601</v>
      </c>
      <c r="DE147" s="40">
        <f>Model!$BE147+Model!CD147-50</f>
        <v>122.97032690675601</v>
      </c>
      <c r="DF147" s="40">
        <f>Model!$BE147+Model!CE147-50</f>
        <v>122.97032690675601</v>
      </c>
      <c r="DG147" s="40">
        <f>Model!$BE147+Model!CF147-50</f>
        <v>122.97032690675601</v>
      </c>
      <c r="DH147" s="36"/>
      <c r="DI147" s="36"/>
      <c r="DJ147" s="40">
        <f>Model!AE147*Model!CI147</f>
        <v>62.970326906756014</v>
      </c>
      <c r="DK147" s="40">
        <f>Model!AF147*Model!CJ147</f>
        <v>62.970326906756014</v>
      </c>
      <c r="DL147" s="40">
        <f>Model!AG147*Model!CK147</f>
        <v>44.079228834729207</v>
      </c>
      <c r="DM147" s="40">
        <f>Model!AH147*Model!CL147</f>
        <v>62.970326906756014</v>
      </c>
      <c r="DN147" s="40">
        <f>Model!AI147*Model!CM147</f>
        <v>62.970326906756014</v>
      </c>
      <c r="DO147" s="40">
        <f>Model!AJ147*Model!CN147</f>
        <v>92.673294216080421</v>
      </c>
      <c r="DP147" s="40">
        <f>Model!AK147*Model!CO147</f>
        <v>92.673294216080421</v>
      </c>
      <c r="DQ147" s="40">
        <f>Model!AL147*Model!CP147</f>
        <v>64.871305951256289</v>
      </c>
      <c r="DR147" s="40">
        <f>Model!AM147*Model!CQ147</f>
        <v>92.673294216080421</v>
      </c>
      <c r="DS147" s="40">
        <f>Model!AN147*Model!CR147</f>
        <v>92.673294216080421</v>
      </c>
      <c r="DT147" s="40">
        <f>Model!AO147*Model!CS147</f>
        <v>97.821810561418204</v>
      </c>
      <c r="DU147" s="40">
        <f>Model!AP147*Model!CT147</f>
        <v>97.821810561418204</v>
      </c>
      <c r="DV147" s="40">
        <f>Model!AQ147*Model!CU147</f>
        <v>68.475267392992748</v>
      </c>
      <c r="DW147" s="40">
        <f>Model!AR147*Model!CV147</f>
        <v>97.821810561418204</v>
      </c>
      <c r="DX147" s="40">
        <f>Model!AS147*Model!CW147</f>
        <v>97.821810561418204</v>
      </c>
      <c r="DY147" s="40">
        <f>Model!AT147*Model!CX147</f>
        <v>98.376261525404814</v>
      </c>
      <c r="DZ147" s="40">
        <f>Model!AU147*Model!CY147</f>
        <v>98.376261525404814</v>
      </c>
      <c r="EA147" s="40">
        <f>Model!AV147*Model!CZ147</f>
        <v>68.86338306778336</v>
      </c>
      <c r="EB147" s="40">
        <f>Model!AW147*Model!DA147</f>
        <v>98.376261525404814</v>
      </c>
      <c r="EC147" s="40">
        <f>Model!AX147*Model!DB147</f>
        <v>98.376261525404814</v>
      </c>
      <c r="ED147" s="40">
        <f>Model!AY147*Model!DC147</f>
        <v>104.52477787074261</v>
      </c>
      <c r="EE147" s="40">
        <f>Model!AZ147*Model!DD147</f>
        <v>104.52477787074261</v>
      </c>
      <c r="EF147" s="40">
        <f>Model!BA147*Model!DE147</f>
        <v>73.167344509519822</v>
      </c>
      <c r="EG147" s="40">
        <f>Model!BB147*Model!DF147</f>
        <v>104.52477787074261</v>
      </c>
      <c r="EH147" s="40">
        <f>Model!BC147*Model!DG147</f>
        <v>104.52477787074261</v>
      </c>
      <c r="EI147" s="36"/>
      <c r="EJ147" s="36"/>
      <c r="EK147" s="36"/>
      <c r="EL147" s="36"/>
      <c r="EM147" s="36"/>
      <c r="EN147" s="36"/>
      <c r="EO147" s="36"/>
      <c r="EP147" s="36"/>
      <c r="EQ147" s="36"/>
      <c r="ER147" s="36"/>
      <c r="ES147" s="36"/>
      <c r="ET147" s="36"/>
      <c r="EU147" s="36"/>
    </row>
    <row r="148" spans="1:151">
      <c r="A148">
        <v>1040</v>
      </c>
      <c r="B148" s="29">
        <f>INDEX('Customer Longevity'!$A$7:$A$206,MATCH(Scratch!A148,'Customer Longevity'!$B$7:$B$206,0))</f>
        <v>6.1711658577868329</v>
      </c>
      <c r="C148" s="3">
        <f ca="1">VLOOKUP(A148,'Average Balance'!A:B,2,FALSE)</f>
        <v>23855.873550821481</v>
      </c>
      <c r="D148" s="3"/>
      <c r="E148" s="29">
        <f>INDEX('Distance to Each Branch'!$C$7:$C$806,MATCH(Scratch!$A148&amp;Scratch!E$14,'Distance to Each Branch'!$K$7:$K$806,0))</f>
        <v>5.8747134583078884</v>
      </c>
      <c r="F148" s="29">
        <f>INDEX('Distance to Each Branch'!$C$7:$C$806,MATCH(Scratch!$A148&amp;Scratch!F$14,'Distance to Each Branch'!$K$7:$K$806,0))</f>
        <v>5.0370617506157149</v>
      </c>
      <c r="G148" s="29">
        <f>INDEX('Distance to Each Branch'!$C$7:$C$806,MATCH(Scratch!$A148&amp;Scratch!G$14,'Distance to Each Branch'!$K$7:$K$806,0))</f>
        <v>3.7004594682778418</v>
      </c>
      <c r="H148" s="29">
        <f>INDEX('Distance to Each Branch'!$C$7:$C$806,MATCH(Scratch!$A148&amp;Scratch!H$14,'Distance to Each Branch'!$K$7:$K$806,0))</f>
        <v>3.100362597410375</v>
      </c>
      <c r="I148" s="29" t="str">
        <f t="shared" si="27"/>
        <v>Branch D</v>
      </c>
      <c r="K148" s="34">
        <f>MIN(Model!E148:'Model'!H148)</f>
        <v>3.100362597410375</v>
      </c>
      <c r="L148" s="34">
        <v>0</v>
      </c>
      <c r="M148" s="29">
        <f>IF(Model!E148=Model!$K148,SMALL(Model!$E148:'Model'!$H148,2)-Model!$K148,0)</f>
        <v>0</v>
      </c>
      <c r="N148" s="29">
        <f>IF(Model!F148=Model!$K148,SMALL(Model!$E148:'Model'!$H148,2)-Model!$K148,0)</f>
        <v>0</v>
      </c>
      <c r="O148" s="29">
        <f>IF(Model!G148=Model!$K148,SMALL(Model!$E148:'Model'!$H148,2)-Model!$K148,0)</f>
        <v>0</v>
      </c>
      <c r="P148" s="29">
        <f>IF(Model!H148=Model!$K148,SMALL(Model!$E148:'Model'!$H148,2)-Model!$K148,0)</f>
        <v>0.60009687086746677</v>
      </c>
      <c r="R148" s="23">
        <v>1</v>
      </c>
      <c r="S148" s="23">
        <f>(1-IF(Model!M148=0,0,INDEX('Branch Closure Driven Attrition'!$D$9:$G$12,MATCH(Model!$B148,'Branch Closure Driven Attrition'!$C$9:$C$12,TRUE),MATCH(Model!M148,'Branch Closure Driven Attrition'!$D$8:$G$8,TRUE))))</f>
        <v>1</v>
      </c>
      <c r="T148" s="23">
        <f>(1-IF(Model!N148=0,0,INDEX('Branch Closure Driven Attrition'!$D$9:$G$12,MATCH(Model!$B148,'Branch Closure Driven Attrition'!$C$9:$C$12,TRUE),MATCH(Model!N148,'Branch Closure Driven Attrition'!$D$8:$G$8,TRUE))))</f>
        <v>1</v>
      </c>
      <c r="U148" s="23">
        <f>(1-IF(Model!O148=0,0,INDEX('Branch Closure Driven Attrition'!$D$9:$G$12,MATCH(Model!$B148,'Branch Closure Driven Attrition'!$C$9:$C$12,TRUE),MATCH(Model!O148,'Branch Closure Driven Attrition'!$D$8:$G$8,TRUE))))</f>
        <v>1</v>
      </c>
      <c r="V148" s="23">
        <f>(1-IF(Model!P148=0,0,INDEX('Branch Closure Driven Attrition'!$D$9:$G$12,MATCH(Model!$B148,'Branch Closure Driven Attrition'!$C$9:$C$12,TRUE),MATCH(Model!P148,'Branch Closure Driven Attrition'!$D$8:$G$8,TRUE))))</f>
        <v>0.7</v>
      </c>
      <c r="W148" s="29"/>
      <c r="X148" s="23">
        <f>Model!R148</f>
        <v>1</v>
      </c>
      <c r="Y148" s="23">
        <f>IF(Model!$C148&lt;'Fee Driven Attrition'!$I$8,1-IF(Model!Y$13='Fee Driven Attrition'!$J$7,'Fee Driven Attrition'!$J$8,'Fee Driven Attrition'!$K$8),1)</f>
        <v>1</v>
      </c>
      <c r="Z148" s="23">
        <f>IF(Model!$C148&lt;'Fee Driven Attrition'!$I$9,1-IF(Model!Z$13='Fee Driven Attrition'!$J$7,'Fee Driven Attrition'!$J$9,'Fee Driven Attrition'!$K$9),1)</f>
        <v>1</v>
      </c>
      <c r="AA148" s="23">
        <f>IF(Model!$C148&lt;'Fee Driven Attrition'!$I$8,1-IF(Model!AA$13='Fee Driven Attrition'!$J$7,'Fee Driven Attrition'!$J$8,'Fee Driven Attrition'!$K$8),1)</f>
        <v>1</v>
      </c>
      <c r="AB148" s="23">
        <f>IF(Model!$C148&lt;'Fee Driven Attrition'!$I$9,1-IF(Model!AB$13='Fee Driven Attrition'!$J$7,'Fee Driven Attrition'!$J$9,'Fee Driven Attrition'!$K$9),1)</f>
        <v>1</v>
      </c>
      <c r="AC148" s="29"/>
      <c r="AD148" s="23"/>
      <c r="AE148" s="23">
        <f>INDEX(Model!$R148:$V148,,MATCH(Model!AE$14,Model!$R$14:'Model'!$V$14,FALSE))*INDEX(Model!$X148:$AB148,MATCH(Model!AE$12+Model!AE$13,Model!$X$14:$AB$14,FALSE))</f>
        <v>1</v>
      </c>
      <c r="AF148" s="23">
        <f>INDEX(Model!$R148:$V148,,MATCH(Model!AF$14,Model!$R$14:'Model'!$V$14,FALSE))*INDEX(Model!$X148:$AB148,MATCH(Model!AF$12+Model!AF$13,Model!$X$14:$AB$14,FALSE))</f>
        <v>1</v>
      </c>
      <c r="AG148" s="23">
        <f>INDEX(Model!$R148:$V148,,MATCH(Model!AG$14,Model!$R$14:'Model'!$V$14,FALSE))*INDEX(Model!$X148:$AB148,MATCH(Model!AG$12+Model!AG$13,Model!$X$14:$AB$14,FALSE))</f>
        <v>1</v>
      </c>
      <c r="AH148" s="23">
        <f>INDEX(Model!$R148:$V148,,MATCH(Model!AH$14,Model!$R$14:'Model'!$V$14,FALSE))*INDEX(Model!$X148:$AB148,MATCH(Model!AH$12+Model!AH$13,Model!$X$14:$AB$14,FALSE))</f>
        <v>1</v>
      </c>
      <c r="AI148" s="23">
        <f>INDEX(Model!$R148:$V148,,MATCH(Model!AI$14,Model!$R$14:'Model'!$V$14,FALSE))*INDEX(Model!$X148:$AB148,MATCH(Model!AI$12+Model!AI$13,Model!$X$14:$AB$14,FALSE))</f>
        <v>0.7</v>
      </c>
      <c r="AJ148" s="23">
        <f>INDEX(Model!$R148:$V148,,MATCH(Model!AJ$14,Model!$R$14:'Model'!$V$14,FALSE))*INDEX(Model!$X148:$AB148,MATCH(Model!AJ$12+Model!AJ$13,Model!$X$14:$AB$14,FALSE))</f>
        <v>1</v>
      </c>
      <c r="AK148" s="23">
        <f>INDEX(Model!$R148:$V148,,MATCH(Model!AK$14,Model!$R$14:'Model'!$V$14,FALSE))*INDEX(Model!$X148:$AB148,MATCH(Model!AK$12+Model!AK$13,Model!$X$14:$AB$14,FALSE))</f>
        <v>1</v>
      </c>
      <c r="AL148" s="23">
        <f>INDEX(Model!$R148:$V148,,MATCH(Model!AL$14,Model!$R$14:'Model'!$V$14,FALSE))*INDEX(Model!$X148:$AB148,MATCH(Model!AL$12+Model!AL$13,Model!$X$14:$AB$14,FALSE))</f>
        <v>1</v>
      </c>
      <c r="AM148" s="23">
        <f>INDEX(Model!$R148:$V148,,MATCH(Model!AM$14,Model!$R$14:'Model'!$V$14,FALSE))*INDEX(Model!$X148:$AB148,MATCH(Model!AM$12+Model!AM$13,Model!$X$14:$AB$14,FALSE))</f>
        <v>1</v>
      </c>
      <c r="AN148" s="23">
        <f>INDEX(Model!$R148:$V148,,MATCH(Model!AN$14,Model!$R$14:'Model'!$V$14,FALSE))*INDEX(Model!$X148:$AB148,MATCH(Model!AN$12+Model!AN$13,Model!$X$14:$AB$14,FALSE))</f>
        <v>0.7</v>
      </c>
      <c r="AO148" s="23">
        <f>INDEX(Model!$R148:$V148,,MATCH(Model!AO$14,Model!$R$14:'Model'!$V$14,FALSE))*INDEX(Model!$X148:$AB148,MATCH(Model!AO$12+Model!AO$13,Model!$X$14:$AB$14,FALSE))</f>
        <v>1</v>
      </c>
      <c r="AP148" s="23">
        <f>INDEX(Model!$R148:$V148,,MATCH(Model!AP$14,Model!$R$14:'Model'!$V$14,FALSE))*INDEX(Model!$X148:$AB148,MATCH(Model!AP$12+Model!AP$13,Model!$X$14:$AB$14,FALSE))</f>
        <v>1</v>
      </c>
      <c r="AQ148" s="23">
        <f>INDEX(Model!$R148:$V148,,MATCH(Model!AQ$14,Model!$R$14:'Model'!$V$14,FALSE))*INDEX(Model!$X148:$AB148,MATCH(Model!AQ$12+Model!AQ$13,Model!$X$14:$AB$14,FALSE))</f>
        <v>1</v>
      </c>
      <c r="AR148" s="23">
        <f>INDEX(Model!$R148:$V148,,MATCH(Model!AR$14,Model!$R$14:'Model'!$V$14,FALSE))*INDEX(Model!$X148:$AB148,MATCH(Model!AR$12+Model!AR$13,Model!$X$14:$AB$14,FALSE))</f>
        <v>1</v>
      </c>
      <c r="AS148" s="23">
        <f>INDEX(Model!$R148:$V148,,MATCH(Model!AS$14,Model!$R$14:'Model'!$V$14,FALSE))*INDEX(Model!$X148:$AB148,MATCH(Model!AS$12+Model!AS$13,Model!$X$14:$AB$14,FALSE))</f>
        <v>0.7</v>
      </c>
      <c r="AT148" s="23">
        <f>INDEX(Model!$R148:$V148,,MATCH(Model!AT$14,Model!$R$14:'Model'!$V$14,FALSE))*INDEX(Model!$X148:$AB148,MATCH(Model!AT$12+Model!AT$13,Model!$X$14:$AB$14,FALSE))</f>
        <v>1</v>
      </c>
      <c r="AU148" s="23">
        <f>INDEX(Model!$R148:$V148,,MATCH(Model!AU$14,Model!$R$14:'Model'!$V$14,FALSE))*INDEX(Model!$X148:$AB148,MATCH(Model!AU$12+Model!AU$13,Model!$X$14:$AB$14,FALSE))</f>
        <v>1</v>
      </c>
      <c r="AV148" s="23">
        <f>INDEX(Model!$R148:$V148,,MATCH(Model!AV$14,Model!$R$14:'Model'!$V$14,FALSE))*INDEX(Model!$X148:$AB148,MATCH(Model!AV$12+Model!AV$13,Model!$X$14:$AB$14,FALSE))</f>
        <v>1</v>
      </c>
      <c r="AW148" s="23">
        <f>INDEX(Model!$R148:$V148,,MATCH(Model!AW$14,Model!$R$14:'Model'!$V$14,FALSE))*INDEX(Model!$X148:$AB148,MATCH(Model!AW$12+Model!AW$13,Model!$X$14:$AB$14,FALSE))</f>
        <v>1</v>
      </c>
      <c r="AX148" s="23">
        <f>INDEX(Model!$R148:$V148,,MATCH(Model!AX$14,Model!$R$14:'Model'!$V$14,FALSE))*INDEX(Model!$X148:$AB148,MATCH(Model!AX$12+Model!AX$13,Model!$X$14:$AB$14,FALSE))</f>
        <v>0.7</v>
      </c>
      <c r="AY148" s="23">
        <f>INDEX(Model!$R148:$V148,,MATCH(Model!AY$14,Model!$R$14:'Model'!$V$14,FALSE))*INDEX(Model!$X148:$AB148,MATCH(Model!AY$12+Model!AY$13,Model!$X$14:$AB$14,FALSE))</f>
        <v>1</v>
      </c>
      <c r="AZ148" s="23">
        <f>INDEX(Model!$R148:$V148,,MATCH(Model!AZ$14,Model!$R$14:'Model'!$V$14,FALSE))*INDEX(Model!$X148:$AB148,MATCH(Model!AZ$12+Model!AZ$13,Model!$X$14:$AB$14,FALSE))</f>
        <v>1</v>
      </c>
      <c r="BA148" s="23">
        <f>INDEX(Model!$R148:$V148,,MATCH(Model!BA$14,Model!$R$14:'Model'!$V$14,FALSE))*INDEX(Model!$X148:$AB148,MATCH(Model!BA$12+Model!BA$13,Model!$X$14:$AB$14,FALSE))</f>
        <v>1</v>
      </c>
      <c r="BB148" s="23">
        <f>INDEX(Model!$R148:$V148,,MATCH(Model!BB$14,Model!$R$14:'Model'!$V$14,FALSE))*INDEX(Model!$X148:$AB148,MATCH(Model!BB$12+Model!BB$13,Model!$X$14:$AB$14,FALSE))</f>
        <v>1</v>
      </c>
      <c r="BC148" s="23">
        <f>INDEX(Model!$R148:$V148,,MATCH(Model!BC$14,Model!$R$14:'Model'!$V$14,FALSE))*INDEX(Model!$X148:$AB148,MATCH(Model!BC$12+Model!BC$13,Model!$X$14:$AB$14,FALSE))</f>
        <v>0.7</v>
      </c>
      <c r="BD148" s="60"/>
      <c r="BE148" s="33">
        <f>Model!C148*1%</f>
        <v>238.55873550821482</v>
      </c>
      <c r="BF148" s="1"/>
      <c r="BG148" s="1"/>
      <c r="BH148" s="38">
        <f>IF(Model!$C148&lt;Model!CI$12,Model!CI$13,0)</f>
        <v>0</v>
      </c>
      <c r="BI148" s="38">
        <f>IF(Model!$C148&lt;Model!CJ$12,Model!CJ$13,0)</f>
        <v>0</v>
      </c>
      <c r="BJ148" s="38">
        <f>IF(Model!$C148&lt;Model!CK$12,Model!CK$13,0)</f>
        <v>0</v>
      </c>
      <c r="BK148" s="38">
        <f>IF(Model!$C148&lt;Model!CL$12,Model!CL$13,0)</f>
        <v>0</v>
      </c>
      <c r="BL148" s="38">
        <f>IF(Model!$C148&lt;Model!CM$12,Model!CM$13,0)</f>
        <v>0</v>
      </c>
      <c r="BM148" s="38">
        <f>IF(Model!$C148&lt;Model!CN$12,Model!CN$13,0)</f>
        <v>0</v>
      </c>
      <c r="BN148" s="38">
        <f>IF(Model!$C148&lt;Model!CO$12,Model!CO$13,0)</f>
        <v>0</v>
      </c>
      <c r="BO148" s="38">
        <f>IF(Model!$C148&lt;Model!CP$12,Model!CP$13,0)</f>
        <v>0</v>
      </c>
      <c r="BP148" s="38">
        <f>IF(Model!$C148&lt;Model!CQ$12,Model!CQ$13,0)</f>
        <v>0</v>
      </c>
      <c r="BQ148" s="38">
        <f>IF(Model!$C148&lt;Model!CR$12,Model!CR$13,0)</f>
        <v>0</v>
      </c>
      <c r="BR148" s="38">
        <f>IF(Model!$C148&lt;Model!CS$12,Model!CS$13,0)</f>
        <v>0</v>
      </c>
      <c r="BS148" s="38">
        <f>IF(Model!$C148&lt;Model!CT$12,Model!CT$13,0)</f>
        <v>0</v>
      </c>
      <c r="BT148" s="38">
        <f>IF(Model!$C148&lt;Model!CU$12,Model!CU$13,0)</f>
        <v>0</v>
      </c>
      <c r="BU148" s="38">
        <f>IF(Model!$C148&lt;Model!CV$12,Model!CV$13,0)</f>
        <v>0</v>
      </c>
      <c r="BV148" s="38">
        <f>IF(Model!$C148&lt;Model!CW$12,Model!CW$13,0)</f>
        <v>0</v>
      </c>
      <c r="BW148" s="38">
        <f>IF(Model!$C148&lt;Model!CX$12,Model!CX$13,0)</f>
        <v>0</v>
      </c>
      <c r="BX148" s="38">
        <f>IF(Model!$C148&lt;Model!CY$12,Model!CY$13,0)</f>
        <v>0</v>
      </c>
      <c r="BY148" s="38">
        <f>IF(Model!$C148&lt;Model!CZ$12,Model!CZ$13,0)</f>
        <v>0</v>
      </c>
      <c r="BZ148" s="38">
        <f>IF(Model!$C148&lt;Model!DA$12,Model!DA$13,0)</f>
        <v>0</v>
      </c>
      <c r="CA148" s="38">
        <f>IF(Model!$C148&lt;Model!DB$12,Model!DB$13,0)</f>
        <v>0</v>
      </c>
      <c r="CB148" s="38">
        <f>IF(Model!$C148&lt;Model!DC$12,Model!DC$13,0)</f>
        <v>0</v>
      </c>
      <c r="CC148" s="38">
        <f>IF(Model!$C148&lt;Model!DD$12,Model!DD$13,0)</f>
        <v>0</v>
      </c>
      <c r="CD148" s="38">
        <f>IF(Model!$C148&lt;Model!DE$12,Model!DE$13,0)</f>
        <v>0</v>
      </c>
      <c r="CE148" s="38">
        <f>IF(Model!$C148&lt;Model!DF$12,Model!DF$13,0)</f>
        <v>0</v>
      </c>
      <c r="CF148" s="38">
        <f>IF(Model!$C148&lt;Model!DG$12,Model!DG$13,0)</f>
        <v>0</v>
      </c>
      <c r="CG148" s="1"/>
      <c r="CH148" s="1"/>
      <c r="CI148" s="40">
        <f>Model!$BE148+Model!BH148-50</f>
        <v>188.55873550821482</v>
      </c>
      <c r="CJ148" s="40">
        <f>Model!$BE148+Model!BI148-50</f>
        <v>188.55873550821482</v>
      </c>
      <c r="CK148" s="40">
        <f>Model!$BE148+Model!BJ148-50</f>
        <v>188.55873550821482</v>
      </c>
      <c r="CL148" s="40">
        <f>Model!$BE148+Model!BK148-50</f>
        <v>188.55873550821482</v>
      </c>
      <c r="CM148" s="40">
        <f>Model!$BE148+Model!BL148-50</f>
        <v>188.55873550821482</v>
      </c>
      <c r="CN148" s="40">
        <f>Model!$BE148+Model!BM148-50</f>
        <v>188.55873550821482</v>
      </c>
      <c r="CO148" s="40">
        <f>Model!$BE148+Model!BN148-50</f>
        <v>188.55873550821482</v>
      </c>
      <c r="CP148" s="40">
        <f>Model!$BE148+Model!BO148-50</f>
        <v>188.55873550821482</v>
      </c>
      <c r="CQ148" s="40">
        <f>Model!$BE148+Model!BP148-50</f>
        <v>188.55873550821482</v>
      </c>
      <c r="CR148" s="40">
        <f>Model!$BE148+Model!BQ148-50</f>
        <v>188.55873550821482</v>
      </c>
      <c r="CS148" s="40">
        <f>Model!$BE148+Model!BR148-50</f>
        <v>188.55873550821482</v>
      </c>
      <c r="CT148" s="40">
        <f>Model!$BE148+Model!BS148-50</f>
        <v>188.55873550821482</v>
      </c>
      <c r="CU148" s="40">
        <f>Model!$BE148+Model!BT148-50</f>
        <v>188.55873550821482</v>
      </c>
      <c r="CV148" s="40">
        <f>Model!$BE148+Model!BU148-50</f>
        <v>188.55873550821482</v>
      </c>
      <c r="CW148" s="40">
        <f>Model!$BE148+Model!BV148-50</f>
        <v>188.55873550821482</v>
      </c>
      <c r="CX148" s="40">
        <f>Model!$BE148+Model!BW148-50</f>
        <v>188.55873550821482</v>
      </c>
      <c r="CY148" s="40">
        <f>Model!$BE148+Model!BX148-50</f>
        <v>188.55873550821482</v>
      </c>
      <c r="CZ148" s="40">
        <f>Model!$BE148+Model!BY148-50</f>
        <v>188.55873550821482</v>
      </c>
      <c r="DA148" s="40">
        <f>Model!$BE148+Model!BZ148-50</f>
        <v>188.55873550821482</v>
      </c>
      <c r="DB148" s="40">
        <f>Model!$BE148+Model!CA148-50</f>
        <v>188.55873550821482</v>
      </c>
      <c r="DC148" s="40">
        <f>Model!$BE148+Model!CB148-50</f>
        <v>188.55873550821482</v>
      </c>
      <c r="DD148" s="40">
        <f>Model!$BE148+Model!CC148-50</f>
        <v>188.55873550821482</v>
      </c>
      <c r="DE148" s="40">
        <f>Model!$BE148+Model!CD148-50</f>
        <v>188.55873550821482</v>
      </c>
      <c r="DF148" s="40">
        <f>Model!$BE148+Model!CE148-50</f>
        <v>188.55873550821482</v>
      </c>
      <c r="DG148" s="40">
        <f>Model!$BE148+Model!CF148-50</f>
        <v>188.55873550821482</v>
      </c>
      <c r="DH148" s="36"/>
      <c r="DI148" s="36"/>
      <c r="DJ148" s="40">
        <f>Model!AE148*Model!CI148</f>
        <v>188.55873550821482</v>
      </c>
      <c r="DK148" s="40">
        <f>Model!AF148*Model!CJ148</f>
        <v>188.55873550821482</v>
      </c>
      <c r="DL148" s="40">
        <f>Model!AG148*Model!CK148</f>
        <v>188.55873550821482</v>
      </c>
      <c r="DM148" s="40">
        <f>Model!AH148*Model!CL148</f>
        <v>188.55873550821482</v>
      </c>
      <c r="DN148" s="40">
        <f>Model!AI148*Model!CM148</f>
        <v>131.99111485575037</v>
      </c>
      <c r="DO148" s="40">
        <f>Model!AJ148*Model!CN148</f>
        <v>188.55873550821482</v>
      </c>
      <c r="DP148" s="40">
        <f>Model!AK148*Model!CO148</f>
        <v>188.55873550821482</v>
      </c>
      <c r="DQ148" s="40">
        <f>Model!AL148*Model!CP148</f>
        <v>188.55873550821482</v>
      </c>
      <c r="DR148" s="40">
        <f>Model!AM148*Model!CQ148</f>
        <v>188.55873550821482</v>
      </c>
      <c r="DS148" s="40">
        <f>Model!AN148*Model!CR148</f>
        <v>131.99111485575037</v>
      </c>
      <c r="DT148" s="40">
        <f>Model!AO148*Model!CS148</f>
        <v>188.55873550821482</v>
      </c>
      <c r="DU148" s="40">
        <f>Model!AP148*Model!CT148</f>
        <v>188.55873550821482</v>
      </c>
      <c r="DV148" s="40">
        <f>Model!AQ148*Model!CU148</f>
        <v>188.55873550821482</v>
      </c>
      <c r="DW148" s="40">
        <f>Model!AR148*Model!CV148</f>
        <v>188.55873550821482</v>
      </c>
      <c r="DX148" s="40">
        <f>Model!AS148*Model!CW148</f>
        <v>131.99111485575037</v>
      </c>
      <c r="DY148" s="40">
        <f>Model!AT148*Model!CX148</f>
        <v>188.55873550821482</v>
      </c>
      <c r="DZ148" s="40">
        <f>Model!AU148*Model!CY148</f>
        <v>188.55873550821482</v>
      </c>
      <c r="EA148" s="40">
        <f>Model!AV148*Model!CZ148</f>
        <v>188.55873550821482</v>
      </c>
      <c r="EB148" s="40">
        <f>Model!AW148*Model!DA148</f>
        <v>188.55873550821482</v>
      </c>
      <c r="EC148" s="40">
        <f>Model!AX148*Model!DB148</f>
        <v>131.99111485575037</v>
      </c>
      <c r="ED148" s="40">
        <f>Model!AY148*Model!DC148</f>
        <v>188.55873550821482</v>
      </c>
      <c r="EE148" s="40">
        <f>Model!AZ148*Model!DD148</f>
        <v>188.55873550821482</v>
      </c>
      <c r="EF148" s="40">
        <f>Model!BA148*Model!DE148</f>
        <v>188.55873550821482</v>
      </c>
      <c r="EG148" s="40">
        <f>Model!BB148*Model!DF148</f>
        <v>188.55873550821482</v>
      </c>
      <c r="EH148" s="40">
        <f>Model!BC148*Model!DG148</f>
        <v>131.99111485575037</v>
      </c>
      <c r="EI148" s="36"/>
      <c r="EJ148" s="36"/>
      <c r="EK148" s="36"/>
      <c r="EL148" s="36"/>
      <c r="EM148" s="36"/>
      <c r="EN148" s="36"/>
      <c r="EO148" s="36"/>
      <c r="EP148" s="36"/>
      <c r="EQ148" s="36"/>
      <c r="ER148" s="36"/>
      <c r="ES148" s="36"/>
      <c r="ET148" s="36"/>
      <c r="EU148" s="36"/>
    </row>
    <row r="149" spans="1:151">
      <c r="A149">
        <v>1120</v>
      </c>
      <c r="B149" s="29">
        <f>INDEX('Customer Longevity'!$A$7:$A$206,MATCH(Scratch!A149,'Customer Longevity'!$B$7:$B$206,0))</f>
        <v>11.700368205226761</v>
      </c>
      <c r="C149" s="3">
        <f ca="1">VLOOKUP(A149,'Average Balance'!A:B,2,FALSE)</f>
        <v>32793.633793150686</v>
      </c>
      <c r="D149" s="3"/>
      <c r="E149" s="29">
        <f>INDEX('Distance to Each Branch'!$C$7:$C$806,MATCH(Scratch!$A149&amp;Scratch!E$14,'Distance to Each Branch'!$K$7:$K$806,0))</f>
        <v>7.2691227881718659</v>
      </c>
      <c r="F149" s="29">
        <f>INDEX('Distance to Each Branch'!$C$7:$C$806,MATCH(Scratch!$A149&amp;Scratch!F$14,'Distance to Each Branch'!$K$7:$K$806,0))</f>
        <v>1.8130796706377388</v>
      </c>
      <c r="G149" s="29">
        <f>INDEX('Distance to Each Branch'!$C$7:$C$806,MATCH(Scratch!$A149&amp;Scratch!G$14,'Distance to Each Branch'!$K$7:$K$806,0))</f>
        <v>4.2352294515219997</v>
      </c>
      <c r="H149" s="29">
        <f>INDEX('Distance to Each Branch'!$C$7:$C$806,MATCH(Scratch!$A149&amp;Scratch!H$14,'Distance to Each Branch'!$K$7:$K$806,0))</f>
        <v>2.8627440856591799</v>
      </c>
      <c r="I149" s="29" t="str">
        <f t="shared" si="27"/>
        <v>Branch B</v>
      </c>
      <c r="K149" s="34">
        <f>MIN(Model!E149:'Model'!H149)</f>
        <v>1.8130796706377388</v>
      </c>
      <c r="L149" s="34">
        <v>0</v>
      </c>
      <c r="M149" s="29">
        <f>IF(Model!E149=Model!$K149,SMALL(Model!$E149:'Model'!$H149,2)-Model!$K149,0)</f>
        <v>0</v>
      </c>
      <c r="N149" s="29">
        <f>IF(Model!F149=Model!$K149,SMALL(Model!$E149:'Model'!$H149,2)-Model!$K149,0)</f>
        <v>1.0496644150214411</v>
      </c>
      <c r="O149" s="29">
        <f>IF(Model!G149=Model!$K149,SMALL(Model!$E149:'Model'!$H149,2)-Model!$K149,0)</f>
        <v>0</v>
      </c>
      <c r="P149" s="29">
        <f>IF(Model!H149=Model!$K149,SMALL(Model!$E149:'Model'!$H149,2)-Model!$K149,0)</f>
        <v>0</v>
      </c>
      <c r="R149" s="23">
        <v>1</v>
      </c>
      <c r="S149" s="23">
        <f>(1-IF(Model!M149=0,0,INDEX('Branch Closure Driven Attrition'!$D$9:$G$12,MATCH(Model!$B149,'Branch Closure Driven Attrition'!$C$9:$C$12,TRUE),MATCH(Model!M149,'Branch Closure Driven Attrition'!$D$8:$G$8,TRUE))))</f>
        <v>1</v>
      </c>
      <c r="T149" s="23">
        <f>(1-IF(Model!N149=0,0,INDEX('Branch Closure Driven Attrition'!$D$9:$G$12,MATCH(Model!$B149,'Branch Closure Driven Attrition'!$C$9:$C$12,TRUE),MATCH(Model!N149,'Branch Closure Driven Attrition'!$D$8:$G$8,TRUE))))</f>
        <v>0.65</v>
      </c>
      <c r="U149" s="23">
        <f>(1-IF(Model!O149=0,0,INDEX('Branch Closure Driven Attrition'!$D$9:$G$12,MATCH(Model!$B149,'Branch Closure Driven Attrition'!$C$9:$C$12,TRUE),MATCH(Model!O149,'Branch Closure Driven Attrition'!$D$8:$G$8,TRUE))))</f>
        <v>1</v>
      </c>
      <c r="V149" s="23">
        <f>(1-IF(Model!P149=0,0,INDEX('Branch Closure Driven Attrition'!$D$9:$G$12,MATCH(Model!$B149,'Branch Closure Driven Attrition'!$C$9:$C$12,TRUE),MATCH(Model!P149,'Branch Closure Driven Attrition'!$D$8:$G$8,TRUE))))</f>
        <v>1</v>
      </c>
      <c r="W149" s="29"/>
      <c r="X149" s="23">
        <f>Model!R149</f>
        <v>1</v>
      </c>
      <c r="Y149" s="23">
        <f>IF(Model!$C149&lt;'Fee Driven Attrition'!$I$8,1-IF(Model!Y$13='Fee Driven Attrition'!$J$7,'Fee Driven Attrition'!$J$8,'Fee Driven Attrition'!$K$8),1)</f>
        <v>1</v>
      </c>
      <c r="Z149" s="23">
        <f>IF(Model!$C149&lt;'Fee Driven Attrition'!$I$9,1-IF(Model!Z$13='Fee Driven Attrition'!$J$7,'Fee Driven Attrition'!$J$9,'Fee Driven Attrition'!$K$9),1)</f>
        <v>1</v>
      </c>
      <c r="AA149" s="23">
        <f>IF(Model!$C149&lt;'Fee Driven Attrition'!$I$8,1-IF(Model!AA$13='Fee Driven Attrition'!$J$7,'Fee Driven Attrition'!$J$8,'Fee Driven Attrition'!$K$8),1)</f>
        <v>1</v>
      </c>
      <c r="AB149" s="23">
        <f>IF(Model!$C149&lt;'Fee Driven Attrition'!$I$9,1-IF(Model!AB$13='Fee Driven Attrition'!$J$7,'Fee Driven Attrition'!$J$9,'Fee Driven Attrition'!$K$9),1)</f>
        <v>1</v>
      </c>
      <c r="AC149" s="29"/>
      <c r="AD149" s="23"/>
      <c r="AE149" s="23">
        <f>INDEX(Model!$R149:$V149,,MATCH(Model!AE$14,Model!$R$14:'Model'!$V$14,FALSE))*INDEX(Model!$X149:$AB149,MATCH(Model!AE$12+Model!AE$13,Model!$X$14:$AB$14,FALSE))</f>
        <v>1</v>
      </c>
      <c r="AF149" s="23">
        <f>INDEX(Model!$R149:$V149,,MATCH(Model!AF$14,Model!$R$14:'Model'!$V$14,FALSE))*INDEX(Model!$X149:$AB149,MATCH(Model!AF$12+Model!AF$13,Model!$X$14:$AB$14,FALSE))</f>
        <v>1</v>
      </c>
      <c r="AG149" s="23">
        <f>INDEX(Model!$R149:$V149,,MATCH(Model!AG$14,Model!$R$14:'Model'!$V$14,FALSE))*INDEX(Model!$X149:$AB149,MATCH(Model!AG$12+Model!AG$13,Model!$X$14:$AB$14,FALSE))</f>
        <v>0.65</v>
      </c>
      <c r="AH149" s="23">
        <f>INDEX(Model!$R149:$V149,,MATCH(Model!AH$14,Model!$R$14:'Model'!$V$14,FALSE))*INDEX(Model!$X149:$AB149,MATCH(Model!AH$12+Model!AH$13,Model!$X$14:$AB$14,FALSE))</f>
        <v>1</v>
      </c>
      <c r="AI149" s="23">
        <f>INDEX(Model!$R149:$V149,,MATCH(Model!AI$14,Model!$R$14:'Model'!$V$14,FALSE))*INDEX(Model!$X149:$AB149,MATCH(Model!AI$12+Model!AI$13,Model!$X$14:$AB$14,FALSE))</f>
        <v>1</v>
      </c>
      <c r="AJ149" s="23">
        <f>INDEX(Model!$R149:$V149,,MATCH(Model!AJ$14,Model!$R$14:'Model'!$V$14,FALSE))*INDEX(Model!$X149:$AB149,MATCH(Model!AJ$12+Model!AJ$13,Model!$X$14:$AB$14,FALSE))</f>
        <v>1</v>
      </c>
      <c r="AK149" s="23">
        <f>INDEX(Model!$R149:$V149,,MATCH(Model!AK$14,Model!$R$14:'Model'!$V$14,FALSE))*INDEX(Model!$X149:$AB149,MATCH(Model!AK$12+Model!AK$13,Model!$X$14:$AB$14,FALSE))</f>
        <v>1</v>
      </c>
      <c r="AL149" s="23">
        <f>INDEX(Model!$R149:$V149,,MATCH(Model!AL$14,Model!$R$14:'Model'!$V$14,FALSE))*INDEX(Model!$X149:$AB149,MATCH(Model!AL$12+Model!AL$13,Model!$X$14:$AB$14,FALSE))</f>
        <v>0.65</v>
      </c>
      <c r="AM149" s="23">
        <f>INDEX(Model!$R149:$V149,,MATCH(Model!AM$14,Model!$R$14:'Model'!$V$14,FALSE))*INDEX(Model!$X149:$AB149,MATCH(Model!AM$12+Model!AM$13,Model!$X$14:$AB$14,FALSE))</f>
        <v>1</v>
      </c>
      <c r="AN149" s="23">
        <f>INDEX(Model!$R149:$V149,,MATCH(Model!AN$14,Model!$R$14:'Model'!$V$14,FALSE))*INDEX(Model!$X149:$AB149,MATCH(Model!AN$12+Model!AN$13,Model!$X$14:$AB$14,FALSE))</f>
        <v>1</v>
      </c>
      <c r="AO149" s="23">
        <f>INDEX(Model!$R149:$V149,,MATCH(Model!AO$14,Model!$R$14:'Model'!$V$14,FALSE))*INDEX(Model!$X149:$AB149,MATCH(Model!AO$12+Model!AO$13,Model!$X$14:$AB$14,FALSE))</f>
        <v>1</v>
      </c>
      <c r="AP149" s="23">
        <f>INDEX(Model!$R149:$V149,,MATCH(Model!AP$14,Model!$R$14:'Model'!$V$14,FALSE))*INDEX(Model!$X149:$AB149,MATCH(Model!AP$12+Model!AP$13,Model!$X$14:$AB$14,FALSE))</f>
        <v>1</v>
      </c>
      <c r="AQ149" s="23">
        <f>INDEX(Model!$R149:$V149,,MATCH(Model!AQ$14,Model!$R$14:'Model'!$V$14,FALSE))*INDEX(Model!$X149:$AB149,MATCH(Model!AQ$12+Model!AQ$13,Model!$X$14:$AB$14,FALSE))</f>
        <v>0.65</v>
      </c>
      <c r="AR149" s="23">
        <f>INDEX(Model!$R149:$V149,,MATCH(Model!AR$14,Model!$R$14:'Model'!$V$14,FALSE))*INDEX(Model!$X149:$AB149,MATCH(Model!AR$12+Model!AR$13,Model!$X$14:$AB$14,FALSE))</f>
        <v>1</v>
      </c>
      <c r="AS149" s="23">
        <f>INDEX(Model!$R149:$V149,,MATCH(Model!AS$14,Model!$R$14:'Model'!$V$14,FALSE))*INDEX(Model!$X149:$AB149,MATCH(Model!AS$12+Model!AS$13,Model!$X$14:$AB$14,FALSE))</f>
        <v>1</v>
      </c>
      <c r="AT149" s="23">
        <f>INDEX(Model!$R149:$V149,,MATCH(Model!AT$14,Model!$R$14:'Model'!$V$14,FALSE))*INDEX(Model!$X149:$AB149,MATCH(Model!AT$12+Model!AT$13,Model!$X$14:$AB$14,FALSE))</f>
        <v>1</v>
      </c>
      <c r="AU149" s="23">
        <f>INDEX(Model!$R149:$V149,,MATCH(Model!AU$14,Model!$R$14:'Model'!$V$14,FALSE))*INDEX(Model!$X149:$AB149,MATCH(Model!AU$12+Model!AU$13,Model!$X$14:$AB$14,FALSE))</f>
        <v>1</v>
      </c>
      <c r="AV149" s="23">
        <f>INDEX(Model!$R149:$V149,,MATCH(Model!AV$14,Model!$R$14:'Model'!$V$14,FALSE))*INDEX(Model!$X149:$AB149,MATCH(Model!AV$12+Model!AV$13,Model!$X$14:$AB$14,FALSE))</f>
        <v>0.65</v>
      </c>
      <c r="AW149" s="23">
        <f>INDEX(Model!$R149:$V149,,MATCH(Model!AW$14,Model!$R$14:'Model'!$V$14,FALSE))*INDEX(Model!$X149:$AB149,MATCH(Model!AW$12+Model!AW$13,Model!$X$14:$AB$14,FALSE))</f>
        <v>1</v>
      </c>
      <c r="AX149" s="23">
        <f>INDEX(Model!$R149:$V149,,MATCH(Model!AX$14,Model!$R$14:'Model'!$V$14,FALSE))*INDEX(Model!$X149:$AB149,MATCH(Model!AX$12+Model!AX$13,Model!$X$14:$AB$14,FALSE))</f>
        <v>1</v>
      </c>
      <c r="AY149" s="23">
        <f>INDEX(Model!$R149:$V149,,MATCH(Model!AY$14,Model!$R$14:'Model'!$V$14,FALSE))*INDEX(Model!$X149:$AB149,MATCH(Model!AY$12+Model!AY$13,Model!$X$14:$AB$14,FALSE))</f>
        <v>1</v>
      </c>
      <c r="AZ149" s="23">
        <f>INDEX(Model!$R149:$V149,,MATCH(Model!AZ$14,Model!$R$14:'Model'!$V$14,FALSE))*INDEX(Model!$X149:$AB149,MATCH(Model!AZ$12+Model!AZ$13,Model!$X$14:$AB$14,FALSE))</f>
        <v>1</v>
      </c>
      <c r="BA149" s="23">
        <f>INDEX(Model!$R149:$V149,,MATCH(Model!BA$14,Model!$R$14:'Model'!$V$14,FALSE))*INDEX(Model!$X149:$AB149,MATCH(Model!BA$12+Model!BA$13,Model!$X$14:$AB$14,FALSE))</f>
        <v>0.65</v>
      </c>
      <c r="BB149" s="23">
        <f>INDEX(Model!$R149:$V149,,MATCH(Model!BB$14,Model!$R$14:'Model'!$V$14,FALSE))*INDEX(Model!$X149:$AB149,MATCH(Model!BB$12+Model!BB$13,Model!$X$14:$AB$14,FALSE))</f>
        <v>1</v>
      </c>
      <c r="BC149" s="23">
        <f>INDEX(Model!$R149:$V149,,MATCH(Model!BC$14,Model!$R$14:'Model'!$V$14,FALSE))*INDEX(Model!$X149:$AB149,MATCH(Model!BC$12+Model!BC$13,Model!$X$14:$AB$14,FALSE))</f>
        <v>1</v>
      </c>
      <c r="BD149" s="60"/>
      <c r="BE149" s="33">
        <f>Model!C149*1%</f>
        <v>327.93633793150684</v>
      </c>
      <c r="BF149" s="1"/>
      <c r="BG149" s="1"/>
      <c r="BH149" s="38">
        <f>IF(Model!$C149&lt;Model!CI$12,Model!CI$13,0)</f>
        <v>0</v>
      </c>
      <c r="BI149" s="38">
        <f>IF(Model!$C149&lt;Model!CJ$12,Model!CJ$13,0)</f>
        <v>0</v>
      </c>
      <c r="BJ149" s="38">
        <f>IF(Model!$C149&lt;Model!CK$12,Model!CK$13,0)</f>
        <v>0</v>
      </c>
      <c r="BK149" s="38">
        <f>IF(Model!$C149&lt;Model!CL$12,Model!CL$13,0)</f>
        <v>0</v>
      </c>
      <c r="BL149" s="38">
        <f>IF(Model!$C149&lt;Model!CM$12,Model!CM$13,0)</f>
        <v>0</v>
      </c>
      <c r="BM149" s="38">
        <f>IF(Model!$C149&lt;Model!CN$12,Model!CN$13,0)</f>
        <v>0</v>
      </c>
      <c r="BN149" s="38">
        <f>IF(Model!$C149&lt;Model!CO$12,Model!CO$13,0)</f>
        <v>0</v>
      </c>
      <c r="BO149" s="38">
        <f>IF(Model!$C149&lt;Model!CP$12,Model!CP$13,0)</f>
        <v>0</v>
      </c>
      <c r="BP149" s="38">
        <f>IF(Model!$C149&lt;Model!CQ$12,Model!CQ$13,0)</f>
        <v>0</v>
      </c>
      <c r="BQ149" s="38">
        <f>IF(Model!$C149&lt;Model!CR$12,Model!CR$13,0)</f>
        <v>0</v>
      </c>
      <c r="BR149" s="38">
        <f>IF(Model!$C149&lt;Model!CS$12,Model!CS$13,0)</f>
        <v>0</v>
      </c>
      <c r="BS149" s="38">
        <f>IF(Model!$C149&lt;Model!CT$12,Model!CT$13,0)</f>
        <v>0</v>
      </c>
      <c r="BT149" s="38">
        <f>IF(Model!$C149&lt;Model!CU$12,Model!CU$13,0)</f>
        <v>0</v>
      </c>
      <c r="BU149" s="38">
        <f>IF(Model!$C149&lt;Model!CV$12,Model!CV$13,0)</f>
        <v>0</v>
      </c>
      <c r="BV149" s="38">
        <f>IF(Model!$C149&lt;Model!CW$12,Model!CW$13,0)</f>
        <v>0</v>
      </c>
      <c r="BW149" s="38">
        <f>IF(Model!$C149&lt;Model!CX$12,Model!CX$13,0)</f>
        <v>0</v>
      </c>
      <c r="BX149" s="38">
        <f>IF(Model!$C149&lt;Model!CY$12,Model!CY$13,0)</f>
        <v>0</v>
      </c>
      <c r="BY149" s="38">
        <f>IF(Model!$C149&lt;Model!CZ$12,Model!CZ$13,0)</f>
        <v>0</v>
      </c>
      <c r="BZ149" s="38">
        <f>IF(Model!$C149&lt;Model!DA$12,Model!DA$13,0)</f>
        <v>0</v>
      </c>
      <c r="CA149" s="38">
        <f>IF(Model!$C149&lt;Model!DB$12,Model!DB$13,0)</f>
        <v>0</v>
      </c>
      <c r="CB149" s="38">
        <f>IF(Model!$C149&lt;Model!DC$12,Model!DC$13,0)</f>
        <v>0</v>
      </c>
      <c r="CC149" s="38">
        <f>IF(Model!$C149&lt;Model!DD$12,Model!DD$13,0)</f>
        <v>0</v>
      </c>
      <c r="CD149" s="38">
        <f>IF(Model!$C149&lt;Model!DE$12,Model!DE$13,0)</f>
        <v>0</v>
      </c>
      <c r="CE149" s="38">
        <f>IF(Model!$C149&lt;Model!DF$12,Model!DF$13,0)</f>
        <v>0</v>
      </c>
      <c r="CF149" s="38">
        <f>IF(Model!$C149&lt;Model!DG$12,Model!DG$13,0)</f>
        <v>0</v>
      </c>
      <c r="CG149" s="1"/>
      <c r="CH149" s="1"/>
      <c r="CI149" s="40">
        <f>Model!$BE149+Model!BH149-50</f>
        <v>277.93633793150684</v>
      </c>
      <c r="CJ149" s="40">
        <f>Model!$BE149+Model!BI149-50</f>
        <v>277.93633793150684</v>
      </c>
      <c r="CK149" s="40">
        <f>Model!$BE149+Model!BJ149-50</f>
        <v>277.93633793150684</v>
      </c>
      <c r="CL149" s="40">
        <f>Model!$BE149+Model!BK149-50</f>
        <v>277.93633793150684</v>
      </c>
      <c r="CM149" s="40">
        <f>Model!$BE149+Model!BL149-50</f>
        <v>277.93633793150684</v>
      </c>
      <c r="CN149" s="40">
        <f>Model!$BE149+Model!BM149-50</f>
        <v>277.93633793150684</v>
      </c>
      <c r="CO149" s="40">
        <f>Model!$BE149+Model!BN149-50</f>
        <v>277.93633793150684</v>
      </c>
      <c r="CP149" s="40">
        <f>Model!$BE149+Model!BO149-50</f>
        <v>277.93633793150684</v>
      </c>
      <c r="CQ149" s="40">
        <f>Model!$BE149+Model!BP149-50</f>
        <v>277.93633793150684</v>
      </c>
      <c r="CR149" s="40">
        <f>Model!$BE149+Model!BQ149-50</f>
        <v>277.93633793150684</v>
      </c>
      <c r="CS149" s="40">
        <f>Model!$BE149+Model!BR149-50</f>
        <v>277.93633793150684</v>
      </c>
      <c r="CT149" s="40">
        <f>Model!$BE149+Model!BS149-50</f>
        <v>277.93633793150684</v>
      </c>
      <c r="CU149" s="40">
        <f>Model!$BE149+Model!BT149-50</f>
        <v>277.93633793150684</v>
      </c>
      <c r="CV149" s="40">
        <f>Model!$BE149+Model!BU149-50</f>
        <v>277.93633793150684</v>
      </c>
      <c r="CW149" s="40">
        <f>Model!$BE149+Model!BV149-50</f>
        <v>277.93633793150684</v>
      </c>
      <c r="CX149" s="40">
        <f>Model!$BE149+Model!BW149-50</f>
        <v>277.93633793150684</v>
      </c>
      <c r="CY149" s="40">
        <f>Model!$BE149+Model!BX149-50</f>
        <v>277.93633793150684</v>
      </c>
      <c r="CZ149" s="40">
        <f>Model!$BE149+Model!BY149-50</f>
        <v>277.93633793150684</v>
      </c>
      <c r="DA149" s="40">
        <f>Model!$BE149+Model!BZ149-50</f>
        <v>277.93633793150684</v>
      </c>
      <c r="DB149" s="40">
        <f>Model!$BE149+Model!CA149-50</f>
        <v>277.93633793150684</v>
      </c>
      <c r="DC149" s="40">
        <f>Model!$BE149+Model!CB149-50</f>
        <v>277.93633793150684</v>
      </c>
      <c r="DD149" s="40">
        <f>Model!$BE149+Model!CC149-50</f>
        <v>277.93633793150684</v>
      </c>
      <c r="DE149" s="40">
        <f>Model!$BE149+Model!CD149-50</f>
        <v>277.93633793150684</v>
      </c>
      <c r="DF149" s="40">
        <f>Model!$BE149+Model!CE149-50</f>
        <v>277.93633793150684</v>
      </c>
      <c r="DG149" s="40">
        <f>Model!$BE149+Model!CF149-50</f>
        <v>277.93633793150684</v>
      </c>
      <c r="DH149" s="36"/>
      <c r="DI149" s="36"/>
      <c r="DJ149" s="40">
        <f>Model!AE149*Model!CI149</f>
        <v>277.93633793150684</v>
      </c>
      <c r="DK149" s="40">
        <f>Model!AF149*Model!CJ149</f>
        <v>277.93633793150684</v>
      </c>
      <c r="DL149" s="40">
        <f>Model!AG149*Model!CK149</f>
        <v>180.65861965547944</v>
      </c>
      <c r="DM149" s="40">
        <f>Model!AH149*Model!CL149</f>
        <v>277.93633793150684</v>
      </c>
      <c r="DN149" s="40">
        <f>Model!AI149*Model!CM149</f>
        <v>277.93633793150684</v>
      </c>
      <c r="DO149" s="40">
        <f>Model!AJ149*Model!CN149</f>
        <v>277.93633793150684</v>
      </c>
      <c r="DP149" s="40">
        <f>Model!AK149*Model!CO149</f>
        <v>277.93633793150684</v>
      </c>
      <c r="DQ149" s="40">
        <f>Model!AL149*Model!CP149</f>
        <v>180.65861965547944</v>
      </c>
      <c r="DR149" s="40">
        <f>Model!AM149*Model!CQ149</f>
        <v>277.93633793150684</v>
      </c>
      <c r="DS149" s="40">
        <f>Model!AN149*Model!CR149</f>
        <v>277.93633793150684</v>
      </c>
      <c r="DT149" s="40">
        <f>Model!AO149*Model!CS149</f>
        <v>277.93633793150684</v>
      </c>
      <c r="DU149" s="40">
        <f>Model!AP149*Model!CT149</f>
        <v>277.93633793150684</v>
      </c>
      <c r="DV149" s="40">
        <f>Model!AQ149*Model!CU149</f>
        <v>180.65861965547944</v>
      </c>
      <c r="DW149" s="40">
        <f>Model!AR149*Model!CV149</f>
        <v>277.93633793150684</v>
      </c>
      <c r="DX149" s="40">
        <f>Model!AS149*Model!CW149</f>
        <v>277.93633793150684</v>
      </c>
      <c r="DY149" s="40">
        <f>Model!AT149*Model!CX149</f>
        <v>277.93633793150684</v>
      </c>
      <c r="DZ149" s="40">
        <f>Model!AU149*Model!CY149</f>
        <v>277.93633793150684</v>
      </c>
      <c r="EA149" s="40">
        <f>Model!AV149*Model!CZ149</f>
        <v>180.65861965547944</v>
      </c>
      <c r="EB149" s="40">
        <f>Model!AW149*Model!DA149</f>
        <v>277.93633793150684</v>
      </c>
      <c r="EC149" s="40">
        <f>Model!AX149*Model!DB149</f>
        <v>277.93633793150684</v>
      </c>
      <c r="ED149" s="40">
        <f>Model!AY149*Model!DC149</f>
        <v>277.93633793150684</v>
      </c>
      <c r="EE149" s="40">
        <f>Model!AZ149*Model!DD149</f>
        <v>277.93633793150684</v>
      </c>
      <c r="EF149" s="40">
        <f>Model!BA149*Model!DE149</f>
        <v>180.65861965547944</v>
      </c>
      <c r="EG149" s="40">
        <f>Model!BB149*Model!DF149</f>
        <v>277.93633793150684</v>
      </c>
      <c r="EH149" s="40">
        <f>Model!BC149*Model!DG149</f>
        <v>277.93633793150684</v>
      </c>
      <c r="EI149" s="36"/>
      <c r="EJ149" s="36"/>
      <c r="EK149" s="36"/>
      <c r="EL149" s="36"/>
      <c r="EM149" s="36"/>
      <c r="EN149" s="36"/>
      <c r="EO149" s="36"/>
      <c r="EP149" s="36"/>
      <c r="EQ149" s="36"/>
      <c r="ER149" s="36"/>
      <c r="ES149" s="36"/>
      <c r="ET149" s="36"/>
      <c r="EU149" s="36"/>
    </row>
    <row r="150" spans="1:151">
      <c r="A150">
        <v>1156</v>
      </c>
      <c r="B150" s="29">
        <f>INDEX('Customer Longevity'!$A$7:$A$206,MATCH(Scratch!A150,'Customer Longevity'!$B$7:$B$206,0))</f>
        <v>7.8392039702626874</v>
      </c>
      <c r="C150" s="3">
        <f ca="1">VLOOKUP(A150,'Average Balance'!A:B,2,FALSE)</f>
        <v>13110.05899987163</v>
      </c>
      <c r="D150" s="3"/>
      <c r="E150" s="29">
        <f>INDEX('Distance to Each Branch'!$C$7:$C$806,MATCH(Scratch!$A150&amp;Scratch!E$14,'Distance to Each Branch'!$K$7:$K$806,0))</f>
        <v>1.1991880203768657</v>
      </c>
      <c r="F150" s="29">
        <f>INDEX('Distance to Each Branch'!$C$7:$C$806,MATCH(Scratch!$A150&amp;Scratch!F$14,'Distance to Each Branch'!$K$7:$K$806,0))</f>
        <v>2.6570469108087513</v>
      </c>
      <c r="G150" s="29">
        <f>INDEX('Distance to Each Branch'!$C$7:$C$806,MATCH(Scratch!$A150&amp;Scratch!G$14,'Distance to Each Branch'!$K$7:$K$806,0))</f>
        <v>3.9057329027576628</v>
      </c>
      <c r="H150" s="29">
        <f>INDEX('Distance to Each Branch'!$C$7:$C$806,MATCH(Scratch!$A150&amp;Scratch!H$14,'Distance to Each Branch'!$K$7:$K$806,0))</f>
        <v>2.2589003665115759</v>
      </c>
      <c r="I150" s="29" t="str">
        <f t="shared" si="27"/>
        <v>Branch A</v>
      </c>
      <c r="K150" s="34">
        <f>MIN(Model!E150:'Model'!H150)</f>
        <v>1.1991880203768657</v>
      </c>
      <c r="L150" s="34">
        <v>0</v>
      </c>
      <c r="M150" s="29">
        <f>IF(Model!E150=Model!$K150,SMALL(Model!$E150:'Model'!$H150,2)-Model!$K150,0)</f>
        <v>1.0597123461347102</v>
      </c>
      <c r="N150" s="29">
        <f>IF(Model!F150=Model!$K150,SMALL(Model!$E150:'Model'!$H150,2)-Model!$K150,0)</f>
        <v>0</v>
      </c>
      <c r="O150" s="29">
        <f>IF(Model!G150=Model!$K150,SMALL(Model!$E150:'Model'!$H150,2)-Model!$K150,0)</f>
        <v>0</v>
      </c>
      <c r="P150" s="29">
        <f>IF(Model!H150=Model!$K150,SMALL(Model!$E150:'Model'!$H150,2)-Model!$K150,0)</f>
        <v>0</v>
      </c>
      <c r="R150" s="23">
        <v>1</v>
      </c>
      <c r="S150" s="23">
        <f>(1-IF(Model!M150=0,0,INDEX('Branch Closure Driven Attrition'!$D$9:$G$12,MATCH(Model!$B150,'Branch Closure Driven Attrition'!$C$9:$C$12,TRUE),MATCH(Model!M150,'Branch Closure Driven Attrition'!$D$8:$G$8,TRUE))))</f>
        <v>0.65</v>
      </c>
      <c r="T150" s="23">
        <f>(1-IF(Model!N150=0,0,INDEX('Branch Closure Driven Attrition'!$D$9:$G$12,MATCH(Model!$B150,'Branch Closure Driven Attrition'!$C$9:$C$12,TRUE),MATCH(Model!N150,'Branch Closure Driven Attrition'!$D$8:$G$8,TRUE))))</f>
        <v>1</v>
      </c>
      <c r="U150" s="23">
        <f>(1-IF(Model!O150=0,0,INDEX('Branch Closure Driven Attrition'!$D$9:$G$12,MATCH(Model!$B150,'Branch Closure Driven Attrition'!$C$9:$C$12,TRUE),MATCH(Model!O150,'Branch Closure Driven Attrition'!$D$8:$G$8,TRUE))))</f>
        <v>1</v>
      </c>
      <c r="V150" s="23">
        <f>(1-IF(Model!P150=0,0,INDEX('Branch Closure Driven Attrition'!$D$9:$G$12,MATCH(Model!$B150,'Branch Closure Driven Attrition'!$C$9:$C$12,TRUE),MATCH(Model!P150,'Branch Closure Driven Attrition'!$D$8:$G$8,TRUE))))</f>
        <v>1</v>
      </c>
      <c r="W150" s="29"/>
      <c r="X150" s="23">
        <f>Model!R150</f>
        <v>1</v>
      </c>
      <c r="Y150" s="23">
        <f>IF(Model!$C150&lt;'Fee Driven Attrition'!$I$8,1-IF(Model!Y$13='Fee Driven Attrition'!$J$7,'Fee Driven Attrition'!$J$8,'Fee Driven Attrition'!$K$8),1)</f>
        <v>1</v>
      </c>
      <c r="Z150" s="23">
        <f>IF(Model!$C150&lt;'Fee Driven Attrition'!$I$9,1-IF(Model!Z$13='Fee Driven Attrition'!$J$7,'Fee Driven Attrition'!$J$9,'Fee Driven Attrition'!$K$9),1)</f>
        <v>0.95</v>
      </c>
      <c r="AA150" s="23">
        <f>IF(Model!$C150&lt;'Fee Driven Attrition'!$I$8,1-IF(Model!AA$13='Fee Driven Attrition'!$J$7,'Fee Driven Attrition'!$J$8,'Fee Driven Attrition'!$K$8),1)</f>
        <v>1</v>
      </c>
      <c r="AB150" s="23">
        <f>IF(Model!$C150&lt;'Fee Driven Attrition'!$I$9,1-IF(Model!AB$13='Fee Driven Attrition'!$J$7,'Fee Driven Attrition'!$J$9,'Fee Driven Attrition'!$K$9),1)</f>
        <v>0.85</v>
      </c>
      <c r="AC150" s="29"/>
      <c r="AD150" s="23"/>
      <c r="AE150" s="23">
        <f>INDEX(Model!$R150:$V150,,MATCH(Model!AE$14,Model!$R$14:'Model'!$V$14,FALSE))*INDEX(Model!$X150:$AB150,MATCH(Model!AE$12+Model!AE$13,Model!$X$14:$AB$14,FALSE))</f>
        <v>1</v>
      </c>
      <c r="AF150" s="23">
        <f>INDEX(Model!$R150:$V150,,MATCH(Model!AF$14,Model!$R$14:'Model'!$V$14,FALSE))*INDEX(Model!$X150:$AB150,MATCH(Model!AF$12+Model!AF$13,Model!$X$14:$AB$14,FALSE))</f>
        <v>0.65</v>
      </c>
      <c r="AG150" s="23">
        <f>INDEX(Model!$R150:$V150,,MATCH(Model!AG$14,Model!$R$14:'Model'!$V$14,FALSE))*INDEX(Model!$X150:$AB150,MATCH(Model!AG$12+Model!AG$13,Model!$X$14:$AB$14,FALSE))</f>
        <v>1</v>
      </c>
      <c r="AH150" s="23">
        <f>INDEX(Model!$R150:$V150,,MATCH(Model!AH$14,Model!$R$14:'Model'!$V$14,FALSE))*INDEX(Model!$X150:$AB150,MATCH(Model!AH$12+Model!AH$13,Model!$X$14:$AB$14,FALSE))</f>
        <v>1</v>
      </c>
      <c r="AI150" s="23">
        <f>INDEX(Model!$R150:$V150,,MATCH(Model!AI$14,Model!$R$14:'Model'!$V$14,FALSE))*INDEX(Model!$X150:$AB150,MATCH(Model!AI$12+Model!AI$13,Model!$X$14:$AB$14,FALSE))</f>
        <v>1</v>
      </c>
      <c r="AJ150" s="23">
        <f>INDEX(Model!$R150:$V150,,MATCH(Model!AJ$14,Model!$R$14:'Model'!$V$14,FALSE))*INDEX(Model!$X150:$AB150,MATCH(Model!AJ$12+Model!AJ$13,Model!$X$14:$AB$14,FALSE))</f>
        <v>1</v>
      </c>
      <c r="AK150" s="23">
        <f>INDEX(Model!$R150:$V150,,MATCH(Model!AK$14,Model!$R$14:'Model'!$V$14,FALSE))*INDEX(Model!$X150:$AB150,MATCH(Model!AK$12+Model!AK$13,Model!$X$14:$AB$14,FALSE))</f>
        <v>0.65</v>
      </c>
      <c r="AL150" s="23">
        <f>INDEX(Model!$R150:$V150,,MATCH(Model!AL$14,Model!$R$14:'Model'!$V$14,FALSE))*INDEX(Model!$X150:$AB150,MATCH(Model!AL$12+Model!AL$13,Model!$X$14:$AB$14,FALSE))</f>
        <v>1</v>
      </c>
      <c r="AM150" s="23">
        <f>INDEX(Model!$R150:$V150,,MATCH(Model!AM$14,Model!$R$14:'Model'!$V$14,FALSE))*INDEX(Model!$X150:$AB150,MATCH(Model!AM$12+Model!AM$13,Model!$X$14:$AB$14,FALSE))</f>
        <v>1</v>
      </c>
      <c r="AN150" s="23">
        <f>INDEX(Model!$R150:$V150,,MATCH(Model!AN$14,Model!$R$14:'Model'!$V$14,FALSE))*INDEX(Model!$X150:$AB150,MATCH(Model!AN$12+Model!AN$13,Model!$X$14:$AB$14,FALSE))</f>
        <v>1</v>
      </c>
      <c r="AO150" s="23">
        <f>INDEX(Model!$R150:$V150,,MATCH(Model!AO$14,Model!$R$14:'Model'!$V$14,FALSE))*INDEX(Model!$X150:$AB150,MATCH(Model!AO$12+Model!AO$13,Model!$X$14:$AB$14,FALSE))</f>
        <v>0.95</v>
      </c>
      <c r="AP150" s="23">
        <f>INDEX(Model!$R150:$V150,,MATCH(Model!AP$14,Model!$R$14:'Model'!$V$14,FALSE))*INDEX(Model!$X150:$AB150,MATCH(Model!AP$12+Model!AP$13,Model!$X$14:$AB$14,FALSE))</f>
        <v>0.61749999999999994</v>
      </c>
      <c r="AQ150" s="23">
        <f>INDEX(Model!$R150:$V150,,MATCH(Model!AQ$14,Model!$R$14:'Model'!$V$14,FALSE))*INDEX(Model!$X150:$AB150,MATCH(Model!AQ$12+Model!AQ$13,Model!$X$14:$AB$14,FALSE))</f>
        <v>0.95</v>
      </c>
      <c r="AR150" s="23">
        <f>INDEX(Model!$R150:$V150,,MATCH(Model!AR$14,Model!$R$14:'Model'!$V$14,FALSE))*INDEX(Model!$X150:$AB150,MATCH(Model!AR$12+Model!AR$13,Model!$X$14:$AB$14,FALSE))</f>
        <v>0.95</v>
      </c>
      <c r="AS150" s="23">
        <f>INDEX(Model!$R150:$V150,,MATCH(Model!AS$14,Model!$R$14:'Model'!$V$14,FALSE))*INDEX(Model!$X150:$AB150,MATCH(Model!AS$12+Model!AS$13,Model!$X$14:$AB$14,FALSE))</f>
        <v>0.95</v>
      </c>
      <c r="AT150" s="23">
        <f>INDEX(Model!$R150:$V150,,MATCH(Model!AT$14,Model!$R$14:'Model'!$V$14,FALSE))*INDEX(Model!$X150:$AB150,MATCH(Model!AT$12+Model!AT$13,Model!$X$14:$AB$14,FALSE))</f>
        <v>1</v>
      </c>
      <c r="AU150" s="23">
        <f>INDEX(Model!$R150:$V150,,MATCH(Model!AU$14,Model!$R$14:'Model'!$V$14,FALSE))*INDEX(Model!$X150:$AB150,MATCH(Model!AU$12+Model!AU$13,Model!$X$14:$AB$14,FALSE))</f>
        <v>0.65</v>
      </c>
      <c r="AV150" s="23">
        <f>INDEX(Model!$R150:$V150,,MATCH(Model!AV$14,Model!$R$14:'Model'!$V$14,FALSE))*INDEX(Model!$X150:$AB150,MATCH(Model!AV$12+Model!AV$13,Model!$X$14:$AB$14,FALSE))</f>
        <v>1</v>
      </c>
      <c r="AW150" s="23">
        <f>INDEX(Model!$R150:$V150,,MATCH(Model!AW$14,Model!$R$14:'Model'!$V$14,FALSE))*INDEX(Model!$X150:$AB150,MATCH(Model!AW$12+Model!AW$13,Model!$X$14:$AB$14,FALSE))</f>
        <v>1</v>
      </c>
      <c r="AX150" s="23">
        <f>INDEX(Model!$R150:$V150,,MATCH(Model!AX$14,Model!$R$14:'Model'!$V$14,FALSE))*INDEX(Model!$X150:$AB150,MATCH(Model!AX$12+Model!AX$13,Model!$X$14:$AB$14,FALSE))</f>
        <v>1</v>
      </c>
      <c r="AY150" s="23">
        <f>INDEX(Model!$R150:$V150,,MATCH(Model!AY$14,Model!$R$14:'Model'!$V$14,FALSE))*INDEX(Model!$X150:$AB150,MATCH(Model!AY$12+Model!AY$13,Model!$X$14:$AB$14,FALSE))</f>
        <v>0.85</v>
      </c>
      <c r="AZ150" s="23">
        <f>INDEX(Model!$R150:$V150,,MATCH(Model!AZ$14,Model!$R$14:'Model'!$V$14,FALSE))*INDEX(Model!$X150:$AB150,MATCH(Model!AZ$12+Model!AZ$13,Model!$X$14:$AB$14,FALSE))</f>
        <v>0.55249999999999999</v>
      </c>
      <c r="BA150" s="23">
        <f>INDEX(Model!$R150:$V150,,MATCH(Model!BA$14,Model!$R$14:'Model'!$V$14,FALSE))*INDEX(Model!$X150:$AB150,MATCH(Model!BA$12+Model!BA$13,Model!$X$14:$AB$14,FALSE))</f>
        <v>0.85</v>
      </c>
      <c r="BB150" s="23">
        <f>INDEX(Model!$R150:$V150,,MATCH(Model!BB$14,Model!$R$14:'Model'!$V$14,FALSE))*INDEX(Model!$X150:$AB150,MATCH(Model!BB$12+Model!BB$13,Model!$X$14:$AB$14,FALSE))</f>
        <v>0.85</v>
      </c>
      <c r="BC150" s="23">
        <f>INDEX(Model!$R150:$V150,,MATCH(Model!BC$14,Model!$R$14:'Model'!$V$14,FALSE))*INDEX(Model!$X150:$AB150,MATCH(Model!BC$12+Model!BC$13,Model!$X$14:$AB$14,FALSE))</f>
        <v>0.85</v>
      </c>
      <c r="BD150" s="60"/>
      <c r="BE150" s="33">
        <f>Model!C150*1%</f>
        <v>131.10058999871629</v>
      </c>
      <c r="BF150" s="1"/>
      <c r="BG150" s="1"/>
      <c r="BH150" s="38">
        <f>IF(Model!$C150&lt;Model!CI$12,Model!CI$13,0)</f>
        <v>0</v>
      </c>
      <c r="BI150" s="38">
        <f>IF(Model!$C150&lt;Model!CJ$12,Model!CJ$13,0)</f>
        <v>0</v>
      </c>
      <c r="BJ150" s="38">
        <f>IF(Model!$C150&lt;Model!CK$12,Model!CK$13,0)</f>
        <v>0</v>
      </c>
      <c r="BK150" s="38">
        <f>IF(Model!$C150&lt;Model!CL$12,Model!CL$13,0)</f>
        <v>0</v>
      </c>
      <c r="BL150" s="38">
        <f>IF(Model!$C150&lt;Model!CM$12,Model!CM$13,0)</f>
        <v>0</v>
      </c>
      <c r="BM150" s="38">
        <f>IF(Model!$C150&lt;Model!CN$12,Model!CN$13,0)</f>
        <v>0</v>
      </c>
      <c r="BN150" s="38">
        <f>IF(Model!$C150&lt;Model!CO$12,Model!CO$13,0)</f>
        <v>0</v>
      </c>
      <c r="BO150" s="38">
        <f>IF(Model!$C150&lt;Model!CP$12,Model!CP$13,0)</f>
        <v>0</v>
      </c>
      <c r="BP150" s="38">
        <f>IF(Model!$C150&lt;Model!CQ$12,Model!CQ$13,0)</f>
        <v>0</v>
      </c>
      <c r="BQ150" s="38">
        <f>IF(Model!$C150&lt;Model!CR$12,Model!CR$13,0)</f>
        <v>0</v>
      </c>
      <c r="BR150" s="38">
        <f>IF(Model!$C150&lt;Model!CS$12,Model!CS$13,0)</f>
        <v>40</v>
      </c>
      <c r="BS150" s="38">
        <f>IF(Model!$C150&lt;Model!CT$12,Model!CT$13,0)</f>
        <v>40</v>
      </c>
      <c r="BT150" s="38">
        <f>IF(Model!$C150&lt;Model!CU$12,Model!CU$13,0)</f>
        <v>40</v>
      </c>
      <c r="BU150" s="38">
        <f>IF(Model!$C150&lt;Model!CV$12,Model!CV$13,0)</f>
        <v>40</v>
      </c>
      <c r="BV150" s="38">
        <f>IF(Model!$C150&lt;Model!CW$12,Model!CW$13,0)</f>
        <v>40</v>
      </c>
      <c r="BW150" s="38">
        <f>IF(Model!$C150&lt;Model!CX$12,Model!CX$13,0)</f>
        <v>0</v>
      </c>
      <c r="BX150" s="38">
        <f>IF(Model!$C150&lt;Model!CY$12,Model!CY$13,0)</f>
        <v>0</v>
      </c>
      <c r="BY150" s="38">
        <f>IF(Model!$C150&lt;Model!CZ$12,Model!CZ$13,0)</f>
        <v>0</v>
      </c>
      <c r="BZ150" s="38">
        <f>IF(Model!$C150&lt;Model!DA$12,Model!DA$13,0)</f>
        <v>0</v>
      </c>
      <c r="CA150" s="38">
        <f>IF(Model!$C150&lt;Model!DB$12,Model!DB$13,0)</f>
        <v>0</v>
      </c>
      <c r="CB150" s="38">
        <f>IF(Model!$C150&lt;Model!DC$12,Model!DC$13,0)</f>
        <v>60</v>
      </c>
      <c r="CC150" s="38">
        <f>IF(Model!$C150&lt;Model!DD$12,Model!DD$13,0)</f>
        <v>60</v>
      </c>
      <c r="CD150" s="38">
        <f>IF(Model!$C150&lt;Model!DE$12,Model!DE$13,0)</f>
        <v>60</v>
      </c>
      <c r="CE150" s="38">
        <f>IF(Model!$C150&lt;Model!DF$12,Model!DF$13,0)</f>
        <v>60</v>
      </c>
      <c r="CF150" s="38">
        <f>IF(Model!$C150&lt;Model!DG$12,Model!DG$13,0)</f>
        <v>60</v>
      </c>
      <c r="CG150" s="1"/>
      <c r="CH150" s="1"/>
      <c r="CI150" s="40">
        <f>Model!$BE150+Model!BH150-50</f>
        <v>81.100589998716288</v>
      </c>
      <c r="CJ150" s="40">
        <f>Model!$BE150+Model!BI150-50</f>
        <v>81.100589998716288</v>
      </c>
      <c r="CK150" s="40">
        <f>Model!$BE150+Model!BJ150-50</f>
        <v>81.100589998716288</v>
      </c>
      <c r="CL150" s="40">
        <f>Model!$BE150+Model!BK150-50</f>
        <v>81.100589998716288</v>
      </c>
      <c r="CM150" s="40">
        <f>Model!$BE150+Model!BL150-50</f>
        <v>81.100589998716288</v>
      </c>
      <c r="CN150" s="40">
        <f>Model!$BE150+Model!BM150-50</f>
        <v>81.100589998716288</v>
      </c>
      <c r="CO150" s="40">
        <f>Model!$BE150+Model!BN150-50</f>
        <v>81.100589998716288</v>
      </c>
      <c r="CP150" s="40">
        <f>Model!$BE150+Model!BO150-50</f>
        <v>81.100589998716288</v>
      </c>
      <c r="CQ150" s="40">
        <f>Model!$BE150+Model!BP150-50</f>
        <v>81.100589998716288</v>
      </c>
      <c r="CR150" s="40">
        <f>Model!$BE150+Model!BQ150-50</f>
        <v>81.100589998716288</v>
      </c>
      <c r="CS150" s="40">
        <f>Model!$BE150+Model!BR150-50</f>
        <v>121.10058999871629</v>
      </c>
      <c r="CT150" s="40">
        <f>Model!$BE150+Model!BS150-50</f>
        <v>121.10058999871629</v>
      </c>
      <c r="CU150" s="40">
        <f>Model!$BE150+Model!BT150-50</f>
        <v>121.10058999871629</v>
      </c>
      <c r="CV150" s="40">
        <f>Model!$BE150+Model!BU150-50</f>
        <v>121.10058999871629</v>
      </c>
      <c r="CW150" s="40">
        <f>Model!$BE150+Model!BV150-50</f>
        <v>121.10058999871629</v>
      </c>
      <c r="CX150" s="40">
        <f>Model!$BE150+Model!BW150-50</f>
        <v>81.100589998716288</v>
      </c>
      <c r="CY150" s="40">
        <f>Model!$BE150+Model!BX150-50</f>
        <v>81.100589998716288</v>
      </c>
      <c r="CZ150" s="40">
        <f>Model!$BE150+Model!BY150-50</f>
        <v>81.100589998716288</v>
      </c>
      <c r="DA150" s="40">
        <f>Model!$BE150+Model!BZ150-50</f>
        <v>81.100589998716288</v>
      </c>
      <c r="DB150" s="40">
        <f>Model!$BE150+Model!CA150-50</f>
        <v>81.100589998716288</v>
      </c>
      <c r="DC150" s="40">
        <f>Model!$BE150+Model!CB150-50</f>
        <v>141.10058999871629</v>
      </c>
      <c r="DD150" s="40">
        <f>Model!$BE150+Model!CC150-50</f>
        <v>141.10058999871629</v>
      </c>
      <c r="DE150" s="40">
        <f>Model!$BE150+Model!CD150-50</f>
        <v>141.10058999871629</v>
      </c>
      <c r="DF150" s="40">
        <f>Model!$BE150+Model!CE150-50</f>
        <v>141.10058999871629</v>
      </c>
      <c r="DG150" s="40">
        <f>Model!$BE150+Model!CF150-50</f>
        <v>141.10058999871629</v>
      </c>
      <c r="DH150" s="36"/>
      <c r="DI150" s="36"/>
      <c r="DJ150" s="40">
        <f>Model!AE150*Model!CI150</f>
        <v>81.100589998716288</v>
      </c>
      <c r="DK150" s="40">
        <f>Model!AF150*Model!CJ150</f>
        <v>52.71538349916559</v>
      </c>
      <c r="DL150" s="40">
        <f>Model!AG150*Model!CK150</f>
        <v>81.100589998716288</v>
      </c>
      <c r="DM150" s="40">
        <f>Model!AH150*Model!CL150</f>
        <v>81.100589998716288</v>
      </c>
      <c r="DN150" s="40">
        <f>Model!AI150*Model!CM150</f>
        <v>81.100589998716288</v>
      </c>
      <c r="DO150" s="40">
        <f>Model!AJ150*Model!CN150</f>
        <v>81.100589998716288</v>
      </c>
      <c r="DP150" s="40">
        <f>Model!AK150*Model!CO150</f>
        <v>52.71538349916559</v>
      </c>
      <c r="DQ150" s="40">
        <f>Model!AL150*Model!CP150</f>
        <v>81.100589998716288</v>
      </c>
      <c r="DR150" s="40">
        <f>Model!AM150*Model!CQ150</f>
        <v>81.100589998716288</v>
      </c>
      <c r="DS150" s="40">
        <f>Model!AN150*Model!CR150</f>
        <v>81.100589998716288</v>
      </c>
      <c r="DT150" s="40">
        <f>Model!AO150*Model!CS150</f>
        <v>115.04556049878047</v>
      </c>
      <c r="DU150" s="40">
        <f>Model!AP150*Model!CT150</f>
        <v>74.779614324207301</v>
      </c>
      <c r="DV150" s="40">
        <f>Model!AQ150*Model!CU150</f>
        <v>115.04556049878047</v>
      </c>
      <c r="DW150" s="40">
        <f>Model!AR150*Model!CV150</f>
        <v>115.04556049878047</v>
      </c>
      <c r="DX150" s="40">
        <f>Model!AS150*Model!CW150</f>
        <v>115.04556049878047</v>
      </c>
      <c r="DY150" s="40">
        <f>Model!AT150*Model!CX150</f>
        <v>81.100589998716288</v>
      </c>
      <c r="DZ150" s="40">
        <f>Model!AU150*Model!CY150</f>
        <v>52.71538349916559</v>
      </c>
      <c r="EA150" s="40">
        <f>Model!AV150*Model!CZ150</f>
        <v>81.100589998716288</v>
      </c>
      <c r="EB150" s="40">
        <f>Model!AW150*Model!DA150</f>
        <v>81.100589998716288</v>
      </c>
      <c r="EC150" s="40">
        <f>Model!AX150*Model!DB150</f>
        <v>81.100589998716288</v>
      </c>
      <c r="ED150" s="40">
        <f>Model!AY150*Model!DC150</f>
        <v>119.93550149890883</v>
      </c>
      <c r="EE150" s="40">
        <f>Model!AZ150*Model!DD150</f>
        <v>77.95807597429075</v>
      </c>
      <c r="EF150" s="40">
        <f>Model!BA150*Model!DE150</f>
        <v>119.93550149890883</v>
      </c>
      <c r="EG150" s="40">
        <f>Model!BB150*Model!DF150</f>
        <v>119.93550149890883</v>
      </c>
      <c r="EH150" s="40">
        <f>Model!BC150*Model!DG150</f>
        <v>119.93550149890883</v>
      </c>
      <c r="EI150" s="36"/>
      <c r="EJ150" s="36"/>
      <c r="EK150" s="36"/>
      <c r="EL150" s="36"/>
      <c r="EM150" s="36"/>
      <c r="EN150" s="36"/>
      <c r="EO150" s="36"/>
      <c r="EP150" s="36"/>
      <c r="EQ150" s="36"/>
      <c r="ER150" s="36"/>
      <c r="ES150" s="36"/>
      <c r="ET150" s="36"/>
      <c r="EU150" s="36"/>
    </row>
    <row r="151" spans="1:151">
      <c r="A151">
        <v>1021</v>
      </c>
      <c r="B151" s="29">
        <f>INDEX('Customer Longevity'!$A$7:$A$206,MATCH(Scratch!A151,'Customer Longevity'!$B$7:$B$206,0))</f>
        <v>7.9851035202594911</v>
      </c>
      <c r="C151" s="3">
        <f ca="1">VLOOKUP(A151,'Average Balance'!A:B,2,FALSE)</f>
        <v>11453.18974936805</v>
      </c>
      <c r="D151" s="3"/>
      <c r="E151" s="29">
        <f>INDEX('Distance to Each Branch'!$C$7:$C$806,MATCH(Scratch!$A151&amp;Scratch!E$14,'Distance to Each Branch'!$K$7:$K$806,0))</f>
        <v>6.6720058088237542</v>
      </c>
      <c r="F151" s="29">
        <f>INDEX('Distance to Each Branch'!$C$7:$C$806,MATCH(Scratch!$A151&amp;Scratch!F$14,'Distance to Each Branch'!$K$7:$K$806,0))</f>
        <v>3.7511561541517984</v>
      </c>
      <c r="G151" s="29">
        <f>INDEX('Distance to Each Branch'!$C$7:$C$806,MATCH(Scratch!$A151&amp;Scratch!G$14,'Distance to Each Branch'!$K$7:$K$806,0))</f>
        <v>5.3383926879569312</v>
      </c>
      <c r="H151" s="29">
        <f>INDEX('Distance to Each Branch'!$C$7:$C$806,MATCH(Scratch!$A151&amp;Scratch!H$14,'Distance to Each Branch'!$K$7:$K$806,0))</f>
        <v>3.0576044042928143</v>
      </c>
      <c r="I151" s="29" t="str">
        <f t="shared" si="27"/>
        <v>Branch D</v>
      </c>
      <c r="K151" s="34">
        <f>MIN(Model!E151:'Model'!H151)</f>
        <v>3.0576044042928143</v>
      </c>
      <c r="L151" s="34">
        <v>0</v>
      </c>
      <c r="M151" s="29">
        <f>IF(Model!E151=Model!$K151,SMALL(Model!$E151:'Model'!$H151,2)-Model!$K151,0)</f>
        <v>0</v>
      </c>
      <c r="N151" s="29">
        <f>IF(Model!F151=Model!$K151,SMALL(Model!$E151:'Model'!$H151,2)-Model!$K151,0)</f>
        <v>0</v>
      </c>
      <c r="O151" s="29">
        <f>IF(Model!G151=Model!$K151,SMALL(Model!$E151:'Model'!$H151,2)-Model!$K151,0)</f>
        <v>0</v>
      </c>
      <c r="P151" s="29">
        <f>IF(Model!H151=Model!$K151,SMALL(Model!$E151:'Model'!$H151,2)-Model!$K151,0)</f>
        <v>0.69355174985898405</v>
      </c>
      <c r="R151" s="23">
        <v>1</v>
      </c>
      <c r="S151" s="23">
        <f>(1-IF(Model!M151=0,0,INDEX('Branch Closure Driven Attrition'!$D$9:$G$12,MATCH(Model!$B151,'Branch Closure Driven Attrition'!$C$9:$C$12,TRUE),MATCH(Model!M151,'Branch Closure Driven Attrition'!$D$8:$G$8,TRUE))))</f>
        <v>1</v>
      </c>
      <c r="T151" s="23">
        <f>(1-IF(Model!N151=0,0,INDEX('Branch Closure Driven Attrition'!$D$9:$G$12,MATCH(Model!$B151,'Branch Closure Driven Attrition'!$C$9:$C$12,TRUE),MATCH(Model!N151,'Branch Closure Driven Attrition'!$D$8:$G$8,TRUE))))</f>
        <v>1</v>
      </c>
      <c r="U151" s="23">
        <f>(1-IF(Model!O151=0,0,INDEX('Branch Closure Driven Attrition'!$D$9:$G$12,MATCH(Model!$B151,'Branch Closure Driven Attrition'!$C$9:$C$12,TRUE),MATCH(Model!O151,'Branch Closure Driven Attrition'!$D$8:$G$8,TRUE))))</f>
        <v>1</v>
      </c>
      <c r="V151" s="23">
        <f>(1-IF(Model!P151=0,0,INDEX('Branch Closure Driven Attrition'!$D$9:$G$12,MATCH(Model!$B151,'Branch Closure Driven Attrition'!$C$9:$C$12,TRUE),MATCH(Model!P151,'Branch Closure Driven Attrition'!$D$8:$G$8,TRUE))))</f>
        <v>0.7</v>
      </c>
      <c r="W151" s="29"/>
      <c r="X151" s="23">
        <f>Model!R151</f>
        <v>1</v>
      </c>
      <c r="Y151" s="23">
        <f>IF(Model!$C151&lt;'Fee Driven Attrition'!$I$8,1-IF(Model!Y$13='Fee Driven Attrition'!$J$7,'Fee Driven Attrition'!$J$8,'Fee Driven Attrition'!$K$8),1)</f>
        <v>0.9</v>
      </c>
      <c r="Z151" s="23">
        <f>IF(Model!$C151&lt;'Fee Driven Attrition'!$I$9,1-IF(Model!Z$13='Fee Driven Attrition'!$J$7,'Fee Driven Attrition'!$J$9,'Fee Driven Attrition'!$K$9),1)</f>
        <v>0.95</v>
      </c>
      <c r="AA151" s="23">
        <f>IF(Model!$C151&lt;'Fee Driven Attrition'!$I$8,1-IF(Model!AA$13='Fee Driven Attrition'!$J$7,'Fee Driven Attrition'!$J$8,'Fee Driven Attrition'!$K$8),1)</f>
        <v>0.8</v>
      </c>
      <c r="AB151" s="23">
        <f>IF(Model!$C151&lt;'Fee Driven Attrition'!$I$9,1-IF(Model!AB$13='Fee Driven Attrition'!$J$7,'Fee Driven Attrition'!$J$9,'Fee Driven Attrition'!$K$9),1)</f>
        <v>0.85</v>
      </c>
      <c r="AC151" s="29"/>
      <c r="AD151" s="23"/>
      <c r="AE151" s="23">
        <f>INDEX(Model!$R151:$V151,,MATCH(Model!AE$14,Model!$R$14:'Model'!$V$14,FALSE))*INDEX(Model!$X151:$AB151,MATCH(Model!AE$12+Model!AE$13,Model!$X$14:$AB$14,FALSE))</f>
        <v>1</v>
      </c>
      <c r="AF151" s="23">
        <f>INDEX(Model!$R151:$V151,,MATCH(Model!AF$14,Model!$R$14:'Model'!$V$14,FALSE))*INDEX(Model!$X151:$AB151,MATCH(Model!AF$12+Model!AF$13,Model!$X$14:$AB$14,FALSE))</f>
        <v>1</v>
      </c>
      <c r="AG151" s="23">
        <f>INDEX(Model!$R151:$V151,,MATCH(Model!AG$14,Model!$R$14:'Model'!$V$14,FALSE))*INDEX(Model!$X151:$AB151,MATCH(Model!AG$12+Model!AG$13,Model!$X$14:$AB$14,FALSE))</f>
        <v>1</v>
      </c>
      <c r="AH151" s="23">
        <f>INDEX(Model!$R151:$V151,,MATCH(Model!AH$14,Model!$R$14:'Model'!$V$14,FALSE))*INDEX(Model!$X151:$AB151,MATCH(Model!AH$12+Model!AH$13,Model!$X$14:$AB$14,FALSE))</f>
        <v>1</v>
      </c>
      <c r="AI151" s="23">
        <f>INDEX(Model!$R151:$V151,,MATCH(Model!AI$14,Model!$R$14:'Model'!$V$14,FALSE))*INDEX(Model!$X151:$AB151,MATCH(Model!AI$12+Model!AI$13,Model!$X$14:$AB$14,FALSE))</f>
        <v>0.7</v>
      </c>
      <c r="AJ151" s="23">
        <f>INDEX(Model!$R151:$V151,,MATCH(Model!AJ$14,Model!$R$14:'Model'!$V$14,FALSE))*INDEX(Model!$X151:$AB151,MATCH(Model!AJ$12+Model!AJ$13,Model!$X$14:$AB$14,FALSE))</f>
        <v>0.9</v>
      </c>
      <c r="AK151" s="23">
        <f>INDEX(Model!$R151:$V151,,MATCH(Model!AK$14,Model!$R$14:'Model'!$V$14,FALSE))*INDEX(Model!$X151:$AB151,MATCH(Model!AK$12+Model!AK$13,Model!$X$14:$AB$14,FALSE))</f>
        <v>0.9</v>
      </c>
      <c r="AL151" s="23">
        <f>INDEX(Model!$R151:$V151,,MATCH(Model!AL$14,Model!$R$14:'Model'!$V$14,FALSE))*INDEX(Model!$X151:$AB151,MATCH(Model!AL$12+Model!AL$13,Model!$X$14:$AB$14,FALSE))</f>
        <v>0.9</v>
      </c>
      <c r="AM151" s="23">
        <f>INDEX(Model!$R151:$V151,,MATCH(Model!AM$14,Model!$R$14:'Model'!$V$14,FALSE))*INDEX(Model!$X151:$AB151,MATCH(Model!AM$12+Model!AM$13,Model!$X$14:$AB$14,FALSE))</f>
        <v>0.9</v>
      </c>
      <c r="AN151" s="23">
        <f>INDEX(Model!$R151:$V151,,MATCH(Model!AN$14,Model!$R$14:'Model'!$V$14,FALSE))*INDEX(Model!$X151:$AB151,MATCH(Model!AN$12+Model!AN$13,Model!$X$14:$AB$14,FALSE))</f>
        <v>0.63</v>
      </c>
      <c r="AO151" s="23">
        <f>INDEX(Model!$R151:$V151,,MATCH(Model!AO$14,Model!$R$14:'Model'!$V$14,FALSE))*INDEX(Model!$X151:$AB151,MATCH(Model!AO$12+Model!AO$13,Model!$X$14:$AB$14,FALSE))</f>
        <v>0.95</v>
      </c>
      <c r="AP151" s="23">
        <f>INDEX(Model!$R151:$V151,,MATCH(Model!AP$14,Model!$R$14:'Model'!$V$14,FALSE))*INDEX(Model!$X151:$AB151,MATCH(Model!AP$12+Model!AP$13,Model!$X$14:$AB$14,FALSE))</f>
        <v>0.95</v>
      </c>
      <c r="AQ151" s="23">
        <f>INDEX(Model!$R151:$V151,,MATCH(Model!AQ$14,Model!$R$14:'Model'!$V$14,FALSE))*INDEX(Model!$X151:$AB151,MATCH(Model!AQ$12+Model!AQ$13,Model!$X$14:$AB$14,FALSE))</f>
        <v>0.95</v>
      </c>
      <c r="AR151" s="23">
        <f>INDEX(Model!$R151:$V151,,MATCH(Model!AR$14,Model!$R$14:'Model'!$V$14,FALSE))*INDEX(Model!$X151:$AB151,MATCH(Model!AR$12+Model!AR$13,Model!$X$14:$AB$14,FALSE))</f>
        <v>0.95</v>
      </c>
      <c r="AS151" s="23">
        <f>INDEX(Model!$R151:$V151,,MATCH(Model!AS$14,Model!$R$14:'Model'!$V$14,FALSE))*INDEX(Model!$X151:$AB151,MATCH(Model!AS$12+Model!AS$13,Model!$X$14:$AB$14,FALSE))</f>
        <v>0.66499999999999992</v>
      </c>
      <c r="AT151" s="23">
        <f>INDEX(Model!$R151:$V151,,MATCH(Model!AT$14,Model!$R$14:'Model'!$V$14,FALSE))*INDEX(Model!$X151:$AB151,MATCH(Model!AT$12+Model!AT$13,Model!$X$14:$AB$14,FALSE))</f>
        <v>0.8</v>
      </c>
      <c r="AU151" s="23">
        <f>INDEX(Model!$R151:$V151,,MATCH(Model!AU$14,Model!$R$14:'Model'!$V$14,FALSE))*INDEX(Model!$X151:$AB151,MATCH(Model!AU$12+Model!AU$13,Model!$X$14:$AB$14,FALSE))</f>
        <v>0.8</v>
      </c>
      <c r="AV151" s="23">
        <f>INDEX(Model!$R151:$V151,,MATCH(Model!AV$14,Model!$R$14:'Model'!$V$14,FALSE))*INDEX(Model!$X151:$AB151,MATCH(Model!AV$12+Model!AV$13,Model!$X$14:$AB$14,FALSE))</f>
        <v>0.8</v>
      </c>
      <c r="AW151" s="23">
        <f>INDEX(Model!$R151:$V151,,MATCH(Model!AW$14,Model!$R$14:'Model'!$V$14,FALSE))*INDEX(Model!$X151:$AB151,MATCH(Model!AW$12+Model!AW$13,Model!$X$14:$AB$14,FALSE))</f>
        <v>0.8</v>
      </c>
      <c r="AX151" s="23">
        <f>INDEX(Model!$R151:$V151,,MATCH(Model!AX$14,Model!$R$14:'Model'!$V$14,FALSE))*INDEX(Model!$X151:$AB151,MATCH(Model!AX$12+Model!AX$13,Model!$X$14:$AB$14,FALSE))</f>
        <v>0.55999999999999994</v>
      </c>
      <c r="AY151" s="23">
        <f>INDEX(Model!$R151:$V151,,MATCH(Model!AY$14,Model!$R$14:'Model'!$V$14,FALSE))*INDEX(Model!$X151:$AB151,MATCH(Model!AY$12+Model!AY$13,Model!$X$14:$AB$14,FALSE))</f>
        <v>0.85</v>
      </c>
      <c r="AZ151" s="23">
        <f>INDEX(Model!$R151:$V151,,MATCH(Model!AZ$14,Model!$R$14:'Model'!$V$14,FALSE))*INDEX(Model!$X151:$AB151,MATCH(Model!AZ$12+Model!AZ$13,Model!$X$14:$AB$14,FALSE))</f>
        <v>0.85</v>
      </c>
      <c r="BA151" s="23">
        <f>INDEX(Model!$R151:$V151,,MATCH(Model!BA$14,Model!$R$14:'Model'!$V$14,FALSE))*INDEX(Model!$X151:$AB151,MATCH(Model!BA$12+Model!BA$13,Model!$X$14:$AB$14,FALSE))</f>
        <v>0.85</v>
      </c>
      <c r="BB151" s="23">
        <f>INDEX(Model!$R151:$V151,,MATCH(Model!BB$14,Model!$R$14:'Model'!$V$14,FALSE))*INDEX(Model!$X151:$AB151,MATCH(Model!BB$12+Model!BB$13,Model!$X$14:$AB$14,FALSE))</f>
        <v>0.85</v>
      </c>
      <c r="BC151" s="23">
        <f>INDEX(Model!$R151:$V151,,MATCH(Model!BC$14,Model!$R$14:'Model'!$V$14,FALSE))*INDEX(Model!$X151:$AB151,MATCH(Model!BC$12+Model!BC$13,Model!$X$14:$AB$14,FALSE))</f>
        <v>0.59499999999999997</v>
      </c>
      <c r="BD151" s="60"/>
      <c r="BE151" s="33">
        <f>Model!C151*1%</f>
        <v>114.5318974936805</v>
      </c>
      <c r="BF151" s="1"/>
      <c r="BG151" s="1"/>
      <c r="BH151" s="38">
        <f>IF(Model!$C151&lt;Model!CI$12,Model!CI$13,0)</f>
        <v>0</v>
      </c>
      <c r="BI151" s="38">
        <f>IF(Model!$C151&lt;Model!CJ$12,Model!CJ$13,0)</f>
        <v>0</v>
      </c>
      <c r="BJ151" s="38">
        <f>IF(Model!$C151&lt;Model!CK$12,Model!CK$13,0)</f>
        <v>0</v>
      </c>
      <c r="BK151" s="38">
        <f>IF(Model!$C151&lt;Model!CL$12,Model!CL$13,0)</f>
        <v>0</v>
      </c>
      <c r="BL151" s="38">
        <f>IF(Model!$C151&lt;Model!CM$12,Model!CM$13,0)</f>
        <v>0</v>
      </c>
      <c r="BM151" s="38">
        <f>IF(Model!$C151&lt;Model!CN$12,Model!CN$13,0)</f>
        <v>40</v>
      </c>
      <c r="BN151" s="38">
        <f>IF(Model!$C151&lt;Model!CO$12,Model!CO$13,0)</f>
        <v>40</v>
      </c>
      <c r="BO151" s="38">
        <f>IF(Model!$C151&lt;Model!CP$12,Model!CP$13,0)</f>
        <v>40</v>
      </c>
      <c r="BP151" s="38">
        <f>IF(Model!$C151&lt;Model!CQ$12,Model!CQ$13,0)</f>
        <v>40</v>
      </c>
      <c r="BQ151" s="38">
        <f>IF(Model!$C151&lt;Model!CR$12,Model!CR$13,0)</f>
        <v>40</v>
      </c>
      <c r="BR151" s="38">
        <f>IF(Model!$C151&lt;Model!CS$12,Model!CS$13,0)</f>
        <v>40</v>
      </c>
      <c r="BS151" s="38">
        <f>IF(Model!$C151&lt;Model!CT$12,Model!CT$13,0)</f>
        <v>40</v>
      </c>
      <c r="BT151" s="38">
        <f>IF(Model!$C151&lt;Model!CU$12,Model!CU$13,0)</f>
        <v>40</v>
      </c>
      <c r="BU151" s="38">
        <f>IF(Model!$C151&lt;Model!CV$12,Model!CV$13,0)</f>
        <v>40</v>
      </c>
      <c r="BV151" s="38">
        <f>IF(Model!$C151&lt;Model!CW$12,Model!CW$13,0)</f>
        <v>40</v>
      </c>
      <c r="BW151" s="38">
        <f>IF(Model!$C151&lt;Model!CX$12,Model!CX$13,0)</f>
        <v>60</v>
      </c>
      <c r="BX151" s="38">
        <f>IF(Model!$C151&lt;Model!CY$12,Model!CY$13,0)</f>
        <v>60</v>
      </c>
      <c r="BY151" s="38">
        <f>IF(Model!$C151&lt;Model!CZ$12,Model!CZ$13,0)</f>
        <v>60</v>
      </c>
      <c r="BZ151" s="38">
        <f>IF(Model!$C151&lt;Model!DA$12,Model!DA$13,0)</f>
        <v>60</v>
      </c>
      <c r="CA151" s="38">
        <f>IF(Model!$C151&lt;Model!DB$12,Model!DB$13,0)</f>
        <v>60</v>
      </c>
      <c r="CB151" s="38">
        <f>IF(Model!$C151&lt;Model!DC$12,Model!DC$13,0)</f>
        <v>60</v>
      </c>
      <c r="CC151" s="38">
        <f>IF(Model!$C151&lt;Model!DD$12,Model!DD$13,0)</f>
        <v>60</v>
      </c>
      <c r="CD151" s="38">
        <f>IF(Model!$C151&lt;Model!DE$12,Model!DE$13,0)</f>
        <v>60</v>
      </c>
      <c r="CE151" s="38">
        <f>IF(Model!$C151&lt;Model!DF$12,Model!DF$13,0)</f>
        <v>60</v>
      </c>
      <c r="CF151" s="38">
        <f>IF(Model!$C151&lt;Model!DG$12,Model!DG$13,0)</f>
        <v>60</v>
      </c>
      <c r="CG151" s="1"/>
      <c r="CH151" s="1"/>
      <c r="CI151" s="40">
        <f>Model!$BE151+Model!BH151-50</f>
        <v>64.531897493680503</v>
      </c>
      <c r="CJ151" s="40">
        <f>Model!$BE151+Model!BI151-50</f>
        <v>64.531897493680503</v>
      </c>
      <c r="CK151" s="40">
        <f>Model!$BE151+Model!BJ151-50</f>
        <v>64.531897493680503</v>
      </c>
      <c r="CL151" s="40">
        <f>Model!$BE151+Model!BK151-50</f>
        <v>64.531897493680503</v>
      </c>
      <c r="CM151" s="40">
        <f>Model!$BE151+Model!BL151-50</f>
        <v>64.531897493680503</v>
      </c>
      <c r="CN151" s="40">
        <f>Model!$BE151+Model!BM151-50</f>
        <v>104.5318974936805</v>
      </c>
      <c r="CO151" s="40">
        <f>Model!$BE151+Model!BN151-50</f>
        <v>104.5318974936805</v>
      </c>
      <c r="CP151" s="40">
        <f>Model!$BE151+Model!BO151-50</f>
        <v>104.5318974936805</v>
      </c>
      <c r="CQ151" s="40">
        <f>Model!$BE151+Model!BP151-50</f>
        <v>104.5318974936805</v>
      </c>
      <c r="CR151" s="40">
        <f>Model!$BE151+Model!BQ151-50</f>
        <v>104.5318974936805</v>
      </c>
      <c r="CS151" s="40">
        <f>Model!$BE151+Model!BR151-50</f>
        <v>104.5318974936805</v>
      </c>
      <c r="CT151" s="40">
        <f>Model!$BE151+Model!BS151-50</f>
        <v>104.5318974936805</v>
      </c>
      <c r="CU151" s="40">
        <f>Model!$BE151+Model!BT151-50</f>
        <v>104.5318974936805</v>
      </c>
      <c r="CV151" s="40">
        <f>Model!$BE151+Model!BU151-50</f>
        <v>104.5318974936805</v>
      </c>
      <c r="CW151" s="40">
        <f>Model!$BE151+Model!BV151-50</f>
        <v>104.5318974936805</v>
      </c>
      <c r="CX151" s="40">
        <f>Model!$BE151+Model!BW151-50</f>
        <v>124.5318974936805</v>
      </c>
      <c r="CY151" s="40">
        <f>Model!$BE151+Model!BX151-50</f>
        <v>124.5318974936805</v>
      </c>
      <c r="CZ151" s="40">
        <f>Model!$BE151+Model!BY151-50</f>
        <v>124.5318974936805</v>
      </c>
      <c r="DA151" s="40">
        <f>Model!$BE151+Model!BZ151-50</f>
        <v>124.5318974936805</v>
      </c>
      <c r="DB151" s="40">
        <f>Model!$BE151+Model!CA151-50</f>
        <v>124.5318974936805</v>
      </c>
      <c r="DC151" s="40">
        <f>Model!$BE151+Model!CB151-50</f>
        <v>124.5318974936805</v>
      </c>
      <c r="DD151" s="40">
        <f>Model!$BE151+Model!CC151-50</f>
        <v>124.5318974936805</v>
      </c>
      <c r="DE151" s="40">
        <f>Model!$BE151+Model!CD151-50</f>
        <v>124.5318974936805</v>
      </c>
      <c r="DF151" s="40">
        <f>Model!$BE151+Model!CE151-50</f>
        <v>124.5318974936805</v>
      </c>
      <c r="DG151" s="40">
        <f>Model!$BE151+Model!CF151-50</f>
        <v>124.5318974936805</v>
      </c>
      <c r="DH151" s="36"/>
      <c r="DI151" s="36"/>
      <c r="DJ151" s="40">
        <f>Model!AE151*Model!CI151</f>
        <v>64.531897493680503</v>
      </c>
      <c r="DK151" s="40">
        <f>Model!AF151*Model!CJ151</f>
        <v>64.531897493680503</v>
      </c>
      <c r="DL151" s="40">
        <f>Model!AG151*Model!CK151</f>
        <v>64.531897493680503</v>
      </c>
      <c r="DM151" s="40">
        <f>Model!AH151*Model!CL151</f>
        <v>64.531897493680503</v>
      </c>
      <c r="DN151" s="40">
        <f>Model!AI151*Model!CM151</f>
        <v>45.172328245576352</v>
      </c>
      <c r="DO151" s="40">
        <f>Model!AJ151*Model!CN151</f>
        <v>94.078707744312453</v>
      </c>
      <c r="DP151" s="40">
        <f>Model!AK151*Model!CO151</f>
        <v>94.078707744312453</v>
      </c>
      <c r="DQ151" s="40">
        <f>Model!AL151*Model!CP151</f>
        <v>94.078707744312453</v>
      </c>
      <c r="DR151" s="40">
        <f>Model!AM151*Model!CQ151</f>
        <v>94.078707744312453</v>
      </c>
      <c r="DS151" s="40">
        <f>Model!AN151*Model!CR151</f>
        <v>65.855095421018717</v>
      </c>
      <c r="DT151" s="40">
        <f>Model!AO151*Model!CS151</f>
        <v>99.305302618996478</v>
      </c>
      <c r="DU151" s="40">
        <f>Model!AP151*Model!CT151</f>
        <v>99.305302618996478</v>
      </c>
      <c r="DV151" s="40">
        <f>Model!AQ151*Model!CU151</f>
        <v>99.305302618996478</v>
      </c>
      <c r="DW151" s="40">
        <f>Model!AR151*Model!CV151</f>
        <v>99.305302618996478</v>
      </c>
      <c r="DX151" s="40">
        <f>Model!AS151*Model!CW151</f>
        <v>69.513711833297521</v>
      </c>
      <c r="DY151" s="40">
        <f>Model!AT151*Model!CX151</f>
        <v>99.625517994944403</v>
      </c>
      <c r="DZ151" s="40">
        <f>Model!AU151*Model!CY151</f>
        <v>99.625517994944403</v>
      </c>
      <c r="EA151" s="40">
        <f>Model!AV151*Model!CZ151</f>
        <v>99.625517994944403</v>
      </c>
      <c r="EB151" s="40">
        <f>Model!AW151*Model!DA151</f>
        <v>99.625517994944403</v>
      </c>
      <c r="EC151" s="40">
        <f>Model!AX151*Model!DB151</f>
        <v>69.737862596461071</v>
      </c>
      <c r="ED151" s="40">
        <f>Model!AY151*Model!DC151</f>
        <v>105.85211286962843</v>
      </c>
      <c r="EE151" s="40">
        <f>Model!AZ151*Model!DD151</f>
        <v>105.85211286962843</v>
      </c>
      <c r="EF151" s="40">
        <f>Model!BA151*Model!DE151</f>
        <v>105.85211286962843</v>
      </c>
      <c r="EG151" s="40">
        <f>Model!BB151*Model!DF151</f>
        <v>105.85211286962843</v>
      </c>
      <c r="EH151" s="40">
        <f>Model!BC151*Model!DG151</f>
        <v>74.096479008739891</v>
      </c>
      <c r="EI151" s="36"/>
      <c r="EJ151" s="36"/>
      <c r="EK151" s="36"/>
      <c r="EL151" s="36"/>
      <c r="EM151" s="36"/>
      <c r="EN151" s="36"/>
      <c r="EO151" s="36"/>
      <c r="EP151" s="36"/>
      <c r="EQ151" s="36"/>
      <c r="ER151" s="36"/>
      <c r="ES151" s="36"/>
      <c r="ET151" s="36"/>
      <c r="EU151" s="36"/>
    </row>
    <row r="152" spans="1:151">
      <c r="A152">
        <v>1114</v>
      </c>
      <c r="B152" s="29">
        <f>INDEX('Customer Longevity'!$A$7:$A$206,MATCH(Scratch!A152,'Customer Longevity'!$B$7:$B$206,0))</f>
        <v>11.602273548725917</v>
      </c>
      <c r="C152" s="3">
        <f ca="1">VLOOKUP(A152,'Average Balance'!A:B,2,FALSE)</f>
        <v>9409.510676591075</v>
      </c>
      <c r="D152" s="3"/>
      <c r="E152" s="29">
        <f>INDEX('Distance to Each Branch'!$C$7:$C$806,MATCH(Scratch!$A152&amp;Scratch!E$14,'Distance to Each Branch'!$K$7:$K$806,0))</f>
        <v>6.711843732183274</v>
      </c>
      <c r="F152" s="29">
        <f>INDEX('Distance to Each Branch'!$C$7:$C$806,MATCH(Scratch!$A152&amp;Scratch!F$14,'Distance to Each Branch'!$K$7:$K$806,0))</f>
        <v>4.537419575803848</v>
      </c>
      <c r="G152" s="29">
        <f>INDEX('Distance to Each Branch'!$C$7:$C$806,MATCH(Scratch!$A152&amp;Scratch!G$14,'Distance to Each Branch'!$K$7:$K$806,0))</f>
        <v>4.9339936440840182</v>
      </c>
      <c r="H152" s="29">
        <f>INDEX('Distance to Each Branch'!$C$7:$C$806,MATCH(Scratch!$A152&amp;Scratch!H$14,'Distance to Each Branch'!$K$7:$K$806,0))</f>
        <v>2.5203098101371766</v>
      </c>
      <c r="I152" s="29" t="str">
        <f t="shared" si="27"/>
        <v>Branch D</v>
      </c>
      <c r="K152" s="34">
        <f>MIN(Model!E152:'Model'!H152)</f>
        <v>2.5203098101371766</v>
      </c>
      <c r="L152" s="34">
        <v>0</v>
      </c>
      <c r="M152" s="29">
        <f>IF(Model!E152=Model!$K152,SMALL(Model!$E152:'Model'!$H152,2)-Model!$K152,0)</f>
        <v>0</v>
      </c>
      <c r="N152" s="29">
        <f>IF(Model!F152=Model!$K152,SMALL(Model!$E152:'Model'!$H152,2)-Model!$K152,0)</f>
        <v>0</v>
      </c>
      <c r="O152" s="29">
        <f>IF(Model!G152=Model!$K152,SMALL(Model!$E152:'Model'!$H152,2)-Model!$K152,0)</f>
        <v>0</v>
      </c>
      <c r="P152" s="29">
        <f>IF(Model!H152=Model!$K152,SMALL(Model!$E152:'Model'!$H152,2)-Model!$K152,0)</f>
        <v>2.0171097656666714</v>
      </c>
      <c r="R152" s="23">
        <v>1</v>
      </c>
      <c r="S152" s="23">
        <f>(1-IF(Model!M152=0,0,INDEX('Branch Closure Driven Attrition'!$D$9:$G$12,MATCH(Model!$B152,'Branch Closure Driven Attrition'!$C$9:$C$12,TRUE),MATCH(Model!M152,'Branch Closure Driven Attrition'!$D$8:$G$8,TRUE))))</f>
        <v>1</v>
      </c>
      <c r="T152" s="23">
        <f>(1-IF(Model!N152=0,0,INDEX('Branch Closure Driven Attrition'!$D$9:$G$12,MATCH(Model!$B152,'Branch Closure Driven Attrition'!$C$9:$C$12,TRUE),MATCH(Model!N152,'Branch Closure Driven Attrition'!$D$8:$G$8,TRUE))))</f>
        <v>1</v>
      </c>
      <c r="U152" s="23">
        <f>(1-IF(Model!O152=0,0,INDEX('Branch Closure Driven Attrition'!$D$9:$G$12,MATCH(Model!$B152,'Branch Closure Driven Attrition'!$C$9:$C$12,TRUE),MATCH(Model!O152,'Branch Closure Driven Attrition'!$D$8:$G$8,TRUE))))</f>
        <v>1</v>
      </c>
      <c r="V152" s="23">
        <f>(1-IF(Model!P152=0,0,INDEX('Branch Closure Driven Attrition'!$D$9:$G$12,MATCH(Model!$B152,'Branch Closure Driven Attrition'!$C$9:$C$12,TRUE),MATCH(Model!P152,'Branch Closure Driven Attrition'!$D$8:$G$8,TRUE))))</f>
        <v>0.65</v>
      </c>
      <c r="W152" s="29"/>
      <c r="X152" s="23">
        <f>Model!R152</f>
        <v>1</v>
      </c>
      <c r="Y152" s="23">
        <f>IF(Model!$C152&lt;'Fee Driven Attrition'!$I$8,1-IF(Model!Y$13='Fee Driven Attrition'!$J$7,'Fee Driven Attrition'!$J$8,'Fee Driven Attrition'!$K$8),1)</f>
        <v>0.9</v>
      </c>
      <c r="Z152" s="23">
        <f>IF(Model!$C152&lt;'Fee Driven Attrition'!$I$9,1-IF(Model!Z$13='Fee Driven Attrition'!$J$7,'Fee Driven Attrition'!$J$9,'Fee Driven Attrition'!$K$9),1)</f>
        <v>0.95</v>
      </c>
      <c r="AA152" s="23">
        <f>IF(Model!$C152&lt;'Fee Driven Attrition'!$I$8,1-IF(Model!AA$13='Fee Driven Attrition'!$J$7,'Fee Driven Attrition'!$J$8,'Fee Driven Attrition'!$K$8),1)</f>
        <v>0.8</v>
      </c>
      <c r="AB152" s="23">
        <f>IF(Model!$C152&lt;'Fee Driven Attrition'!$I$9,1-IF(Model!AB$13='Fee Driven Attrition'!$J$7,'Fee Driven Attrition'!$J$9,'Fee Driven Attrition'!$K$9),1)</f>
        <v>0.85</v>
      </c>
      <c r="AC152" s="29"/>
      <c r="AD152" s="23"/>
      <c r="AE152" s="23">
        <f>INDEX(Model!$R152:$V152,,MATCH(Model!AE$14,Model!$R$14:'Model'!$V$14,FALSE))*INDEX(Model!$X152:$AB152,MATCH(Model!AE$12+Model!AE$13,Model!$X$14:$AB$14,FALSE))</f>
        <v>1</v>
      </c>
      <c r="AF152" s="23">
        <f>INDEX(Model!$R152:$V152,,MATCH(Model!AF$14,Model!$R$14:'Model'!$V$14,FALSE))*INDEX(Model!$X152:$AB152,MATCH(Model!AF$12+Model!AF$13,Model!$X$14:$AB$14,FALSE))</f>
        <v>1</v>
      </c>
      <c r="AG152" s="23">
        <f>INDEX(Model!$R152:$V152,,MATCH(Model!AG$14,Model!$R$14:'Model'!$V$14,FALSE))*INDEX(Model!$X152:$AB152,MATCH(Model!AG$12+Model!AG$13,Model!$X$14:$AB$14,FALSE))</f>
        <v>1</v>
      </c>
      <c r="AH152" s="23">
        <f>INDEX(Model!$R152:$V152,,MATCH(Model!AH$14,Model!$R$14:'Model'!$V$14,FALSE))*INDEX(Model!$X152:$AB152,MATCH(Model!AH$12+Model!AH$13,Model!$X$14:$AB$14,FALSE))</f>
        <v>1</v>
      </c>
      <c r="AI152" s="23">
        <f>INDEX(Model!$R152:$V152,,MATCH(Model!AI$14,Model!$R$14:'Model'!$V$14,FALSE))*INDEX(Model!$X152:$AB152,MATCH(Model!AI$12+Model!AI$13,Model!$X$14:$AB$14,FALSE))</f>
        <v>0.65</v>
      </c>
      <c r="AJ152" s="23">
        <f>INDEX(Model!$R152:$V152,,MATCH(Model!AJ$14,Model!$R$14:'Model'!$V$14,FALSE))*INDEX(Model!$X152:$AB152,MATCH(Model!AJ$12+Model!AJ$13,Model!$X$14:$AB$14,FALSE))</f>
        <v>0.9</v>
      </c>
      <c r="AK152" s="23">
        <f>INDEX(Model!$R152:$V152,,MATCH(Model!AK$14,Model!$R$14:'Model'!$V$14,FALSE))*INDEX(Model!$X152:$AB152,MATCH(Model!AK$12+Model!AK$13,Model!$X$14:$AB$14,FALSE))</f>
        <v>0.9</v>
      </c>
      <c r="AL152" s="23">
        <f>INDEX(Model!$R152:$V152,,MATCH(Model!AL$14,Model!$R$14:'Model'!$V$14,FALSE))*INDEX(Model!$X152:$AB152,MATCH(Model!AL$12+Model!AL$13,Model!$X$14:$AB$14,FALSE))</f>
        <v>0.9</v>
      </c>
      <c r="AM152" s="23">
        <f>INDEX(Model!$R152:$V152,,MATCH(Model!AM$14,Model!$R$14:'Model'!$V$14,FALSE))*INDEX(Model!$X152:$AB152,MATCH(Model!AM$12+Model!AM$13,Model!$X$14:$AB$14,FALSE))</f>
        <v>0.9</v>
      </c>
      <c r="AN152" s="23">
        <f>INDEX(Model!$R152:$V152,,MATCH(Model!AN$14,Model!$R$14:'Model'!$V$14,FALSE))*INDEX(Model!$X152:$AB152,MATCH(Model!AN$12+Model!AN$13,Model!$X$14:$AB$14,FALSE))</f>
        <v>0.58500000000000008</v>
      </c>
      <c r="AO152" s="23">
        <f>INDEX(Model!$R152:$V152,,MATCH(Model!AO$14,Model!$R$14:'Model'!$V$14,FALSE))*INDEX(Model!$X152:$AB152,MATCH(Model!AO$12+Model!AO$13,Model!$X$14:$AB$14,FALSE))</f>
        <v>0.95</v>
      </c>
      <c r="AP152" s="23">
        <f>INDEX(Model!$R152:$V152,,MATCH(Model!AP$14,Model!$R$14:'Model'!$V$14,FALSE))*INDEX(Model!$X152:$AB152,MATCH(Model!AP$12+Model!AP$13,Model!$X$14:$AB$14,FALSE))</f>
        <v>0.95</v>
      </c>
      <c r="AQ152" s="23">
        <f>INDEX(Model!$R152:$V152,,MATCH(Model!AQ$14,Model!$R$14:'Model'!$V$14,FALSE))*INDEX(Model!$X152:$AB152,MATCH(Model!AQ$12+Model!AQ$13,Model!$X$14:$AB$14,FALSE))</f>
        <v>0.95</v>
      </c>
      <c r="AR152" s="23">
        <f>INDEX(Model!$R152:$V152,,MATCH(Model!AR$14,Model!$R$14:'Model'!$V$14,FALSE))*INDEX(Model!$X152:$AB152,MATCH(Model!AR$12+Model!AR$13,Model!$X$14:$AB$14,FALSE))</f>
        <v>0.95</v>
      </c>
      <c r="AS152" s="23">
        <f>INDEX(Model!$R152:$V152,,MATCH(Model!AS$14,Model!$R$14:'Model'!$V$14,FALSE))*INDEX(Model!$X152:$AB152,MATCH(Model!AS$12+Model!AS$13,Model!$X$14:$AB$14,FALSE))</f>
        <v>0.61749999999999994</v>
      </c>
      <c r="AT152" s="23">
        <f>INDEX(Model!$R152:$V152,,MATCH(Model!AT$14,Model!$R$14:'Model'!$V$14,FALSE))*INDEX(Model!$X152:$AB152,MATCH(Model!AT$12+Model!AT$13,Model!$X$14:$AB$14,FALSE))</f>
        <v>0.8</v>
      </c>
      <c r="AU152" s="23">
        <f>INDEX(Model!$R152:$V152,,MATCH(Model!AU$14,Model!$R$14:'Model'!$V$14,FALSE))*INDEX(Model!$X152:$AB152,MATCH(Model!AU$12+Model!AU$13,Model!$X$14:$AB$14,FALSE))</f>
        <v>0.8</v>
      </c>
      <c r="AV152" s="23">
        <f>INDEX(Model!$R152:$V152,,MATCH(Model!AV$14,Model!$R$14:'Model'!$V$14,FALSE))*INDEX(Model!$X152:$AB152,MATCH(Model!AV$12+Model!AV$13,Model!$X$14:$AB$14,FALSE))</f>
        <v>0.8</v>
      </c>
      <c r="AW152" s="23">
        <f>INDEX(Model!$R152:$V152,,MATCH(Model!AW$14,Model!$R$14:'Model'!$V$14,FALSE))*INDEX(Model!$X152:$AB152,MATCH(Model!AW$12+Model!AW$13,Model!$X$14:$AB$14,FALSE))</f>
        <v>0.8</v>
      </c>
      <c r="AX152" s="23">
        <f>INDEX(Model!$R152:$V152,,MATCH(Model!AX$14,Model!$R$14:'Model'!$V$14,FALSE))*INDEX(Model!$X152:$AB152,MATCH(Model!AX$12+Model!AX$13,Model!$X$14:$AB$14,FALSE))</f>
        <v>0.52</v>
      </c>
      <c r="AY152" s="23">
        <f>INDEX(Model!$R152:$V152,,MATCH(Model!AY$14,Model!$R$14:'Model'!$V$14,FALSE))*INDEX(Model!$X152:$AB152,MATCH(Model!AY$12+Model!AY$13,Model!$X$14:$AB$14,FALSE))</f>
        <v>0.85</v>
      </c>
      <c r="AZ152" s="23">
        <f>INDEX(Model!$R152:$V152,,MATCH(Model!AZ$14,Model!$R$14:'Model'!$V$14,FALSE))*INDEX(Model!$X152:$AB152,MATCH(Model!AZ$12+Model!AZ$13,Model!$X$14:$AB$14,FALSE))</f>
        <v>0.85</v>
      </c>
      <c r="BA152" s="23">
        <f>INDEX(Model!$R152:$V152,,MATCH(Model!BA$14,Model!$R$14:'Model'!$V$14,FALSE))*INDEX(Model!$X152:$AB152,MATCH(Model!BA$12+Model!BA$13,Model!$X$14:$AB$14,FALSE))</f>
        <v>0.85</v>
      </c>
      <c r="BB152" s="23">
        <f>INDEX(Model!$R152:$V152,,MATCH(Model!BB$14,Model!$R$14:'Model'!$V$14,FALSE))*INDEX(Model!$X152:$AB152,MATCH(Model!BB$12+Model!BB$13,Model!$X$14:$AB$14,FALSE))</f>
        <v>0.85</v>
      </c>
      <c r="BC152" s="23">
        <f>INDEX(Model!$R152:$V152,,MATCH(Model!BC$14,Model!$R$14:'Model'!$V$14,FALSE))*INDEX(Model!$X152:$AB152,MATCH(Model!BC$12+Model!BC$13,Model!$X$14:$AB$14,FALSE))</f>
        <v>0.55249999999999999</v>
      </c>
      <c r="BD152" s="60"/>
      <c r="BE152" s="33">
        <f>Model!C152*1%</f>
        <v>94.095106765910757</v>
      </c>
      <c r="BF152" s="1"/>
      <c r="BG152" s="1"/>
      <c r="BH152" s="38">
        <f>IF(Model!$C152&lt;Model!CI$12,Model!CI$13,0)</f>
        <v>0</v>
      </c>
      <c r="BI152" s="38">
        <f>IF(Model!$C152&lt;Model!CJ$12,Model!CJ$13,0)</f>
        <v>0</v>
      </c>
      <c r="BJ152" s="38">
        <f>IF(Model!$C152&lt;Model!CK$12,Model!CK$13,0)</f>
        <v>0</v>
      </c>
      <c r="BK152" s="38">
        <f>IF(Model!$C152&lt;Model!CL$12,Model!CL$13,0)</f>
        <v>0</v>
      </c>
      <c r="BL152" s="38">
        <f>IF(Model!$C152&lt;Model!CM$12,Model!CM$13,0)</f>
        <v>0</v>
      </c>
      <c r="BM152" s="38">
        <f>IF(Model!$C152&lt;Model!CN$12,Model!CN$13,0)</f>
        <v>40</v>
      </c>
      <c r="BN152" s="38">
        <f>IF(Model!$C152&lt;Model!CO$12,Model!CO$13,0)</f>
        <v>40</v>
      </c>
      <c r="BO152" s="38">
        <f>IF(Model!$C152&lt;Model!CP$12,Model!CP$13,0)</f>
        <v>40</v>
      </c>
      <c r="BP152" s="38">
        <f>IF(Model!$C152&lt;Model!CQ$12,Model!CQ$13,0)</f>
        <v>40</v>
      </c>
      <c r="BQ152" s="38">
        <f>IF(Model!$C152&lt;Model!CR$12,Model!CR$13,0)</f>
        <v>40</v>
      </c>
      <c r="BR152" s="38">
        <f>IF(Model!$C152&lt;Model!CS$12,Model!CS$13,0)</f>
        <v>40</v>
      </c>
      <c r="BS152" s="38">
        <f>IF(Model!$C152&lt;Model!CT$12,Model!CT$13,0)</f>
        <v>40</v>
      </c>
      <c r="BT152" s="38">
        <f>IF(Model!$C152&lt;Model!CU$12,Model!CU$13,0)</f>
        <v>40</v>
      </c>
      <c r="BU152" s="38">
        <f>IF(Model!$C152&lt;Model!CV$12,Model!CV$13,0)</f>
        <v>40</v>
      </c>
      <c r="BV152" s="38">
        <f>IF(Model!$C152&lt;Model!CW$12,Model!CW$13,0)</f>
        <v>40</v>
      </c>
      <c r="BW152" s="38">
        <f>IF(Model!$C152&lt;Model!CX$12,Model!CX$13,0)</f>
        <v>60</v>
      </c>
      <c r="BX152" s="38">
        <f>IF(Model!$C152&lt;Model!CY$12,Model!CY$13,0)</f>
        <v>60</v>
      </c>
      <c r="BY152" s="38">
        <f>IF(Model!$C152&lt;Model!CZ$12,Model!CZ$13,0)</f>
        <v>60</v>
      </c>
      <c r="BZ152" s="38">
        <f>IF(Model!$C152&lt;Model!DA$12,Model!DA$13,0)</f>
        <v>60</v>
      </c>
      <c r="CA152" s="38">
        <f>IF(Model!$C152&lt;Model!DB$12,Model!DB$13,0)</f>
        <v>60</v>
      </c>
      <c r="CB152" s="38">
        <f>IF(Model!$C152&lt;Model!DC$12,Model!DC$13,0)</f>
        <v>60</v>
      </c>
      <c r="CC152" s="38">
        <f>IF(Model!$C152&lt;Model!DD$12,Model!DD$13,0)</f>
        <v>60</v>
      </c>
      <c r="CD152" s="38">
        <f>IF(Model!$C152&lt;Model!DE$12,Model!DE$13,0)</f>
        <v>60</v>
      </c>
      <c r="CE152" s="38">
        <f>IF(Model!$C152&lt;Model!DF$12,Model!DF$13,0)</f>
        <v>60</v>
      </c>
      <c r="CF152" s="38">
        <f>IF(Model!$C152&lt;Model!DG$12,Model!DG$13,0)</f>
        <v>60</v>
      </c>
      <c r="CG152" s="1"/>
      <c r="CH152" s="1"/>
      <c r="CI152" s="40">
        <f>Model!$BE152+Model!BH152-50</f>
        <v>44.095106765910757</v>
      </c>
      <c r="CJ152" s="40">
        <f>Model!$BE152+Model!BI152-50</f>
        <v>44.095106765910757</v>
      </c>
      <c r="CK152" s="40">
        <f>Model!$BE152+Model!BJ152-50</f>
        <v>44.095106765910757</v>
      </c>
      <c r="CL152" s="40">
        <f>Model!$BE152+Model!BK152-50</f>
        <v>44.095106765910757</v>
      </c>
      <c r="CM152" s="40">
        <f>Model!$BE152+Model!BL152-50</f>
        <v>44.095106765910757</v>
      </c>
      <c r="CN152" s="40">
        <f>Model!$BE152+Model!BM152-50</f>
        <v>84.095106765910771</v>
      </c>
      <c r="CO152" s="40">
        <f>Model!$BE152+Model!BN152-50</f>
        <v>84.095106765910771</v>
      </c>
      <c r="CP152" s="40">
        <f>Model!$BE152+Model!BO152-50</f>
        <v>84.095106765910771</v>
      </c>
      <c r="CQ152" s="40">
        <f>Model!$BE152+Model!BP152-50</f>
        <v>84.095106765910771</v>
      </c>
      <c r="CR152" s="40">
        <f>Model!$BE152+Model!BQ152-50</f>
        <v>84.095106765910771</v>
      </c>
      <c r="CS152" s="40">
        <f>Model!$BE152+Model!BR152-50</f>
        <v>84.095106765910771</v>
      </c>
      <c r="CT152" s="40">
        <f>Model!$BE152+Model!BS152-50</f>
        <v>84.095106765910771</v>
      </c>
      <c r="CU152" s="40">
        <f>Model!$BE152+Model!BT152-50</f>
        <v>84.095106765910771</v>
      </c>
      <c r="CV152" s="40">
        <f>Model!$BE152+Model!BU152-50</f>
        <v>84.095106765910771</v>
      </c>
      <c r="CW152" s="40">
        <f>Model!$BE152+Model!BV152-50</f>
        <v>84.095106765910771</v>
      </c>
      <c r="CX152" s="40">
        <f>Model!$BE152+Model!BW152-50</f>
        <v>104.09510676591077</v>
      </c>
      <c r="CY152" s="40">
        <f>Model!$BE152+Model!BX152-50</f>
        <v>104.09510676591077</v>
      </c>
      <c r="CZ152" s="40">
        <f>Model!$BE152+Model!BY152-50</f>
        <v>104.09510676591077</v>
      </c>
      <c r="DA152" s="40">
        <f>Model!$BE152+Model!BZ152-50</f>
        <v>104.09510676591077</v>
      </c>
      <c r="DB152" s="40">
        <f>Model!$BE152+Model!CA152-50</f>
        <v>104.09510676591077</v>
      </c>
      <c r="DC152" s="40">
        <f>Model!$BE152+Model!CB152-50</f>
        <v>104.09510676591077</v>
      </c>
      <c r="DD152" s="40">
        <f>Model!$BE152+Model!CC152-50</f>
        <v>104.09510676591077</v>
      </c>
      <c r="DE152" s="40">
        <f>Model!$BE152+Model!CD152-50</f>
        <v>104.09510676591077</v>
      </c>
      <c r="DF152" s="40">
        <f>Model!$BE152+Model!CE152-50</f>
        <v>104.09510676591077</v>
      </c>
      <c r="DG152" s="40">
        <f>Model!$BE152+Model!CF152-50</f>
        <v>104.09510676591077</v>
      </c>
      <c r="DH152" s="36"/>
      <c r="DI152" s="36"/>
      <c r="DJ152" s="40">
        <f>Model!AE152*Model!CI152</f>
        <v>44.095106765910757</v>
      </c>
      <c r="DK152" s="40">
        <f>Model!AF152*Model!CJ152</f>
        <v>44.095106765910757</v>
      </c>
      <c r="DL152" s="40">
        <f>Model!AG152*Model!CK152</f>
        <v>44.095106765910757</v>
      </c>
      <c r="DM152" s="40">
        <f>Model!AH152*Model!CL152</f>
        <v>44.095106765910757</v>
      </c>
      <c r="DN152" s="40">
        <f>Model!AI152*Model!CM152</f>
        <v>28.661819397841992</v>
      </c>
      <c r="DO152" s="40">
        <f>Model!AJ152*Model!CN152</f>
        <v>75.685596089319702</v>
      </c>
      <c r="DP152" s="40">
        <f>Model!AK152*Model!CO152</f>
        <v>75.685596089319702</v>
      </c>
      <c r="DQ152" s="40">
        <f>Model!AL152*Model!CP152</f>
        <v>75.685596089319702</v>
      </c>
      <c r="DR152" s="40">
        <f>Model!AM152*Model!CQ152</f>
        <v>75.685596089319702</v>
      </c>
      <c r="DS152" s="40">
        <f>Model!AN152*Model!CR152</f>
        <v>49.19563745805781</v>
      </c>
      <c r="DT152" s="40">
        <f>Model!AO152*Model!CS152</f>
        <v>79.890351427615229</v>
      </c>
      <c r="DU152" s="40">
        <f>Model!AP152*Model!CT152</f>
        <v>79.890351427615229</v>
      </c>
      <c r="DV152" s="40">
        <f>Model!AQ152*Model!CU152</f>
        <v>79.890351427615229</v>
      </c>
      <c r="DW152" s="40">
        <f>Model!AR152*Model!CV152</f>
        <v>79.890351427615229</v>
      </c>
      <c r="DX152" s="40">
        <f>Model!AS152*Model!CW152</f>
        <v>51.928728427949899</v>
      </c>
      <c r="DY152" s="40">
        <f>Model!AT152*Model!CX152</f>
        <v>83.276085412728619</v>
      </c>
      <c r="DZ152" s="40">
        <f>Model!AU152*Model!CY152</f>
        <v>83.276085412728619</v>
      </c>
      <c r="EA152" s="40">
        <f>Model!AV152*Model!CZ152</f>
        <v>83.276085412728619</v>
      </c>
      <c r="EB152" s="40">
        <f>Model!AW152*Model!DA152</f>
        <v>83.276085412728619</v>
      </c>
      <c r="EC152" s="40">
        <f>Model!AX152*Model!DB152</f>
        <v>54.129455518273602</v>
      </c>
      <c r="ED152" s="40">
        <f>Model!AY152*Model!DC152</f>
        <v>88.480840751024147</v>
      </c>
      <c r="EE152" s="40">
        <f>Model!AZ152*Model!DD152</f>
        <v>88.480840751024147</v>
      </c>
      <c r="EF152" s="40">
        <f>Model!BA152*Model!DE152</f>
        <v>88.480840751024147</v>
      </c>
      <c r="EG152" s="40">
        <f>Model!BB152*Model!DF152</f>
        <v>88.480840751024147</v>
      </c>
      <c r="EH152" s="40">
        <f>Model!BC152*Model!DG152</f>
        <v>57.512546488165697</v>
      </c>
      <c r="EI152" s="36"/>
      <c r="EJ152" s="36"/>
      <c r="EK152" s="36"/>
      <c r="EL152" s="36"/>
      <c r="EM152" s="36"/>
      <c r="EN152" s="36"/>
      <c r="EO152" s="36"/>
      <c r="EP152" s="36"/>
      <c r="EQ152" s="36"/>
      <c r="ER152" s="36"/>
      <c r="ES152" s="36"/>
      <c r="ET152" s="36"/>
      <c r="EU152" s="36"/>
    </row>
    <row r="153" spans="1:151">
      <c r="A153">
        <v>1109</v>
      </c>
      <c r="B153" s="29">
        <f>INDEX('Customer Longevity'!$A$7:$A$206,MATCH(Scratch!A153,'Customer Longevity'!$B$7:$B$206,0))</f>
        <v>2.3413853531910487</v>
      </c>
      <c r="C153" s="3">
        <f ca="1">VLOOKUP(A153,'Average Balance'!A:B,2,FALSE)</f>
        <v>9217.7287695070263</v>
      </c>
      <c r="D153" s="3"/>
      <c r="E153" s="29">
        <f>INDEX('Distance to Each Branch'!$C$7:$C$806,MATCH(Scratch!$A153&amp;Scratch!E$14,'Distance to Each Branch'!$K$7:$K$806,0))</f>
        <v>4.8637484531645958</v>
      </c>
      <c r="F153" s="29">
        <f>INDEX('Distance to Each Branch'!$C$7:$C$806,MATCH(Scratch!$A153&amp;Scratch!F$14,'Distance to Each Branch'!$K$7:$K$806,0))</f>
        <v>4.9285141333686164</v>
      </c>
      <c r="G153" s="29">
        <f>INDEX('Distance to Each Branch'!$C$7:$C$806,MATCH(Scratch!$A153&amp;Scratch!G$14,'Distance to Each Branch'!$K$7:$K$806,0))</f>
        <v>0.94338138456366116</v>
      </c>
      <c r="H153" s="29">
        <f>INDEX('Distance to Each Branch'!$C$7:$C$806,MATCH(Scratch!$A153&amp;Scratch!H$14,'Distance to Each Branch'!$K$7:$K$806,0))</f>
        <v>1.4141906509329156</v>
      </c>
      <c r="I153" s="29" t="str">
        <f t="shared" si="27"/>
        <v>Branch C</v>
      </c>
      <c r="K153" s="34">
        <f>MIN(Model!E153:'Model'!H153)</f>
        <v>0.94338138456366116</v>
      </c>
      <c r="L153" s="34">
        <v>0</v>
      </c>
      <c r="M153" s="29">
        <f>IF(Model!E153=Model!$K153,SMALL(Model!$E153:'Model'!$H153,2)-Model!$K153,0)</f>
        <v>0</v>
      </c>
      <c r="N153" s="29">
        <f>IF(Model!F153=Model!$K153,SMALL(Model!$E153:'Model'!$H153,2)-Model!$K153,0)</f>
        <v>0</v>
      </c>
      <c r="O153" s="29">
        <f>IF(Model!G153=Model!$K153,SMALL(Model!$E153:'Model'!$H153,2)-Model!$K153,0)</f>
        <v>0.47080926636925446</v>
      </c>
      <c r="P153" s="29">
        <f>IF(Model!H153=Model!$K153,SMALL(Model!$E153:'Model'!$H153,2)-Model!$K153,0)</f>
        <v>0</v>
      </c>
      <c r="R153" s="23">
        <v>1</v>
      </c>
      <c r="S153" s="23">
        <f>(1-IF(Model!M153=0,0,INDEX('Branch Closure Driven Attrition'!$D$9:$G$12,MATCH(Model!$B153,'Branch Closure Driven Attrition'!$C$9:$C$12,TRUE),MATCH(Model!M153,'Branch Closure Driven Attrition'!$D$8:$G$8,TRUE))))</f>
        <v>1</v>
      </c>
      <c r="T153" s="23">
        <f>(1-IF(Model!N153=0,0,INDEX('Branch Closure Driven Attrition'!$D$9:$G$12,MATCH(Model!$B153,'Branch Closure Driven Attrition'!$C$9:$C$12,TRUE),MATCH(Model!N153,'Branch Closure Driven Attrition'!$D$8:$G$8,TRUE))))</f>
        <v>1</v>
      </c>
      <c r="U153" s="23">
        <f>(1-IF(Model!O153=0,0,INDEX('Branch Closure Driven Attrition'!$D$9:$G$12,MATCH(Model!$B153,'Branch Closure Driven Attrition'!$C$9:$C$12,TRUE),MATCH(Model!O153,'Branch Closure Driven Attrition'!$D$8:$G$8,TRUE))))</f>
        <v>0.65</v>
      </c>
      <c r="V153" s="23">
        <f>(1-IF(Model!P153=0,0,INDEX('Branch Closure Driven Attrition'!$D$9:$G$12,MATCH(Model!$B153,'Branch Closure Driven Attrition'!$C$9:$C$12,TRUE),MATCH(Model!P153,'Branch Closure Driven Attrition'!$D$8:$G$8,TRUE))))</f>
        <v>1</v>
      </c>
      <c r="W153" s="29"/>
      <c r="X153" s="23">
        <f>Model!R153</f>
        <v>1</v>
      </c>
      <c r="Y153" s="23">
        <f>IF(Model!$C153&lt;'Fee Driven Attrition'!$I$8,1-IF(Model!Y$13='Fee Driven Attrition'!$J$7,'Fee Driven Attrition'!$J$8,'Fee Driven Attrition'!$K$8),1)</f>
        <v>0.9</v>
      </c>
      <c r="Z153" s="23">
        <f>IF(Model!$C153&lt;'Fee Driven Attrition'!$I$9,1-IF(Model!Z$13='Fee Driven Attrition'!$J$7,'Fee Driven Attrition'!$J$9,'Fee Driven Attrition'!$K$9),1)</f>
        <v>0.95</v>
      </c>
      <c r="AA153" s="23">
        <f>IF(Model!$C153&lt;'Fee Driven Attrition'!$I$8,1-IF(Model!AA$13='Fee Driven Attrition'!$J$7,'Fee Driven Attrition'!$J$8,'Fee Driven Attrition'!$K$8),1)</f>
        <v>0.8</v>
      </c>
      <c r="AB153" s="23">
        <f>IF(Model!$C153&lt;'Fee Driven Attrition'!$I$9,1-IF(Model!AB$13='Fee Driven Attrition'!$J$7,'Fee Driven Attrition'!$J$9,'Fee Driven Attrition'!$K$9),1)</f>
        <v>0.85</v>
      </c>
      <c r="AC153" s="29"/>
      <c r="AD153" s="23"/>
      <c r="AE153" s="23">
        <f>INDEX(Model!$R153:$V153,,MATCH(Model!AE$14,Model!$R$14:'Model'!$V$14,FALSE))*INDEX(Model!$X153:$AB153,MATCH(Model!AE$12+Model!AE$13,Model!$X$14:$AB$14,FALSE))</f>
        <v>1</v>
      </c>
      <c r="AF153" s="23">
        <f>INDEX(Model!$R153:$V153,,MATCH(Model!AF$14,Model!$R$14:'Model'!$V$14,FALSE))*INDEX(Model!$X153:$AB153,MATCH(Model!AF$12+Model!AF$13,Model!$X$14:$AB$14,FALSE))</f>
        <v>1</v>
      </c>
      <c r="AG153" s="23">
        <f>INDEX(Model!$R153:$V153,,MATCH(Model!AG$14,Model!$R$14:'Model'!$V$14,FALSE))*INDEX(Model!$X153:$AB153,MATCH(Model!AG$12+Model!AG$13,Model!$X$14:$AB$14,FALSE))</f>
        <v>1</v>
      </c>
      <c r="AH153" s="23">
        <f>INDEX(Model!$R153:$V153,,MATCH(Model!AH$14,Model!$R$14:'Model'!$V$14,FALSE))*INDEX(Model!$X153:$AB153,MATCH(Model!AH$12+Model!AH$13,Model!$X$14:$AB$14,FALSE))</f>
        <v>0.65</v>
      </c>
      <c r="AI153" s="23">
        <f>INDEX(Model!$R153:$V153,,MATCH(Model!AI$14,Model!$R$14:'Model'!$V$14,FALSE))*INDEX(Model!$X153:$AB153,MATCH(Model!AI$12+Model!AI$13,Model!$X$14:$AB$14,FALSE))</f>
        <v>1</v>
      </c>
      <c r="AJ153" s="23">
        <f>INDEX(Model!$R153:$V153,,MATCH(Model!AJ$14,Model!$R$14:'Model'!$V$14,FALSE))*INDEX(Model!$X153:$AB153,MATCH(Model!AJ$12+Model!AJ$13,Model!$X$14:$AB$14,FALSE))</f>
        <v>0.9</v>
      </c>
      <c r="AK153" s="23">
        <f>INDEX(Model!$R153:$V153,,MATCH(Model!AK$14,Model!$R$14:'Model'!$V$14,FALSE))*INDEX(Model!$X153:$AB153,MATCH(Model!AK$12+Model!AK$13,Model!$X$14:$AB$14,FALSE))</f>
        <v>0.9</v>
      </c>
      <c r="AL153" s="23">
        <f>INDEX(Model!$R153:$V153,,MATCH(Model!AL$14,Model!$R$14:'Model'!$V$14,FALSE))*INDEX(Model!$X153:$AB153,MATCH(Model!AL$12+Model!AL$13,Model!$X$14:$AB$14,FALSE))</f>
        <v>0.9</v>
      </c>
      <c r="AM153" s="23">
        <f>INDEX(Model!$R153:$V153,,MATCH(Model!AM$14,Model!$R$14:'Model'!$V$14,FALSE))*INDEX(Model!$X153:$AB153,MATCH(Model!AM$12+Model!AM$13,Model!$X$14:$AB$14,FALSE))</f>
        <v>0.58500000000000008</v>
      </c>
      <c r="AN153" s="23">
        <f>INDEX(Model!$R153:$V153,,MATCH(Model!AN$14,Model!$R$14:'Model'!$V$14,FALSE))*INDEX(Model!$X153:$AB153,MATCH(Model!AN$12+Model!AN$13,Model!$X$14:$AB$14,FALSE))</f>
        <v>0.9</v>
      </c>
      <c r="AO153" s="23">
        <f>INDEX(Model!$R153:$V153,,MATCH(Model!AO$14,Model!$R$14:'Model'!$V$14,FALSE))*INDEX(Model!$X153:$AB153,MATCH(Model!AO$12+Model!AO$13,Model!$X$14:$AB$14,FALSE))</f>
        <v>0.95</v>
      </c>
      <c r="AP153" s="23">
        <f>INDEX(Model!$R153:$V153,,MATCH(Model!AP$14,Model!$R$14:'Model'!$V$14,FALSE))*INDEX(Model!$X153:$AB153,MATCH(Model!AP$12+Model!AP$13,Model!$X$14:$AB$14,FALSE))</f>
        <v>0.95</v>
      </c>
      <c r="AQ153" s="23">
        <f>INDEX(Model!$R153:$V153,,MATCH(Model!AQ$14,Model!$R$14:'Model'!$V$14,FALSE))*INDEX(Model!$X153:$AB153,MATCH(Model!AQ$12+Model!AQ$13,Model!$X$14:$AB$14,FALSE))</f>
        <v>0.95</v>
      </c>
      <c r="AR153" s="23">
        <f>INDEX(Model!$R153:$V153,,MATCH(Model!AR$14,Model!$R$14:'Model'!$V$14,FALSE))*INDEX(Model!$X153:$AB153,MATCH(Model!AR$12+Model!AR$13,Model!$X$14:$AB$14,FALSE))</f>
        <v>0.61749999999999994</v>
      </c>
      <c r="AS153" s="23">
        <f>INDEX(Model!$R153:$V153,,MATCH(Model!AS$14,Model!$R$14:'Model'!$V$14,FALSE))*INDEX(Model!$X153:$AB153,MATCH(Model!AS$12+Model!AS$13,Model!$X$14:$AB$14,FALSE))</f>
        <v>0.95</v>
      </c>
      <c r="AT153" s="23">
        <f>INDEX(Model!$R153:$V153,,MATCH(Model!AT$14,Model!$R$14:'Model'!$V$14,FALSE))*INDEX(Model!$X153:$AB153,MATCH(Model!AT$12+Model!AT$13,Model!$X$14:$AB$14,FALSE))</f>
        <v>0.8</v>
      </c>
      <c r="AU153" s="23">
        <f>INDEX(Model!$R153:$V153,,MATCH(Model!AU$14,Model!$R$14:'Model'!$V$14,FALSE))*INDEX(Model!$X153:$AB153,MATCH(Model!AU$12+Model!AU$13,Model!$X$14:$AB$14,FALSE))</f>
        <v>0.8</v>
      </c>
      <c r="AV153" s="23">
        <f>INDEX(Model!$R153:$V153,,MATCH(Model!AV$14,Model!$R$14:'Model'!$V$14,FALSE))*INDEX(Model!$X153:$AB153,MATCH(Model!AV$12+Model!AV$13,Model!$X$14:$AB$14,FALSE))</f>
        <v>0.8</v>
      </c>
      <c r="AW153" s="23">
        <f>INDEX(Model!$R153:$V153,,MATCH(Model!AW$14,Model!$R$14:'Model'!$V$14,FALSE))*INDEX(Model!$X153:$AB153,MATCH(Model!AW$12+Model!AW$13,Model!$X$14:$AB$14,FALSE))</f>
        <v>0.52</v>
      </c>
      <c r="AX153" s="23">
        <f>INDEX(Model!$R153:$V153,,MATCH(Model!AX$14,Model!$R$14:'Model'!$V$14,FALSE))*INDEX(Model!$X153:$AB153,MATCH(Model!AX$12+Model!AX$13,Model!$X$14:$AB$14,FALSE))</f>
        <v>0.8</v>
      </c>
      <c r="AY153" s="23">
        <f>INDEX(Model!$R153:$V153,,MATCH(Model!AY$14,Model!$R$14:'Model'!$V$14,FALSE))*INDEX(Model!$X153:$AB153,MATCH(Model!AY$12+Model!AY$13,Model!$X$14:$AB$14,FALSE))</f>
        <v>0.85</v>
      </c>
      <c r="AZ153" s="23">
        <f>INDEX(Model!$R153:$V153,,MATCH(Model!AZ$14,Model!$R$14:'Model'!$V$14,FALSE))*INDEX(Model!$X153:$AB153,MATCH(Model!AZ$12+Model!AZ$13,Model!$X$14:$AB$14,FALSE))</f>
        <v>0.85</v>
      </c>
      <c r="BA153" s="23">
        <f>INDEX(Model!$R153:$V153,,MATCH(Model!BA$14,Model!$R$14:'Model'!$V$14,FALSE))*INDEX(Model!$X153:$AB153,MATCH(Model!BA$12+Model!BA$13,Model!$X$14:$AB$14,FALSE))</f>
        <v>0.85</v>
      </c>
      <c r="BB153" s="23">
        <f>INDEX(Model!$R153:$V153,,MATCH(Model!BB$14,Model!$R$14:'Model'!$V$14,FALSE))*INDEX(Model!$X153:$AB153,MATCH(Model!BB$12+Model!BB$13,Model!$X$14:$AB$14,FALSE))</f>
        <v>0.55249999999999999</v>
      </c>
      <c r="BC153" s="23">
        <f>INDEX(Model!$R153:$V153,,MATCH(Model!BC$14,Model!$R$14:'Model'!$V$14,FALSE))*INDEX(Model!$X153:$AB153,MATCH(Model!BC$12+Model!BC$13,Model!$X$14:$AB$14,FALSE))</f>
        <v>0.85</v>
      </c>
      <c r="BD153" s="60"/>
      <c r="BE153" s="33">
        <f>Model!C153*1%</f>
        <v>92.177287695070262</v>
      </c>
      <c r="BF153" s="1"/>
      <c r="BG153" s="1"/>
      <c r="BH153" s="38">
        <f>IF(Model!$C153&lt;Model!CI$12,Model!CI$13,0)</f>
        <v>0</v>
      </c>
      <c r="BI153" s="38">
        <f>IF(Model!$C153&lt;Model!CJ$12,Model!CJ$13,0)</f>
        <v>0</v>
      </c>
      <c r="BJ153" s="38">
        <f>IF(Model!$C153&lt;Model!CK$12,Model!CK$13,0)</f>
        <v>0</v>
      </c>
      <c r="BK153" s="38">
        <f>IF(Model!$C153&lt;Model!CL$12,Model!CL$13,0)</f>
        <v>0</v>
      </c>
      <c r="BL153" s="38">
        <f>IF(Model!$C153&lt;Model!CM$12,Model!CM$13,0)</f>
        <v>0</v>
      </c>
      <c r="BM153" s="38">
        <f>IF(Model!$C153&lt;Model!CN$12,Model!CN$13,0)</f>
        <v>40</v>
      </c>
      <c r="BN153" s="38">
        <f>IF(Model!$C153&lt;Model!CO$12,Model!CO$13,0)</f>
        <v>40</v>
      </c>
      <c r="BO153" s="38">
        <f>IF(Model!$C153&lt;Model!CP$12,Model!CP$13,0)</f>
        <v>40</v>
      </c>
      <c r="BP153" s="38">
        <f>IF(Model!$C153&lt;Model!CQ$12,Model!CQ$13,0)</f>
        <v>40</v>
      </c>
      <c r="BQ153" s="38">
        <f>IF(Model!$C153&lt;Model!CR$12,Model!CR$13,0)</f>
        <v>40</v>
      </c>
      <c r="BR153" s="38">
        <f>IF(Model!$C153&lt;Model!CS$12,Model!CS$13,0)</f>
        <v>40</v>
      </c>
      <c r="BS153" s="38">
        <f>IF(Model!$C153&lt;Model!CT$12,Model!CT$13,0)</f>
        <v>40</v>
      </c>
      <c r="BT153" s="38">
        <f>IF(Model!$C153&lt;Model!CU$12,Model!CU$13,0)</f>
        <v>40</v>
      </c>
      <c r="BU153" s="38">
        <f>IF(Model!$C153&lt;Model!CV$12,Model!CV$13,0)</f>
        <v>40</v>
      </c>
      <c r="BV153" s="38">
        <f>IF(Model!$C153&lt;Model!CW$12,Model!CW$13,0)</f>
        <v>40</v>
      </c>
      <c r="BW153" s="38">
        <f>IF(Model!$C153&lt;Model!CX$12,Model!CX$13,0)</f>
        <v>60</v>
      </c>
      <c r="BX153" s="38">
        <f>IF(Model!$C153&lt;Model!CY$12,Model!CY$13,0)</f>
        <v>60</v>
      </c>
      <c r="BY153" s="38">
        <f>IF(Model!$C153&lt;Model!CZ$12,Model!CZ$13,0)</f>
        <v>60</v>
      </c>
      <c r="BZ153" s="38">
        <f>IF(Model!$C153&lt;Model!DA$12,Model!DA$13,0)</f>
        <v>60</v>
      </c>
      <c r="CA153" s="38">
        <f>IF(Model!$C153&lt;Model!DB$12,Model!DB$13,0)</f>
        <v>60</v>
      </c>
      <c r="CB153" s="38">
        <f>IF(Model!$C153&lt;Model!DC$12,Model!DC$13,0)</f>
        <v>60</v>
      </c>
      <c r="CC153" s="38">
        <f>IF(Model!$C153&lt;Model!DD$12,Model!DD$13,0)</f>
        <v>60</v>
      </c>
      <c r="CD153" s="38">
        <f>IF(Model!$C153&lt;Model!DE$12,Model!DE$13,0)</f>
        <v>60</v>
      </c>
      <c r="CE153" s="38">
        <f>IF(Model!$C153&lt;Model!DF$12,Model!DF$13,0)</f>
        <v>60</v>
      </c>
      <c r="CF153" s="38">
        <f>IF(Model!$C153&lt;Model!DG$12,Model!DG$13,0)</f>
        <v>60</v>
      </c>
      <c r="CG153" s="1"/>
      <c r="CH153" s="1"/>
      <c r="CI153" s="40">
        <f>Model!$BE153+Model!BH153-50</f>
        <v>42.177287695070262</v>
      </c>
      <c r="CJ153" s="40">
        <f>Model!$BE153+Model!BI153-50</f>
        <v>42.177287695070262</v>
      </c>
      <c r="CK153" s="40">
        <f>Model!$BE153+Model!BJ153-50</f>
        <v>42.177287695070262</v>
      </c>
      <c r="CL153" s="40">
        <f>Model!$BE153+Model!BK153-50</f>
        <v>42.177287695070262</v>
      </c>
      <c r="CM153" s="40">
        <f>Model!$BE153+Model!BL153-50</f>
        <v>42.177287695070262</v>
      </c>
      <c r="CN153" s="40">
        <f>Model!$BE153+Model!BM153-50</f>
        <v>82.177287695070277</v>
      </c>
      <c r="CO153" s="40">
        <f>Model!$BE153+Model!BN153-50</f>
        <v>82.177287695070277</v>
      </c>
      <c r="CP153" s="40">
        <f>Model!$BE153+Model!BO153-50</f>
        <v>82.177287695070277</v>
      </c>
      <c r="CQ153" s="40">
        <f>Model!$BE153+Model!BP153-50</f>
        <v>82.177287695070277</v>
      </c>
      <c r="CR153" s="40">
        <f>Model!$BE153+Model!BQ153-50</f>
        <v>82.177287695070277</v>
      </c>
      <c r="CS153" s="40">
        <f>Model!$BE153+Model!BR153-50</f>
        <v>82.177287695070277</v>
      </c>
      <c r="CT153" s="40">
        <f>Model!$BE153+Model!BS153-50</f>
        <v>82.177287695070277</v>
      </c>
      <c r="CU153" s="40">
        <f>Model!$BE153+Model!BT153-50</f>
        <v>82.177287695070277</v>
      </c>
      <c r="CV153" s="40">
        <f>Model!$BE153+Model!BU153-50</f>
        <v>82.177287695070277</v>
      </c>
      <c r="CW153" s="40">
        <f>Model!$BE153+Model!BV153-50</f>
        <v>82.177287695070277</v>
      </c>
      <c r="CX153" s="40">
        <f>Model!$BE153+Model!BW153-50</f>
        <v>102.17728769507028</v>
      </c>
      <c r="CY153" s="40">
        <f>Model!$BE153+Model!BX153-50</f>
        <v>102.17728769507028</v>
      </c>
      <c r="CZ153" s="40">
        <f>Model!$BE153+Model!BY153-50</f>
        <v>102.17728769507028</v>
      </c>
      <c r="DA153" s="40">
        <f>Model!$BE153+Model!BZ153-50</f>
        <v>102.17728769507028</v>
      </c>
      <c r="DB153" s="40">
        <f>Model!$BE153+Model!CA153-50</f>
        <v>102.17728769507028</v>
      </c>
      <c r="DC153" s="40">
        <f>Model!$BE153+Model!CB153-50</f>
        <v>102.17728769507028</v>
      </c>
      <c r="DD153" s="40">
        <f>Model!$BE153+Model!CC153-50</f>
        <v>102.17728769507028</v>
      </c>
      <c r="DE153" s="40">
        <f>Model!$BE153+Model!CD153-50</f>
        <v>102.17728769507028</v>
      </c>
      <c r="DF153" s="40">
        <f>Model!$BE153+Model!CE153-50</f>
        <v>102.17728769507028</v>
      </c>
      <c r="DG153" s="40">
        <f>Model!$BE153+Model!CF153-50</f>
        <v>102.17728769507028</v>
      </c>
      <c r="DH153" s="36"/>
      <c r="DI153" s="36"/>
      <c r="DJ153" s="40">
        <f>Model!AE153*Model!CI153</f>
        <v>42.177287695070262</v>
      </c>
      <c r="DK153" s="40">
        <f>Model!AF153*Model!CJ153</f>
        <v>42.177287695070262</v>
      </c>
      <c r="DL153" s="40">
        <f>Model!AG153*Model!CK153</f>
        <v>42.177287695070262</v>
      </c>
      <c r="DM153" s="40">
        <f>Model!AH153*Model!CL153</f>
        <v>27.415237001795671</v>
      </c>
      <c r="DN153" s="40">
        <f>Model!AI153*Model!CM153</f>
        <v>42.177287695070262</v>
      </c>
      <c r="DO153" s="40">
        <f>Model!AJ153*Model!CN153</f>
        <v>73.959558925563258</v>
      </c>
      <c r="DP153" s="40">
        <f>Model!AK153*Model!CO153</f>
        <v>73.959558925563258</v>
      </c>
      <c r="DQ153" s="40">
        <f>Model!AL153*Model!CP153</f>
        <v>73.959558925563258</v>
      </c>
      <c r="DR153" s="40">
        <f>Model!AM153*Model!CQ153</f>
        <v>48.073713301616117</v>
      </c>
      <c r="DS153" s="40">
        <f>Model!AN153*Model!CR153</f>
        <v>73.959558925563258</v>
      </c>
      <c r="DT153" s="40">
        <f>Model!AO153*Model!CS153</f>
        <v>78.06842331031676</v>
      </c>
      <c r="DU153" s="40">
        <f>Model!AP153*Model!CT153</f>
        <v>78.06842331031676</v>
      </c>
      <c r="DV153" s="40">
        <f>Model!AQ153*Model!CU153</f>
        <v>78.06842331031676</v>
      </c>
      <c r="DW153" s="40">
        <f>Model!AR153*Model!CV153</f>
        <v>50.744475151705892</v>
      </c>
      <c r="DX153" s="40">
        <f>Model!AS153*Model!CW153</f>
        <v>78.06842331031676</v>
      </c>
      <c r="DY153" s="40">
        <f>Model!AT153*Model!CX153</f>
        <v>81.741830156056224</v>
      </c>
      <c r="DZ153" s="40">
        <f>Model!AU153*Model!CY153</f>
        <v>81.741830156056224</v>
      </c>
      <c r="EA153" s="40">
        <f>Model!AV153*Model!CZ153</f>
        <v>81.741830156056224</v>
      </c>
      <c r="EB153" s="40">
        <f>Model!AW153*Model!DA153</f>
        <v>53.132189601436544</v>
      </c>
      <c r="EC153" s="40">
        <f>Model!AX153*Model!DB153</f>
        <v>81.741830156056224</v>
      </c>
      <c r="ED153" s="40">
        <f>Model!AY153*Model!DC153</f>
        <v>86.850694540809727</v>
      </c>
      <c r="EE153" s="40">
        <f>Model!AZ153*Model!DD153</f>
        <v>86.850694540809727</v>
      </c>
      <c r="EF153" s="40">
        <f>Model!BA153*Model!DE153</f>
        <v>86.850694540809727</v>
      </c>
      <c r="EG153" s="40">
        <f>Model!BB153*Model!DF153</f>
        <v>56.452951451526324</v>
      </c>
      <c r="EH153" s="40">
        <f>Model!BC153*Model!DG153</f>
        <v>86.850694540809727</v>
      </c>
      <c r="EI153" s="36"/>
      <c r="EJ153" s="36"/>
      <c r="EK153" s="36"/>
      <c r="EL153" s="36"/>
      <c r="EM153" s="36"/>
      <c r="EN153" s="36"/>
      <c r="EO153" s="36"/>
      <c r="EP153" s="36"/>
      <c r="EQ153" s="36"/>
      <c r="ER153" s="36"/>
      <c r="ES153" s="36"/>
      <c r="ET153" s="36"/>
      <c r="EU153" s="36"/>
    </row>
    <row r="154" spans="1:151">
      <c r="A154">
        <v>1043</v>
      </c>
      <c r="B154" s="29">
        <f>INDEX('Customer Longevity'!$A$7:$A$206,MATCH(Scratch!A154,'Customer Longevity'!$B$7:$B$206,0))</f>
        <v>2.9871158935285647</v>
      </c>
      <c r="C154" s="3">
        <f ca="1">VLOOKUP(A154,'Average Balance'!A:B,2,FALSE)</f>
        <v>9751.4457448679568</v>
      </c>
      <c r="D154" s="3"/>
      <c r="E154" s="29">
        <f>INDEX('Distance to Each Branch'!$C$7:$C$806,MATCH(Scratch!$A154&amp;Scratch!E$14,'Distance to Each Branch'!$K$7:$K$806,0))</f>
        <v>3.7752502312215745</v>
      </c>
      <c r="F154" s="29">
        <f>INDEX('Distance to Each Branch'!$C$7:$C$806,MATCH(Scratch!$A154&amp;Scratch!F$14,'Distance to Each Branch'!$K$7:$K$806,0))</f>
        <v>2.9195218724023699</v>
      </c>
      <c r="G154" s="29">
        <f>INDEX('Distance to Each Branch'!$C$7:$C$806,MATCH(Scratch!$A154&amp;Scratch!G$14,'Distance to Each Branch'!$K$7:$K$806,0))</f>
        <v>5.3238470643427709</v>
      </c>
      <c r="H154" s="29">
        <f>INDEX('Distance to Each Branch'!$C$7:$C$806,MATCH(Scratch!$A154&amp;Scratch!H$14,'Distance to Each Branch'!$K$7:$K$806,0))</f>
        <v>1.402548976438436</v>
      </c>
      <c r="I154" s="29" t="str">
        <f t="shared" si="27"/>
        <v>Branch D</v>
      </c>
      <c r="K154" s="34">
        <f>MIN(Model!E154:'Model'!H154)</f>
        <v>1.402548976438436</v>
      </c>
      <c r="L154" s="34">
        <v>0</v>
      </c>
      <c r="M154" s="29">
        <f>IF(Model!E154=Model!$K154,SMALL(Model!$E154:'Model'!$H154,2)-Model!$K154,0)</f>
        <v>0</v>
      </c>
      <c r="N154" s="29">
        <f>IF(Model!F154=Model!$K154,SMALL(Model!$E154:'Model'!$H154,2)-Model!$K154,0)</f>
        <v>0</v>
      </c>
      <c r="O154" s="29">
        <f>IF(Model!G154=Model!$K154,SMALL(Model!$E154:'Model'!$H154,2)-Model!$K154,0)</f>
        <v>0</v>
      </c>
      <c r="P154" s="29">
        <f>IF(Model!H154=Model!$K154,SMALL(Model!$E154:'Model'!$H154,2)-Model!$K154,0)</f>
        <v>1.5169728959639339</v>
      </c>
      <c r="R154" s="23">
        <v>1</v>
      </c>
      <c r="S154" s="23">
        <f>(1-IF(Model!M154=0,0,INDEX('Branch Closure Driven Attrition'!$D$9:$G$12,MATCH(Model!$B154,'Branch Closure Driven Attrition'!$C$9:$C$12,TRUE),MATCH(Model!M154,'Branch Closure Driven Attrition'!$D$8:$G$8,TRUE))))</f>
        <v>1</v>
      </c>
      <c r="T154" s="23">
        <f>(1-IF(Model!N154=0,0,INDEX('Branch Closure Driven Attrition'!$D$9:$G$12,MATCH(Model!$B154,'Branch Closure Driven Attrition'!$C$9:$C$12,TRUE),MATCH(Model!N154,'Branch Closure Driven Attrition'!$D$8:$G$8,TRUE))))</f>
        <v>1</v>
      </c>
      <c r="U154" s="23">
        <f>(1-IF(Model!O154=0,0,INDEX('Branch Closure Driven Attrition'!$D$9:$G$12,MATCH(Model!$B154,'Branch Closure Driven Attrition'!$C$9:$C$12,TRUE),MATCH(Model!O154,'Branch Closure Driven Attrition'!$D$8:$G$8,TRUE))))</f>
        <v>1</v>
      </c>
      <c r="V154" s="23">
        <f>(1-IF(Model!P154=0,0,INDEX('Branch Closure Driven Attrition'!$D$9:$G$12,MATCH(Model!$B154,'Branch Closure Driven Attrition'!$C$9:$C$12,TRUE),MATCH(Model!P154,'Branch Closure Driven Attrition'!$D$8:$G$8,TRUE))))</f>
        <v>0.55000000000000004</v>
      </c>
      <c r="W154" s="29"/>
      <c r="X154" s="23">
        <f>Model!R154</f>
        <v>1</v>
      </c>
      <c r="Y154" s="23">
        <f>IF(Model!$C154&lt;'Fee Driven Attrition'!$I$8,1-IF(Model!Y$13='Fee Driven Attrition'!$J$7,'Fee Driven Attrition'!$J$8,'Fee Driven Attrition'!$K$8),1)</f>
        <v>0.9</v>
      </c>
      <c r="Z154" s="23">
        <f>IF(Model!$C154&lt;'Fee Driven Attrition'!$I$9,1-IF(Model!Z$13='Fee Driven Attrition'!$J$7,'Fee Driven Attrition'!$J$9,'Fee Driven Attrition'!$K$9),1)</f>
        <v>0.95</v>
      </c>
      <c r="AA154" s="23">
        <f>IF(Model!$C154&lt;'Fee Driven Attrition'!$I$8,1-IF(Model!AA$13='Fee Driven Attrition'!$J$7,'Fee Driven Attrition'!$J$8,'Fee Driven Attrition'!$K$8),1)</f>
        <v>0.8</v>
      </c>
      <c r="AB154" s="23">
        <f>IF(Model!$C154&lt;'Fee Driven Attrition'!$I$9,1-IF(Model!AB$13='Fee Driven Attrition'!$J$7,'Fee Driven Attrition'!$J$9,'Fee Driven Attrition'!$K$9),1)</f>
        <v>0.85</v>
      </c>
      <c r="AC154" s="29"/>
      <c r="AD154" s="23"/>
      <c r="AE154" s="23">
        <f>INDEX(Model!$R154:$V154,,MATCH(Model!AE$14,Model!$R$14:'Model'!$V$14,FALSE))*INDEX(Model!$X154:$AB154,MATCH(Model!AE$12+Model!AE$13,Model!$X$14:$AB$14,FALSE))</f>
        <v>1</v>
      </c>
      <c r="AF154" s="23">
        <f>INDEX(Model!$R154:$V154,,MATCH(Model!AF$14,Model!$R$14:'Model'!$V$14,FALSE))*INDEX(Model!$X154:$AB154,MATCH(Model!AF$12+Model!AF$13,Model!$X$14:$AB$14,FALSE))</f>
        <v>1</v>
      </c>
      <c r="AG154" s="23">
        <f>INDEX(Model!$R154:$V154,,MATCH(Model!AG$14,Model!$R$14:'Model'!$V$14,FALSE))*INDEX(Model!$X154:$AB154,MATCH(Model!AG$12+Model!AG$13,Model!$X$14:$AB$14,FALSE))</f>
        <v>1</v>
      </c>
      <c r="AH154" s="23">
        <f>INDEX(Model!$R154:$V154,,MATCH(Model!AH$14,Model!$R$14:'Model'!$V$14,FALSE))*INDEX(Model!$X154:$AB154,MATCH(Model!AH$12+Model!AH$13,Model!$X$14:$AB$14,FALSE))</f>
        <v>1</v>
      </c>
      <c r="AI154" s="23">
        <f>INDEX(Model!$R154:$V154,,MATCH(Model!AI$14,Model!$R$14:'Model'!$V$14,FALSE))*INDEX(Model!$X154:$AB154,MATCH(Model!AI$12+Model!AI$13,Model!$X$14:$AB$14,FALSE))</f>
        <v>0.55000000000000004</v>
      </c>
      <c r="AJ154" s="23">
        <f>INDEX(Model!$R154:$V154,,MATCH(Model!AJ$14,Model!$R$14:'Model'!$V$14,FALSE))*INDEX(Model!$X154:$AB154,MATCH(Model!AJ$12+Model!AJ$13,Model!$X$14:$AB$14,FALSE))</f>
        <v>0.9</v>
      </c>
      <c r="AK154" s="23">
        <f>INDEX(Model!$R154:$V154,,MATCH(Model!AK$14,Model!$R$14:'Model'!$V$14,FALSE))*INDEX(Model!$X154:$AB154,MATCH(Model!AK$12+Model!AK$13,Model!$X$14:$AB$14,FALSE))</f>
        <v>0.9</v>
      </c>
      <c r="AL154" s="23">
        <f>INDEX(Model!$R154:$V154,,MATCH(Model!AL$14,Model!$R$14:'Model'!$V$14,FALSE))*INDEX(Model!$X154:$AB154,MATCH(Model!AL$12+Model!AL$13,Model!$X$14:$AB$14,FALSE))</f>
        <v>0.9</v>
      </c>
      <c r="AM154" s="23">
        <f>INDEX(Model!$R154:$V154,,MATCH(Model!AM$14,Model!$R$14:'Model'!$V$14,FALSE))*INDEX(Model!$X154:$AB154,MATCH(Model!AM$12+Model!AM$13,Model!$X$14:$AB$14,FALSE))</f>
        <v>0.9</v>
      </c>
      <c r="AN154" s="23">
        <f>INDEX(Model!$R154:$V154,,MATCH(Model!AN$14,Model!$R$14:'Model'!$V$14,FALSE))*INDEX(Model!$X154:$AB154,MATCH(Model!AN$12+Model!AN$13,Model!$X$14:$AB$14,FALSE))</f>
        <v>0.49500000000000005</v>
      </c>
      <c r="AO154" s="23">
        <f>INDEX(Model!$R154:$V154,,MATCH(Model!AO$14,Model!$R$14:'Model'!$V$14,FALSE))*INDEX(Model!$X154:$AB154,MATCH(Model!AO$12+Model!AO$13,Model!$X$14:$AB$14,FALSE))</f>
        <v>0.95</v>
      </c>
      <c r="AP154" s="23">
        <f>INDEX(Model!$R154:$V154,,MATCH(Model!AP$14,Model!$R$14:'Model'!$V$14,FALSE))*INDEX(Model!$X154:$AB154,MATCH(Model!AP$12+Model!AP$13,Model!$X$14:$AB$14,FALSE))</f>
        <v>0.95</v>
      </c>
      <c r="AQ154" s="23">
        <f>INDEX(Model!$R154:$V154,,MATCH(Model!AQ$14,Model!$R$14:'Model'!$V$14,FALSE))*INDEX(Model!$X154:$AB154,MATCH(Model!AQ$12+Model!AQ$13,Model!$X$14:$AB$14,FALSE))</f>
        <v>0.95</v>
      </c>
      <c r="AR154" s="23">
        <f>INDEX(Model!$R154:$V154,,MATCH(Model!AR$14,Model!$R$14:'Model'!$V$14,FALSE))*INDEX(Model!$X154:$AB154,MATCH(Model!AR$12+Model!AR$13,Model!$X$14:$AB$14,FALSE))</f>
        <v>0.95</v>
      </c>
      <c r="AS154" s="23">
        <f>INDEX(Model!$R154:$V154,,MATCH(Model!AS$14,Model!$R$14:'Model'!$V$14,FALSE))*INDEX(Model!$X154:$AB154,MATCH(Model!AS$12+Model!AS$13,Model!$X$14:$AB$14,FALSE))</f>
        <v>0.52249999999999996</v>
      </c>
      <c r="AT154" s="23">
        <f>INDEX(Model!$R154:$V154,,MATCH(Model!AT$14,Model!$R$14:'Model'!$V$14,FALSE))*INDEX(Model!$X154:$AB154,MATCH(Model!AT$12+Model!AT$13,Model!$X$14:$AB$14,FALSE))</f>
        <v>0.8</v>
      </c>
      <c r="AU154" s="23">
        <f>INDEX(Model!$R154:$V154,,MATCH(Model!AU$14,Model!$R$14:'Model'!$V$14,FALSE))*INDEX(Model!$X154:$AB154,MATCH(Model!AU$12+Model!AU$13,Model!$X$14:$AB$14,FALSE))</f>
        <v>0.8</v>
      </c>
      <c r="AV154" s="23">
        <f>INDEX(Model!$R154:$V154,,MATCH(Model!AV$14,Model!$R$14:'Model'!$V$14,FALSE))*INDEX(Model!$X154:$AB154,MATCH(Model!AV$12+Model!AV$13,Model!$X$14:$AB$14,FALSE))</f>
        <v>0.8</v>
      </c>
      <c r="AW154" s="23">
        <f>INDEX(Model!$R154:$V154,,MATCH(Model!AW$14,Model!$R$14:'Model'!$V$14,FALSE))*INDEX(Model!$X154:$AB154,MATCH(Model!AW$12+Model!AW$13,Model!$X$14:$AB$14,FALSE))</f>
        <v>0.8</v>
      </c>
      <c r="AX154" s="23">
        <f>INDEX(Model!$R154:$V154,,MATCH(Model!AX$14,Model!$R$14:'Model'!$V$14,FALSE))*INDEX(Model!$X154:$AB154,MATCH(Model!AX$12+Model!AX$13,Model!$X$14:$AB$14,FALSE))</f>
        <v>0.44000000000000006</v>
      </c>
      <c r="AY154" s="23">
        <f>INDEX(Model!$R154:$V154,,MATCH(Model!AY$14,Model!$R$14:'Model'!$V$14,FALSE))*INDEX(Model!$X154:$AB154,MATCH(Model!AY$12+Model!AY$13,Model!$X$14:$AB$14,FALSE))</f>
        <v>0.85</v>
      </c>
      <c r="AZ154" s="23">
        <f>INDEX(Model!$R154:$V154,,MATCH(Model!AZ$14,Model!$R$14:'Model'!$V$14,FALSE))*INDEX(Model!$X154:$AB154,MATCH(Model!AZ$12+Model!AZ$13,Model!$X$14:$AB$14,FALSE))</f>
        <v>0.85</v>
      </c>
      <c r="BA154" s="23">
        <f>INDEX(Model!$R154:$V154,,MATCH(Model!BA$14,Model!$R$14:'Model'!$V$14,FALSE))*INDEX(Model!$X154:$AB154,MATCH(Model!BA$12+Model!BA$13,Model!$X$14:$AB$14,FALSE))</f>
        <v>0.85</v>
      </c>
      <c r="BB154" s="23">
        <f>INDEX(Model!$R154:$V154,,MATCH(Model!BB$14,Model!$R$14:'Model'!$V$14,FALSE))*INDEX(Model!$X154:$AB154,MATCH(Model!BB$12+Model!BB$13,Model!$X$14:$AB$14,FALSE))</f>
        <v>0.85</v>
      </c>
      <c r="BC154" s="23">
        <f>INDEX(Model!$R154:$V154,,MATCH(Model!BC$14,Model!$R$14:'Model'!$V$14,FALSE))*INDEX(Model!$X154:$AB154,MATCH(Model!BC$12+Model!BC$13,Model!$X$14:$AB$14,FALSE))</f>
        <v>0.46750000000000003</v>
      </c>
      <c r="BD154" s="60"/>
      <c r="BE154" s="33">
        <f>Model!C154*1%</f>
        <v>97.514457448679565</v>
      </c>
      <c r="BF154" s="1"/>
      <c r="BG154" s="1"/>
      <c r="BH154" s="38">
        <f>IF(Model!$C154&lt;Model!CI$12,Model!CI$13,0)</f>
        <v>0</v>
      </c>
      <c r="BI154" s="38">
        <f>IF(Model!$C154&lt;Model!CJ$12,Model!CJ$13,0)</f>
        <v>0</v>
      </c>
      <c r="BJ154" s="38">
        <f>IF(Model!$C154&lt;Model!CK$12,Model!CK$13,0)</f>
        <v>0</v>
      </c>
      <c r="BK154" s="38">
        <f>IF(Model!$C154&lt;Model!CL$12,Model!CL$13,0)</f>
        <v>0</v>
      </c>
      <c r="BL154" s="38">
        <f>IF(Model!$C154&lt;Model!CM$12,Model!CM$13,0)</f>
        <v>0</v>
      </c>
      <c r="BM154" s="38">
        <f>IF(Model!$C154&lt;Model!CN$12,Model!CN$13,0)</f>
        <v>40</v>
      </c>
      <c r="BN154" s="38">
        <f>IF(Model!$C154&lt;Model!CO$12,Model!CO$13,0)</f>
        <v>40</v>
      </c>
      <c r="BO154" s="38">
        <f>IF(Model!$C154&lt;Model!CP$12,Model!CP$13,0)</f>
        <v>40</v>
      </c>
      <c r="BP154" s="38">
        <f>IF(Model!$C154&lt;Model!CQ$12,Model!CQ$13,0)</f>
        <v>40</v>
      </c>
      <c r="BQ154" s="38">
        <f>IF(Model!$C154&lt;Model!CR$12,Model!CR$13,0)</f>
        <v>40</v>
      </c>
      <c r="BR154" s="38">
        <f>IF(Model!$C154&lt;Model!CS$12,Model!CS$13,0)</f>
        <v>40</v>
      </c>
      <c r="BS154" s="38">
        <f>IF(Model!$C154&lt;Model!CT$12,Model!CT$13,0)</f>
        <v>40</v>
      </c>
      <c r="BT154" s="38">
        <f>IF(Model!$C154&lt;Model!CU$12,Model!CU$13,0)</f>
        <v>40</v>
      </c>
      <c r="BU154" s="38">
        <f>IF(Model!$C154&lt;Model!CV$12,Model!CV$13,0)</f>
        <v>40</v>
      </c>
      <c r="BV154" s="38">
        <f>IF(Model!$C154&lt;Model!CW$12,Model!CW$13,0)</f>
        <v>40</v>
      </c>
      <c r="BW154" s="38">
        <f>IF(Model!$C154&lt;Model!CX$12,Model!CX$13,0)</f>
        <v>60</v>
      </c>
      <c r="BX154" s="38">
        <f>IF(Model!$C154&lt;Model!CY$12,Model!CY$13,0)</f>
        <v>60</v>
      </c>
      <c r="BY154" s="38">
        <f>IF(Model!$C154&lt;Model!CZ$12,Model!CZ$13,0)</f>
        <v>60</v>
      </c>
      <c r="BZ154" s="38">
        <f>IF(Model!$C154&lt;Model!DA$12,Model!DA$13,0)</f>
        <v>60</v>
      </c>
      <c r="CA154" s="38">
        <f>IF(Model!$C154&lt;Model!DB$12,Model!DB$13,0)</f>
        <v>60</v>
      </c>
      <c r="CB154" s="38">
        <f>IF(Model!$C154&lt;Model!DC$12,Model!DC$13,0)</f>
        <v>60</v>
      </c>
      <c r="CC154" s="38">
        <f>IF(Model!$C154&lt;Model!DD$12,Model!DD$13,0)</f>
        <v>60</v>
      </c>
      <c r="CD154" s="38">
        <f>IF(Model!$C154&lt;Model!DE$12,Model!DE$13,0)</f>
        <v>60</v>
      </c>
      <c r="CE154" s="38">
        <f>IF(Model!$C154&lt;Model!DF$12,Model!DF$13,0)</f>
        <v>60</v>
      </c>
      <c r="CF154" s="38">
        <f>IF(Model!$C154&lt;Model!DG$12,Model!DG$13,0)</f>
        <v>60</v>
      </c>
      <c r="CG154" s="1"/>
      <c r="CH154" s="1"/>
      <c r="CI154" s="40">
        <f>Model!$BE154+Model!BH154-50</f>
        <v>47.514457448679565</v>
      </c>
      <c r="CJ154" s="40">
        <f>Model!$BE154+Model!BI154-50</f>
        <v>47.514457448679565</v>
      </c>
      <c r="CK154" s="40">
        <f>Model!$BE154+Model!BJ154-50</f>
        <v>47.514457448679565</v>
      </c>
      <c r="CL154" s="40">
        <f>Model!$BE154+Model!BK154-50</f>
        <v>47.514457448679565</v>
      </c>
      <c r="CM154" s="40">
        <f>Model!$BE154+Model!BL154-50</f>
        <v>47.514457448679565</v>
      </c>
      <c r="CN154" s="40">
        <f>Model!$BE154+Model!BM154-50</f>
        <v>87.514457448679565</v>
      </c>
      <c r="CO154" s="40">
        <f>Model!$BE154+Model!BN154-50</f>
        <v>87.514457448679565</v>
      </c>
      <c r="CP154" s="40">
        <f>Model!$BE154+Model!BO154-50</f>
        <v>87.514457448679565</v>
      </c>
      <c r="CQ154" s="40">
        <f>Model!$BE154+Model!BP154-50</f>
        <v>87.514457448679565</v>
      </c>
      <c r="CR154" s="40">
        <f>Model!$BE154+Model!BQ154-50</f>
        <v>87.514457448679565</v>
      </c>
      <c r="CS154" s="40">
        <f>Model!$BE154+Model!BR154-50</f>
        <v>87.514457448679565</v>
      </c>
      <c r="CT154" s="40">
        <f>Model!$BE154+Model!BS154-50</f>
        <v>87.514457448679565</v>
      </c>
      <c r="CU154" s="40">
        <f>Model!$BE154+Model!BT154-50</f>
        <v>87.514457448679565</v>
      </c>
      <c r="CV154" s="40">
        <f>Model!$BE154+Model!BU154-50</f>
        <v>87.514457448679565</v>
      </c>
      <c r="CW154" s="40">
        <f>Model!$BE154+Model!BV154-50</f>
        <v>87.514457448679565</v>
      </c>
      <c r="CX154" s="40">
        <f>Model!$BE154+Model!BW154-50</f>
        <v>107.51445744867956</v>
      </c>
      <c r="CY154" s="40">
        <f>Model!$BE154+Model!BX154-50</f>
        <v>107.51445744867956</v>
      </c>
      <c r="CZ154" s="40">
        <f>Model!$BE154+Model!BY154-50</f>
        <v>107.51445744867956</v>
      </c>
      <c r="DA154" s="40">
        <f>Model!$BE154+Model!BZ154-50</f>
        <v>107.51445744867956</v>
      </c>
      <c r="DB154" s="40">
        <f>Model!$BE154+Model!CA154-50</f>
        <v>107.51445744867956</v>
      </c>
      <c r="DC154" s="40">
        <f>Model!$BE154+Model!CB154-50</f>
        <v>107.51445744867956</v>
      </c>
      <c r="DD154" s="40">
        <f>Model!$BE154+Model!CC154-50</f>
        <v>107.51445744867956</v>
      </c>
      <c r="DE154" s="40">
        <f>Model!$BE154+Model!CD154-50</f>
        <v>107.51445744867956</v>
      </c>
      <c r="DF154" s="40">
        <f>Model!$BE154+Model!CE154-50</f>
        <v>107.51445744867956</v>
      </c>
      <c r="DG154" s="40">
        <f>Model!$BE154+Model!CF154-50</f>
        <v>107.51445744867956</v>
      </c>
      <c r="DH154" s="36"/>
      <c r="DI154" s="36"/>
      <c r="DJ154" s="40">
        <f>Model!AE154*Model!CI154</f>
        <v>47.514457448679565</v>
      </c>
      <c r="DK154" s="40">
        <f>Model!AF154*Model!CJ154</f>
        <v>47.514457448679565</v>
      </c>
      <c r="DL154" s="40">
        <f>Model!AG154*Model!CK154</f>
        <v>47.514457448679565</v>
      </c>
      <c r="DM154" s="40">
        <f>Model!AH154*Model!CL154</f>
        <v>47.514457448679565</v>
      </c>
      <c r="DN154" s="40">
        <f>Model!AI154*Model!CM154</f>
        <v>26.132951596773761</v>
      </c>
      <c r="DO154" s="40">
        <f>Model!AJ154*Model!CN154</f>
        <v>78.763011703811614</v>
      </c>
      <c r="DP154" s="40">
        <f>Model!AK154*Model!CO154</f>
        <v>78.763011703811614</v>
      </c>
      <c r="DQ154" s="40">
        <f>Model!AL154*Model!CP154</f>
        <v>78.763011703811614</v>
      </c>
      <c r="DR154" s="40">
        <f>Model!AM154*Model!CQ154</f>
        <v>78.763011703811614</v>
      </c>
      <c r="DS154" s="40">
        <f>Model!AN154*Model!CR154</f>
        <v>43.319656437096391</v>
      </c>
      <c r="DT154" s="40">
        <f>Model!AO154*Model!CS154</f>
        <v>83.138734576245582</v>
      </c>
      <c r="DU154" s="40">
        <f>Model!AP154*Model!CT154</f>
        <v>83.138734576245582</v>
      </c>
      <c r="DV154" s="40">
        <f>Model!AQ154*Model!CU154</f>
        <v>83.138734576245582</v>
      </c>
      <c r="DW154" s="40">
        <f>Model!AR154*Model!CV154</f>
        <v>83.138734576245582</v>
      </c>
      <c r="DX154" s="40">
        <f>Model!AS154*Model!CW154</f>
        <v>45.726304016935067</v>
      </c>
      <c r="DY154" s="40">
        <f>Model!AT154*Model!CX154</f>
        <v>86.011565958943663</v>
      </c>
      <c r="DZ154" s="40">
        <f>Model!AU154*Model!CY154</f>
        <v>86.011565958943663</v>
      </c>
      <c r="EA154" s="40">
        <f>Model!AV154*Model!CZ154</f>
        <v>86.011565958943663</v>
      </c>
      <c r="EB154" s="40">
        <f>Model!AW154*Model!DA154</f>
        <v>86.011565958943663</v>
      </c>
      <c r="EC154" s="40">
        <f>Model!AX154*Model!DB154</f>
        <v>47.306361277419015</v>
      </c>
      <c r="ED154" s="40">
        <f>Model!AY154*Model!DC154</f>
        <v>91.387288831377631</v>
      </c>
      <c r="EE154" s="40">
        <f>Model!AZ154*Model!DD154</f>
        <v>91.387288831377631</v>
      </c>
      <c r="EF154" s="40">
        <f>Model!BA154*Model!DE154</f>
        <v>91.387288831377631</v>
      </c>
      <c r="EG154" s="40">
        <f>Model!BB154*Model!DF154</f>
        <v>91.387288831377631</v>
      </c>
      <c r="EH154" s="40">
        <f>Model!BC154*Model!DG154</f>
        <v>50.263008857257702</v>
      </c>
      <c r="EI154" s="36"/>
      <c r="EJ154" s="36"/>
      <c r="EK154" s="36"/>
      <c r="EL154" s="36"/>
      <c r="EM154" s="36"/>
      <c r="EN154" s="36"/>
      <c r="EO154" s="36"/>
      <c r="EP154" s="36"/>
      <c r="EQ154" s="36"/>
      <c r="ER154" s="36"/>
      <c r="ES154" s="36"/>
      <c r="ET154" s="36"/>
      <c r="EU154" s="36"/>
    </row>
    <row r="155" spans="1:151">
      <c r="A155">
        <v>1019</v>
      </c>
      <c r="B155" s="29">
        <f>INDEX('Customer Longevity'!$A$7:$A$206,MATCH(Scratch!A155,'Customer Longevity'!$B$7:$B$206,0))</f>
        <v>7.0990791747122604</v>
      </c>
      <c r="C155" s="3">
        <f ca="1">VLOOKUP(A155,'Average Balance'!A:B,2,FALSE)</f>
        <v>13961.786863555533</v>
      </c>
      <c r="D155" s="3"/>
      <c r="E155" s="29">
        <f>INDEX('Distance to Each Branch'!$C$7:$C$806,MATCH(Scratch!$A155&amp;Scratch!E$14,'Distance to Each Branch'!$K$7:$K$806,0))</f>
        <v>2.9999257946297018</v>
      </c>
      <c r="F155" s="29">
        <f>INDEX('Distance to Each Branch'!$C$7:$C$806,MATCH(Scratch!$A155&amp;Scratch!F$14,'Distance to Each Branch'!$K$7:$K$806,0))</f>
        <v>0.37334117966201164</v>
      </c>
      <c r="G155" s="29">
        <f>INDEX('Distance to Each Branch'!$C$7:$C$806,MATCH(Scratch!$A155&amp;Scratch!G$14,'Distance to Each Branch'!$K$7:$K$806,0))</f>
        <v>2.1644502267018755</v>
      </c>
      <c r="H155" s="29">
        <f>INDEX('Distance to Each Branch'!$C$7:$C$806,MATCH(Scratch!$A155&amp;Scratch!H$14,'Distance to Each Branch'!$K$7:$K$806,0))</f>
        <v>2.391977917501424</v>
      </c>
      <c r="I155" s="29" t="str">
        <f t="shared" si="27"/>
        <v>Branch B</v>
      </c>
      <c r="K155" s="34">
        <f>MIN(Model!E155:'Model'!H155)</f>
        <v>0.37334117966201164</v>
      </c>
      <c r="L155" s="34">
        <v>0</v>
      </c>
      <c r="M155" s="29">
        <f>IF(Model!E155=Model!$K155,SMALL(Model!$E155:'Model'!$H155,2)-Model!$K155,0)</f>
        <v>0</v>
      </c>
      <c r="N155" s="29">
        <f>IF(Model!F155=Model!$K155,SMALL(Model!$E155:'Model'!$H155,2)-Model!$K155,0)</f>
        <v>1.7911090470398638</v>
      </c>
      <c r="O155" s="29">
        <f>IF(Model!G155=Model!$K155,SMALL(Model!$E155:'Model'!$H155,2)-Model!$K155,0)</f>
        <v>0</v>
      </c>
      <c r="P155" s="29">
        <f>IF(Model!H155=Model!$K155,SMALL(Model!$E155:'Model'!$H155,2)-Model!$K155,0)</f>
        <v>0</v>
      </c>
      <c r="R155" s="23">
        <v>1</v>
      </c>
      <c r="S155" s="23">
        <f>(1-IF(Model!M155=0,0,INDEX('Branch Closure Driven Attrition'!$D$9:$G$12,MATCH(Model!$B155,'Branch Closure Driven Attrition'!$C$9:$C$12,TRUE),MATCH(Model!M155,'Branch Closure Driven Attrition'!$D$8:$G$8,TRUE))))</f>
        <v>1</v>
      </c>
      <c r="T155" s="23">
        <f>(1-IF(Model!N155=0,0,INDEX('Branch Closure Driven Attrition'!$D$9:$G$12,MATCH(Model!$B155,'Branch Closure Driven Attrition'!$C$9:$C$12,TRUE),MATCH(Model!N155,'Branch Closure Driven Attrition'!$D$8:$G$8,TRUE))))</f>
        <v>0.65</v>
      </c>
      <c r="U155" s="23">
        <f>(1-IF(Model!O155=0,0,INDEX('Branch Closure Driven Attrition'!$D$9:$G$12,MATCH(Model!$B155,'Branch Closure Driven Attrition'!$C$9:$C$12,TRUE),MATCH(Model!O155,'Branch Closure Driven Attrition'!$D$8:$G$8,TRUE))))</f>
        <v>1</v>
      </c>
      <c r="V155" s="23">
        <f>(1-IF(Model!P155=0,0,INDEX('Branch Closure Driven Attrition'!$D$9:$G$12,MATCH(Model!$B155,'Branch Closure Driven Attrition'!$C$9:$C$12,TRUE),MATCH(Model!P155,'Branch Closure Driven Attrition'!$D$8:$G$8,TRUE))))</f>
        <v>1</v>
      </c>
      <c r="W155" s="29"/>
      <c r="X155" s="23">
        <f>Model!R155</f>
        <v>1</v>
      </c>
      <c r="Y155" s="23">
        <f>IF(Model!$C155&lt;'Fee Driven Attrition'!$I$8,1-IF(Model!Y$13='Fee Driven Attrition'!$J$7,'Fee Driven Attrition'!$J$8,'Fee Driven Attrition'!$K$8),1)</f>
        <v>1</v>
      </c>
      <c r="Z155" s="23">
        <f>IF(Model!$C155&lt;'Fee Driven Attrition'!$I$9,1-IF(Model!Z$13='Fee Driven Attrition'!$J$7,'Fee Driven Attrition'!$J$9,'Fee Driven Attrition'!$K$9),1)</f>
        <v>0.95</v>
      </c>
      <c r="AA155" s="23">
        <f>IF(Model!$C155&lt;'Fee Driven Attrition'!$I$8,1-IF(Model!AA$13='Fee Driven Attrition'!$J$7,'Fee Driven Attrition'!$J$8,'Fee Driven Attrition'!$K$8),1)</f>
        <v>1</v>
      </c>
      <c r="AB155" s="23">
        <f>IF(Model!$C155&lt;'Fee Driven Attrition'!$I$9,1-IF(Model!AB$13='Fee Driven Attrition'!$J$7,'Fee Driven Attrition'!$J$9,'Fee Driven Attrition'!$K$9),1)</f>
        <v>0.85</v>
      </c>
      <c r="AC155" s="29"/>
      <c r="AD155" s="23"/>
      <c r="AE155" s="23">
        <f>INDEX(Model!$R155:$V155,,MATCH(Model!AE$14,Model!$R$14:'Model'!$V$14,FALSE))*INDEX(Model!$X155:$AB155,MATCH(Model!AE$12+Model!AE$13,Model!$X$14:$AB$14,FALSE))</f>
        <v>1</v>
      </c>
      <c r="AF155" s="23">
        <f>INDEX(Model!$R155:$V155,,MATCH(Model!AF$14,Model!$R$14:'Model'!$V$14,FALSE))*INDEX(Model!$X155:$AB155,MATCH(Model!AF$12+Model!AF$13,Model!$X$14:$AB$14,FALSE))</f>
        <v>1</v>
      </c>
      <c r="AG155" s="23">
        <f>INDEX(Model!$R155:$V155,,MATCH(Model!AG$14,Model!$R$14:'Model'!$V$14,FALSE))*INDEX(Model!$X155:$AB155,MATCH(Model!AG$12+Model!AG$13,Model!$X$14:$AB$14,FALSE))</f>
        <v>0.65</v>
      </c>
      <c r="AH155" s="23">
        <f>INDEX(Model!$R155:$V155,,MATCH(Model!AH$14,Model!$R$14:'Model'!$V$14,FALSE))*INDEX(Model!$X155:$AB155,MATCH(Model!AH$12+Model!AH$13,Model!$X$14:$AB$14,FALSE))</f>
        <v>1</v>
      </c>
      <c r="AI155" s="23">
        <f>INDEX(Model!$R155:$V155,,MATCH(Model!AI$14,Model!$R$14:'Model'!$V$14,FALSE))*INDEX(Model!$X155:$AB155,MATCH(Model!AI$12+Model!AI$13,Model!$X$14:$AB$14,FALSE))</f>
        <v>1</v>
      </c>
      <c r="AJ155" s="23">
        <f>INDEX(Model!$R155:$V155,,MATCH(Model!AJ$14,Model!$R$14:'Model'!$V$14,FALSE))*INDEX(Model!$X155:$AB155,MATCH(Model!AJ$12+Model!AJ$13,Model!$X$14:$AB$14,FALSE))</f>
        <v>1</v>
      </c>
      <c r="AK155" s="23">
        <f>INDEX(Model!$R155:$V155,,MATCH(Model!AK$14,Model!$R$14:'Model'!$V$14,FALSE))*INDEX(Model!$X155:$AB155,MATCH(Model!AK$12+Model!AK$13,Model!$X$14:$AB$14,FALSE))</f>
        <v>1</v>
      </c>
      <c r="AL155" s="23">
        <f>INDEX(Model!$R155:$V155,,MATCH(Model!AL$14,Model!$R$14:'Model'!$V$14,FALSE))*INDEX(Model!$X155:$AB155,MATCH(Model!AL$12+Model!AL$13,Model!$X$14:$AB$14,FALSE))</f>
        <v>0.65</v>
      </c>
      <c r="AM155" s="23">
        <f>INDEX(Model!$R155:$V155,,MATCH(Model!AM$14,Model!$R$14:'Model'!$V$14,FALSE))*INDEX(Model!$X155:$AB155,MATCH(Model!AM$12+Model!AM$13,Model!$X$14:$AB$14,FALSE))</f>
        <v>1</v>
      </c>
      <c r="AN155" s="23">
        <f>INDEX(Model!$R155:$V155,,MATCH(Model!AN$14,Model!$R$14:'Model'!$V$14,FALSE))*INDEX(Model!$X155:$AB155,MATCH(Model!AN$12+Model!AN$13,Model!$X$14:$AB$14,FALSE))</f>
        <v>1</v>
      </c>
      <c r="AO155" s="23">
        <f>INDEX(Model!$R155:$V155,,MATCH(Model!AO$14,Model!$R$14:'Model'!$V$14,FALSE))*INDEX(Model!$X155:$AB155,MATCH(Model!AO$12+Model!AO$13,Model!$X$14:$AB$14,FALSE))</f>
        <v>0.95</v>
      </c>
      <c r="AP155" s="23">
        <f>INDEX(Model!$R155:$V155,,MATCH(Model!AP$14,Model!$R$14:'Model'!$V$14,FALSE))*INDEX(Model!$X155:$AB155,MATCH(Model!AP$12+Model!AP$13,Model!$X$14:$AB$14,FALSE))</f>
        <v>0.95</v>
      </c>
      <c r="AQ155" s="23">
        <f>INDEX(Model!$R155:$V155,,MATCH(Model!AQ$14,Model!$R$14:'Model'!$V$14,FALSE))*INDEX(Model!$X155:$AB155,MATCH(Model!AQ$12+Model!AQ$13,Model!$X$14:$AB$14,FALSE))</f>
        <v>0.61749999999999994</v>
      </c>
      <c r="AR155" s="23">
        <f>INDEX(Model!$R155:$V155,,MATCH(Model!AR$14,Model!$R$14:'Model'!$V$14,FALSE))*INDEX(Model!$X155:$AB155,MATCH(Model!AR$12+Model!AR$13,Model!$X$14:$AB$14,FALSE))</f>
        <v>0.95</v>
      </c>
      <c r="AS155" s="23">
        <f>INDEX(Model!$R155:$V155,,MATCH(Model!AS$14,Model!$R$14:'Model'!$V$14,FALSE))*INDEX(Model!$X155:$AB155,MATCH(Model!AS$12+Model!AS$13,Model!$X$14:$AB$14,FALSE))</f>
        <v>0.95</v>
      </c>
      <c r="AT155" s="23">
        <f>INDEX(Model!$R155:$V155,,MATCH(Model!AT$14,Model!$R$14:'Model'!$V$14,FALSE))*INDEX(Model!$X155:$AB155,MATCH(Model!AT$12+Model!AT$13,Model!$X$14:$AB$14,FALSE))</f>
        <v>1</v>
      </c>
      <c r="AU155" s="23">
        <f>INDEX(Model!$R155:$V155,,MATCH(Model!AU$14,Model!$R$14:'Model'!$V$14,FALSE))*INDEX(Model!$X155:$AB155,MATCH(Model!AU$12+Model!AU$13,Model!$X$14:$AB$14,FALSE))</f>
        <v>1</v>
      </c>
      <c r="AV155" s="23">
        <f>INDEX(Model!$R155:$V155,,MATCH(Model!AV$14,Model!$R$14:'Model'!$V$14,FALSE))*INDEX(Model!$X155:$AB155,MATCH(Model!AV$12+Model!AV$13,Model!$X$14:$AB$14,FALSE))</f>
        <v>0.65</v>
      </c>
      <c r="AW155" s="23">
        <f>INDEX(Model!$R155:$V155,,MATCH(Model!AW$14,Model!$R$14:'Model'!$V$14,FALSE))*INDEX(Model!$X155:$AB155,MATCH(Model!AW$12+Model!AW$13,Model!$X$14:$AB$14,FALSE))</f>
        <v>1</v>
      </c>
      <c r="AX155" s="23">
        <f>INDEX(Model!$R155:$V155,,MATCH(Model!AX$14,Model!$R$14:'Model'!$V$14,FALSE))*INDEX(Model!$X155:$AB155,MATCH(Model!AX$12+Model!AX$13,Model!$X$14:$AB$14,FALSE))</f>
        <v>1</v>
      </c>
      <c r="AY155" s="23">
        <f>INDEX(Model!$R155:$V155,,MATCH(Model!AY$14,Model!$R$14:'Model'!$V$14,FALSE))*INDEX(Model!$X155:$AB155,MATCH(Model!AY$12+Model!AY$13,Model!$X$14:$AB$14,FALSE))</f>
        <v>0.85</v>
      </c>
      <c r="AZ155" s="23">
        <f>INDEX(Model!$R155:$V155,,MATCH(Model!AZ$14,Model!$R$14:'Model'!$V$14,FALSE))*INDEX(Model!$X155:$AB155,MATCH(Model!AZ$12+Model!AZ$13,Model!$X$14:$AB$14,FALSE))</f>
        <v>0.85</v>
      </c>
      <c r="BA155" s="23">
        <f>INDEX(Model!$R155:$V155,,MATCH(Model!BA$14,Model!$R$14:'Model'!$V$14,FALSE))*INDEX(Model!$X155:$AB155,MATCH(Model!BA$12+Model!BA$13,Model!$X$14:$AB$14,FALSE))</f>
        <v>0.55249999999999999</v>
      </c>
      <c r="BB155" s="23">
        <f>INDEX(Model!$R155:$V155,,MATCH(Model!BB$14,Model!$R$14:'Model'!$V$14,FALSE))*INDEX(Model!$X155:$AB155,MATCH(Model!BB$12+Model!BB$13,Model!$X$14:$AB$14,FALSE))</f>
        <v>0.85</v>
      </c>
      <c r="BC155" s="23">
        <f>INDEX(Model!$R155:$V155,,MATCH(Model!BC$14,Model!$R$14:'Model'!$V$14,FALSE))*INDEX(Model!$X155:$AB155,MATCH(Model!BC$12+Model!BC$13,Model!$X$14:$AB$14,FALSE))</f>
        <v>0.85</v>
      </c>
      <c r="BD155" s="60"/>
      <c r="BE155" s="33">
        <f>Model!C155*1%</f>
        <v>139.61786863555534</v>
      </c>
      <c r="BF155" s="1"/>
      <c r="BG155" s="1"/>
      <c r="BH155" s="38">
        <f>IF(Model!$C155&lt;Model!CI$12,Model!CI$13,0)</f>
        <v>0</v>
      </c>
      <c r="BI155" s="38">
        <f>IF(Model!$C155&lt;Model!CJ$12,Model!CJ$13,0)</f>
        <v>0</v>
      </c>
      <c r="BJ155" s="38">
        <f>IF(Model!$C155&lt;Model!CK$12,Model!CK$13,0)</f>
        <v>0</v>
      </c>
      <c r="BK155" s="38">
        <f>IF(Model!$C155&lt;Model!CL$12,Model!CL$13,0)</f>
        <v>0</v>
      </c>
      <c r="BL155" s="38">
        <f>IF(Model!$C155&lt;Model!CM$12,Model!CM$13,0)</f>
        <v>0</v>
      </c>
      <c r="BM155" s="38">
        <f>IF(Model!$C155&lt;Model!CN$12,Model!CN$13,0)</f>
        <v>0</v>
      </c>
      <c r="BN155" s="38">
        <f>IF(Model!$C155&lt;Model!CO$12,Model!CO$13,0)</f>
        <v>0</v>
      </c>
      <c r="BO155" s="38">
        <f>IF(Model!$C155&lt;Model!CP$12,Model!CP$13,0)</f>
        <v>0</v>
      </c>
      <c r="BP155" s="38">
        <f>IF(Model!$C155&lt;Model!CQ$12,Model!CQ$13,0)</f>
        <v>0</v>
      </c>
      <c r="BQ155" s="38">
        <f>IF(Model!$C155&lt;Model!CR$12,Model!CR$13,0)</f>
        <v>0</v>
      </c>
      <c r="BR155" s="38">
        <f>IF(Model!$C155&lt;Model!CS$12,Model!CS$13,0)</f>
        <v>40</v>
      </c>
      <c r="BS155" s="38">
        <f>IF(Model!$C155&lt;Model!CT$12,Model!CT$13,0)</f>
        <v>40</v>
      </c>
      <c r="BT155" s="38">
        <f>IF(Model!$C155&lt;Model!CU$12,Model!CU$13,0)</f>
        <v>40</v>
      </c>
      <c r="BU155" s="38">
        <f>IF(Model!$C155&lt;Model!CV$12,Model!CV$13,0)</f>
        <v>40</v>
      </c>
      <c r="BV155" s="38">
        <f>IF(Model!$C155&lt;Model!CW$12,Model!CW$13,0)</f>
        <v>40</v>
      </c>
      <c r="BW155" s="38">
        <f>IF(Model!$C155&lt;Model!CX$12,Model!CX$13,0)</f>
        <v>0</v>
      </c>
      <c r="BX155" s="38">
        <f>IF(Model!$C155&lt;Model!CY$12,Model!CY$13,0)</f>
        <v>0</v>
      </c>
      <c r="BY155" s="38">
        <f>IF(Model!$C155&lt;Model!CZ$12,Model!CZ$13,0)</f>
        <v>0</v>
      </c>
      <c r="BZ155" s="38">
        <f>IF(Model!$C155&lt;Model!DA$12,Model!DA$13,0)</f>
        <v>0</v>
      </c>
      <c r="CA155" s="38">
        <f>IF(Model!$C155&lt;Model!DB$12,Model!DB$13,0)</f>
        <v>0</v>
      </c>
      <c r="CB155" s="38">
        <f>IF(Model!$C155&lt;Model!DC$12,Model!DC$13,0)</f>
        <v>60</v>
      </c>
      <c r="CC155" s="38">
        <f>IF(Model!$C155&lt;Model!DD$12,Model!DD$13,0)</f>
        <v>60</v>
      </c>
      <c r="CD155" s="38">
        <f>IF(Model!$C155&lt;Model!DE$12,Model!DE$13,0)</f>
        <v>60</v>
      </c>
      <c r="CE155" s="38">
        <f>IF(Model!$C155&lt;Model!DF$12,Model!DF$13,0)</f>
        <v>60</v>
      </c>
      <c r="CF155" s="38">
        <f>IF(Model!$C155&lt;Model!DG$12,Model!DG$13,0)</f>
        <v>60</v>
      </c>
      <c r="CG155" s="1"/>
      <c r="CH155" s="1"/>
      <c r="CI155" s="40">
        <f>Model!$BE155+Model!BH155-50</f>
        <v>89.61786863555534</v>
      </c>
      <c r="CJ155" s="40">
        <f>Model!$BE155+Model!BI155-50</f>
        <v>89.61786863555534</v>
      </c>
      <c r="CK155" s="40">
        <f>Model!$BE155+Model!BJ155-50</f>
        <v>89.61786863555534</v>
      </c>
      <c r="CL155" s="40">
        <f>Model!$BE155+Model!BK155-50</f>
        <v>89.61786863555534</v>
      </c>
      <c r="CM155" s="40">
        <f>Model!$BE155+Model!BL155-50</f>
        <v>89.61786863555534</v>
      </c>
      <c r="CN155" s="40">
        <f>Model!$BE155+Model!BM155-50</f>
        <v>89.61786863555534</v>
      </c>
      <c r="CO155" s="40">
        <f>Model!$BE155+Model!BN155-50</f>
        <v>89.61786863555534</v>
      </c>
      <c r="CP155" s="40">
        <f>Model!$BE155+Model!BO155-50</f>
        <v>89.61786863555534</v>
      </c>
      <c r="CQ155" s="40">
        <f>Model!$BE155+Model!BP155-50</f>
        <v>89.61786863555534</v>
      </c>
      <c r="CR155" s="40">
        <f>Model!$BE155+Model!BQ155-50</f>
        <v>89.61786863555534</v>
      </c>
      <c r="CS155" s="40">
        <f>Model!$BE155+Model!BR155-50</f>
        <v>129.61786863555534</v>
      </c>
      <c r="CT155" s="40">
        <f>Model!$BE155+Model!BS155-50</f>
        <v>129.61786863555534</v>
      </c>
      <c r="CU155" s="40">
        <f>Model!$BE155+Model!BT155-50</f>
        <v>129.61786863555534</v>
      </c>
      <c r="CV155" s="40">
        <f>Model!$BE155+Model!BU155-50</f>
        <v>129.61786863555534</v>
      </c>
      <c r="CW155" s="40">
        <f>Model!$BE155+Model!BV155-50</f>
        <v>129.61786863555534</v>
      </c>
      <c r="CX155" s="40">
        <f>Model!$BE155+Model!BW155-50</f>
        <v>89.61786863555534</v>
      </c>
      <c r="CY155" s="40">
        <f>Model!$BE155+Model!BX155-50</f>
        <v>89.61786863555534</v>
      </c>
      <c r="CZ155" s="40">
        <f>Model!$BE155+Model!BY155-50</f>
        <v>89.61786863555534</v>
      </c>
      <c r="DA155" s="40">
        <f>Model!$BE155+Model!BZ155-50</f>
        <v>89.61786863555534</v>
      </c>
      <c r="DB155" s="40">
        <f>Model!$BE155+Model!CA155-50</f>
        <v>89.61786863555534</v>
      </c>
      <c r="DC155" s="40">
        <f>Model!$BE155+Model!CB155-50</f>
        <v>149.61786863555534</v>
      </c>
      <c r="DD155" s="40">
        <f>Model!$BE155+Model!CC155-50</f>
        <v>149.61786863555534</v>
      </c>
      <c r="DE155" s="40">
        <f>Model!$BE155+Model!CD155-50</f>
        <v>149.61786863555534</v>
      </c>
      <c r="DF155" s="40">
        <f>Model!$BE155+Model!CE155-50</f>
        <v>149.61786863555534</v>
      </c>
      <c r="DG155" s="40">
        <f>Model!$BE155+Model!CF155-50</f>
        <v>149.61786863555534</v>
      </c>
      <c r="DH155" s="36"/>
      <c r="DI155" s="36"/>
      <c r="DJ155" s="40">
        <f>Model!AE155*Model!CI155</f>
        <v>89.61786863555534</v>
      </c>
      <c r="DK155" s="40">
        <f>Model!AF155*Model!CJ155</f>
        <v>89.61786863555534</v>
      </c>
      <c r="DL155" s="40">
        <f>Model!AG155*Model!CK155</f>
        <v>58.251614613110974</v>
      </c>
      <c r="DM155" s="40">
        <f>Model!AH155*Model!CL155</f>
        <v>89.61786863555534</v>
      </c>
      <c r="DN155" s="40">
        <f>Model!AI155*Model!CM155</f>
        <v>89.61786863555534</v>
      </c>
      <c r="DO155" s="40">
        <f>Model!AJ155*Model!CN155</f>
        <v>89.61786863555534</v>
      </c>
      <c r="DP155" s="40">
        <f>Model!AK155*Model!CO155</f>
        <v>89.61786863555534</v>
      </c>
      <c r="DQ155" s="40">
        <f>Model!AL155*Model!CP155</f>
        <v>58.251614613110974</v>
      </c>
      <c r="DR155" s="40">
        <f>Model!AM155*Model!CQ155</f>
        <v>89.61786863555534</v>
      </c>
      <c r="DS155" s="40">
        <f>Model!AN155*Model!CR155</f>
        <v>89.61786863555534</v>
      </c>
      <c r="DT155" s="40">
        <f>Model!AO155*Model!CS155</f>
        <v>123.13697520377757</v>
      </c>
      <c r="DU155" s="40">
        <f>Model!AP155*Model!CT155</f>
        <v>123.13697520377757</v>
      </c>
      <c r="DV155" s="40">
        <f>Model!AQ155*Model!CU155</f>
        <v>80.039033882455414</v>
      </c>
      <c r="DW155" s="40">
        <f>Model!AR155*Model!CV155</f>
        <v>123.13697520377757</v>
      </c>
      <c r="DX155" s="40">
        <f>Model!AS155*Model!CW155</f>
        <v>123.13697520377757</v>
      </c>
      <c r="DY155" s="40">
        <f>Model!AT155*Model!CX155</f>
        <v>89.61786863555534</v>
      </c>
      <c r="DZ155" s="40">
        <f>Model!AU155*Model!CY155</f>
        <v>89.61786863555534</v>
      </c>
      <c r="EA155" s="40">
        <f>Model!AV155*Model!CZ155</f>
        <v>58.251614613110974</v>
      </c>
      <c r="EB155" s="40">
        <f>Model!AW155*Model!DA155</f>
        <v>89.61786863555534</v>
      </c>
      <c r="EC155" s="40">
        <f>Model!AX155*Model!DB155</f>
        <v>89.61786863555534</v>
      </c>
      <c r="ED155" s="40">
        <f>Model!AY155*Model!DC155</f>
        <v>127.17518834022204</v>
      </c>
      <c r="EE155" s="40">
        <f>Model!AZ155*Model!DD155</f>
        <v>127.17518834022204</v>
      </c>
      <c r="EF155" s="40">
        <f>Model!BA155*Model!DE155</f>
        <v>82.663872421144319</v>
      </c>
      <c r="EG155" s="40">
        <f>Model!BB155*Model!DF155</f>
        <v>127.17518834022204</v>
      </c>
      <c r="EH155" s="40">
        <f>Model!BC155*Model!DG155</f>
        <v>127.17518834022204</v>
      </c>
      <c r="EI155" s="36"/>
      <c r="EJ155" s="36"/>
      <c r="EK155" s="36"/>
      <c r="EL155" s="36"/>
      <c r="EM155" s="36"/>
      <c r="EN155" s="36"/>
      <c r="EO155" s="36"/>
      <c r="EP155" s="36"/>
      <c r="EQ155" s="36"/>
      <c r="ER155" s="36"/>
      <c r="ES155" s="36"/>
      <c r="ET155" s="36"/>
      <c r="EU155" s="36"/>
    </row>
    <row r="156" spans="1:151">
      <c r="A156">
        <v>1151</v>
      </c>
      <c r="B156" s="29">
        <f>INDEX('Customer Longevity'!$A$7:$A$206,MATCH(Scratch!A156,'Customer Longevity'!$B$7:$B$206,0))</f>
        <v>6.0628560794238098</v>
      </c>
      <c r="C156" s="3">
        <f ca="1">VLOOKUP(A156,'Average Balance'!A:B,2,FALSE)</f>
        <v>13265.475902759357</v>
      </c>
      <c r="D156" s="3"/>
      <c r="E156" s="29">
        <f>INDEX('Distance to Each Branch'!$C$7:$C$806,MATCH(Scratch!$A156&amp;Scratch!E$14,'Distance to Each Branch'!$K$7:$K$806,0))</f>
        <v>2.9992962851753546</v>
      </c>
      <c r="F156" s="29">
        <f>INDEX('Distance to Each Branch'!$C$7:$C$806,MATCH(Scratch!$A156&amp;Scratch!F$14,'Distance to Each Branch'!$K$7:$K$806,0))</f>
        <v>4.6849471336935915</v>
      </c>
      <c r="G156" s="29">
        <f>INDEX('Distance to Each Branch'!$C$7:$C$806,MATCH(Scratch!$A156&amp;Scratch!G$14,'Distance to Each Branch'!$K$7:$K$806,0))</f>
        <v>5.1520737719463217</v>
      </c>
      <c r="H156" s="29">
        <f>INDEX('Distance to Each Branch'!$C$7:$C$806,MATCH(Scratch!$A156&amp;Scratch!H$14,'Distance to Each Branch'!$K$7:$K$806,0))</f>
        <v>3.4697913699429641</v>
      </c>
      <c r="I156" s="29" t="str">
        <f t="shared" si="27"/>
        <v>Branch A</v>
      </c>
      <c r="K156" s="34">
        <f>MIN(Model!E156:'Model'!H156)</f>
        <v>2.9992962851753546</v>
      </c>
      <c r="L156" s="34">
        <v>0</v>
      </c>
      <c r="M156" s="29">
        <f>IF(Model!E156=Model!$K156,SMALL(Model!$E156:'Model'!$H156,2)-Model!$K156,0)</f>
        <v>0.47049508476760948</v>
      </c>
      <c r="N156" s="29">
        <f>IF(Model!F156=Model!$K156,SMALL(Model!$E156:'Model'!$H156,2)-Model!$K156,0)</f>
        <v>0</v>
      </c>
      <c r="O156" s="29">
        <f>IF(Model!G156=Model!$K156,SMALL(Model!$E156:'Model'!$H156,2)-Model!$K156,0)</f>
        <v>0</v>
      </c>
      <c r="P156" s="29">
        <f>IF(Model!H156=Model!$K156,SMALL(Model!$E156:'Model'!$H156,2)-Model!$K156,0)</f>
        <v>0</v>
      </c>
      <c r="R156" s="23">
        <v>1</v>
      </c>
      <c r="S156" s="23">
        <f>(1-IF(Model!M156=0,0,INDEX('Branch Closure Driven Attrition'!$D$9:$G$12,MATCH(Model!$B156,'Branch Closure Driven Attrition'!$C$9:$C$12,TRUE),MATCH(Model!M156,'Branch Closure Driven Attrition'!$D$8:$G$8,TRUE))))</f>
        <v>0.75</v>
      </c>
      <c r="T156" s="23">
        <f>(1-IF(Model!N156=0,0,INDEX('Branch Closure Driven Attrition'!$D$9:$G$12,MATCH(Model!$B156,'Branch Closure Driven Attrition'!$C$9:$C$12,TRUE),MATCH(Model!N156,'Branch Closure Driven Attrition'!$D$8:$G$8,TRUE))))</f>
        <v>1</v>
      </c>
      <c r="U156" s="23">
        <f>(1-IF(Model!O156=0,0,INDEX('Branch Closure Driven Attrition'!$D$9:$G$12,MATCH(Model!$B156,'Branch Closure Driven Attrition'!$C$9:$C$12,TRUE),MATCH(Model!O156,'Branch Closure Driven Attrition'!$D$8:$G$8,TRUE))))</f>
        <v>1</v>
      </c>
      <c r="V156" s="23">
        <f>(1-IF(Model!P156=0,0,INDEX('Branch Closure Driven Attrition'!$D$9:$G$12,MATCH(Model!$B156,'Branch Closure Driven Attrition'!$C$9:$C$12,TRUE),MATCH(Model!P156,'Branch Closure Driven Attrition'!$D$8:$G$8,TRUE))))</f>
        <v>1</v>
      </c>
      <c r="W156" s="29"/>
      <c r="X156" s="23">
        <f>Model!R156</f>
        <v>1</v>
      </c>
      <c r="Y156" s="23">
        <f>IF(Model!$C156&lt;'Fee Driven Attrition'!$I$8,1-IF(Model!Y$13='Fee Driven Attrition'!$J$7,'Fee Driven Attrition'!$J$8,'Fee Driven Attrition'!$K$8),1)</f>
        <v>1</v>
      </c>
      <c r="Z156" s="23">
        <f>IF(Model!$C156&lt;'Fee Driven Attrition'!$I$9,1-IF(Model!Z$13='Fee Driven Attrition'!$J$7,'Fee Driven Attrition'!$J$9,'Fee Driven Attrition'!$K$9),1)</f>
        <v>0.95</v>
      </c>
      <c r="AA156" s="23">
        <f>IF(Model!$C156&lt;'Fee Driven Attrition'!$I$8,1-IF(Model!AA$13='Fee Driven Attrition'!$J$7,'Fee Driven Attrition'!$J$8,'Fee Driven Attrition'!$K$8),1)</f>
        <v>1</v>
      </c>
      <c r="AB156" s="23">
        <f>IF(Model!$C156&lt;'Fee Driven Attrition'!$I$9,1-IF(Model!AB$13='Fee Driven Attrition'!$J$7,'Fee Driven Attrition'!$J$9,'Fee Driven Attrition'!$K$9),1)</f>
        <v>0.85</v>
      </c>
      <c r="AC156" s="29"/>
      <c r="AD156" s="23"/>
      <c r="AE156" s="23">
        <f>INDEX(Model!$R156:$V156,,MATCH(Model!AE$14,Model!$R$14:'Model'!$V$14,FALSE))*INDEX(Model!$X156:$AB156,MATCH(Model!AE$12+Model!AE$13,Model!$X$14:$AB$14,FALSE))</f>
        <v>1</v>
      </c>
      <c r="AF156" s="23">
        <f>INDEX(Model!$R156:$V156,,MATCH(Model!AF$14,Model!$R$14:'Model'!$V$14,FALSE))*INDEX(Model!$X156:$AB156,MATCH(Model!AF$12+Model!AF$13,Model!$X$14:$AB$14,FALSE))</f>
        <v>0.75</v>
      </c>
      <c r="AG156" s="23">
        <f>INDEX(Model!$R156:$V156,,MATCH(Model!AG$14,Model!$R$14:'Model'!$V$14,FALSE))*INDEX(Model!$X156:$AB156,MATCH(Model!AG$12+Model!AG$13,Model!$X$14:$AB$14,FALSE))</f>
        <v>1</v>
      </c>
      <c r="AH156" s="23">
        <f>INDEX(Model!$R156:$V156,,MATCH(Model!AH$14,Model!$R$14:'Model'!$V$14,FALSE))*INDEX(Model!$X156:$AB156,MATCH(Model!AH$12+Model!AH$13,Model!$X$14:$AB$14,FALSE))</f>
        <v>1</v>
      </c>
      <c r="AI156" s="23">
        <f>INDEX(Model!$R156:$V156,,MATCH(Model!AI$14,Model!$R$14:'Model'!$V$14,FALSE))*INDEX(Model!$X156:$AB156,MATCH(Model!AI$12+Model!AI$13,Model!$X$14:$AB$14,FALSE))</f>
        <v>1</v>
      </c>
      <c r="AJ156" s="23">
        <f>INDEX(Model!$R156:$V156,,MATCH(Model!AJ$14,Model!$R$14:'Model'!$V$14,FALSE))*INDEX(Model!$X156:$AB156,MATCH(Model!AJ$12+Model!AJ$13,Model!$X$14:$AB$14,FALSE))</f>
        <v>1</v>
      </c>
      <c r="AK156" s="23">
        <f>INDEX(Model!$R156:$V156,,MATCH(Model!AK$14,Model!$R$14:'Model'!$V$14,FALSE))*INDEX(Model!$X156:$AB156,MATCH(Model!AK$12+Model!AK$13,Model!$X$14:$AB$14,FALSE))</f>
        <v>0.75</v>
      </c>
      <c r="AL156" s="23">
        <f>INDEX(Model!$R156:$V156,,MATCH(Model!AL$14,Model!$R$14:'Model'!$V$14,FALSE))*INDEX(Model!$X156:$AB156,MATCH(Model!AL$12+Model!AL$13,Model!$X$14:$AB$14,FALSE))</f>
        <v>1</v>
      </c>
      <c r="AM156" s="23">
        <f>INDEX(Model!$R156:$V156,,MATCH(Model!AM$14,Model!$R$14:'Model'!$V$14,FALSE))*INDEX(Model!$X156:$AB156,MATCH(Model!AM$12+Model!AM$13,Model!$X$14:$AB$14,FALSE))</f>
        <v>1</v>
      </c>
      <c r="AN156" s="23">
        <f>INDEX(Model!$R156:$V156,,MATCH(Model!AN$14,Model!$R$14:'Model'!$V$14,FALSE))*INDEX(Model!$X156:$AB156,MATCH(Model!AN$12+Model!AN$13,Model!$X$14:$AB$14,FALSE))</f>
        <v>1</v>
      </c>
      <c r="AO156" s="23">
        <f>INDEX(Model!$R156:$V156,,MATCH(Model!AO$14,Model!$R$14:'Model'!$V$14,FALSE))*INDEX(Model!$X156:$AB156,MATCH(Model!AO$12+Model!AO$13,Model!$X$14:$AB$14,FALSE))</f>
        <v>0.95</v>
      </c>
      <c r="AP156" s="23">
        <f>INDEX(Model!$R156:$V156,,MATCH(Model!AP$14,Model!$R$14:'Model'!$V$14,FALSE))*INDEX(Model!$X156:$AB156,MATCH(Model!AP$12+Model!AP$13,Model!$X$14:$AB$14,FALSE))</f>
        <v>0.71249999999999991</v>
      </c>
      <c r="AQ156" s="23">
        <f>INDEX(Model!$R156:$V156,,MATCH(Model!AQ$14,Model!$R$14:'Model'!$V$14,FALSE))*INDEX(Model!$X156:$AB156,MATCH(Model!AQ$12+Model!AQ$13,Model!$X$14:$AB$14,FALSE))</f>
        <v>0.95</v>
      </c>
      <c r="AR156" s="23">
        <f>INDEX(Model!$R156:$V156,,MATCH(Model!AR$14,Model!$R$14:'Model'!$V$14,FALSE))*INDEX(Model!$X156:$AB156,MATCH(Model!AR$12+Model!AR$13,Model!$X$14:$AB$14,FALSE))</f>
        <v>0.95</v>
      </c>
      <c r="AS156" s="23">
        <f>INDEX(Model!$R156:$V156,,MATCH(Model!AS$14,Model!$R$14:'Model'!$V$14,FALSE))*INDEX(Model!$X156:$AB156,MATCH(Model!AS$12+Model!AS$13,Model!$X$14:$AB$14,FALSE))</f>
        <v>0.95</v>
      </c>
      <c r="AT156" s="23">
        <f>INDEX(Model!$R156:$V156,,MATCH(Model!AT$14,Model!$R$14:'Model'!$V$14,FALSE))*INDEX(Model!$X156:$AB156,MATCH(Model!AT$12+Model!AT$13,Model!$X$14:$AB$14,FALSE))</f>
        <v>1</v>
      </c>
      <c r="AU156" s="23">
        <f>INDEX(Model!$R156:$V156,,MATCH(Model!AU$14,Model!$R$14:'Model'!$V$14,FALSE))*INDEX(Model!$X156:$AB156,MATCH(Model!AU$12+Model!AU$13,Model!$X$14:$AB$14,FALSE))</f>
        <v>0.75</v>
      </c>
      <c r="AV156" s="23">
        <f>INDEX(Model!$R156:$V156,,MATCH(Model!AV$14,Model!$R$14:'Model'!$V$14,FALSE))*INDEX(Model!$X156:$AB156,MATCH(Model!AV$12+Model!AV$13,Model!$X$14:$AB$14,FALSE))</f>
        <v>1</v>
      </c>
      <c r="AW156" s="23">
        <f>INDEX(Model!$R156:$V156,,MATCH(Model!AW$14,Model!$R$14:'Model'!$V$14,FALSE))*INDEX(Model!$X156:$AB156,MATCH(Model!AW$12+Model!AW$13,Model!$X$14:$AB$14,FALSE))</f>
        <v>1</v>
      </c>
      <c r="AX156" s="23">
        <f>INDEX(Model!$R156:$V156,,MATCH(Model!AX$14,Model!$R$14:'Model'!$V$14,FALSE))*INDEX(Model!$X156:$AB156,MATCH(Model!AX$12+Model!AX$13,Model!$X$14:$AB$14,FALSE))</f>
        <v>1</v>
      </c>
      <c r="AY156" s="23">
        <f>INDEX(Model!$R156:$V156,,MATCH(Model!AY$14,Model!$R$14:'Model'!$V$14,FALSE))*INDEX(Model!$X156:$AB156,MATCH(Model!AY$12+Model!AY$13,Model!$X$14:$AB$14,FALSE))</f>
        <v>0.85</v>
      </c>
      <c r="AZ156" s="23">
        <f>INDEX(Model!$R156:$V156,,MATCH(Model!AZ$14,Model!$R$14:'Model'!$V$14,FALSE))*INDEX(Model!$X156:$AB156,MATCH(Model!AZ$12+Model!AZ$13,Model!$X$14:$AB$14,FALSE))</f>
        <v>0.63749999999999996</v>
      </c>
      <c r="BA156" s="23">
        <f>INDEX(Model!$R156:$V156,,MATCH(Model!BA$14,Model!$R$14:'Model'!$V$14,FALSE))*INDEX(Model!$X156:$AB156,MATCH(Model!BA$12+Model!BA$13,Model!$X$14:$AB$14,FALSE))</f>
        <v>0.85</v>
      </c>
      <c r="BB156" s="23">
        <f>INDEX(Model!$R156:$V156,,MATCH(Model!BB$14,Model!$R$14:'Model'!$V$14,FALSE))*INDEX(Model!$X156:$AB156,MATCH(Model!BB$12+Model!BB$13,Model!$X$14:$AB$14,FALSE))</f>
        <v>0.85</v>
      </c>
      <c r="BC156" s="23">
        <f>INDEX(Model!$R156:$V156,,MATCH(Model!BC$14,Model!$R$14:'Model'!$V$14,FALSE))*INDEX(Model!$X156:$AB156,MATCH(Model!BC$12+Model!BC$13,Model!$X$14:$AB$14,FALSE))</f>
        <v>0.85</v>
      </c>
      <c r="BD156" s="60"/>
      <c r="BE156" s="33">
        <f>Model!C156*1%</f>
        <v>132.65475902759357</v>
      </c>
      <c r="BF156" s="1"/>
      <c r="BG156" s="1"/>
      <c r="BH156" s="38">
        <f>IF(Model!$C156&lt;Model!CI$12,Model!CI$13,0)</f>
        <v>0</v>
      </c>
      <c r="BI156" s="38">
        <f>IF(Model!$C156&lt;Model!CJ$12,Model!CJ$13,0)</f>
        <v>0</v>
      </c>
      <c r="BJ156" s="38">
        <f>IF(Model!$C156&lt;Model!CK$12,Model!CK$13,0)</f>
        <v>0</v>
      </c>
      <c r="BK156" s="38">
        <f>IF(Model!$C156&lt;Model!CL$12,Model!CL$13,0)</f>
        <v>0</v>
      </c>
      <c r="BL156" s="38">
        <f>IF(Model!$C156&lt;Model!CM$12,Model!CM$13,0)</f>
        <v>0</v>
      </c>
      <c r="BM156" s="38">
        <f>IF(Model!$C156&lt;Model!CN$12,Model!CN$13,0)</f>
        <v>0</v>
      </c>
      <c r="BN156" s="38">
        <f>IF(Model!$C156&lt;Model!CO$12,Model!CO$13,0)</f>
        <v>0</v>
      </c>
      <c r="BO156" s="38">
        <f>IF(Model!$C156&lt;Model!CP$12,Model!CP$13,0)</f>
        <v>0</v>
      </c>
      <c r="BP156" s="38">
        <f>IF(Model!$C156&lt;Model!CQ$12,Model!CQ$13,0)</f>
        <v>0</v>
      </c>
      <c r="BQ156" s="38">
        <f>IF(Model!$C156&lt;Model!CR$12,Model!CR$13,0)</f>
        <v>0</v>
      </c>
      <c r="BR156" s="38">
        <f>IF(Model!$C156&lt;Model!CS$12,Model!CS$13,0)</f>
        <v>40</v>
      </c>
      <c r="BS156" s="38">
        <f>IF(Model!$C156&lt;Model!CT$12,Model!CT$13,0)</f>
        <v>40</v>
      </c>
      <c r="BT156" s="38">
        <f>IF(Model!$C156&lt;Model!CU$12,Model!CU$13,0)</f>
        <v>40</v>
      </c>
      <c r="BU156" s="38">
        <f>IF(Model!$C156&lt;Model!CV$12,Model!CV$13,0)</f>
        <v>40</v>
      </c>
      <c r="BV156" s="38">
        <f>IF(Model!$C156&lt;Model!CW$12,Model!CW$13,0)</f>
        <v>40</v>
      </c>
      <c r="BW156" s="38">
        <f>IF(Model!$C156&lt;Model!CX$12,Model!CX$13,0)</f>
        <v>0</v>
      </c>
      <c r="BX156" s="38">
        <f>IF(Model!$C156&lt;Model!CY$12,Model!CY$13,0)</f>
        <v>0</v>
      </c>
      <c r="BY156" s="38">
        <f>IF(Model!$C156&lt;Model!CZ$12,Model!CZ$13,0)</f>
        <v>0</v>
      </c>
      <c r="BZ156" s="38">
        <f>IF(Model!$C156&lt;Model!DA$12,Model!DA$13,0)</f>
        <v>0</v>
      </c>
      <c r="CA156" s="38">
        <f>IF(Model!$C156&lt;Model!DB$12,Model!DB$13,0)</f>
        <v>0</v>
      </c>
      <c r="CB156" s="38">
        <f>IF(Model!$C156&lt;Model!DC$12,Model!DC$13,0)</f>
        <v>60</v>
      </c>
      <c r="CC156" s="38">
        <f>IF(Model!$C156&lt;Model!DD$12,Model!DD$13,0)</f>
        <v>60</v>
      </c>
      <c r="CD156" s="38">
        <f>IF(Model!$C156&lt;Model!DE$12,Model!DE$13,0)</f>
        <v>60</v>
      </c>
      <c r="CE156" s="38">
        <f>IF(Model!$C156&lt;Model!DF$12,Model!DF$13,0)</f>
        <v>60</v>
      </c>
      <c r="CF156" s="38">
        <f>IF(Model!$C156&lt;Model!DG$12,Model!DG$13,0)</f>
        <v>60</v>
      </c>
      <c r="CG156" s="1"/>
      <c r="CH156" s="1"/>
      <c r="CI156" s="40">
        <f>Model!$BE156+Model!BH156-50</f>
        <v>82.65475902759357</v>
      </c>
      <c r="CJ156" s="40">
        <f>Model!$BE156+Model!BI156-50</f>
        <v>82.65475902759357</v>
      </c>
      <c r="CK156" s="40">
        <f>Model!$BE156+Model!BJ156-50</f>
        <v>82.65475902759357</v>
      </c>
      <c r="CL156" s="40">
        <f>Model!$BE156+Model!BK156-50</f>
        <v>82.65475902759357</v>
      </c>
      <c r="CM156" s="40">
        <f>Model!$BE156+Model!BL156-50</f>
        <v>82.65475902759357</v>
      </c>
      <c r="CN156" s="40">
        <f>Model!$BE156+Model!BM156-50</f>
        <v>82.65475902759357</v>
      </c>
      <c r="CO156" s="40">
        <f>Model!$BE156+Model!BN156-50</f>
        <v>82.65475902759357</v>
      </c>
      <c r="CP156" s="40">
        <f>Model!$BE156+Model!BO156-50</f>
        <v>82.65475902759357</v>
      </c>
      <c r="CQ156" s="40">
        <f>Model!$BE156+Model!BP156-50</f>
        <v>82.65475902759357</v>
      </c>
      <c r="CR156" s="40">
        <f>Model!$BE156+Model!BQ156-50</f>
        <v>82.65475902759357</v>
      </c>
      <c r="CS156" s="40">
        <f>Model!$BE156+Model!BR156-50</f>
        <v>122.65475902759357</v>
      </c>
      <c r="CT156" s="40">
        <f>Model!$BE156+Model!BS156-50</f>
        <v>122.65475902759357</v>
      </c>
      <c r="CU156" s="40">
        <f>Model!$BE156+Model!BT156-50</f>
        <v>122.65475902759357</v>
      </c>
      <c r="CV156" s="40">
        <f>Model!$BE156+Model!BU156-50</f>
        <v>122.65475902759357</v>
      </c>
      <c r="CW156" s="40">
        <f>Model!$BE156+Model!BV156-50</f>
        <v>122.65475902759357</v>
      </c>
      <c r="CX156" s="40">
        <f>Model!$BE156+Model!BW156-50</f>
        <v>82.65475902759357</v>
      </c>
      <c r="CY156" s="40">
        <f>Model!$BE156+Model!BX156-50</f>
        <v>82.65475902759357</v>
      </c>
      <c r="CZ156" s="40">
        <f>Model!$BE156+Model!BY156-50</f>
        <v>82.65475902759357</v>
      </c>
      <c r="DA156" s="40">
        <f>Model!$BE156+Model!BZ156-50</f>
        <v>82.65475902759357</v>
      </c>
      <c r="DB156" s="40">
        <f>Model!$BE156+Model!CA156-50</f>
        <v>82.65475902759357</v>
      </c>
      <c r="DC156" s="40">
        <f>Model!$BE156+Model!CB156-50</f>
        <v>142.65475902759357</v>
      </c>
      <c r="DD156" s="40">
        <f>Model!$BE156+Model!CC156-50</f>
        <v>142.65475902759357</v>
      </c>
      <c r="DE156" s="40">
        <f>Model!$BE156+Model!CD156-50</f>
        <v>142.65475902759357</v>
      </c>
      <c r="DF156" s="40">
        <f>Model!$BE156+Model!CE156-50</f>
        <v>142.65475902759357</v>
      </c>
      <c r="DG156" s="40">
        <f>Model!$BE156+Model!CF156-50</f>
        <v>142.65475902759357</v>
      </c>
      <c r="DH156" s="36"/>
      <c r="DI156" s="36"/>
      <c r="DJ156" s="40">
        <f>Model!AE156*Model!CI156</f>
        <v>82.65475902759357</v>
      </c>
      <c r="DK156" s="40">
        <f>Model!AF156*Model!CJ156</f>
        <v>61.991069270695178</v>
      </c>
      <c r="DL156" s="40">
        <f>Model!AG156*Model!CK156</f>
        <v>82.65475902759357</v>
      </c>
      <c r="DM156" s="40">
        <f>Model!AH156*Model!CL156</f>
        <v>82.65475902759357</v>
      </c>
      <c r="DN156" s="40">
        <f>Model!AI156*Model!CM156</f>
        <v>82.65475902759357</v>
      </c>
      <c r="DO156" s="40">
        <f>Model!AJ156*Model!CN156</f>
        <v>82.65475902759357</v>
      </c>
      <c r="DP156" s="40">
        <f>Model!AK156*Model!CO156</f>
        <v>61.991069270695178</v>
      </c>
      <c r="DQ156" s="40">
        <f>Model!AL156*Model!CP156</f>
        <v>82.65475902759357</v>
      </c>
      <c r="DR156" s="40">
        <f>Model!AM156*Model!CQ156</f>
        <v>82.65475902759357</v>
      </c>
      <c r="DS156" s="40">
        <f>Model!AN156*Model!CR156</f>
        <v>82.65475902759357</v>
      </c>
      <c r="DT156" s="40">
        <f>Model!AO156*Model!CS156</f>
        <v>116.52202107621389</v>
      </c>
      <c r="DU156" s="40">
        <f>Model!AP156*Model!CT156</f>
        <v>87.391515807160403</v>
      </c>
      <c r="DV156" s="40">
        <f>Model!AQ156*Model!CU156</f>
        <v>116.52202107621389</v>
      </c>
      <c r="DW156" s="40">
        <f>Model!AR156*Model!CV156</f>
        <v>116.52202107621389</v>
      </c>
      <c r="DX156" s="40">
        <f>Model!AS156*Model!CW156</f>
        <v>116.52202107621389</v>
      </c>
      <c r="DY156" s="40">
        <f>Model!AT156*Model!CX156</f>
        <v>82.65475902759357</v>
      </c>
      <c r="DZ156" s="40">
        <f>Model!AU156*Model!CY156</f>
        <v>61.991069270695178</v>
      </c>
      <c r="EA156" s="40">
        <f>Model!AV156*Model!CZ156</f>
        <v>82.65475902759357</v>
      </c>
      <c r="EB156" s="40">
        <f>Model!AW156*Model!DA156</f>
        <v>82.65475902759357</v>
      </c>
      <c r="EC156" s="40">
        <f>Model!AX156*Model!DB156</f>
        <v>82.65475902759357</v>
      </c>
      <c r="ED156" s="40">
        <f>Model!AY156*Model!DC156</f>
        <v>121.25654517345453</v>
      </c>
      <c r="EE156" s="40">
        <f>Model!AZ156*Model!DD156</f>
        <v>90.942408880090895</v>
      </c>
      <c r="EF156" s="40">
        <f>Model!BA156*Model!DE156</f>
        <v>121.25654517345453</v>
      </c>
      <c r="EG156" s="40">
        <f>Model!BB156*Model!DF156</f>
        <v>121.25654517345453</v>
      </c>
      <c r="EH156" s="40">
        <f>Model!BC156*Model!DG156</f>
        <v>121.25654517345453</v>
      </c>
      <c r="EI156" s="36"/>
      <c r="EJ156" s="36"/>
      <c r="EK156" s="36"/>
      <c r="EL156" s="36"/>
      <c r="EM156" s="36"/>
      <c r="EN156" s="36"/>
      <c r="EO156" s="36"/>
      <c r="EP156" s="36"/>
      <c r="EQ156" s="36"/>
      <c r="ER156" s="36"/>
      <c r="ES156" s="36"/>
      <c r="ET156" s="36"/>
      <c r="EU156" s="36"/>
    </row>
    <row r="157" spans="1:151">
      <c r="A157">
        <v>1115</v>
      </c>
      <c r="B157" s="29">
        <f>INDEX('Customer Longevity'!$A$7:$A$206,MATCH(Scratch!A157,'Customer Longevity'!$B$7:$B$206,0))</f>
        <v>8.8785512081296094</v>
      </c>
      <c r="C157" s="3">
        <f ca="1">VLOOKUP(A157,'Average Balance'!A:B,2,FALSE)</f>
        <v>16515.608915206911</v>
      </c>
      <c r="D157" s="3"/>
      <c r="E157" s="29">
        <f>INDEX('Distance to Each Branch'!$C$7:$C$806,MATCH(Scratch!$A157&amp;Scratch!E$14,'Distance to Each Branch'!$K$7:$K$806,0))</f>
        <v>7.132586787742671</v>
      </c>
      <c r="F157" s="29">
        <f>INDEX('Distance to Each Branch'!$C$7:$C$806,MATCH(Scratch!$A157&amp;Scratch!F$14,'Distance to Each Branch'!$K$7:$K$806,0))</f>
        <v>2.3056733850107074</v>
      </c>
      <c r="G157" s="29">
        <f>INDEX('Distance to Each Branch'!$C$7:$C$806,MATCH(Scratch!$A157&amp;Scratch!G$14,'Distance to Each Branch'!$K$7:$K$806,0))</f>
        <v>2.1806980904550834</v>
      </c>
      <c r="H157" s="29">
        <f>INDEX('Distance to Each Branch'!$C$7:$C$806,MATCH(Scratch!$A157&amp;Scratch!H$14,'Distance to Each Branch'!$K$7:$K$806,0))</f>
        <v>0.70536554685563568</v>
      </c>
      <c r="I157" s="29" t="str">
        <f t="shared" si="27"/>
        <v>Branch D</v>
      </c>
      <c r="K157" s="34">
        <f>MIN(Model!E157:'Model'!H157)</f>
        <v>0.70536554685563568</v>
      </c>
      <c r="L157" s="34">
        <v>0</v>
      </c>
      <c r="M157" s="29">
        <f>IF(Model!E157=Model!$K157,SMALL(Model!$E157:'Model'!$H157,2)-Model!$K157,0)</f>
        <v>0</v>
      </c>
      <c r="N157" s="29">
        <f>IF(Model!F157=Model!$K157,SMALL(Model!$E157:'Model'!$H157,2)-Model!$K157,0)</f>
        <v>0</v>
      </c>
      <c r="O157" s="29">
        <f>IF(Model!G157=Model!$K157,SMALL(Model!$E157:'Model'!$H157,2)-Model!$K157,0)</f>
        <v>0</v>
      </c>
      <c r="P157" s="29">
        <f>IF(Model!H157=Model!$K157,SMALL(Model!$E157:'Model'!$H157,2)-Model!$K157,0)</f>
        <v>1.4753325435994478</v>
      </c>
      <c r="R157" s="23">
        <v>1</v>
      </c>
      <c r="S157" s="23">
        <f>(1-IF(Model!M157=0,0,INDEX('Branch Closure Driven Attrition'!$D$9:$G$12,MATCH(Model!$B157,'Branch Closure Driven Attrition'!$C$9:$C$12,TRUE),MATCH(Model!M157,'Branch Closure Driven Attrition'!$D$8:$G$8,TRUE))))</f>
        <v>1</v>
      </c>
      <c r="T157" s="23">
        <f>(1-IF(Model!N157=0,0,INDEX('Branch Closure Driven Attrition'!$D$9:$G$12,MATCH(Model!$B157,'Branch Closure Driven Attrition'!$C$9:$C$12,TRUE),MATCH(Model!N157,'Branch Closure Driven Attrition'!$D$8:$G$8,TRUE))))</f>
        <v>1</v>
      </c>
      <c r="U157" s="23">
        <f>(1-IF(Model!O157=0,0,INDEX('Branch Closure Driven Attrition'!$D$9:$G$12,MATCH(Model!$B157,'Branch Closure Driven Attrition'!$C$9:$C$12,TRUE),MATCH(Model!O157,'Branch Closure Driven Attrition'!$D$8:$G$8,TRUE))))</f>
        <v>1</v>
      </c>
      <c r="V157" s="23">
        <f>(1-IF(Model!P157=0,0,INDEX('Branch Closure Driven Attrition'!$D$9:$G$12,MATCH(Model!$B157,'Branch Closure Driven Attrition'!$C$9:$C$12,TRUE),MATCH(Model!P157,'Branch Closure Driven Attrition'!$D$8:$G$8,TRUE))))</f>
        <v>0.65</v>
      </c>
      <c r="W157" s="29"/>
      <c r="X157" s="23">
        <f>Model!R157</f>
        <v>1</v>
      </c>
      <c r="Y157" s="23">
        <f>IF(Model!$C157&lt;'Fee Driven Attrition'!$I$8,1-IF(Model!Y$13='Fee Driven Attrition'!$J$7,'Fee Driven Attrition'!$J$8,'Fee Driven Attrition'!$K$8),1)</f>
        <v>1</v>
      </c>
      <c r="Z157" s="23">
        <f>IF(Model!$C157&lt;'Fee Driven Attrition'!$I$9,1-IF(Model!Z$13='Fee Driven Attrition'!$J$7,'Fee Driven Attrition'!$J$9,'Fee Driven Attrition'!$K$9),1)</f>
        <v>1</v>
      </c>
      <c r="AA157" s="23">
        <f>IF(Model!$C157&lt;'Fee Driven Attrition'!$I$8,1-IF(Model!AA$13='Fee Driven Attrition'!$J$7,'Fee Driven Attrition'!$J$8,'Fee Driven Attrition'!$K$8),1)</f>
        <v>1</v>
      </c>
      <c r="AB157" s="23">
        <f>IF(Model!$C157&lt;'Fee Driven Attrition'!$I$9,1-IF(Model!AB$13='Fee Driven Attrition'!$J$7,'Fee Driven Attrition'!$J$9,'Fee Driven Attrition'!$K$9),1)</f>
        <v>1</v>
      </c>
      <c r="AC157" s="29"/>
      <c r="AD157" s="23"/>
      <c r="AE157" s="23">
        <f>INDEX(Model!$R157:$V157,,MATCH(Model!AE$14,Model!$R$14:'Model'!$V$14,FALSE))*INDEX(Model!$X157:$AB157,MATCH(Model!AE$12+Model!AE$13,Model!$X$14:$AB$14,FALSE))</f>
        <v>1</v>
      </c>
      <c r="AF157" s="23">
        <f>INDEX(Model!$R157:$V157,,MATCH(Model!AF$14,Model!$R$14:'Model'!$V$14,FALSE))*INDEX(Model!$X157:$AB157,MATCH(Model!AF$12+Model!AF$13,Model!$X$14:$AB$14,FALSE))</f>
        <v>1</v>
      </c>
      <c r="AG157" s="23">
        <f>INDEX(Model!$R157:$V157,,MATCH(Model!AG$14,Model!$R$14:'Model'!$V$14,FALSE))*INDEX(Model!$X157:$AB157,MATCH(Model!AG$12+Model!AG$13,Model!$X$14:$AB$14,FALSE))</f>
        <v>1</v>
      </c>
      <c r="AH157" s="23">
        <f>INDEX(Model!$R157:$V157,,MATCH(Model!AH$14,Model!$R$14:'Model'!$V$14,FALSE))*INDEX(Model!$X157:$AB157,MATCH(Model!AH$12+Model!AH$13,Model!$X$14:$AB$14,FALSE))</f>
        <v>1</v>
      </c>
      <c r="AI157" s="23">
        <f>INDEX(Model!$R157:$V157,,MATCH(Model!AI$14,Model!$R$14:'Model'!$V$14,FALSE))*INDEX(Model!$X157:$AB157,MATCH(Model!AI$12+Model!AI$13,Model!$X$14:$AB$14,FALSE))</f>
        <v>0.65</v>
      </c>
      <c r="AJ157" s="23">
        <f>INDEX(Model!$R157:$V157,,MATCH(Model!AJ$14,Model!$R$14:'Model'!$V$14,FALSE))*INDEX(Model!$X157:$AB157,MATCH(Model!AJ$12+Model!AJ$13,Model!$X$14:$AB$14,FALSE))</f>
        <v>1</v>
      </c>
      <c r="AK157" s="23">
        <f>INDEX(Model!$R157:$V157,,MATCH(Model!AK$14,Model!$R$14:'Model'!$V$14,FALSE))*INDEX(Model!$X157:$AB157,MATCH(Model!AK$12+Model!AK$13,Model!$X$14:$AB$14,FALSE))</f>
        <v>1</v>
      </c>
      <c r="AL157" s="23">
        <f>INDEX(Model!$R157:$V157,,MATCH(Model!AL$14,Model!$R$14:'Model'!$V$14,FALSE))*INDEX(Model!$X157:$AB157,MATCH(Model!AL$12+Model!AL$13,Model!$X$14:$AB$14,FALSE))</f>
        <v>1</v>
      </c>
      <c r="AM157" s="23">
        <f>INDEX(Model!$R157:$V157,,MATCH(Model!AM$14,Model!$R$14:'Model'!$V$14,FALSE))*INDEX(Model!$X157:$AB157,MATCH(Model!AM$12+Model!AM$13,Model!$X$14:$AB$14,FALSE))</f>
        <v>1</v>
      </c>
      <c r="AN157" s="23">
        <f>INDEX(Model!$R157:$V157,,MATCH(Model!AN$14,Model!$R$14:'Model'!$V$14,FALSE))*INDEX(Model!$X157:$AB157,MATCH(Model!AN$12+Model!AN$13,Model!$X$14:$AB$14,FALSE))</f>
        <v>0.65</v>
      </c>
      <c r="AO157" s="23">
        <f>INDEX(Model!$R157:$V157,,MATCH(Model!AO$14,Model!$R$14:'Model'!$V$14,FALSE))*INDEX(Model!$X157:$AB157,MATCH(Model!AO$12+Model!AO$13,Model!$X$14:$AB$14,FALSE))</f>
        <v>1</v>
      </c>
      <c r="AP157" s="23">
        <f>INDEX(Model!$R157:$V157,,MATCH(Model!AP$14,Model!$R$14:'Model'!$V$14,FALSE))*INDEX(Model!$X157:$AB157,MATCH(Model!AP$12+Model!AP$13,Model!$X$14:$AB$14,FALSE))</f>
        <v>1</v>
      </c>
      <c r="AQ157" s="23">
        <f>INDEX(Model!$R157:$V157,,MATCH(Model!AQ$14,Model!$R$14:'Model'!$V$14,FALSE))*INDEX(Model!$X157:$AB157,MATCH(Model!AQ$12+Model!AQ$13,Model!$X$14:$AB$14,FALSE))</f>
        <v>1</v>
      </c>
      <c r="AR157" s="23">
        <f>INDEX(Model!$R157:$V157,,MATCH(Model!AR$14,Model!$R$14:'Model'!$V$14,FALSE))*INDEX(Model!$X157:$AB157,MATCH(Model!AR$12+Model!AR$13,Model!$X$14:$AB$14,FALSE))</f>
        <v>1</v>
      </c>
      <c r="AS157" s="23">
        <f>INDEX(Model!$R157:$V157,,MATCH(Model!AS$14,Model!$R$14:'Model'!$V$14,FALSE))*INDEX(Model!$X157:$AB157,MATCH(Model!AS$12+Model!AS$13,Model!$X$14:$AB$14,FALSE))</f>
        <v>0.65</v>
      </c>
      <c r="AT157" s="23">
        <f>INDEX(Model!$R157:$V157,,MATCH(Model!AT$14,Model!$R$14:'Model'!$V$14,FALSE))*INDEX(Model!$X157:$AB157,MATCH(Model!AT$12+Model!AT$13,Model!$X$14:$AB$14,FALSE))</f>
        <v>1</v>
      </c>
      <c r="AU157" s="23">
        <f>INDEX(Model!$R157:$V157,,MATCH(Model!AU$14,Model!$R$14:'Model'!$V$14,FALSE))*INDEX(Model!$X157:$AB157,MATCH(Model!AU$12+Model!AU$13,Model!$X$14:$AB$14,FALSE))</f>
        <v>1</v>
      </c>
      <c r="AV157" s="23">
        <f>INDEX(Model!$R157:$V157,,MATCH(Model!AV$14,Model!$R$14:'Model'!$V$14,FALSE))*INDEX(Model!$X157:$AB157,MATCH(Model!AV$12+Model!AV$13,Model!$X$14:$AB$14,FALSE))</f>
        <v>1</v>
      </c>
      <c r="AW157" s="23">
        <f>INDEX(Model!$R157:$V157,,MATCH(Model!AW$14,Model!$R$14:'Model'!$V$14,FALSE))*INDEX(Model!$X157:$AB157,MATCH(Model!AW$12+Model!AW$13,Model!$X$14:$AB$14,FALSE))</f>
        <v>1</v>
      </c>
      <c r="AX157" s="23">
        <f>INDEX(Model!$R157:$V157,,MATCH(Model!AX$14,Model!$R$14:'Model'!$V$14,FALSE))*INDEX(Model!$X157:$AB157,MATCH(Model!AX$12+Model!AX$13,Model!$X$14:$AB$14,FALSE))</f>
        <v>0.65</v>
      </c>
      <c r="AY157" s="23">
        <f>INDEX(Model!$R157:$V157,,MATCH(Model!AY$14,Model!$R$14:'Model'!$V$14,FALSE))*INDEX(Model!$X157:$AB157,MATCH(Model!AY$12+Model!AY$13,Model!$X$14:$AB$14,FALSE))</f>
        <v>1</v>
      </c>
      <c r="AZ157" s="23">
        <f>INDEX(Model!$R157:$V157,,MATCH(Model!AZ$14,Model!$R$14:'Model'!$V$14,FALSE))*INDEX(Model!$X157:$AB157,MATCH(Model!AZ$12+Model!AZ$13,Model!$X$14:$AB$14,FALSE))</f>
        <v>1</v>
      </c>
      <c r="BA157" s="23">
        <f>INDEX(Model!$R157:$V157,,MATCH(Model!BA$14,Model!$R$14:'Model'!$V$14,FALSE))*INDEX(Model!$X157:$AB157,MATCH(Model!BA$12+Model!BA$13,Model!$X$14:$AB$14,FALSE))</f>
        <v>1</v>
      </c>
      <c r="BB157" s="23">
        <f>INDEX(Model!$R157:$V157,,MATCH(Model!BB$14,Model!$R$14:'Model'!$V$14,FALSE))*INDEX(Model!$X157:$AB157,MATCH(Model!BB$12+Model!BB$13,Model!$X$14:$AB$14,FALSE))</f>
        <v>1</v>
      </c>
      <c r="BC157" s="23">
        <f>INDEX(Model!$R157:$V157,,MATCH(Model!BC$14,Model!$R$14:'Model'!$V$14,FALSE))*INDEX(Model!$X157:$AB157,MATCH(Model!BC$12+Model!BC$13,Model!$X$14:$AB$14,FALSE))</f>
        <v>0.65</v>
      </c>
      <c r="BD157" s="60"/>
      <c r="BE157" s="33">
        <f>Model!C157*1%</f>
        <v>165.15608915206911</v>
      </c>
      <c r="BF157" s="1"/>
      <c r="BG157" s="1"/>
      <c r="BH157" s="38">
        <f>IF(Model!$C157&lt;Model!CI$12,Model!CI$13,0)</f>
        <v>0</v>
      </c>
      <c r="BI157" s="38">
        <f>IF(Model!$C157&lt;Model!CJ$12,Model!CJ$13,0)</f>
        <v>0</v>
      </c>
      <c r="BJ157" s="38">
        <f>IF(Model!$C157&lt;Model!CK$12,Model!CK$13,0)</f>
        <v>0</v>
      </c>
      <c r="BK157" s="38">
        <f>IF(Model!$C157&lt;Model!CL$12,Model!CL$13,0)</f>
        <v>0</v>
      </c>
      <c r="BL157" s="38">
        <f>IF(Model!$C157&lt;Model!CM$12,Model!CM$13,0)</f>
        <v>0</v>
      </c>
      <c r="BM157" s="38">
        <f>IF(Model!$C157&lt;Model!CN$12,Model!CN$13,0)</f>
        <v>0</v>
      </c>
      <c r="BN157" s="38">
        <f>IF(Model!$C157&lt;Model!CO$12,Model!CO$13,0)</f>
        <v>0</v>
      </c>
      <c r="BO157" s="38">
        <f>IF(Model!$C157&lt;Model!CP$12,Model!CP$13,0)</f>
        <v>0</v>
      </c>
      <c r="BP157" s="38">
        <f>IF(Model!$C157&lt;Model!CQ$12,Model!CQ$13,0)</f>
        <v>0</v>
      </c>
      <c r="BQ157" s="38">
        <f>IF(Model!$C157&lt;Model!CR$12,Model!CR$13,0)</f>
        <v>0</v>
      </c>
      <c r="BR157" s="38">
        <f>IF(Model!$C157&lt;Model!CS$12,Model!CS$13,0)</f>
        <v>0</v>
      </c>
      <c r="BS157" s="38">
        <f>IF(Model!$C157&lt;Model!CT$12,Model!CT$13,0)</f>
        <v>0</v>
      </c>
      <c r="BT157" s="38">
        <f>IF(Model!$C157&lt;Model!CU$12,Model!CU$13,0)</f>
        <v>0</v>
      </c>
      <c r="BU157" s="38">
        <f>IF(Model!$C157&lt;Model!CV$12,Model!CV$13,0)</f>
        <v>0</v>
      </c>
      <c r="BV157" s="38">
        <f>IF(Model!$C157&lt;Model!CW$12,Model!CW$13,0)</f>
        <v>0</v>
      </c>
      <c r="BW157" s="38">
        <f>IF(Model!$C157&lt;Model!CX$12,Model!CX$13,0)</f>
        <v>0</v>
      </c>
      <c r="BX157" s="38">
        <f>IF(Model!$C157&lt;Model!CY$12,Model!CY$13,0)</f>
        <v>0</v>
      </c>
      <c r="BY157" s="38">
        <f>IF(Model!$C157&lt;Model!CZ$12,Model!CZ$13,0)</f>
        <v>0</v>
      </c>
      <c r="BZ157" s="38">
        <f>IF(Model!$C157&lt;Model!DA$12,Model!DA$13,0)</f>
        <v>0</v>
      </c>
      <c r="CA157" s="38">
        <f>IF(Model!$C157&lt;Model!DB$12,Model!DB$13,0)</f>
        <v>0</v>
      </c>
      <c r="CB157" s="38">
        <f>IF(Model!$C157&lt;Model!DC$12,Model!DC$13,0)</f>
        <v>0</v>
      </c>
      <c r="CC157" s="38">
        <f>IF(Model!$C157&lt;Model!DD$12,Model!DD$13,0)</f>
        <v>0</v>
      </c>
      <c r="CD157" s="38">
        <f>IF(Model!$C157&lt;Model!DE$12,Model!DE$13,0)</f>
        <v>0</v>
      </c>
      <c r="CE157" s="38">
        <f>IF(Model!$C157&lt;Model!DF$12,Model!DF$13,0)</f>
        <v>0</v>
      </c>
      <c r="CF157" s="38">
        <f>IF(Model!$C157&lt;Model!DG$12,Model!DG$13,0)</f>
        <v>0</v>
      </c>
      <c r="CG157" s="1"/>
      <c r="CH157" s="1"/>
      <c r="CI157" s="40">
        <f>Model!$BE157+Model!BH157-50</f>
        <v>115.15608915206911</v>
      </c>
      <c r="CJ157" s="40">
        <f>Model!$BE157+Model!BI157-50</f>
        <v>115.15608915206911</v>
      </c>
      <c r="CK157" s="40">
        <f>Model!$BE157+Model!BJ157-50</f>
        <v>115.15608915206911</v>
      </c>
      <c r="CL157" s="40">
        <f>Model!$BE157+Model!BK157-50</f>
        <v>115.15608915206911</v>
      </c>
      <c r="CM157" s="40">
        <f>Model!$BE157+Model!BL157-50</f>
        <v>115.15608915206911</v>
      </c>
      <c r="CN157" s="40">
        <f>Model!$BE157+Model!BM157-50</f>
        <v>115.15608915206911</v>
      </c>
      <c r="CO157" s="40">
        <f>Model!$BE157+Model!BN157-50</f>
        <v>115.15608915206911</v>
      </c>
      <c r="CP157" s="40">
        <f>Model!$BE157+Model!BO157-50</f>
        <v>115.15608915206911</v>
      </c>
      <c r="CQ157" s="40">
        <f>Model!$BE157+Model!BP157-50</f>
        <v>115.15608915206911</v>
      </c>
      <c r="CR157" s="40">
        <f>Model!$BE157+Model!BQ157-50</f>
        <v>115.15608915206911</v>
      </c>
      <c r="CS157" s="40">
        <f>Model!$BE157+Model!BR157-50</f>
        <v>115.15608915206911</v>
      </c>
      <c r="CT157" s="40">
        <f>Model!$BE157+Model!BS157-50</f>
        <v>115.15608915206911</v>
      </c>
      <c r="CU157" s="40">
        <f>Model!$BE157+Model!BT157-50</f>
        <v>115.15608915206911</v>
      </c>
      <c r="CV157" s="40">
        <f>Model!$BE157+Model!BU157-50</f>
        <v>115.15608915206911</v>
      </c>
      <c r="CW157" s="40">
        <f>Model!$BE157+Model!BV157-50</f>
        <v>115.15608915206911</v>
      </c>
      <c r="CX157" s="40">
        <f>Model!$BE157+Model!BW157-50</f>
        <v>115.15608915206911</v>
      </c>
      <c r="CY157" s="40">
        <f>Model!$BE157+Model!BX157-50</f>
        <v>115.15608915206911</v>
      </c>
      <c r="CZ157" s="40">
        <f>Model!$BE157+Model!BY157-50</f>
        <v>115.15608915206911</v>
      </c>
      <c r="DA157" s="40">
        <f>Model!$BE157+Model!BZ157-50</f>
        <v>115.15608915206911</v>
      </c>
      <c r="DB157" s="40">
        <f>Model!$BE157+Model!CA157-50</f>
        <v>115.15608915206911</v>
      </c>
      <c r="DC157" s="40">
        <f>Model!$BE157+Model!CB157-50</f>
        <v>115.15608915206911</v>
      </c>
      <c r="DD157" s="40">
        <f>Model!$BE157+Model!CC157-50</f>
        <v>115.15608915206911</v>
      </c>
      <c r="DE157" s="40">
        <f>Model!$BE157+Model!CD157-50</f>
        <v>115.15608915206911</v>
      </c>
      <c r="DF157" s="40">
        <f>Model!$BE157+Model!CE157-50</f>
        <v>115.15608915206911</v>
      </c>
      <c r="DG157" s="40">
        <f>Model!$BE157+Model!CF157-50</f>
        <v>115.15608915206911</v>
      </c>
      <c r="DH157" s="36"/>
      <c r="DI157" s="36"/>
      <c r="DJ157" s="40">
        <f>Model!AE157*Model!CI157</f>
        <v>115.15608915206911</v>
      </c>
      <c r="DK157" s="40">
        <f>Model!AF157*Model!CJ157</f>
        <v>115.15608915206911</v>
      </c>
      <c r="DL157" s="40">
        <f>Model!AG157*Model!CK157</f>
        <v>115.15608915206911</v>
      </c>
      <c r="DM157" s="40">
        <f>Model!AH157*Model!CL157</f>
        <v>115.15608915206911</v>
      </c>
      <c r="DN157" s="40">
        <f>Model!AI157*Model!CM157</f>
        <v>74.851457948844924</v>
      </c>
      <c r="DO157" s="40">
        <f>Model!AJ157*Model!CN157</f>
        <v>115.15608915206911</v>
      </c>
      <c r="DP157" s="40">
        <f>Model!AK157*Model!CO157</f>
        <v>115.15608915206911</v>
      </c>
      <c r="DQ157" s="40">
        <f>Model!AL157*Model!CP157</f>
        <v>115.15608915206911</v>
      </c>
      <c r="DR157" s="40">
        <f>Model!AM157*Model!CQ157</f>
        <v>115.15608915206911</v>
      </c>
      <c r="DS157" s="40">
        <f>Model!AN157*Model!CR157</f>
        <v>74.851457948844924</v>
      </c>
      <c r="DT157" s="40">
        <f>Model!AO157*Model!CS157</f>
        <v>115.15608915206911</v>
      </c>
      <c r="DU157" s="40">
        <f>Model!AP157*Model!CT157</f>
        <v>115.15608915206911</v>
      </c>
      <c r="DV157" s="40">
        <f>Model!AQ157*Model!CU157</f>
        <v>115.15608915206911</v>
      </c>
      <c r="DW157" s="40">
        <f>Model!AR157*Model!CV157</f>
        <v>115.15608915206911</v>
      </c>
      <c r="DX157" s="40">
        <f>Model!AS157*Model!CW157</f>
        <v>74.851457948844924</v>
      </c>
      <c r="DY157" s="40">
        <f>Model!AT157*Model!CX157</f>
        <v>115.15608915206911</v>
      </c>
      <c r="DZ157" s="40">
        <f>Model!AU157*Model!CY157</f>
        <v>115.15608915206911</v>
      </c>
      <c r="EA157" s="40">
        <f>Model!AV157*Model!CZ157</f>
        <v>115.15608915206911</v>
      </c>
      <c r="EB157" s="40">
        <f>Model!AW157*Model!DA157</f>
        <v>115.15608915206911</v>
      </c>
      <c r="EC157" s="40">
        <f>Model!AX157*Model!DB157</f>
        <v>74.851457948844924</v>
      </c>
      <c r="ED157" s="40">
        <f>Model!AY157*Model!DC157</f>
        <v>115.15608915206911</v>
      </c>
      <c r="EE157" s="40">
        <f>Model!AZ157*Model!DD157</f>
        <v>115.15608915206911</v>
      </c>
      <c r="EF157" s="40">
        <f>Model!BA157*Model!DE157</f>
        <v>115.15608915206911</v>
      </c>
      <c r="EG157" s="40">
        <f>Model!BB157*Model!DF157</f>
        <v>115.15608915206911</v>
      </c>
      <c r="EH157" s="40">
        <f>Model!BC157*Model!DG157</f>
        <v>74.851457948844924</v>
      </c>
      <c r="EI157" s="36"/>
      <c r="EJ157" s="36"/>
      <c r="EK157" s="36"/>
      <c r="EL157" s="36"/>
      <c r="EM157" s="36"/>
      <c r="EN157" s="36"/>
      <c r="EO157" s="36"/>
      <c r="EP157" s="36"/>
      <c r="EQ157" s="36"/>
      <c r="ER157" s="36"/>
      <c r="ES157" s="36"/>
      <c r="ET157" s="36"/>
      <c r="EU157" s="36"/>
    </row>
    <row r="158" spans="1:151">
      <c r="A158">
        <v>1181</v>
      </c>
      <c r="B158" s="29">
        <f>INDEX('Customer Longevity'!$A$7:$A$206,MATCH(Scratch!A158,'Customer Longevity'!$B$7:$B$206,0))</f>
        <v>8.0685432314216836</v>
      </c>
      <c r="C158" s="3">
        <f ca="1">VLOOKUP(A158,'Average Balance'!A:B,2,FALSE)</f>
        <v>11016.930825351716</v>
      </c>
      <c r="D158" s="3"/>
      <c r="E158" s="29">
        <f>INDEX('Distance to Each Branch'!$C$7:$C$806,MATCH(Scratch!$A158&amp;Scratch!E$14,'Distance to Each Branch'!$K$7:$K$806,0))</f>
        <v>5.9224530881366828</v>
      </c>
      <c r="F158" s="29">
        <f>INDEX('Distance to Each Branch'!$C$7:$C$806,MATCH(Scratch!$A158&amp;Scratch!F$14,'Distance to Each Branch'!$K$7:$K$806,0))</f>
        <v>4.1503047325070801</v>
      </c>
      <c r="G158" s="29">
        <f>INDEX('Distance to Each Branch'!$C$7:$C$806,MATCH(Scratch!$A158&amp;Scratch!G$14,'Distance to Each Branch'!$K$7:$K$806,0))</f>
        <v>1.1577441164433029</v>
      </c>
      <c r="H158" s="29">
        <f>INDEX('Distance to Each Branch'!$C$7:$C$806,MATCH(Scratch!$A158&amp;Scratch!H$14,'Distance to Each Branch'!$K$7:$K$806,0))</f>
        <v>3.4826726559963834</v>
      </c>
      <c r="I158" s="29" t="str">
        <f t="shared" si="27"/>
        <v>Branch C</v>
      </c>
      <c r="K158" s="34">
        <f>MIN(Model!E158:'Model'!H158)</f>
        <v>1.1577441164433029</v>
      </c>
      <c r="L158" s="34">
        <v>0</v>
      </c>
      <c r="M158" s="29">
        <f>IF(Model!E158=Model!$K158,SMALL(Model!$E158:'Model'!$H158,2)-Model!$K158,0)</f>
        <v>0</v>
      </c>
      <c r="N158" s="29">
        <f>IF(Model!F158=Model!$K158,SMALL(Model!$E158:'Model'!$H158,2)-Model!$K158,0)</f>
        <v>0</v>
      </c>
      <c r="O158" s="29">
        <f>IF(Model!G158=Model!$K158,SMALL(Model!$E158:'Model'!$H158,2)-Model!$K158,0)</f>
        <v>2.3249285395530803</v>
      </c>
      <c r="P158" s="29">
        <f>IF(Model!H158=Model!$K158,SMALL(Model!$E158:'Model'!$H158,2)-Model!$K158,0)</f>
        <v>0</v>
      </c>
      <c r="R158" s="23">
        <v>1</v>
      </c>
      <c r="S158" s="23">
        <f>(1-IF(Model!M158=0,0,INDEX('Branch Closure Driven Attrition'!$D$9:$G$12,MATCH(Model!$B158,'Branch Closure Driven Attrition'!$C$9:$C$12,TRUE),MATCH(Model!M158,'Branch Closure Driven Attrition'!$D$8:$G$8,TRUE))))</f>
        <v>1</v>
      </c>
      <c r="T158" s="23">
        <f>(1-IF(Model!N158=0,0,INDEX('Branch Closure Driven Attrition'!$D$9:$G$12,MATCH(Model!$B158,'Branch Closure Driven Attrition'!$C$9:$C$12,TRUE),MATCH(Model!N158,'Branch Closure Driven Attrition'!$D$8:$G$8,TRUE))))</f>
        <v>1</v>
      </c>
      <c r="U158" s="23">
        <f>(1-IF(Model!O158=0,0,INDEX('Branch Closure Driven Attrition'!$D$9:$G$12,MATCH(Model!$B158,'Branch Closure Driven Attrition'!$C$9:$C$12,TRUE),MATCH(Model!O158,'Branch Closure Driven Attrition'!$D$8:$G$8,TRUE))))</f>
        <v>0.65</v>
      </c>
      <c r="V158" s="23">
        <f>(1-IF(Model!P158=0,0,INDEX('Branch Closure Driven Attrition'!$D$9:$G$12,MATCH(Model!$B158,'Branch Closure Driven Attrition'!$C$9:$C$12,TRUE),MATCH(Model!P158,'Branch Closure Driven Attrition'!$D$8:$G$8,TRUE))))</f>
        <v>1</v>
      </c>
      <c r="W158" s="29"/>
      <c r="X158" s="23">
        <f>Model!R158</f>
        <v>1</v>
      </c>
      <c r="Y158" s="23">
        <f>IF(Model!$C158&lt;'Fee Driven Attrition'!$I$8,1-IF(Model!Y$13='Fee Driven Attrition'!$J$7,'Fee Driven Attrition'!$J$8,'Fee Driven Attrition'!$K$8),1)</f>
        <v>0.9</v>
      </c>
      <c r="Z158" s="23">
        <f>IF(Model!$C158&lt;'Fee Driven Attrition'!$I$9,1-IF(Model!Z$13='Fee Driven Attrition'!$J$7,'Fee Driven Attrition'!$J$9,'Fee Driven Attrition'!$K$9),1)</f>
        <v>0.95</v>
      </c>
      <c r="AA158" s="23">
        <f>IF(Model!$C158&lt;'Fee Driven Attrition'!$I$8,1-IF(Model!AA$13='Fee Driven Attrition'!$J$7,'Fee Driven Attrition'!$J$8,'Fee Driven Attrition'!$K$8),1)</f>
        <v>0.8</v>
      </c>
      <c r="AB158" s="23">
        <f>IF(Model!$C158&lt;'Fee Driven Attrition'!$I$9,1-IF(Model!AB$13='Fee Driven Attrition'!$J$7,'Fee Driven Attrition'!$J$9,'Fee Driven Attrition'!$K$9),1)</f>
        <v>0.85</v>
      </c>
      <c r="AC158" s="29"/>
      <c r="AD158" s="23"/>
      <c r="AE158" s="23">
        <f>INDEX(Model!$R158:$V158,,MATCH(Model!AE$14,Model!$R$14:'Model'!$V$14,FALSE))*INDEX(Model!$X158:$AB158,MATCH(Model!AE$12+Model!AE$13,Model!$X$14:$AB$14,FALSE))</f>
        <v>1</v>
      </c>
      <c r="AF158" s="23">
        <f>INDEX(Model!$R158:$V158,,MATCH(Model!AF$14,Model!$R$14:'Model'!$V$14,FALSE))*INDEX(Model!$X158:$AB158,MATCH(Model!AF$12+Model!AF$13,Model!$X$14:$AB$14,FALSE))</f>
        <v>1</v>
      </c>
      <c r="AG158" s="23">
        <f>INDEX(Model!$R158:$V158,,MATCH(Model!AG$14,Model!$R$14:'Model'!$V$14,FALSE))*INDEX(Model!$X158:$AB158,MATCH(Model!AG$12+Model!AG$13,Model!$X$14:$AB$14,FALSE))</f>
        <v>1</v>
      </c>
      <c r="AH158" s="23">
        <f>INDEX(Model!$R158:$V158,,MATCH(Model!AH$14,Model!$R$14:'Model'!$V$14,FALSE))*INDEX(Model!$X158:$AB158,MATCH(Model!AH$12+Model!AH$13,Model!$X$14:$AB$14,FALSE))</f>
        <v>0.65</v>
      </c>
      <c r="AI158" s="23">
        <f>INDEX(Model!$R158:$V158,,MATCH(Model!AI$14,Model!$R$14:'Model'!$V$14,FALSE))*INDEX(Model!$X158:$AB158,MATCH(Model!AI$12+Model!AI$13,Model!$X$14:$AB$14,FALSE))</f>
        <v>1</v>
      </c>
      <c r="AJ158" s="23">
        <f>INDEX(Model!$R158:$V158,,MATCH(Model!AJ$14,Model!$R$14:'Model'!$V$14,FALSE))*INDEX(Model!$X158:$AB158,MATCH(Model!AJ$12+Model!AJ$13,Model!$X$14:$AB$14,FALSE))</f>
        <v>0.9</v>
      </c>
      <c r="AK158" s="23">
        <f>INDEX(Model!$R158:$V158,,MATCH(Model!AK$14,Model!$R$14:'Model'!$V$14,FALSE))*INDEX(Model!$X158:$AB158,MATCH(Model!AK$12+Model!AK$13,Model!$X$14:$AB$14,FALSE))</f>
        <v>0.9</v>
      </c>
      <c r="AL158" s="23">
        <f>INDEX(Model!$R158:$V158,,MATCH(Model!AL$14,Model!$R$14:'Model'!$V$14,FALSE))*INDEX(Model!$X158:$AB158,MATCH(Model!AL$12+Model!AL$13,Model!$X$14:$AB$14,FALSE))</f>
        <v>0.9</v>
      </c>
      <c r="AM158" s="23">
        <f>INDEX(Model!$R158:$V158,,MATCH(Model!AM$14,Model!$R$14:'Model'!$V$14,FALSE))*INDEX(Model!$X158:$AB158,MATCH(Model!AM$12+Model!AM$13,Model!$X$14:$AB$14,FALSE))</f>
        <v>0.58500000000000008</v>
      </c>
      <c r="AN158" s="23">
        <f>INDEX(Model!$R158:$V158,,MATCH(Model!AN$14,Model!$R$14:'Model'!$V$14,FALSE))*INDEX(Model!$X158:$AB158,MATCH(Model!AN$12+Model!AN$13,Model!$X$14:$AB$14,FALSE))</f>
        <v>0.9</v>
      </c>
      <c r="AO158" s="23">
        <f>INDEX(Model!$R158:$V158,,MATCH(Model!AO$14,Model!$R$14:'Model'!$V$14,FALSE))*INDEX(Model!$X158:$AB158,MATCH(Model!AO$12+Model!AO$13,Model!$X$14:$AB$14,FALSE))</f>
        <v>0.95</v>
      </c>
      <c r="AP158" s="23">
        <f>INDEX(Model!$R158:$V158,,MATCH(Model!AP$14,Model!$R$14:'Model'!$V$14,FALSE))*INDEX(Model!$X158:$AB158,MATCH(Model!AP$12+Model!AP$13,Model!$X$14:$AB$14,FALSE))</f>
        <v>0.95</v>
      </c>
      <c r="AQ158" s="23">
        <f>INDEX(Model!$R158:$V158,,MATCH(Model!AQ$14,Model!$R$14:'Model'!$V$14,FALSE))*INDEX(Model!$X158:$AB158,MATCH(Model!AQ$12+Model!AQ$13,Model!$X$14:$AB$14,FALSE))</f>
        <v>0.95</v>
      </c>
      <c r="AR158" s="23">
        <f>INDEX(Model!$R158:$V158,,MATCH(Model!AR$14,Model!$R$14:'Model'!$V$14,FALSE))*INDEX(Model!$X158:$AB158,MATCH(Model!AR$12+Model!AR$13,Model!$X$14:$AB$14,FALSE))</f>
        <v>0.61749999999999994</v>
      </c>
      <c r="AS158" s="23">
        <f>INDEX(Model!$R158:$V158,,MATCH(Model!AS$14,Model!$R$14:'Model'!$V$14,FALSE))*INDEX(Model!$X158:$AB158,MATCH(Model!AS$12+Model!AS$13,Model!$X$14:$AB$14,FALSE))</f>
        <v>0.95</v>
      </c>
      <c r="AT158" s="23">
        <f>INDEX(Model!$R158:$V158,,MATCH(Model!AT$14,Model!$R$14:'Model'!$V$14,FALSE))*INDEX(Model!$X158:$AB158,MATCH(Model!AT$12+Model!AT$13,Model!$X$14:$AB$14,FALSE))</f>
        <v>0.8</v>
      </c>
      <c r="AU158" s="23">
        <f>INDEX(Model!$R158:$V158,,MATCH(Model!AU$14,Model!$R$14:'Model'!$V$14,FALSE))*INDEX(Model!$X158:$AB158,MATCH(Model!AU$12+Model!AU$13,Model!$X$14:$AB$14,FALSE))</f>
        <v>0.8</v>
      </c>
      <c r="AV158" s="23">
        <f>INDEX(Model!$R158:$V158,,MATCH(Model!AV$14,Model!$R$14:'Model'!$V$14,FALSE))*INDEX(Model!$X158:$AB158,MATCH(Model!AV$12+Model!AV$13,Model!$X$14:$AB$14,FALSE))</f>
        <v>0.8</v>
      </c>
      <c r="AW158" s="23">
        <f>INDEX(Model!$R158:$V158,,MATCH(Model!AW$14,Model!$R$14:'Model'!$V$14,FALSE))*INDEX(Model!$X158:$AB158,MATCH(Model!AW$12+Model!AW$13,Model!$X$14:$AB$14,FALSE))</f>
        <v>0.52</v>
      </c>
      <c r="AX158" s="23">
        <f>INDEX(Model!$R158:$V158,,MATCH(Model!AX$14,Model!$R$14:'Model'!$V$14,FALSE))*INDEX(Model!$X158:$AB158,MATCH(Model!AX$12+Model!AX$13,Model!$X$14:$AB$14,FALSE))</f>
        <v>0.8</v>
      </c>
      <c r="AY158" s="23">
        <f>INDEX(Model!$R158:$V158,,MATCH(Model!AY$14,Model!$R$14:'Model'!$V$14,FALSE))*INDEX(Model!$X158:$AB158,MATCH(Model!AY$12+Model!AY$13,Model!$X$14:$AB$14,FALSE))</f>
        <v>0.85</v>
      </c>
      <c r="AZ158" s="23">
        <f>INDEX(Model!$R158:$V158,,MATCH(Model!AZ$14,Model!$R$14:'Model'!$V$14,FALSE))*INDEX(Model!$X158:$AB158,MATCH(Model!AZ$12+Model!AZ$13,Model!$X$14:$AB$14,FALSE))</f>
        <v>0.85</v>
      </c>
      <c r="BA158" s="23">
        <f>INDEX(Model!$R158:$V158,,MATCH(Model!BA$14,Model!$R$14:'Model'!$V$14,FALSE))*INDEX(Model!$X158:$AB158,MATCH(Model!BA$12+Model!BA$13,Model!$X$14:$AB$14,FALSE))</f>
        <v>0.85</v>
      </c>
      <c r="BB158" s="23">
        <f>INDEX(Model!$R158:$V158,,MATCH(Model!BB$14,Model!$R$14:'Model'!$V$14,FALSE))*INDEX(Model!$X158:$AB158,MATCH(Model!BB$12+Model!BB$13,Model!$X$14:$AB$14,FALSE))</f>
        <v>0.55249999999999999</v>
      </c>
      <c r="BC158" s="23">
        <f>INDEX(Model!$R158:$V158,,MATCH(Model!BC$14,Model!$R$14:'Model'!$V$14,FALSE))*INDEX(Model!$X158:$AB158,MATCH(Model!BC$12+Model!BC$13,Model!$X$14:$AB$14,FALSE))</f>
        <v>0.85</v>
      </c>
      <c r="BD158" s="60"/>
      <c r="BE158" s="33">
        <f>Model!C158*1%</f>
        <v>110.16930825351716</v>
      </c>
      <c r="BF158" s="1"/>
      <c r="BG158" s="1"/>
      <c r="BH158" s="38">
        <f>IF(Model!$C158&lt;Model!CI$12,Model!CI$13,0)</f>
        <v>0</v>
      </c>
      <c r="BI158" s="38">
        <f>IF(Model!$C158&lt;Model!CJ$12,Model!CJ$13,0)</f>
        <v>0</v>
      </c>
      <c r="BJ158" s="38">
        <f>IF(Model!$C158&lt;Model!CK$12,Model!CK$13,0)</f>
        <v>0</v>
      </c>
      <c r="BK158" s="38">
        <f>IF(Model!$C158&lt;Model!CL$12,Model!CL$13,0)</f>
        <v>0</v>
      </c>
      <c r="BL158" s="38">
        <f>IF(Model!$C158&lt;Model!CM$12,Model!CM$13,0)</f>
        <v>0</v>
      </c>
      <c r="BM158" s="38">
        <f>IF(Model!$C158&lt;Model!CN$12,Model!CN$13,0)</f>
        <v>40</v>
      </c>
      <c r="BN158" s="38">
        <f>IF(Model!$C158&lt;Model!CO$12,Model!CO$13,0)</f>
        <v>40</v>
      </c>
      <c r="BO158" s="38">
        <f>IF(Model!$C158&lt;Model!CP$12,Model!CP$13,0)</f>
        <v>40</v>
      </c>
      <c r="BP158" s="38">
        <f>IF(Model!$C158&lt;Model!CQ$12,Model!CQ$13,0)</f>
        <v>40</v>
      </c>
      <c r="BQ158" s="38">
        <f>IF(Model!$C158&lt;Model!CR$12,Model!CR$13,0)</f>
        <v>40</v>
      </c>
      <c r="BR158" s="38">
        <f>IF(Model!$C158&lt;Model!CS$12,Model!CS$13,0)</f>
        <v>40</v>
      </c>
      <c r="BS158" s="38">
        <f>IF(Model!$C158&lt;Model!CT$12,Model!CT$13,0)</f>
        <v>40</v>
      </c>
      <c r="BT158" s="38">
        <f>IF(Model!$C158&lt;Model!CU$12,Model!CU$13,0)</f>
        <v>40</v>
      </c>
      <c r="BU158" s="38">
        <f>IF(Model!$C158&lt;Model!CV$12,Model!CV$13,0)</f>
        <v>40</v>
      </c>
      <c r="BV158" s="38">
        <f>IF(Model!$C158&lt;Model!CW$12,Model!CW$13,0)</f>
        <v>40</v>
      </c>
      <c r="BW158" s="38">
        <f>IF(Model!$C158&lt;Model!CX$12,Model!CX$13,0)</f>
        <v>60</v>
      </c>
      <c r="BX158" s="38">
        <f>IF(Model!$C158&lt;Model!CY$12,Model!CY$13,0)</f>
        <v>60</v>
      </c>
      <c r="BY158" s="38">
        <f>IF(Model!$C158&lt;Model!CZ$12,Model!CZ$13,0)</f>
        <v>60</v>
      </c>
      <c r="BZ158" s="38">
        <f>IF(Model!$C158&lt;Model!DA$12,Model!DA$13,0)</f>
        <v>60</v>
      </c>
      <c r="CA158" s="38">
        <f>IF(Model!$C158&lt;Model!DB$12,Model!DB$13,0)</f>
        <v>60</v>
      </c>
      <c r="CB158" s="38">
        <f>IF(Model!$C158&lt;Model!DC$12,Model!DC$13,0)</f>
        <v>60</v>
      </c>
      <c r="CC158" s="38">
        <f>IF(Model!$C158&lt;Model!DD$12,Model!DD$13,0)</f>
        <v>60</v>
      </c>
      <c r="CD158" s="38">
        <f>IF(Model!$C158&lt;Model!DE$12,Model!DE$13,0)</f>
        <v>60</v>
      </c>
      <c r="CE158" s="38">
        <f>IF(Model!$C158&lt;Model!DF$12,Model!DF$13,0)</f>
        <v>60</v>
      </c>
      <c r="CF158" s="38">
        <f>IF(Model!$C158&lt;Model!DG$12,Model!DG$13,0)</f>
        <v>60</v>
      </c>
      <c r="CG158" s="1"/>
      <c r="CH158" s="1"/>
      <c r="CI158" s="40">
        <f>Model!$BE158+Model!BH158-50</f>
        <v>60.169308253517158</v>
      </c>
      <c r="CJ158" s="40">
        <f>Model!$BE158+Model!BI158-50</f>
        <v>60.169308253517158</v>
      </c>
      <c r="CK158" s="40">
        <f>Model!$BE158+Model!BJ158-50</f>
        <v>60.169308253517158</v>
      </c>
      <c r="CL158" s="40">
        <f>Model!$BE158+Model!BK158-50</f>
        <v>60.169308253517158</v>
      </c>
      <c r="CM158" s="40">
        <f>Model!$BE158+Model!BL158-50</f>
        <v>60.169308253517158</v>
      </c>
      <c r="CN158" s="40">
        <f>Model!$BE158+Model!BM158-50</f>
        <v>100.16930825351716</v>
      </c>
      <c r="CO158" s="40">
        <f>Model!$BE158+Model!BN158-50</f>
        <v>100.16930825351716</v>
      </c>
      <c r="CP158" s="40">
        <f>Model!$BE158+Model!BO158-50</f>
        <v>100.16930825351716</v>
      </c>
      <c r="CQ158" s="40">
        <f>Model!$BE158+Model!BP158-50</f>
        <v>100.16930825351716</v>
      </c>
      <c r="CR158" s="40">
        <f>Model!$BE158+Model!BQ158-50</f>
        <v>100.16930825351716</v>
      </c>
      <c r="CS158" s="40">
        <f>Model!$BE158+Model!BR158-50</f>
        <v>100.16930825351716</v>
      </c>
      <c r="CT158" s="40">
        <f>Model!$BE158+Model!BS158-50</f>
        <v>100.16930825351716</v>
      </c>
      <c r="CU158" s="40">
        <f>Model!$BE158+Model!BT158-50</f>
        <v>100.16930825351716</v>
      </c>
      <c r="CV158" s="40">
        <f>Model!$BE158+Model!BU158-50</f>
        <v>100.16930825351716</v>
      </c>
      <c r="CW158" s="40">
        <f>Model!$BE158+Model!BV158-50</f>
        <v>100.16930825351716</v>
      </c>
      <c r="CX158" s="40">
        <f>Model!$BE158+Model!BW158-50</f>
        <v>120.16930825351716</v>
      </c>
      <c r="CY158" s="40">
        <f>Model!$BE158+Model!BX158-50</f>
        <v>120.16930825351716</v>
      </c>
      <c r="CZ158" s="40">
        <f>Model!$BE158+Model!BY158-50</f>
        <v>120.16930825351716</v>
      </c>
      <c r="DA158" s="40">
        <f>Model!$BE158+Model!BZ158-50</f>
        <v>120.16930825351716</v>
      </c>
      <c r="DB158" s="40">
        <f>Model!$BE158+Model!CA158-50</f>
        <v>120.16930825351716</v>
      </c>
      <c r="DC158" s="40">
        <f>Model!$BE158+Model!CB158-50</f>
        <v>120.16930825351716</v>
      </c>
      <c r="DD158" s="40">
        <f>Model!$BE158+Model!CC158-50</f>
        <v>120.16930825351716</v>
      </c>
      <c r="DE158" s="40">
        <f>Model!$BE158+Model!CD158-50</f>
        <v>120.16930825351716</v>
      </c>
      <c r="DF158" s="40">
        <f>Model!$BE158+Model!CE158-50</f>
        <v>120.16930825351716</v>
      </c>
      <c r="DG158" s="40">
        <f>Model!$BE158+Model!CF158-50</f>
        <v>120.16930825351716</v>
      </c>
      <c r="DH158" s="36"/>
      <c r="DI158" s="36"/>
      <c r="DJ158" s="40">
        <f>Model!AE158*Model!CI158</f>
        <v>60.169308253517158</v>
      </c>
      <c r="DK158" s="40">
        <f>Model!AF158*Model!CJ158</f>
        <v>60.169308253517158</v>
      </c>
      <c r="DL158" s="40">
        <f>Model!AG158*Model!CK158</f>
        <v>60.169308253517158</v>
      </c>
      <c r="DM158" s="40">
        <f>Model!AH158*Model!CL158</f>
        <v>39.110050364786154</v>
      </c>
      <c r="DN158" s="40">
        <f>Model!AI158*Model!CM158</f>
        <v>60.169308253517158</v>
      </c>
      <c r="DO158" s="40">
        <f>Model!AJ158*Model!CN158</f>
        <v>90.152377428165451</v>
      </c>
      <c r="DP158" s="40">
        <f>Model!AK158*Model!CO158</f>
        <v>90.152377428165451</v>
      </c>
      <c r="DQ158" s="40">
        <f>Model!AL158*Model!CP158</f>
        <v>90.152377428165451</v>
      </c>
      <c r="DR158" s="40">
        <f>Model!AM158*Model!CQ158</f>
        <v>58.599045328307547</v>
      </c>
      <c r="DS158" s="40">
        <f>Model!AN158*Model!CR158</f>
        <v>90.152377428165451</v>
      </c>
      <c r="DT158" s="40">
        <f>Model!AO158*Model!CS158</f>
        <v>95.160842840841298</v>
      </c>
      <c r="DU158" s="40">
        <f>Model!AP158*Model!CT158</f>
        <v>95.160842840841298</v>
      </c>
      <c r="DV158" s="40">
        <f>Model!AQ158*Model!CU158</f>
        <v>95.160842840841298</v>
      </c>
      <c r="DW158" s="40">
        <f>Model!AR158*Model!CV158</f>
        <v>61.854547846546836</v>
      </c>
      <c r="DX158" s="40">
        <f>Model!AS158*Model!CW158</f>
        <v>95.160842840841298</v>
      </c>
      <c r="DY158" s="40">
        <f>Model!AT158*Model!CX158</f>
        <v>96.13544660281373</v>
      </c>
      <c r="DZ158" s="40">
        <f>Model!AU158*Model!CY158</f>
        <v>96.13544660281373</v>
      </c>
      <c r="EA158" s="40">
        <f>Model!AV158*Model!CZ158</f>
        <v>96.13544660281373</v>
      </c>
      <c r="EB158" s="40">
        <f>Model!AW158*Model!DA158</f>
        <v>62.488040291828924</v>
      </c>
      <c r="EC158" s="40">
        <f>Model!AX158*Model!DB158</f>
        <v>96.13544660281373</v>
      </c>
      <c r="ED158" s="40">
        <f>Model!AY158*Model!DC158</f>
        <v>102.14391201548958</v>
      </c>
      <c r="EE158" s="40">
        <f>Model!AZ158*Model!DD158</f>
        <v>102.14391201548958</v>
      </c>
      <c r="EF158" s="40">
        <f>Model!BA158*Model!DE158</f>
        <v>102.14391201548958</v>
      </c>
      <c r="EG158" s="40">
        <f>Model!BB158*Model!DF158</f>
        <v>66.393542810068226</v>
      </c>
      <c r="EH158" s="40">
        <f>Model!BC158*Model!DG158</f>
        <v>102.14391201548958</v>
      </c>
      <c r="EI158" s="36"/>
      <c r="EJ158" s="36"/>
      <c r="EK158" s="36"/>
      <c r="EL158" s="36"/>
      <c r="EM158" s="36"/>
      <c r="EN158" s="36"/>
      <c r="EO158" s="36"/>
      <c r="EP158" s="36"/>
      <c r="EQ158" s="36"/>
      <c r="ER158" s="36"/>
      <c r="ES158" s="36"/>
      <c r="ET158" s="36"/>
      <c r="EU158" s="36"/>
    </row>
    <row r="159" spans="1:151">
      <c r="A159">
        <v>1078</v>
      </c>
      <c r="B159" s="29">
        <f>INDEX('Customer Longevity'!$A$7:$A$206,MATCH(Scratch!A159,'Customer Longevity'!$B$7:$B$206,0))</f>
        <v>4.2462979312109042</v>
      </c>
      <c r="C159" s="3">
        <f ca="1">VLOOKUP(A159,'Average Balance'!A:B,2,FALSE)</f>
        <v>15247.508220409301</v>
      </c>
      <c r="D159" s="3"/>
      <c r="E159" s="29">
        <f>INDEX('Distance to Each Branch'!$C$7:$C$806,MATCH(Scratch!$A159&amp;Scratch!E$14,'Distance to Each Branch'!$K$7:$K$806,0))</f>
        <v>1.695710396368334</v>
      </c>
      <c r="F159" s="29">
        <f>INDEX('Distance to Each Branch'!$C$7:$C$806,MATCH(Scratch!$A159&amp;Scratch!F$14,'Distance to Each Branch'!$K$7:$K$806,0))</f>
        <v>3.5628136904931331</v>
      </c>
      <c r="G159" s="29">
        <f>INDEX('Distance to Each Branch'!$C$7:$C$806,MATCH(Scratch!$A159&amp;Scratch!G$14,'Distance to Each Branch'!$K$7:$K$806,0))</f>
        <v>3.3978016352012999</v>
      </c>
      <c r="H159" s="29">
        <f>INDEX('Distance to Each Branch'!$C$7:$C$806,MATCH(Scratch!$A159&amp;Scratch!H$14,'Distance to Each Branch'!$K$7:$K$806,0))</f>
        <v>0.93889592836620062</v>
      </c>
      <c r="I159" s="29" t="str">
        <f t="shared" si="27"/>
        <v>Branch D</v>
      </c>
      <c r="K159" s="34">
        <f>MIN(Model!E159:'Model'!H159)</f>
        <v>0.93889592836620062</v>
      </c>
      <c r="L159" s="34">
        <v>0</v>
      </c>
      <c r="M159" s="29">
        <f>IF(Model!E159=Model!$K159,SMALL(Model!$E159:'Model'!$H159,2)-Model!$K159,0)</f>
        <v>0</v>
      </c>
      <c r="N159" s="29">
        <f>IF(Model!F159=Model!$K159,SMALL(Model!$E159:'Model'!$H159,2)-Model!$K159,0)</f>
        <v>0</v>
      </c>
      <c r="O159" s="29">
        <f>IF(Model!G159=Model!$K159,SMALL(Model!$E159:'Model'!$H159,2)-Model!$K159,0)</f>
        <v>0</v>
      </c>
      <c r="P159" s="29">
        <f>IF(Model!H159=Model!$K159,SMALL(Model!$E159:'Model'!$H159,2)-Model!$K159,0)</f>
        <v>0.75681446800213337</v>
      </c>
      <c r="R159" s="23">
        <v>1</v>
      </c>
      <c r="S159" s="23">
        <f>(1-IF(Model!M159=0,0,INDEX('Branch Closure Driven Attrition'!$D$9:$G$12,MATCH(Model!$B159,'Branch Closure Driven Attrition'!$C$9:$C$12,TRUE),MATCH(Model!M159,'Branch Closure Driven Attrition'!$D$8:$G$8,TRUE))))</f>
        <v>1</v>
      </c>
      <c r="T159" s="23">
        <f>(1-IF(Model!N159=0,0,INDEX('Branch Closure Driven Attrition'!$D$9:$G$12,MATCH(Model!$B159,'Branch Closure Driven Attrition'!$C$9:$C$12,TRUE),MATCH(Model!N159,'Branch Closure Driven Attrition'!$D$8:$G$8,TRUE))))</f>
        <v>1</v>
      </c>
      <c r="U159" s="23">
        <f>(1-IF(Model!O159=0,0,INDEX('Branch Closure Driven Attrition'!$D$9:$G$12,MATCH(Model!$B159,'Branch Closure Driven Attrition'!$C$9:$C$12,TRUE),MATCH(Model!O159,'Branch Closure Driven Attrition'!$D$8:$G$8,TRUE))))</f>
        <v>1</v>
      </c>
      <c r="V159" s="23">
        <f>(1-IF(Model!P159=0,0,INDEX('Branch Closure Driven Attrition'!$D$9:$G$12,MATCH(Model!$B159,'Branch Closure Driven Attrition'!$C$9:$C$12,TRUE),MATCH(Model!P159,'Branch Closure Driven Attrition'!$D$8:$G$8,TRUE))))</f>
        <v>0.65</v>
      </c>
      <c r="W159" s="29"/>
      <c r="X159" s="23">
        <f>Model!R159</f>
        <v>1</v>
      </c>
      <c r="Y159" s="23">
        <f>IF(Model!$C159&lt;'Fee Driven Attrition'!$I$8,1-IF(Model!Y$13='Fee Driven Attrition'!$J$7,'Fee Driven Attrition'!$J$8,'Fee Driven Attrition'!$K$8),1)</f>
        <v>1</v>
      </c>
      <c r="Z159" s="23">
        <f>IF(Model!$C159&lt;'Fee Driven Attrition'!$I$9,1-IF(Model!Z$13='Fee Driven Attrition'!$J$7,'Fee Driven Attrition'!$J$9,'Fee Driven Attrition'!$K$9),1)</f>
        <v>1</v>
      </c>
      <c r="AA159" s="23">
        <f>IF(Model!$C159&lt;'Fee Driven Attrition'!$I$8,1-IF(Model!AA$13='Fee Driven Attrition'!$J$7,'Fee Driven Attrition'!$J$8,'Fee Driven Attrition'!$K$8),1)</f>
        <v>1</v>
      </c>
      <c r="AB159" s="23">
        <f>IF(Model!$C159&lt;'Fee Driven Attrition'!$I$9,1-IF(Model!AB$13='Fee Driven Attrition'!$J$7,'Fee Driven Attrition'!$J$9,'Fee Driven Attrition'!$K$9),1)</f>
        <v>1</v>
      </c>
      <c r="AC159" s="29"/>
      <c r="AD159" s="23"/>
      <c r="AE159" s="23">
        <f>INDEX(Model!$R159:$V159,,MATCH(Model!AE$14,Model!$R$14:'Model'!$V$14,FALSE))*INDEX(Model!$X159:$AB159,MATCH(Model!AE$12+Model!AE$13,Model!$X$14:$AB$14,FALSE))</f>
        <v>1</v>
      </c>
      <c r="AF159" s="23">
        <f>INDEX(Model!$R159:$V159,,MATCH(Model!AF$14,Model!$R$14:'Model'!$V$14,FALSE))*INDEX(Model!$X159:$AB159,MATCH(Model!AF$12+Model!AF$13,Model!$X$14:$AB$14,FALSE))</f>
        <v>1</v>
      </c>
      <c r="AG159" s="23">
        <f>INDEX(Model!$R159:$V159,,MATCH(Model!AG$14,Model!$R$14:'Model'!$V$14,FALSE))*INDEX(Model!$X159:$AB159,MATCH(Model!AG$12+Model!AG$13,Model!$X$14:$AB$14,FALSE))</f>
        <v>1</v>
      </c>
      <c r="AH159" s="23">
        <f>INDEX(Model!$R159:$V159,,MATCH(Model!AH$14,Model!$R$14:'Model'!$V$14,FALSE))*INDEX(Model!$X159:$AB159,MATCH(Model!AH$12+Model!AH$13,Model!$X$14:$AB$14,FALSE))</f>
        <v>1</v>
      </c>
      <c r="AI159" s="23">
        <f>INDEX(Model!$R159:$V159,,MATCH(Model!AI$14,Model!$R$14:'Model'!$V$14,FALSE))*INDEX(Model!$X159:$AB159,MATCH(Model!AI$12+Model!AI$13,Model!$X$14:$AB$14,FALSE))</f>
        <v>0.65</v>
      </c>
      <c r="AJ159" s="23">
        <f>INDEX(Model!$R159:$V159,,MATCH(Model!AJ$14,Model!$R$14:'Model'!$V$14,FALSE))*INDEX(Model!$X159:$AB159,MATCH(Model!AJ$12+Model!AJ$13,Model!$X$14:$AB$14,FALSE))</f>
        <v>1</v>
      </c>
      <c r="AK159" s="23">
        <f>INDEX(Model!$R159:$V159,,MATCH(Model!AK$14,Model!$R$14:'Model'!$V$14,FALSE))*INDEX(Model!$X159:$AB159,MATCH(Model!AK$12+Model!AK$13,Model!$X$14:$AB$14,FALSE))</f>
        <v>1</v>
      </c>
      <c r="AL159" s="23">
        <f>INDEX(Model!$R159:$V159,,MATCH(Model!AL$14,Model!$R$14:'Model'!$V$14,FALSE))*INDEX(Model!$X159:$AB159,MATCH(Model!AL$12+Model!AL$13,Model!$X$14:$AB$14,FALSE))</f>
        <v>1</v>
      </c>
      <c r="AM159" s="23">
        <f>INDEX(Model!$R159:$V159,,MATCH(Model!AM$14,Model!$R$14:'Model'!$V$14,FALSE))*INDEX(Model!$X159:$AB159,MATCH(Model!AM$12+Model!AM$13,Model!$X$14:$AB$14,FALSE))</f>
        <v>1</v>
      </c>
      <c r="AN159" s="23">
        <f>INDEX(Model!$R159:$V159,,MATCH(Model!AN$14,Model!$R$14:'Model'!$V$14,FALSE))*INDEX(Model!$X159:$AB159,MATCH(Model!AN$12+Model!AN$13,Model!$X$14:$AB$14,FALSE))</f>
        <v>0.65</v>
      </c>
      <c r="AO159" s="23">
        <f>INDEX(Model!$R159:$V159,,MATCH(Model!AO$14,Model!$R$14:'Model'!$V$14,FALSE))*INDEX(Model!$X159:$AB159,MATCH(Model!AO$12+Model!AO$13,Model!$X$14:$AB$14,FALSE))</f>
        <v>1</v>
      </c>
      <c r="AP159" s="23">
        <f>INDEX(Model!$R159:$V159,,MATCH(Model!AP$14,Model!$R$14:'Model'!$V$14,FALSE))*INDEX(Model!$X159:$AB159,MATCH(Model!AP$12+Model!AP$13,Model!$X$14:$AB$14,FALSE))</f>
        <v>1</v>
      </c>
      <c r="AQ159" s="23">
        <f>INDEX(Model!$R159:$V159,,MATCH(Model!AQ$14,Model!$R$14:'Model'!$V$14,FALSE))*INDEX(Model!$X159:$AB159,MATCH(Model!AQ$12+Model!AQ$13,Model!$X$14:$AB$14,FALSE))</f>
        <v>1</v>
      </c>
      <c r="AR159" s="23">
        <f>INDEX(Model!$R159:$V159,,MATCH(Model!AR$14,Model!$R$14:'Model'!$V$14,FALSE))*INDEX(Model!$X159:$AB159,MATCH(Model!AR$12+Model!AR$13,Model!$X$14:$AB$14,FALSE))</f>
        <v>1</v>
      </c>
      <c r="AS159" s="23">
        <f>INDEX(Model!$R159:$V159,,MATCH(Model!AS$14,Model!$R$14:'Model'!$V$14,FALSE))*INDEX(Model!$X159:$AB159,MATCH(Model!AS$12+Model!AS$13,Model!$X$14:$AB$14,FALSE))</f>
        <v>0.65</v>
      </c>
      <c r="AT159" s="23">
        <f>INDEX(Model!$R159:$V159,,MATCH(Model!AT$14,Model!$R$14:'Model'!$V$14,FALSE))*INDEX(Model!$X159:$AB159,MATCH(Model!AT$12+Model!AT$13,Model!$X$14:$AB$14,FALSE))</f>
        <v>1</v>
      </c>
      <c r="AU159" s="23">
        <f>INDEX(Model!$R159:$V159,,MATCH(Model!AU$14,Model!$R$14:'Model'!$V$14,FALSE))*INDEX(Model!$X159:$AB159,MATCH(Model!AU$12+Model!AU$13,Model!$X$14:$AB$14,FALSE))</f>
        <v>1</v>
      </c>
      <c r="AV159" s="23">
        <f>INDEX(Model!$R159:$V159,,MATCH(Model!AV$14,Model!$R$14:'Model'!$V$14,FALSE))*INDEX(Model!$X159:$AB159,MATCH(Model!AV$12+Model!AV$13,Model!$X$14:$AB$14,FALSE))</f>
        <v>1</v>
      </c>
      <c r="AW159" s="23">
        <f>INDEX(Model!$R159:$V159,,MATCH(Model!AW$14,Model!$R$14:'Model'!$V$14,FALSE))*INDEX(Model!$X159:$AB159,MATCH(Model!AW$12+Model!AW$13,Model!$X$14:$AB$14,FALSE))</f>
        <v>1</v>
      </c>
      <c r="AX159" s="23">
        <f>INDEX(Model!$R159:$V159,,MATCH(Model!AX$14,Model!$R$14:'Model'!$V$14,FALSE))*INDEX(Model!$X159:$AB159,MATCH(Model!AX$12+Model!AX$13,Model!$X$14:$AB$14,FALSE))</f>
        <v>0.65</v>
      </c>
      <c r="AY159" s="23">
        <f>INDEX(Model!$R159:$V159,,MATCH(Model!AY$14,Model!$R$14:'Model'!$V$14,FALSE))*INDEX(Model!$X159:$AB159,MATCH(Model!AY$12+Model!AY$13,Model!$X$14:$AB$14,FALSE))</f>
        <v>1</v>
      </c>
      <c r="AZ159" s="23">
        <f>INDEX(Model!$R159:$V159,,MATCH(Model!AZ$14,Model!$R$14:'Model'!$V$14,FALSE))*INDEX(Model!$X159:$AB159,MATCH(Model!AZ$12+Model!AZ$13,Model!$X$14:$AB$14,FALSE))</f>
        <v>1</v>
      </c>
      <c r="BA159" s="23">
        <f>INDEX(Model!$R159:$V159,,MATCH(Model!BA$14,Model!$R$14:'Model'!$V$14,FALSE))*INDEX(Model!$X159:$AB159,MATCH(Model!BA$12+Model!BA$13,Model!$X$14:$AB$14,FALSE))</f>
        <v>1</v>
      </c>
      <c r="BB159" s="23">
        <f>INDEX(Model!$R159:$V159,,MATCH(Model!BB$14,Model!$R$14:'Model'!$V$14,FALSE))*INDEX(Model!$X159:$AB159,MATCH(Model!BB$12+Model!BB$13,Model!$X$14:$AB$14,FALSE))</f>
        <v>1</v>
      </c>
      <c r="BC159" s="23">
        <f>INDEX(Model!$R159:$V159,,MATCH(Model!BC$14,Model!$R$14:'Model'!$V$14,FALSE))*INDEX(Model!$X159:$AB159,MATCH(Model!BC$12+Model!BC$13,Model!$X$14:$AB$14,FALSE))</f>
        <v>0.65</v>
      </c>
      <c r="BD159" s="60"/>
      <c r="BE159" s="33">
        <f>Model!C159*1%</f>
        <v>152.47508220409301</v>
      </c>
      <c r="BF159" s="1"/>
      <c r="BG159" s="1"/>
      <c r="BH159" s="38">
        <f>IF(Model!$C159&lt;Model!CI$12,Model!CI$13,0)</f>
        <v>0</v>
      </c>
      <c r="BI159" s="38">
        <f>IF(Model!$C159&lt;Model!CJ$12,Model!CJ$13,0)</f>
        <v>0</v>
      </c>
      <c r="BJ159" s="38">
        <f>IF(Model!$C159&lt;Model!CK$12,Model!CK$13,0)</f>
        <v>0</v>
      </c>
      <c r="BK159" s="38">
        <f>IF(Model!$C159&lt;Model!CL$12,Model!CL$13,0)</f>
        <v>0</v>
      </c>
      <c r="BL159" s="38">
        <f>IF(Model!$C159&lt;Model!CM$12,Model!CM$13,0)</f>
        <v>0</v>
      </c>
      <c r="BM159" s="38">
        <f>IF(Model!$C159&lt;Model!CN$12,Model!CN$13,0)</f>
        <v>0</v>
      </c>
      <c r="BN159" s="38">
        <f>IF(Model!$C159&lt;Model!CO$12,Model!CO$13,0)</f>
        <v>0</v>
      </c>
      <c r="BO159" s="38">
        <f>IF(Model!$C159&lt;Model!CP$12,Model!CP$13,0)</f>
        <v>0</v>
      </c>
      <c r="BP159" s="38">
        <f>IF(Model!$C159&lt;Model!CQ$12,Model!CQ$13,0)</f>
        <v>0</v>
      </c>
      <c r="BQ159" s="38">
        <f>IF(Model!$C159&lt;Model!CR$12,Model!CR$13,0)</f>
        <v>0</v>
      </c>
      <c r="BR159" s="38">
        <f>IF(Model!$C159&lt;Model!CS$12,Model!CS$13,0)</f>
        <v>0</v>
      </c>
      <c r="BS159" s="38">
        <f>IF(Model!$C159&lt;Model!CT$12,Model!CT$13,0)</f>
        <v>0</v>
      </c>
      <c r="BT159" s="38">
        <f>IF(Model!$C159&lt;Model!CU$12,Model!CU$13,0)</f>
        <v>0</v>
      </c>
      <c r="BU159" s="38">
        <f>IF(Model!$C159&lt;Model!CV$12,Model!CV$13,0)</f>
        <v>0</v>
      </c>
      <c r="BV159" s="38">
        <f>IF(Model!$C159&lt;Model!CW$12,Model!CW$13,0)</f>
        <v>0</v>
      </c>
      <c r="BW159" s="38">
        <f>IF(Model!$C159&lt;Model!CX$12,Model!CX$13,0)</f>
        <v>0</v>
      </c>
      <c r="BX159" s="38">
        <f>IF(Model!$C159&lt;Model!CY$12,Model!CY$13,0)</f>
        <v>0</v>
      </c>
      <c r="BY159" s="38">
        <f>IF(Model!$C159&lt;Model!CZ$12,Model!CZ$13,0)</f>
        <v>0</v>
      </c>
      <c r="BZ159" s="38">
        <f>IF(Model!$C159&lt;Model!DA$12,Model!DA$13,0)</f>
        <v>0</v>
      </c>
      <c r="CA159" s="38">
        <f>IF(Model!$C159&lt;Model!DB$12,Model!DB$13,0)</f>
        <v>0</v>
      </c>
      <c r="CB159" s="38">
        <f>IF(Model!$C159&lt;Model!DC$12,Model!DC$13,0)</f>
        <v>0</v>
      </c>
      <c r="CC159" s="38">
        <f>IF(Model!$C159&lt;Model!DD$12,Model!DD$13,0)</f>
        <v>0</v>
      </c>
      <c r="CD159" s="38">
        <f>IF(Model!$C159&lt;Model!DE$12,Model!DE$13,0)</f>
        <v>0</v>
      </c>
      <c r="CE159" s="38">
        <f>IF(Model!$C159&lt;Model!DF$12,Model!DF$13,0)</f>
        <v>0</v>
      </c>
      <c r="CF159" s="38">
        <f>IF(Model!$C159&lt;Model!DG$12,Model!DG$13,0)</f>
        <v>0</v>
      </c>
      <c r="CG159" s="1"/>
      <c r="CH159" s="1"/>
      <c r="CI159" s="40">
        <f>Model!$BE159+Model!BH159-50</f>
        <v>102.47508220409301</v>
      </c>
      <c r="CJ159" s="40">
        <f>Model!$BE159+Model!BI159-50</f>
        <v>102.47508220409301</v>
      </c>
      <c r="CK159" s="40">
        <f>Model!$BE159+Model!BJ159-50</f>
        <v>102.47508220409301</v>
      </c>
      <c r="CL159" s="40">
        <f>Model!$BE159+Model!BK159-50</f>
        <v>102.47508220409301</v>
      </c>
      <c r="CM159" s="40">
        <f>Model!$BE159+Model!BL159-50</f>
        <v>102.47508220409301</v>
      </c>
      <c r="CN159" s="40">
        <f>Model!$BE159+Model!BM159-50</f>
        <v>102.47508220409301</v>
      </c>
      <c r="CO159" s="40">
        <f>Model!$BE159+Model!BN159-50</f>
        <v>102.47508220409301</v>
      </c>
      <c r="CP159" s="40">
        <f>Model!$BE159+Model!BO159-50</f>
        <v>102.47508220409301</v>
      </c>
      <c r="CQ159" s="40">
        <f>Model!$BE159+Model!BP159-50</f>
        <v>102.47508220409301</v>
      </c>
      <c r="CR159" s="40">
        <f>Model!$BE159+Model!BQ159-50</f>
        <v>102.47508220409301</v>
      </c>
      <c r="CS159" s="40">
        <f>Model!$BE159+Model!BR159-50</f>
        <v>102.47508220409301</v>
      </c>
      <c r="CT159" s="40">
        <f>Model!$BE159+Model!BS159-50</f>
        <v>102.47508220409301</v>
      </c>
      <c r="CU159" s="40">
        <f>Model!$BE159+Model!BT159-50</f>
        <v>102.47508220409301</v>
      </c>
      <c r="CV159" s="40">
        <f>Model!$BE159+Model!BU159-50</f>
        <v>102.47508220409301</v>
      </c>
      <c r="CW159" s="40">
        <f>Model!$BE159+Model!BV159-50</f>
        <v>102.47508220409301</v>
      </c>
      <c r="CX159" s="40">
        <f>Model!$BE159+Model!BW159-50</f>
        <v>102.47508220409301</v>
      </c>
      <c r="CY159" s="40">
        <f>Model!$BE159+Model!BX159-50</f>
        <v>102.47508220409301</v>
      </c>
      <c r="CZ159" s="40">
        <f>Model!$BE159+Model!BY159-50</f>
        <v>102.47508220409301</v>
      </c>
      <c r="DA159" s="40">
        <f>Model!$BE159+Model!BZ159-50</f>
        <v>102.47508220409301</v>
      </c>
      <c r="DB159" s="40">
        <f>Model!$BE159+Model!CA159-50</f>
        <v>102.47508220409301</v>
      </c>
      <c r="DC159" s="40">
        <f>Model!$BE159+Model!CB159-50</f>
        <v>102.47508220409301</v>
      </c>
      <c r="DD159" s="40">
        <f>Model!$BE159+Model!CC159-50</f>
        <v>102.47508220409301</v>
      </c>
      <c r="DE159" s="40">
        <f>Model!$BE159+Model!CD159-50</f>
        <v>102.47508220409301</v>
      </c>
      <c r="DF159" s="40">
        <f>Model!$BE159+Model!CE159-50</f>
        <v>102.47508220409301</v>
      </c>
      <c r="DG159" s="40">
        <f>Model!$BE159+Model!CF159-50</f>
        <v>102.47508220409301</v>
      </c>
      <c r="DH159" s="36"/>
      <c r="DI159" s="36"/>
      <c r="DJ159" s="40">
        <f>Model!AE159*Model!CI159</f>
        <v>102.47508220409301</v>
      </c>
      <c r="DK159" s="40">
        <f>Model!AF159*Model!CJ159</f>
        <v>102.47508220409301</v>
      </c>
      <c r="DL159" s="40">
        <f>Model!AG159*Model!CK159</f>
        <v>102.47508220409301</v>
      </c>
      <c r="DM159" s="40">
        <f>Model!AH159*Model!CL159</f>
        <v>102.47508220409301</v>
      </c>
      <c r="DN159" s="40">
        <f>Model!AI159*Model!CM159</f>
        <v>66.608803432660466</v>
      </c>
      <c r="DO159" s="40">
        <f>Model!AJ159*Model!CN159</f>
        <v>102.47508220409301</v>
      </c>
      <c r="DP159" s="40">
        <f>Model!AK159*Model!CO159</f>
        <v>102.47508220409301</v>
      </c>
      <c r="DQ159" s="40">
        <f>Model!AL159*Model!CP159</f>
        <v>102.47508220409301</v>
      </c>
      <c r="DR159" s="40">
        <f>Model!AM159*Model!CQ159</f>
        <v>102.47508220409301</v>
      </c>
      <c r="DS159" s="40">
        <f>Model!AN159*Model!CR159</f>
        <v>66.608803432660466</v>
      </c>
      <c r="DT159" s="40">
        <f>Model!AO159*Model!CS159</f>
        <v>102.47508220409301</v>
      </c>
      <c r="DU159" s="40">
        <f>Model!AP159*Model!CT159</f>
        <v>102.47508220409301</v>
      </c>
      <c r="DV159" s="40">
        <f>Model!AQ159*Model!CU159</f>
        <v>102.47508220409301</v>
      </c>
      <c r="DW159" s="40">
        <f>Model!AR159*Model!CV159</f>
        <v>102.47508220409301</v>
      </c>
      <c r="DX159" s="40">
        <f>Model!AS159*Model!CW159</f>
        <v>66.608803432660466</v>
      </c>
      <c r="DY159" s="40">
        <f>Model!AT159*Model!CX159</f>
        <v>102.47508220409301</v>
      </c>
      <c r="DZ159" s="40">
        <f>Model!AU159*Model!CY159</f>
        <v>102.47508220409301</v>
      </c>
      <c r="EA159" s="40">
        <f>Model!AV159*Model!CZ159</f>
        <v>102.47508220409301</v>
      </c>
      <c r="EB159" s="40">
        <f>Model!AW159*Model!DA159</f>
        <v>102.47508220409301</v>
      </c>
      <c r="EC159" s="40">
        <f>Model!AX159*Model!DB159</f>
        <v>66.608803432660466</v>
      </c>
      <c r="ED159" s="40">
        <f>Model!AY159*Model!DC159</f>
        <v>102.47508220409301</v>
      </c>
      <c r="EE159" s="40">
        <f>Model!AZ159*Model!DD159</f>
        <v>102.47508220409301</v>
      </c>
      <c r="EF159" s="40">
        <f>Model!BA159*Model!DE159</f>
        <v>102.47508220409301</v>
      </c>
      <c r="EG159" s="40">
        <f>Model!BB159*Model!DF159</f>
        <v>102.47508220409301</v>
      </c>
      <c r="EH159" s="40">
        <f>Model!BC159*Model!DG159</f>
        <v>66.608803432660466</v>
      </c>
      <c r="EI159" s="36"/>
      <c r="EJ159" s="36"/>
      <c r="EK159" s="36"/>
      <c r="EL159" s="36"/>
      <c r="EM159" s="36"/>
      <c r="EN159" s="36"/>
      <c r="EO159" s="36"/>
      <c r="EP159" s="36"/>
      <c r="EQ159" s="36"/>
      <c r="ER159" s="36"/>
      <c r="ES159" s="36"/>
      <c r="ET159" s="36"/>
      <c r="EU159" s="36"/>
    </row>
    <row r="160" spans="1:151">
      <c r="A160">
        <v>1082</v>
      </c>
      <c r="B160" s="29">
        <f>INDEX('Customer Longevity'!$A$7:$A$206,MATCH(Scratch!A160,'Customer Longevity'!$B$7:$B$206,0))</f>
        <v>7.6233449457608531</v>
      </c>
      <c r="C160" s="3">
        <f ca="1">VLOOKUP(A160,'Average Balance'!A:B,2,FALSE)</f>
        <v>13437.675628866211</v>
      </c>
      <c r="D160" s="3"/>
      <c r="E160" s="29">
        <f>INDEX('Distance to Each Branch'!$C$7:$C$806,MATCH(Scratch!$A160&amp;Scratch!E$14,'Distance to Each Branch'!$K$7:$K$806,0))</f>
        <v>3.5867868207845293</v>
      </c>
      <c r="F160" s="29">
        <f>INDEX('Distance to Each Branch'!$C$7:$C$806,MATCH(Scratch!$A160&amp;Scratch!F$14,'Distance to Each Branch'!$K$7:$K$806,0))</f>
        <v>2.8731136072442256</v>
      </c>
      <c r="G160" s="29">
        <f>INDEX('Distance to Each Branch'!$C$7:$C$806,MATCH(Scratch!$A160&amp;Scratch!G$14,'Distance to Each Branch'!$K$7:$K$806,0))</f>
        <v>4.0558607402239</v>
      </c>
      <c r="H160" s="29">
        <f>INDEX('Distance to Each Branch'!$C$7:$C$806,MATCH(Scratch!$A160&amp;Scratch!H$14,'Distance to Each Branch'!$K$7:$K$806,0))</f>
        <v>1.0990859512850473</v>
      </c>
      <c r="I160" s="29" t="str">
        <f t="shared" si="27"/>
        <v>Branch D</v>
      </c>
      <c r="K160" s="34">
        <f>MIN(Model!E160:'Model'!H160)</f>
        <v>1.0990859512850473</v>
      </c>
      <c r="L160" s="34">
        <v>0</v>
      </c>
      <c r="M160" s="29">
        <f>IF(Model!E160=Model!$K160,SMALL(Model!$E160:'Model'!$H160,2)-Model!$K160,0)</f>
        <v>0</v>
      </c>
      <c r="N160" s="29">
        <f>IF(Model!F160=Model!$K160,SMALL(Model!$E160:'Model'!$H160,2)-Model!$K160,0)</f>
        <v>0</v>
      </c>
      <c r="O160" s="29">
        <f>IF(Model!G160=Model!$K160,SMALL(Model!$E160:'Model'!$H160,2)-Model!$K160,0)</f>
        <v>0</v>
      </c>
      <c r="P160" s="29">
        <f>IF(Model!H160=Model!$K160,SMALL(Model!$E160:'Model'!$H160,2)-Model!$K160,0)</f>
        <v>1.7740276559591783</v>
      </c>
      <c r="R160" s="23">
        <v>1</v>
      </c>
      <c r="S160" s="23">
        <f>(1-IF(Model!M160=0,0,INDEX('Branch Closure Driven Attrition'!$D$9:$G$12,MATCH(Model!$B160,'Branch Closure Driven Attrition'!$C$9:$C$12,TRUE),MATCH(Model!M160,'Branch Closure Driven Attrition'!$D$8:$G$8,TRUE))))</f>
        <v>1</v>
      </c>
      <c r="T160" s="23">
        <f>(1-IF(Model!N160=0,0,INDEX('Branch Closure Driven Attrition'!$D$9:$G$12,MATCH(Model!$B160,'Branch Closure Driven Attrition'!$C$9:$C$12,TRUE),MATCH(Model!N160,'Branch Closure Driven Attrition'!$D$8:$G$8,TRUE))))</f>
        <v>1</v>
      </c>
      <c r="U160" s="23">
        <f>(1-IF(Model!O160=0,0,INDEX('Branch Closure Driven Attrition'!$D$9:$G$12,MATCH(Model!$B160,'Branch Closure Driven Attrition'!$C$9:$C$12,TRUE),MATCH(Model!O160,'Branch Closure Driven Attrition'!$D$8:$G$8,TRUE))))</f>
        <v>1</v>
      </c>
      <c r="V160" s="23">
        <f>(1-IF(Model!P160=0,0,INDEX('Branch Closure Driven Attrition'!$D$9:$G$12,MATCH(Model!$B160,'Branch Closure Driven Attrition'!$C$9:$C$12,TRUE),MATCH(Model!P160,'Branch Closure Driven Attrition'!$D$8:$G$8,TRUE))))</f>
        <v>0.65</v>
      </c>
      <c r="W160" s="29"/>
      <c r="X160" s="23">
        <f>Model!R160</f>
        <v>1</v>
      </c>
      <c r="Y160" s="23">
        <f>IF(Model!$C160&lt;'Fee Driven Attrition'!$I$8,1-IF(Model!Y$13='Fee Driven Attrition'!$J$7,'Fee Driven Attrition'!$J$8,'Fee Driven Attrition'!$K$8),1)</f>
        <v>1</v>
      </c>
      <c r="Z160" s="23">
        <f>IF(Model!$C160&lt;'Fee Driven Attrition'!$I$9,1-IF(Model!Z$13='Fee Driven Attrition'!$J$7,'Fee Driven Attrition'!$J$9,'Fee Driven Attrition'!$K$9),1)</f>
        <v>0.95</v>
      </c>
      <c r="AA160" s="23">
        <f>IF(Model!$C160&lt;'Fee Driven Attrition'!$I$8,1-IF(Model!AA$13='Fee Driven Attrition'!$J$7,'Fee Driven Attrition'!$J$8,'Fee Driven Attrition'!$K$8),1)</f>
        <v>1</v>
      </c>
      <c r="AB160" s="23">
        <f>IF(Model!$C160&lt;'Fee Driven Attrition'!$I$9,1-IF(Model!AB$13='Fee Driven Attrition'!$J$7,'Fee Driven Attrition'!$J$9,'Fee Driven Attrition'!$K$9),1)</f>
        <v>0.85</v>
      </c>
      <c r="AC160" s="29"/>
      <c r="AD160" s="23"/>
      <c r="AE160" s="23">
        <f>INDEX(Model!$R160:$V160,,MATCH(Model!AE$14,Model!$R$14:'Model'!$V$14,FALSE))*INDEX(Model!$X160:$AB160,MATCH(Model!AE$12+Model!AE$13,Model!$X$14:$AB$14,FALSE))</f>
        <v>1</v>
      </c>
      <c r="AF160" s="23">
        <f>INDEX(Model!$R160:$V160,,MATCH(Model!AF$14,Model!$R$14:'Model'!$V$14,FALSE))*INDEX(Model!$X160:$AB160,MATCH(Model!AF$12+Model!AF$13,Model!$X$14:$AB$14,FALSE))</f>
        <v>1</v>
      </c>
      <c r="AG160" s="23">
        <f>INDEX(Model!$R160:$V160,,MATCH(Model!AG$14,Model!$R$14:'Model'!$V$14,FALSE))*INDEX(Model!$X160:$AB160,MATCH(Model!AG$12+Model!AG$13,Model!$X$14:$AB$14,FALSE))</f>
        <v>1</v>
      </c>
      <c r="AH160" s="23">
        <f>INDEX(Model!$R160:$V160,,MATCH(Model!AH$14,Model!$R$14:'Model'!$V$14,FALSE))*INDEX(Model!$X160:$AB160,MATCH(Model!AH$12+Model!AH$13,Model!$X$14:$AB$14,FALSE))</f>
        <v>1</v>
      </c>
      <c r="AI160" s="23">
        <f>INDEX(Model!$R160:$V160,,MATCH(Model!AI$14,Model!$R$14:'Model'!$V$14,FALSE))*INDEX(Model!$X160:$AB160,MATCH(Model!AI$12+Model!AI$13,Model!$X$14:$AB$14,FALSE))</f>
        <v>0.65</v>
      </c>
      <c r="AJ160" s="23">
        <f>INDEX(Model!$R160:$V160,,MATCH(Model!AJ$14,Model!$R$14:'Model'!$V$14,FALSE))*INDEX(Model!$X160:$AB160,MATCH(Model!AJ$12+Model!AJ$13,Model!$X$14:$AB$14,FALSE))</f>
        <v>1</v>
      </c>
      <c r="AK160" s="23">
        <f>INDEX(Model!$R160:$V160,,MATCH(Model!AK$14,Model!$R$14:'Model'!$V$14,FALSE))*INDEX(Model!$X160:$AB160,MATCH(Model!AK$12+Model!AK$13,Model!$X$14:$AB$14,FALSE))</f>
        <v>1</v>
      </c>
      <c r="AL160" s="23">
        <f>INDEX(Model!$R160:$V160,,MATCH(Model!AL$14,Model!$R$14:'Model'!$V$14,FALSE))*INDEX(Model!$X160:$AB160,MATCH(Model!AL$12+Model!AL$13,Model!$X$14:$AB$14,FALSE))</f>
        <v>1</v>
      </c>
      <c r="AM160" s="23">
        <f>INDEX(Model!$R160:$V160,,MATCH(Model!AM$14,Model!$R$14:'Model'!$V$14,FALSE))*INDEX(Model!$X160:$AB160,MATCH(Model!AM$12+Model!AM$13,Model!$X$14:$AB$14,FALSE))</f>
        <v>1</v>
      </c>
      <c r="AN160" s="23">
        <f>INDEX(Model!$R160:$V160,,MATCH(Model!AN$14,Model!$R$14:'Model'!$V$14,FALSE))*INDEX(Model!$X160:$AB160,MATCH(Model!AN$12+Model!AN$13,Model!$X$14:$AB$14,FALSE))</f>
        <v>0.65</v>
      </c>
      <c r="AO160" s="23">
        <f>INDEX(Model!$R160:$V160,,MATCH(Model!AO$14,Model!$R$14:'Model'!$V$14,FALSE))*INDEX(Model!$X160:$AB160,MATCH(Model!AO$12+Model!AO$13,Model!$X$14:$AB$14,FALSE))</f>
        <v>0.95</v>
      </c>
      <c r="AP160" s="23">
        <f>INDEX(Model!$R160:$V160,,MATCH(Model!AP$14,Model!$R$14:'Model'!$V$14,FALSE))*INDEX(Model!$X160:$AB160,MATCH(Model!AP$12+Model!AP$13,Model!$X$14:$AB$14,FALSE))</f>
        <v>0.95</v>
      </c>
      <c r="AQ160" s="23">
        <f>INDEX(Model!$R160:$V160,,MATCH(Model!AQ$14,Model!$R$14:'Model'!$V$14,FALSE))*INDEX(Model!$X160:$AB160,MATCH(Model!AQ$12+Model!AQ$13,Model!$X$14:$AB$14,FALSE))</f>
        <v>0.95</v>
      </c>
      <c r="AR160" s="23">
        <f>INDEX(Model!$R160:$V160,,MATCH(Model!AR$14,Model!$R$14:'Model'!$V$14,FALSE))*INDEX(Model!$X160:$AB160,MATCH(Model!AR$12+Model!AR$13,Model!$X$14:$AB$14,FALSE))</f>
        <v>0.95</v>
      </c>
      <c r="AS160" s="23">
        <f>INDEX(Model!$R160:$V160,,MATCH(Model!AS$14,Model!$R$14:'Model'!$V$14,FALSE))*INDEX(Model!$X160:$AB160,MATCH(Model!AS$12+Model!AS$13,Model!$X$14:$AB$14,FALSE))</f>
        <v>0.61749999999999994</v>
      </c>
      <c r="AT160" s="23">
        <f>INDEX(Model!$R160:$V160,,MATCH(Model!AT$14,Model!$R$14:'Model'!$V$14,FALSE))*INDEX(Model!$X160:$AB160,MATCH(Model!AT$12+Model!AT$13,Model!$X$14:$AB$14,FALSE))</f>
        <v>1</v>
      </c>
      <c r="AU160" s="23">
        <f>INDEX(Model!$R160:$V160,,MATCH(Model!AU$14,Model!$R$14:'Model'!$V$14,FALSE))*INDEX(Model!$X160:$AB160,MATCH(Model!AU$12+Model!AU$13,Model!$X$14:$AB$14,FALSE))</f>
        <v>1</v>
      </c>
      <c r="AV160" s="23">
        <f>INDEX(Model!$R160:$V160,,MATCH(Model!AV$14,Model!$R$14:'Model'!$V$14,FALSE))*INDEX(Model!$X160:$AB160,MATCH(Model!AV$12+Model!AV$13,Model!$X$14:$AB$14,FALSE))</f>
        <v>1</v>
      </c>
      <c r="AW160" s="23">
        <f>INDEX(Model!$R160:$V160,,MATCH(Model!AW$14,Model!$R$14:'Model'!$V$14,FALSE))*INDEX(Model!$X160:$AB160,MATCH(Model!AW$12+Model!AW$13,Model!$X$14:$AB$14,FALSE))</f>
        <v>1</v>
      </c>
      <c r="AX160" s="23">
        <f>INDEX(Model!$R160:$V160,,MATCH(Model!AX$14,Model!$R$14:'Model'!$V$14,FALSE))*INDEX(Model!$X160:$AB160,MATCH(Model!AX$12+Model!AX$13,Model!$X$14:$AB$14,FALSE))</f>
        <v>0.65</v>
      </c>
      <c r="AY160" s="23">
        <f>INDEX(Model!$R160:$V160,,MATCH(Model!AY$14,Model!$R$14:'Model'!$V$14,FALSE))*INDEX(Model!$X160:$AB160,MATCH(Model!AY$12+Model!AY$13,Model!$X$14:$AB$14,FALSE))</f>
        <v>0.85</v>
      </c>
      <c r="AZ160" s="23">
        <f>INDEX(Model!$R160:$V160,,MATCH(Model!AZ$14,Model!$R$14:'Model'!$V$14,FALSE))*INDEX(Model!$X160:$AB160,MATCH(Model!AZ$12+Model!AZ$13,Model!$X$14:$AB$14,FALSE))</f>
        <v>0.85</v>
      </c>
      <c r="BA160" s="23">
        <f>INDEX(Model!$R160:$V160,,MATCH(Model!BA$14,Model!$R$14:'Model'!$V$14,FALSE))*INDEX(Model!$X160:$AB160,MATCH(Model!BA$12+Model!BA$13,Model!$X$14:$AB$14,FALSE))</f>
        <v>0.85</v>
      </c>
      <c r="BB160" s="23">
        <f>INDEX(Model!$R160:$V160,,MATCH(Model!BB$14,Model!$R$14:'Model'!$V$14,FALSE))*INDEX(Model!$X160:$AB160,MATCH(Model!BB$12+Model!BB$13,Model!$X$14:$AB$14,FALSE))</f>
        <v>0.85</v>
      </c>
      <c r="BC160" s="23">
        <f>INDEX(Model!$R160:$V160,,MATCH(Model!BC$14,Model!$R$14:'Model'!$V$14,FALSE))*INDEX(Model!$X160:$AB160,MATCH(Model!BC$12+Model!BC$13,Model!$X$14:$AB$14,FALSE))</f>
        <v>0.55249999999999999</v>
      </c>
      <c r="BD160" s="60"/>
      <c r="BE160" s="33">
        <f>Model!C160*1%</f>
        <v>134.37675628866211</v>
      </c>
      <c r="BF160" s="1"/>
      <c r="BG160" s="1"/>
      <c r="BH160" s="38">
        <f>IF(Model!$C160&lt;Model!CI$12,Model!CI$13,0)</f>
        <v>0</v>
      </c>
      <c r="BI160" s="38">
        <f>IF(Model!$C160&lt;Model!CJ$12,Model!CJ$13,0)</f>
        <v>0</v>
      </c>
      <c r="BJ160" s="38">
        <f>IF(Model!$C160&lt;Model!CK$12,Model!CK$13,0)</f>
        <v>0</v>
      </c>
      <c r="BK160" s="38">
        <f>IF(Model!$C160&lt;Model!CL$12,Model!CL$13,0)</f>
        <v>0</v>
      </c>
      <c r="BL160" s="38">
        <f>IF(Model!$C160&lt;Model!CM$12,Model!CM$13,0)</f>
        <v>0</v>
      </c>
      <c r="BM160" s="38">
        <f>IF(Model!$C160&lt;Model!CN$12,Model!CN$13,0)</f>
        <v>0</v>
      </c>
      <c r="BN160" s="38">
        <f>IF(Model!$C160&lt;Model!CO$12,Model!CO$13,0)</f>
        <v>0</v>
      </c>
      <c r="BO160" s="38">
        <f>IF(Model!$C160&lt;Model!CP$12,Model!CP$13,0)</f>
        <v>0</v>
      </c>
      <c r="BP160" s="38">
        <f>IF(Model!$C160&lt;Model!CQ$12,Model!CQ$13,0)</f>
        <v>0</v>
      </c>
      <c r="BQ160" s="38">
        <f>IF(Model!$C160&lt;Model!CR$12,Model!CR$13,0)</f>
        <v>0</v>
      </c>
      <c r="BR160" s="38">
        <f>IF(Model!$C160&lt;Model!CS$12,Model!CS$13,0)</f>
        <v>40</v>
      </c>
      <c r="BS160" s="38">
        <f>IF(Model!$C160&lt;Model!CT$12,Model!CT$13,0)</f>
        <v>40</v>
      </c>
      <c r="BT160" s="38">
        <f>IF(Model!$C160&lt;Model!CU$12,Model!CU$13,0)</f>
        <v>40</v>
      </c>
      <c r="BU160" s="38">
        <f>IF(Model!$C160&lt;Model!CV$12,Model!CV$13,0)</f>
        <v>40</v>
      </c>
      <c r="BV160" s="38">
        <f>IF(Model!$C160&lt;Model!CW$12,Model!CW$13,0)</f>
        <v>40</v>
      </c>
      <c r="BW160" s="38">
        <f>IF(Model!$C160&lt;Model!CX$12,Model!CX$13,0)</f>
        <v>0</v>
      </c>
      <c r="BX160" s="38">
        <f>IF(Model!$C160&lt;Model!CY$12,Model!CY$13,0)</f>
        <v>0</v>
      </c>
      <c r="BY160" s="38">
        <f>IF(Model!$C160&lt;Model!CZ$12,Model!CZ$13,0)</f>
        <v>0</v>
      </c>
      <c r="BZ160" s="38">
        <f>IF(Model!$C160&lt;Model!DA$12,Model!DA$13,0)</f>
        <v>0</v>
      </c>
      <c r="CA160" s="38">
        <f>IF(Model!$C160&lt;Model!DB$12,Model!DB$13,0)</f>
        <v>0</v>
      </c>
      <c r="CB160" s="38">
        <f>IF(Model!$C160&lt;Model!DC$12,Model!DC$13,0)</f>
        <v>60</v>
      </c>
      <c r="CC160" s="38">
        <f>IF(Model!$C160&lt;Model!DD$12,Model!DD$13,0)</f>
        <v>60</v>
      </c>
      <c r="CD160" s="38">
        <f>IF(Model!$C160&lt;Model!DE$12,Model!DE$13,0)</f>
        <v>60</v>
      </c>
      <c r="CE160" s="38">
        <f>IF(Model!$C160&lt;Model!DF$12,Model!DF$13,0)</f>
        <v>60</v>
      </c>
      <c r="CF160" s="38">
        <f>IF(Model!$C160&lt;Model!DG$12,Model!DG$13,0)</f>
        <v>60</v>
      </c>
      <c r="CG160" s="1"/>
      <c r="CH160" s="1"/>
      <c r="CI160" s="40">
        <f>Model!$BE160+Model!BH160-50</f>
        <v>84.376756288662108</v>
      </c>
      <c r="CJ160" s="40">
        <f>Model!$BE160+Model!BI160-50</f>
        <v>84.376756288662108</v>
      </c>
      <c r="CK160" s="40">
        <f>Model!$BE160+Model!BJ160-50</f>
        <v>84.376756288662108</v>
      </c>
      <c r="CL160" s="40">
        <f>Model!$BE160+Model!BK160-50</f>
        <v>84.376756288662108</v>
      </c>
      <c r="CM160" s="40">
        <f>Model!$BE160+Model!BL160-50</f>
        <v>84.376756288662108</v>
      </c>
      <c r="CN160" s="40">
        <f>Model!$BE160+Model!BM160-50</f>
        <v>84.376756288662108</v>
      </c>
      <c r="CO160" s="40">
        <f>Model!$BE160+Model!BN160-50</f>
        <v>84.376756288662108</v>
      </c>
      <c r="CP160" s="40">
        <f>Model!$BE160+Model!BO160-50</f>
        <v>84.376756288662108</v>
      </c>
      <c r="CQ160" s="40">
        <f>Model!$BE160+Model!BP160-50</f>
        <v>84.376756288662108</v>
      </c>
      <c r="CR160" s="40">
        <f>Model!$BE160+Model!BQ160-50</f>
        <v>84.376756288662108</v>
      </c>
      <c r="CS160" s="40">
        <f>Model!$BE160+Model!BR160-50</f>
        <v>124.37675628866211</v>
      </c>
      <c r="CT160" s="40">
        <f>Model!$BE160+Model!BS160-50</f>
        <v>124.37675628866211</v>
      </c>
      <c r="CU160" s="40">
        <f>Model!$BE160+Model!BT160-50</f>
        <v>124.37675628866211</v>
      </c>
      <c r="CV160" s="40">
        <f>Model!$BE160+Model!BU160-50</f>
        <v>124.37675628866211</v>
      </c>
      <c r="CW160" s="40">
        <f>Model!$BE160+Model!BV160-50</f>
        <v>124.37675628866211</v>
      </c>
      <c r="CX160" s="40">
        <f>Model!$BE160+Model!BW160-50</f>
        <v>84.376756288662108</v>
      </c>
      <c r="CY160" s="40">
        <f>Model!$BE160+Model!BX160-50</f>
        <v>84.376756288662108</v>
      </c>
      <c r="CZ160" s="40">
        <f>Model!$BE160+Model!BY160-50</f>
        <v>84.376756288662108</v>
      </c>
      <c r="DA160" s="40">
        <f>Model!$BE160+Model!BZ160-50</f>
        <v>84.376756288662108</v>
      </c>
      <c r="DB160" s="40">
        <f>Model!$BE160+Model!CA160-50</f>
        <v>84.376756288662108</v>
      </c>
      <c r="DC160" s="40">
        <f>Model!$BE160+Model!CB160-50</f>
        <v>144.37675628866211</v>
      </c>
      <c r="DD160" s="40">
        <f>Model!$BE160+Model!CC160-50</f>
        <v>144.37675628866211</v>
      </c>
      <c r="DE160" s="40">
        <f>Model!$BE160+Model!CD160-50</f>
        <v>144.37675628866211</v>
      </c>
      <c r="DF160" s="40">
        <f>Model!$BE160+Model!CE160-50</f>
        <v>144.37675628866211</v>
      </c>
      <c r="DG160" s="40">
        <f>Model!$BE160+Model!CF160-50</f>
        <v>144.37675628866211</v>
      </c>
      <c r="DH160" s="36"/>
      <c r="DI160" s="36"/>
      <c r="DJ160" s="40">
        <f>Model!AE160*Model!CI160</f>
        <v>84.376756288662108</v>
      </c>
      <c r="DK160" s="40">
        <f>Model!AF160*Model!CJ160</f>
        <v>84.376756288662108</v>
      </c>
      <c r="DL160" s="40">
        <f>Model!AG160*Model!CK160</f>
        <v>84.376756288662108</v>
      </c>
      <c r="DM160" s="40">
        <f>Model!AH160*Model!CL160</f>
        <v>84.376756288662108</v>
      </c>
      <c r="DN160" s="40">
        <f>Model!AI160*Model!CM160</f>
        <v>54.844891587630372</v>
      </c>
      <c r="DO160" s="40">
        <f>Model!AJ160*Model!CN160</f>
        <v>84.376756288662108</v>
      </c>
      <c r="DP160" s="40">
        <f>Model!AK160*Model!CO160</f>
        <v>84.376756288662108</v>
      </c>
      <c r="DQ160" s="40">
        <f>Model!AL160*Model!CP160</f>
        <v>84.376756288662108</v>
      </c>
      <c r="DR160" s="40">
        <f>Model!AM160*Model!CQ160</f>
        <v>84.376756288662108</v>
      </c>
      <c r="DS160" s="40">
        <f>Model!AN160*Model!CR160</f>
        <v>54.844891587630372</v>
      </c>
      <c r="DT160" s="40">
        <f>Model!AO160*Model!CS160</f>
        <v>118.15791847422899</v>
      </c>
      <c r="DU160" s="40">
        <f>Model!AP160*Model!CT160</f>
        <v>118.15791847422899</v>
      </c>
      <c r="DV160" s="40">
        <f>Model!AQ160*Model!CU160</f>
        <v>118.15791847422899</v>
      </c>
      <c r="DW160" s="40">
        <f>Model!AR160*Model!CV160</f>
        <v>118.15791847422899</v>
      </c>
      <c r="DX160" s="40">
        <f>Model!AS160*Model!CW160</f>
        <v>76.80264700824884</v>
      </c>
      <c r="DY160" s="40">
        <f>Model!AT160*Model!CX160</f>
        <v>84.376756288662108</v>
      </c>
      <c r="DZ160" s="40">
        <f>Model!AU160*Model!CY160</f>
        <v>84.376756288662108</v>
      </c>
      <c r="EA160" s="40">
        <f>Model!AV160*Model!CZ160</f>
        <v>84.376756288662108</v>
      </c>
      <c r="EB160" s="40">
        <f>Model!AW160*Model!DA160</f>
        <v>84.376756288662108</v>
      </c>
      <c r="EC160" s="40">
        <f>Model!AX160*Model!DB160</f>
        <v>54.844891587630372</v>
      </c>
      <c r="ED160" s="40">
        <f>Model!AY160*Model!DC160</f>
        <v>122.72024284536279</v>
      </c>
      <c r="EE160" s="40">
        <f>Model!AZ160*Model!DD160</f>
        <v>122.72024284536279</v>
      </c>
      <c r="EF160" s="40">
        <f>Model!BA160*Model!DE160</f>
        <v>122.72024284536279</v>
      </c>
      <c r="EG160" s="40">
        <f>Model!BB160*Model!DF160</f>
        <v>122.72024284536279</v>
      </c>
      <c r="EH160" s="40">
        <f>Model!BC160*Model!DG160</f>
        <v>79.768157849485817</v>
      </c>
      <c r="EI160" s="36"/>
      <c r="EJ160" s="36"/>
      <c r="EK160" s="36"/>
      <c r="EL160" s="36"/>
      <c r="EM160" s="36"/>
      <c r="EN160" s="36"/>
      <c r="EO160" s="36"/>
      <c r="EP160" s="36"/>
      <c r="EQ160" s="36"/>
      <c r="ER160" s="36"/>
      <c r="ES160" s="36"/>
      <c r="ET160" s="36"/>
      <c r="EU160" s="36"/>
    </row>
    <row r="161" spans="1:151">
      <c r="A161">
        <v>1042</v>
      </c>
      <c r="B161" s="29">
        <f>INDEX('Customer Longevity'!$A$7:$A$206,MATCH(Scratch!A161,'Customer Longevity'!$B$7:$B$206,0))</f>
        <v>6.7114178268891074</v>
      </c>
      <c r="C161" s="3">
        <f ca="1">VLOOKUP(A161,'Average Balance'!A:B,2,FALSE)</f>
        <v>22291.007981929466</v>
      </c>
      <c r="D161" s="3"/>
      <c r="E161" s="29">
        <f>INDEX('Distance to Each Branch'!$C$7:$C$806,MATCH(Scratch!$A161&amp;Scratch!E$14,'Distance to Each Branch'!$K$7:$K$806,0))</f>
        <v>4.489647187302908</v>
      </c>
      <c r="F161" s="29">
        <f>INDEX('Distance to Each Branch'!$C$7:$C$806,MATCH(Scratch!$A161&amp;Scratch!F$14,'Distance to Each Branch'!$K$7:$K$806,0))</f>
        <v>1.5135008258885794</v>
      </c>
      <c r="G161" s="29">
        <f>INDEX('Distance to Each Branch'!$C$7:$C$806,MATCH(Scratch!$A161&amp;Scratch!G$14,'Distance to Each Branch'!$K$7:$K$806,0))</f>
        <v>5.852779815213152</v>
      </c>
      <c r="H161" s="29">
        <f>INDEX('Distance to Each Branch'!$C$7:$C$806,MATCH(Scratch!$A161&amp;Scratch!H$14,'Distance to Each Branch'!$K$7:$K$806,0))</f>
        <v>2.8986714244132687</v>
      </c>
      <c r="I161" s="29" t="str">
        <f t="shared" si="27"/>
        <v>Branch B</v>
      </c>
      <c r="K161" s="34">
        <f>MIN(Model!E161:'Model'!H161)</f>
        <v>1.5135008258885794</v>
      </c>
      <c r="L161" s="34">
        <v>0</v>
      </c>
      <c r="M161" s="29">
        <f>IF(Model!E161=Model!$K161,SMALL(Model!$E161:'Model'!$H161,2)-Model!$K161,0)</f>
        <v>0</v>
      </c>
      <c r="N161" s="29">
        <f>IF(Model!F161=Model!$K161,SMALL(Model!$E161:'Model'!$H161,2)-Model!$K161,0)</f>
        <v>1.3851705985246894</v>
      </c>
      <c r="O161" s="29">
        <f>IF(Model!G161=Model!$K161,SMALL(Model!$E161:'Model'!$H161,2)-Model!$K161,0)</f>
        <v>0</v>
      </c>
      <c r="P161" s="29">
        <f>IF(Model!H161=Model!$K161,SMALL(Model!$E161:'Model'!$H161,2)-Model!$K161,0)</f>
        <v>0</v>
      </c>
      <c r="R161" s="23">
        <v>1</v>
      </c>
      <c r="S161" s="23">
        <f>(1-IF(Model!M161=0,0,INDEX('Branch Closure Driven Attrition'!$D$9:$G$12,MATCH(Model!$B161,'Branch Closure Driven Attrition'!$C$9:$C$12,TRUE),MATCH(Model!M161,'Branch Closure Driven Attrition'!$D$8:$G$8,TRUE))))</f>
        <v>1</v>
      </c>
      <c r="T161" s="23">
        <f>(1-IF(Model!N161=0,0,INDEX('Branch Closure Driven Attrition'!$D$9:$G$12,MATCH(Model!$B161,'Branch Closure Driven Attrition'!$C$9:$C$12,TRUE),MATCH(Model!N161,'Branch Closure Driven Attrition'!$D$8:$G$8,TRUE))))</f>
        <v>0.65</v>
      </c>
      <c r="U161" s="23">
        <f>(1-IF(Model!O161=0,0,INDEX('Branch Closure Driven Attrition'!$D$9:$G$12,MATCH(Model!$B161,'Branch Closure Driven Attrition'!$C$9:$C$12,TRUE),MATCH(Model!O161,'Branch Closure Driven Attrition'!$D$8:$G$8,TRUE))))</f>
        <v>1</v>
      </c>
      <c r="V161" s="23">
        <f>(1-IF(Model!P161=0,0,INDEX('Branch Closure Driven Attrition'!$D$9:$G$12,MATCH(Model!$B161,'Branch Closure Driven Attrition'!$C$9:$C$12,TRUE),MATCH(Model!P161,'Branch Closure Driven Attrition'!$D$8:$G$8,TRUE))))</f>
        <v>1</v>
      </c>
      <c r="W161" s="29"/>
      <c r="X161" s="23">
        <f>Model!R161</f>
        <v>1</v>
      </c>
      <c r="Y161" s="23">
        <f>IF(Model!$C161&lt;'Fee Driven Attrition'!$I$8,1-IF(Model!Y$13='Fee Driven Attrition'!$J$7,'Fee Driven Attrition'!$J$8,'Fee Driven Attrition'!$K$8),1)</f>
        <v>1</v>
      </c>
      <c r="Z161" s="23">
        <f>IF(Model!$C161&lt;'Fee Driven Attrition'!$I$9,1-IF(Model!Z$13='Fee Driven Attrition'!$J$7,'Fee Driven Attrition'!$J$9,'Fee Driven Attrition'!$K$9),1)</f>
        <v>1</v>
      </c>
      <c r="AA161" s="23">
        <f>IF(Model!$C161&lt;'Fee Driven Attrition'!$I$8,1-IF(Model!AA$13='Fee Driven Attrition'!$J$7,'Fee Driven Attrition'!$J$8,'Fee Driven Attrition'!$K$8),1)</f>
        <v>1</v>
      </c>
      <c r="AB161" s="23">
        <f>IF(Model!$C161&lt;'Fee Driven Attrition'!$I$9,1-IF(Model!AB$13='Fee Driven Attrition'!$J$7,'Fee Driven Attrition'!$J$9,'Fee Driven Attrition'!$K$9),1)</f>
        <v>1</v>
      </c>
      <c r="AC161" s="29"/>
      <c r="AD161" s="23"/>
      <c r="AE161" s="23">
        <f>INDEX(Model!$R161:$V161,,MATCH(Model!AE$14,Model!$R$14:'Model'!$V$14,FALSE))*INDEX(Model!$X161:$AB161,MATCH(Model!AE$12+Model!AE$13,Model!$X$14:$AB$14,FALSE))</f>
        <v>1</v>
      </c>
      <c r="AF161" s="23">
        <f>INDEX(Model!$R161:$V161,,MATCH(Model!AF$14,Model!$R$14:'Model'!$V$14,FALSE))*INDEX(Model!$X161:$AB161,MATCH(Model!AF$12+Model!AF$13,Model!$X$14:$AB$14,FALSE))</f>
        <v>1</v>
      </c>
      <c r="AG161" s="23">
        <f>INDEX(Model!$R161:$V161,,MATCH(Model!AG$14,Model!$R$14:'Model'!$V$14,FALSE))*INDEX(Model!$X161:$AB161,MATCH(Model!AG$12+Model!AG$13,Model!$X$14:$AB$14,FALSE))</f>
        <v>0.65</v>
      </c>
      <c r="AH161" s="23">
        <f>INDEX(Model!$R161:$V161,,MATCH(Model!AH$14,Model!$R$14:'Model'!$V$14,FALSE))*INDEX(Model!$X161:$AB161,MATCH(Model!AH$12+Model!AH$13,Model!$X$14:$AB$14,FALSE))</f>
        <v>1</v>
      </c>
      <c r="AI161" s="23">
        <f>INDEX(Model!$R161:$V161,,MATCH(Model!AI$14,Model!$R$14:'Model'!$V$14,FALSE))*INDEX(Model!$X161:$AB161,MATCH(Model!AI$12+Model!AI$13,Model!$X$14:$AB$14,FALSE))</f>
        <v>1</v>
      </c>
      <c r="AJ161" s="23">
        <f>INDEX(Model!$R161:$V161,,MATCH(Model!AJ$14,Model!$R$14:'Model'!$V$14,FALSE))*INDEX(Model!$X161:$AB161,MATCH(Model!AJ$12+Model!AJ$13,Model!$X$14:$AB$14,FALSE))</f>
        <v>1</v>
      </c>
      <c r="AK161" s="23">
        <f>INDEX(Model!$R161:$V161,,MATCH(Model!AK$14,Model!$R$14:'Model'!$V$14,FALSE))*INDEX(Model!$X161:$AB161,MATCH(Model!AK$12+Model!AK$13,Model!$X$14:$AB$14,FALSE))</f>
        <v>1</v>
      </c>
      <c r="AL161" s="23">
        <f>INDEX(Model!$R161:$V161,,MATCH(Model!AL$14,Model!$R$14:'Model'!$V$14,FALSE))*INDEX(Model!$X161:$AB161,MATCH(Model!AL$12+Model!AL$13,Model!$X$14:$AB$14,FALSE))</f>
        <v>0.65</v>
      </c>
      <c r="AM161" s="23">
        <f>INDEX(Model!$R161:$V161,,MATCH(Model!AM$14,Model!$R$14:'Model'!$V$14,FALSE))*INDEX(Model!$X161:$AB161,MATCH(Model!AM$12+Model!AM$13,Model!$X$14:$AB$14,FALSE))</f>
        <v>1</v>
      </c>
      <c r="AN161" s="23">
        <f>INDEX(Model!$R161:$V161,,MATCH(Model!AN$14,Model!$R$14:'Model'!$V$14,FALSE))*INDEX(Model!$X161:$AB161,MATCH(Model!AN$12+Model!AN$13,Model!$X$14:$AB$14,FALSE))</f>
        <v>1</v>
      </c>
      <c r="AO161" s="23">
        <f>INDEX(Model!$R161:$V161,,MATCH(Model!AO$14,Model!$R$14:'Model'!$V$14,FALSE))*INDEX(Model!$X161:$AB161,MATCH(Model!AO$12+Model!AO$13,Model!$X$14:$AB$14,FALSE))</f>
        <v>1</v>
      </c>
      <c r="AP161" s="23">
        <f>INDEX(Model!$R161:$V161,,MATCH(Model!AP$14,Model!$R$14:'Model'!$V$14,FALSE))*INDEX(Model!$X161:$AB161,MATCH(Model!AP$12+Model!AP$13,Model!$X$14:$AB$14,FALSE))</f>
        <v>1</v>
      </c>
      <c r="AQ161" s="23">
        <f>INDEX(Model!$R161:$V161,,MATCH(Model!AQ$14,Model!$R$14:'Model'!$V$14,FALSE))*INDEX(Model!$X161:$AB161,MATCH(Model!AQ$12+Model!AQ$13,Model!$X$14:$AB$14,FALSE))</f>
        <v>0.65</v>
      </c>
      <c r="AR161" s="23">
        <f>INDEX(Model!$R161:$V161,,MATCH(Model!AR$14,Model!$R$14:'Model'!$V$14,FALSE))*INDEX(Model!$X161:$AB161,MATCH(Model!AR$12+Model!AR$13,Model!$X$14:$AB$14,FALSE))</f>
        <v>1</v>
      </c>
      <c r="AS161" s="23">
        <f>INDEX(Model!$R161:$V161,,MATCH(Model!AS$14,Model!$R$14:'Model'!$V$14,FALSE))*INDEX(Model!$X161:$AB161,MATCH(Model!AS$12+Model!AS$13,Model!$X$14:$AB$14,FALSE))</f>
        <v>1</v>
      </c>
      <c r="AT161" s="23">
        <f>INDEX(Model!$R161:$V161,,MATCH(Model!AT$14,Model!$R$14:'Model'!$V$14,FALSE))*INDEX(Model!$X161:$AB161,MATCH(Model!AT$12+Model!AT$13,Model!$X$14:$AB$14,FALSE))</f>
        <v>1</v>
      </c>
      <c r="AU161" s="23">
        <f>INDEX(Model!$R161:$V161,,MATCH(Model!AU$14,Model!$R$14:'Model'!$V$14,FALSE))*INDEX(Model!$X161:$AB161,MATCH(Model!AU$12+Model!AU$13,Model!$X$14:$AB$14,FALSE))</f>
        <v>1</v>
      </c>
      <c r="AV161" s="23">
        <f>INDEX(Model!$R161:$V161,,MATCH(Model!AV$14,Model!$R$14:'Model'!$V$14,FALSE))*INDEX(Model!$X161:$AB161,MATCH(Model!AV$12+Model!AV$13,Model!$X$14:$AB$14,FALSE))</f>
        <v>0.65</v>
      </c>
      <c r="AW161" s="23">
        <f>INDEX(Model!$R161:$V161,,MATCH(Model!AW$14,Model!$R$14:'Model'!$V$14,FALSE))*INDEX(Model!$X161:$AB161,MATCH(Model!AW$12+Model!AW$13,Model!$X$14:$AB$14,FALSE))</f>
        <v>1</v>
      </c>
      <c r="AX161" s="23">
        <f>INDEX(Model!$R161:$V161,,MATCH(Model!AX$14,Model!$R$14:'Model'!$V$14,FALSE))*INDEX(Model!$X161:$AB161,MATCH(Model!AX$12+Model!AX$13,Model!$X$14:$AB$14,FALSE))</f>
        <v>1</v>
      </c>
      <c r="AY161" s="23">
        <f>INDEX(Model!$R161:$V161,,MATCH(Model!AY$14,Model!$R$14:'Model'!$V$14,FALSE))*INDEX(Model!$X161:$AB161,MATCH(Model!AY$12+Model!AY$13,Model!$X$14:$AB$14,FALSE))</f>
        <v>1</v>
      </c>
      <c r="AZ161" s="23">
        <f>INDEX(Model!$R161:$V161,,MATCH(Model!AZ$14,Model!$R$14:'Model'!$V$14,FALSE))*INDEX(Model!$X161:$AB161,MATCH(Model!AZ$12+Model!AZ$13,Model!$X$14:$AB$14,FALSE))</f>
        <v>1</v>
      </c>
      <c r="BA161" s="23">
        <f>INDEX(Model!$R161:$V161,,MATCH(Model!BA$14,Model!$R$14:'Model'!$V$14,FALSE))*INDEX(Model!$X161:$AB161,MATCH(Model!BA$12+Model!BA$13,Model!$X$14:$AB$14,FALSE))</f>
        <v>0.65</v>
      </c>
      <c r="BB161" s="23">
        <f>INDEX(Model!$R161:$V161,,MATCH(Model!BB$14,Model!$R$14:'Model'!$V$14,FALSE))*INDEX(Model!$X161:$AB161,MATCH(Model!BB$12+Model!BB$13,Model!$X$14:$AB$14,FALSE))</f>
        <v>1</v>
      </c>
      <c r="BC161" s="23">
        <f>INDEX(Model!$R161:$V161,,MATCH(Model!BC$14,Model!$R$14:'Model'!$V$14,FALSE))*INDEX(Model!$X161:$AB161,MATCH(Model!BC$12+Model!BC$13,Model!$X$14:$AB$14,FALSE))</f>
        <v>1</v>
      </c>
      <c r="BD161" s="60"/>
      <c r="BE161" s="33">
        <f>Model!C161*1%</f>
        <v>222.91007981929465</v>
      </c>
      <c r="BF161" s="1"/>
      <c r="BG161" s="1"/>
      <c r="BH161" s="38">
        <f>IF(Model!$C161&lt;Model!CI$12,Model!CI$13,0)</f>
        <v>0</v>
      </c>
      <c r="BI161" s="38">
        <f>IF(Model!$C161&lt;Model!CJ$12,Model!CJ$13,0)</f>
        <v>0</v>
      </c>
      <c r="BJ161" s="38">
        <f>IF(Model!$C161&lt;Model!CK$12,Model!CK$13,0)</f>
        <v>0</v>
      </c>
      <c r="BK161" s="38">
        <f>IF(Model!$C161&lt;Model!CL$12,Model!CL$13,0)</f>
        <v>0</v>
      </c>
      <c r="BL161" s="38">
        <f>IF(Model!$C161&lt;Model!CM$12,Model!CM$13,0)</f>
        <v>0</v>
      </c>
      <c r="BM161" s="38">
        <f>IF(Model!$C161&lt;Model!CN$12,Model!CN$13,0)</f>
        <v>0</v>
      </c>
      <c r="BN161" s="38">
        <f>IF(Model!$C161&lt;Model!CO$12,Model!CO$13,0)</f>
        <v>0</v>
      </c>
      <c r="BO161" s="38">
        <f>IF(Model!$C161&lt;Model!CP$12,Model!CP$13,0)</f>
        <v>0</v>
      </c>
      <c r="BP161" s="38">
        <f>IF(Model!$C161&lt;Model!CQ$12,Model!CQ$13,0)</f>
        <v>0</v>
      </c>
      <c r="BQ161" s="38">
        <f>IF(Model!$C161&lt;Model!CR$12,Model!CR$13,0)</f>
        <v>0</v>
      </c>
      <c r="BR161" s="38">
        <f>IF(Model!$C161&lt;Model!CS$12,Model!CS$13,0)</f>
        <v>0</v>
      </c>
      <c r="BS161" s="38">
        <f>IF(Model!$C161&lt;Model!CT$12,Model!CT$13,0)</f>
        <v>0</v>
      </c>
      <c r="BT161" s="38">
        <f>IF(Model!$C161&lt;Model!CU$12,Model!CU$13,0)</f>
        <v>0</v>
      </c>
      <c r="BU161" s="38">
        <f>IF(Model!$C161&lt;Model!CV$12,Model!CV$13,0)</f>
        <v>0</v>
      </c>
      <c r="BV161" s="38">
        <f>IF(Model!$C161&lt;Model!CW$12,Model!CW$13,0)</f>
        <v>0</v>
      </c>
      <c r="BW161" s="38">
        <f>IF(Model!$C161&lt;Model!CX$12,Model!CX$13,0)</f>
        <v>0</v>
      </c>
      <c r="BX161" s="38">
        <f>IF(Model!$C161&lt;Model!CY$12,Model!CY$13,0)</f>
        <v>0</v>
      </c>
      <c r="BY161" s="38">
        <f>IF(Model!$C161&lt;Model!CZ$12,Model!CZ$13,0)</f>
        <v>0</v>
      </c>
      <c r="BZ161" s="38">
        <f>IF(Model!$C161&lt;Model!DA$12,Model!DA$13,0)</f>
        <v>0</v>
      </c>
      <c r="CA161" s="38">
        <f>IF(Model!$C161&lt;Model!DB$12,Model!DB$13,0)</f>
        <v>0</v>
      </c>
      <c r="CB161" s="38">
        <f>IF(Model!$C161&lt;Model!DC$12,Model!DC$13,0)</f>
        <v>0</v>
      </c>
      <c r="CC161" s="38">
        <f>IF(Model!$C161&lt;Model!DD$12,Model!DD$13,0)</f>
        <v>0</v>
      </c>
      <c r="CD161" s="38">
        <f>IF(Model!$C161&lt;Model!DE$12,Model!DE$13,0)</f>
        <v>0</v>
      </c>
      <c r="CE161" s="38">
        <f>IF(Model!$C161&lt;Model!DF$12,Model!DF$13,0)</f>
        <v>0</v>
      </c>
      <c r="CF161" s="38">
        <f>IF(Model!$C161&lt;Model!DG$12,Model!DG$13,0)</f>
        <v>0</v>
      </c>
      <c r="CG161" s="1"/>
      <c r="CH161" s="1"/>
      <c r="CI161" s="40">
        <f>Model!$BE161+Model!BH161-50</f>
        <v>172.91007981929465</v>
      </c>
      <c r="CJ161" s="40">
        <f>Model!$BE161+Model!BI161-50</f>
        <v>172.91007981929465</v>
      </c>
      <c r="CK161" s="40">
        <f>Model!$BE161+Model!BJ161-50</f>
        <v>172.91007981929465</v>
      </c>
      <c r="CL161" s="40">
        <f>Model!$BE161+Model!BK161-50</f>
        <v>172.91007981929465</v>
      </c>
      <c r="CM161" s="40">
        <f>Model!$BE161+Model!BL161-50</f>
        <v>172.91007981929465</v>
      </c>
      <c r="CN161" s="40">
        <f>Model!$BE161+Model!BM161-50</f>
        <v>172.91007981929465</v>
      </c>
      <c r="CO161" s="40">
        <f>Model!$BE161+Model!BN161-50</f>
        <v>172.91007981929465</v>
      </c>
      <c r="CP161" s="40">
        <f>Model!$BE161+Model!BO161-50</f>
        <v>172.91007981929465</v>
      </c>
      <c r="CQ161" s="40">
        <f>Model!$BE161+Model!BP161-50</f>
        <v>172.91007981929465</v>
      </c>
      <c r="CR161" s="40">
        <f>Model!$BE161+Model!BQ161-50</f>
        <v>172.91007981929465</v>
      </c>
      <c r="CS161" s="40">
        <f>Model!$BE161+Model!BR161-50</f>
        <v>172.91007981929465</v>
      </c>
      <c r="CT161" s="40">
        <f>Model!$BE161+Model!BS161-50</f>
        <v>172.91007981929465</v>
      </c>
      <c r="CU161" s="40">
        <f>Model!$BE161+Model!BT161-50</f>
        <v>172.91007981929465</v>
      </c>
      <c r="CV161" s="40">
        <f>Model!$BE161+Model!BU161-50</f>
        <v>172.91007981929465</v>
      </c>
      <c r="CW161" s="40">
        <f>Model!$BE161+Model!BV161-50</f>
        <v>172.91007981929465</v>
      </c>
      <c r="CX161" s="40">
        <f>Model!$BE161+Model!BW161-50</f>
        <v>172.91007981929465</v>
      </c>
      <c r="CY161" s="40">
        <f>Model!$BE161+Model!BX161-50</f>
        <v>172.91007981929465</v>
      </c>
      <c r="CZ161" s="40">
        <f>Model!$BE161+Model!BY161-50</f>
        <v>172.91007981929465</v>
      </c>
      <c r="DA161" s="40">
        <f>Model!$BE161+Model!BZ161-50</f>
        <v>172.91007981929465</v>
      </c>
      <c r="DB161" s="40">
        <f>Model!$BE161+Model!CA161-50</f>
        <v>172.91007981929465</v>
      </c>
      <c r="DC161" s="40">
        <f>Model!$BE161+Model!CB161-50</f>
        <v>172.91007981929465</v>
      </c>
      <c r="DD161" s="40">
        <f>Model!$BE161+Model!CC161-50</f>
        <v>172.91007981929465</v>
      </c>
      <c r="DE161" s="40">
        <f>Model!$BE161+Model!CD161-50</f>
        <v>172.91007981929465</v>
      </c>
      <c r="DF161" s="40">
        <f>Model!$BE161+Model!CE161-50</f>
        <v>172.91007981929465</v>
      </c>
      <c r="DG161" s="40">
        <f>Model!$BE161+Model!CF161-50</f>
        <v>172.91007981929465</v>
      </c>
      <c r="DH161" s="36"/>
      <c r="DI161" s="36"/>
      <c r="DJ161" s="40">
        <f>Model!AE161*Model!CI161</f>
        <v>172.91007981929465</v>
      </c>
      <c r="DK161" s="40">
        <f>Model!AF161*Model!CJ161</f>
        <v>172.91007981929465</v>
      </c>
      <c r="DL161" s="40">
        <f>Model!AG161*Model!CK161</f>
        <v>112.39155188254152</v>
      </c>
      <c r="DM161" s="40">
        <f>Model!AH161*Model!CL161</f>
        <v>172.91007981929465</v>
      </c>
      <c r="DN161" s="40">
        <f>Model!AI161*Model!CM161</f>
        <v>172.91007981929465</v>
      </c>
      <c r="DO161" s="40">
        <f>Model!AJ161*Model!CN161</f>
        <v>172.91007981929465</v>
      </c>
      <c r="DP161" s="40">
        <f>Model!AK161*Model!CO161</f>
        <v>172.91007981929465</v>
      </c>
      <c r="DQ161" s="40">
        <f>Model!AL161*Model!CP161</f>
        <v>112.39155188254152</v>
      </c>
      <c r="DR161" s="40">
        <f>Model!AM161*Model!CQ161</f>
        <v>172.91007981929465</v>
      </c>
      <c r="DS161" s="40">
        <f>Model!AN161*Model!CR161</f>
        <v>172.91007981929465</v>
      </c>
      <c r="DT161" s="40">
        <f>Model!AO161*Model!CS161</f>
        <v>172.91007981929465</v>
      </c>
      <c r="DU161" s="40">
        <f>Model!AP161*Model!CT161</f>
        <v>172.91007981929465</v>
      </c>
      <c r="DV161" s="40">
        <f>Model!AQ161*Model!CU161</f>
        <v>112.39155188254152</v>
      </c>
      <c r="DW161" s="40">
        <f>Model!AR161*Model!CV161</f>
        <v>172.91007981929465</v>
      </c>
      <c r="DX161" s="40">
        <f>Model!AS161*Model!CW161</f>
        <v>172.91007981929465</v>
      </c>
      <c r="DY161" s="40">
        <f>Model!AT161*Model!CX161</f>
        <v>172.91007981929465</v>
      </c>
      <c r="DZ161" s="40">
        <f>Model!AU161*Model!CY161</f>
        <v>172.91007981929465</v>
      </c>
      <c r="EA161" s="40">
        <f>Model!AV161*Model!CZ161</f>
        <v>112.39155188254152</v>
      </c>
      <c r="EB161" s="40">
        <f>Model!AW161*Model!DA161</f>
        <v>172.91007981929465</v>
      </c>
      <c r="EC161" s="40">
        <f>Model!AX161*Model!DB161</f>
        <v>172.91007981929465</v>
      </c>
      <c r="ED161" s="40">
        <f>Model!AY161*Model!DC161</f>
        <v>172.91007981929465</v>
      </c>
      <c r="EE161" s="40">
        <f>Model!AZ161*Model!DD161</f>
        <v>172.91007981929465</v>
      </c>
      <c r="EF161" s="40">
        <f>Model!BA161*Model!DE161</f>
        <v>112.39155188254152</v>
      </c>
      <c r="EG161" s="40">
        <f>Model!BB161*Model!DF161</f>
        <v>172.91007981929465</v>
      </c>
      <c r="EH161" s="40">
        <f>Model!BC161*Model!DG161</f>
        <v>172.91007981929465</v>
      </c>
      <c r="EI161" s="36"/>
      <c r="EJ161" s="36"/>
      <c r="EK161" s="36"/>
      <c r="EL161" s="36"/>
      <c r="EM161" s="36"/>
      <c r="EN161" s="36"/>
      <c r="EO161" s="36"/>
      <c r="EP161" s="36"/>
      <c r="EQ161" s="36"/>
      <c r="ER161" s="36"/>
      <c r="ES161" s="36"/>
      <c r="ET161" s="36"/>
      <c r="EU161" s="36"/>
    </row>
    <row r="162" spans="1:151">
      <c r="A162">
        <v>1039</v>
      </c>
      <c r="B162" s="29">
        <f>INDEX('Customer Longevity'!$A$7:$A$206,MATCH(Scratch!A162,'Customer Longevity'!$B$7:$B$206,0))</f>
        <v>13.659865916664806</v>
      </c>
      <c r="C162" s="3">
        <f ca="1">VLOOKUP(A162,'Average Balance'!A:B,2,FALSE)</f>
        <v>7859.2616840271894</v>
      </c>
      <c r="D162" s="3"/>
      <c r="E162" s="29">
        <f>INDEX('Distance to Each Branch'!$C$7:$C$806,MATCH(Scratch!$A162&amp;Scratch!E$14,'Distance to Each Branch'!$K$7:$K$806,0))</f>
        <v>6.8420072188634089</v>
      </c>
      <c r="F162" s="29">
        <f>INDEX('Distance to Each Branch'!$C$7:$C$806,MATCH(Scratch!$A162&amp;Scratch!F$14,'Distance to Each Branch'!$K$7:$K$806,0))</f>
        <v>2.8666366073732115</v>
      </c>
      <c r="G162" s="29">
        <f>INDEX('Distance to Each Branch'!$C$7:$C$806,MATCH(Scratch!$A162&amp;Scratch!G$14,'Distance to Each Branch'!$K$7:$K$806,0))</f>
        <v>5.6810858504991026</v>
      </c>
      <c r="H162" s="29">
        <f>INDEX('Distance to Each Branch'!$C$7:$C$806,MATCH(Scratch!$A162&amp;Scratch!H$14,'Distance to Each Branch'!$K$7:$K$806,0))</f>
        <v>1.6504360423170459</v>
      </c>
      <c r="I162" s="29" t="str">
        <f t="shared" si="27"/>
        <v>Branch D</v>
      </c>
      <c r="K162" s="34">
        <f>MIN(Model!E162:'Model'!H162)</f>
        <v>1.6504360423170459</v>
      </c>
      <c r="L162" s="34">
        <v>0</v>
      </c>
      <c r="M162" s="29">
        <f>IF(Model!E162=Model!$K162,SMALL(Model!$E162:'Model'!$H162,2)-Model!$K162,0)</f>
        <v>0</v>
      </c>
      <c r="N162" s="29">
        <f>IF(Model!F162=Model!$K162,SMALL(Model!$E162:'Model'!$H162,2)-Model!$K162,0)</f>
        <v>0</v>
      </c>
      <c r="O162" s="29">
        <f>IF(Model!G162=Model!$K162,SMALL(Model!$E162:'Model'!$H162,2)-Model!$K162,0)</f>
        <v>0</v>
      </c>
      <c r="P162" s="29">
        <f>IF(Model!H162=Model!$K162,SMALL(Model!$E162:'Model'!$H162,2)-Model!$K162,0)</f>
        <v>1.2162005650561656</v>
      </c>
      <c r="R162" s="23">
        <v>1</v>
      </c>
      <c r="S162" s="23">
        <f>(1-IF(Model!M162=0,0,INDEX('Branch Closure Driven Attrition'!$D$9:$G$12,MATCH(Model!$B162,'Branch Closure Driven Attrition'!$C$9:$C$12,TRUE),MATCH(Model!M162,'Branch Closure Driven Attrition'!$D$8:$G$8,TRUE))))</f>
        <v>1</v>
      </c>
      <c r="T162" s="23">
        <f>(1-IF(Model!N162=0,0,INDEX('Branch Closure Driven Attrition'!$D$9:$G$12,MATCH(Model!$B162,'Branch Closure Driven Attrition'!$C$9:$C$12,TRUE),MATCH(Model!N162,'Branch Closure Driven Attrition'!$D$8:$G$8,TRUE))))</f>
        <v>1</v>
      </c>
      <c r="U162" s="23">
        <f>(1-IF(Model!O162=0,0,INDEX('Branch Closure Driven Attrition'!$D$9:$G$12,MATCH(Model!$B162,'Branch Closure Driven Attrition'!$C$9:$C$12,TRUE),MATCH(Model!O162,'Branch Closure Driven Attrition'!$D$8:$G$8,TRUE))))</f>
        <v>1</v>
      </c>
      <c r="V162" s="23">
        <f>(1-IF(Model!P162=0,0,INDEX('Branch Closure Driven Attrition'!$D$9:$G$12,MATCH(Model!$B162,'Branch Closure Driven Attrition'!$C$9:$C$12,TRUE),MATCH(Model!P162,'Branch Closure Driven Attrition'!$D$8:$G$8,TRUE))))</f>
        <v>0.65</v>
      </c>
      <c r="W162" s="29"/>
      <c r="X162" s="23">
        <f>Model!R162</f>
        <v>1</v>
      </c>
      <c r="Y162" s="23">
        <f>IF(Model!$C162&lt;'Fee Driven Attrition'!$I$8,1-IF(Model!Y$13='Fee Driven Attrition'!$J$7,'Fee Driven Attrition'!$J$8,'Fee Driven Attrition'!$K$8),1)</f>
        <v>0.9</v>
      </c>
      <c r="Z162" s="23">
        <f>IF(Model!$C162&lt;'Fee Driven Attrition'!$I$9,1-IF(Model!Z$13='Fee Driven Attrition'!$J$7,'Fee Driven Attrition'!$J$9,'Fee Driven Attrition'!$K$9),1)</f>
        <v>0.95</v>
      </c>
      <c r="AA162" s="23">
        <f>IF(Model!$C162&lt;'Fee Driven Attrition'!$I$8,1-IF(Model!AA$13='Fee Driven Attrition'!$J$7,'Fee Driven Attrition'!$J$8,'Fee Driven Attrition'!$K$8),1)</f>
        <v>0.8</v>
      </c>
      <c r="AB162" s="23">
        <f>IF(Model!$C162&lt;'Fee Driven Attrition'!$I$9,1-IF(Model!AB$13='Fee Driven Attrition'!$J$7,'Fee Driven Attrition'!$J$9,'Fee Driven Attrition'!$K$9),1)</f>
        <v>0.85</v>
      </c>
      <c r="AC162" s="29"/>
      <c r="AD162" s="23"/>
      <c r="AE162" s="23">
        <f>INDEX(Model!$R162:$V162,,MATCH(Model!AE$14,Model!$R$14:'Model'!$V$14,FALSE))*INDEX(Model!$X162:$AB162,MATCH(Model!AE$12+Model!AE$13,Model!$X$14:$AB$14,FALSE))</f>
        <v>1</v>
      </c>
      <c r="AF162" s="23">
        <f>INDEX(Model!$R162:$V162,,MATCH(Model!AF$14,Model!$R$14:'Model'!$V$14,FALSE))*INDEX(Model!$X162:$AB162,MATCH(Model!AF$12+Model!AF$13,Model!$X$14:$AB$14,FALSE))</f>
        <v>1</v>
      </c>
      <c r="AG162" s="23">
        <f>INDEX(Model!$R162:$V162,,MATCH(Model!AG$14,Model!$R$14:'Model'!$V$14,FALSE))*INDEX(Model!$X162:$AB162,MATCH(Model!AG$12+Model!AG$13,Model!$X$14:$AB$14,FALSE))</f>
        <v>1</v>
      </c>
      <c r="AH162" s="23">
        <f>INDEX(Model!$R162:$V162,,MATCH(Model!AH$14,Model!$R$14:'Model'!$V$14,FALSE))*INDEX(Model!$X162:$AB162,MATCH(Model!AH$12+Model!AH$13,Model!$X$14:$AB$14,FALSE))</f>
        <v>1</v>
      </c>
      <c r="AI162" s="23">
        <f>INDEX(Model!$R162:$V162,,MATCH(Model!AI$14,Model!$R$14:'Model'!$V$14,FALSE))*INDEX(Model!$X162:$AB162,MATCH(Model!AI$12+Model!AI$13,Model!$X$14:$AB$14,FALSE))</f>
        <v>0.65</v>
      </c>
      <c r="AJ162" s="23">
        <f>INDEX(Model!$R162:$V162,,MATCH(Model!AJ$14,Model!$R$14:'Model'!$V$14,FALSE))*INDEX(Model!$X162:$AB162,MATCH(Model!AJ$12+Model!AJ$13,Model!$X$14:$AB$14,FALSE))</f>
        <v>0.9</v>
      </c>
      <c r="AK162" s="23">
        <f>INDEX(Model!$R162:$V162,,MATCH(Model!AK$14,Model!$R$14:'Model'!$V$14,FALSE))*INDEX(Model!$X162:$AB162,MATCH(Model!AK$12+Model!AK$13,Model!$X$14:$AB$14,FALSE))</f>
        <v>0.9</v>
      </c>
      <c r="AL162" s="23">
        <f>INDEX(Model!$R162:$V162,,MATCH(Model!AL$14,Model!$R$14:'Model'!$V$14,FALSE))*INDEX(Model!$X162:$AB162,MATCH(Model!AL$12+Model!AL$13,Model!$X$14:$AB$14,FALSE))</f>
        <v>0.9</v>
      </c>
      <c r="AM162" s="23">
        <f>INDEX(Model!$R162:$V162,,MATCH(Model!AM$14,Model!$R$14:'Model'!$V$14,FALSE))*INDEX(Model!$X162:$AB162,MATCH(Model!AM$12+Model!AM$13,Model!$X$14:$AB$14,FALSE))</f>
        <v>0.9</v>
      </c>
      <c r="AN162" s="23">
        <f>INDEX(Model!$R162:$V162,,MATCH(Model!AN$14,Model!$R$14:'Model'!$V$14,FALSE))*INDEX(Model!$X162:$AB162,MATCH(Model!AN$12+Model!AN$13,Model!$X$14:$AB$14,FALSE))</f>
        <v>0.58500000000000008</v>
      </c>
      <c r="AO162" s="23">
        <f>INDEX(Model!$R162:$V162,,MATCH(Model!AO$14,Model!$R$14:'Model'!$V$14,FALSE))*INDEX(Model!$X162:$AB162,MATCH(Model!AO$12+Model!AO$13,Model!$X$14:$AB$14,FALSE))</f>
        <v>0.95</v>
      </c>
      <c r="AP162" s="23">
        <f>INDEX(Model!$R162:$V162,,MATCH(Model!AP$14,Model!$R$14:'Model'!$V$14,FALSE))*INDEX(Model!$X162:$AB162,MATCH(Model!AP$12+Model!AP$13,Model!$X$14:$AB$14,FALSE))</f>
        <v>0.95</v>
      </c>
      <c r="AQ162" s="23">
        <f>INDEX(Model!$R162:$V162,,MATCH(Model!AQ$14,Model!$R$14:'Model'!$V$14,FALSE))*INDEX(Model!$X162:$AB162,MATCH(Model!AQ$12+Model!AQ$13,Model!$X$14:$AB$14,FALSE))</f>
        <v>0.95</v>
      </c>
      <c r="AR162" s="23">
        <f>INDEX(Model!$R162:$V162,,MATCH(Model!AR$14,Model!$R$14:'Model'!$V$14,FALSE))*INDEX(Model!$X162:$AB162,MATCH(Model!AR$12+Model!AR$13,Model!$X$14:$AB$14,FALSE))</f>
        <v>0.95</v>
      </c>
      <c r="AS162" s="23">
        <f>INDEX(Model!$R162:$V162,,MATCH(Model!AS$14,Model!$R$14:'Model'!$V$14,FALSE))*INDEX(Model!$X162:$AB162,MATCH(Model!AS$12+Model!AS$13,Model!$X$14:$AB$14,FALSE))</f>
        <v>0.61749999999999994</v>
      </c>
      <c r="AT162" s="23">
        <f>INDEX(Model!$R162:$V162,,MATCH(Model!AT$14,Model!$R$14:'Model'!$V$14,FALSE))*INDEX(Model!$X162:$AB162,MATCH(Model!AT$12+Model!AT$13,Model!$X$14:$AB$14,FALSE))</f>
        <v>0.8</v>
      </c>
      <c r="AU162" s="23">
        <f>INDEX(Model!$R162:$V162,,MATCH(Model!AU$14,Model!$R$14:'Model'!$V$14,FALSE))*INDEX(Model!$X162:$AB162,MATCH(Model!AU$12+Model!AU$13,Model!$X$14:$AB$14,FALSE))</f>
        <v>0.8</v>
      </c>
      <c r="AV162" s="23">
        <f>INDEX(Model!$R162:$V162,,MATCH(Model!AV$14,Model!$R$14:'Model'!$V$14,FALSE))*INDEX(Model!$X162:$AB162,MATCH(Model!AV$12+Model!AV$13,Model!$X$14:$AB$14,FALSE))</f>
        <v>0.8</v>
      </c>
      <c r="AW162" s="23">
        <f>INDEX(Model!$R162:$V162,,MATCH(Model!AW$14,Model!$R$14:'Model'!$V$14,FALSE))*INDEX(Model!$X162:$AB162,MATCH(Model!AW$12+Model!AW$13,Model!$X$14:$AB$14,FALSE))</f>
        <v>0.8</v>
      </c>
      <c r="AX162" s="23">
        <f>INDEX(Model!$R162:$V162,,MATCH(Model!AX$14,Model!$R$14:'Model'!$V$14,FALSE))*INDEX(Model!$X162:$AB162,MATCH(Model!AX$12+Model!AX$13,Model!$X$14:$AB$14,FALSE))</f>
        <v>0.52</v>
      </c>
      <c r="AY162" s="23">
        <f>INDEX(Model!$R162:$V162,,MATCH(Model!AY$14,Model!$R$14:'Model'!$V$14,FALSE))*INDEX(Model!$X162:$AB162,MATCH(Model!AY$12+Model!AY$13,Model!$X$14:$AB$14,FALSE))</f>
        <v>0.85</v>
      </c>
      <c r="AZ162" s="23">
        <f>INDEX(Model!$R162:$V162,,MATCH(Model!AZ$14,Model!$R$14:'Model'!$V$14,FALSE))*INDEX(Model!$X162:$AB162,MATCH(Model!AZ$12+Model!AZ$13,Model!$X$14:$AB$14,FALSE))</f>
        <v>0.85</v>
      </c>
      <c r="BA162" s="23">
        <f>INDEX(Model!$R162:$V162,,MATCH(Model!BA$14,Model!$R$14:'Model'!$V$14,FALSE))*INDEX(Model!$X162:$AB162,MATCH(Model!BA$12+Model!BA$13,Model!$X$14:$AB$14,FALSE))</f>
        <v>0.85</v>
      </c>
      <c r="BB162" s="23">
        <f>INDEX(Model!$R162:$V162,,MATCH(Model!BB$14,Model!$R$14:'Model'!$V$14,FALSE))*INDEX(Model!$X162:$AB162,MATCH(Model!BB$12+Model!BB$13,Model!$X$14:$AB$14,FALSE))</f>
        <v>0.85</v>
      </c>
      <c r="BC162" s="23">
        <f>INDEX(Model!$R162:$V162,,MATCH(Model!BC$14,Model!$R$14:'Model'!$V$14,FALSE))*INDEX(Model!$X162:$AB162,MATCH(Model!BC$12+Model!BC$13,Model!$X$14:$AB$14,FALSE))</f>
        <v>0.55249999999999999</v>
      </c>
      <c r="BD162" s="60"/>
      <c r="BE162" s="33">
        <f>Model!C162*1%</f>
        <v>78.592616840271901</v>
      </c>
      <c r="BF162" s="1"/>
      <c r="BG162" s="1"/>
      <c r="BH162" s="38">
        <f>IF(Model!$C162&lt;Model!CI$12,Model!CI$13,0)</f>
        <v>0</v>
      </c>
      <c r="BI162" s="38">
        <f>IF(Model!$C162&lt;Model!CJ$12,Model!CJ$13,0)</f>
        <v>0</v>
      </c>
      <c r="BJ162" s="38">
        <f>IF(Model!$C162&lt;Model!CK$12,Model!CK$13,0)</f>
        <v>0</v>
      </c>
      <c r="BK162" s="38">
        <f>IF(Model!$C162&lt;Model!CL$12,Model!CL$13,0)</f>
        <v>0</v>
      </c>
      <c r="BL162" s="38">
        <f>IF(Model!$C162&lt;Model!CM$12,Model!CM$13,0)</f>
        <v>0</v>
      </c>
      <c r="BM162" s="38">
        <f>IF(Model!$C162&lt;Model!CN$12,Model!CN$13,0)</f>
        <v>40</v>
      </c>
      <c r="BN162" s="38">
        <f>IF(Model!$C162&lt;Model!CO$12,Model!CO$13,0)</f>
        <v>40</v>
      </c>
      <c r="BO162" s="38">
        <f>IF(Model!$C162&lt;Model!CP$12,Model!CP$13,0)</f>
        <v>40</v>
      </c>
      <c r="BP162" s="38">
        <f>IF(Model!$C162&lt;Model!CQ$12,Model!CQ$13,0)</f>
        <v>40</v>
      </c>
      <c r="BQ162" s="38">
        <f>IF(Model!$C162&lt;Model!CR$12,Model!CR$13,0)</f>
        <v>40</v>
      </c>
      <c r="BR162" s="38">
        <f>IF(Model!$C162&lt;Model!CS$12,Model!CS$13,0)</f>
        <v>40</v>
      </c>
      <c r="BS162" s="38">
        <f>IF(Model!$C162&lt;Model!CT$12,Model!CT$13,0)</f>
        <v>40</v>
      </c>
      <c r="BT162" s="38">
        <f>IF(Model!$C162&lt;Model!CU$12,Model!CU$13,0)</f>
        <v>40</v>
      </c>
      <c r="BU162" s="38">
        <f>IF(Model!$C162&lt;Model!CV$12,Model!CV$13,0)</f>
        <v>40</v>
      </c>
      <c r="BV162" s="38">
        <f>IF(Model!$C162&lt;Model!CW$12,Model!CW$13,0)</f>
        <v>40</v>
      </c>
      <c r="BW162" s="38">
        <f>IF(Model!$C162&lt;Model!CX$12,Model!CX$13,0)</f>
        <v>60</v>
      </c>
      <c r="BX162" s="38">
        <f>IF(Model!$C162&lt;Model!CY$12,Model!CY$13,0)</f>
        <v>60</v>
      </c>
      <c r="BY162" s="38">
        <f>IF(Model!$C162&lt;Model!CZ$12,Model!CZ$13,0)</f>
        <v>60</v>
      </c>
      <c r="BZ162" s="38">
        <f>IF(Model!$C162&lt;Model!DA$12,Model!DA$13,0)</f>
        <v>60</v>
      </c>
      <c r="CA162" s="38">
        <f>IF(Model!$C162&lt;Model!DB$12,Model!DB$13,0)</f>
        <v>60</v>
      </c>
      <c r="CB162" s="38">
        <f>IF(Model!$C162&lt;Model!DC$12,Model!DC$13,0)</f>
        <v>60</v>
      </c>
      <c r="CC162" s="38">
        <f>IF(Model!$C162&lt;Model!DD$12,Model!DD$13,0)</f>
        <v>60</v>
      </c>
      <c r="CD162" s="38">
        <f>IF(Model!$C162&lt;Model!DE$12,Model!DE$13,0)</f>
        <v>60</v>
      </c>
      <c r="CE162" s="38">
        <f>IF(Model!$C162&lt;Model!DF$12,Model!DF$13,0)</f>
        <v>60</v>
      </c>
      <c r="CF162" s="38">
        <f>IF(Model!$C162&lt;Model!DG$12,Model!DG$13,0)</f>
        <v>60</v>
      </c>
      <c r="CG162" s="1"/>
      <c r="CH162" s="1"/>
      <c r="CI162" s="40">
        <f>Model!$BE162+Model!BH162-50</f>
        <v>28.592616840271901</v>
      </c>
      <c r="CJ162" s="40">
        <f>Model!$BE162+Model!BI162-50</f>
        <v>28.592616840271901</v>
      </c>
      <c r="CK162" s="40">
        <f>Model!$BE162+Model!BJ162-50</f>
        <v>28.592616840271901</v>
      </c>
      <c r="CL162" s="40">
        <f>Model!$BE162+Model!BK162-50</f>
        <v>28.592616840271901</v>
      </c>
      <c r="CM162" s="40">
        <f>Model!$BE162+Model!BL162-50</f>
        <v>28.592616840271901</v>
      </c>
      <c r="CN162" s="40">
        <f>Model!$BE162+Model!BM162-50</f>
        <v>68.592616840271901</v>
      </c>
      <c r="CO162" s="40">
        <f>Model!$BE162+Model!BN162-50</f>
        <v>68.592616840271901</v>
      </c>
      <c r="CP162" s="40">
        <f>Model!$BE162+Model!BO162-50</f>
        <v>68.592616840271901</v>
      </c>
      <c r="CQ162" s="40">
        <f>Model!$BE162+Model!BP162-50</f>
        <v>68.592616840271901</v>
      </c>
      <c r="CR162" s="40">
        <f>Model!$BE162+Model!BQ162-50</f>
        <v>68.592616840271901</v>
      </c>
      <c r="CS162" s="40">
        <f>Model!$BE162+Model!BR162-50</f>
        <v>68.592616840271901</v>
      </c>
      <c r="CT162" s="40">
        <f>Model!$BE162+Model!BS162-50</f>
        <v>68.592616840271901</v>
      </c>
      <c r="CU162" s="40">
        <f>Model!$BE162+Model!BT162-50</f>
        <v>68.592616840271901</v>
      </c>
      <c r="CV162" s="40">
        <f>Model!$BE162+Model!BU162-50</f>
        <v>68.592616840271901</v>
      </c>
      <c r="CW162" s="40">
        <f>Model!$BE162+Model!BV162-50</f>
        <v>68.592616840271901</v>
      </c>
      <c r="CX162" s="40">
        <f>Model!$BE162+Model!BW162-50</f>
        <v>88.592616840271887</v>
      </c>
      <c r="CY162" s="40">
        <f>Model!$BE162+Model!BX162-50</f>
        <v>88.592616840271887</v>
      </c>
      <c r="CZ162" s="40">
        <f>Model!$BE162+Model!BY162-50</f>
        <v>88.592616840271887</v>
      </c>
      <c r="DA162" s="40">
        <f>Model!$BE162+Model!BZ162-50</f>
        <v>88.592616840271887</v>
      </c>
      <c r="DB162" s="40">
        <f>Model!$BE162+Model!CA162-50</f>
        <v>88.592616840271887</v>
      </c>
      <c r="DC162" s="40">
        <f>Model!$BE162+Model!CB162-50</f>
        <v>88.592616840271887</v>
      </c>
      <c r="DD162" s="40">
        <f>Model!$BE162+Model!CC162-50</f>
        <v>88.592616840271887</v>
      </c>
      <c r="DE162" s="40">
        <f>Model!$BE162+Model!CD162-50</f>
        <v>88.592616840271887</v>
      </c>
      <c r="DF162" s="40">
        <f>Model!$BE162+Model!CE162-50</f>
        <v>88.592616840271887</v>
      </c>
      <c r="DG162" s="40">
        <f>Model!$BE162+Model!CF162-50</f>
        <v>88.592616840271887</v>
      </c>
      <c r="DH162" s="36"/>
      <c r="DI162" s="36"/>
      <c r="DJ162" s="40">
        <f>Model!AE162*Model!CI162</f>
        <v>28.592616840271901</v>
      </c>
      <c r="DK162" s="40">
        <f>Model!AF162*Model!CJ162</f>
        <v>28.592616840271901</v>
      </c>
      <c r="DL162" s="40">
        <f>Model!AG162*Model!CK162</f>
        <v>28.592616840271901</v>
      </c>
      <c r="DM162" s="40">
        <f>Model!AH162*Model!CL162</f>
        <v>28.592616840271901</v>
      </c>
      <c r="DN162" s="40">
        <f>Model!AI162*Model!CM162</f>
        <v>18.585200946176737</v>
      </c>
      <c r="DO162" s="40">
        <f>Model!AJ162*Model!CN162</f>
        <v>61.733355156244713</v>
      </c>
      <c r="DP162" s="40">
        <f>Model!AK162*Model!CO162</f>
        <v>61.733355156244713</v>
      </c>
      <c r="DQ162" s="40">
        <f>Model!AL162*Model!CP162</f>
        <v>61.733355156244713</v>
      </c>
      <c r="DR162" s="40">
        <f>Model!AM162*Model!CQ162</f>
        <v>61.733355156244713</v>
      </c>
      <c r="DS162" s="40">
        <f>Model!AN162*Model!CR162</f>
        <v>40.126680851559065</v>
      </c>
      <c r="DT162" s="40">
        <f>Model!AO162*Model!CS162</f>
        <v>65.162985998258307</v>
      </c>
      <c r="DU162" s="40">
        <f>Model!AP162*Model!CT162</f>
        <v>65.162985998258307</v>
      </c>
      <c r="DV162" s="40">
        <f>Model!AQ162*Model!CU162</f>
        <v>65.162985998258307</v>
      </c>
      <c r="DW162" s="40">
        <f>Model!AR162*Model!CV162</f>
        <v>65.162985998258307</v>
      </c>
      <c r="DX162" s="40">
        <f>Model!AS162*Model!CW162</f>
        <v>42.355940898867892</v>
      </c>
      <c r="DY162" s="40">
        <f>Model!AT162*Model!CX162</f>
        <v>70.87409347221751</v>
      </c>
      <c r="DZ162" s="40">
        <f>Model!AU162*Model!CY162</f>
        <v>70.87409347221751</v>
      </c>
      <c r="EA162" s="40">
        <f>Model!AV162*Model!CZ162</f>
        <v>70.87409347221751</v>
      </c>
      <c r="EB162" s="40">
        <f>Model!AW162*Model!DA162</f>
        <v>70.87409347221751</v>
      </c>
      <c r="EC162" s="40">
        <f>Model!AX162*Model!DB162</f>
        <v>46.068160756941381</v>
      </c>
      <c r="ED162" s="40">
        <f>Model!AY162*Model!DC162</f>
        <v>75.303724314231104</v>
      </c>
      <c r="EE162" s="40">
        <f>Model!AZ162*Model!DD162</f>
        <v>75.303724314231104</v>
      </c>
      <c r="EF162" s="40">
        <f>Model!BA162*Model!DE162</f>
        <v>75.303724314231104</v>
      </c>
      <c r="EG162" s="40">
        <f>Model!BB162*Model!DF162</f>
        <v>75.303724314231104</v>
      </c>
      <c r="EH162" s="40">
        <f>Model!BC162*Model!DG162</f>
        <v>48.947420804250214</v>
      </c>
      <c r="EI162" s="36"/>
      <c r="EJ162" s="36"/>
      <c r="EK162" s="36"/>
      <c r="EL162" s="36"/>
      <c r="EM162" s="36"/>
      <c r="EN162" s="36"/>
      <c r="EO162" s="36"/>
      <c r="EP162" s="36"/>
      <c r="EQ162" s="36"/>
      <c r="ER162" s="36"/>
      <c r="ES162" s="36"/>
      <c r="ET162" s="36"/>
      <c r="EU162" s="36"/>
    </row>
    <row r="163" spans="1:151">
      <c r="A163">
        <v>1123</v>
      </c>
      <c r="B163" s="29">
        <f>INDEX('Customer Longevity'!$A$7:$A$206,MATCH(Scratch!A163,'Customer Longevity'!$B$7:$B$206,0))</f>
        <v>3.1634610864125392</v>
      </c>
      <c r="C163" s="3">
        <f ca="1">VLOOKUP(A163,'Average Balance'!A:B,2,FALSE)</f>
        <v>7700.6464317239279</v>
      </c>
      <c r="D163" s="3"/>
      <c r="E163" s="29">
        <f>INDEX('Distance to Each Branch'!$C$7:$C$806,MATCH(Scratch!$A163&amp;Scratch!E$14,'Distance to Each Branch'!$K$7:$K$806,0))</f>
        <v>6.6741540194238356</v>
      </c>
      <c r="F163" s="29">
        <f>INDEX('Distance to Each Branch'!$C$7:$C$806,MATCH(Scratch!$A163&amp;Scratch!F$14,'Distance to Each Branch'!$K$7:$K$806,0))</f>
        <v>0.93477983630091721</v>
      </c>
      <c r="G163" s="29">
        <f>INDEX('Distance to Each Branch'!$C$7:$C$806,MATCH(Scratch!$A163&amp;Scratch!G$14,'Distance to Each Branch'!$K$7:$K$806,0))</f>
        <v>3.9981766115187858</v>
      </c>
      <c r="H163" s="29">
        <f>INDEX('Distance to Each Branch'!$C$7:$C$806,MATCH(Scratch!$A163&amp;Scratch!H$14,'Distance to Each Branch'!$K$7:$K$806,0))</f>
        <v>0.81561379824062619</v>
      </c>
      <c r="I163" s="29" t="str">
        <f t="shared" si="27"/>
        <v>Branch D</v>
      </c>
      <c r="K163" s="34">
        <f>MIN(Model!E163:'Model'!H163)</f>
        <v>0.81561379824062619</v>
      </c>
      <c r="L163" s="34">
        <v>0</v>
      </c>
      <c r="M163" s="29">
        <f>IF(Model!E163=Model!$K163,SMALL(Model!$E163:'Model'!$H163,2)-Model!$K163,0)</f>
        <v>0</v>
      </c>
      <c r="N163" s="29">
        <f>IF(Model!F163=Model!$K163,SMALL(Model!$E163:'Model'!$H163,2)-Model!$K163,0)</f>
        <v>0</v>
      </c>
      <c r="O163" s="29">
        <f>IF(Model!G163=Model!$K163,SMALL(Model!$E163:'Model'!$H163,2)-Model!$K163,0)</f>
        <v>0</v>
      </c>
      <c r="P163" s="29">
        <f>IF(Model!H163=Model!$K163,SMALL(Model!$E163:'Model'!$H163,2)-Model!$K163,0)</f>
        <v>0.11916603806029102</v>
      </c>
      <c r="R163" s="23">
        <v>1</v>
      </c>
      <c r="S163" s="23">
        <f>(1-IF(Model!M163=0,0,INDEX('Branch Closure Driven Attrition'!$D$9:$G$12,MATCH(Model!$B163,'Branch Closure Driven Attrition'!$C$9:$C$12,TRUE),MATCH(Model!M163,'Branch Closure Driven Attrition'!$D$8:$G$8,TRUE))))</f>
        <v>1</v>
      </c>
      <c r="T163" s="23">
        <f>(1-IF(Model!N163=0,0,INDEX('Branch Closure Driven Attrition'!$D$9:$G$12,MATCH(Model!$B163,'Branch Closure Driven Attrition'!$C$9:$C$12,TRUE),MATCH(Model!N163,'Branch Closure Driven Attrition'!$D$8:$G$8,TRUE))))</f>
        <v>1</v>
      </c>
      <c r="U163" s="23">
        <f>(1-IF(Model!O163=0,0,INDEX('Branch Closure Driven Attrition'!$D$9:$G$12,MATCH(Model!$B163,'Branch Closure Driven Attrition'!$C$9:$C$12,TRUE),MATCH(Model!O163,'Branch Closure Driven Attrition'!$D$8:$G$8,TRUE))))</f>
        <v>1</v>
      </c>
      <c r="V163" s="23">
        <f>(1-IF(Model!P163=0,0,INDEX('Branch Closure Driven Attrition'!$D$9:$G$12,MATCH(Model!$B163,'Branch Closure Driven Attrition'!$C$9:$C$12,TRUE),MATCH(Model!P163,'Branch Closure Driven Attrition'!$D$8:$G$8,TRUE))))</f>
        <v>0.75</v>
      </c>
      <c r="W163" s="29"/>
      <c r="X163" s="23">
        <f>Model!R163</f>
        <v>1</v>
      </c>
      <c r="Y163" s="23">
        <f>IF(Model!$C163&lt;'Fee Driven Attrition'!$I$8,1-IF(Model!Y$13='Fee Driven Attrition'!$J$7,'Fee Driven Attrition'!$J$8,'Fee Driven Attrition'!$K$8),1)</f>
        <v>0.9</v>
      </c>
      <c r="Z163" s="23">
        <f>IF(Model!$C163&lt;'Fee Driven Attrition'!$I$9,1-IF(Model!Z$13='Fee Driven Attrition'!$J$7,'Fee Driven Attrition'!$J$9,'Fee Driven Attrition'!$K$9),1)</f>
        <v>0.95</v>
      </c>
      <c r="AA163" s="23">
        <f>IF(Model!$C163&lt;'Fee Driven Attrition'!$I$8,1-IF(Model!AA$13='Fee Driven Attrition'!$J$7,'Fee Driven Attrition'!$J$8,'Fee Driven Attrition'!$K$8),1)</f>
        <v>0.8</v>
      </c>
      <c r="AB163" s="23">
        <f>IF(Model!$C163&lt;'Fee Driven Attrition'!$I$9,1-IF(Model!AB$13='Fee Driven Attrition'!$J$7,'Fee Driven Attrition'!$J$9,'Fee Driven Attrition'!$K$9),1)</f>
        <v>0.85</v>
      </c>
      <c r="AC163" s="29"/>
      <c r="AD163" s="23"/>
      <c r="AE163" s="23">
        <f>INDEX(Model!$R163:$V163,,MATCH(Model!AE$14,Model!$R$14:'Model'!$V$14,FALSE))*INDEX(Model!$X163:$AB163,MATCH(Model!AE$12+Model!AE$13,Model!$X$14:$AB$14,FALSE))</f>
        <v>1</v>
      </c>
      <c r="AF163" s="23">
        <f>INDEX(Model!$R163:$V163,,MATCH(Model!AF$14,Model!$R$14:'Model'!$V$14,FALSE))*INDEX(Model!$X163:$AB163,MATCH(Model!AF$12+Model!AF$13,Model!$X$14:$AB$14,FALSE))</f>
        <v>1</v>
      </c>
      <c r="AG163" s="23">
        <f>INDEX(Model!$R163:$V163,,MATCH(Model!AG$14,Model!$R$14:'Model'!$V$14,FALSE))*INDEX(Model!$X163:$AB163,MATCH(Model!AG$12+Model!AG$13,Model!$X$14:$AB$14,FALSE))</f>
        <v>1</v>
      </c>
      <c r="AH163" s="23">
        <f>INDEX(Model!$R163:$V163,,MATCH(Model!AH$14,Model!$R$14:'Model'!$V$14,FALSE))*INDEX(Model!$X163:$AB163,MATCH(Model!AH$12+Model!AH$13,Model!$X$14:$AB$14,FALSE))</f>
        <v>1</v>
      </c>
      <c r="AI163" s="23">
        <f>INDEX(Model!$R163:$V163,,MATCH(Model!AI$14,Model!$R$14:'Model'!$V$14,FALSE))*INDEX(Model!$X163:$AB163,MATCH(Model!AI$12+Model!AI$13,Model!$X$14:$AB$14,FALSE))</f>
        <v>0.75</v>
      </c>
      <c r="AJ163" s="23">
        <f>INDEX(Model!$R163:$V163,,MATCH(Model!AJ$14,Model!$R$14:'Model'!$V$14,FALSE))*INDEX(Model!$X163:$AB163,MATCH(Model!AJ$12+Model!AJ$13,Model!$X$14:$AB$14,FALSE))</f>
        <v>0.9</v>
      </c>
      <c r="AK163" s="23">
        <f>INDEX(Model!$R163:$V163,,MATCH(Model!AK$14,Model!$R$14:'Model'!$V$14,FALSE))*INDEX(Model!$X163:$AB163,MATCH(Model!AK$12+Model!AK$13,Model!$X$14:$AB$14,FALSE))</f>
        <v>0.9</v>
      </c>
      <c r="AL163" s="23">
        <f>INDEX(Model!$R163:$V163,,MATCH(Model!AL$14,Model!$R$14:'Model'!$V$14,FALSE))*INDEX(Model!$X163:$AB163,MATCH(Model!AL$12+Model!AL$13,Model!$X$14:$AB$14,FALSE))</f>
        <v>0.9</v>
      </c>
      <c r="AM163" s="23">
        <f>INDEX(Model!$R163:$V163,,MATCH(Model!AM$14,Model!$R$14:'Model'!$V$14,FALSE))*INDEX(Model!$X163:$AB163,MATCH(Model!AM$12+Model!AM$13,Model!$X$14:$AB$14,FALSE))</f>
        <v>0.9</v>
      </c>
      <c r="AN163" s="23">
        <f>INDEX(Model!$R163:$V163,,MATCH(Model!AN$14,Model!$R$14:'Model'!$V$14,FALSE))*INDEX(Model!$X163:$AB163,MATCH(Model!AN$12+Model!AN$13,Model!$X$14:$AB$14,FALSE))</f>
        <v>0.67500000000000004</v>
      </c>
      <c r="AO163" s="23">
        <f>INDEX(Model!$R163:$V163,,MATCH(Model!AO$14,Model!$R$14:'Model'!$V$14,FALSE))*INDEX(Model!$X163:$AB163,MATCH(Model!AO$12+Model!AO$13,Model!$X$14:$AB$14,FALSE))</f>
        <v>0.95</v>
      </c>
      <c r="AP163" s="23">
        <f>INDEX(Model!$R163:$V163,,MATCH(Model!AP$14,Model!$R$14:'Model'!$V$14,FALSE))*INDEX(Model!$X163:$AB163,MATCH(Model!AP$12+Model!AP$13,Model!$X$14:$AB$14,FALSE))</f>
        <v>0.95</v>
      </c>
      <c r="AQ163" s="23">
        <f>INDEX(Model!$R163:$V163,,MATCH(Model!AQ$14,Model!$R$14:'Model'!$V$14,FALSE))*INDEX(Model!$X163:$AB163,MATCH(Model!AQ$12+Model!AQ$13,Model!$X$14:$AB$14,FALSE))</f>
        <v>0.95</v>
      </c>
      <c r="AR163" s="23">
        <f>INDEX(Model!$R163:$V163,,MATCH(Model!AR$14,Model!$R$14:'Model'!$V$14,FALSE))*INDEX(Model!$X163:$AB163,MATCH(Model!AR$12+Model!AR$13,Model!$X$14:$AB$14,FALSE))</f>
        <v>0.95</v>
      </c>
      <c r="AS163" s="23">
        <f>INDEX(Model!$R163:$V163,,MATCH(Model!AS$14,Model!$R$14:'Model'!$V$14,FALSE))*INDEX(Model!$X163:$AB163,MATCH(Model!AS$12+Model!AS$13,Model!$X$14:$AB$14,FALSE))</f>
        <v>0.71249999999999991</v>
      </c>
      <c r="AT163" s="23">
        <f>INDEX(Model!$R163:$V163,,MATCH(Model!AT$14,Model!$R$14:'Model'!$V$14,FALSE))*INDEX(Model!$X163:$AB163,MATCH(Model!AT$12+Model!AT$13,Model!$X$14:$AB$14,FALSE))</f>
        <v>0.8</v>
      </c>
      <c r="AU163" s="23">
        <f>INDEX(Model!$R163:$V163,,MATCH(Model!AU$14,Model!$R$14:'Model'!$V$14,FALSE))*INDEX(Model!$X163:$AB163,MATCH(Model!AU$12+Model!AU$13,Model!$X$14:$AB$14,FALSE))</f>
        <v>0.8</v>
      </c>
      <c r="AV163" s="23">
        <f>INDEX(Model!$R163:$V163,,MATCH(Model!AV$14,Model!$R$14:'Model'!$V$14,FALSE))*INDEX(Model!$X163:$AB163,MATCH(Model!AV$12+Model!AV$13,Model!$X$14:$AB$14,FALSE))</f>
        <v>0.8</v>
      </c>
      <c r="AW163" s="23">
        <f>INDEX(Model!$R163:$V163,,MATCH(Model!AW$14,Model!$R$14:'Model'!$V$14,FALSE))*INDEX(Model!$X163:$AB163,MATCH(Model!AW$12+Model!AW$13,Model!$X$14:$AB$14,FALSE))</f>
        <v>0.8</v>
      </c>
      <c r="AX163" s="23">
        <f>INDEX(Model!$R163:$V163,,MATCH(Model!AX$14,Model!$R$14:'Model'!$V$14,FALSE))*INDEX(Model!$X163:$AB163,MATCH(Model!AX$12+Model!AX$13,Model!$X$14:$AB$14,FALSE))</f>
        <v>0.60000000000000009</v>
      </c>
      <c r="AY163" s="23">
        <f>INDEX(Model!$R163:$V163,,MATCH(Model!AY$14,Model!$R$14:'Model'!$V$14,FALSE))*INDEX(Model!$X163:$AB163,MATCH(Model!AY$12+Model!AY$13,Model!$X$14:$AB$14,FALSE))</f>
        <v>0.85</v>
      </c>
      <c r="AZ163" s="23">
        <f>INDEX(Model!$R163:$V163,,MATCH(Model!AZ$14,Model!$R$14:'Model'!$V$14,FALSE))*INDEX(Model!$X163:$AB163,MATCH(Model!AZ$12+Model!AZ$13,Model!$X$14:$AB$14,FALSE))</f>
        <v>0.85</v>
      </c>
      <c r="BA163" s="23">
        <f>INDEX(Model!$R163:$V163,,MATCH(Model!BA$14,Model!$R$14:'Model'!$V$14,FALSE))*INDEX(Model!$X163:$AB163,MATCH(Model!BA$12+Model!BA$13,Model!$X$14:$AB$14,FALSE))</f>
        <v>0.85</v>
      </c>
      <c r="BB163" s="23">
        <f>INDEX(Model!$R163:$V163,,MATCH(Model!BB$14,Model!$R$14:'Model'!$V$14,FALSE))*INDEX(Model!$X163:$AB163,MATCH(Model!BB$12+Model!BB$13,Model!$X$14:$AB$14,FALSE))</f>
        <v>0.85</v>
      </c>
      <c r="BC163" s="23">
        <f>INDEX(Model!$R163:$V163,,MATCH(Model!BC$14,Model!$R$14:'Model'!$V$14,FALSE))*INDEX(Model!$X163:$AB163,MATCH(Model!BC$12+Model!BC$13,Model!$X$14:$AB$14,FALSE))</f>
        <v>0.63749999999999996</v>
      </c>
      <c r="BD163" s="60"/>
      <c r="BE163" s="33">
        <f>Model!C163*1%</f>
        <v>77.006464317239278</v>
      </c>
      <c r="BF163" s="1"/>
      <c r="BG163" s="1"/>
      <c r="BH163" s="38">
        <f>IF(Model!$C163&lt;Model!CI$12,Model!CI$13,0)</f>
        <v>0</v>
      </c>
      <c r="BI163" s="38">
        <f>IF(Model!$C163&lt;Model!CJ$12,Model!CJ$13,0)</f>
        <v>0</v>
      </c>
      <c r="BJ163" s="38">
        <f>IF(Model!$C163&lt;Model!CK$12,Model!CK$13,0)</f>
        <v>0</v>
      </c>
      <c r="BK163" s="38">
        <f>IF(Model!$C163&lt;Model!CL$12,Model!CL$13,0)</f>
        <v>0</v>
      </c>
      <c r="BL163" s="38">
        <f>IF(Model!$C163&lt;Model!CM$12,Model!CM$13,0)</f>
        <v>0</v>
      </c>
      <c r="BM163" s="38">
        <f>IF(Model!$C163&lt;Model!CN$12,Model!CN$13,0)</f>
        <v>40</v>
      </c>
      <c r="BN163" s="38">
        <f>IF(Model!$C163&lt;Model!CO$12,Model!CO$13,0)</f>
        <v>40</v>
      </c>
      <c r="BO163" s="38">
        <f>IF(Model!$C163&lt;Model!CP$12,Model!CP$13,0)</f>
        <v>40</v>
      </c>
      <c r="BP163" s="38">
        <f>IF(Model!$C163&lt;Model!CQ$12,Model!CQ$13,0)</f>
        <v>40</v>
      </c>
      <c r="BQ163" s="38">
        <f>IF(Model!$C163&lt;Model!CR$12,Model!CR$13,0)</f>
        <v>40</v>
      </c>
      <c r="BR163" s="38">
        <f>IF(Model!$C163&lt;Model!CS$12,Model!CS$13,0)</f>
        <v>40</v>
      </c>
      <c r="BS163" s="38">
        <f>IF(Model!$C163&lt;Model!CT$12,Model!CT$13,0)</f>
        <v>40</v>
      </c>
      <c r="BT163" s="38">
        <f>IF(Model!$C163&lt;Model!CU$12,Model!CU$13,0)</f>
        <v>40</v>
      </c>
      <c r="BU163" s="38">
        <f>IF(Model!$C163&lt;Model!CV$12,Model!CV$13,0)</f>
        <v>40</v>
      </c>
      <c r="BV163" s="38">
        <f>IF(Model!$C163&lt;Model!CW$12,Model!CW$13,0)</f>
        <v>40</v>
      </c>
      <c r="BW163" s="38">
        <f>IF(Model!$C163&lt;Model!CX$12,Model!CX$13,0)</f>
        <v>60</v>
      </c>
      <c r="BX163" s="38">
        <f>IF(Model!$C163&lt;Model!CY$12,Model!CY$13,0)</f>
        <v>60</v>
      </c>
      <c r="BY163" s="38">
        <f>IF(Model!$C163&lt;Model!CZ$12,Model!CZ$13,0)</f>
        <v>60</v>
      </c>
      <c r="BZ163" s="38">
        <f>IF(Model!$C163&lt;Model!DA$12,Model!DA$13,0)</f>
        <v>60</v>
      </c>
      <c r="CA163" s="38">
        <f>IF(Model!$C163&lt;Model!DB$12,Model!DB$13,0)</f>
        <v>60</v>
      </c>
      <c r="CB163" s="38">
        <f>IF(Model!$C163&lt;Model!DC$12,Model!DC$13,0)</f>
        <v>60</v>
      </c>
      <c r="CC163" s="38">
        <f>IF(Model!$C163&lt;Model!DD$12,Model!DD$13,0)</f>
        <v>60</v>
      </c>
      <c r="CD163" s="38">
        <f>IF(Model!$C163&lt;Model!DE$12,Model!DE$13,0)</f>
        <v>60</v>
      </c>
      <c r="CE163" s="38">
        <f>IF(Model!$C163&lt;Model!DF$12,Model!DF$13,0)</f>
        <v>60</v>
      </c>
      <c r="CF163" s="38">
        <f>IF(Model!$C163&lt;Model!DG$12,Model!DG$13,0)</f>
        <v>60</v>
      </c>
      <c r="CG163" s="1"/>
      <c r="CH163" s="1"/>
      <c r="CI163" s="40">
        <f>Model!$BE163+Model!BH163-50</f>
        <v>27.006464317239278</v>
      </c>
      <c r="CJ163" s="40">
        <f>Model!$BE163+Model!BI163-50</f>
        <v>27.006464317239278</v>
      </c>
      <c r="CK163" s="40">
        <f>Model!$BE163+Model!BJ163-50</f>
        <v>27.006464317239278</v>
      </c>
      <c r="CL163" s="40">
        <f>Model!$BE163+Model!BK163-50</f>
        <v>27.006464317239278</v>
      </c>
      <c r="CM163" s="40">
        <f>Model!$BE163+Model!BL163-50</f>
        <v>27.006464317239278</v>
      </c>
      <c r="CN163" s="40">
        <f>Model!$BE163+Model!BM163-50</f>
        <v>67.006464317239278</v>
      </c>
      <c r="CO163" s="40">
        <f>Model!$BE163+Model!BN163-50</f>
        <v>67.006464317239278</v>
      </c>
      <c r="CP163" s="40">
        <f>Model!$BE163+Model!BO163-50</f>
        <v>67.006464317239278</v>
      </c>
      <c r="CQ163" s="40">
        <f>Model!$BE163+Model!BP163-50</f>
        <v>67.006464317239278</v>
      </c>
      <c r="CR163" s="40">
        <f>Model!$BE163+Model!BQ163-50</f>
        <v>67.006464317239278</v>
      </c>
      <c r="CS163" s="40">
        <f>Model!$BE163+Model!BR163-50</f>
        <v>67.006464317239278</v>
      </c>
      <c r="CT163" s="40">
        <f>Model!$BE163+Model!BS163-50</f>
        <v>67.006464317239278</v>
      </c>
      <c r="CU163" s="40">
        <f>Model!$BE163+Model!BT163-50</f>
        <v>67.006464317239278</v>
      </c>
      <c r="CV163" s="40">
        <f>Model!$BE163+Model!BU163-50</f>
        <v>67.006464317239278</v>
      </c>
      <c r="CW163" s="40">
        <f>Model!$BE163+Model!BV163-50</f>
        <v>67.006464317239278</v>
      </c>
      <c r="CX163" s="40">
        <f>Model!$BE163+Model!BW163-50</f>
        <v>87.006464317239278</v>
      </c>
      <c r="CY163" s="40">
        <f>Model!$BE163+Model!BX163-50</f>
        <v>87.006464317239278</v>
      </c>
      <c r="CZ163" s="40">
        <f>Model!$BE163+Model!BY163-50</f>
        <v>87.006464317239278</v>
      </c>
      <c r="DA163" s="40">
        <f>Model!$BE163+Model!BZ163-50</f>
        <v>87.006464317239278</v>
      </c>
      <c r="DB163" s="40">
        <f>Model!$BE163+Model!CA163-50</f>
        <v>87.006464317239278</v>
      </c>
      <c r="DC163" s="40">
        <f>Model!$BE163+Model!CB163-50</f>
        <v>87.006464317239278</v>
      </c>
      <c r="DD163" s="40">
        <f>Model!$BE163+Model!CC163-50</f>
        <v>87.006464317239278</v>
      </c>
      <c r="DE163" s="40">
        <f>Model!$BE163+Model!CD163-50</f>
        <v>87.006464317239278</v>
      </c>
      <c r="DF163" s="40">
        <f>Model!$BE163+Model!CE163-50</f>
        <v>87.006464317239278</v>
      </c>
      <c r="DG163" s="40">
        <f>Model!$BE163+Model!CF163-50</f>
        <v>87.006464317239278</v>
      </c>
      <c r="DH163" s="36"/>
      <c r="DI163" s="36"/>
      <c r="DJ163" s="40">
        <f>Model!AE163*Model!CI163</f>
        <v>27.006464317239278</v>
      </c>
      <c r="DK163" s="40">
        <f>Model!AF163*Model!CJ163</f>
        <v>27.006464317239278</v>
      </c>
      <c r="DL163" s="40">
        <f>Model!AG163*Model!CK163</f>
        <v>27.006464317239278</v>
      </c>
      <c r="DM163" s="40">
        <f>Model!AH163*Model!CL163</f>
        <v>27.006464317239278</v>
      </c>
      <c r="DN163" s="40">
        <f>Model!AI163*Model!CM163</f>
        <v>20.254848237929458</v>
      </c>
      <c r="DO163" s="40">
        <f>Model!AJ163*Model!CN163</f>
        <v>60.305817885515353</v>
      </c>
      <c r="DP163" s="40">
        <f>Model!AK163*Model!CO163</f>
        <v>60.305817885515353</v>
      </c>
      <c r="DQ163" s="40">
        <f>Model!AL163*Model!CP163</f>
        <v>60.305817885515353</v>
      </c>
      <c r="DR163" s="40">
        <f>Model!AM163*Model!CQ163</f>
        <v>60.305817885515353</v>
      </c>
      <c r="DS163" s="40">
        <f>Model!AN163*Model!CR163</f>
        <v>45.229363414136515</v>
      </c>
      <c r="DT163" s="40">
        <f>Model!AO163*Model!CS163</f>
        <v>63.656141101377308</v>
      </c>
      <c r="DU163" s="40">
        <f>Model!AP163*Model!CT163</f>
        <v>63.656141101377308</v>
      </c>
      <c r="DV163" s="40">
        <f>Model!AQ163*Model!CU163</f>
        <v>63.656141101377308</v>
      </c>
      <c r="DW163" s="40">
        <f>Model!AR163*Model!CV163</f>
        <v>63.656141101377308</v>
      </c>
      <c r="DX163" s="40">
        <f>Model!AS163*Model!CW163</f>
        <v>47.742105826032983</v>
      </c>
      <c r="DY163" s="40">
        <f>Model!AT163*Model!CX163</f>
        <v>69.605171453791428</v>
      </c>
      <c r="DZ163" s="40">
        <f>Model!AU163*Model!CY163</f>
        <v>69.605171453791428</v>
      </c>
      <c r="EA163" s="40">
        <f>Model!AV163*Model!CZ163</f>
        <v>69.605171453791428</v>
      </c>
      <c r="EB163" s="40">
        <f>Model!AW163*Model!DA163</f>
        <v>69.605171453791428</v>
      </c>
      <c r="EC163" s="40">
        <f>Model!AX163*Model!DB163</f>
        <v>52.203878590343571</v>
      </c>
      <c r="ED163" s="40">
        <f>Model!AY163*Model!DC163</f>
        <v>73.95549466965339</v>
      </c>
      <c r="EE163" s="40">
        <f>Model!AZ163*Model!DD163</f>
        <v>73.95549466965339</v>
      </c>
      <c r="EF163" s="40">
        <f>Model!BA163*Model!DE163</f>
        <v>73.95549466965339</v>
      </c>
      <c r="EG163" s="40">
        <f>Model!BB163*Model!DF163</f>
        <v>73.95549466965339</v>
      </c>
      <c r="EH163" s="40">
        <f>Model!BC163*Model!DG163</f>
        <v>55.466621002240039</v>
      </c>
      <c r="EI163" s="36"/>
      <c r="EJ163" s="36"/>
      <c r="EK163" s="36"/>
      <c r="EL163" s="36"/>
      <c r="EM163" s="36"/>
      <c r="EN163" s="36"/>
      <c r="EO163" s="36"/>
      <c r="EP163" s="36"/>
      <c r="EQ163" s="36"/>
      <c r="ER163" s="36"/>
      <c r="ES163" s="36"/>
      <c r="ET163" s="36"/>
      <c r="EU163" s="36"/>
    </row>
    <row r="164" spans="1:151">
      <c r="A164">
        <v>1028</v>
      </c>
      <c r="B164" s="29">
        <f>INDEX('Customer Longevity'!$A$7:$A$206,MATCH(Scratch!A164,'Customer Longevity'!$B$7:$B$206,0))</f>
        <v>10.903210861667826</v>
      </c>
      <c r="C164" s="3">
        <f ca="1">VLOOKUP(A164,'Average Balance'!A:B,2,FALSE)</f>
        <v>27812.839875432321</v>
      </c>
      <c r="D164" s="3"/>
      <c r="E164" s="29">
        <f>INDEX('Distance to Each Branch'!$C$7:$C$806,MATCH(Scratch!$A164&amp;Scratch!E$14,'Distance to Each Branch'!$K$7:$K$806,0))</f>
        <v>6.3080793045417902</v>
      </c>
      <c r="F164" s="29">
        <f>INDEX('Distance to Each Branch'!$C$7:$C$806,MATCH(Scratch!$A164&amp;Scratch!F$14,'Distance to Each Branch'!$K$7:$K$806,0))</f>
        <v>1.2869439650315493</v>
      </c>
      <c r="G164" s="29">
        <f>INDEX('Distance to Each Branch'!$C$7:$C$806,MATCH(Scratch!$A164&amp;Scratch!G$14,'Distance to Each Branch'!$K$7:$K$806,0))</f>
        <v>1.9234877902683698</v>
      </c>
      <c r="H164" s="29">
        <f>INDEX('Distance to Each Branch'!$C$7:$C$806,MATCH(Scratch!$A164&amp;Scratch!H$14,'Distance to Each Branch'!$K$7:$K$806,0))</f>
        <v>1.2878367990739312</v>
      </c>
      <c r="I164" s="29" t="str">
        <f t="shared" si="27"/>
        <v>Branch B</v>
      </c>
      <c r="K164" s="34">
        <f>MIN(Model!E164:'Model'!H164)</f>
        <v>1.2869439650315493</v>
      </c>
      <c r="L164" s="34">
        <v>0</v>
      </c>
      <c r="M164" s="29">
        <f>IF(Model!E164=Model!$K164,SMALL(Model!$E164:'Model'!$H164,2)-Model!$K164,0)</f>
        <v>0</v>
      </c>
      <c r="N164" s="29">
        <f>IF(Model!F164=Model!$K164,SMALL(Model!$E164:'Model'!$H164,2)-Model!$K164,0)</f>
        <v>8.9283404238194031E-4</v>
      </c>
      <c r="O164" s="29">
        <f>IF(Model!G164=Model!$K164,SMALL(Model!$E164:'Model'!$H164,2)-Model!$K164,0)</f>
        <v>0</v>
      </c>
      <c r="P164" s="29">
        <f>IF(Model!H164=Model!$K164,SMALL(Model!$E164:'Model'!$H164,2)-Model!$K164,0)</f>
        <v>0</v>
      </c>
      <c r="R164" s="23">
        <v>1</v>
      </c>
      <c r="S164" s="23">
        <f>(1-IF(Model!M164=0,0,INDEX('Branch Closure Driven Attrition'!$D$9:$G$12,MATCH(Model!$B164,'Branch Closure Driven Attrition'!$C$9:$C$12,TRUE),MATCH(Model!M164,'Branch Closure Driven Attrition'!$D$8:$G$8,TRUE))))</f>
        <v>1</v>
      </c>
      <c r="T164" s="23">
        <f>(1-IF(Model!N164=0,0,INDEX('Branch Closure Driven Attrition'!$D$9:$G$12,MATCH(Model!$B164,'Branch Closure Driven Attrition'!$C$9:$C$12,TRUE),MATCH(Model!N164,'Branch Closure Driven Attrition'!$D$8:$G$8,TRUE))))</f>
        <v>0.8</v>
      </c>
      <c r="U164" s="23">
        <f>(1-IF(Model!O164=0,0,INDEX('Branch Closure Driven Attrition'!$D$9:$G$12,MATCH(Model!$B164,'Branch Closure Driven Attrition'!$C$9:$C$12,TRUE),MATCH(Model!O164,'Branch Closure Driven Attrition'!$D$8:$G$8,TRUE))))</f>
        <v>1</v>
      </c>
      <c r="V164" s="23">
        <f>(1-IF(Model!P164=0,0,INDEX('Branch Closure Driven Attrition'!$D$9:$G$12,MATCH(Model!$B164,'Branch Closure Driven Attrition'!$C$9:$C$12,TRUE),MATCH(Model!P164,'Branch Closure Driven Attrition'!$D$8:$G$8,TRUE))))</f>
        <v>1</v>
      </c>
      <c r="W164" s="29"/>
      <c r="X164" s="23">
        <f>Model!R164</f>
        <v>1</v>
      </c>
      <c r="Y164" s="23">
        <f>IF(Model!$C164&lt;'Fee Driven Attrition'!$I$8,1-IF(Model!Y$13='Fee Driven Attrition'!$J$7,'Fee Driven Attrition'!$J$8,'Fee Driven Attrition'!$K$8),1)</f>
        <v>1</v>
      </c>
      <c r="Z164" s="23">
        <f>IF(Model!$C164&lt;'Fee Driven Attrition'!$I$9,1-IF(Model!Z$13='Fee Driven Attrition'!$J$7,'Fee Driven Attrition'!$J$9,'Fee Driven Attrition'!$K$9),1)</f>
        <v>1</v>
      </c>
      <c r="AA164" s="23">
        <f>IF(Model!$C164&lt;'Fee Driven Attrition'!$I$8,1-IF(Model!AA$13='Fee Driven Attrition'!$J$7,'Fee Driven Attrition'!$J$8,'Fee Driven Attrition'!$K$8),1)</f>
        <v>1</v>
      </c>
      <c r="AB164" s="23">
        <f>IF(Model!$C164&lt;'Fee Driven Attrition'!$I$9,1-IF(Model!AB$13='Fee Driven Attrition'!$J$7,'Fee Driven Attrition'!$J$9,'Fee Driven Attrition'!$K$9),1)</f>
        <v>1</v>
      </c>
      <c r="AC164" s="29"/>
      <c r="AD164" s="23"/>
      <c r="AE164" s="23">
        <f>INDEX(Model!$R164:$V164,,MATCH(Model!AE$14,Model!$R$14:'Model'!$V$14,FALSE))*INDEX(Model!$X164:$AB164,MATCH(Model!AE$12+Model!AE$13,Model!$X$14:$AB$14,FALSE))</f>
        <v>1</v>
      </c>
      <c r="AF164" s="23">
        <f>INDEX(Model!$R164:$V164,,MATCH(Model!AF$14,Model!$R$14:'Model'!$V$14,FALSE))*INDEX(Model!$X164:$AB164,MATCH(Model!AF$12+Model!AF$13,Model!$X$14:$AB$14,FALSE))</f>
        <v>1</v>
      </c>
      <c r="AG164" s="23">
        <f>INDEX(Model!$R164:$V164,,MATCH(Model!AG$14,Model!$R$14:'Model'!$V$14,FALSE))*INDEX(Model!$X164:$AB164,MATCH(Model!AG$12+Model!AG$13,Model!$X$14:$AB$14,FALSE))</f>
        <v>0.8</v>
      </c>
      <c r="AH164" s="23">
        <f>INDEX(Model!$R164:$V164,,MATCH(Model!AH$14,Model!$R$14:'Model'!$V$14,FALSE))*INDEX(Model!$X164:$AB164,MATCH(Model!AH$12+Model!AH$13,Model!$X$14:$AB$14,FALSE))</f>
        <v>1</v>
      </c>
      <c r="AI164" s="23">
        <f>INDEX(Model!$R164:$V164,,MATCH(Model!AI$14,Model!$R$14:'Model'!$V$14,FALSE))*INDEX(Model!$X164:$AB164,MATCH(Model!AI$12+Model!AI$13,Model!$X$14:$AB$14,FALSE))</f>
        <v>1</v>
      </c>
      <c r="AJ164" s="23">
        <f>INDEX(Model!$R164:$V164,,MATCH(Model!AJ$14,Model!$R$14:'Model'!$V$14,FALSE))*INDEX(Model!$X164:$AB164,MATCH(Model!AJ$12+Model!AJ$13,Model!$X$14:$AB$14,FALSE))</f>
        <v>1</v>
      </c>
      <c r="AK164" s="23">
        <f>INDEX(Model!$R164:$V164,,MATCH(Model!AK$14,Model!$R$14:'Model'!$V$14,FALSE))*INDEX(Model!$X164:$AB164,MATCH(Model!AK$12+Model!AK$13,Model!$X$14:$AB$14,FALSE))</f>
        <v>1</v>
      </c>
      <c r="AL164" s="23">
        <f>INDEX(Model!$R164:$V164,,MATCH(Model!AL$14,Model!$R$14:'Model'!$V$14,FALSE))*INDEX(Model!$X164:$AB164,MATCH(Model!AL$12+Model!AL$13,Model!$X$14:$AB$14,FALSE))</f>
        <v>0.8</v>
      </c>
      <c r="AM164" s="23">
        <f>INDEX(Model!$R164:$V164,,MATCH(Model!AM$14,Model!$R$14:'Model'!$V$14,FALSE))*INDEX(Model!$X164:$AB164,MATCH(Model!AM$12+Model!AM$13,Model!$X$14:$AB$14,FALSE))</f>
        <v>1</v>
      </c>
      <c r="AN164" s="23">
        <f>INDEX(Model!$R164:$V164,,MATCH(Model!AN$14,Model!$R$14:'Model'!$V$14,FALSE))*INDEX(Model!$X164:$AB164,MATCH(Model!AN$12+Model!AN$13,Model!$X$14:$AB$14,FALSE))</f>
        <v>1</v>
      </c>
      <c r="AO164" s="23">
        <f>INDEX(Model!$R164:$V164,,MATCH(Model!AO$14,Model!$R$14:'Model'!$V$14,FALSE))*INDEX(Model!$X164:$AB164,MATCH(Model!AO$12+Model!AO$13,Model!$X$14:$AB$14,FALSE))</f>
        <v>1</v>
      </c>
      <c r="AP164" s="23">
        <f>INDEX(Model!$R164:$V164,,MATCH(Model!AP$14,Model!$R$14:'Model'!$V$14,FALSE))*INDEX(Model!$X164:$AB164,MATCH(Model!AP$12+Model!AP$13,Model!$X$14:$AB$14,FALSE))</f>
        <v>1</v>
      </c>
      <c r="AQ164" s="23">
        <f>INDEX(Model!$R164:$V164,,MATCH(Model!AQ$14,Model!$R$14:'Model'!$V$14,FALSE))*INDEX(Model!$X164:$AB164,MATCH(Model!AQ$12+Model!AQ$13,Model!$X$14:$AB$14,FALSE))</f>
        <v>0.8</v>
      </c>
      <c r="AR164" s="23">
        <f>INDEX(Model!$R164:$V164,,MATCH(Model!AR$14,Model!$R$14:'Model'!$V$14,FALSE))*INDEX(Model!$X164:$AB164,MATCH(Model!AR$12+Model!AR$13,Model!$X$14:$AB$14,FALSE))</f>
        <v>1</v>
      </c>
      <c r="AS164" s="23">
        <f>INDEX(Model!$R164:$V164,,MATCH(Model!AS$14,Model!$R$14:'Model'!$V$14,FALSE))*INDEX(Model!$X164:$AB164,MATCH(Model!AS$12+Model!AS$13,Model!$X$14:$AB$14,FALSE))</f>
        <v>1</v>
      </c>
      <c r="AT164" s="23">
        <f>INDEX(Model!$R164:$V164,,MATCH(Model!AT$14,Model!$R$14:'Model'!$V$14,FALSE))*INDEX(Model!$X164:$AB164,MATCH(Model!AT$12+Model!AT$13,Model!$X$14:$AB$14,FALSE))</f>
        <v>1</v>
      </c>
      <c r="AU164" s="23">
        <f>INDEX(Model!$R164:$V164,,MATCH(Model!AU$14,Model!$R$14:'Model'!$V$14,FALSE))*INDEX(Model!$X164:$AB164,MATCH(Model!AU$12+Model!AU$13,Model!$X$14:$AB$14,FALSE))</f>
        <v>1</v>
      </c>
      <c r="AV164" s="23">
        <f>INDEX(Model!$R164:$V164,,MATCH(Model!AV$14,Model!$R$14:'Model'!$V$14,FALSE))*INDEX(Model!$X164:$AB164,MATCH(Model!AV$12+Model!AV$13,Model!$X$14:$AB$14,FALSE))</f>
        <v>0.8</v>
      </c>
      <c r="AW164" s="23">
        <f>INDEX(Model!$R164:$V164,,MATCH(Model!AW$14,Model!$R$14:'Model'!$V$14,FALSE))*INDEX(Model!$X164:$AB164,MATCH(Model!AW$12+Model!AW$13,Model!$X$14:$AB$14,FALSE))</f>
        <v>1</v>
      </c>
      <c r="AX164" s="23">
        <f>INDEX(Model!$R164:$V164,,MATCH(Model!AX$14,Model!$R$14:'Model'!$V$14,FALSE))*INDEX(Model!$X164:$AB164,MATCH(Model!AX$12+Model!AX$13,Model!$X$14:$AB$14,FALSE))</f>
        <v>1</v>
      </c>
      <c r="AY164" s="23">
        <f>INDEX(Model!$R164:$V164,,MATCH(Model!AY$14,Model!$R$14:'Model'!$V$14,FALSE))*INDEX(Model!$X164:$AB164,MATCH(Model!AY$12+Model!AY$13,Model!$X$14:$AB$14,FALSE))</f>
        <v>1</v>
      </c>
      <c r="AZ164" s="23">
        <f>INDEX(Model!$R164:$V164,,MATCH(Model!AZ$14,Model!$R$14:'Model'!$V$14,FALSE))*INDEX(Model!$X164:$AB164,MATCH(Model!AZ$12+Model!AZ$13,Model!$X$14:$AB$14,FALSE))</f>
        <v>1</v>
      </c>
      <c r="BA164" s="23">
        <f>INDEX(Model!$R164:$V164,,MATCH(Model!BA$14,Model!$R$14:'Model'!$V$14,FALSE))*INDEX(Model!$X164:$AB164,MATCH(Model!BA$12+Model!BA$13,Model!$X$14:$AB$14,FALSE))</f>
        <v>0.8</v>
      </c>
      <c r="BB164" s="23">
        <f>INDEX(Model!$R164:$V164,,MATCH(Model!BB$14,Model!$R$14:'Model'!$V$14,FALSE))*INDEX(Model!$X164:$AB164,MATCH(Model!BB$12+Model!BB$13,Model!$X$14:$AB$14,FALSE))</f>
        <v>1</v>
      </c>
      <c r="BC164" s="23">
        <f>INDEX(Model!$R164:$V164,,MATCH(Model!BC$14,Model!$R$14:'Model'!$V$14,FALSE))*INDEX(Model!$X164:$AB164,MATCH(Model!BC$12+Model!BC$13,Model!$X$14:$AB$14,FALSE))</f>
        <v>1</v>
      </c>
      <c r="BD164" s="60"/>
      <c r="BE164" s="33">
        <f>Model!C164*1%</f>
        <v>278.1283987543232</v>
      </c>
      <c r="BF164" s="1"/>
      <c r="BG164" s="1"/>
      <c r="BH164" s="38">
        <f>IF(Model!$C164&lt;Model!CI$12,Model!CI$13,0)</f>
        <v>0</v>
      </c>
      <c r="BI164" s="38">
        <f>IF(Model!$C164&lt;Model!CJ$12,Model!CJ$13,0)</f>
        <v>0</v>
      </c>
      <c r="BJ164" s="38">
        <f>IF(Model!$C164&lt;Model!CK$12,Model!CK$13,0)</f>
        <v>0</v>
      </c>
      <c r="BK164" s="38">
        <f>IF(Model!$C164&lt;Model!CL$12,Model!CL$13,0)</f>
        <v>0</v>
      </c>
      <c r="BL164" s="38">
        <f>IF(Model!$C164&lt;Model!CM$12,Model!CM$13,0)</f>
        <v>0</v>
      </c>
      <c r="BM164" s="38">
        <f>IF(Model!$C164&lt;Model!CN$12,Model!CN$13,0)</f>
        <v>0</v>
      </c>
      <c r="BN164" s="38">
        <f>IF(Model!$C164&lt;Model!CO$12,Model!CO$13,0)</f>
        <v>0</v>
      </c>
      <c r="BO164" s="38">
        <f>IF(Model!$C164&lt;Model!CP$12,Model!CP$13,0)</f>
        <v>0</v>
      </c>
      <c r="BP164" s="38">
        <f>IF(Model!$C164&lt;Model!CQ$12,Model!CQ$13,0)</f>
        <v>0</v>
      </c>
      <c r="BQ164" s="38">
        <f>IF(Model!$C164&lt;Model!CR$12,Model!CR$13,0)</f>
        <v>0</v>
      </c>
      <c r="BR164" s="38">
        <f>IF(Model!$C164&lt;Model!CS$12,Model!CS$13,0)</f>
        <v>0</v>
      </c>
      <c r="BS164" s="38">
        <f>IF(Model!$C164&lt;Model!CT$12,Model!CT$13,0)</f>
        <v>0</v>
      </c>
      <c r="BT164" s="38">
        <f>IF(Model!$C164&lt;Model!CU$12,Model!CU$13,0)</f>
        <v>0</v>
      </c>
      <c r="BU164" s="38">
        <f>IF(Model!$C164&lt;Model!CV$12,Model!CV$13,0)</f>
        <v>0</v>
      </c>
      <c r="BV164" s="38">
        <f>IF(Model!$C164&lt;Model!CW$12,Model!CW$13,0)</f>
        <v>0</v>
      </c>
      <c r="BW164" s="38">
        <f>IF(Model!$C164&lt;Model!CX$12,Model!CX$13,0)</f>
        <v>0</v>
      </c>
      <c r="BX164" s="38">
        <f>IF(Model!$C164&lt;Model!CY$12,Model!CY$13,0)</f>
        <v>0</v>
      </c>
      <c r="BY164" s="38">
        <f>IF(Model!$C164&lt;Model!CZ$12,Model!CZ$13,0)</f>
        <v>0</v>
      </c>
      <c r="BZ164" s="38">
        <f>IF(Model!$C164&lt;Model!DA$12,Model!DA$13,0)</f>
        <v>0</v>
      </c>
      <c r="CA164" s="38">
        <f>IF(Model!$C164&lt;Model!DB$12,Model!DB$13,0)</f>
        <v>0</v>
      </c>
      <c r="CB164" s="38">
        <f>IF(Model!$C164&lt;Model!DC$12,Model!DC$13,0)</f>
        <v>0</v>
      </c>
      <c r="CC164" s="38">
        <f>IF(Model!$C164&lt;Model!DD$12,Model!DD$13,0)</f>
        <v>0</v>
      </c>
      <c r="CD164" s="38">
        <f>IF(Model!$C164&lt;Model!DE$12,Model!DE$13,0)</f>
        <v>0</v>
      </c>
      <c r="CE164" s="38">
        <f>IF(Model!$C164&lt;Model!DF$12,Model!DF$13,0)</f>
        <v>0</v>
      </c>
      <c r="CF164" s="38">
        <f>IF(Model!$C164&lt;Model!DG$12,Model!DG$13,0)</f>
        <v>0</v>
      </c>
      <c r="CG164" s="1"/>
      <c r="CH164" s="1"/>
      <c r="CI164" s="40">
        <f>Model!$BE164+Model!BH164-50</f>
        <v>228.1283987543232</v>
      </c>
      <c r="CJ164" s="40">
        <f>Model!$BE164+Model!BI164-50</f>
        <v>228.1283987543232</v>
      </c>
      <c r="CK164" s="40">
        <f>Model!$BE164+Model!BJ164-50</f>
        <v>228.1283987543232</v>
      </c>
      <c r="CL164" s="40">
        <f>Model!$BE164+Model!BK164-50</f>
        <v>228.1283987543232</v>
      </c>
      <c r="CM164" s="40">
        <f>Model!$BE164+Model!BL164-50</f>
        <v>228.1283987543232</v>
      </c>
      <c r="CN164" s="40">
        <f>Model!$BE164+Model!BM164-50</f>
        <v>228.1283987543232</v>
      </c>
      <c r="CO164" s="40">
        <f>Model!$BE164+Model!BN164-50</f>
        <v>228.1283987543232</v>
      </c>
      <c r="CP164" s="40">
        <f>Model!$BE164+Model!BO164-50</f>
        <v>228.1283987543232</v>
      </c>
      <c r="CQ164" s="40">
        <f>Model!$BE164+Model!BP164-50</f>
        <v>228.1283987543232</v>
      </c>
      <c r="CR164" s="40">
        <f>Model!$BE164+Model!BQ164-50</f>
        <v>228.1283987543232</v>
      </c>
      <c r="CS164" s="40">
        <f>Model!$BE164+Model!BR164-50</f>
        <v>228.1283987543232</v>
      </c>
      <c r="CT164" s="40">
        <f>Model!$BE164+Model!BS164-50</f>
        <v>228.1283987543232</v>
      </c>
      <c r="CU164" s="40">
        <f>Model!$BE164+Model!BT164-50</f>
        <v>228.1283987543232</v>
      </c>
      <c r="CV164" s="40">
        <f>Model!$BE164+Model!BU164-50</f>
        <v>228.1283987543232</v>
      </c>
      <c r="CW164" s="40">
        <f>Model!$BE164+Model!BV164-50</f>
        <v>228.1283987543232</v>
      </c>
      <c r="CX164" s="40">
        <f>Model!$BE164+Model!BW164-50</f>
        <v>228.1283987543232</v>
      </c>
      <c r="CY164" s="40">
        <f>Model!$BE164+Model!BX164-50</f>
        <v>228.1283987543232</v>
      </c>
      <c r="CZ164" s="40">
        <f>Model!$BE164+Model!BY164-50</f>
        <v>228.1283987543232</v>
      </c>
      <c r="DA164" s="40">
        <f>Model!$BE164+Model!BZ164-50</f>
        <v>228.1283987543232</v>
      </c>
      <c r="DB164" s="40">
        <f>Model!$BE164+Model!CA164-50</f>
        <v>228.1283987543232</v>
      </c>
      <c r="DC164" s="40">
        <f>Model!$BE164+Model!CB164-50</f>
        <v>228.1283987543232</v>
      </c>
      <c r="DD164" s="40">
        <f>Model!$BE164+Model!CC164-50</f>
        <v>228.1283987543232</v>
      </c>
      <c r="DE164" s="40">
        <f>Model!$BE164+Model!CD164-50</f>
        <v>228.1283987543232</v>
      </c>
      <c r="DF164" s="40">
        <f>Model!$BE164+Model!CE164-50</f>
        <v>228.1283987543232</v>
      </c>
      <c r="DG164" s="40">
        <f>Model!$BE164+Model!CF164-50</f>
        <v>228.1283987543232</v>
      </c>
      <c r="DH164" s="36"/>
      <c r="DI164" s="36"/>
      <c r="DJ164" s="40">
        <f>Model!AE164*Model!CI164</f>
        <v>228.1283987543232</v>
      </c>
      <c r="DK164" s="40">
        <f>Model!AF164*Model!CJ164</f>
        <v>228.1283987543232</v>
      </c>
      <c r="DL164" s="40">
        <f>Model!AG164*Model!CK164</f>
        <v>182.50271900345857</v>
      </c>
      <c r="DM164" s="40">
        <f>Model!AH164*Model!CL164</f>
        <v>228.1283987543232</v>
      </c>
      <c r="DN164" s="40">
        <f>Model!AI164*Model!CM164</f>
        <v>228.1283987543232</v>
      </c>
      <c r="DO164" s="40">
        <f>Model!AJ164*Model!CN164</f>
        <v>228.1283987543232</v>
      </c>
      <c r="DP164" s="40">
        <f>Model!AK164*Model!CO164</f>
        <v>228.1283987543232</v>
      </c>
      <c r="DQ164" s="40">
        <f>Model!AL164*Model!CP164</f>
        <v>182.50271900345857</v>
      </c>
      <c r="DR164" s="40">
        <f>Model!AM164*Model!CQ164</f>
        <v>228.1283987543232</v>
      </c>
      <c r="DS164" s="40">
        <f>Model!AN164*Model!CR164</f>
        <v>228.1283987543232</v>
      </c>
      <c r="DT164" s="40">
        <f>Model!AO164*Model!CS164</f>
        <v>228.1283987543232</v>
      </c>
      <c r="DU164" s="40">
        <f>Model!AP164*Model!CT164</f>
        <v>228.1283987543232</v>
      </c>
      <c r="DV164" s="40">
        <f>Model!AQ164*Model!CU164</f>
        <v>182.50271900345857</v>
      </c>
      <c r="DW164" s="40">
        <f>Model!AR164*Model!CV164</f>
        <v>228.1283987543232</v>
      </c>
      <c r="DX164" s="40">
        <f>Model!AS164*Model!CW164</f>
        <v>228.1283987543232</v>
      </c>
      <c r="DY164" s="40">
        <f>Model!AT164*Model!CX164</f>
        <v>228.1283987543232</v>
      </c>
      <c r="DZ164" s="40">
        <f>Model!AU164*Model!CY164</f>
        <v>228.1283987543232</v>
      </c>
      <c r="EA164" s="40">
        <f>Model!AV164*Model!CZ164</f>
        <v>182.50271900345857</v>
      </c>
      <c r="EB164" s="40">
        <f>Model!AW164*Model!DA164</f>
        <v>228.1283987543232</v>
      </c>
      <c r="EC164" s="40">
        <f>Model!AX164*Model!DB164</f>
        <v>228.1283987543232</v>
      </c>
      <c r="ED164" s="40">
        <f>Model!AY164*Model!DC164</f>
        <v>228.1283987543232</v>
      </c>
      <c r="EE164" s="40">
        <f>Model!AZ164*Model!DD164</f>
        <v>228.1283987543232</v>
      </c>
      <c r="EF164" s="40">
        <f>Model!BA164*Model!DE164</f>
        <v>182.50271900345857</v>
      </c>
      <c r="EG164" s="40">
        <f>Model!BB164*Model!DF164</f>
        <v>228.1283987543232</v>
      </c>
      <c r="EH164" s="40">
        <f>Model!BC164*Model!DG164</f>
        <v>228.1283987543232</v>
      </c>
      <c r="EI164" s="36"/>
      <c r="EJ164" s="36"/>
      <c r="EK164" s="36"/>
      <c r="EL164" s="36"/>
      <c r="EM164" s="36"/>
      <c r="EN164" s="36"/>
      <c r="EO164" s="36"/>
      <c r="EP164" s="36"/>
      <c r="EQ164" s="36"/>
      <c r="ER164" s="36"/>
      <c r="ES164" s="36"/>
      <c r="ET164" s="36"/>
      <c r="EU164" s="36"/>
    </row>
    <row r="165" spans="1:151">
      <c r="A165">
        <v>1121</v>
      </c>
      <c r="B165" s="29">
        <f>INDEX('Customer Longevity'!$A$7:$A$206,MATCH(Scratch!A165,'Customer Longevity'!$B$7:$B$206,0))</f>
        <v>5.4240117307015936</v>
      </c>
      <c r="C165" s="3">
        <f ca="1">VLOOKUP(A165,'Average Balance'!A:B,2,FALSE)</f>
        <v>17211.100358860389</v>
      </c>
      <c r="D165" s="3"/>
      <c r="E165" s="29">
        <f>INDEX('Distance to Each Branch'!$C$7:$C$806,MATCH(Scratch!$A165&amp;Scratch!E$14,'Distance to Each Branch'!$K$7:$K$806,0))</f>
        <v>2.2008224407015788</v>
      </c>
      <c r="F165" s="29">
        <f>INDEX('Distance to Each Branch'!$C$7:$C$806,MATCH(Scratch!$A165&amp;Scratch!F$14,'Distance to Each Branch'!$K$7:$K$806,0))</f>
        <v>2.9933126944563586</v>
      </c>
      <c r="G165" s="29">
        <f>INDEX('Distance to Each Branch'!$C$7:$C$806,MATCH(Scratch!$A165&amp;Scratch!G$14,'Distance to Each Branch'!$K$7:$K$806,0))</f>
        <v>2.7206597638190813</v>
      </c>
      <c r="H165" s="29">
        <f>INDEX('Distance to Each Branch'!$C$7:$C$806,MATCH(Scratch!$A165&amp;Scratch!H$14,'Distance to Each Branch'!$K$7:$K$806,0))</f>
        <v>2.2145232611926216</v>
      </c>
      <c r="I165" s="29" t="str">
        <f t="shared" si="27"/>
        <v>Branch A</v>
      </c>
      <c r="K165" s="34">
        <f>MIN(Model!E165:'Model'!H165)</f>
        <v>2.2008224407015788</v>
      </c>
      <c r="L165" s="34">
        <v>0</v>
      </c>
      <c r="M165" s="29">
        <f>IF(Model!E165=Model!$K165,SMALL(Model!$E165:'Model'!$H165,2)-Model!$K165,0)</f>
        <v>1.3700820491042709E-2</v>
      </c>
      <c r="N165" s="29">
        <f>IF(Model!F165=Model!$K165,SMALL(Model!$E165:'Model'!$H165,2)-Model!$K165,0)</f>
        <v>0</v>
      </c>
      <c r="O165" s="29">
        <f>IF(Model!G165=Model!$K165,SMALL(Model!$E165:'Model'!$H165,2)-Model!$K165,0)</f>
        <v>0</v>
      </c>
      <c r="P165" s="29">
        <f>IF(Model!H165=Model!$K165,SMALL(Model!$E165:'Model'!$H165,2)-Model!$K165,0)</f>
        <v>0</v>
      </c>
      <c r="R165" s="23">
        <v>1</v>
      </c>
      <c r="S165" s="23">
        <f>(1-IF(Model!M165=0,0,INDEX('Branch Closure Driven Attrition'!$D$9:$G$12,MATCH(Model!$B165,'Branch Closure Driven Attrition'!$C$9:$C$12,TRUE),MATCH(Model!M165,'Branch Closure Driven Attrition'!$D$8:$G$8,TRUE))))</f>
        <v>0.8</v>
      </c>
      <c r="T165" s="23">
        <f>(1-IF(Model!N165=0,0,INDEX('Branch Closure Driven Attrition'!$D$9:$G$12,MATCH(Model!$B165,'Branch Closure Driven Attrition'!$C$9:$C$12,TRUE),MATCH(Model!N165,'Branch Closure Driven Attrition'!$D$8:$G$8,TRUE))))</f>
        <v>1</v>
      </c>
      <c r="U165" s="23">
        <f>(1-IF(Model!O165=0,0,INDEX('Branch Closure Driven Attrition'!$D$9:$G$12,MATCH(Model!$B165,'Branch Closure Driven Attrition'!$C$9:$C$12,TRUE),MATCH(Model!O165,'Branch Closure Driven Attrition'!$D$8:$G$8,TRUE))))</f>
        <v>1</v>
      </c>
      <c r="V165" s="23">
        <f>(1-IF(Model!P165=0,0,INDEX('Branch Closure Driven Attrition'!$D$9:$G$12,MATCH(Model!$B165,'Branch Closure Driven Attrition'!$C$9:$C$12,TRUE),MATCH(Model!P165,'Branch Closure Driven Attrition'!$D$8:$G$8,TRUE))))</f>
        <v>1</v>
      </c>
      <c r="W165" s="29"/>
      <c r="X165" s="23">
        <f>Model!R165</f>
        <v>1</v>
      </c>
      <c r="Y165" s="23">
        <f>IF(Model!$C165&lt;'Fee Driven Attrition'!$I$8,1-IF(Model!Y$13='Fee Driven Attrition'!$J$7,'Fee Driven Attrition'!$J$8,'Fee Driven Attrition'!$K$8),1)</f>
        <v>1</v>
      </c>
      <c r="Z165" s="23">
        <f>IF(Model!$C165&lt;'Fee Driven Attrition'!$I$9,1-IF(Model!Z$13='Fee Driven Attrition'!$J$7,'Fee Driven Attrition'!$J$9,'Fee Driven Attrition'!$K$9),1)</f>
        <v>1</v>
      </c>
      <c r="AA165" s="23">
        <f>IF(Model!$C165&lt;'Fee Driven Attrition'!$I$8,1-IF(Model!AA$13='Fee Driven Attrition'!$J$7,'Fee Driven Attrition'!$J$8,'Fee Driven Attrition'!$K$8),1)</f>
        <v>1</v>
      </c>
      <c r="AB165" s="23">
        <f>IF(Model!$C165&lt;'Fee Driven Attrition'!$I$9,1-IF(Model!AB$13='Fee Driven Attrition'!$J$7,'Fee Driven Attrition'!$J$9,'Fee Driven Attrition'!$K$9),1)</f>
        <v>1</v>
      </c>
      <c r="AC165" s="29"/>
      <c r="AD165" s="23"/>
      <c r="AE165" s="23">
        <f>INDEX(Model!$R165:$V165,,MATCH(Model!AE$14,Model!$R$14:'Model'!$V$14,FALSE))*INDEX(Model!$X165:$AB165,MATCH(Model!AE$12+Model!AE$13,Model!$X$14:$AB$14,FALSE))</f>
        <v>1</v>
      </c>
      <c r="AF165" s="23">
        <f>INDEX(Model!$R165:$V165,,MATCH(Model!AF$14,Model!$R$14:'Model'!$V$14,FALSE))*INDEX(Model!$X165:$AB165,MATCH(Model!AF$12+Model!AF$13,Model!$X$14:$AB$14,FALSE))</f>
        <v>0.8</v>
      </c>
      <c r="AG165" s="23">
        <f>INDEX(Model!$R165:$V165,,MATCH(Model!AG$14,Model!$R$14:'Model'!$V$14,FALSE))*INDEX(Model!$X165:$AB165,MATCH(Model!AG$12+Model!AG$13,Model!$X$14:$AB$14,FALSE))</f>
        <v>1</v>
      </c>
      <c r="AH165" s="23">
        <f>INDEX(Model!$R165:$V165,,MATCH(Model!AH$14,Model!$R$14:'Model'!$V$14,FALSE))*INDEX(Model!$X165:$AB165,MATCH(Model!AH$12+Model!AH$13,Model!$X$14:$AB$14,FALSE))</f>
        <v>1</v>
      </c>
      <c r="AI165" s="23">
        <f>INDEX(Model!$R165:$V165,,MATCH(Model!AI$14,Model!$R$14:'Model'!$V$14,FALSE))*INDEX(Model!$X165:$AB165,MATCH(Model!AI$12+Model!AI$13,Model!$X$14:$AB$14,FALSE))</f>
        <v>1</v>
      </c>
      <c r="AJ165" s="23">
        <f>INDEX(Model!$R165:$V165,,MATCH(Model!AJ$14,Model!$R$14:'Model'!$V$14,FALSE))*INDEX(Model!$X165:$AB165,MATCH(Model!AJ$12+Model!AJ$13,Model!$X$14:$AB$14,FALSE))</f>
        <v>1</v>
      </c>
      <c r="AK165" s="23">
        <f>INDEX(Model!$R165:$V165,,MATCH(Model!AK$14,Model!$R$14:'Model'!$V$14,FALSE))*INDEX(Model!$X165:$AB165,MATCH(Model!AK$12+Model!AK$13,Model!$X$14:$AB$14,FALSE))</f>
        <v>0.8</v>
      </c>
      <c r="AL165" s="23">
        <f>INDEX(Model!$R165:$V165,,MATCH(Model!AL$14,Model!$R$14:'Model'!$V$14,FALSE))*INDEX(Model!$X165:$AB165,MATCH(Model!AL$12+Model!AL$13,Model!$X$14:$AB$14,FALSE))</f>
        <v>1</v>
      </c>
      <c r="AM165" s="23">
        <f>INDEX(Model!$R165:$V165,,MATCH(Model!AM$14,Model!$R$14:'Model'!$V$14,FALSE))*INDEX(Model!$X165:$AB165,MATCH(Model!AM$12+Model!AM$13,Model!$X$14:$AB$14,FALSE))</f>
        <v>1</v>
      </c>
      <c r="AN165" s="23">
        <f>INDEX(Model!$R165:$V165,,MATCH(Model!AN$14,Model!$R$14:'Model'!$V$14,FALSE))*INDEX(Model!$X165:$AB165,MATCH(Model!AN$12+Model!AN$13,Model!$X$14:$AB$14,FALSE))</f>
        <v>1</v>
      </c>
      <c r="AO165" s="23">
        <f>INDEX(Model!$R165:$V165,,MATCH(Model!AO$14,Model!$R$14:'Model'!$V$14,FALSE))*INDEX(Model!$X165:$AB165,MATCH(Model!AO$12+Model!AO$13,Model!$X$14:$AB$14,FALSE))</f>
        <v>1</v>
      </c>
      <c r="AP165" s="23">
        <f>INDEX(Model!$R165:$V165,,MATCH(Model!AP$14,Model!$R$14:'Model'!$V$14,FALSE))*INDEX(Model!$X165:$AB165,MATCH(Model!AP$12+Model!AP$13,Model!$X$14:$AB$14,FALSE))</f>
        <v>0.8</v>
      </c>
      <c r="AQ165" s="23">
        <f>INDEX(Model!$R165:$V165,,MATCH(Model!AQ$14,Model!$R$14:'Model'!$V$14,FALSE))*INDEX(Model!$X165:$AB165,MATCH(Model!AQ$12+Model!AQ$13,Model!$X$14:$AB$14,FALSE))</f>
        <v>1</v>
      </c>
      <c r="AR165" s="23">
        <f>INDEX(Model!$R165:$V165,,MATCH(Model!AR$14,Model!$R$14:'Model'!$V$14,FALSE))*INDEX(Model!$X165:$AB165,MATCH(Model!AR$12+Model!AR$13,Model!$X$14:$AB$14,FALSE))</f>
        <v>1</v>
      </c>
      <c r="AS165" s="23">
        <f>INDEX(Model!$R165:$V165,,MATCH(Model!AS$14,Model!$R$14:'Model'!$V$14,FALSE))*INDEX(Model!$X165:$AB165,MATCH(Model!AS$12+Model!AS$13,Model!$X$14:$AB$14,FALSE))</f>
        <v>1</v>
      </c>
      <c r="AT165" s="23">
        <f>INDEX(Model!$R165:$V165,,MATCH(Model!AT$14,Model!$R$14:'Model'!$V$14,FALSE))*INDEX(Model!$X165:$AB165,MATCH(Model!AT$12+Model!AT$13,Model!$X$14:$AB$14,FALSE))</f>
        <v>1</v>
      </c>
      <c r="AU165" s="23">
        <f>INDEX(Model!$R165:$V165,,MATCH(Model!AU$14,Model!$R$14:'Model'!$V$14,FALSE))*INDEX(Model!$X165:$AB165,MATCH(Model!AU$12+Model!AU$13,Model!$X$14:$AB$14,FALSE))</f>
        <v>0.8</v>
      </c>
      <c r="AV165" s="23">
        <f>INDEX(Model!$R165:$V165,,MATCH(Model!AV$14,Model!$R$14:'Model'!$V$14,FALSE))*INDEX(Model!$X165:$AB165,MATCH(Model!AV$12+Model!AV$13,Model!$X$14:$AB$14,FALSE))</f>
        <v>1</v>
      </c>
      <c r="AW165" s="23">
        <f>INDEX(Model!$R165:$V165,,MATCH(Model!AW$14,Model!$R$14:'Model'!$V$14,FALSE))*INDEX(Model!$X165:$AB165,MATCH(Model!AW$12+Model!AW$13,Model!$X$14:$AB$14,FALSE))</f>
        <v>1</v>
      </c>
      <c r="AX165" s="23">
        <f>INDEX(Model!$R165:$V165,,MATCH(Model!AX$14,Model!$R$14:'Model'!$V$14,FALSE))*INDEX(Model!$X165:$AB165,MATCH(Model!AX$12+Model!AX$13,Model!$X$14:$AB$14,FALSE))</f>
        <v>1</v>
      </c>
      <c r="AY165" s="23">
        <f>INDEX(Model!$R165:$V165,,MATCH(Model!AY$14,Model!$R$14:'Model'!$V$14,FALSE))*INDEX(Model!$X165:$AB165,MATCH(Model!AY$12+Model!AY$13,Model!$X$14:$AB$14,FALSE))</f>
        <v>1</v>
      </c>
      <c r="AZ165" s="23">
        <f>INDEX(Model!$R165:$V165,,MATCH(Model!AZ$14,Model!$R$14:'Model'!$V$14,FALSE))*INDEX(Model!$X165:$AB165,MATCH(Model!AZ$12+Model!AZ$13,Model!$X$14:$AB$14,FALSE))</f>
        <v>0.8</v>
      </c>
      <c r="BA165" s="23">
        <f>INDEX(Model!$R165:$V165,,MATCH(Model!BA$14,Model!$R$14:'Model'!$V$14,FALSE))*INDEX(Model!$X165:$AB165,MATCH(Model!BA$12+Model!BA$13,Model!$X$14:$AB$14,FALSE))</f>
        <v>1</v>
      </c>
      <c r="BB165" s="23">
        <f>INDEX(Model!$R165:$V165,,MATCH(Model!BB$14,Model!$R$14:'Model'!$V$14,FALSE))*INDEX(Model!$X165:$AB165,MATCH(Model!BB$12+Model!BB$13,Model!$X$14:$AB$14,FALSE))</f>
        <v>1</v>
      </c>
      <c r="BC165" s="23">
        <f>INDEX(Model!$R165:$V165,,MATCH(Model!BC$14,Model!$R$14:'Model'!$V$14,FALSE))*INDEX(Model!$X165:$AB165,MATCH(Model!BC$12+Model!BC$13,Model!$X$14:$AB$14,FALSE))</f>
        <v>1</v>
      </c>
      <c r="BD165" s="60"/>
      <c r="BE165" s="33">
        <f>Model!C165*1%</f>
        <v>172.11100358860389</v>
      </c>
      <c r="BF165" s="1"/>
      <c r="BG165" s="1"/>
      <c r="BH165" s="38">
        <f>IF(Model!$C165&lt;Model!CI$12,Model!CI$13,0)</f>
        <v>0</v>
      </c>
      <c r="BI165" s="38">
        <f>IF(Model!$C165&lt;Model!CJ$12,Model!CJ$13,0)</f>
        <v>0</v>
      </c>
      <c r="BJ165" s="38">
        <f>IF(Model!$C165&lt;Model!CK$12,Model!CK$13,0)</f>
        <v>0</v>
      </c>
      <c r="BK165" s="38">
        <f>IF(Model!$C165&lt;Model!CL$12,Model!CL$13,0)</f>
        <v>0</v>
      </c>
      <c r="BL165" s="38">
        <f>IF(Model!$C165&lt;Model!CM$12,Model!CM$13,0)</f>
        <v>0</v>
      </c>
      <c r="BM165" s="38">
        <f>IF(Model!$C165&lt;Model!CN$12,Model!CN$13,0)</f>
        <v>0</v>
      </c>
      <c r="BN165" s="38">
        <f>IF(Model!$C165&lt;Model!CO$12,Model!CO$13,0)</f>
        <v>0</v>
      </c>
      <c r="BO165" s="38">
        <f>IF(Model!$C165&lt;Model!CP$12,Model!CP$13,0)</f>
        <v>0</v>
      </c>
      <c r="BP165" s="38">
        <f>IF(Model!$C165&lt;Model!CQ$12,Model!CQ$13,0)</f>
        <v>0</v>
      </c>
      <c r="BQ165" s="38">
        <f>IF(Model!$C165&lt;Model!CR$12,Model!CR$13,0)</f>
        <v>0</v>
      </c>
      <c r="BR165" s="38">
        <f>IF(Model!$C165&lt;Model!CS$12,Model!CS$13,0)</f>
        <v>0</v>
      </c>
      <c r="BS165" s="38">
        <f>IF(Model!$C165&lt;Model!CT$12,Model!CT$13,0)</f>
        <v>0</v>
      </c>
      <c r="BT165" s="38">
        <f>IF(Model!$C165&lt;Model!CU$12,Model!CU$13,0)</f>
        <v>0</v>
      </c>
      <c r="BU165" s="38">
        <f>IF(Model!$C165&lt;Model!CV$12,Model!CV$13,0)</f>
        <v>0</v>
      </c>
      <c r="BV165" s="38">
        <f>IF(Model!$C165&lt;Model!CW$12,Model!CW$13,0)</f>
        <v>0</v>
      </c>
      <c r="BW165" s="38">
        <f>IF(Model!$C165&lt;Model!CX$12,Model!CX$13,0)</f>
        <v>0</v>
      </c>
      <c r="BX165" s="38">
        <f>IF(Model!$C165&lt;Model!CY$12,Model!CY$13,0)</f>
        <v>0</v>
      </c>
      <c r="BY165" s="38">
        <f>IF(Model!$C165&lt;Model!CZ$12,Model!CZ$13,0)</f>
        <v>0</v>
      </c>
      <c r="BZ165" s="38">
        <f>IF(Model!$C165&lt;Model!DA$12,Model!DA$13,0)</f>
        <v>0</v>
      </c>
      <c r="CA165" s="38">
        <f>IF(Model!$C165&lt;Model!DB$12,Model!DB$13,0)</f>
        <v>0</v>
      </c>
      <c r="CB165" s="38">
        <f>IF(Model!$C165&lt;Model!DC$12,Model!DC$13,0)</f>
        <v>0</v>
      </c>
      <c r="CC165" s="38">
        <f>IF(Model!$C165&lt;Model!DD$12,Model!DD$13,0)</f>
        <v>0</v>
      </c>
      <c r="CD165" s="38">
        <f>IF(Model!$C165&lt;Model!DE$12,Model!DE$13,0)</f>
        <v>0</v>
      </c>
      <c r="CE165" s="38">
        <f>IF(Model!$C165&lt;Model!DF$12,Model!DF$13,0)</f>
        <v>0</v>
      </c>
      <c r="CF165" s="38">
        <f>IF(Model!$C165&lt;Model!DG$12,Model!DG$13,0)</f>
        <v>0</v>
      </c>
      <c r="CG165" s="1"/>
      <c r="CH165" s="1"/>
      <c r="CI165" s="40">
        <f>Model!$BE165+Model!BH165-50</f>
        <v>122.11100358860389</v>
      </c>
      <c r="CJ165" s="40">
        <f>Model!$BE165+Model!BI165-50</f>
        <v>122.11100358860389</v>
      </c>
      <c r="CK165" s="40">
        <f>Model!$BE165+Model!BJ165-50</f>
        <v>122.11100358860389</v>
      </c>
      <c r="CL165" s="40">
        <f>Model!$BE165+Model!BK165-50</f>
        <v>122.11100358860389</v>
      </c>
      <c r="CM165" s="40">
        <f>Model!$BE165+Model!BL165-50</f>
        <v>122.11100358860389</v>
      </c>
      <c r="CN165" s="40">
        <f>Model!$BE165+Model!BM165-50</f>
        <v>122.11100358860389</v>
      </c>
      <c r="CO165" s="40">
        <f>Model!$BE165+Model!BN165-50</f>
        <v>122.11100358860389</v>
      </c>
      <c r="CP165" s="40">
        <f>Model!$BE165+Model!BO165-50</f>
        <v>122.11100358860389</v>
      </c>
      <c r="CQ165" s="40">
        <f>Model!$BE165+Model!BP165-50</f>
        <v>122.11100358860389</v>
      </c>
      <c r="CR165" s="40">
        <f>Model!$BE165+Model!BQ165-50</f>
        <v>122.11100358860389</v>
      </c>
      <c r="CS165" s="40">
        <f>Model!$BE165+Model!BR165-50</f>
        <v>122.11100358860389</v>
      </c>
      <c r="CT165" s="40">
        <f>Model!$BE165+Model!BS165-50</f>
        <v>122.11100358860389</v>
      </c>
      <c r="CU165" s="40">
        <f>Model!$BE165+Model!BT165-50</f>
        <v>122.11100358860389</v>
      </c>
      <c r="CV165" s="40">
        <f>Model!$BE165+Model!BU165-50</f>
        <v>122.11100358860389</v>
      </c>
      <c r="CW165" s="40">
        <f>Model!$BE165+Model!BV165-50</f>
        <v>122.11100358860389</v>
      </c>
      <c r="CX165" s="40">
        <f>Model!$BE165+Model!BW165-50</f>
        <v>122.11100358860389</v>
      </c>
      <c r="CY165" s="40">
        <f>Model!$BE165+Model!BX165-50</f>
        <v>122.11100358860389</v>
      </c>
      <c r="CZ165" s="40">
        <f>Model!$BE165+Model!BY165-50</f>
        <v>122.11100358860389</v>
      </c>
      <c r="DA165" s="40">
        <f>Model!$BE165+Model!BZ165-50</f>
        <v>122.11100358860389</v>
      </c>
      <c r="DB165" s="40">
        <f>Model!$BE165+Model!CA165-50</f>
        <v>122.11100358860389</v>
      </c>
      <c r="DC165" s="40">
        <f>Model!$BE165+Model!CB165-50</f>
        <v>122.11100358860389</v>
      </c>
      <c r="DD165" s="40">
        <f>Model!$BE165+Model!CC165-50</f>
        <v>122.11100358860389</v>
      </c>
      <c r="DE165" s="40">
        <f>Model!$BE165+Model!CD165-50</f>
        <v>122.11100358860389</v>
      </c>
      <c r="DF165" s="40">
        <f>Model!$BE165+Model!CE165-50</f>
        <v>122.11100358860389</v>
      </c>
      <c r="DG165" s="40">
        <f>Model!$BE165+Model!CF165-50</f>
        <v>122.11100358860389</v>
      </c>
      <c r="DH165" s="36"/>
      <c r="DI165" s="36"/>
      <c r="DJ165" s="40">
        <f>Model!AE165*Model!CI165</f>
        <v>122.11100358860389</v>
      </c>
      <c r="DK165" s="40">
        <f>Model!AF165*Model!CJ165</f>
        <v>97.688802870883123</v>
      </c>
      <c r="DL165" s="40">
        <f>Model!AG165*Model!CK165</f>
        <v>122.11100358860389</v>
      </c>
      <c r="DM165" s="40">
        <f>Model!AH165*Model!CL165</f>
        <v>122.11100358860389</v>
      </c>
      <c r="DN165" s="40">
        <f>Model!AI165*Model!CM165</f>
        <v>122.11100358860389</v>
      </c>
      <c r="DO165" s="40">
        <f>Model!AJ165*Model!CN165</f>
        <v>122.11100358860389</v>
      </c>
      <c r="DP165" s="40">
        <f>Model!AK165*Model!CO165</f>
        <v>97.688802870883123</v>
      </c>
      <c r="DQ165" s="40">
        <f>Model!AL165*Model!CP165</f>
        <v>122.11100358860389</v>
      </c>
      <c r="DR165" s="40">
        <f>Model!AM165*Model!CQ165</f>
        <v>122.11100358860389</v>
      </c>
      <c r="DS165" s="40">
        <f>Model!AN165*Model!CR165</f>
        <v>122.11100358860389</v>
      </c>
      <c r="DT165" s="40">
        <f>Model!AO165*Model!CS165</f>
        <v>122.11100358860389</v>
      </c>
      <c r="DU165" s="40">
        <f>Model!AP165*Model!CT165</f>
        <v>97.688802870883123</v>
      </c>
      <c r="DV165" s="40">
        <f>Model!AQ165*Model!CU165</f>
        <v>122.11100358860389</v>
      </c>
      <c r="DW165" s="40">
        <f>Model!AR165*Model!CV165</f>
        <v>122.11100358860389</v>
      </c>
      <c r="DX165" s="40">
        <f>Model!AS165*Model!CW165</f>
        <v>122.11100358860389</v>
      </c>
      <c r="DY165" s="40">
        <f>Model!AT165*Model!CX165</f>
        <v>122.11100358860389</v>
      </c>
      <c r="DZ165" s="40">
        <f>Model!AU165*Model!CY165</f>
        <v>97.688802870883123</v>
      </c>
      <c r="EA165" s="40">
        <f>Model!AV165*Model!CZ165</f>
        <v>122.11100358860389</v>
      </c>
      <c r="EB165" s="40">
        <f>Model!AW165*Model!DA165</f>
        <v>122.11100358860389</v>
      </c>
      <c r="EC165" s="40">
        <f>Model!AX165*Model!DB165</f>
        <v>122.11100358860389</v>
      </c>
      <c r="ED165" s="40">
        <f>Model!AY165*Model!DC165</f>
        <v>122.11100358860389</v>
      </c>
      <c r="EE165" s="40">
        <f>Model!AZ165*Model!DD165</f>
        <v>97.688802870883123</v>
      </c>
      <c r="EF165" s="40">
        <f>Model!BA165*Model!DE165</f>
        <v>122.11100358860389</v>
      </c>
      <c r="EG165" s="40">
        <f>Model!BB165*Model!DF165</f>
        <v>122.11100358860389</v>
      </c>
      <c r="EH165" s="40">
        <f>Model!BC165*Model!DG165</f>
        <v>122.11100358860389</v>
      </c>
      <c r="EI165" s="36"/>
      <c r="EJ165" s="36"/>
      <c r="EK165" s="36"/>
      <c r="EL165" s="36"/>
      <c r="EM165" s="36"/>
      <c r="EN165" s="36"/>
      <c r="EO165" s="36"/>
      <c r="EP165" s="36"/>
      <c r="EQ165" s="36"/>
      <c r="ER165" s="36"/>
      <c r="ES165" s="36"/>
      <c r="ET165" s="36"/>
      <c r="EU165" s="36"/>
    </row>
    <row r="166" spans="1:151">
      <c r="A166">
        <v>1137</v>
      </c>
      <c r="B166" s="29">
        <f>INDEX('Customer Longevity'!$A$7:$A$206,MATCH(Scratch!A166,'Customer Longevity'!$B$7:$B$206,0))</f>
        <v>12.075300877368168</v>
      </c>
      <c r="C166" s="3">
        <f ca="1">VLOOKUP(A166,'Average Balance'!A:B,2,FALSE)</f>
        <v>11569.378072230715</v>
      </c>
      <c r="D166" s="3"/>
      <c r="E166" s="29">
        <f>INDEX('Distance to Each Branch'!$C$7:$C$806,MATCH(Scratch!$A166&amp;Scratch!E$14,'Distance to Each Branch'!$K$7:$K$806,0))</f>
        <v>2.7040093508908338</v>
      </c>
      <c r="F166" s="29">
        <f>INDEX('Distance to Each Branch'!$C$7:$C$806,MATCH(Scratch!$A166&amp;Scratch!F$14,'Distance to Each Branch'!$K$7:$K$806,0))</f>
        <v>4.634425679308575</v>
      </c>
      <c r="G166" s="29">
        <f>INDEX('Distance to Each Branch'!$C$7:$C$806,MATCH(Scratch!$A166&amp;Scratch!G$14,'Distance to Each Branch'!$K$7:$K$806,0))</f>
        <v>5.7836205618190917</v>
      </c>
      <c r="H166" s="29">
        <f>INDEX('Distance to Each Branch'!$C$7:$C$806,MATCH(Scratch!$A166&amp;Scratch!H$14,'Distance to Each Branch'!$K$7:$K$806,0))</f>
        <v>1.6105100055898629</v>
      </c>
      <c r="I166" s="29" t="str">
        <f t="shared" si="27"/>
        <v>Branch D</v>
      </c>
      <c r="K166" s="34">
        <f>MIN(Model!E166:'Model'!H166)</f>
        <v>1.6105100055898629</v>
      </c>
      <c r="L166" s="34">
        <v>0</v>
      </c>
      <c r="M166" s="29">
        <f>IF(Model!E166=Model!$K166,SMALL(Model!$E166:'Model'!$H166,2)-Model!$K166,0)</f>
        <v>0</v>
      </c>
      <c r="N166" s="29">
        <f>IF(Model!F166=Model!$K166,SMALL(Model!$E166:'Model'!$H166,2)-Model!$K166,0)</f>
        <v>0</v>
      </c>
      <c r="O166" s="29">
        <f>IF(Model!G166=Model!$K166,SMALL(Model!$E166:'Model'!$H166,2)-Model!$K166,0)</f>
        <v>0</v>
      </c>
      <c r="P166" s="29">
        <f>IF(Model!H166=Model!$K166,SMALL(Model!$E166:'Model'!$H166,2)-Model!$K166,0)</f>
        <v>1.0934993453009709</v>
      </c>
      <c r="R166" s="23">
        <v>1</v>
      </c>
      <c r="S166" s="23">
        <f>(1-IF(Model!M166=0,0,INDEX('Branch Closure Driven Attrition'!$D$9:$G$12,MATCH(Model!$B166,'Branch Closure Driven Attrition'!$C$9:$C$12,TRUE),MATCH(Model!M166,'Branch Closure Driven Attrition'!$D$8:$G$8,TRUE))))</f>
        <v>1</v>
      </c>
      <c r="T166" s="23">
        <f>(1-IF(Model!N166=0,0,INDEX('Branch Closure Driven Attrition'!$D$9:$G$12,MATCH(Model!$B166,'Branch Closure Driven Attrition'!$C$9:$C$12,TRUE),MATCH(Model!N166,'Branch Closure Driven Attrition'!$D$8:$G$8,TRUE))))</f>
        <v>1</v>
      </c>
      <c r="U166" s="23">
        <f>(1-IF(Model!O166=0,0,INDEX('Branch Closure Driven Attrition'!$D$9:$G$12,MATCH(Model!$B166,'Branch Closure Driven Attrition'!$C$9:$C$12,TRUE),MATCH(Model!O166,'Branch Closure Driven Attrition'!$D$8:$G$8,TRUE))))</f>
        <v>1</v>
      </c>
      <c r="V166" s="23">
        <f>(1-IF(Model!P166=0,0,INDEX('Branch Closure Driven Attrition'!$D$9:$G$12,MATCH(Model!$B166,'Branch Closure Driven Attrition'!$C$9:$C$12,TRUE),MATCH(Model!P166,'Branch Closure Driven Attrition'!$D$8:$G$8,TRUE))))</f>
        <v>0.65</v>
      </c>
      <c r="W166" s="29"/>
      <c r="X166" s="23">
        <f>Model!R166</f>
        <v>1</v>
      </c>
      <c r="Y166" s="23">
        <f>IF(Model!$C166&lt;'Fee Driven Attrition'!$I$8,1-IF(Model!Y$13='Fee Driven Attrition'!$J$7,'Fee Driven Attrition'!$J$8,'Fee Driven Attrition'!$K$8),1)</f>
        <v>0.9</v>
      </c>
      <c r="Z166" s="23">
        <f>IF(Model!$C166&lt;'Fee Driven Attrition'!$I$9,1-IF(Model!Z$13='Fee Driven Attrition'!$J$7,'Fee Driven Attrition'!$J$9,'Fee Driven Attrition'!$K$9),1)</f>
        <v>0.95</v>
      </c>
      <c r="AA166" s="23">
        <f>IF(Model!$C166&lt;'Fee Driven Attrition'!$I$8,1-IF(Model!AA$13='Fee Driven Attrition'!$J$7,'Fee Driven Attrition'!$J$8,'Fee Driven Attrition'!$K$8),1)</f>
        <v>0.8</v>
      </c>
      <c r="AB166" s="23">
        <f>IF(Model!$C166&lt;'Fee Driven Attrition'!$I$9,1-IF(Model!AB$13='Fee Driven Attrition'!$J$7,'Fee Driven Attrition'!$J$9,'Fee Driven Attrition'!$K$9),1)</f>
        <v>0.85</v>
      </c>
      <c r="AC166" s="29"/>
      <c r="AD166" s="23"/>
      <c r="AE166" s="23">
        <f>INDEX(Model!$R166:$V166,,MATCH(Model!AE$14,Model!$R$14:'Model'!$V$14,FALSE))*INDEX(Model!$X166:$AB166,MATCH(Model!AE$12+Model!AE$13,Model!$X$14:$AB$14,FALSE))</f>
        <v>1</v>
      </c>
      <c r="AF166" s="23">
        <f>INDEX(Model!$R166:$V166,,MATCH(Model!AF$14,Model!$R$14:'Model'!$V$14,FALSE))*INDEX(Model!$X166:$AB166,MATCH(Model!AF$12+Model!AF$13,Model!$X$14:$AB$14,FALSE))</f>
        <v>1</v>
      </c>
      <c r="AG166" s="23">
        <f>INDEX(Model!$R166:$V166,,MATCH(Model!AG$14,Model!$R$14:'Model'!$V$14,FALSE))*INDEX(Model!$X166:$AB166,MATCH(Model!AG$12+Model!AG$13,Model!$X$14:$AB$14,FALSE))</f>
        <v>1</v>
      </c>
      <c r="AH166" s="23">
        <f>INDEX(Model!$R166:$V166,,MATCH(Model!AH$14,Model!$R$14:'Model'!$V$14,FALSE))*INDEX(Model!$X166:$AB166,MATCH(Model!AH$12+Model!AH$13,Model!$X$14:$AB$14,FALSE))</f>
        <v>1</v>
      </c>
      <c r="AI166" s="23">
        <f>INDEX(Model!$R166:$V166,,MATCH(Model!AI$14,Model!$R$14:'Model'!$V$14,FALSE))*INDEX(Model!$X166:$AB166,MATCH(Model!AI$12+Model!AI$13,Model!$X$14:$AB$14,FALSE))</f>
        <v>0.65</v>
      </c>
      <c r="AJ166" s="23">
        <f>INDEX(Model!$R166:$V166,,MATCH(Model!AJ$14,Model!$R$14:'Model'!$V$14,FALSE))*INDEX(Model!$X166:$AB166,MATCH(Model!AJ$12+Model!AJ$13,Model!$X$14:$AB$14,FALSE))</f>
        <v>0.9</v>
      </c>
      <c r="AK166" s="23">
        <f>INDEX(Model!$R166:$V166,,MATCH(Model!AK$14,Model!$R$14:'Model'!$V$14,FALSE))*INDEX(Model!$X166:$AB166,MATCH(Model!AK$12+Model!AK$13,Model!$X$14:$AB$14,FALSE))</f>
        <v>0.9</v>
      </c>
      <c r="AL166" s="23">
        <f>INDEX(Model!$R166:$V166,,MATCH(Model!AL$14,Model!$R$14:'Model'!$V$14,FALSE))*INDEX(Model!$X166:$AB166,MATCH(Model!AL$12+Model!AL$13,Model!$X$14:$AB$14,FALSE))</f>
        <v>0.9</v>
      </c>
      <c r="AM166" s="23">
        <f>INDEX(Model!$R166:$V166,,MATCH(Model!AM$14,Model!$R$14:'Model'!$V$14,FALSE))*INDEX(Model!$X166:$AB166,MATCH(Model!AM$12+Model!AM$13,Model!$X$14:$AB$14,FALSE))</f>
        <v>0.9</v>
      </c>
      <c r="AN166" s="23">
        <f>INDEX(Model!$R166:$V166,,MATCH(Model!AN$14,Model!$R$14:'Model'!$V$14,FALSE))*INDEX(Model!$X166:$AB166,MATCH(Model!AN$12+Model!AN$13,Model!$X$14:$AB$14,FALSE))</f>
        <v>0.58500000000000008</v>
      </c>
      <c r="AO166" s="23">
        <f>INDEX(Model!$R166:$V166,,MATCH(Model!AO$14,Model!$R$14:'Model'!$V$14,FALSE))*INDEX(Model!$X166:$AB166,MATCH(Model!AO$12+Model!AO$13,Model!$X$14:$AB$14,FALSE))</f>
        <v>0.95</v>
      </c>
      <c r="AP166" s="23">
        <f>INDEX(Model!$R166:$V166,,MATCH(Model!AP$14,Model!$R$14:'Model'!$V$14,FALSE))*INDEX(Model!$X166:$AB166,MATCH(Model!AP$12+Model!AP$13,Model!$X$14:$AB$14,FALSE))</f>
        <v>0.95</v>
      </c>
      <c r="AQ166" s="23">
        <f>INDEX(Model!$R166:$V166,,MATCH(Model!AQ$14,Model!$R$14:'Model'!$V$14,FALSE))*INDEX(Model!$X166:$AB166,MATCH(Model!AQ$12+Model!AQ$13,Model!$X$14:$AB$14,FALSE))</f>
        <v>0.95</v>
      </c>
      <c r="AR166" s="23">
        <f>INDEX(Model!$R166:$V166,,MATCH(Model!AR$14,Model!$R$14:'Model'!$V$14,FALSE))*INDEX(Model!$X166:$AB166,MATCH(Model!AR$12+Model!AR$13,Model!$X$14:$AB$14,FALSE))</f>
        <v>0.95</v>
      </c>
      <c r="AS166" s="23">
        <f>INDEX(Model!$R166:$V166,,MATCH(Model!AS$14,Model!$R$14:'Model'!$V$14,FALSE))*INDEX(Model!$X166:$AB166,MATCH(Model!AS$12+Model!AS$13,Model!$X$14:$AB$14,FALSE))</f>
        <v>0.61749999999999994</v>
      </c>
      <c r="AT166" s="23">
        <f>INDEX(Model!$R166:$V166,,MATCH(Model!AT$14,Model!$R$14:'Model'!$V$14,FALSE))*INDEX(Model!$X166:$AB166,MATCH(Model!AT$12+Model!AT$13,Model!$X$14:$AB$14,FALSE))</f>
        <v>0.8</v>
      </c>
      <c r="AU166" s="23">
        <f>INDEX(Model!$R166:$V166,,MATCH(Model!AU$14,Model!$R$14:'Model'!$V$14,FALSE))*INDEX(Model!$X166:$AB166,MATCH(Model!AU$12+Model!AU$13,Model!$X$14:$AB$14,FALSE))</f>
        <v>0.8</v>
      </c>
      <c r="AV166" s="23">
        <f>INDEX(Model!$R166:$V166,,MATCH(Model!AV$14,Model!$R$14:'Model'!$V$14,FALSE))*INDEX(Model!$X166:$AB166,MATCH(Model!AV$12+Model!AV$13,Model!$X$14:$AB$14,FALSE))</f>
        <v>0.8</v>
      </c>
      <c r="AW166" s="23">
        <f>INDEX(Model!$R166:$V166,,MATCH(Model!AW$14,Model!$R$14:'Model'!$V$14,FALSE))*INDEX(Model!$X166:$AB166,MATCH(Model!AW$12+Model!AW$13,Model!$X$14:$AB$14,FALSE))</f>
        <v>0.8</v>
      </c>
      <c r="AX166" s="23">
        <f>INDEX(Model!$R166:$V166,,MATCH(Model!AX$14,Model!$R$14:'Model'!$V$14,FALSE))*INDEX(Model!$X166:$AB166,MATCH(Model!AX$12+Model!AX$13,Model!$X$14:$AB$14,FALSE))</f>
        <v>0.52</v>
      </c>
      <c r="AY166" s="23">
        <f>INDEX(Model!$R166:$V166,,MATCH(Model!AY$14,Model!$R$14:'Model'!$V$14,FALSE))*INDEX(Model!$X166:$AB166,MATCH(Model!AY$12+Model!AY$13,Model!$X$14:$AB$14,FALSE))</f>
        <v>0.85</v>
      </c>
      <c r="AZ166" s="23">
        <f>INDEX(Model!$R166:$V166,,MATCH(Model!AZ$14,Model!$R$14:'Model'!$V$14,FALSE))*INDEX(Model!$X166:$AB166,MATCH(Model!AZ$12+Model!AZ$13,Model!$X$14:$AB$14,FALSE))</f>
        <v>0.85</v>
      </c>
      <c r="BA166" s="23">
        <f>INDEX(Model!$R166:$V166,,MATCH(Model!BA$14,Model!$R$14:'Model'!$V$14,FALSE))*INDEX(Model!$X166:$AB166,MATCH(Model!BA$12+Model!BA$13,Model!$X$14:$AB$14,FALSE))</f>
        <v>0.85</v>
      </c>
      <c r="BB166" s="23">
        <f>INDEX(Model!$R166:$V166,,MATCH(Model!BB$14,Model!$R$14:'Model'!$V$14,FALSE))*INDEX(Model!$X166:$AB166,MATCH(Model!BB$12+Model!BB$13,Model!$X$14:$AB$14,FALSE))</f>
        <v>0.85</v>
      </c>
      <c r="BC166" s="23">
        <f>INDEX(Model!$R166:$V166,,MATCH(Model!BC$14,Model!$R$14:'Model'!$V$14,FALSE))*INDEX(Model!$X166:$AB166,MATCH(Model!BC$12+Model!BC$13,Model!$X$14:$AB$14,FALSE))</f>
        <v>0.55249999999999999</v>
      </c>
      <c r="BD166" s="60"/>
      <c r="BE166" s="33">
        <f>Model!C166*1%</f>
        <v>115.69378072230715</v>
      </c>
      <c r="BF166" s="1"/>
      <c r="BG166" s="1"/>
      <c r="BH166" s="38">
        <f>IF(Model!$C166&lt;Model!CI$12,Model!CI$13,0)</f>
        <v>0</v>
      </c>
      <c r="BI166" s="38">
        <f>IF(Model!$C166&lt;Model!CJ$12,Model!CJ$13,0)</f>
        <v>0</v>
      </c>
      <c r="BJ166" s="38">
        <f>IF(Model!$C166&lt;Model!CK$12,Model!CK$13,0)</f>
        <v>0</v>
      </c>
      <c r="BK166" s="38">
        <f>IF(Model!$C166&lt;Model!CL$12,Model!CL$13,0)</f>
        <v>0</v>
      </c>
      <c r="BL166" s="38">
        <f>IF(Model!$C166&lt;Model!CM$12,Model!CM$13,0)</f>
        <v>0</v>
      </c>
      <c r="BM166" s="38">
        <f>IF(Model!$C166&lt;Model!CN$12,Model!CN$13,0)</f>
        <v>40</v>
      </c>
      <c r="BN166" s="38">
        <f>IF(Model!$C166&lt;Model!CO$12,Model!CO$13,0)</f>
        <v>40</v>
      </c>
      <c r="BO166" s="38">
        <f>IF(Model!$C166&lt;Model!CP$12,Model!CP$13,0)</f>
        <v>40</v>
      </c>
      <c r="BP166" s="38">
        <f>IF(Model!$C166&lt;Model!CQ$12,Model!CQ$13,0)</f>
        <v>40</v>
      </c>
      <c r="BQ166" s="38">
        <f>IF(Model!$C166&lt;Model!CR$12,Model!CR$13,0)</f>
        <v>40</v>
      </c>
      <c r="BR166" s="38">
        <f>IF(Model!$C166&lt;Model!CS$12,Model!CS$13,0)</f>
        <v>40</v>
      </c>
      <c r="BS166" s="38">
        <f>IF(Model!$C166&lt;Model!CT$12,Model!CT$13,0)</f>
        <v>40</v>
      </c>
      <c r="BT166" s="38">
        <f>IF(Model!$C166&lt;Model!CU$12,Model!CU$13,0)</f>
        <v>40</v>
      </c>
      <c r="BU166" s="38">
        <f>IF(Model!$C166&lt;Model!CV$12,Model!CV$13,0)</f>
        <v>40</v>
      </c>
      <c r="BV166" s="38">
        <f>IF(Model!$C166&lt;Model!CW$12,Model!CW$13,0)</f>
        <v>40</v>
      </c>
      <c r="BW166" s="38">
        <f>IF(Model!$C166&lt;Model!CX$12,Model!CX$13,0)</f>
        <v>60</v>
      </c>
      <c r="BX166" s="38">
        <f>IF(Model!$C166&lt;Model!CY$12,Model!CY$13,0)</f>
        <v>60</v>
      </c>
      <c r="BY166" s="38">
        <f>IF(Model!$C166&lt;Model!CZ$12,Model!CZ$13,0)</f>
        <v>60</v>
      </c>
      <c r="BZ166" s="38">
        <f>IF(Model!$C166&lt;Model!DA$12,Model!DA$13,0)</f>
        <v>60</v>
      </c>
      <c r="CA166" s="38">
        <f>IF(Model!$C166&lt;Model!DB$12,Model!DB$13,0)</f>
        <v>60</v>
      </c>
      <c r="CB166" s="38">
        <f>IF(Model!$C166&lt;Model!DC$12,Model!DC$13,0)</f>
        <v>60</v>
      </c>
      <c r="CC166" s="38">
        <f>IF(Model!$C166&lt;Model!DD$12,Model!DD$13,0)</f>
        <v>60</v>
      </c>
      <c r="CD166" s="38">
        <f>IF(Model!$C166&lt;Model!DE$12,Model!DE$13,0)</f>
        <v>60</v>
      </c>
      <c r="CE166" s="38">
        <f>IF(Model!$C166&lt;Model!DF$12,Model!DF$13,0)</f>
        <v>60</v>
      </c>
      <c r="CF166" s="38">
        <f>IF(Model!$C166&lt;Model!DG$12,Model!DG$13,0)</f>
        <v>60</v>
      </c>
      <c r="CG166" s="1"/>
      <c r="CH166" s="1"/>
      <c r="CI166" s="40">
        <f>Model!$BE166+Model!BH166-50</f>
        <v>65.693780722307153</v>
      </c>
      <c r="CJ166" s="40">
        <f>Model!$BE166+Model!BI166-50</f>
        <v>65.693780722307153</v>
      </c>
      <c r="CK166" s="40">
        <f>Model!$BE166+Model!BJ166-50</f>
        <v>65.693780722307153</v>
      </c>
      <c r="CL166" s="40">
        <f>Model!$BE166+Model!BK166-50</f>
        <v>65.693780722307153</v>
      </c>
      <c r="CM166" s="40">
        <f>Model!$BE166+Model!BL166-50</f>
        <v>65.693780722307153</v>
      </c>
      <c r="CN166" s="40">
        <f>Model!$BE166+Model!BM166-50</f>
        <v>105.69378072230717</v>
      </c>
      <c r="CO166" s="40">
        <f>Model!$BE166+Model!BN166-50</f>
        <v>105.69378072230717</v>
      </c>
      <c r="CP166" s="40">
        <f>Model!$BE166+Model!BO166-50</f>
        <v>105.69378072230717</v>
      </c>
      <c r="CQ166" s="40">
        <f>Model!$BE166+Model!BP166-50</f>
        <v>105.69378072230717</v>
      </c>
      <c r="CR166" s="40">
        <f>Model!$BE166+Model!BQ166-50</f>
        <v>105.69378072230717</v>
      </c>
      <c r="CS166" s="40">
        <f>Model!$BE166+Model!BR166-50</f>
        <v>105.69378072230717</v>
      </c>
      <c r="CT166" s="40">
        <f>Model!$BE166+Model!BS166-50</f>
        <v>105.69378072230717</v>
      </c>
      <c r="CU166" s="40">
        <f>Model!$BE166+Model!BT166-50</f>
        <v>105.69378072230717</v>
      </c>
      <c r="CV166" s="40">
        <f>Model!$BE166+Model!BU166-50</f>
        <v>105.69378072230717</v>
      </c>
      <c r="CW166" s="40">
        <f>Model!$BE166+Model!BV166-50</f>
        <v>105.69378072230717</v>
      </c>
      <c r="CX166" s="40">
        <f>Model!$BE166+Model!BW166-50</f>
        <v>125.69378072230717</v>
      </c>
      <c r="CY166" s="40">
        <f>Model!$BE166+Model!BX166-50</f>
        <v>125.69378072230717</v>
      </c>
      <c r="CZ166" s="40">
        <f>Model!$BE166+Model!BY166-50</f>
        <v>125.69378072230717</v>
      </c>
      <c r="DA166" s="40">
        <f>Model!$BE166+Model!BZ166-50</f>
        <v>125.69378072230717</v>
      </c>
      <c r="DB166" s="40">
        <f>Model!$BE166+Model!CA166-50</f>
        <v>125.69378072230717</v>
      </c>
      <c r="DC166" s="40">
        <f>Model!$BE166+Model!CB166-50</f>
        <v>125.69378072230717</v>
      </c>
      <c r="DD166" s="40">
        <f>Model!$BE166+Model!CC166-50</f>
        <v>125.69378072230717</v>
      </c>
      <c r="DE166" s="40">
        <f>Model!$BE166+Model!CD166-50</f>
        <v>125.69378072230717</v>
      </c>
      <c r="DF166" s="40">
        <f>Model!$BE166+Model!CE166-50</f>
        <v>125.69378072230717</v>
      </c>
      <c r="DG166" s="40">
        <f>Model!$BE166+Model!CF166-50</f>
        <v>125.69378072230717</v>
      </c>
      <c r="DH166" s="36"/>
      <c r="DI166" s="36"/>
      <c r="DJ166" s="40">
        <f>Model!AE166*Model!CI166</f>
        <v>65.693780722307153</v>
      </c>
      <c r="DK166" s="40">
        <f>Model!AF166*Model!CJ166</f>
        <v>65.693780722307153</v>
      </c>
      <c r="DL166" s="40">
        <f>Model!AG166*Model!CK166</f>
        <v>65.693780722307153</v>
      </c>
      <c r="DM166" s="40">
        <f>Model!AH166*Model!CL166</f>
        <v>65.693780722307153</v>
      </c>
      <c r="DN166" s="40">
        <f>Model!AI166*Model!CM166</f>
        <v>42.700957469499649</v>
      </c>
      <c r="DO166" s="40">
        <f>Model!AJ166*Model!CN166</f>
        <v>95.124402650076448</v>
      </c>
      <c r="DP166" s="40">
        <f>Model!AK166*Model!CO166</f>
        <v>95.124402650076448</v>
      </c>
      <c r="DQ166" s="40">
        <f>Model!AL166*Model!CP166</f>
        <v>95.124402650076448</v>
      </c>
      <c r="DR166" s="40">
        <f>Model!AM166*Model!CQ166</f>
        <v>95.124402650076448</v>
      </c>
      <c r="DS166" s="40">
        <f>Model!AN166*Model!CR166</f>
        <v>61.830861722549699</v>
      </c>
      <c r="DT166" s="40">
        <f>Model!AO166*Model!CS166</f>
        <v>100.4090916861918</v>
      </c>
      <c r="DU166" s="40">
        <f>Model!AP166*Model!CT166</f>
        <v>100.4090916861918</v>
      </c>
      <c r="DV166" s="40">
        <f>Model!AQ166*Model!CU166</f>
        <v>100.4090916861918</v>
      </c>
      <c r="DW166" s="40">
        <f>Model!AR166*Model!CV166</f>
        <v>100.4090916861918</v>
      </c>
      <c r="DX166" s="40">
        <f>Model!AS166*Model!CW166</f>
        <v>65.26590959602467</v>
      </c>
      <c r="DY166" s="40">
        <f>Model!AT166*Model!CX166</f>
        <v>100.55502457784574</v>
      </c>
      <c r="DZ166" s="40">
        <f>Model!AU166*Model!CY166</f>
        <v>100.55502457784574</v>
      </c>
      <c r="EA166" s="40">
        <f>Model!AV166*Model!CZ166</f>
        <v>100.55502457784574</v>
      </c>
      <c r="EB166" s="40">
        <f>Model!AW166*Model!DA166</f>
        <v>100.55502457784574</v>
      </c>
      <c r="EC166" s="40">
        <f>Model!AX166*Model!DB166</f>
        <v>65.360765975599733</v>
      </c>
      <c r="ED166" s="40">
        <f>Model!AY166*Model!DC166</f>
        <v>106.8397136139611</v>
      </c>
      <c r="EE166" s="40">
        <f>Model!AZ166*Model!DD166</f>
        <v>106.8397136139611</v>
      </c>
      <c r="EF166" s="40">
        <f>Model!BA166*Model!DE166</f>
        <v>106.8397136139611</v>
      </c>
      <c r="EG166" s="40">
        <f>Model!BB166*Model!DF166</f>
        <v>106.8397136139611</v>
      </c>
      <c r="EH166" s="40">
        <f>Model!BC166*Model!DG166</f>
        <v>69.44581384907471</v>
      </c>
      <c r="EI166" s="36"/>
      <c r="EJ166" s="36"/>
      <c r="EK166" s="36"/>
      <c r="EL166" s="36"/>
      <c r="EM166" s="36"/>
      <c r="EN166" s="36"/>
      <c r="EO166" s="36"/>
      <c r="EP166" s="36"/>
      <c r="EQ166" s="36"/>
      <c r="ER166" s="36"/>
      <c r="ES166" s="36"/>
      <c r="ET166" s="36"/>
      <c r="EU166" s="36"/>
    </row>
    <row r="167" spans="1:151">
      <c r="A167">
        <v>1014</v>
      </c>
      <c r="B167" s="29">
        <f>INDEX('Customer Longevity'!$A$7:$A$206,MATCH(Scratch!A167,'Customer Longevity'!$B$7:$B$206,0))</f>
        <v>14.585477728216196</v>
      </c>
      <c r="C167" s="3">
        <f ca="1">VLOOKUP(A167,'Average Balance'!A:B,2,FALSE)</f>
        <v>10868.463962478594</v>
      </c>
      <c r="D167" s="3"/>
      <c r="E167" s="29">
        <f>INDEX('Distance to Each Branch'!$C$7:$C$806,MATCH(Scratch!$A167&amp;Scratch!E$14,'Distance to Each Branch'!$K$7:$K$806,0))</f>
        <v>3.5481849735915367</v>
      </c>
      <c r="F167" s="29">
        <f>INDEX('Distance to Each Branch'!$C$7:$C$806,MATCH(Scratch!$A167&amp;Scratch!F$14,'Distance to Each Branch'!$K$7:$K$806,0))</f>
        <v>3.2940811747656547</v>
      </c>
      <c r="G167" s="29">
        <f>INDEX('Distance to Each Branch'!$C$7:$C$806,MATCH(Scratch!$A167&amp;Scratch!G$14,'Distance to Each Branch'!$K$7:$K$806,0))</f>
        <v>2.4644774967080796</v>
      </c>
      <c r="H167" s="29">
        <f>INDEX('Distance to Each Branch'!$C$7:$C$806,MATCH(Scratch!$A167&amp;Scratch!H$14,'Distance to Each Branch'!$K$7:$K$806,0))</f>
        <v>2.7364482495911169</v>
      </c>
      <c r="I167" s="29" t="str">
        <f t="shared" si="27"/>
        <v>Branch C</v>
      </c>
      <c r="K167" s="34">
        <f>MIN(Model!E167:'Model'!H167)</f>
        <v>2.4644774967080796</v>
      </c>
      <c r="L167" s="34">
        <v>0</v>
      </c>
      <c r="M167" s="29">
        <f>IF(Model!E167=Model!$K167,SMALL(Model!$E167:'Model'!$H167,2)-Model!$K167,0)</f>
        <v>0</v>
      </c>
      <c r="N167" s="29">
        <f>IF(Model!F167=Model!$K167,SMALL(Model!$E167:'Model'!$H167,2)-Model!$K167,0)</f>
        <v>0</v>
      </c>
      <c r="O167" s="29">
        <f>IF(Model!G167=Model!$K167,SMALL(Model!$E167:'Model'!$H167,2)-Model!$K167,0)</f>
        <v>0.27197075288303729</v>
      </c>
      <c r="P167" s="29">
        <f>IF(Model!H167=Model!$K167,SMALL(Model!$E167:'Model'!$H167,2)-Model!$K167,0)</f>
        <v>0</v>
      </c>
      <c r="R167" s="23">
        <v>1</v>
      </c>
      <c r="S167" s="23">
        <f>(1-IF(Model!M167=0,0,INDEX('Branch Closure Driven Attrition'!$D$9:$G$12,MATCH(Model!$B167,'Branch Closure Driven Attrition'!$C$9:$C$12,TRUE),MATCH(Model!M167,'Branch Closure Driven Attrition'!$D$8:$G$8,TRUE))))</f>
        <v>1</v>
      </c>
      <c r="T167" s="23">
        <f>(1-IF(Model!N167=0,0,INDEX('Branch Closure Driven Attrition'!$D$9:$G$12,MATCH(Model!$B167,'Branch Closure Driven Attrition'!$C$9:$C$12,TRUE),MATCH(Model!N167,'Branch Closure Driven Attrition'!$D$8:$G$8,TRUE))))</f>
        <v>1</v>
      </c>
      <c r="U167" s="23">
        <f>(1-IF(Model!O167=0,0,INDEX('Branch Closure Driven Attrition'!$D$9:$G$12,MATCH(Model!$B167,'Branch Closure Driven Attrition'!$C$9:$C$12,TRUE),MATCH(Model!O167,'Branch Closure Driven Attrition'!$D$8:$G$8,TRUE))))</f>
        <v>0.75</v>
      </c>
      <c r="V167" s="23">
        <f>(1-IF(Model!P167=0,0,INDEX('Branch Closure Driven Attrition'!$D$9:$G$12,MATCH(Model!$B167,'Branch Closure Driven Attrition'!$C$9:$C$12,TRUE),MATCH(Model!P167,'Branch Closure Driven Attrition'!$D$8:$G$8,TRUE))))</f>
        <v>1</v>
      </c>
      <c r="W167" s="29"/>
      <c r="X167" s="23">
        <f>Model!R167</f>
        <v>1</v>
      </c>
      <c r="Y167" s="23">
        <f>IF(Model!$C167&lt;'Fee Driven Attrition'!$I$8,1-IF(Model!Y$13='Fee Driven Attrition'!$J$7,'Fee Driven Attrition'!$J$8,'Fee Driven Attrition'!$K$8),1)</f>
        <v>0.9</v>
      </c>
      <c r="Z167" s="23">
        <f>IF(Model!$C167&lt;'Fee Driven Attrition'!$I$9,1-IF(Model!Z$13='Fee Driven Attrition'!$J$7,'Fee Driven Attrition'!$J$9,'Fee Driven Attrition'!$K$9),1)</f>
        <v>0.95</v>
      </c>
      <c r="AA167" s="23">
        <f>IF(Model!$C167&lt;'Fee Driven Attrition'!$I$8,1-IF(Model!AA$13='Fee Driven Attrition'!$J$7,'Fee Driven Attrition'!$J$8,'Fee Driven Attrition'!$K$8),1)</f>
        <v>0.8</v>
      </c>
      <c r="AB167" s="23">
        <f>IF(Model!$C167&lt;'Fee Driven Attrition'!$I$9,1-IF(Model!AB$13='Fee Driven Attrition'!$J$7,'Fee Driven Attrition'!$J$9,'Fee Driven Attrition'!$K$9),1)</f>
        <v>0.85</v>
      </c>
      <c r="AC167" s="29"/>
      <c r="AD167" s="23"/>
      <c r="AE167" s="23">
        <f>INDEX(Model!$R167:$V167,,MATCH(Model!AE$14,Model!$R$14:'Model'!$V$14,FALSE))*INDEX(Model!$X167:$AB167,MATCH(Model!AE$12+Model!AE$13,Model!$X$14:$AB$14,FALSE))</f>
        <v>1</v>
      </c>
      <c r="AF167" s="23">
        <f>INDEX(Model!$R167:$V167,,MATCH(Model!AF$14,Model!$R$14:'Model'!$V$14,FALSE))*INDEX(Model!$X167:$AB167,MATCH(Model!AF$12+Model!AF$13,Model!$X$14:$AB$14,FALSE))</f>
        <v>1</v>
      </c>
      <c r="AG167" s="23">
        <f>INDEX(Model!$R167:$V167,,MATCH(Model!AG$14,Model!$R$14:'Model'!$V$14,FALSE))*INDEX(Model!$X167:$AB167,MATCH(Model!AG$12+Model!AG$13,Model!$X$14:$AB$14,FALSE))</f>
        <v>1</v>
      </c>
      <c r="AH167" s="23">
        <f>INDEX(Model!$R167:$V167,,MATCH(Model!AH$14,Model!$R$14:'Model'!$V$14,FALSE))*INDEX(Model!$X167:$AB167,MATCH(Model!AH$12+Model!AH$13,Model!$X$14:$AB$14,FALSE))</f>
        <v>0.75</v>
      </c>
      <c r="AI167" s="23">
        <f>INDEX(Model!$R167:$V167,,MATCH(Model!AI$14,Model!$R$14:'Model'!$V$14,FALSE))*INDEX(Model!$X167:$AB167,MATCH(Model!AI$12+Model!AI$13,Model!$X$14:$AB$14,FALSE))</f>
        <v>1</v>
      </c>
      <c r="AJ167" s="23">
        <f>INDEX(Model!$R167:$V167,,MATCH(Model!AJ$14,Model!$R$14:'Model'!$V$14,FALSE))*INDEX(Model!$X167:$AB167,MATCH(Model!AJ$12+Model!AJ$13,Model!$X$14:$AB$14,FALSE))</f>
        <v>0.9</v>
      </c>
      <c r="AK167" s="23">
        <f>INDEX(Model!$R167:$V167,,MATCH(Model!AK$14,Model!$R$14:'Model'!$V$14,FALSE))*INDEX(Model!$X167:$AB167,MATCH(Model!AK$12+Model!AK$13,Model!$X$14:$AB$14,FALSE))</f>
        <v>0.9</v>
      </c>
      <c r="AL167" s="23">
        <f>INDEX(Model!$R167:$V167,,MATCH(Model!AL$14,Model!$R$14:'Model'!$V$14,FALSE))*INDEX(Model!$X167:$AB167,MATCH(Model!AL$12+Model!AL$13,Model!$X$14:$AB$14,FALSE))</f>
        <v>0.9</v>
      </c>
      <c r="AM167" s="23">
        <f>INDEX(Model!$R167:$V167,,MATCH(Model!AM$14,Model!$R$14:'Model'!$V$14,FALSE))*INDEX(Model!$X167:$AB167,MATCH(Model!AM$12+Model!AM$13,Model!$X$14:$AB$14,FALSE))</f>
        <v>0.67500000000000004</v>
      </c>
      <c r="AN167" s="23">
        <f>INDEX(Model!$R167:$V167,,MATCH(Model!AN$14,Model!$R$14:'Model'!$V$14,FALSE))*INDEX(Model!$X167:$AB167,MATCH(Model!AN$12+Model!AN$13,Model!$X$14:$AB$14,FALSE))</f>
        <v>0.9</v>
      </c>
      <c r="AO167" s="23">
        <f>INDEX(Model!$R167:$V167,,MATCH(Model!AO$14,Model!$R$14:'Model'!$V$14,FALSE))*INDEX(Model!$X167:$AB167,MATCH(Model!AO$12+Model!AO$13,Model!$X$14:$AB$14,FALSE))</f>
        <v>0.95</v>
      </c>
      <c r="AP167" s="23">
        <f>INDEX(Model!$R167:$V167,,MATCH(Model!AP$14,Model!$R$14:'Model'!$V$14,FALSE))*INDEX(Model!$X167:$AB167,MATCH(Model!AP$12+Model!AP$13,Model!$X$14:$AB$14,FALSE))</f>
        <v>0.95</v>
      </c>
      <c r="AQ167" s="23">
        <f>INDEX(Model!$R167:$V167,,MATCH(Model!AQ$14,Model!$R$14:'Model'!$V$14,FALSE))*INDEX(Model!$X167:$AB167,MATCH(Model!AQ$12+Model!AQ$13,Model!$X$14:$AB$14,FALSE))</f>
        <v>0.95</v>
      </c>
      <c r="AR167" s="23">
        <f>INDEX(Model!$R167:$V167,,MATCH(Model!AR$14,Model!$R$14:'Model'!$V$14,FALSE))*INDEX(Model!$X167:$AB167,MATCH(Model!AR$12+Model!AR$13,Model!$X$14:$AB$14,FALSE))</f>
        <v>0.71249999999999991</v>
      </c>
      <c r="AS167" s="23">
        <f>INDEX(Model!$R167:$V167,,MATCH(Model!AS$14,Model!$R$14:'Model'!$V$14,FALSE))*INDEX(Model!$X167:$AB167,MATCH(Model!AS$12+Model!AS$13,Model!$X$14:$AB$14,FALSE))</f>
        <v>0.95</v>
      </c>
      <c r="AT167" s="23">
        <f>INDEX(Model!$R167:$V167,,MATCH(Model!AT$14,Model!$R$14:'Model'!$V$14,FALSE))*INDEX(Model!$X167:$AB167,MATCH(Model!AT$12+Model!AT$13,Model!$X$14:$AB$14,FALSE))</f>
        <v>0.8</v>
      </c>
      <c r="AU167" s="23">
        <f>INDEX(Model!$R167:$V167,,MATCH(Model!AU$14,Model!$R$14:'Model'!$V$14,FALSE))*INDEX(Model!$X167:$AB167,MATCH(Model!AU$12+Model!AU$13,Model!$X$14:$AB$14,FALSE))</f>
        <v>0.8</v>
      </c>
      <c r="AV167" s="23">
        <f>INDEX(Model!$R167:$V167,,MATCH(Model!AV$14,Model!$R$14:'Model'!$V$14,FALSE))*INDEX(Model!$X167:$AB167,MATCH(Model!AV$12+Model!AV$13,Model!$X$14:$AB$14,FALSE))</f>
        <v>0.8</v>
      </c>
      <c r="AW167" s="23">
        <f>INDEX(Model!$R167:$V167,,MATCH(Model!AW$14,Model!$R$14:'Model'!$V$14,FALSE))*INDEX(Model!$X167:$AB167,MATCH(Model!AW$12+Model!AW$13,Model!$X$14:$AB$14,FALSE))</f>
        <v>0.60000000000000009</v>
      </c>
      <c r="AX167" s="23">
        <f>INDEX(Model!$R167:$V167,,MATCH(Model!AX$14,Model!$R$14:'Model'!$V$14,FALSE))*INDEX(Model!$X167:$AB167,MATCH(Model!AX$12+Model!AX$13,Model!$X$14:$AB$14,FALSE))</f>
        <v>0.8</v>
      </c>
      <c r="AY167" s="23">
        <f>INDEX(Model!$R167:$V167,,MATCH(Model!AY$14,Model!$R$14:'Model'!$V$14,FALSE))*INDEX(Model!$X167:$AB167,MATCH(Model!AY$12+Model!AY$13,Model!$X$14:$AB$14,FALSE))</f>
        <v>0.85</v>
      </c>
      <c r="AZ167" s="23">
        <f>INDEX(Model!$R167:$V167,,MATCH(Model!AZ$14,Model!$R$14:'Model'!$V$14,FALSE))*INDEX(Model!$X167:$AB167,MATCH(Model!AZ$12+Model!AZ$13,Model!$X$14:$AB$14,FALSE))</f>
        <v>0.85</v>
      </c>
      <c r="BA167" s="23">
        <f>INDEX(Model!$R167:$V167,,MATCH(Model!BA$14,Model!$R$14:'Model'!$V$14,FALSE))*INDEX(Model!$X167:$AB167,MATCH(Model!BA$12+Model!BA$13,Model!$X$14:$AB$14,FALSE))</f>
        <v>0.85</v>
      </c>
      <c r="BB167" s="23">
        <f>INDEX(Model!$R167:$V167,,MATCH(Model!BB$14,Model!$R$14:'Model'!$V$14,FALSE))*INDEX(Model!$X167:$AB167,MATCH(Model!BB$12+Model!BB$13,Model!$X$14:$AB$14,FALSE))</f>
        <v>0.63749999999999996</v>
      </c>
      <c r="BC167" s="23">
        <f>INDEX(Model!$R167:$V167,,MATCH(Model!BC$14,Model!$R$14:'Model'!$V$14,FALSE))*INDEX(Model!$X167:$AB167,MATCH(Model!BC$12+Model!BC$13,Model!$X$14:$AB$14,FALSE))</f>
        <v>0.85</v>
      </c>
      <c r="BD167" s="60"/>
      <c r="BE167" s="33">
        <f>Model!C167*1%</f>
        <v>108.68463962478594</v>
      </c>
      <c r="BF167" s="1"/>
      <c r="BG167" s="1"/>
      <c r="BH167" s="38">
        <f>IF(Model!$C167&lt;Model!CI$12,Model!CI$13,0)</f>
        <v>0</v>
      </c>
      <c r="BI167" s="38">
        <f>IF(Model!$C167&lt;Model!CJ$12,Model!CJ$13,0)</f>
        <v>0</v>
      </c>
      <c r="BJ167" s="38">
        <f>IF(Model!$C167&lt;Model!CK$12,Model!CK$13,0)</f>
        <v>0</v>
      </c>
      <c r="BK167" s="38">
        <f>IF(Model!$C167&lt;Model!CL$12,Model!CL$13,0)</f>
        <v>0</v>
      </c>
      <c r="BL167" s="38">
        <f>IF(Model!$C167&lt;Model!CM$12,Model!CM$13,0)</f>
        <v>0</v>
      </c>
      <c r="BM167" s="38">
        <f>IF(Model!$C167&lt;Model!CN$12,Model!CN$13,0)</f>
        <v>40</v>
      </c>
      <c r="BN167" s="38">
        <f>IF(Model!$C167&lt;Model!CO$12,Model!CO$13,0)</f>
        <v>40</v>
      </c>
      <c r="BO167" s="38">
        <f>IF(Model!$C167&lt;Model!CP$12,Model!CP$13,0)</f>
        <v>40</v>
      </c>
      <c r="BP167" s="38">
        <f>IF(Model!$C167&lt;Model!CQ$12,Model!CQ$13,0)</f>
        <v>40</v>
      </c>
      <c r="BQ167" s="38">
        <f>IF(Model!$C167&lt;Model!CR$12,Model!CR$13,0)</f>
        <v>40</v>
      </c>
      <c r="BR167" s="38">
        <f>IF(Model!$C167&lt;Model!CS$12,Model!CS$13,0)</f>
        <v>40</v>
      </c>
      <c r="BS167" s="38">
        <f>IF(Model!$C167&lt;Model!CT$12,Model!CT$13,0)</f>
        <v>40</v>
      </c>
      <c r="BT167" s="38">
        <f>IF(Model!$C167&lt;Model!CU$12,Model!CU$13,0)</f>
        <v>40</v>
      </c>
      <c r="BU167" s="38">
        <f>IF(Model!$C167&lt;Model!CV$12,Model!CV$13,0)</f>
        <v>40</v>
      </c>
      <c r="BV167" s="38">
        <f>IF(Model!$C167&lt;Model!CW$12,Model!CW$13,0)</f>
        <v>40</v>
      </c>
      <c r="BW167" s="38">
        <f>IF(Model!$C167&lt;Model!CX$12,Model!CX$13,0)</f>
        <v>60</v>
      </c>
      <c r="BX167" s="38">
        <f>IF(Model!$C167&lt;Model!CY$12,Model!CY$13,0)</f>
        <v>60</v>
      </c>
      <c r="BY167" s="38">
        <f>IF(Model!$C167&lt;Model!CZ$12,Model!CZ$13,0)</f>
        <v>60</v>
      </c>
      <c r="BZ167" s="38">
        <f>IF(Model!$C167&lt;Model!DA$12,Model!DA$13,0)</f>
        <v>60</v>
      </c>
      <c r="CA167" s="38">
        <f>IF(Model!$C167&lt;Model!DB$12,Model!DB$13,0)</f>
        <v>60</v>
      </c>
      <c r="CB167" s="38">
        <f>IF(Model!$C167&lt;Model!DC$12,Model!DC$13,0)</f>
        <v>60</v>
      </c>
      <c r="CC167" s="38">
        <f>IF(Model!$C167&lt;Model!DD$12,Model!DD$13,0)</f>
        <v>60</v>
      </c>
      <c r="CD167" s="38">
        <f>IF(Model!$C167&lt;Model!DE$12,Model!DE$13,0)</f>
        <v>60</v>
      </c>
      <c r="CE167" s="38">
        <f>IF(Model!$C167&lt;Model!DF$12,Model!DF$13,0)</f>
        <v>60</v>
      </c>
      <c r="CF167" s="38">
        <f>IF(Model!$C167&lt;Model!DG$12,Model!DG$13,0)</f>
        <v>60</v>
      </c>
      <c r="CG167" s="1"/>
      <c r="CH167" s="1"/>
      <c r="CI167" s="40">
        <f>Model!$BE167+Model!BH167-50</f>
        <v>58.684639624785945</v>
      </c>
      <c r="CJ167" s="40">
        <f>Model!$BE167+Model!BI167-50</f>
        <v>58.684639624785945</v>
      </c>
      <c r="CK167" s="40">
        <f>Model!$BE167+Model!BJ167-50</f>
        <v>58.684639624785945</v>
      </c>
      <c r="CL167" s="40">
        <f>Model!$BE167+Model!BK167-50</f>
        <v>58.684639624785945</v>
      </c>
      <c r="CM167" s="40">
        <f>Model!$BE167+Model!BL167-50</f>
        <v>58.684639624785945</v>
      </c>
      <c r="CN167" s="40">
        <f>Model!$BE167+Model!BM167-50</f>
        <v>98.684639624785945</v>
      </c>
      <c r="CO167" s="40">
        <f>Model!$BE167+Model!BN167-50</f>
        <v>98.684639624785945</v>
      </c>
      <c r="CP167" s="40">
        <f>Model!$BE167+Model!BO167-50</f>
        <v>98.684639624785945</v>
      </c>
      <c r="CQ167" s="40">
        <f>Model!$BE167+Model!BP167-50</f>
        <v>98.684639624785945</v>
      </c>
      <c r="CR167" s="40">
        <f>Model!$BE167+Model!BQ167-50</f>
        <v>98.684639624785945</v>
      </c>
      <c r="CS167" s="40">
        <f>Model!$BE167+Model!BR167-50</f>
        <v>98.684639624785945</v>
      </c>
      <c r="CT167" s="40">
        <f>Model!$BE167+Model!BS167-50</f>
        <v>98.684639624785945</v>
      </c>
      <c r="CU167" s="40">
        <f>Model!$BE167+Model!BT167-50</f>
        <v>98.684639624785945</v>
      </c>
      <c r="CV167" s="40">
        <f>Model!$BE167+Model!BU167-50</f>
        <v>98.684639624785945</v>
      </c>
      <c r="CW167" s="40">
        <f>Model!$BE167+Model!BV167-50</f>
        <v>98.684639624785945</v>
      </c>
      <c r="CX167" s="40">
        <f>Model!$BE167+Model!BW167-50</f>
        <v>118.68463962478594</v>
      </c>
      <c r="CY167" s="40">
        <f>Model!$BE167+Model!BX167-50</f>
        <v>118.68463962478594</v>
      </c>
      <c r="CZ167" s="40">
        <f>Model!$BE167+Model!BY167-50</f>
        <v>118.68463962478594</v>
      </c>
      <c r="DA167" s="40">
        <f>Model!$BE167+Model!BZ167-50</f>
        <v>118.68463962478594</v>
      </c>
      <c r="DB167" s="40">
        <f>Model!$BE167+Model!CA167-50</f>
        <v>118.68463962478594</v>
      </c>
      <c r="DC167" s="40">
        <f>Model!$BE167+Model!CB167-50</f>
        <v>118.68463962478594</v>
      </c>
      <c r="DD167" s="40">
        <f>Model!$BE167+Model!CC167-50</f>
        <v>118.68463962478594</v>
      </c>
      <c r="DE167" s="40">
        <f>Model!$BE167+Model!CD167-50</f>
        <v>118.68463962478594</v>
      </c>
      <c r="DF167" s="40">
        <f>Model!$BE167+Model!CE167-50</f>
        <v>118.68463962478594</v>
      </c>
      <c r="DG167" s="40">
        <f>Model!$BE167+Model!CF167-50</f>
        <v>118.68463962478594</v>
      </c>
      <c r="DH167" s="36"/>
      <c r="DI167" s="36"/>
      <c r="DJ167" s="40">
        <f>Model!AE167*Model!CI167</f>
        <v>58.684639624785945</v>
      </c>
      <c r="DK167" s="40">
        <f>Model!AF167*Model!CJ167</f>
        <v>58.684639624785945</v>
      </c>
      <c r="DL167" s="40">
        <f>Model!AG167*Model!CK167</f>
        <v>58.684639624785945</v>
      </c>
      <c r="DM167" s="40">
        <f>Model!AH167*Model!CL167</f>
        <v>44.013479718589458</v>
      </c>
      <c r="DN167" s="40">
        <f>Model!AI167*Model!CM167</f>
        <v>58.684639624785945</v>
      </c>
      <c r="DO167" s="40">
        <f>Model!AJ167*Model!CN167</f>
        <v>88.816175662307359</v>
      </c>
      <c r="DP167" s="40">
        <f>Model!AK167*Model!CO167</f>
        <v>88.816175662307359</v>
      </c>
      <c r="DQ167" s="40">
        <f>Model!AL167*Model!CP167</f>
        <v>88.816175662307359</v>
      </c>
      <c r="DR167" s="40">
        <f>Model!AM167*Model!CQ167</f>
        <v>66.612131746730512</v>
      </c>
      <c r="DS167" s="40">
        <f>Model!AN167*Model!CR167</f>
        <v>88.816175662307359</v>
      </c>
      <c r="DT167" s="40">
        <f>Model!AO167*Model!CS167</f>
        <v>93.750407643546637</v>
      </c>
      <c r="DU167" s="40">
        <f>Model!AP167*Model!CT167</f>
        <v>93.750407643546637</v>
      </c>
      <c r="DV167" s="40">
        <f>Model!AQ167*Model!CU167</f>
        <v>93.750407643546637</v>
      </c>
      <c r="DW167" s="40">
        <f>Model!AR167*Model!CV167</f>
        <v>70.312805732659982</v>
      </c>
      <c r="DX167" s="40">
        <f>Model!AS167*Model!CW167</f>
        <v>93.750407643546637</v>
      </c>
      <c r="DY167" s="40">
        <f>Model!AT167*Model!CX167</f>
        <v>94.947711699828758</v>
      </c>
      <c r="DZ167" s="40">
        <f>Model!AU167*Model!CY167</f>
        <v>94.947711699828758</v>
      </c>
      <c r="EA167" s="40">
        <f>Model!AV167*Model!CZ167</f>
        <v>94.947711699828758</v>
      </c>
      <c r="EB167" s="40">
        <f>Model!AW167*Model!DA167</f>
        <v>71.210783774871572</v>
      </c>
      <c r="EC167" s="40">
        <f>Model!AX167*Model!DB167</f>
        <v>94.947711699828758</v>
      </c>
      <c r="ED167" s="40">
        <f>Model!AY167*Model!DC167</f>
        <v>100.88194368106805</v>
      </c>
      <c r="EE167" s="40">
        <f>Model!AZ167*Model!DD167</f>
        <v>100.88194368106805</v>
      </c>
      <c r="EF167" s="40">
        <f>Model!BA167*Model!DE167</f>
        <v>100.88194368106805</v>
      </c>
      <c r="EG167" s="40">
        <f>Model!BB167*Model!DF167</f>
        <v>75.661457760801028</v>
      </c>
      <c r="EH167" s="40">
        <f>Model!BC167*Model!DG167</f>
        <v>100.88194368106805</v>
      </c>
      <c r="EI167" s="36"/>
      <c r="EJ167" s="36"/>
      <c r="EK167" s="36"/>
      <c r="EL167" s="36"/>
      <c r="EM167" s="36"/>
      <c r="EN167" s="36"/>
      <c r="EO167" s="36"/>
      <c r="EP167" s="36"/>
      <c r="EQ167" s="36"/>
      <c r="ER167" s="36"/>
      <c r="ES167" s="36"/>
      <c r="ET167" s="36"/>
      <c r="EU167" s="36"/>
    </row>
    <row r="168" spans="1:151">
      <c r="A168">
        <v>1015</v>
      </c>
      <c r="B168" s="29">
        <f>INDEX('Customer Longevity'!$A$7:$A$206,MATCH(Scratch!A168,'Customer Longevity'!$B$7:$B$206,0))</f>
        <v>5.3119542980583718</v>
      </c>
      <c r="C168" s="3">
        <f ca="1">VLOOKUP(A168,'Average Balance'!A:B,2,FALSE)</f>
        <v>13216.326784119921</v>
      </c>
      <c r="D168" s="3"/>
      <c r="E168" s="29">
        <f>INDEX('Distance to Each Branch'!$C$7:$C$806,MATCH(Scratch!$A168&amp;Scratch!E$14,'Distance to Each Branch'!$K$7:$K$806,0))</f>
        <v>2.3016904878289344</v>
      </c>
      <c r="F168" s="29">
        <f>INDEX('Distance to Each Branch'!$C$7:$C$806,MATCH(Scratch!$A168&amp;Scratch!F$14,'Distance to Each Branch'!$K$7:$K$806,0))</f>
        <v>0.79864668789928039</v>
      </c>
      <c r="G168" s="29">
        <f>INDEX('Distance to Each Branch'!$C$7:$C$806,MATCH(Scratch!$A168&amp;Scratch!G$14,'Distance to Each Branch'!$K$7:$K$806,0))</f>
        <v>4.306937038515847</v>
      </c>
      <c r="H168" s="29">
        <f>INDEX('Distance to Each Branch'!$C$7:$C$806,MATCH(Scratch!$A168&amp;Scratch!H$14,'Distance to Each Branch'!$K$7:$K$806,0))</f>
        <v>3.4412372122489332</v>
      </c>
      <c r="I168" s="29" t="str">
        <f t="shared" si="27"/>
        <v>Branch B</v>
      </c>
      <c r="K168" s="34">
        <f>MIN(Model!E168:'Model'!H168)</f>
        <v>0.79864668789928039</v>
      </c>
      <c r="L168" s="34">
        <v>0</v>
      </c>
      <c r="M168" s="29">
        <f>IF(Model!E168=Model!$K168,SMALL(Model!$E168:'Model'!$H168,2)-Model!$K168,0)</f>
        <v>0</v>
      </c>
      <c r="N168" s="29">
        <f>IF(Model!F168=Model!$K168,SMALL(Model!$E168:'Model'!$H168,2)-Model!$K168,0)</f>
        <v>1.503043799929654</v>
      </c>
      <c r="O168" s="29">
        <f>IF(Model!G168=Model!$K168,SMALL(Model!$E168:'Model'!$H168,2)-Model!$K168,0)</f>
        <v>0</v>
      </c>
      <c r="P168" s="29">
        <f>IF(Model!H168=Model!$K168,SMALL(Model!$E168:'Model'!$H168,2)-Model!$K168,0)</f>
        <v>0</v>
      </c>
      <c r="R168" s="23">
        <v>1</v>
      </c>
      <c r="S168" s="23">
        <f>(1-IF(Model!M168=0,0,INDEX('Branch Closure Driven Attrition'!$D$9:$G$12,MATCH(Model!$B168,'Branch Closure Driven Attrition'!$C$9:$C$12,TRUE),MATCH(Model!M168,'Branch Closure Driven Attrition'!$D$8:$G$8,TRUE))))</f>
        <v>1</v>
      </c>
      <c r="T168" s="23">
        <f>(1-IF(Model!N168=0,0,INDEX('Branch Closure Driven Attrition'!$D$9:$G$12,MATCH(Model!$B168,'Branch Closure Driven Attrition'!$C$9:$C$12,TRUE),MATCH(Model!N168,'Branch Closure Driven Attrition'!$D$8:$G$8,TRUE))))</f>
        <v>0.65</v>
      </c>
      <c r="U168" s="23">
        <f>(1-IF(Model!O168=0,0,INDEX('Branch Closure Driven Attrition'!$D$9:$G$12,MATCH(Model!$B168,'Branch Closure Driven Attrition'!$C$9:$C$12,TRUE),MATCH(Model!O168,'Branch Closure Driven Attrition'!$D$8:$G$8,TRUE))))</f>
        <v>1</v>
      </c>
      <c r="V168" s="23">
        <f>(1-IF(Model!P168=0,0,INDEX('Branch Closure Driven Attrition'!$D$9:$G$12,MATCH(Model!$B168,'Branch Closure Driven Attrition'!$C$9:$C$12,TRUE),MATCH(Model!P168,'Branch Closure Driven Attrition'!$D$8:$G$8,TRUE))))</f>
        <v>1</v>
      </c>
      <c r="W168" s="29"/>
      <c r="X168" s="23">
        <f>Model!R168</f>
        <v>1</v>
      </c>
      <c r="Y168" s="23">
        <f>IF(Model!$C168&lt;'Fee Driven Attrition'!$I$8,1-IF(Model!Y$13='Fee Driven Attrition'!$J$7,'Fee Driven Attrition'!$J$8,'Fee Driven Attrition'!$K$8),1)</f>
        <v>1</v>
      </c>
      <c r="Z168" s="23">
        <f>IF(Model!$C168&lt;'Fee Driven Attrition'!$I$9,1-IF(Model!Z$13='Fee Driven Attrition'!$J$7,'Fee Driven Attrition'!$J$9,'Fee Driven Attrition'!$K$9),1)</f>
        <v>0.95</v>
      </c>
      <c r="AA168" s="23">
        <f>IF(Model!$C168&lt;'Fee Driven Attrition'!$I$8,1-IF(Model!AA$13='Fee Driven Attrition'!$J$7,'Fee Driven Attrition'!$J$8,'Fee Driven Attrition'!$K$8),1)</f>
        <v>1</v>
      </c>
      <c r="AB168" s="23">
        <f>IF(Model!$C168&lt;'Fee Driven Attrition'!$I$9,1-IF(Model!AB$13='Fee Driven Attrition'!$J$7,'Fee Driven Attrition'!$J$9,'Fee Driven Attrition'!$K$9),1)</f>
        <v>0.85</v>
      </c>
      <c r="AC168" s="29"/>
      <c r="AD168" s="23"/>
      <c r="AE168" s="23">
        <f>INDEX(Model!$R168:$V168,,MATCH(Model!AE$14,Model!$R$14:'Model'!$V$14,FALSE))*INDEX(Model!$X168:$AB168,MATCH(Model!AE$12+Model!AE$13,Model!$X$14:$AB$14,FALSE))</f>
        <v>1</v>
      </c>
      <c r="AF168" s="23">
        <f>INDEX(Model!$R168:$V168,,MATCH(Model!AF$14,Model!$R$14:'Model'!$V$14,FALSE))*INDEX(Model!$X168:$AB168,MATCH(Model!AF$12+Model!AF$13,Model!$X$14:$AB$14,FALSE))</f>
        <v>1</v>
      </c>
      <c r="AG168" s="23">
        <f>INDEX(Model!$R168:$V168,,MATCH(Model!AG$14,Model!$R$14:'Model'!$V$14,FALSE))*INDEX(Model!$X168:$AB168,MATCH(Model!AG$12+Model!AG$13,Model!$X$14:$AB$14,FALSE))</f>
        <v>0.65</v>
      </c>
      <c r="AH168" s="23">
        <f>INDEX(Model!$R168:$V168,,MATCH(Model!AH$14,Model!$R$14:'Model'!$V$14,FALSE))*INDEX(Model!$X168:$AB168,MATCH(Model!AH$12+Model!AH$13,Model!$X$14:$AB$14,FALSE))</f>
        <v>1</v>
      </c>
      <c r="AI168" s="23">
        <f>INDEX(Model!$R168:$V168,,MATCH(Model!AI$14,Model!$R$14:'Model'!$V$14,FALSE))*INDEX(Model!$X168:$AB168,MATCH(Model!AI$12+Model!AI$13,Model!$X$14:$AB$14,FALSE))</f>
        <v>1</v>
      </c>
      <c r="AJ168" s="23">
        <f>INDEX(Model!$R168:$V168,,MATCH(Model!AJ$14,Model!$R$14:'Model'!$V$14,FALSE))*INDEX(Model!$X168:$AB168,MATCH(Model!AJ$12+Model!AJ$13,Model!$X$14:$AB$14,FALSE))</f>
        <v>1</v>
      </c>
      <c r="AK168" s="23">
        <f>INDEX(Model!$R168:$V168,,MATCH(Model!AK$14,Model!$R$14:'Model'!$V$14,FALSE))*INDEX(Model!$X168:$AB168,MATCH(Model!AK$12+Model!AK$13,Model!$X$14:$AB$14,FALSE))</f>
        <v>1</v>
      </c>
      <c r="AL168" s="23">
        <f>INDEX(Model!$R168:$V168,,MATCH(Model!AL$14,Model!$R$14:'Model'!$V$14,FALSE))*INDEX(Model!$X168:$AB168,MATCH(Model!AL$12+Model!AL$13,Model!$X$14:$AB$14,FALSE))</f>
        <v>0.65</v>
      </c>
      <c r="AM168" s="23">
        <f>INDEX(Model!$R168:$V168,,MATCH(Model!AM$14,Model!$R$14:'Model'!$V$14,FALSE))*INDEX(Model!$X168:$AB168,MATCH(Model!AM$12+Model!AM$13,Model!$X$14:$AB$14,FALSE))</f>
        <v>1</v>
      </c>
      <c r="AN168" s="23">
        <f>INDEX(Model!$R168:$V168,,MATCH(Model!AN$14,Model!$R$14:'Model'!$V$14,FALSE))*INDEX(Model!$X168:$AB168,MATCH(Model!AN$12+Model!AN$13,Model!$X$14:$AB$14,FALSE))</f>
        <v>1</v>
      </c>
      <c r="AO168" s="23">
        <f>INDEX(Model!$R168:$V168,,MATCH(Model!AO$14,Model!$R$14:'Model'!$V$14,FALSE))*INDEX(Model!$X168:$AB168,MATCH(Model!AO$12+Model!AO$13,Model!$X$14:$AB$14,FALSE))</f>
        <v>0.95</v>
      </c>
      <c r="AP168" s="23">
        <f>INDEX(Model!$R168:$V168,,MATCH(Model!AP$14,Model!$R$14:'Model'!$V$14,FALSE))*INDEX(Model!$X168:$AB168,MATCH(Model!AP$12+Model!AP$13,Model!$X$14:$AB$14,FALSE))</f>
        <v>0.95</v>
      </c>
      <c r="AQ168" s="23">
        <f>INDEX(Model!$R168:$V168,,MATCH(Model!AQ$14,Model!$R$14:'Model'!$V$14,FALSE))*INDEX(Model!$X168:$AB168,MATCH(Model!AQ$12+Model!AQ$13,Model!$X$14:$AB$14,FALSE))</f>
        <v>0.61749999999999994</v>
      </c>
      <c r="AR168" s="23">
        <f>INDEX(Model!$R168:$V168,,MATCH(Model!AR$14,Model!$R$14:'Model'!$V$14,FALSE))*INDEX(Model!$X168:$AB168,MATCH(Model!AR$12+Model!AR$13,Model!$X$14:$AB$14,FALSE))</f>
        <v>0.95</v>
      </c>
      <c r="AS168" s="23">
        <f>INDEX(Model!$R168:$V168,,MATCH(Model!AS$14,Model!$R$14:'Model'!$V$14,FALSE))*INDEX(Model!$X168:$AB168,MATCH(Model!AS$12+Model!AS$13,Model!$X$14:$AB$14,FALSE))</f>
        <v>0.95</v>
      </c>
      <c r="AT168" s="23">
        <f>INDEX(Model!$R168:$V168,,MATCH(Model!AT$14,Model!$R$14:'Model'!$V$14,FALSE))*INDEX(Model!$X168:$AB168,MATCH(Model!AT$12+Model!AT$13,Model!$X$14:$AB$14,FALSE))</f>
        <v>1</v>
      </c>
      <c r="AU168" s="23">
        <f>INDEX(Model!$R168:$V168,,MATCH(Model!AU$14,Model!$R$14:'Model'!$V$14,FALSE))*INDEX(Model!$X168:$AB168,MATCH(Model!AU$12+Model!AU$13,Model!$X$14:$AB$14,FALSE))</f>
        <v>1</v>
      </c>
      <c r="AV168" s="23">
        <f>INDEX(Model!$R168:$V168,,MATCH(Model!AV$14,Model!$R$14:'Model'!$V$14,FALSE))*INDEX(Model!$X168:$AB168,MATCH(Model!AV$12+Model!AV$13,Model!$X$14:$AB$14,FALSE))</f>
        <v>0.65</v>
      </c>
      <c r="AW168" s="23">
        <f>INDEX(Model!$R168:$V168,,MATCH(Model!AW$14,Model!$R$14:'Model'!$V$14,FALSE))*INDEX(Model!$X168:$AB168,MATCH(Model!AW$12+Model!AW$13,Model!$X$14:$AB$14,FALSE))</f>
        <v>1</v>
      </c>
      <c r="AX168" s="23">
        <f>INDEX(Model!$R168:$V168,,MATCH(Model!AX$14,Model!$R$14:'Model'!$V$14,FALSE))*INDEX(Model!$X168:$AB168,MATCH(Model!AX$12+Model!AX$13,Model!$X$14:$AB$14,FALSE))</f>
        <v>1</v>
      </c>
      <c r="AY168" s="23">
        <f>INDEX(Model!$R168:$V168,,MATCH(Model!AY$14,Model!$R$14:'Model'!$V$14,FALSE))*INDEX(Model!$X168:$AB168,MATCH(Model!AY$12+Model!AY$13,Model!$X$14:$AB$14,FALSE))</f>
        <v>0.85</v>
      </c>
      <c r="AZ168" s="23">
        <f>INDEX(Model!$R168:$V168,,MATCH(Model!AZ$14,Model!$R$14:'Model'!$V$14,FALSE))*INDEX(Model!$X168:$AB168,MATCH(Model!AZ$12+Model!AZ$13,Model!$X$14:$AB$14,FALSE))</f>
        <v>0.85</v>
      </c>
      <c r="BA168" s="23">
        <f>INDEX(Model!$R168:$V168,,MATCH(Model!BA$14,Model!$R$14:'Model'!$V$14,FALSE))*INDEX(Model!$X168:$AB168,MATCH(Model!BA$12+Model!BA$13,Model!$X$14:$AB$14,FALSE))</f>
        <v>0.55249999999999999</v>
      </c>
      <c r="BB168" s="23">
        <f>INDEX(Model!$R168:$V168,,MATCH(Model!BB$14,Model!$R$14:'Model'!$V$14,FALSE))*INDEX(Model!$X168:$AB168,MATCH(Model!BB$12+Model!BB$13,Model!$X$14:$AB$14,FALSE))</f>
        <v>0.85</v>
      </c>
      <c r="BC168" s="23">
        <f>INDEX(Model!$R168:$V168,,MATCH(Model!BC$14,Model!$R$14:'Model'!$V$14,FALSE))*INDEX(Model!$X168:$AB168,MATCH(Model!BC$12+Model!BC$13,Model!$X$14:$AB$14,FALSE))</f>
        <v>0.85</v>
      </c>
      <c r="BD168" s="60"/>
      <c r="BE168" s="33">
        <f>Model!C168*1%</f>
        <v>132.16326784119923</v>
      </c>
      <c r="BF168" s="1"/>
      <c r="BG168" s="1"/>
      <c r="BH168" s="38">
        <f>IF(Model!$C168&lt;Model!CI$12,Model!CI$13,0)</f>
        <v>0</v>
      </c>
      <c r="BI168" s="38">
        <f>IF(Model!$C168&lt;Model!CJ$12,Model!CJ$13,0)</f>
        <v>0</v>
      </c>
      <c r="BJ168" s="38">
        <f>IF(Model!$C168&lt;Model!CK$12,Model!CK$13,0)</f>
        <v>0</v>
      </c>
      <c r="BK168" s="38">
        <f>IF(Model!$C168&lt;Model!CL$12,Model!CL$13,0)</f>
        <v>0</v>
      </c>
      <c r="BL168" s="38">
        <f>IF(Model!$C168&lt;Model!CM$12,Model!CM$13,0)</f>
        <v>0</v>
      </c>
      <c r="BM168" s="38">
        <f>IF(Model!$C168&lt;Model!CN$12,Model!CN$13,0)</f>
        <v>0</v>
      </c>
      <c r="BN168" s="38">
        <f>IF(Model!$C168&lt;Model!CO$12,Model!CO$13,0)</f>
        <v>0</v>
      </c>
      <c r="BO168" s="38">
        <f>IF(Model!$C168&lt;Model!CP$12,Model!CP$13,0)</f>
        <v>0</v>
      </c>
      <c r="BP168" s="38">
        <f>IF(Model!$C168&lt;Model!CQ$12,Model!CQ$13,0)</f>
        <v>0</v>
      </c>
      <c r="BQ168" s="38">
        <f>IF(Model!$C168&lt;Model!CR$12,Model!CR$13,0)</f>
        <v>0</v>
      </c>
      <c r="BR168" s="38">
        <f>IF(Model!$C168&lt;Model!CS$12,Model!CS$13,0)</f>
        <v>40</v>
      </c>
      <c r="BS168" s="38">
        <f>IF(Model!$C168&lt;Model!CT$12,Model!CT$13,0)</f>
        <v>40</v>
      </c>
      <c r="BT168" s="38">
        <f>IF(Model!$C168&lt;Model!CU$12,Model!CU$13,0)</f>
        <v>40</v>
      </c>
      <c r="BU168" s="38">
        <f>IF(Model!$C168&lt;Model!CV$12,Model!CV$13,0)</f>
        <v>40</v>
      </c>
      <c r="BV168" s="38">
        <f>IF(Model!$C168&lt;Model!CW$12,Model!CW$13,0)</f>
        <v>40</v>
      </c>
      <c r="BW168" s="38">
        <f>IF(Model!$C168&lt;Model!CX$12,Model!CX$13,0)</f>
        <v>0</v>
      </c>
      <c r="BX168" s="38">
        <f>IF(Model!$C168&lt;Model!CY$12,Model!CY$13,0)</f>
        <v>0</v>
      </c>
      <c r="BY168" s="38">
        <f>IF(Model!$C168&lt;Model!CZ$12,Model!CZ$13,0)</f>
        <v>0</v>
      </c>
      <c r="BZ168" s="38">
        <f>IF(Model!$C168&lt;Model!DA$12,Model!DA$13,0)</f>
        <v>0</v>
      </c>
      <c r="CA168" s="38">
        <f>IF(Model!$C168&lt;Model!DB$12,Model!DB$13,0)</f>
        <v>0</v>
      </c>
      <c r="CB168" s="38">
        <f>IF(Model!$C168&lt;Model!DC$12,Model!DC$13,0)</f>
        <v>60</v>
      </c>
      <c r="CC168" s="38">
        <f>IF(Model!$C168&lt;Model!DD$12,Model!DD$13,0)</f>
        <v>60</v>
      </c>
      <c r="CD168" s="38">
        <f>IF(Model!$C168&lt;Model!DE$12,Model!DE$13,0)</f>
        <v>60</v>
      </c>
      <c r="CE168" s="38">
        <f>IF(Model!$C168&lt;Model!DF$12,Model!DF$13,0)</f>
        <v>60</v>
      </c>
      <c r="CF168" s="38">
        <f>IF(Model!$C168&lt;Model!DG$12,Model!DG$13,0)</f>
        <v>60</v>
      </c>
      <c r="CG168" s="1"/>
      <c r="CH168" s="1"/>
      <c r="CI168" s="40">
        <f>Model!$BE168+Model!BH168-50</f>
        <v>82.163267841199229</v>
      </c>
      <c r="CJ168" s="40">
        <f>Model!$BE168+Model!BI168-50</f>
        <v>82.163267841199229</v>
      </c>
      <c r="CK168" s="40">
        <f>Model!$BE168+Model!BJ168-50</f>
        <v>82.163267841199229</v>
      </c>
      <c r="CL168" s="40">
        <f>Model!$BE168+Model!BK168-50</f>
        <v>82.163267841199229</v>
      </c>
      <c r="CM168" s="40">
        <f>Model!$BE168+Model!BL168-50</f>
        <v>82.163267841199229</v>
      </c>
      <c r="CN168" s="40">
        <f>Model!$BE168+Model!BM168-50</f>
        <v>82.163267841199229</v>
      </c>
      <c r="CO168" s="40">
        <f>Model!$BE168+Model!BN168-50</f>
        <v>82.163267841199229</v>
      </c>
      <c r="CP168" s="40">
        <f>Model!$BE168+Model!BO168-50</f>
        <v>82.163267841199229</v>
      </c>
      <c r="CQ168" s="40">
        <f>Model!$BE168+Model!BP168-50</f>
        <v>82.163267841199229</v>
      </c>
      <c r="CR168" s="40">
        <f>Model!$BE168+Model!BQ168-50</f>
        <v>82.163267841199229</v>
      </c>
      <c r="CS168" s="40">
        <f>Model!$BE168+Model!BR168-50</f>
        <v>122.16326784119923</v>
      </c>
      <c r="CT168" s="40">
        <f>Model!$BE168+Model!BS168-50</f>
        <v>122.16326784119923</v>
      </c>
      <c r="CU168" s="40">
        <f>Model!$BE168+Model!BT168-50</f>
        <v>122.16326784119923</v>
      </c>
      <c r="CV168" s="40">
        <f>Model!$BE168+Model!BU168-50</f>
        <v>122.16326784119923</v>
      </c>
      <c r="CW168" s="40">
        <f>Model!$BE168+Model!BV168-50</f>
        <v>122.16326784119923</v>
      </c>
      <c r="CX168" s="40">
        <f>Model!$BE168+Model!BW168-50</f>
        <v>82.163267841199229</v>
      </c>
      <c r="CY168" s="40">
        <f>Model!$BE168+Model!BX168-50</f>
        <v>82.163267841199229</v>
      </c>
      <c r="CZ168" s="40">
        <f>Model!$BE168+Model!BY168-50</f>
        <v>82.163267841199229</v>
      </c>
      <c r="DA168" s="40">
        <f>Model!$BE168+Model!BZ168-50</f>
        <v>82.163267841199229</v>
      </c>
      <c r="DB168" s="40">
        <f>Model!$BE168+Model!CA168-50</f>
        <v>82.163267841199229</v>
      </c>
      <c r="DC168" s="40">
        <f>Model!$BE168+Model!CB168-50</f>
        <v>142.16326784119923</v>
      </c>
      <c r="DD168" s="40">
        <f>Model!$BE168+Model!CC168-50</f>
        <v>142.16326784119923</v>
      </c>
      <c r="DE168" s="40">
        <f>Model!$BE168+Model!CD168-50</f>
        <v>142.16326784119923</v>
      </c>
      <c r="DF168" s="40">
        <f>Model!$BE168+Model!CE168-50</f>
        <v>142.16326784119923</v>
      </c>
      <c r="DG168" s="40">
        <f>Model!$BE168+Model!CF168-50</f>
        <v>142.16326784119923</v>
      </c>
      <c r="DH168" s="36"/>
      <c r="DI168" s="36"/>
      <c r="DJ168" s="40">
        <f>Model!AE168*Model!CI168</f>
        <v>82.163267841199229</v>
      </c>
      <c r="DK168" s="40">
        <f>Model!AF168*Model!CJ168</f>
        <v>82.163267841199229</v>
      </c>
      <c r="DL168" s="40">
        <f>Model!AG168*Model!CK168</f>
        <v>53.4061240967795</v>
      </c>
      <c r="DM168" s="40">
        <f>Model!AH168*Model!CL168</f>
        <v>82.163267841199229</v>
      </c>
      <c r="DN168" s="40">
        <f>Model!AI168*Model!CM168</f>
        <v>82.163267841199229</v>
      </c>
      <c r="DO168" s="40">
        <f>Model!AJ168*Model!CN168</f>
        <v>82.163267841199229</v>
      </c>
      <c r="DP168" s="40">
        <f>Model!AK168*Model!CO168</f>
        <v>82.163267841199229</v>
      </c>
      <c r="DQ168" s="40">
        <f>Model!AL168*Model!CP168</f>
        <v>53.4061240967795</v>
      </c>
      <c r="DR168" s="40">
        <f>Model!AM168*Model!CQ168</f>
        <v>82.163267841199229</v>
      </c>
      <c r="DS168" s="40">
        <f>Model!AN168*Model!CR168</f>
        <v>82.163267841199229</v>
      </c>
      <c r="DT168" s="40">
        <f>Model!AO168*Model!CS168</f>
        <v>116.05510444913926</v>
      </c>
      <c r="DU168" s="40">
        <f>Model!AP168*Model!CT168</f>
        <v>116.05510444913926</v>
      </c>
      <c r="DV168" s="40">
        <f>Model!AQ168*Model!CU168</f>
        <v>75.435817891940516</v>
      </c>
      <c r="DW168" s="40">
        <f>Model!AR168*Model!CV168</f>
        <v>116.05510444913926</v>
      </c>
      <c r="DX168" s="40">
        <f>Model!AS168*Model!CW168</f>
        <v>116.05510444913926</v>
      </c>
      <c r="DY168" s="40">
        <f>Model!AT168*Model!CX168</f>
        <v>82.163267841199229</v>
      </c>
      <c r="DZ168" s="40">
        <f>Model!AU168*Model!CY168</f>
        <v>82.163267841199229</v>
      </c>
      <c r="EA168" s="40">
        <f>Model!AV168*Model!CZ168</f>
        <v>53.4061240967795</v>
      </c>
      <c r="EB168" s="40">
        <f>Model!AW168*Model!DA168</f>
        <v>82.163267841199229</v>
      </c>
      <c r="EC168" s="40">
        <f>Model!AX168*Model!DB168</f>
        <v>82.163267841199229</v>
      </c>
      <c r="ED168" s="40">
        <f>Model!AY168*Model!DC168</f>
        <v>120.83877766501934</v>
      </c>
      <c r="EE168" s="40">
        <f>Model!AZ168*Model!DD168</f>
        <v>120.83877766501934</v>
      </c>
      <c r="EF168" s="40">
        <f>Model!BA168*Model!DE168</f>
        <v>78.545205482262574</v>
      </c>
      <c r="EG168" s="40">
        <f>Model!BB168*Model!DF168</f>
        <v>120.83877766501934</v>
      </c>
      <c r="EH168" s="40">
        <f>Model!BC168*Model!DG168</f>
        <v>120.83877766501934</v>
      </c>
      <c r="EI168" s="36"/>
      <c r="EJ168" s="36"/>
      <c r="EK168" s="36"/>
      <c r="EL168" s="36"/>
      <c r="EM168" s="36"/>
      <c r="EN168" s="36"/>
      <c r="EO168" s="36"/>
      <c r="EP168" s="36"/>
      <c r="EQ168" s="36"/>
      <c r="ER168" s="36"/>
      <c r="ES168" s="36"/>
      <c r="ET168" s="36"/>
      <c r="EU168" s="36"/>
    </row>
    <row r="169" spans="1:151">
      <c r="A169">
        <v>1065</v>
      </c>
      <c r="B169" s="29">
        <f>INDEX('Customer Longevity'!$A$7:$A$206,MATCH(Scratch!A169,'Customer Longevity'!$B$7:$B$206,0))</f>
        <v>8.3613809768626961</v>
      </c>
      <c r="C169" s="3">
        <f ca="1">VLOOKUP(A169,'Average Balance'!A:B,2,FALSE)</f>
        <v>10479.424341729949</v>
      </c>
      <c r="D169" s="3"/>
      <c r="E169" s="29">
        <f>INDEX('Distance to Each Branch'!$C$7:$C$806,MATCH(Scratch!$A169&amp;Scratch!E$14,'Distance to Each Branch'!$K$7:$K$806,0))</f>
        <v>6.9138917256947305</v>
      </c>
      <c r="F169" s="29">
        <f>INDEX('Distance to Each Branch'!$C$7:$C$806,MATCH(Scratch!$A169&amp;Scratch!F$14,'Distance to Each Branch'!$K$7:$K$806,0))</f>
        <v>5.3924808079805562</v>
      </c>
      <c r="G169" s="29">
        <f>INDEX('Distance to Each Branch'!$C$7:$C$806,MATCH(Scratch!$A169&amp;Scratch!G$14,'Distance to Each Branch'!$K$7:$K$806,0))</f>
        <v>4.8585685055722507</v>
      </c>
      <c r="H169" s="29">
        <f>INDEX('Distance to Each Branch'!$C$7:$C$806,MATCH(Scratch!$A169&amp;Scratch!H$14,'Distance to Each Branch'!$K$7:$K$806,0))</f>
        <v>0.57081328056283609</v>
      </c>
      <c r="I169" s="29" t="str">
        <f t="shared" si="27"/>
        <v>Branch D</v>
      </c>
      <c r="K169" s="34">
        <f>MIN(Model!E169:'Model'!H169)</f>
        <v>0.57081328056283609</v>
      </c>
      <c r="L169" s="34">
        <v>0</v>
      </c>
      <c r="M169" s="29">
        <f>IF(Model!E169=Model!$K169,SMALL(Model!$E169:'Model'!$H169,2)-Model!$K169,0)</f>
        <v>0</v>
      </c>
      <c r="N169" s="29">
        <f>IF(Model!F169=Model!$K169,SMALL(Model!$E169:'Model'!$H169,2)-Model!$K169,0)</f>
        <v>0</v>
      </c>
      <c r="O169" s="29">
        <f>IF(Model!G169=Model!$K169,SMALL(Model!$E169:'Model'!$H169,2)-Model!$K169,0)</f>
        <v>0</v>
      </c>
      <c r="P169" s="29">
        <f>IF(Model!H169=Model!$K169,SMALL(Model!$E169:'Model'!$H169,2)-Model!$K169,0)</f>
        <v>4.2877552250094144</v>
      </c>
      <c r="R169" s="23">
        <v>1</v>
      </c>
      <c r="S169" s="23">
        <f>(1-IF(Model!M169=0,0,INDEX('Branch Closure Driven Attrition'!$D$9:$G$12,MATCH(Model!$B169,'Branch Closure Driven Attrition'!$C$9:$C$12,TRUE),MATCH(Model!M169,'Branch Closure Driven Attrition'!$D$8:$G$8,TRUE))))</f>
        <v>1</v>
      </c>
      <c r="T169" s="23">
        <f>(1-IF(Model!N169=0,0,INDEX('Branch Closure Driven Attrition'!$D$9:$G$12,MATCH(Model!$B169,'Branch Closure Driven Attrition'!$C$9:$C$12,TRUE),MATCH(Model!N169,'Branch Closure Driven Attrition'!$D$8:$G$8,TRUE))))</f>
        <v>1</v>
      </c>
      <c r="U169" s="23">
        <f>(1-IF(Model!O169=0,0,INDEX('Branch Closure Driven Attrition'!$D$9:$G$12,MATCH(Model!$B169,'Branch Closure Driven Attrition'!$C$9:$C$12,TRUE),MATCH(Model!O169,'Branch Closure Driven Attrition'!$D$8:$G$8,TRUE))))</f>
        <v>1</v>
      </c>
      <c r="V169" s="23">
        <f>(1-IF(Model!P169=0,0,INDEX('Branch Closure Driven Attrition'!$D$9:$G$12,MATCH(Model!$B169,'Branch Closure Driven Attrition'!$C$9:$C$12,TRUE),MATCH(Model!P169,'Branch Closure Driven Attrition'!$D$8:$G$8,TRUE))))</f>
        <v>0.65</v>
      </c>
      <c r="W169" s="29"/>
      <c r="X169" s="23">
        <f>Model!R169</f>
        <v>1</v>
      </c>
      <c r="Y169" s="23">
        <f>IF(Model!$C169&lt;'Fee Driven Attrition'!$I$8,1-IF(Model!Y$13='Fee Driven Attrition'!$J$7,'Fee Driven Attrition'!$J$8,'Fee Driven Attrition'!$K$8),1)</f>
        <v>0.9</v>
      </c>
      <c r="Z169" s="23">
        <f>IF(Model!$C169&lt;'Fee Driven Attrition'!$I$9,1-IF(Model!Z$13='Fee Driven Attrition'!$J$7,'Fee Driven Attrition'!$J$9,'Fee Driven Attrition'!$K$9),1)</f>
        <v>0.95</v>
      </c>
      <c r="AA169" s="23">
        <f>IF(Model!$C169&lt;'Fee Driven Attrition'!$I$8,1-IF(Model!AA$13='Fee Driven Attrition'!$J$7,'Fee Driven Attrition'!$J$8,'Fee Driven Attrition'!$K$8),1)</f>
        <v>0.8</v>
      </c>
      <c r="AB169" s="23">
        <f>IF(Model!$C169&lt;'Fee Driven Attrition'!$I$9,1-IF(Model!AB$13='Fee Driven Attrition'!$J$7,'Fee Driven Attrition'!$J$9,'Fee Driven Attrition'!$K$9),1)</f>
        <v>0.85</v>
      </c>
      <c r="AC169" s="29"/>
      <c r="AD169" s="23"/>
      <c r="AE169" s="23">
        <f>INDEX(Model!$R169:$V169,,MATCH(Model!AE$14,Model!$R$14:'Model'!$V$14,FALSE))*INDEX(Model!$X169:$AB169,MATCH(Model!AE$12+Model!AE$13,Model!$X$14:$AB$14,FALSE))</f>
        <v>1</v>
      </c>
      <c r="AF169" s="23">
        <f>INDEX(Model!$R169:$V169,,MATCH(Model!AF$14,Model!$R$14:'Model'!$V$14,FALSE))*INDEX(Model!$X169:$AB169,MATCH(Model!AF$12+Model!AF$13,Model!$X$14:$AB$14,FALSE))</f>
        <v>1</v>
      </c>
      <c r="AG169" s="23">
        <f>INDEX(Model!$R169:$V169,,MATCH(Model!AG$14,Model!$R$14:'Model'!$V$14,FALSE))*INDEX(Model!$X169:$AB169,MATCH(Model!AG$12+Model!AG$13,Model!$X$14:$AB$14,FALSE))</f>
        <v>1</v>
      </c>
      <c r="AH169" s="23">
        <f>INDEX(Model!$R169:$V169,,MATCH(Model!AH$14,Model!$R$14:'Model'!$V$14,FALSE))*INDEX(Model!$X169:$AB169,MATCH(Model!AH$12+Model!AH$13,Model!$X$14:$AB$14,FALSE))</f>
        <v>1</v>
      </c>
      <c r="AI169" s="23">
        <f>INDEX(Model!$R169:$V169,,MATCH(Model!AI$14,Model!$R$14:'Model'!$V$14,FALSE))*INDEX(Model!$X169:$AB169,MATCH(Model!AI$12+Model!AI$13,Model!$X$14:$AB$14,FALSE))</f>
        <v>0.65</v>
      </c>
      <c r="AJ169" s="23">
        <f>INDEX(Model!$R169:$V169,,MATCH(Model!AJ$14,Model!$R$14:'Model'!$V$14,FALSE))*INDEX(Model!$X169:$AB169,MATCH(Model!AJ$12+Model!AJ$13,Model!$X$14:$AB$14,FALSE))</f>
        <v>0.9</v>
      </c>
      <c r="AK169" s="23">
        <f>INDEX(Model!$R169:$V169,,MATCH(Model!AK$14,Model!$R$14:'Model'!$V$14,FALSE))*INDEX(Model!$X169:$AB169,MATCH(Model!AK$12+Model!AK$13,Model!$X$14:$AB$14,FALSE))</f>
        <v>0.9</v>
      </c>
      <c r="AL169" s="23">
        <f>INDEX(Model!$R169:$V169,,MATCH(Model!AL$14,Model!$R$14:'Model'!$V$14,FALSE))*INDEX(Model!$X169:$AB169,MATCH(Model!AL$12+Model!AL$13,Model!$X$14:$AB$14,FALSE))</f>
        <v>0.9</v>
      </c>
      <c r="AM169" s="23">
        <f>INDEX(Model!$R169:$V169,,MATCH(Model!AM$14,Model!$R$14:'Model'!$V$14,FALSE))*INDEX(Model!$X169:$AB169,MATCH(Model!AM$12+Model!AM$13,Model!$X$14:$AB$14,FALSE))</f>
        <v>0.9</v>
      </c>
      <c r="AN169" s="23">
        <f>INDEX(Model!$R169:$V169,,MATCH(Model!AN$14,Model!$R$14:'Model'!$V$14,FALSE))*INDEX(Model!$X169:$AB169,MATCH(Model!AN$12+Model!AN$13,Model!$X$14:$AB$14,FALSE))</f>
        <v>0.58500000000000008</v>
      </c>
      <c r="AO169" s="23">
        <f>INDEX(Model!$R169:$V169,,MATCH(Model!AO$14,Model!$R$14:'Model'!$V$14,FALSE))*INDEX(Model!$X169:$AB169,MATCH(Model!AO$12+Model!AO$13,Model!$X$14:$AB$14,FALSE))</f>
        <v>0.95</v>
      </c>
      <c r="AP169" s="23">
        <f>INDEX(Model!$R169:$V169,,MATCH(Model!AP$14,Model!$R$14:'Model'!$V$14,FALSE))*INDEX(Model!$X169:$AB169,MATCH(Model!AP$12+Model!AP$13,Model!$X$14:$AB$14,FALSE))</f>
        <v>0.95</v>
      </c>
      <c r="AQ169" s="23">
        <f>INDEX(Model!$R169:$V169,,MATCH(Model!AQ$14,Model!$R$14:'Model'!$V$14,FALSE))*INDEX(Model!$X169:$AB169,MATCH(Model!AQ$12+Model!AQ$13,Model!$X$14:$AB$14,FALSE))</f>
        <v>0.95</v>
      </c>
      <c r="AR169" s="23">
        <f>INDEX(Model!$R169:$V169,,MATCH(Model!AR$14,Model!$R$14:'Model'!$V$14,FALSE))*INDEX(Model!$X169:$AB169,MATCH(Model!AR$12+Model!AR$13,Model!$X$14:$AB$14,FALSE))</f>
        <v>0.95</v>
      </c>
      <c r="AS169" s="23">
        <f>INDEX(Model!$R169:$V169,,MATCH(Model!AS$14,Model!$R$14:'Model'!$V$14,FALSE))*INDEX(Model!$X169:$AB169,MATCH(Model!AS$12+Model!AS$13,Model!$X$14:$AB$14,FALSE))</f>
        <v>0.61749999999999994</v>
      </c>
      <c r="AT169" s="23">
        <f>INDEX(Model!$R169:$V169,,MATCH(Model!AT$14,Model!$R$14:'Model'!$V$14,FALSE))*INDEX(Model!$X169:$AB169,MATCH(Model!AT$12+Model!AT$13,Model!$X$14:$AB$14,FALSE))</f>
        <v>0.8</v>
      </c>
      <c r="AU169" s="23">
        <f>INDEX(Model!$R169:$V169,,MATCH(Model!AU$14,Model!$R$14:'Model'!$V$14,FALSE))*INDEX(Model!$X169:$AB169,MATCH(Model!AU$12+Model!AU$13,Model!$X$14:$AB$14,FALSE))</f>
        <v>0.8</v>
      </c>
      <c r="AV169" s="23">
        <f>INDEX(Model!$R169:$V169,,MATCH(Model!AV$14,Model!$R$14:'Model'!$V$14,FALSE))*INDEX(Model!$X169:$AB169,MATCH(Model!AV$12+Model!AV$13,Model!$X$14:$AB$14,FALSE))</f>
        <v>0.8</v>
      </c>
      <c r="AW169" s="23">
        <f>INDEX(Model!$R169:$V169,,MATCH(Model!AW$14,Model!$R$14:'Model'!$V$14,FALSE))*INDEX(Model!$X169:$AB169,MATCH(Model!AW$12+Model!AW$13,Model!$X$14:$AB$14,FALSE))</f>
        <v>0.8</v>
      </c>
      <c r="AX169" s="23">
        <f>INDEX(Model!$R169:$V169,,MATCH(Model!AX$14,Model!$R$14:'Model'!$V$14,FALSE))*INDEX(Model!$X169:$AB169,MATCH(Model!AX$12+Model!AX$13,Model!$X$14:$AB$14,FALSE))</f>
        <v>0.52</v>
      </c>
      <c r="AY169" s="23">
        <f>INDEX(Model!$R169:$V169,,MATCH(Model!AY$14,Model!$R$14:'Model'!$V$14,FALSE))*INDEX(Model!$X169:$AB169,MATCH(Model!AY$12+Model!AY$13,Model!$X$14:$AB$14,FALSE))</f>
        <v>0.85</v>
      </c>
      <c r="AZ169" s="23">
        <f>INDEX(Model!$R169:$V169,,MATCH(Model!AZ$14,Model!$R$14:'Model'!$V$14,FALSE))*INDEX(Model!$X169:$AB169,MATCH(Model!AZ$12+Model!AZ$13,Model!$X$14:$AB$14,FALSE))</f>
        <v>0.85</v>
      </c>
      <c r="BA169" s="23">
        <f>INDEX(Model!$R169:$V169,,MATCH(Model!BA$14,Model!$R$14:'Model'!$V$14,FALSE))*INDEX(Model!$X169:$AB169,MATCH(Model!BA$12+Model!BA$13,Model!$X$14:$AB$14,FALSE))</f>
        <v>0.85</v>
      </c>
      <c r="BB169" s="23">
        <f>INDEX(Model!$R169:$V169,,MATCH(Model!BB$14,Model!$R$14:'Model'!$V$14,FALSE))*INDEX(Model!$X169:$AB169,MATCH(Model!BB$12+Model!BB$13,Model!$X$14:$AB$14,FALSE))</f>
        <v>0.85</v>
      </c>
      <c r="BC169" s="23">
        <f>INDEX(Model!$R169:$V169,,MATCH(Model!BC$14,Model!$R$14:'Model'!$V$14,FALSE))*INDEX(Model!$X169:$AB169,MATCH(Model!BC$12+Model!BC$13,Model!$X$14:$AB$14,FALSE))</f>
        <v>0.55249999999999999</v>
      </c>
      <c r="BD169" s="60"/>
      <c r="BE169" s="33">
        <f>Model!C169*1%</f>
        <v>104.7942434172995</v>
      </c>
      <c r="BF169" s="1"/>
      <c r="BG169" s="1"/>
      <c r="BH169" s="38">
        <f>IF(Model!$C169&lt;Model!CI$12,Model!CI$13,0)</f>
        <v>0</v>
      </c>
      <c r="BI169" s="38">
        <f>IF(Model!$C169&lt;Model!CJ$12,Model!CJ$13,0)</f>
        <v>0</v>
      </c>
      <c r="BJ169" s="38">
        <f>IF(Model!$C169&lt;Model!CK$12,Model!CK$13,0)</f>
        <v>0</v>
      </c>
      <c r="BK169" s="38">
        <f>IF(Model!$C169&lt;Model!CL$12,Model!CL$13,0)</f>
        <v>0</v>
      </c>
      <c r="BL169" s="38">
        <f>IF(Model!$C169&lt;Model!CM$12,Model!CM$13,0)</f>
        <v>0</v>
      </c>
      <c r="BM169" s="38">
        <f>IF(Model!$C169&lt;Model!CN$12,Model!CN$13,0)</f>
        <v>40</v>
      </c>
      <c r="BN169" s="38">
        <f>IF(Model!$C169&lt;Model!CO$12,Model!CO$13,0)</f>
        <v>40</v>
      </c>
      <c r="BO169" s="38">
        <f>IF(Model!$C169&lt;Model!CP$12,Model!CP$13,0)</f>
        <v>40</v>
      </c>
      <c r="BP169" s="38">
        <f>IF(Model!$C169&lt;Model!CQ$12,Model!CQ$13,0)</f>
        <v>40</v>
      </c>
      <c r="BQ169" s="38">
        <f>IF(Model!$C169&lt;Model!CR$12,Model!CR$13,0)</f>
        <v>40</v>
      </c>
      <c r="BR169" s="38">
        <f>IF(Model!$C169&lt;Model!CS$12,Model!CS$13,0)</f>
        <v>40</v>
      </c>
      <c r="BS169" s="38">
        <f>IF(Model!$C169&lt;Model!CT$12,Model!CT$13,0)</f>
        <v>40</v>
      </c>
      <c r="BT169" s="38">
        <f>IF(Model!$C169&lt;Model!CU$12,Model!CU$13,0)</f>
        <v>40</v>
      </c>
      <c r="BU169" s="38">
        <f>IF(Model!$C169&lt;Model!CV$12,Model!CV$13,0)</f>
        <v>40</v>
      </c>
      <c r="BV169" s="38">
        <f>IF(Model!$C169&lt;Model!CW$12,Model!CW$13,0)</f>
        <v>40</v>
      </c>
      <c r="BW169" s="38">
        <f>IF(Model!$C169&lt;Model!CX$12,Model!CX$13,0)</f>
        <v>60</v>
      </c>
      <c r="BX169" s="38">
        <f>IF(Model!$C169&lt;Model!CY$12,Model!CY$13,0)</f>
        <v>60</v>
      </c>
      <c r="BY169" s="38">
        <f>IF(Model!$C169&lt;Model!CZ$12,Model!CZ$13,0)</f>
        <v>60</v>
      </c>
      <c r="BZ169" s="38">
        <f>IF(Model!$C169&lt;Model!DA$12,Model!DA$13,0)</f>
        <v>60</v>
      </c>
      <c r="CA169" s="38">
        <f>IF(Model!$C169&lt;Model!DB$12,Model!DB$13,0)</f>
        <v>60</v>
      </c>
      <c r="CB169" s="38">
        <f>IF(Model!$C169&lt;Model!DC$12,Model!DC$13,0)</f>
        <v>60</v>
      </c>
      <c r="CC169" s="38">
        <f>IF(Model!$C169&lt;Model!DD$12,Model!DD$13,0)</f>
        <v>60</v>
      </c>
      <c r="CD169" s="38">
        <f>IF(Model!$C169&lt;Model!DE$12,Model!DE$13,0)</f>
        <v>60</v>
      </c>
      <c r="CE169" s="38">
        <f>IF(Model!$C169&lt;Model!DF$12,Model!DF$13,0)</f>
        <v>60</v>
      </c>
      <c r="CF169" s="38">
        <f>IF(Model!$C169&lt;Model!DG$12,Model!DG$13,0)</f>
        <v>60</v>
      </c>
      <c r="CG169" s="1"/>
      <c r="CH169" s="1"/>
      <c r="CI169" s="40">
        <f>Model!$BE169+Model!BH169-50</f>
        <v>54.794243417299498</v>
      </c>
      <c r="CJ169" s="40">
        <f>Model!$BE169+Model!BI169-50</f>
        <v>54.794243417299498</v>
      </c>
      <c r="CK169" s="40">
        <f>Model!$BE169+Model!BJ169-50</f>
        <v>54.794243417299498</v>
      </c>
      <c r="CL169" s="40">
        <f>Model!$BE169+Model!BK169-50</f>
        <v>54.794243417299498</v>
      </c>
      <c r="CM169" s="40">
        <f>Model!$BE169+Model!BL169-50</f>
        <v>54.794243417299498</v>
      </c>
      <c r="CN169" s="40">
        <f>Model!$BE169+Model!BM169-50</f>
        <v>94.794243417299498</v>
      </c>
      <c r="CO169" s="40">
        <f>Model!$BE169+Model!BN169-50</f>
        <v>94.794243417299498</v>
      </c>
      <c r="CP169" s="40">
        <f>Model!$BE169+Model!BO169-50</f>
        <v>94.794243417299498</v>
      </c>
      <c r="CQ169" s="40">
        <f>Model!$BE169+Model!BP169-50</f>
        <v>94.794243417299498</v>
      </c>
      <c r="CR169" s="40">
        <f>Model!$BE169+Model!BQ169-50</f>
        <v>94.794243417299498</v>
      </c>
      <c r="CS169" s="40">
        <f>Model!$BE169+Model!BR169-50</f>
        <v>94.794243417299498</v>
      </c>
      <c r="CT169" s="40">
        <f>Model!$BE169+Model!BS169-50</f>
        <v>94.794243417299498</v>
      </c>
      <c r="CU169" s="40">
        <f>Model!$BE169+Model!BT169-50</f>
        <v>94.794243417299498</v>
      </c>
      <c r="CV169" s="40">
        <f>Model!$BE169+Model!BU169-50</f>
        <v>94.794243417299498</v>
      </c>
      <c r="CW169" s="40">
        <f>Model!$BE169+Model!BV169-50</f>
        <v>94.794243417299498</v>
      </c>
      <c r="CX169" s="40">
        <f>Model!$BE169+Model!BW169-50</f>
        <v>114.7942434172995</v>
      </c>
      <c r="CY169" s="40">
        <f>Model!$BE169+Model!BX169-50</f>
        <v>114.7942434172995</v>
      </c>
      <c r="CZ169" s="40">
        <f>Model!$BE169+Model!BY169-50</f>
        <v>114.7942434172995</v>
      </c>
      <c r="DA169" s="40">
        <f>Model!$BE169+Model!BZ169-50</f>
        <v>114.7942434172995</v>
      </c>
      <c r="DB169" s="40">
        <f>Model!$BE169+Model!CA169-50</f>
        <v>114.7942434172995</v>
      </c>
      <c r="DC169" s="40">
        <f>Model!$BE169+Model!CB169-50</f>
        <v>114.7942434172995</v>
      </c>
      <c r="DD169" s="40">
        <f>Model!$BE169+Model!CC169-50</f>
        <v>114.7942434172995</v>
      </c>
      <c r="DE169" s="40">
        <f>Model!$BE169+Model!CD169-50</f>
        <v>114.7942434172995</v>
      </c>
      <c r="DF169" s="40">
        <f>Model!$BE169+Model!CE169-50</f>
        <v>114.7942434172995</v>
      </c>
      <c r="DG169" s="40">
        <f>Model!$BE169+Model!CF169-50</f>
        <v>114.7942434172995</v>
      </c>
      <c r="DH169" s="36"/>
      <c r="DI169" s="36"/>
      <c r="DJ169" s="40">
        <f>Model!AE169*Model!CI169</f>
        <v>54.794243417299498</v>
      </c>
      <c r="DK169" s="40">
        <f>Model!AF169*Model!CJ169</f>
        <v>54.794243417299498</v>
      </c>
      <c r="DL169" s="40">
        <f>Model!AG169*Model!CK169</f>
        <v>54.794243417299498</v>
      </c>
      <c r="DM169" s="40">
        <f>Model!AH169*Model!CL169</f>
        <v>54.794243417299498</v>
      </c>
      <c r="DN169" s="40">
        <f>Model!AI169*Model!CM169</f>
        <v>35.616258221244678</v>
      </c>
      <c r="DO169" s="40">
        <f>Model!AJ169*Model!CN169</f>
        <v>85.314819075569545</v>
      </c>
      <c r="DP169" s="40">
        <f>Model!AK169*Model!CO169</f>
        <v>85.314819075569545</v>
      </c>
      <c r="DQ169" s="40">
        <f>Model!AL169*Model!CP169</f>
        <v>85.314819075569545</v>
      </c>
      <c r="DR169" s="40">
        <f>Model!AM169*Model!CQ169</f>
        <v>85.314819075569545</v>
      </c>
      <c r="DS169" s="40">
        <f>Model!AN169*Model!CR169</f>
        <v>55.454632399120214</v>
      </c>
      <c r="DT169" s="40">
        <f>Model!AO169*Model!CS169</f>
        <v>90.054531246434522</v>
      </c>
      <c r="DU169" s="40">
        <f>Model!AP169*Model!CT169</f>
        <v>90.054531246434522</v>
      </c>
      <c r="DV169" s="40">
        <f>Model!AQ169*Model!CU169</f>
        <v>90.054531246434522</v>
      </c>
      <c r="DW169" s="40">
        <f>Model!AR169*Model!CV169</f>
        <v>90.054531246434522</v>
      </c>
      <c r="DX169" s="40">
        <f>Model!AS169*Model!CW169</f>
        <v>58.535445310182432</v>
      </c>
      <c r="DY169" s="40">
        <f>Model!AT169*Model!CX169</f>
        <v>91.835394733839607</v>
      </c>
      <c r="DZ169" s="40">
        <f>Model!AU169*Model!CY169</f>
        <v>91.835394733839607</v>
      </c>
      <c r="EA169" s="40">
        <f>Model!AV169*Model!CZ169</f>
        <v>91.835394733839607</v>
      </c>
      <c r="EB169" s="40">
        <f>Model!AW169*Model!DA169</f>
        <v>91.835394733839607</v>
      </c>
      <c r="EC169" s="40">
        <f>Model!AX169*Model!DB169</f>
        <v>59.693006576995742</v>
      </c>
      <c r="ED169" s="40">
        <f>Model!AY169*Model!DC169</f>
        <v>97.575106904704569</v>
      </c>
      <c r="EE169" s="40">
        <f>Model!AZ169*Model!DD169</f>
        <v>97.575106904704569</v>
      </c>
      <c r="EF169" s="40">
        <f>Model!BA169*Model!DE169</f>
        <v>97.575106904704569</v>
      </c>
      <c r="EG169" s="40">
        <f>Model!BB169*Model!DF169</f>
        <v>97.575106904704569</v>
      </c>
      <c r="EH169" s="40">
        <f>Model!BC169*Model!DG169</f>
        <v>63.423819488057973</v>
      </c>
      <c r="EI169" s="36"/>
      <c r="EJ169" s="36"/>
      <c r="EK169" s="36"/>
      <c r="EL169" s="36"/>
      <c r="EM169" s="36"/>
      <c r="EN169" s="36"/>
      <c r="EO169" s="36"/>
      <c r="EP169" s="36"/>
      <c r="EQ169" s="36"/>
      <c r="ER169" s="36"/>
      <c r="ES169" s="36"/>
      <c r="ET169" s="36"/>
      <c r="EU169" s="36"/>
    </row>
    <row r="170" spans="1:151">
      <c r="A170">
        <v>1176</v>
      </c>
      <c r="B170" s="29">
        <f>INDEX('Customer Longevity'!$A$7:$A$206,MATCH(Scratch!A170,'Customer Longevity'!$B$7:$B$206,0))</f>
        <v>13.604190683375435</v>
      </c>
      <c r="C170" s="3">
        <f ca="1">VLOOKUP(A170,'Average Balance'!A:B,2,FALSE)</f>
        <v>12206.933200932453</v>
      </c>
      <c r="D170" s="3"/>
      <c r="E170" s="29">
        <f>INDEX('Distance to Each Branch'!$C$7:$C$806,MATCH(Scratch!$A170&amp;Scratch!E$14,'Distance to Each Branch'!$K$7:$K$806,0))</f>
        <v>7.6396265903687235</v>
      </c>
      <c r="F170" s="29">
        <f>INDEX('Distance to Each Branch'!$C$7:$C$806,MATCH(Scratch!$A170&amp;Scratch!F$14,'Distance to Each Branch'!$K$7:$K$806,0))</f>
        <v>2.6522987675549188</v>
      </c>
      <c r="G170" s="29">
        <f>INDEX('Distance to Each Branch'!$C$7:$C$806,MATCH(Scratch!$A170&amp;Scratch!G$14,'Distance to Each Branch'!$K$7:$K$806,0))</f>
        <v>4.777377529921</v>
      </c>
      <c r="H170" s="29">
        <f>INDEX('Distance to Each Branch'!$C$7:$C$806,MATCH(Scratch!$A170&amp;Scratch!H$14,'Distance to Each Branch'!$K$7:$K$806,0))</f>
        <v>2.7204924365138727</v>
      </c>
      <c r="I170" s="29" t="str">
        <f t="shared" si="27"/>
        <v>Branch B</v>
      </c>
      <c r="K170" s="34">
        <f>MIN(Model!E170:'Model'!H170)</f>
        <v>2.6522987675549188</v>
      </c>
      <c r="L170" s="34">
        <v>0</v>
      </c>
      <c r="M170" s="29">
        <f>IF(Model!E170=Model!$K170,SMALL(Model!$E170:'Model'!$H170,2)-Model!$K170,0)</f>
        <v>0</v>
      </c>
      <c r="N170" s="29">
        <f>IF(Model!F170=Model!$K170,SMALL(Model!$E170:'Model'!$H170,2)-Model!$K170,0)</f>
        <v>6.8193668958953957E-2</v>
      </c>
      <c r="O170" s="29">
        <f>IF(Model!G170=Model!$K170,SMALL(Model!$E170:'Model'!$H170,2)-Model!$K170,0)</f>
        <v>0</v>
      </c>
      <c r="P170" s="29">
        <f>IF(Model!H170=Model!$K170,SMALL(Model!$E170:'Model'!$H170,2)-Model!$K170,0)</f>
        <v>0</v>
      </c>
      <c r="R170" s="23">
        <v>1</v>
      </c>
      <c r="S170" s="23">
        <f>(1-IF(Model!M170=0,0,INDEX('Branch Closure Driven Attrition'!$D$9:$G$12,MATCH(Model!$B170,'Branch Closure Driven Attrition'!$C$9:$C$12,TRUE),MATCH(Model!M170,'Branch Closure Driven Attrition'!$D$8:$G$8,TRUE))))</f>
        <v>1</v>
      </c>
      <c r="T170" s="23">
        <f>(1-IF(Model!N170=0,0,INDEX('Branch Closure Driven Attrition'!$D$9:$G$12,MATCH(Model!$B170,'Branch Closure Driven Attrition'!$C$9:$C$12,TRUE),MATCH(Model!N170,'Branch Closure Driven Attrition'!$D$8:$G$8,TRUE))))</f>
        <v>0.8</v>
      </c>
      <c r="U170" s="23">
        <f>(1-IF(Model!O170=0,0,INDEX('Branch Closure Driven Attrition'!$D$9:$G$12,MATCH(Model!$B170,'Branch Closure Driven Attrition'!$C$9:$C$12,TRUE),MATCH(Model!O170,'Branch Closure Driven Attrition'!$D$8:$G$8,TRUE))))</f>
        <v>1</v>
      </c>
      <c r="V170" s="23">
        <f>(1-IF(Model!P170=0,0,INDEX('Branch Closure Driven Attrition'!$D$9:$G$12,MATCH(Model!$B170,'Branch Closure Driven Attrition'!$C$9:$C$12,TRUE),MATCH(Model!P170,'Branch Closure Driven Attrition'!$D$8:$G$8,TRUE))))</f>
        <v>1</v>
      </c>
      <c r="W170" s="29"/>
      <c r="X170" s="23">
        <f>Model!R170</f>
        <v>1</v>
      </c>
      <c r="Y170" s="23">
        <f>IF(Model!$C170&lt;'Fee Driven Attrition'!$I$8,1-IF(Model!Y$13='Fee Driven Attrition'!$J$7,'Fee Driven Attrition'!$J$8,'Fee Driven Attrition'!$K$8),1)</f>
        <v>1</v>
      </c>
      <c r="Z170" s="23">
        <f>IF(Model!$C170&lt;'Fee Driven Attrition'!$I$9,1-IF(Model!Z$13='Fee Driven Attrition'!$J$7,'Fee Driven Attrition'!$J$9,'Fee Driven Attrition'!$K$9),1)</f>
        <v>0.95</v>
      </c>
      <c r="AA170" s="23">
        <f>IF(Model!$C170&lt;'Fee Driven Attrition'!$I$8,1-IF(Model!AA$13='Fee Driven Attrition'!$J$7,'Fee Driven Attrition'!$J$8,'Fee Driven Attrition'!$K$8),1)</f>
        <v>1</v>
      </c>
      <c r="AB170" s="23">
        <f>IF(Model!$C170&lt;'Fee Driven Attrition'!$I$9,1-IF(Model!AB$13='Fee Driven Attrition'!$J$7,'Fee Driven Attrition'!$J$9,'Fee Driven Attrition'!$K$9),1)</f>
        <v>0.85</v>
      </c>
      <c r="AC170" s="29"/>
      <c r="AD170" s="23"/>
      <c r="AE170" s="23">
        <f>INDEX(Model!$R170:$V170,,MATCH(Model!AE$14,Model!$R$14:'Model'!$V$14,FALSE))*INDEX(Model!$X170:$AB170,MATCH(Model!AE$12+Model!AE$13,Model!$X$14:$AB$14,FALSE))</f>
        <v>1</v>
      </c>
      <c r="AF170" s="23">
        <f>INDEX(Model!$R170:$V170,,MATCH(Model!AF$14,Model!$R$14:'Model'!$V$14,FALSE))*INDEX(Model!$X170:$AB170,MATCH(Model!AF$12+Model!AF$13,Model!$X$14:$AB$14,FALSE))</f>
        <v>1</v>
      </c>
      <c r="AG170" s="23">
        <f>INDEX(Model!$R170:$V170,,MATCH(Model!AG$14,Model!$R$14:'Model'!$V$14,FALSE))*INDEX(Model!$X170:$AB170,MATCH(Model!AG$12+Model!AG$13,Model!$X$14:$AB$14,FALSE))</f>
        <v>0.8</v>
      </c>
      <c r="AH170" s="23">
        <f>INDEX(Model!$R170:$V170,,MATCH(Model!AH$14,Model!$R$14:'Model'!$V$14,FALSE))*INDEX(Model!$X170:$AB170,MATCH(Model!AH$12+Model!AH$13,Model!$X$14:$AB$14,FALSE))</f>
        <v>1</v>
      </c>
      <c r="AI170" s="23">
        <f>INDEX(Model!$R170:$V170,,MATCH(Model!AI$14,Model!$R$14:'Model'!$V$14,FALSE))*INDEX(Model!$X170:$AB170,MATCH(Model!AI$12+Model!AI$13,Model!$X$14:$AB$14,FALSE))</f>
        <v>1</v>
      </c>
      <c r="AJ170" s="23">
        <f>INDEX(Model!$R170:$V170,,MATCH(Model!AJ$14,Model!$R$14:'Model'!$V$14,FALSE))*INDEX(Model!$X170:$AB170,MATCH(Model!AJ$12+Model!AJ$13,Model!$X$14:$AB$14,FALSE))</f>
        <v>1</v>
      </c>
      <c r="AK170" s="23">
        <f>INDEX(Model!$R170:$V170,,MATCH(Model!AK$14,Model!$R$14:'Model'!$V$14,FALSE))*INDEX(Model!$X170:$AB170,MATCH(Model!AK$12+Model!AK$13,Model!$X$14:$AB$14,FALSE))</f>
        <v>1</v>
      </c>
      <c r="AL170" s="23">
        <f>INDEX(Model!$R170:$V170,,MATCH(Model!AL$14,Model!$R$14:'Model'!$V$14,FALSE))*INDEX(Model!$X170:$AB170,MATCH(Model!AL$12+Model!AL$13,Model!$X$14:$AB$14,FALSE))</f>
        <v>0.8</v>
      </c>
      <c r="AM170" s="23">
        <f>INDEX(Model!$R170:$V170,,MATCH(Model!AM$14,Model!$R$14:'Model'!$V$14,FALSE))*INDEX(Model!$X170:$AB170,MATCH(Model!AM$12+Model!AM$13,Model!$X$14:$AB$14,FALSE))</f>
        <v>1</v>
      </c>
      <c r="AN170" s="23">
        <f>INDEX(Model!$R170:$V170,,MATCH(Model!AN$14,Model!$R$14:'Model'!$V$14,FALSE))*INDEX(Model!$X170:$AB170,MATCH(Model!AN$12+Model!AN$13,Model!$X$14:$AB$14,FALSE))</f>
        <v>1</v>
      </c>
      <c r="AO170" s="23">
        <f>INDEX(Model!$R170:$V170,,MATCH(Model!AO$14,Model!$R$14:'Model'!$V$14,FALSE))*INDEX(Model!$X170:$AB170,MATCH(Model!AO$12+Model!AO$13,Model!$X$14:$AB$14,FALSE))</f>
        <v>0.95</v>
      </c>
      <c r="AP170" s="23">
        <f>INDEX(Model!$R170:$V170,,MATCH(Model!AP$14,Model!$R$14:'Model'!$V$14,FALSE))*INDEX(Model!$X170:$AB170,MATCH(Model!AP$12+Model!AP$13,Model!$X$14:$AB$14,FALSE))</f>
        <v>0.95</v>
      </c>
      <c r="AQ170" s="23">
        <f>INDEX(Model!$R170:$V170,,MATCH(Model!AQ$14,Model!$R$14:'Model'!$V$14,FALSE))*INDEX(Model!$X170:$AB170,MATCH(Model!AQ$12+Model!AQ$13,Model!$X$14:$AB$14,FALSE))</f>
        <v>0.76</v>
      </c>
      <c r="AR170" s="23">
        <f>INDEX(Model!$R170:$V170,,MATCH(Model!AR$14,Model!$R$14:'Model'!$V$14,FALSE))*INDEX(Model!$X170:$AB170,MATCH(Model!AR$12+Model!AR$13,Model!$X$14:$AB$14,FALSE))</f>
        <v>0.95</v>
      </c>
      <c r="AS170" s="23">
        <f>INDEX(Model!$R170:$V170,,MATCH(Model!AS$14,Model!$R$14:'Model'!$V$14,FALSE))*INDEX(Model!$X170:$AB170,MATCH(Model!AS$12+Model!AS$13,Model!$X$14:$AB$14,FALSE))</f>
        <v>0.95</v>
      </c>
      <c r="AT170" s="23">
        <f>INDEX(Model!$R170:$V170,,MATCH(Model!AT$14,Model!$R$14:'Model'!$V$14,FALSE))*INDEX(Model!$X170:$AB170,MATCH(Model!AT$12+Model!AT$13,Model!$X$14:$AB$14,FALSE))</f>
        <v>1</v>
      </c>
      <c r="AU170" s="23">
        <f>INDEX(Model!$R170:$V170,,MATCH(Model!AU$14,Model!$R$14:'Model'!$V$14,FALSE))*INDEX(Model!$X170:$AB170,MATCH(Model!AU$12+Model!AU$13,Model!$X$14:$AB$14,FALSE))</f>
        <v>1</v>
      </c>
      <c r="AV170" s="23">
        <f>INDEX(Model!$R170:$V170,,MATCH(Model!AV$14,Model!$R$14:'Model'!$V$14,FALSE))*INDEX(Model!$X170:$AB170,MATCH(Model!AV$12+Model!AV$13,Model!$X$14:$AB$14,FALSE))</f>
        <v>0.8</v>
      </c>
      <c r="AW170" s="23">
        <f>INDEX(Model!$R170:$V170,,MATCH(Model!AW$14,Model!$R$14:'Model'!$V$14,FALSE))*INDEX(Model!$X170:$AB170,MATCH(Model!AW$12+Model!AW$13,Model!$X$14:$AB$14,FALSE))</f>
        <v>1</v>
      </c>
      <c r="AX170" s="23">
        <f>INDEX(Model!$R170:$V170,,MATCH(Model!AX$14,Model!$R$14:'Model'!$V$14,FALSE))*INDEX(Model!$X170:$AB170,MATCH(Model!AX$12+Model!AX$13,Model!$X$14:$AB$14,FALSE))</f>
        <v>1</v>
      </c>
      <c r="AY170" s="23">
        <f>INDEX(Model!$R170:$V170,,MATCH(Model!AY$14,Model!$R$14:'Model'!$V$14,FALSE))*INDEX(Model!$X170:$AB170,MATCH(Model!AY$12+Model!AY$13,Model!$X$14:$AB$14,FALSE))</f>
        <v>0.85</v>
      </c>
      <c r="AZ170" s="23">
        <f>INDEX(Model!$R170:$V170,,MATCH(Model!AZ$14,Model!$R$14:'Model'!$V$14,FALSE))*INDEX(Model!$X170:$AB170,MATCH(Model!AZ$12+Model!AZ$13,Model!$X$14:$AB$14,FALSE))</f>
        <v>0.85</v>
      </c>
      <c r="BA170" s="23">
        <f>INDEX(Model!$R170:$V170,,MATCH(Model!BA$14,Model!$R$14:'Model'!$V$14,FALSE))*INDEX(Model!$X170:$AB170,MATCH(Model!BA$12+Model!BA$13,Model!$X$14:$AB$14,FALSE))</f>
        <v>0.68</v>
      </c>
      <c r="BB170" s="23">
        <f>INDEX(Model!$R170:$V170,,MATCH(Model!BB$14,Model!$R$14:'Model'!$V$14,FALSE))*INDEX(Model!$X170:$AB170,MATCH(Model!BB$12+Model!BB$13,Model!$X$14:$AB$14,FALSE))</f>
        <v>0.85</v>
      </c>
      <c r="BC170" s="23">
        <f>INDEX(Model!$R170:$V170,,MATCH(Model!BC$14,Model!$R$14:'Model'!$V$14,FALSE))*INDEX(Model!$X170:$AB170,MATCH(Model!BC$12+Model!BC$13,Model!$X$14:$AB$14,FALSE))</f>
        <v>0.85</v>
      </c>
      <c r="BD170" s="60"/>
      <c r="BE170" s="33">
        <f>Model!C170*1%</f>
        <v>122.06933200932454</v>
      </c>
      <c r="BF170" s="1"/>
      <c r="BG170" s="1"/>
      <c r="BH170" s="38">
        <f>IF(Model!$C170&lt;Model!CI$12,Model!CI$13,0)</f>
        <v>0</v>
      </c>
      <c r="BI170" s="38">
        <f>IF(Model!$C170&lt;Model!CJ$12,Model!CJ$13,0)</f>
        <v>0</v>
      </c>
      <c r="BJ170" s="38">
        <f>IF(Model!$C170&lt;Model!CK$12,Model!CK$13,0)</f>
        <v>0</v>
      </c>
      <c r="BK170" s="38">
        <f>IF(Model!$C170&lt;Model!CL$12,Model!CL$13,0)</f>
        <v>0</v>
      </c>
      <c r="BL170" s="38">
        <f>IF(Model!$C170&lt;Model!CM$12,Model!CM$13,0)</f>
        <v>0</v>
      </c>
      <c r="BM170" s="38">
        <f>IF(Model!$C170&lt;Model!CN$12,Model!CN$13,0)</f>
        <v>0</v>
      </c>
      <c r="BN170" s="38">
        <f>IF(Model!$C170&lt;Model!CO$12,Model!CO$13,0)</f>
        <v>0</v>
      </c>
      <c r="BO170" s="38">
        <f>IF(Model!$C170&lt;Model!CP$12,Model!CP$13,0)</f>
        <v>0</v>
      </c>
      <c r="BP170" s="38">
        <f>IF(Model!$C170&lt;Model!CQ$12,Model!CQ$13,0)</f>
        <v>0</v>
      </c>
      <c r="BQ170" s="38">
        <f>IF(Model!$C170&lt;Model!CR$12,Model!CR$13,0)</f>
        <v>0</v>
      </c>
      <c r="BR170" s="38">
        <f>IF(Model!$C170&lt;Model!CS$12,Model!CS$13,0)</f>
        <v>40</v>
      </c>
      <c r="BS170" s="38">
        <f>IF(Model!$C170&lt;Model!CT$12,Model!CT$13,0)</f>
        <v>40</v>
      </c>
      <c r="BT170" s="38">
        <f>IF(Model!$C170&lt;Model!CU$12,Model!CU$13,0)</f>
        <v>40</v>
      </c>
      <c r="BU170" s="38">
        <f>IF(Model!$C170&lt;Model!CV$12,Model!CV$13,0)</f>
        <v>40</v>
      </c>
      <c r="BV170" s="38">
        <f>IF(Model!$C170&lt;Model!CW$12,Model!CW$13,0)</f>
        <v>40</v>
      </c>
      <c r="BW170" s="38">
        <f>IF(Model!$C170&lt;Model!CX$12,Model!CX$13,0)</f>
        <v>0</v>
      </c>
      <c r="BX170" s="38">
        <f>IF(Model!$C170&lt;Model!CY$12,Model!CY$13,0)</f>
        <v>0</v>
      </c>
      <c r="BY170" s="38">
        <f>IF(Model!$C170&lt;Model!CZ$12,Model!CZ$13,0)</f>
        <v>0</v>
      </c>
      <c r="BZ170" s="38">
        <f>IF(Model!$C170&lt;Model!DA$12,Model!DA$13,0)</f>
        <v>0</v>
      </c>
      <c r="CA170" s="38">
        <f>IF(Model!$C170&lt;Model!DB$12,Model!DB$13,0)</f>
        <v>0</v>
      </c>
      <c r="CB170" s="38">
        <f>IF(Model!$C170&lt;Model!DC$12,Model!DC$13,0)</f>
        <v>60</v>
      </c>
      <c r="CC170" s="38">
        <f>IF(Model!$C170&lt;Model!DD$12,Model!DD$13,0)</f>
        <v>60</v>
      </c>
      <c r="CD170" s="38">
        <f>IF(Model!$C170&lt;Model!DE$12,Model!DE$13,0)</f>
        <v>60</v>
      </c>
      <c r="CE170" s="38">
        <f>IF(Model!$C170&lt;Model!DF$12,Model!DF$13,0)</f>
        <v>60</v>
      </c>
      <c r="CF170" s="38">
        <f>IF(Model!$C170&lt;Model!DG$12,Model!DG$13,0)</f>
        <v>60</v>
      </c>
      <c r="CG170" s="1"/>
      <c r="CH170" s="1"/>
      <c r="CI170" s="40">
        <f>Model!$BE170+Model!BH170-50</f>
        <v>72.06933200932454</v>
      </c>
      <c r="CJ170" s="40">
        <f>Model!$BE170+Model!BI170-50</f>
        <v>72.06933200932454</v>
      </c>
      <c r="CK170" s="40">
        <f>Model!$BE170+Model!BJ170-50</f>
        <v>72.06933200932454</v>
      </c>
      <c r="CL170" s="40">
        <f>Model!$BE170+Model!BK170-50</f>
        <v>72.06933200932454</v>
      </c>
      <c r="CM170" s="40">
        <f>Model!$BE170+Model!BL170-50</f>
        <v>72.06933200932454</v>
      </c>
      <c r="CN170" s="40">
        <f>Model!$BE170+Model!BM170-50</f>
        <v>72.06933200932454</v>
      </c>
      <c r="CO170" s="40">
        <f>Model!$BE170+Model!BN170-50</f>
        <v>72.06933200932454</v>
      </c>
      <c r="CP170" s="40">
        <f>Model!$BE170+Model!BO170-50</f>
        <v>72.06933200932454</v>
      </c>
      <c r="CQ170" s="40">
        <f>Model!$BE170+Model!BP170-50</f>
        <v>72.06933200932454</v>
      </c>
      <c r="CR170" s="40">
        <f>Model!$BE170+Model!BQ170-50</f>
        <v>72.06933200932454</v>
      </c>
      <c r="CS170" s="40">
        <f>Model!$BE170+Model!BR170-50</f>
        <v>112.06933200932454</v>
      </c>
      <c r="CT170" s="40">
        <f>Model!$BE170+Model!BS170-50</f>
        <v>112.06933200932454</v>
      </c>
      <c r="CU170" s="40">
        <f>Model!$BE170+Model!BT170-50</f>
        <v>112.06933200932454</v>
      </c>
      <c r="CV170" s="40">
        <f>Model!$BE170+Model!BU170-50</f>
        <v>112.06933200932454</v>
      </c>
      <c r="CW170" s="40">
        <f>Model!$BE170+Model!BV170-50</f>
        <v>112.06933200932454</v>
      </c>
      <c r="CX170" s="40">
        <f>Model!$BE170+Model!BW170-50</f>
        <v>72.06933200932454</v>
      </c>
      <c r="CY170" s="40">
        <f>Model!$BE170+Model!BX170-50</f>
        <v>72.06933200932454</v>
      </c>
      <c r="CZ170" s="40">
        <f>Model!$BE170+Model!BY170-50</f>
        <v>72.06933200932454</v>
      </c>
      <c r="DA170" s="40">
        <f>Model!$BE170+Model!BZ170-50</f>
        <v>72.06933200932454</v>
      </c>
      <c r="DB170" s="40">
        <f>Model!$BE170+Model!CA170-50</f>
        <v>72.06933200932454</v>
      </c>
      <c r="DC170" s="40">
        <f>Model!$BE170+Model!CB170-50</f>
        <v>132.06933200932454</v>
      </c>
      <c r="DD170" s="40">
        <f>Model!$BE170+Model!CC170-50</f>
        <v>132.06933200932454</v>
      </c>
      <c r="DE170" s="40">
        <f>Model!$BE170+Model!CD170-50</f>
        <v>132.06933200932454</v>
      </c>
      <c r="DF170" s="40">
        <f>Model!$BE170+Model!CE170-50</f>
        <v>132.06933200932454</v>
      </c>
      <c r="DG170" s="40">
        <f>Model!$BE170+Model!CF170-50</f>
        <v>132.06933200932454</v>
      </c>
      <c r="DH170" s="36"/>
      <c r="DI170" s="36"/>
      <c r="DJ170" s="40">
        <f>Model!AE170*Model!CI170</f>
        <v>72.06933200932454</v>
      </c>
      <c r="DK170" s="40">
        <f>Model!AF170*Model!CJ170</f>
        <v>72.06933200932454</v>
      </c>
      <c r="DL170" s="40">
        <f>Model!AG170*Model!CK170</f>
        <v>57.655465607459632</v>
      </c>
      <c r="DM170" s="40">
        <f>Model!AH170*Model!CL170</f>
        <v>72.06933200932454</v>
      </c>
      <c r="DN170" s="40">
        <f>Model!AI170*Model!CM170</f>
        <v>72.06933200932454</v>
      </c>
      <c r="DO170" s="40">
        <f>Model!AJ170*Model!CN170</f>
        <v>72.06933200932454</v>
      </c>
      <c r="DP170" s="40">
        <f>Model!AK170*Model!CO170</f>
        <v>72.06933200932454</v>
      </c>
      <c r="DQ170" s="40">
        <f>Model!AL170*Model!CP170</f>
        <v>57.655465607459632</v>
      </c>
      <c r="DR170" s="40">
        <f>Model!AM170*Model!CQ170</f>
        <v>72.06933200932454</v>
      </c>
      <c r="DS170" s="40">
        <f>Model!AN170*Model!CR170</f>
        <v>72.06933200932454</v>
      </c>
      <c r="DT170" s="40">
        <f>Model!AO170*Model!CS170</f>
        <v>106.46586540885831</v>
      </c>
      <c r="DU170" s="40">
        <f>Model!AP170*Model!CT170</f>
        <v>106.46586540885831</v>
      </c>
      <c r="DV170" s="40">
        <f>Model!AQ170*Model!CU170</f>
        <v>85.172692327086651</v>
      </c>
      <c r="DW170" s="40">
        <f>Model!AR170*Model!CV170</f>
        <v>106.46586540885831</v>
      </c>
      <c r="DX170" s="40">
        <f>Model!AS170*Model!CW170</f>
        <v>106.46586540885831</v>
      </c>
      <c r="DY170" s="40">
        <f>Model!AT170*Model!CX170</f>
        <v>72.06933200932454</v>
      </c>
      <c r="DZ170" s="40">
        <f>Model!AU170*Model!CY170</f>
        <v>72.06933200932454</v>
      </c>
      <c r="EA170" s="40">
        <f>Model!AV170*Model!CZ170</f>
        <v>57.655465607459632</v>
      </c>
      <c r="EB170" s="40">
        <f>Model!AW170*Model!DA170</f>
        <v>72.06933200932454</v>
      </c>
      <c r="EC170" s="40">
        <f>Model!AX170*Model!DB170</f>
        <v>72.06933200932454</v>
      </c>
      <c r="ED170" s="40">
        <f>Model!AY170*Model!DC170</f>
        <v>112.25893220792585</v>
      </c>
      <c r="EE170" s="40">
        <f>Model!AZ170*Model!DD170</f>
        <v>112.25893220792585</v>
      </c>
      <c r="EF170" s="40">
        <f>Model!BA170*Model!DE170</f>
        <v>89.807145766340696</v>
      </c>
      <c r="EG170" s="40">
        <f>Model!BB170*Model!DF170</f>
        <v>112.25893220792585</v>
      </c>
      <c r="EH170" s="40">
        <f>Model!BC170*Model!DG170</f>
        <v>112.25893220792585</v>
      </c>
      <c r="EI170" s="36"/>
      <c r="EJ170" s="36"/>
      <c r="EK170" s="36"/>
      <c r="EL170" s="36"/>
      <c r="EM170" s="36"/>
      <c r="EN170" s="36"/>
      <c r="EO170" s="36"/>
      <c r="EP170" s="36"/>
      <c r="EQ170" s="36"/>
      <c r="ER170" s="36"/>
      <c r="ES170" s="36"/>
      <c r="ET170" s="36"/>
      <c r="EU170" s="36"/>
    </row>
    <row r="171" spans="1:151">
      <c r="A171">
        <v>1049</v>
      </c>
      <c r="B171" s="29">
        <f>INDEX('Customer Longevity'!$A$7:$A$206,MATCH(Scratch!A171,'Customer Longevity'!$B$7:$B$206,0))</f>
        <v>1.8886457579714762</v>
      </c>
      <c r="C171" s="3">
        <f ca="1">VLOOKUP(A171,'Average Balance'!A:B,2,FALSE)</f>
        <v>9298.2498416757226</v>
      </c>
      <c r="D171" s="3"/>
      <c r="E171" s="29">
        <f>INDEX('Distance to Each Branch'!$C$7:$C$806,MATCH(Scratch!$A171&amp;Scratch!E$14,'Distance to Each Branch'!$K$7:$K$806,0))</f>
        <v>6.3245588734473426</v>
      </c>
      <c r="F171" s="29">
        <f>INDEX('Distance to Each Branch'!$C$7:$C$806,MATCH(Scratch!$A171&amp;Scratch!F$14,'Distance to Each Branch'!$K$7:$K$806,0))</f>
        <v>1.0640644066466998</v>
      </c>
      <c r="G171" s="29">
        <f>INDEX('Distance to Each Branch'!$C$7:$C$806,MATCH(Scratch!$A171&amp;Scratch!G$14,'Distance to Each Branch'!$K$7:$K$806,0))</f>
        <v>0.90676510345236594</v>
      </c>
      <c r="H171" s="29">
        <f>INDEX('Distance to Each Branch'!$C$7:$C$806,MATCH(Scratch!$A171&amp;Scratch!H$14,'Distance to Each Branch'!$K$7:$K$806,0))</f>
        <v>2.0075055154126717</v>
      </c>
      <c r="I171" s="29" t="str">
        <f t="shared" si="27"/>
        <v>Branch C</v>
      </c>
      <c r="K171" s="34">
        <f>MIN(Model!E171:'Model'!H171)</f>
        <v>0.90676510345236594</v>
      </c>
      <c r="L171" s="34">
        <v>0</v>
      </c>
      <c r="M171" s="29">
        <f>IF(Model!E171=Model!$K171,SMALL(Model!$E171:'Model'!$H171,2)-Model!$K171,0)</f>
        <v>0</v>
      </c>
      <c r="N171" s="29">
        <f>IF(Model!F171=Model!$K171,SMALL(Model!$E171:'Model'!$H171,2)-Model!$K171,0)</f>
        <v>0</v>
      </c>
      <c r="O171" s="29">
        <f>IF(Model!G171=Model!$K171,SMALL(Model!$E171:'Model'!$H171,2)-Model!$K171,0)</f>
        <v>0.15729930319433383</v>
      </c>
      <c r="P171" s="29">
        <f>IF(Model!H171=Model!$K171,SMALL(Model!$E171:'Model'!$H171,2)-Model!$K171,0)</f>
        <v>0</v>
      </c>
      <c r="R171" s="23">
        <v>1</v>
      </c>
      <c r="S171" s="23">
        <f>(1-IF(Model!M171=0,0,INDEX('Branch Closure Driven Attrition'!$D$9:$G$12,MATCH(Model!$B171,'Branch Closure Driven Attrition'!$C$9:$C$12,TRUE),MATCH(Model!M171,'Branch Closure Driven Attrition'!$D$8:$G$8,TRUE))))</f>
        <v>1</v>
      </c>
      <c r="T171" s="23">
        <f>(1-IF(Model!N171=0,0,INDEX('Branch Closure Driven Attrition'!$D$9:$G$12,MATCH(Model!$B171,'Branch Closure Driven Attrition'!$C$9:$C$12,TRUE),MATCH(Model!N171,'Branch Closure Driven Attrition'!$D$8:$G$8,TRUE))))</f>
        <v>1</v>
      </c>
      <c r="U171" s="23">
        <f>(1-IF(Model!O171=0,0,INDEX('Branch Closure Driven Attrition'!$D$9:$G$12,MATCH(Model!$B171,'Branch Closure Driven Attrition'!$C$9:$C$12,TRUE),MATCH(Model!O171,'Branch Closure Driven Attrition'!$D$8:$G$8,TRUE))))</f>
        <v>0.7</v>
      </c>
      <c r="V171" s="23">
        <f>(1-IF(Model!P171=0,0,INDEX('Branch Closure Driven Attrition'!$D$9:$G$12,MATCH(Model!$B171,'Branch Closure Driven Attrition'!$C$9:$C$12,TRUE),MATCH(Model!P171,'Branch Closure Driven Attrition'!$D$8:$G$8,TRUE))))</f>
        <v>1</v>
      </c>
      <c r="W171" s="29"/>
      <c r="X171" s="23">
        <f>Model!R171</f>
        <v>1</v>
      </c>
      <c r="Y171" s="23">
        <f>IF(Model!$C171&lt;'Fee Driven Attrition'!$I$8,1-IF(Model!Y$13='Fee Driven Attrition'!$J$7,'Fee Driven Attrition'!$J$8,'Fee Driven Attrition'!$K$8),1)</f>
        <v>0.9</v>
      </c>
      <c r="Z171" s="23">
        <f>IF(Model!$C171&lt;'Fee Driven Attrition'!$I$9,1-IF(Model!Z$13='Fee Driven Attrition'!$J$7,'Fee Driven Attrition'!$J$9,'Fee Driven Attrition'!$K$9),1)</f>
        <v>0.95</v>
      </c>
      <c r="AA171" s="23">
        <f>IF(Model!$C171&lt;'Fee Driven Attrition'!$I$8,1-IF(Model!AA$13='Fee Driven Attrition'!$J$7,'Fee Driven Attrition'!$J$8,'Fee Driven Attrition'!$K$8),1)</f>
        <v>0.8</v>
      </c>
      <c r="AB171" s="23">
        <f>IF(Model!$C171&lt;'Fee Driven Attrition'!$I$9,1-IF(Model!AB$13='Fee Driven Attrition'!$J$7,'Fee Driven Attrition'!$J$9,'Fee Driven Attrition'!$K$9),1)</f>
        <v>0.85</v>
      </c>
      <c r="AC171" s="29"/>
      <c r="AD171" s="23"/>
      <c r="AE171" s="23">
        <f>INDEX(Model!$R171:$V171,,MATCH(Model!AE$14,Model!$R$14:'Model'!$V$14,FALSE))*INDEX(Model!$X171:$AB171,MATCH(Model!AE$12+Model!AE$13,Model!$X$14:$AB$14,FALSE))</f>
        <v>1</v>
      </c>
      <c r="AF171" s="23">
        <f>INDEX(Model!$R171:$V171,,MATCH(Model!AF$14,Model!$R$14:'Model'!$V$14,FALSE))*INDEX(Model!$X171:$AB171,MATCH(Model!AF$12+Model!AF$13,Model!$X$14:$AB$14,FALSE))</f>
        <v>1</v>
      </c>
      <c r="AG171" s="23">
        <f>INDEX(Model!$R171:$V171,,MATCH(Model!AG$14,Model!$R$14:'Model'!$V$14,FALSE))*INDEX(Model!$X171:$AB171,MATCH(Model!AG$12+Model!AG$13,Model!$X$14:$AB$14,FALSE))</f>
        <v>1</v>
      </c>
      <c r="AH171" s="23">
        <f>INDEX(Model!$R171:$V171,,MATCH(Model!AH$14,Model!$R$14:'Model'!$V$14,FALSE))*INDEX(Model!$X171:$AB171,MATCH(Model!AH$12+Model!AH$13,Model!$X$14:$AB$14,FALSE))</f>
        <v>0.7</v>
      </c>
      <c r="AI171" s="23">
        <f>INDEX(Model!$R171:$V171,,MATCH(Model!AI$14,Model!$R$14:'Model'!$V$14,FALSE))*INDEX(Model!$X171:$AB171,MATCH(Model!AI$12+Model!AI$13,Model!$X$14:$AB$14,FALSE))</f>
        <v>1</v>
      </c>
      <c r="AJ171" s="23">
        <f>INDEX(Model!$R171:$V171,,MATCH(Model!AJ$14,Model!$R$14:'Model'!$V$14,FALSE))*INDEX(Model!$X171:$AB171,MATCH(Model!AJ$12+Model!AJ$13,Model!$X$14:$AB$14,FALSE))</f>
        <v>0.9</v>
      </c>
      <c r="AK171" s="23">
        <f>INDEX(Model!$R171:$V171,,MATCH(Model!AK$14,Model!$R$14:'Model'!$V$14,FALSE))*INDEX(Model!$X171:$AB171,MATCH(Model!AK$12+Model!AK$13,Model!$X$14:$AB$14,FALSE))</f>
        <v>0.9</v>
      </c>
      <c r="AL171" s="23">
        <f>INDEX(Model!$R171:$V171,,MATCH(Model!AL$14,Model!$R$14:'Model'!$V$14,FALSE))*INDEX(Model!$X171:$AB171,MATCH(Model!AL$12+Model!AL$13,Model!$X$14:$AB$14,FALSE))</f>
        <v>0.9</v>
      </c>
      <c r="AM171" s="23">
        <f>INDEX(Model!$R171:$V171,,MATCH(Model!AM$14,Model!$R$14:'Model'!$V$14,FALSE))*INDEX(Model!$X171:$AB171,MATCH(Model!AM$12+Model!AM$13,Model!$X$14:$AB$14,FALSE))</f>
        <v>0.63</v>
      </c>
      <c r="AN171" s="23">
        <f>INDEX(Model!$R171:$V171,,MATCH(Model!AN$14,Model!$R$14:'Model'!$V$14,FALSE))*INDEX(Model!$X171:$AB171,MATCH(Model!AN$12+Model!AN$13,Model!$X$14:$AB$14,FALSE))</f>
        <v>0.9</v>
      </c>
      <c r="AO171" s="23">
        <f>INDEX(Model!$R171:$V171,,MATCH(Model!AO$14,Model!$R$14:'Model'!$V$14,FALSE))*INDEX(Model!$X171:$AB171,MATCH(Model!AO$12+Model!AO$13,Model!$X$14:$AB$14,FALSE))</f>
        <v>0.95</v>
      </c>
      <c r="AP171" s="23">
        <f>INDEX(Model!$R171:$V171,,MATCH(Model!AP$14,Model!$R$14:'Model'!$V$14,FALSE))*INDEX(Model!$X171:$AB171,MATCH(Model!AP$12+Model!AP$13,Model!$X$14:$AB$14,FALSE))</f>
        <v>0.95</v>
      </c>
      <c r="AQ171" s="23">
        <f>INDEX(Model!$R171:$V171,,MATCH(Model!AQ$14,Model!$R$14:'Model'!$V$14,FALSE))*INDEX(Model!$X171:$AB171,MATCH(Model!AQ$12+Model!AQ$13,Model!$X$14:$AB$14,FALSE))</f>
        <v>0.95</v>
      </c>
      <c r="AR171" s="23">
        <f>INDEX(Model!$R171:$V171,,MATCH(Model!AR$14,Model!$R$14:'Model'!$V$14,FALSE))*INDEX(Model!$X171:$AB171,MATCH(Model!AR$12+Model!AR$13,Model!$X$14:$AB$14,FALSE))</f>
        <v>0.66499999999999992</v>
      </c>
      <c r="AS171" s="23">
        <f>INDEX(Model!$R171:$V171,,MATCH(Model!AS$14,Model!$R$14:'Model'!$V$14,FALSE))*INDEX(Model!$X171:$AB171,MATCH(Model!AS$12+Model!AS$13,Model!$X$14:$AB$14,FALSE))</f>
        <v>0.95</v>
      </c>
      <c r="AT171" s="23">
        <f>INDEX(Model!$R171:$V171,,MATCH(Model!AT$14,Model!$R$14:'Model'!$V$14,FALSE))*INDEX(Model!$X171:$AB171,MATCH(Model!AT$12+Model!AT$13,Model!$X$14:$AB$14,FALSE))</f>
        <v>0.8</v>
      </c>
      <c r="AU171" s="23">
        <f>INDEX(Model!$R171:$V171,,MATCH(Model!AU$14,Model!$R$14:'Model'!$V$14,FALSE))*INDEX(Model!$X171:$AB171,MATCH(Model!AU$12+Model!AU$13,Model!$X$14:$AB$14,FALSE))</f>
        <v>0.8</v>
      </c>
      <c r="AV171" s="23">
        <f>INDEX(Model!$R171:$V171,,MATCH(Model!AV$14,Model!$R$14:'Model'!$V$14,FALSE))*INDEX(Model!$X171:$AB171,MATCH(Model!AV$12+Model!AV$13,Model!$X$14:$AB$14,FALSE))</f>
        <v>0.8</v>
      </c>
      <c r="AW171" s="23">
        <f>INDEX(Model!$R171:$V171,,MATCH(Model!AW$14,Model!$R$14:'Model'!$V$14,FALSE))*INDEX(Model!$X171:$AB171,MATCH(Model!AW$12+Model!AW$13,Model!$X$14:$AB$14,FALSE))</f>
        <v>0.55999999999999994</v>
      </c>
      <c r="AX171" s="23">
        <f>INDEX(Model!$R171:$V171,,MATCH(Model!AX$14,Model!$R$14:'Model'!$V$14,FALSE))*INDEX(Model!$X171:$AB171,MATCH(Model!AX$12+Model!AX$13,Model!$X$14:$AB$14,FALSE))</f>
        <v>0.8</v>
      </c>
      <c r="AY171" s="23">
        <f>INDEX(Model!$R171:$V171,,MATCH(Model!AY$14,Model!$R$14:'Model'!$V$14,FALSE))*INDEX(Model!$X171:$AB171,MATCH(Model!AY$12+Model!AY$13,Model!$X$14:$AB$14,FALSE))</f>
        <v>0.85</v>
      </c>
      <c r="AZ171" s="23">
        <f>INDEX(Model!$R171:$V171,,MATCH(Model!AZ$14,Model!$R$14:'Model'!$V$14,FALSE))*INDEX(Model!$X171:$AB171,MATCH(Model!AZ$12+Model!AZ$13,Model!$X$14:$AB$14,FALSE))</f>
        <v>0.85</v>
      </c>
      <c r="BA171" s="23">
        <f>INDEX(Model!$R171:$V171,,MATCH(Model!BA$14,Model!$R$14:'Model'!$V$14,FALSE))*INDEX(Model!$X171:$AB171,MATCH(Model!BA$12+Model!BA$13,Model!$X$14:$AB$14,FALSE))</f>
        <v>0.85</v>
      </c>
      <c r="BB171" s="23">
        <f>INDEX(Model!$R171:$V171,,MATCH(Model!BB$14,Model!$R$14:'Model'!$V$14,FALSE))*INDEX(Model!$X171:$AB171,MATCH(Model!BB$12+Model!BB$13,Model!$X$14:$AB$14,FALSE))</f>
        <v>0.59499999999999997</v>
      </c>
      <c r="BC171" s="23">
        <f>INDEX(Model!$R171:$V171,,MATCH(Model!BC$14,Model!$R$14:'Model'!$V$14,FALSE))*INDEX(Model!$X171:$AB171,MATCH(Model!BC$12+Model!BC$13,Model!$X$14:$AB$14,FALSE))</f>
        <v>0.85</v>
      </c>
      <c r="BD171" s="60"/>
      <c r="BE171" s="33">
        <f>Model!C171*1%</f>
        <v>92.982498416757224</v>
      </c>
      <c r="BF171" s="1"/>
      <c r="BG171" s="1"/>
      <c r="BH171" s="38">
        <f>IF(Model!$C171&lt;Model!CI$12,Model!CI$13,0)</f>
        <v>0</v>
      </c>
      <c r="BI171" s="38">
        <f>IF(Model!$C171&lt;Model!CJ$12,Model!CJ$13,0)</f>
        <v>0</v>
      </c>
      <c r="BJ171" s="38">
        <f>IF(Model!$C171&lt;Model!CK$12,Model!CK$13,0)</f>
        <v>0</v>
      </c>
      <c r="BK171" s="38">
        <f>IF(Model!$C171&lt;Model!CL$12,Model!CL$13,0)</f>
        <v>0</v>
      </c>
      <c r="BL171" s="38">
        <f>IF(Model!$C171&lt;Model!CM$12,Model!CM$13,0)</f>
        <v>0</v>
      </c>
      <c r="BM171" s="38">
        <f>IF(Model!$C171&lt;Model!CN$12,Model!CN$13,0)</f>
        <v>40</v>
      </c>
      <c r="BN171" s="38">
        <f>IF(Model!$C171&lt;Model!CO$12,Model!CO$13,0)</f>
        <v>40</v>
      </c>
      <c r="BO171" s="38">
        <f>IF(Model!$C171&lt;Model!CP$12,Model!CP$13,0)</f>
        <v>40</v>
      </c>
      <c r="BP171" s="38">
        <f>IF(Model!$C171&lt;Model!CQ$12,Model!CQ$13,0)</f>
        <v>40</v>
      </c>
      <c r="BQ171" s="38">
        <f>IF(Model!$C171&lt;Model!CR$12,Model!CR$13,0)</f>
        <v>40</v>
      </c>
      <c r="BR171" s="38">
        <f>IF(Model!$C171&lt;Model!CS$12,Model!CS$13,0)</f>
        <v>40</v>
      </c>
      <c r="BS171" s="38">
        <f>IF(Model!$C171&lt;Model!CT$12,Model!CT$13,0)</f>
        <v>40</v>
      </c>
      <c r="BT171" s="38">
        <f>IF(Model!$C171&lt;Model!CU$12,Model!CU$13,0)</f>
        <v>40</v>
      </c>
      <c r="BU171" s="38">
        <f>IF(Model!$C171&lt;Model!CV$12,Model!CV$13,0)</f>
        <v>40</v>
      </c>
      <c r="BV171" s="38">
        <f>IF(Model!$C171&lt;Model!CW$12,Model!CW$13,0)</f>
        <v>40</v>
      </c>
      <c r="BW171" s="38">
        <f>IF(Model!$C171&lt;Model!CX$12,Model!CX$13,0)</f>
        <v>60</v>
      </c>
      <c r="BX171" s="38">
        <f>IF(Model!$C171&lt;Model!CY$12,Model!CY$13,0)</f>
        <v>60</v>
      </c>
      <c r="BY171" s="38">
        <f>IF(Model!$C171&lt;Model!CZ$12,Model!CZ$13,0)</f>
        <v>60</v>
      </c>
      <c r="BZ171" s="38">
        <f>IF(Model!$C171&lt;Model!DA$12,Model!DA$13,0)</f>
        <v>60</v>
      </c>
      <c r="CA171" s="38">
        <f>IF(Model!$C171&lt;Model!DB$12,Model!DB$13,0)</f>
        <v>60</v>
      </c>
      <c r="CB171" s="38">
        <f>IF(Model!$C171&lt;Model!DC$12,Model!DC$13,0)</f>
        <v>60</v>
      </c>
      <c r="CC171" s="38">
        <f>IF(Model!$C171&lt;Model!DD$12,Model!DD$13,0)</f>
        <v>60</v>
      </c>
      <c r="CD171" s="38">
        <f>IF(Model!$C171&lt;Model!DE$12,Model!DE$13,0)</f>
        <v>60</v>
      </c>
      <c r="CE171" s="38">
        <f>IF(Model!$C171&lt;Model!DF$12,Model!DF$13,0)</f>
        <v>60</v>
      </c>
      <c r="CF171" s="38">
        <f>IF(Model!$C171&lt;Model!DG$12,Model!DG$13,0)</f>
        <v>60</v>
      </c>
      <c r="CG171" s="1"/>
      <c r="CH171" s="1"/>
      <c r="CI171" s="40">
        <f>Model!$BE171+Model!BH171-50</f>
        <v>42.982498416757224</v>
      </c>
      <c r="CJ171" s="40">
        <f>Model!$BE171+Model!BI171-50</f>
        <v>42.982498416757224</v>
      </c>
      <c r="CK171" s="40">
        <f>Model!$BE171+Model!BJ171-50</f>
        <v>42.982498416757224</v>
      </c>
      <c r="CL171" s="40">
        <f>Model!$BE171+Model!BK171-50</f>
        <v>42.982498416757224</v>
      </c>
      <c r="CM171" s="40">
        <f>Model!$BE171+Model!BL171-50</f>
        <v>42.982498416757224</v>
      </c>
      <c r="CN171" s="40">
        <f>Model!$BE171+Model!BM171-50</f>
        <v>82.98249841675721</v>
      </c>
      <c r="CO171" s="40">
        <f>Model!$BE171+Model!BN171-50</f>
        <v>82.98249841675721</v>
      </c>
      <c r="CP171" s="40">
        <f>Model!$BE171+Model!BO171-50</f>
        <v>82.98249841675721</v>
      </c>
      <c r="CQ171" s="40">
        <f>Model!$BE171+Model!BP171-50</f>
        <v>82.98249841675721</v>
      </c>
      <c r="CR171" s="40">
        <f>Model!$BE171+Model!BQ171-50</f>
        <v>82.98249841675721</v>
      </c>
      <c r="CS171" s="40">
        <f>Model!$BE171+Model!BR171-50</f>
        <v>82.98249841675721</v>
      </c>
      <c r="CT171" s="40">
        <f>Model!$BE171+Model!BS171-50</f>
        <v>82.98249841675721</v>
      </c>
      <c r="CU171" s="40">
        <f>Model!$BE171+Model!BT171-50</f>
        <v>82.98249841675721</v>
      </c>
      <c r="CV171" s="40">
        <f>Model!$BE171+Model!BU171-50</f>
        <v>82.98249841675721</v>
      </c>
      <c r="CW171" s="40">
        <f>Model!$BE171+Model!BV171-50</f>
        <v>82.98249841675721</v>
      </c>
      <c r="CX171" s="40">
        <f>Model!$BE171+Model!BW171-50</f>
        <v>102.98249841675721</v>
      </c>
      <c r="CY171" s="40">
        <f>Model!$BE171+Model!BX171-50</f>
        <v>102.98249841675721</v>
      </c>
      <c r="CZ171" s="40">
        <f>Model!$BE171+Model!BY171-50</f>
        <v>102.98249841675721</v>
      </c>
      <c r="DA171" s="40">
        <f>Model!$BE171+Model!BZ171-50</f>
        <v>102.98249841675721</v>
      </c>
      <c r="DB171" s="40">
        <f>Model!$BE171+Model!CA171-50</f>
        <v>102.98249841675721</v>
      </c>
      <c r="DC171" s="40">
        <f>Model!$BE171+Model!CB171-50</f>
        <v>102.98249841675721</v>
      </c>
      <c r="DD171" s="40">
        <f>Model!$BE171+Model!CC171-50</f>
        <v>102.98249841675721</v>
      </c>
      <c r="DE171" s="40">
        <f>Model!$BE171+Model!CD171-50</f>
        <v>102.98249841675721</v>
      </c>
      <c r="DF171" s="40">
        <f>Model!$BE171+Model!CE171-50</f>
        <v>102.98249841675721</v>
      </c>
      <c r="DG171" s="40">
        <f>Model!$BE171+Model!CF171-50</f>
        <v>102.98249841675721</v>
      </c>
      <c r="DH171" s="36"/>
      <c r="DI171" s="36"/>
      <c r="DJ171" s="40">
        <f>Model!AE171*Model!CI171</f>
        <v>42.982498416757224</v>
      </c>
      <c r="DK171" s="40">
        <f>Model!AF171*Model!CJ171</f>
        <v>42.982498416757224</v>
      </c>
      <c r="DL171" s="40">
        <f>Model!AG171*Model!CK171</f>
        <v>42.982498416757224</v>
      </c>
      <c r="DM171" s="40">
        <f>Model!AH171*Model!CL171</f>
        <v>30.087748891730055</v>
      </c>
      <c r="DN171" s="40">
        <f>Model!AI171*Model!CM171</f>
        <v>42.982498416757224</v>
      </c>
      <c r="DO171" s="40">
        <f>Model!AJ171*Model!CN171</f>
        <v>74.684248575081497</v>
      </c>
      <c r="DP171" s="40">
        <f>Model!AK171*Model!CO171</f>
        <v>74.684248575081497</v>
      </c>
      <c r="DQ171" s="40">
        <f>Model!AL171*Model!CP171</f>
        <v>74.684248575081497</v>
      </c>
      <c r="DR171" s="40">
        <f>Model!AM171*Model!CQ171</f>
        <v>52.278974002557042</v>
      </c>
      <c r="DS171" s="40">
        <f>Model!AN171*Model!CR171</f>
        <v>74.684248575081497</v>
      </c>
      <c r="DT171" s="40">
        <f>Model!AO171*Model!CS171</f>
        <v>78.833373495919346</v>
      </c>
      <c r="DU171" s="40">
        <f>Model!AP171*Model!CT171</f>
        <v>78.833373495919346</v>
      </c>
      <c r="DV171" s="40">
        <f>Model!AQ171*Model!CU171</f>
        <v>78.833373495919346</v>
      </c>
      <c r="DW171" s="40">
        <f>Model!AR171*Model!CV171</f>
        <v>55.18336144714354</v>
      </c>
      <c r="DX171" s="40">
        <f>Model!AS171*Model!CW171</f>
        <v>78.833373495919346</v>
      </c>
      <c r="DY171" s="40">
        <f>Model!AT171*Model!CX171</f>
        <v>82.385998733405771</v>
      </c>
      <c r="DZ171" s="40">
        <f>Model!AU171*Model!CY171</f>
        <v>82.385998733405771</v>
      </c>
      <c r="EA171" s="40">
        <f>Model!AV171*Model!CZ171</f>
        <v>82.385998733405771</v>
      </c>
      <c r="EB171" s="40">
        <f>Model!AW171*Model!DA171</f>
        <v>57.670199113384029</v>
      </c>
      <c r="EC171" s="40">
        <f>Model!AX171*Model!DB171</f>
        <v>82.385998733405771</v>
      </c>
      <c r="ED171" s="40">
        <f>Model!AY171*Model!DC171</f>
        <v>87.53512365424362</v>
      </c>
      <c r="EE171" s="40">
        <f>Model!AZ171*Model!DD171</f>
        <v>87.53512365424362</v>
      </c>
      <c r="EF171" s="40">
        <f>Model!BA171*Model!DE171</f>
        <v>87.53512365424362</v>
      </c>
      <c r="EG171" s="40">
        <f>Model!BB171*Model!DF171</f>
        <v>61.274586557970537</v>
      </c>
      <c r="EH171" s="40">
        <f>Model!BC171*Model!DG171</f>
        <v>87.53512365424362</v>
      </c>
      <c r="EI171" s="36"/>
      <c r="EJ171" s="36"/>
      <c r="EK171" s="36"/>
      <c r="EL171" s="36"/>
      <c r="EM171" s="36"/>
      <c r="EN171" s="36"/>
      <c r="EO171" s="36"/>
      <c r="EP171" s="36"/>
      <c r="EQ171" s="36"/>
      <c r="ER171" s="36"/>
      <c r="ES171" s="36"/>
      <c r="ET171" s="36"/>
      <c r="EU171" s="36"/>
    </row>
    <row r="172" spans="1:151">
      <c r="A172">
        <v>1122</v>
      </c>
      <c r="B172" s="29">
        <f>INDEX('Customer Longevity'!$A$7:$A$206,MATCH(Scratch!A172,'Customer Longevity'!$B$7:$B$206,0))</f>
        <v>0.74179374811897403</v>
      </c>
      <c r="C172" s="3">
        <f ca="1">VLOOKUP(A172,'Average Balance'!A:B,2,FALSE)</f>
        <v>11020.166772842447</v>
      </c>
      <c r="D172" s="3"/>
      <c r="E172" s="29">
        <f>INDEX('Distance to Each Branch'!$C$7:$C$806,MATCH(Scratch!$A172&amp;Scratch!E$14,'Distance to Each Branch'!$K$7:$K$806,0))</f>
        <v>5.3428637679702664</v>
      </c>
      <c r="F172" s="29">
        <f>INDEX('Distance to Each Branch'!$C$7:$C$806,MATCH(Scratch!$A172&amp;Scratch!F$14,'Distance to Each Branch'!$K$7:$K$806,0))</f>
        <v>1.6172391944130036</v>
      </c>
      <c r="G172" s="29">
        <f>INDEX('Distance to Each Branch'!$C$7:$C$806,MATCH(Scratch!$A172&amp;Scratch!G$14,'Distance to Each Branch'!$K$7:$K$806,0))</f>
        <v>3.8492373175421304</v>
      </c>
      <c r="H172" s="29">
        <f>INDEX('Distance to Each Branch'!$C$7:$C$806,MATCH(Scratch!$A172&amp;Scratch!H$14,'Distance to Each Branch'!$K$7:$K$806,0))</f>
        <v>3.75980292909074</v>
      </c>
      <c r="I172" s="29" t="str">
        <f t="shared" si="27"/>
        <v>Branch B</v>
      </c>
      <c r="K172" s="34">
        <f>MIN(Model!E172:'Model'!H172)</f>
        <v>1.6172391944130036</v>
      </c>
      <c r="L172" s="34">
        <v>0</v>
      </c>
      <c r="M172" s="29">
        <f>IF(Model!E172=Model!$K172,SMALL(Model!$E172:'Model'!$H172,2)-Model!$K172,0)</f>
        <v>0</v>
      </c>
      <c r="N172" s="29">
        <f>IF(Model!F172=Model!$K172,SMALL(Model!$E172:'Model'!$H172,2)-Model!$K172,0)</f>
        <v>2.1425637346777364</v>
      </c>
      <c r="O172" s="29">
        <f>IF(Model!G172=Model!$K172,SMALL(Model!$E172:'Model'!$H172,2)-Model!$K172,0)</f>
        <v>0</v>
      </c>
      <c r="P172" s="29">
        <f>IF(Model!H172=Model!$K172,SMALL(Model!$E172:'Model'!$H172,2)-Model!$K172,0)</f>
        <v>0</v>
      </c>
      <c r="R172" s="23">
        <v>1</v>
      </c>
      <c r="S172" s="23">
        <f>(1-IF(Model!M172=0,0,INDEX('Branch Closure Driven Attrition'!$D$9:$G$12,MATCH(Model!$B172,'Branch Closure Driven Attrition'!$C$9:$C$12,TRUE),MATCH(Model!M172,'Branch Closure Driven Attrition'!$D$8:$G$8,TRUE))))</f>
        <v>1</v>
      </c>
      <c r="T172" s="23">
        <f>(1-IF(Model!N172=0,0,INDEX('Branch Closure Driven Attrition'!$D$9:$G$12,MATCH(Model!$B172,'Branch Closure Driven Attrition'!$C$9:$C$12,TRUE),MATCH(Model!N172,'Branch Closure Driven Attrition'!$D$8:$G$8,TRUE))))</f>
        <v>0.5</v>
      </c>
      <c r="U172" s="23">
        <f>(1-IF(Model!O172=0,0,INDEX('Branch Closure Driven Attrition'!$D$9:$G$12,MATCH(Model!$B172,'Branch Closure Driven Attrition'!$C$9:$C$12,TRUE),MATCH(Model!O172,'Branch Closure Driven Attrition'!$D$8:$G$8,TRUE))))</f>
        <v>1</v>
      </c>
      <c r="V172" s="23">
        <f>(1-IF(Model!P172=0,0,INDEX('Branch Closure Driven Attrition'!$D$9:$G$12,MATCH(Model!$B172,'Branch Closure Driven Attrition'!$C$9:$C$12,TRUE),MATCH(Model!P172,'Branch Closure Driven Attrition'!$D$8:$G$8,TRUE))))</f>
        <v>1</v>
      </c>
      <c r="W172" s="29"/>
      <c r="X172" s="23">
        <f>Model!R172</f>
        <v>1</v>
      </c>
      <c r="Y172" s="23">
        <f>IF(Model!$C172&lt;'Fee Driven Attrition'!$I$8,1-IF(Model!Y$13='Fee Driven Attrition'!$J$7,'Fee Driven Attrition'!$J$8,'Fee Driven Attrition'!$K$8),1)</f>
        <v>0.9</v>
      </c>
      <c r="Z172" s="23">
        <f>IF(Model!$C172&lt;'Fee Driven Attrition'!$I$9,1-IF(Model!Z$13='Fee Driven Attrition'!$J$7,'Fee Driven Attrition'!$J$9,'Fee Driven Attrition'!$K$9),1)</f>
        <v>0.95</v>
      </c>
      <c r="AA172" s="23">
        <f>IF(Model!$C172&lt;'Fee Driven Attrition'!$I$8,1-IF(Model!AA$13='Fee Driven Attrition'!$J$7,'Fee Driven Attrition'!$J$8,'Fee Driven Attrition'!$K$8),1)</f>
        <v>0.8</v>
      </c>
      <c r="AB172" s="23">
        <f>IF(Model!$C172&lt;'Fee Driven Attrition'!$I$9,1-IF(Model!AB$13='Fee Driven Attrition'!$J$7,'Fee Driven Attrition'!$J$9,'Fee Driven Attrition'!$K$9),1)</f>
        <v>0.85</v>
      </c>
      <c r="AC172" s="29"/>
      <c r="AD172" s="23"/>
      <c r="AE172" s="23">
        <f>INDEX(Model!$R172:$V172,,MATCH(Model!AE$14,Model!$R$14:'Model'!$V$14,FALSE))*INDEX(Model!$X172:$AB172,MATCH(Model!AE$12+Model!AE$13,Model!$X$14:$AB$14,FALSE))</f>
        <v>1</v>
      </c>
      <c r="AF172" s="23">
        <f>INDEX(Model!$R172:$V172,,MATCH(Model!AF$14,Model!$R$14:'Model'!$V$14,FALSE))*INDEX(Model!$X172:$AB172,MATCH(Model!AF$12+Model!AF$13,Model!$X$14:$AB$14,FALSE))</f>
        <v>1</v>
      </c>
      <c r="AG172" s="23">
        <f>INDEX(Model!$R172:$V172,,MATCH(Model!AG$14,Model!$R$14:'Model'!$V$14,FALSE))*INDEX(Model!$X172:$AB172,MATCH(Model!AG$12+Model!AG$13,Model!$X$14:$AB$14,FALSE))</f>
        <v>0.5</v>
      </c>
      <c r="AH172" s="23">
        <f>INDEX(Model!$R172:$V172,,MATCH(Model!AH$14,Model!$R$14:'Model'!$V$14,FALSE))*INDEX(Model!$X172:$AB172,MATCH(Model!AH$12+Model!AH$13,Model!$X$14:$AB$14,FALSE))</f>
        <v>1</v>
      </c>
      <c r="AI172" s="23">
        <f>INDEX(Model!$R172:$V172,,MATCH(Model!AI$14,Model!$R$14:'Model'!$V$14,FALSE))*INDEX(Model!$X172:$AB172,MATCH(Model!AI$12+Model!AI$13,Model!$X$14:$AB$14,FALSE))</f>
        <v>1</v>
      </c>
      <c r="AJ172" s="23">
        <f>INDEX(Model!$R172:$V172,,MATCH(Model!AJ$14,Model!$R$14:'Model'!$V$14,FALSE))*INDEX(Model!$X172:$AB172,MATCH(Model!AJ$12+Model!AJ$13,Model!$X$14:$AB$14,FALSE))</f>
        <v>0.9</v>
      </c>
      <c r="AK172" s="23">
        <f>INDEX(Model!$R172:$V172,,MATCH(Model!AK$14,Model!$R$14:'Model'!$V$14,FALSE))*INDEX(Model!$X172:$AB172,MATCH(Model!AK$12+Model!AK$13,Model!$X$14:$AB$14,FALSE))</f>
        <v>0.9</v>
      </c>
      <c r="AL172" s="23">
        <f>INDEX(Model!$R172:$V172,,MATCH(Model!AL$14,Model!$R$14:'Model'!$V$14,FALSE))*INDEX(Model!$X172:$AB172,MATCH(Model!AL$12+Model!AL$13,Model!$X$14:$AB$14,FALSE))</f>
        <v>0.45</v>
      </c>
      <c r="AM172" s="23">
        <f>INDEX(Model!$R172:$V172,,MATCH(Model!AM$14,Model!$R$14:'Model'!$V$14,FALSE))*INDEX(Model!$X172:$AB172,MATCH(Model!AM$12+Model!AM$13,Model!$X$14:$AB$14,FALSE))</f>
        <v>0.9</v>
      </c>
      <c r="AN172" s="23">
        <f>INDEX(Model!$R172:$V172,,MATCH(Model!AN$14,Model!$R$14:'Model'!$V$14,FALSE))*INDEX(Model!$X172:$AB172,MATCH(Model!AN$12+Model!AN$13,Model!$X$14:$AB$14,FALSE))</f>
        <v>0.9</v>
      </c>
      <c r="AO172" s="23">
        <f>INDEX(Model!$R172:$V172,,MATCH(Model!AO$14,Model!$R$14:'Model'!$V$14,FALSE))*INDEX(Model!$X172:$AB172,MATCH(Model!AO$12+Model!AO$13,Model!$X$14:$AB$14,FALSE))</f>
        <v>0.95</v>
      </c>
      <c r="AP172" s="23">
        <f>INDEX(Model!$R172:$V172,,MATCH(Model!AP$14,Model!$R$14:'Model'!$V$14,FALSE))*INDEX(Model!$X172:$AB172,MATCH(Model!AP$12+Model!AP$13,Model!$X$14:$AB$14,FALSE))</f>
        <v>0.95</v>
      </c>
      <c r="AQ172" s="23">
        <f>INDEX(Model!$R172:$V172,,MATCH(Model!AQ$14,Model!$R$14:'Model'!$V$14,FALSE))*INDEX(Model!$X172:$AB172,MATCH(Model!AQ$12+Model!AQ$13,Model!$X$14:$AB$14,FALSE))</f>
        <v>0.47499999999999998</v>
      </c>
      <c r="AR172" s="23">
        <f>INDEX(Model!$R172:$V172,,MATCH(Model!AR$14,Model!$R$14:'Model'!$V$14,FALSE))*INDEX(Model!$X172:$AB172,MATCH(Model!AR$12+Model!AR$13,Model!$X$14:$AB$14,FALSE))</f>
        <v>0.95</v>
      </c>
      <c r="AS172" s="23">
        <f>INDEX(Model!$R172:$V172,,MATCH(Model!AS$14,Model!$R$14:'Model'!$V$14,FALSE))*INDEX(Model!$X172:$AB172,MATCH(Model!AS$12+Model!AS$13,Model!$X$14:$AB$14,FALSE))</f>
        <v>0.95</v>
      </c>
      <c r="AT172" s="23">
        <f>INDEX(Model!$R172:$V172,,MATCH(Model!AT$14,Model!$R$14:'Model'!$V$14,FALSE))*INDEX(Model!$X172:$AB172,MATCH(Model!AT$12+Model!AT$13,Model!$X$14:$AB$14,FALSE))</f>
        <v>0.8</v>
      </c>
      <c r="AU172" s="23">
        <f>INDEX(Model!$R172:$V172,,MATCH(Model!AU$14,Model!$R$14:'Model'!$V$14,FALSE))*INDEX(Model!$X172:$AB172,MATCH(Model!AU$12+Model!AU$13,Model!$X$14:$AB$14,FALSE))</f>
        <v>0.8</v>
      </c>
      <c r="AV172" s="23">
        <f>INDEX(Model!$R172:$V172,,MATCH(Model!AV$14,Model!$R$14:'Model'!$V$14,FALSE))*INDEX(Model!$X172:$AB172,MATCH(Model!AV$12+Model!AV$13,Model!$X$14:$AB$14,FALSE))</f>
        <v>0.4</v>
      </c>
      <c r="AW172" s="23">
        <f>INDEX(Model!$R172:$V172,,MATCH(Model!AW$14,Model!$R$14:'Model'!$V$14,FALSE))*INDEX(Model!$X172:$AB172,MATCH(Model!AW$12+Model!AW$13,Model!$X$14:$AB$14,FALSE))</f>
        <v>0.8</v>
      </c>
      <c r="AX172" s="23">
        <f>INDEX(Model!$R172:$V172,,MATCH(Model!AX$14,Model!$R$14:'Model'!$V$14,FALSE))*INDEX(Model!$X172:$AB172,MATCH(Model!AX$12+Model!AX$13,Model!$X$14:$AB$14,FALSE))</f>
        <v>0.8</v>
      </c>
      <c r="AY172" s="23">
        <f>INDEX(Model!$R172:$V172,,MATCH(Model!AY$14,Model!$R$14:'Model'!$V$14,FALSE))*INDEX(Model!$X172:$AB172,MATCH(Model!AY$12+Model!AY$13,Model!$X$14:$AB$14,FALSE))</f>
        <v>0.85</v>
      </c>
      <c r="AZ172" s="23">
        <f>INDEX(Model!$R172:$V172,,MATCH(Model!AZ$14,Model!$R$14:'Model'!$V$14,FALSE))*INDEX(Model!$X172:$AB172,MATCH(Model!AZ$12+Model!AZ$13,Model!$X$14:$AB$14,FALSE))</f>
        <v>0.85</v>
      </c>
      <c r="BA172" s="23">
        <f>INDEX(Model!$R172:$V172,,MATCH(Model!BA$14,Model!$R$14:'Model'!$V$14,FALSE))*INDEX(Model!$X172:$AB172,MATCH(Model!BA$12+Model!BA$13,Model!$X$14:$AB$14,FALSE))</f>
        <v>0.42499999999999999</v>
      </c>
      <c r="BB172" s="23">
        <f>INDEX(Model!$R172:$V172,,MATCH(Model!BB$14,Model!$R$14:'Model'!$V$14,FALSE))*INDEX(Model!$X172:$AB172,MATCH(Model!BB$12+Model!BB$13,Model!$X$14:$AB$14,FALSE))</f>
        <v>0.85</v>
      </c>
      <c r="BC172" s="23">
        <f>INDEX(Model!$R172:$V172,,MATCH(Model!BC$14,Model!$R$14:'Model'!$V$14,FALSE))*INDEX(Model!$X172:$AB172,MATCH(Model!BC$12+Model!BC$13,Model!$X$14:$AB$14,FALSE))</f>
        <v>0.85</v>
      </c>
      <c r="BD172" s="60"/>
      <c r="BE172" s="33">
        <f>Model!C172*1%</f>
        <v>110.20166772842447</v>
      </c>
      <c r="BF172" s="1"/>
      <c r="BG172" s="1"/>
      <c r="BH172" s="38">
        <f>IF(Model!$C172&lt;Model!CI$12,Model!CI$13,0)</f>
        <v>0</v>
      </c>
      <c r="BI172" s="38">
        <f>IF(Model!$C172&lt;Model!CJ$12,Model!CJ$13,0)</f>
        <v>0</v>
      </c>
      <c r="BJ172" s="38">
        <f>IF(Model!$C172&lt;Model!CK$12,Model!CK$13,0)</f>
        <v>0</v>
      </c>
      <c r="BK172" s="38">
        <f>IF(Model!$C172&lt;Model!CL$12,Model!CL$13,0)</f>
        <v>0</v>
      </c>
      <c r="BL172" s="38">
        <f>IF(Model!$C172&lt;Model!CM$12,Model!CM$13,0)</f>
        <v>0</v>
      </c>
      <c r="BM172" s="38">
        <f>IF(Model!$C172&lt;Model!CN$12,Model!CN$13,0)</f>
        <v>40</v>
      </c>
      <c r="BN172" s="38">
        <f>IF(Model!$C172&lt;Model!CO$12,Model!CO$13,0)</f>
        <v>40</v>
      </c>
      <c r="BO172" s="38">
        <f>IF(Model!$C172&lt;Model!CP$12,Model!CP$13,0)</f>
        <v>40</v>
      </c>
      <c r="BP172" s="38">
        <f>IF(Model!$C172&lt;Model!CQ$12,Model!CQ$13,0)</f>
        <v>40</v>
      </c>
      <c r="BQ172" s="38">
        <f>IF(Model!$C172&lt;Model!CR$12,Model!CR$13,0)</f>
        <v>40</v>
      </c>
      <c r="BR172" s="38">
        <f>IF(Model!$C172&lt;Model!CS$12,Model!CS$13,0)</f>
        <v>40</v>
      </c>
      <c r="BS172" s="38">
        <f>IF(Model!$C172&lt;Model!CT$12,Model!CT$13,0)</f>
        <v>40</v>
      </c>
      <c r="BT172" s="38">
        <f>IF(Model!$C172&lt;Model!CU$12,Model!CU$13,0)</f>
        <v>40</v>
      </c>
      <c r="BU172" s="38">
        <f>IF(Model!$C172&lt;Model!CV$12,Model!CV$13,0)</f>
        <v>40</v>
      </c>
      <c r="BV172" s="38">
        <f>IF(Model!$C172&lt;Model!CW$12,Model!CW$13,0)</f>
        <v>40</v>
      </c>
      <c r="BW172" s="38">
        <f>IF(Model!$C172&lt;Model!CX$12,Model!CX$13,0)</f>
        <v>60</v>
      </c>
      <c r="BX172" s="38">
        <f>IF(Model!$C172&lt;Model!CY$12,Model!CY$13,0)</f>
        <v>60</v>
      </c>
      <c r="BY172" s="38">
        <f>IF(Model!$C172&lt;Model!CZ$12,Model!CZ$13,0)</f>
        <v>60</v>
      </c>
      <c r="BZ172" s="38">
        <f>IF(Model!$C172&lt;Model!DA$12,Model!DA$13,0)</f>
        <v>60</v>
      </c>
      <c r="CA172" s="38">
        <f>IF(Model!$C172&lt;Model!DB$12,Model!DB$13,0)</f>
        <v>60</v>
      </c>
      <c r="CB172" s="38">
        <f>IF(Model!$C172&lt;Model!DC$12,Model!DC$13,0)</f>
        <v>60</v>
      </c>
      <c r="CC172" s="38">
        <f>IF(Model!$C172&lt;Model!DD$12,Model!DD$13,0)</f>
        <v>60</v>
      </c>
      <c r="CD172" s="38">
        <f>IF(Model!$C172&lt;Model!DE$12,Model!DE$13,0)</f>
        <v>60</v>
      </c>
      <c r="CE172" s="38">
        <f>IF(Model!$C172&lt;Model!DF$12,Model!DF$13,0)</f>
        <v>60</v>
      </c>
      <c r="CF172" s="38">
        <f>IF(Model!$C172&lt;Model!DG$12,Model!DG$13,0)</f>
        <v>60</v>
      </c>
      <c r="CG172" s="1"/>
      <c r="CH172" s="1"/>
      <c r="CI172" s="40">
        <f>Model!$BE172+Model!BH172-50</f>
        <v>60.201667728424468</v>
      </c>
      <c r="CJ172" s="40">
        <f>Model!$BE172+Model!BI172-50</f>
        <v>60.201667728424468</v>
      </c>
      <c r="CK172" s="40">
        <f>Model!$BE172+Model!BJ172-50</f>
        <v>60.201667728424468</v>
      </c>
      <c r="CL172" s="40">
        <f>Model!$BE172+Model!BK172-50</f>
        <v>60.201667728424468</v>
      </c>
      <c r="CM172" s="40">
        <f>Model!$BE172+Model!BL172-50</f>
        <v>60.201667728424468</v>
      </c>
      <c r="CN172" s="40">
        <f>Model!$BE172+Model!BM172-50</f>
        <v>100.20166772842447</v>
      </c>
      <c r="CO172" s="40">
        <f>Model!$BE172+Model!BN172-50</f>
        <v>100.20166772842447</v>
      </c>
      <c r="CP172" s="40">
        <f>Model!$BE172+Model!BO172-50</f>
        <v>100.20166772842447</v>
      </c>
      <c r="CQ172" s="40">
        <f>Model!$BE172+Model!BP172-50</f>
        <v>100.20166772842447</v>
      </c>
      <c r="CR172" s="40">
        <f>Model!$BE172+Model!BQ172-50</f>
        <v>100.20166772842447</v>
      </c>
      <c r="CS172" s="40">
        <f>Model!$BE172+Model!BR172-50</f>
        <v>100.20166772842447</v>
      </c>
      <c r="CT172" s="40">
        <f>Model!$BE172+Model!BS172-50</f>
        <v>100.20166772842447</v>
      </c>
      <c r="CU172" s="40">
        <f>Model!$BE172+Model!BT172-50</f>
        <v>100.20166772842447</v>
      </c>
      <c r="CV172" s="40">
        <f>Model!$BE172+Model!BU172-50</f>
        <v>100.20166772842447</v>
      </c>
      <c r="CW172" s="40">
        <f>Model!$BE172+Model!BV172-50</f>
        <v>100.20166772842447</v>
      </c>
      <c r="CX172" s="40">
        <f>Model!$BE172+Model!BW172-50</f>
        <v>120.20166772842447</v>
      </c>
      <c r="CY172" s="40">
        <f>Model!$BE172+Model!BX172-50</f>
        <v>120.20166772842447</v>
      </c>
      <c r="CZ172" s="40">
        <f>Model!$BE172+Model!BY172-50</f>
        <v>120.20166772842447</v>
      </c>
      <c r="DA172" s="40">
        <f>Model!$BE172+Model!BZ172-50</f>
        <v>120.20166772842447</v>
      </c>
      <c r="DB172" s="40">
        <f>Model!$BE172+Model!CA172-50</f>
        <v>120.20166772842447</v>
      </c>
      <c r="DC172" s="40">
        <f>Model!$BE172+Model!CB172-50</f>
        <v>120.20166772842447</v>
      </c>
      <c r="DD172" s="40">
        <f>Model!$BE172+Model!CC172-50</f>
        <v>120.20166772842447</v>
      </c>
      <c r="DE172" s="40">
        <f>Model!$BE172+Model!CD172-50</f>
        <v>120.20166772842447</v>
      </c>
      <c r="DF172" s="40">
        <f>Model!$BE172+Model!CE172-50</f>
        <v>120.20166772842447</v>
      </c>
      <c r="DG172" s="40">
        <f>Model!$BE172+Model!CF172-50</f>
        <v>120.20166772842447</v>
      </c>
      <c r="DH172" s="36"/>
      <c r="DI172" s="36"/>
      <c r="DJ172" s="40">
        <f>Model!AE172*Model!CI172</f>
        <v>60.201667728424468</v>
      </c>
      <c r="DK172" s="40">
        <f>Model!AF172*Model!CJ172</f>
        <v>60.201667728424468</v>
      </c>
      <c r="DL172" s="40">
        <f>Model!AG172*Model!CK172</f>
        <v>30.100833864212234</v>
      </c>
      <c r="DM172" s="40">
        <f>Model!AH172*Model!CL172</f>
        <v>60.201667728424468</v>
      </c>
      <c r="DN172" s="40">
        <f>Model!AI172*Model!CM172</f>
        <v>60.201667728424468</v>
      </c>
      <c r="DO172" s="40">
        <f>Model!AJ172*Model!CN172</f>
        <v>90.181500955582024</v>
      </c>
      <c r="DP172" s="40">
        <f>Model!AK172*Model!CO172</f>
        <v>90.181500955582024</v>
      </c>
      <c r="DQ172" s="40">
        <f>Model!AL172*Model!CP172</f>
        <v>45.090750477791012</v>
      </c>
      <c r="DR172" s="40">
        <f>Model!AM172*Model!CQ172</f>
        <v>90.181500955582024</v>
      </c>
      <c r="DS172" s="40">
        <f>Model!AN172*Model!CR172</f>
        <v>90.181500955582024</v>
      </c>
      <c r="DT172" s="40">
        <f>Model!AO172*Model!CS172</f>
        <v>95.191584342003239</v>
      </c>
      <c r="DU172" s="40">
        <f>Model!AP172*Model!CT172</f>
        <v>95.191584342003239</v>
      </c>
      <c r="DV172" s="40">
        <f>Model!AQ172*Model!CU172</f>
        <v>47.595792171001619</v>
      </c>
      <c r="DW172" s="40">
        <f>Model!AR172*Model!CV172</f>
        <v>95.191584342003239</v>
      </c>
      <c r="DX172" s="40">
        <f>Model!AS172*Model!CW172</f>
        <v>95.191584342003239</v>
      </c>
      <c r="DY172" s="40">
        <f>Model!AT172*Model!CX172</f>
        <v>96.16133418273958</v>
      </c>
      <c r="DZ172" s="40">
        <f>Model!AU172*Model!CY172</f>
        <v>96.16133418273958</v>
      </c>
      <c r="EA172" s="40">
        <f>Model!AV172*Model!CZ172</f>
        <v>48.08066709136979</v>
      </c>
      <c r="EB172" s="40">
        <f>Model!AW172*Model!DA172</f>
        <v>96.16133418273958</v>
      </c>
      <c r="EC172" s="40">
        <f>Model!AX172*Model!DB172</f>
        <v>96.16133418273958</v>
      </c>
      <c r="ED172" s="40">
        <f>Model!AY172*Model!DC172</f>
        <v>102.17141756916079</v>
      </c>
      <c r="EE172" s="40">
        <f>Model!AZ172*Model!DD172</f>
        <v>102.17141756916079</v>
      </c>
      <c r="EF172" s="40">
        <f>Model!BA172*Model!DE172</f>
        <v>51.085708784580397</v>
      </c>
      <c r="EG172" s="40">
        <f>Model!BB172*Model!DF172</f>
        <v>102.17141756916079</v>
      </c>
      <c r="EH172" s="40">
        <f>Model!BC172*Model!DG172</f>
        <v>102.17141756916079</v>
      </c>
      <c r="EI172" s="36"/>
      <c r="EJ172" s="36"/>
      <c r="EK172" s="36"/>
      <c r="EL172" s="36"/>
      <c r="EM172" s="36"/>
      <c r="EN172" s="36"/>
      <c r="EO172" s="36"/>
      <c r="EP172" s="36"/>
      <c r="EQ172" s="36"/>
      <c r="ER172" s="36"/>
      <c r="ES172" s="36"/>
      <c r="ET172" s="36"/>
      <c r="EU172" s="36"/>
    </row>
    <row r="173" spans="1:151">
      <c r="A173">
        <v>1060</v>
      </c>
      <c r="B173" s="29">
        <f>INDEX('Customer Longevity'!$A$7:$A$206,MATCH(Scratch!A173,'Customer Longevity'!$B$7:$B$206,0))</f>
        <v>7.8645421531908495</v>
      </c>
      <c r="C173" s="3">
        <f ca="1">VLOOKUP(A173,'Average Balance'!A:B,2,FALSE)</f>
        <v>9111.7824482648721</v>
      </c>
      <c r="D173" s="3"/>
      <c r="E173" s="29">
        <f>INDEX('Distance to Each Branch'!$C$7:$C$806,MATCH(Scratch!$A173&amp;Scratch!E$14,'Distance to Each Branch'!$K$7:$K$806,0))</f>
        <v>7.8441559289451623</v>
      </c>
      <c r="F173" s="29">
        <f>INDEX('Distance to Each Branch'!$C$7:$C$806,MATCH(Scratch!$A173&amp;Scratch!F$14,'Distance to Each Branch'!$K$7:$K$806,0))</f>
        <v>4.1583962569091559</v>
      </c>
      <c r="G173" s="29">
        <f>INDEX('Distance to Each Branch'!$C$7:$C$806,MATCH(Scratch!$A173&amp;Scratch!G$14,'Distance to Each Branch'!$K$7:$K$806,0))</f>
        <v>3.0577316173852105</v>
      </c>
      <c r="H173" s="29">
        <f>INDEX('Distance to Each Branch'!$C$7:$C$806,MATCH(Scratch!$A173&amp;Scratch!H$14,'Distance to Each Branch'!$K$7:$K$806,0))</f>
        <v>1.6985718168504931</v>
      </c>
      <c r="I173" s="29" t="str">
        <f t="shared" si="27"/>
        <v>Branch D</v>
      </c>
      <c r="K173" s="34">
        <f>MIN(Model!E173:'Model'!H173)</f>
        <v>1.6985718168504931</v>
      </c>
      <c r="L173" s="34">
        <v>0</v>
      </c>
      <c r="M173" s="29">
        <f>IF(Model!E173=Model!$K173,SMALL(Model!$E173:'Model'!$H173,2)-Model!$K173,0)</f>
        <v>0</v>
      </c>
      <c r="N173" s="29">
        <f>IF(Model!F173=Model!$K173,SMALL(Model!$E173:'Model'!$H173,2)-Model!$K173,0)</f>
        <v>0</v>
      </c>
      <c r="O173" s="29">
        <f>IF(Model!G173=Model!$K173,SMALL(Model!$E173:'Model'!$H173,2)-Model!$K173,0)</f>
        <v>0</v>
      </c>
      <c r="P173" s="29">
        <f>IF(Model!H173=Model!$K173,SMALL(Model!$E173:'Model'!$H173,2)-Model!$K173,0)</f>
        <v>1.3591598005347174</v>
      </c>
      <c r="R173" s="23">
        <v>1</v>
      </c>
      <c r="S173" s="23">
        <f>(1-IF(Model!M173=0,0,INDEX('Branch Closure Driven Attrition'!$D$9:$G$12,MATCH(Model!$B173,'Branch Closure Driven Attrition'!$C$9:$C$12,TRUE),MATCH(Model!M173,'Branch Closure Driven Attrition'!$D$8:$G$8,TRUE))))</f>
        <v>1</v>
      </c>
      <c r="T173" s="23">
        <f>(1-IF(Model!N173=0,0,INDEX('Branch Closure Driven Attrition'!$D$9:$G$12,MATCH(Model!$B173,'Branch Closure Driven Attrition'!$C$9:$C$12,TRUE),MATCH(Model!N173,'Branch Closure Driven Attrition'!$D$8:$G$8,TRUE))))</f>
        <v>1</v>
      </c>
      <c r="U173" s="23">
        <f>(1-IF(Model!O173=0,0,INDEX('Branch Closure Driven Attrition'!$D$9:$G$12,MATCH(Model!$B173,'Branch Closure Driven Attrition'!$C$9:$C$12,TRUE),MATCH(Model!O173,'Branch Closure Driven Attrition'!$D$8:$G$8,TRUE))))</f>
        <v>1</v>
      </c>
      <c r="V173" s="23">
        <f>(1-IF(Model!P173=0,0,INDEX('Branch Closure Driven Attrition'!$D$9:$G$12,MATCH(Model!$B173,'Branch Closure Driven Attrition'!$C$9:$C$12,TRUE),MATCH(Model!P173,'Branch Closure Driven Attrition'!$D$8:$G$8,TRUE))))</f>
        <v>0.65</v>
      </c>
      <c r="W173" s="29"/>
      <c r="X173" s="23">
        <f>Model!R173</f>
        <v>1</v>
      </c>
      <c r="Y173" s="23">
        <f>IF(Model!$C173&lt;'Fee Driven Attrition'!$I$8,1-IF(Model!Y$13='Fee Driven Attrition'!$J$7,'Fee Driven Attrition'!$J$8,'Fee Driven Attrition'!$K$8),1)</f>
        <v>0.9</v>
      </c>
      <c r="Z173" s="23">
        <f>IF(Model!$C173&lt;'Fee Driven Attrition'!$I$9,1-IF(Model!Z$13='Fee Driven Attrition'!$J$7,'Fee Driven Attrition'!$J$9,'Fee Driven Attrition'!$K$9),1)</f>
        <v>0.95</v>
      </c>
      <c r="AA173" s="23">
        <f>IF(Model!$C173&lt;'Fee Driven Attrition'!$I$8,1-IF(Model!AA$13='Fee Driven Attrition'!$J$7,'Fee Driven Attrition'!$J$8,'Fee Driven Attrition'!$K$8),1)</f>
        <v>0.8</v>
      </c>
      <c r="AB173" s="23">
        <f>IF(Model!$C173&lt;'Fee Driven Attrition'!$I$9,1-IF(Model!AB$13='Fee Driven Attrition'!$J$7,'Fee Driven Attrition'!$J$9,'Fee Driven Attrition'!$K$9),1)</f>
        <v>0.85</v>
      </c>
      <c r="AC173" s="29"/>
      <c r="AD173" s="23"/>
      <c r="AE173" s="23">
        <f>INDEX(Model!$R173:$V173,,MATCH(Model!AE$14,Model!$R$14:'Model'!$V$14,FALSE))*INDEX(Model!$X173:$AB173,MATCH(Model!AE$12+Model!AE$13,Model!$X$14:$AB$14,FALSE))</f>
        <v>1</v>
      </c>
      <c r="AF173" s="23">
        <f>INDEX(Model!$R173:$V173,,MATCH(Model!AF$14,Model!$R$14:'Model'!$V$14,FALSE))*INDEX(Model!$X173:$AB173,MATCH(Model!AF$12+Model!AF$13,Model!$X$14:$AB$14,FALSE))</f>
        <v>1</v>
      </c>
      <c r="AG173" s="23">
        <f>INDEX(Model!$R173:$V173,,MATCH(Model!AG$14,Model!$R$14:'Model'!$V$14,FALSE))*INDEX(Model!$X173:$AB173,MATCH(Model!AG$12+Model!AG$13,Model!$X$14:$AB$14,FALSE))</f>
        <v>1</v>
      </c>
      <c r="AH173" s="23">
        <f>INDEX(Model!$R173:$V173,,MATCH(Model!AH$14,Model!$R$14:'Model'!$V$14,FALSE))*INDEX(Model!$X173:$AB173,MATCH(Model!AH$12+Model!AH$13,Model!$X$14:$AB$14,FALSE))</f>
        <v>1</v>
      </c>
      <c r="AI173" s="23">
        <f>INDEX(Model!$R173:$V173,,MATCH(Model!AI$14,Model!$R$14:'Model'!$V$14,FALSE))*INDEX(Model!$X173:$AB173,MATCH(Model!AI$12+Model!AI$13,Model!$X$14:$AB$14,FALSE))</f>
        <v>0.65</v>
      </c>
      <c r="AJ173" s="23">
        <f>INDEX(Model!$R173:$V173,,MATCH(Model!AJ$14,Model!$R$14:'Model'!$V$14,FALSE))*INDEX(Model!$X173:$AB173,MATCH(Model!AJ$12+Model!AJ$13,Model!$X$14:$AB$14,FALSE))</f>
        <v>0.9</v>
      </c>
      <c r="AK173" s="23">
        <f>INDEX(Model!$R173:$V173,,MATCH(Model!AK$14,Model!$R$14:'Model'!$V$14,FALSE))*INDEX(Model!$X173:$AB173,MATCH(Model!AK$12+Model!AK$13,Model!$X$14:$AB$14,FALSE))</f>
        <v>0.9</v>
      </c>
      <c r="AL173" s="23">
        <f>INDEX(Model!$R173:$V173,,MATCH(Model!AL$14,Model!$R$14:'Model'!$V$14,FALSE))*INDEX(Model!$X173:$AB173,MATCH(Model!AL$12+Model!AL$13,Model!$X$14:$AB$14,FALSE))</f>
        <v>0.9</v>
      </c>
      <c r="AM173" s="23">
        <f>INDEX(Model!$R173:$V173,,MATCH(Model!AM$14,Model!$R$14:'Model'!$V$14,FALSE))*INDEX(Model!$X173:$AB173,MATCH(Model!AM$12+Model!AM$13,Model!$X$14:$AB$14,FALSE))</f>
        <v>0.9</v>
      </c>
      <c r="AN173" s="23">
        <f>INDEX(Model!$R173:$V173,,MATCH(Model!AN$14,Model!$R$14:'Model'!$V$14,FALSE))*INDEX(Model!$X173:$AB173,MATCH(Model!AN$12+Model!AN$13,Model!$X$14:$AB$14,FALSE))</f>
        <v>0.58500000000000008</v>
      </c>
      <c r="AO173" s="23">
        <f>INDEX(Model!$R173:$V173,,MATCH(Model!AO$14,Model!$R$14:'Model'!$V$14,FALSE))*INDEX(Model!$X173:$AB173,MATCH(Model!AO$12+Model!AO$13,Model!$X$14:$AB$14,FALSE))</f>
        <v>0.95</v>
      </c>
      <c r="AP173" s="23">
        <f>INDEX(Model!$R173:$V173,,MATCH(Model!AP$14,Model!$R$14:'Model'!$V$14,FALSE))*INDEX(Model!$X173:$AB173,MATCH(Model!AP$12+Model!AP$13,Model!$X$14:$AB$14,FALSE))</f>
        <v>0.95</v>
      </c>
      <c r="AQ173" s="23">
        <f>INDEX(Model!$R173:$V173,,MATCH(Model!AQ$14,Model!$R$14:'Model'!$V$14,FALSE))*INDEX(Model!$X173:$AB173,MATCH(Model!AQ$12+Model!AQ$13,Model!$X$14:$AB$14,FALSE))</f>
        <v>0.95</v>
      </c>
      <c r="AR173" s="23">
        <f>INDEX(Model!$R173:$V173,,MATCH(Model!AR$14,Model!$R$14:'Model'!$V$14,FALSE))*INDEX(Model!$X173:$AB173,MATCH(Model!AR$12+Model!AR$13,Model!$X$14:$AB$14,FALSE))</f>
        <v>0.95</v>
      </c>
      <c r="AS173" s="23">
        <f>INDEX(Model!$R173:$V173,,MATCH(Model!AS$14,Model!$R$14:'Model'!$V$14,FALSE))*INDEX(Model!$X173:$AB173,MATCH(Model!AS$12+Model!AS$13,Model!$X$14:$AB$14,FALSE))</f>
        <v>0.61749999999999994</v>
      </c>
      <c r="AT173" s="23">
        <f>INDEX(Model!$R173:$V173,,MATCH(Model!AT$14,Model!$R$14:'Model'!$V$14,FALSE))*INDEX(Model!$X173:$AB173,MATCH(Model!AT$12+Model!AT$13,Model!$X$14:$AB$14,FALSE))</f>
        <v>0.8</v>
      </c>
      <c r="AU173" s="23">
        <f>INDEX(Model!$R173:$V173,,MATCH(Model!AU$14,Model!$R$14:'Model'!$V$14,FALSE))*INDEX(Model!$X173:$AB173,MATCH(Model!AU$12+Model!AU$13,Model!$X$14:$AB$14,FALSE))</f>
        <v>0.8</v>
      </c>
      <c r="AV173" s="23">
        <f>INDEX(Model!$R173:$V173,,MATCH(Model!AV$14,Model!$R$14:'Model'!$V$14,FALSE))*INDEX(Model!$X173:$AB173,MATCH(Model!AV$12+Model!AV$13,Model!$X$14:$AB$14,FALSE))</f>
        <v>0.8</v>
      </c>
      <c r="AW173" s="23">
        <f>INDEX(Model!$R173:$V173,,MATCH(Model!AW$14,Model!$R$14:'Model'!$V$14,FALSE))*INDEX(Model!$X173:$AB173,MATCH(Model!AW$12+Model!AW$13,Model!$X$14:$AB$14,FALSE))</f>
        <v>0.8</v>
      </c>
      <c r="AX173" s="23">
        <f>INDEX(Model!$R173:$V173,,MATCH(Model!AX$14,Model!$R$14:'Model'!$V$14,FALSE))*INDEX(Model!$X173:$AB173,MATCH(Model!AX$12+Model!AX$13,Model!$X$14:$AB$14,FALSE))</f>
        <v>0.52</v>
      </c>
      <c r="AY173" s="23">
        <f>INDEX(Model!$R173:$V173,,MATCH(Model!AY$14,Model!$R$14:'Model'!$V$14,FALSE))*INDEX(Model!$X173:$AB173,MATCH(Model!AY$12+Model!AY$13,Model!$X$14:$AB$14,FALSE))</f>
        <v>0.85</v>
      </c>
      <c r="AZ173" s="23">
        <f>INDEX(Model!$R173:$V173,,MATCH(Model!AZ$14,Model!$R$14:'Model'!$V$14,FALSE))*INDEX(Model!$X173:$AB173,MATCH(Model!AZ$12+Model!AZ$13,Model!$X$14:$AB$14,FALSE))</f>
        <v>0.85</v>
      </c>
      <c r="BA173" s="23">
        <f>INDEX(Model!$R173:$V173,,MATCH(Model!BA$14,Model!$R$14:'Model'!$V$14,FALSE))*INDEX(Model!$X173:$AB173,MATCH(Model!BA$12+Model!BA$13,Model!$X$14:$AB$14,FALSE))</f>
        <v>0.85</v>
      </c>
      <c r="BB173" s="23">
        <f>INDEX(Model!$R173:$V173,,MATCH(Model!BB$14,Model!$R$14:'Model'!$V$14,FALSE))*INDEX(Model!$X173:$AB173,MATCH(Model!BB$12+Model!BB$13,Model!$X$14:$AB$14,FALSE))</f>
        <v>0.85</v>
      </c>
      <c r="BC173" s="23">
        <f>INDEX(Model!$R173:$V173,,MATCH(Model!BC$14,Model!$R$14:'Model'!$V$14,FALSE))*INDEX(Model!$X173:$AB173,MATCH(Model!BC$12+Model!BC$13,Model!$X$14:$AB$14,FALSE))</f>
        <v>0.55249999999999999</v>
      </c>
      <c r="BD173" s="60"/>
      <c r="BE173" s="33">
        <f>Model!C173*1%</f>
        <v>91.117824482648729</v>
      </c>
      <c r="BF173" s="1"/>
      <c r="BG173" s="1"/>
      <c r="BH173" s="38">
        <f>IF(Model!$C173&lt;Model!CI$12,Model!CI$13,0)</f>
        <v>0</v>
      </c>
      <c r="BI173" s="38">
        <f>IF(Model!$C173&lt;Model!CJ$12,Model!CJ$13,0)</f>
        <v>0</v>
      </c>
      <c r="BJ173" s="38">
        <f>IF(Model!$C173&lt;Model!CK$12,Model!CK$13,0)</f>
        <v>0</v>
      </c>
      <c r="BK173" s="38">
        <f>IF(Model!$C173&lt;Model!CL$12,Model!CL$13,0)</f>
        <v>0</v>
      </c>
      <c r="BL173" s="38">
        <f>IF(Model!$C173&lt;Model!CM$12,Model!CM$13,0)</f>
        <v>0</v>
      </c>
      <c r="BM173" s="38">
        <f>IF(Model!$C173&lt;Model!CN$12,Model!CN$13,0)</f>
        <v>40</v>
      </c>
      <c r="BN173" s="38">
        <f>IF(Model!$C173&lt;Model!CO$12,Model!CO$13,0)</f>
        <v>40</v>
      </c>
      <c r="BO173" s="38">
        <f>IF(Model!$C173&lt;Model!CP$12,Model!CP$13,0)</f>
        <v>40</v>
      </c>
      <c r="BP173" s="38">
        <f>IF(Model!$C173&lt;Model!CQ$12,Model!CQ$13,0)</f>
        <v>40</v>
      </c>
      <c r="BQ173" s="38">
        <f>IF(Model!$C173&lt;Model!CR$12,Model!CR$13,0)</f>
        <v>40</v>
      </c>
      <c r="BR173" s="38">
        <f>IF(Model!$C173&lt;Model!CS$12,Model!CS$13,0)</f>
        <v>40</v>
      </c>
      <c r="BS173" s="38">
        <f>IF(Model!$C173&lt;Model!CT$12,Model!CT$13,0)</f>
        <v>40</v>
      </c>
      <c r="BT173" s="38">
        <f>IF(Model!$C173&lt;Model!CU$12,Model!CU$13,0)</f>
        <v>40</v>
      </c>
      <c r="BU173" s="38">
        <f>IF(Model!$C173&lt;Model!CV$12,Model!CV$13,0)</f>
        <v>40</v>
      </c>
      <c r="BV173" s="38">
        <f>IF(Model!$C173&lt;Model!CW$12,Model!CW$13,0)</f>
        <v>40</v>
      </c>
      <c r="BW173" s="38">
        <f>IF(Model!$C173&lt;Model!CX$12,Model!CX$13,0)</f>
        <v>60</v>
      </c>
      <c r="BX173" s="38">
        <f>IF(Model!$C173&lt;Model!CY$12,Model!CY$13,0)</f>
        <v>60</v>
      </c>
      <c r="BY173" s="38">
        <f>IF(Model!$C173&lt;Model!CZ$12,Model!CZ$13,0)</f>
        <v>60</v>
      </c>
      <c r="BZ173" s="38">
        <f>IF(Model!$C173&lt;Model!DA$12,Model!DA$13,0)</f>
        <v>60</v>
      </c>
      <c r="CA173" s="38">
        <f>IF(Model!$C173&lt;Model!DB$12,Model!DB$13,0)</f>
        <v>60</v>
      </c>
      <c r="CB173" s="38">
        <f>IF(Model!$C173&lt;Model!DC$12,Model!DC$13,0)</f>
        <v>60</v>
      </c>
      <c r="CC173" s="38">
        <f>IF(Model!$C173&lt;Model!DD$12,Model!DD$13,0)</f>
        <v>60</v>
      </c>
      <c r="CD173" s="38">
        <f>IF(Model!$C173&lt;Model!DE$12,Model!DE$13,0)</f>
        <v>60</v>
      </c>
      <c r="CE173" s="38">
        <f>IF(Model!$C173&lt;Model!DF$12,Model!DF$13,0)</f>
        <v>60</v>
      </c>
      <c r="CF173" s="38">
        <f>IF(Model!$C173&lt;Model!DG$12,Model!DG$13,0)</f>
        <v>60</v>
      </c>
      <c r="CG173" s="1"/>
      <c r="CH173" s="1"/>
      <c r="CI173" s="40">
        <f>Model!$BE173+Model!BH173-50</f>
        <v>41.117824482648729</v>
      </c>
      <c r="CJ173" s="40">
        <f>Model!$BE173+Model!BI173-50</f>
        <v>41.117824482648729</v>
      </c>
      <c r="CK173" s="40">
        <f>Model!$BE173+Model!BJ173-50</f>
        <v>41.117824482648729</v>
      </c>
      <c r="CL173" s="40">
        <f>Model!$BE173+Model!BK173-50</f>
        <v>41.117824482648729</v>
      </c>
      <c r="CM173" s="40">
        <f>Model!$BE173+Model!BL173-50</f>
        <v>41.117824482648729</v>
      </c>
      <c r="CN173" s="40">
        <f>Model!$BE173+Model!BM173-50</f>
        <v>81.117824482648729</v>
      </c>
      <c r="CO173" s="40">
        <f>Model!$BE173+Model!BN173-50</f>
        <v>81.117824482648729</v>
      </c>
      <c r="CP173" s="40">
        <f>Model!$BE173+Model!BO173-50</f>
        <v>81.117824482648729</v>
      </c>
      <c r="CQ173" s="40">
        <f>Model!$BE173+Model!BP173-50</f>
        <v>81.117824482648729</v>
      </c>
      <c r="CR173" s="40">
        <f>Model!$BE173+Model!BQ173-50</f>
        <v>81.117824482648729</v>
      </c>
      <c r="CS173" s="40">
        <f>Model!$BE173+Model!BR173-50</f>
        <v>81.117824482648729</v>
      </c>
      <c r="CT173" s="40">
        <f>Model!$BE173+Model!BS173-50</f>
        <v>81.117824482648729</v>
      </c>
      <c r="CU173" s="40">
        <f>Model!$BE173+Model!BT173-50</f>
        <v>81.117824482648729</v>
      </c>
      <c r="CV173" s="40">
        <f>Model!$BE173+Model!BU173-50</f>
        <v>81.117824482648729</v>
      </c>
      <c r="CW173" s="40">
        <f>Model!$BE173+Model!BV173-50</f>
        <v>81.117824482648729</v>
      </c>
      <c r="CX173" s="40">
        <f>Model!$BE173+Model!BW173-50</f>
        <v>101.11782448264873</v>
      </c>
      <c r="CY173" s="40">
        <f>Model!$BE173+Model!BX173-50</f>
        <v>101.11782448264873</v>
      </c>
      <c r="CZ173" s="40">
        <f>Model!$BE173+Model!BY173-50</f>
        <v>101.11782448264873</v>
      </c>
      <c r="DA173" s="40">
        <f>Model!$BE173+Model!BZ173-50</f>
        <v>101.11782448264873</v>
      </c>
      <c r="DB173" s="40">
        <f>Model!$BE173+Model!CA173-50</f>
        <v>101.11782448264873</v>
      </c>
      <c r="DC173" s="40">
        <f>Model!$BE173+Model!CB173-50</f>
        <v>101.11782448264873</v>
      </c>
      <c r="DD173" s="40">
        <f>Model!$BE173+Model!CC173-50</f>
        <v>101.11782448264873</v>
      </c>
      <c r="DE173" s="40">
        <f>Model!$BE173+Model!CD173-50</f>
        <v>101.11782448264873</v>
      </c>
      <c r="DF173" s="40">
        <f>Model!$BE173+Model!CE173-50</f>
        <v>101.11782448264873</v>
      </c>
      <c r="DG173" s="40">
        <f>Model!$BE173+Model!CF173-50</f>
        <v>101.11782448264873</v>
      </c>
      <c r="DH173" s="36"/>
      <c r="DI173" s="36"/>
      <c r="DJ173" s="40">
        <f>Model!AE173*Model!CI173</f>
        <v>41.117824482648729</v>
      </c>
      <c r="DK173" s="40">
        <f>Model!AF173*Model!CJ173</f>
        <v>41.117824482648729</v>
      </c>
      <c r="DL173" s="40">
        <f>Model!AG173*Model!CK173</f>
        <v>41.117824482648729</v>
      </c>
      <c r="DM173" s="40">
        <f>Model!AH173*Model!CL173</f>
        <v>41.117824482648729</v>
      </c>
      <c r="DN173" s="40">
        <f>Model!AI173*Model!CM173</f>
        <v>26.726585913721674</v>
      </c>
      <c r="DO173" s="40">
        <f>Model!AJ173*Model!CN173</f>
        <v>73.006042034383853</v>
      </c>
      <c r="DP173" s="40">
        <f>Model!AK173*Model!CO173</f>
        <v>73.006042034383853</v>
      </c>
      <c r="DQ173" s="40">
        <f>Model!AL173*Model!CP173</f>
        <v>73.006042034383853</v>
      </c>
      <c r="DR173" s="40">
        <f>Model!AM173*Model!CQ173</f>
        <v>73.006042034383853</v>
      </c>
      <c r="DS173" s="40">
        <f>Model!AN173*Model!CR173</f>
        <v>47.453927322349514</v>
      </c>
      <c r="DT173" s="40">
        <f>Model!AO173*Model!CS173</f>
        <v>77.061933258516291</v>
      </c>
      <c r="DU173" s="40">
        <f>Model!AP173*Model!CT173</f>
        <v>77.061933258516291</v>
      </c>
      <c r="DV173" s="40">
        <f>Model!AQ173*Model!CU173</f>
        <v>77.061933258516291</v>
      </c>
      <c r="DW173" s="40">
        <f>Model!AR173*Model!CV173</f>
        <v>77.061933258516291</v>
      </c>
      <c r="DX173" s="40">
        <f>Model!AS173*Model!CW173</f>
        <v>50.090256618035582</v>
      </c>
      <c r="DY173" s="40">
        <f>Model!AT173*Model!CX173</f>
        <v>80.894259586118991</v>
      </c>
      <c r="DZ173" s="40">
        <f>Model!AU173*Model!CY173</f>
        <v>80.894259586118991</v>
      </c>
      <c r="EA173" s="40">
        <f>Model!AV173*Model!CZ173</f>
        <v>80.894259586118991</v>
      </c>
      <c r="EB173" s="40">
        <f>Model!AW173*Model!DA173</f>
        <v>80.894259586118991</v>
      </c>
      <c r="EC173" s="40">
        <f>Model!AX173*Model!DB173</f>
        <v>52.581268730977342</v>
      </c>
      <c r="ED173" s="40">
        <f>Model!AY173*Model!DC173</f>
        <v>85.950150810251415</v>
      </c>
      <c r="EE173" s="40">
        <f>Model!AZ173*Model!DD173</f>
        <v>85.950150810251415</v>
      </c>
      <c r="EF173" s="40">
        <f>Model!BA173*Model!DE173</f>
        <v>85.950150810251415</v>
      </c>
      <c r="EG173" s="40">
        <f>Model!BB173*Model!DF173</f>
        <v>85.950150810251415</v>
      </c>
      <c r="EH173" s="40">
        <f>Model!BC173*Model!DG173</f>
        <v>55.867598026663423</v>
      </c>
      <c r="EI173" s="36"/>
      <c r="EJ173" s="36"/>
      <c r="EK173" s="36"/>
      <c r="EL173" s="36"/>
      <c r="EM173" s="36"/>
      <c r="EN173" s="36"/>
      <c r="EO173" s="36"/>
      <c r="EP173" s="36"/>
      <c r="EQ173" s="36"/>
      <c r="ER173" s="36"/>
      <c r="ES173" s="36"/>
      <c r="ET173" s="36"/>
      <c r="EU173" s="36"/>
    </row>
    <row r="174" spans="1:151">
      <c r="A174">
        <v>1110</v>
      </c>
      <c r="B174" s="29">
        <f>INDEX('Customer Longevity'!$A$7:$A$206,MATCH(Scratch!A174,'Customer Longevity'!$B$7:$B$206,0))</f>
        <v>4.8677052942503378</v>
      </c>
      <c r="C174" s="3">
        <f ca="1">VLOOKUP(A174,'Average Balance'!A:B,2,FALSE)</f>
        <v>20352.982850019052</v>
      </c>
      <c r="D174" s="3"/>
      <c r="E174" s="29">
        <f>INDEX('Distance to Each Branch'!$C$7:$C$806,MATCH(Scratch!$A174&amp;Scratch!E$14,'Distance to Each Branch'!$K$7:$K$806,0))</f>
        <v>6.4011417041944769</v>
      </c>
      <c r="F174" s="29">
        <f>INDEX('Distance to Each Branch'!$C$7:$C$806,MATCH(Scratch!$A174&amp;Scratch!F$14,'Distance to Each Branch'!$K$7:$K$806,0))</f>
        <v>0.70551165288678386</v>
      </c>
      <c r="G174" s="29">
        <f>INDEX('Distance to Each Branch'!$C$7:$C$806,MATCH(Scratch!$A174&amp;Scratch!G$14,'Distance to Each Branch'!$K$7:$K$806,0))</f>
        <v>2.4486818393968273</v>
      </c>
      <c r="H174" s="29">
        <f>INDEX('Distance to Each Branch'!$C$7:$C$806,MATCH(Scratch!$A174&amp;Scratch!H$14,'Distance to Each Branch'!$K$7:$K$806,0))</f>
        <v>3.3583547418781201</v>
      </c>
      <c r="I174" s="29" t="str">
        <f t="shared" si="27"/>
        <v>Branch B</v>
      </c>
      <c r="K174" s="34">
        <f>MIN(Model!E174:'Model'!H174)</f>
        <v>0.70551165288678386</v>
      </c>
      <c r="L174" s="34">
        <v>0</v>
      </c>
      <c r="M174" s="29">
        <f>IF(Model!E174=Model!$K174,SMALL(Model!$E174:'Model'!$H174,2)-Model!$K174,0)</f>
        <v>0</v>
      </c>
      <c r="N174" s="29">
        <f>IF(Model!F174=Model!$K174,SMALL(Model!$E174:'Model'!$H174,2)-Model!$K174,0)</f>
        <v>1.7431701865100435</v>
      </c>
      <c r="O174" s="29">
        <f>IF(Model!G174=Model!$K174,SMALL(Model!$E174:'Model'!$H174,2)-Model!$K174,0)</f>
        <v>0</v>
      </c>
      <c r="P174" s="29">
        <f>IF(Model!H174=Model!$K174,SMALL(Model!$E174:'Model'!$H174,2)-Model!$K174,0)</f>
        <v>0</v>
      </c>
      <c r="R174" s="23">
        <v>1</v>
      </c>
      <c r="S174" s="23">
        <f>(1-IF(Model!M174=0,0,INDEX('Branch Closure Driven Attrition'!$D$9:$G$12,MATCH(Model!$B174,'Branch Closure Driven Attrition'!$C$9:$C$12,TRUE),MATCH(Model!M174,'Branch Closure Driven Attrition'!$D$8:$G$8,TRUE))))</f>
        <v>1</v>
      </c>
      <c r="T174" s="23">
        <f>(1-IF(Model!N174=0,0,INDEX('Branch Closure Driven Attrition'!$D$9:$G$12,MATCH(Model!$B174,'Branch Closure Driven Attrition'!$C$9:$C$12,TRUE),MATCH(Model!N174,'Branch Closure Driven Attrition'!$D$8:$G$8,TRUE))))</f>
        <v>0.6</v>
      </c>
      <c r="U174" s="23">
        <f>(1-IF(Model!O174=0,0,INDEX('Branch Closure Driven Attrition'!$D$9:$G$12,MATCH(Model!$B174,'Branch Closure Driven Attrition'!$C$9:$C$12,TRUE),MATCH(Model!O174,'Branch Closure Driven Attrition'!$D$8:$G$8,TRUE))))</f>
        <v>1</v>
      </c>
      <c r="V174" s="23">
        <f>(1-IF(Model!P174=0,0,INDEX('Branch Closure Driven Attrition'!$D$9:$G$12,MATCH(Model!$B174,'Branch Closure Driven Attrition'!$C$9:$C$12,TRUE),MATCH(Model!P174,'Branch Closure Driven Attrition'!$D$8:$G$8,TRUE))))</f>
        <v>1</v>
      </c>
      <c r="W174" s="29"/>
      <c r="X174" s="23">
        <f>Model!R174</f>
        <v>1</v>
      </c>
      <c r="Y174" s="23">
        <f>IF(Model!$C174&lt;'Fee Driven Attrition'!$I$8,1-IF(Model!Y$13='Fee Driven Attrition'!$J$7,'Fee Driven Attrition'!$J$8,'Fee Driven Attrition'!$K$8),1)</f>
        <v>1</v>
      </c>
      <c r="Z174" s="23">
        <f>IF(Model!$C174&lt;'Fee Driven Attrition'!$I$9,1-IF(Model!Z$13='Fee Driven Attrition'!$J$7,'Fee Driven Attrition'!$J$9,'Fee Driven Attrition'!$K$9),1)</f>
        <v>1</v>
      </c>
      <c r="AA174" s="23">
        <f>IF(Model!$C174&lt;'Fee Driven Attrition'!$I$8,1-IF(Model!AA$13='Fee Driven Attrition'!$J$7,'Fee Driven Attrition'!$J$8,'Fee Driven Attrition'!$K$8),1)</f>
        <v>1</v>
      </c>
      <c r="AB174" s="23">
        <f>IF(Model!$C174&lt;'Fee Driven Attrition'!$I$9,1-IF(Model!AB$13='Fee Driven Attrition'!$J$7,'Fee Driven Attrition'!$J$9,'Fee Driven Attrition'!$K$9),1)</f>
        <v>1</v>
      </c>
      <c r="AC174" s="29"/>
      <c r="AD174" s="23"/>
      <c r="AE174" s="23">
        <f>INDEX(Model!$R174:$V174,,MATCH(Model!AE$14,Model!$R$14:'Model'!$V$14,FALSE))*INDEX(Model!$X174:$AB174,MATCH(Model!AE$12+Model!AE$13,Model!$X$14:$AB$14,FALSE))</f>
        <v>1</v>
      </c>
      <c r="AF174" s="23">
        <f>INDEX(Model!$R174:$V174,,MATCH(Model!AF$14,Model!$R$14:'Model'!$V$14,FALSE))*INDEX(Model!$X174:$AB174,MATCH(Model!AF$12+Model!AF$13,Model!$X$14:$AB$14,FALSE))</f>
        <v>1</v>
      </c>
      <c r="AG174" s="23">
        <f>INDEX(Model!$R174:$V174,,MATCH(Model!AG$14,Model!$R$14:'Model'!$V$14,FALSE))*INDEX(Model!$X174:$AB174,MATCH(Model!AG$12+Model!AG$13,Model!$X$14:$AB$14,FALSE))</f>
        <v>0.6</v>
      </c>
      <c r="AH174" s="23">
        <f>INDEX(Model!$R174:$V174,,MATCH(Model!AH$14,Model!$R$14:'Model'!$V$14,FALSE))*INDEX(Model!$X174:$AB174,MATCH(Model!AH$12+Model!AH$13,Model!$X$14:$AB$14,FALSE))</f>
        <v>1</v>
      </c>
      <c r="AI174" s="23">
        <f>INDEX(Model!$R174:$V174,,MATCH(Model!AI$14,Model!$R$14:'Model'!$V$14,FALSE))*INDEX(Model!$X174:$AB174,MATCH(Model!AI$12+Model!AI$13,Model!$X$14:$AB$14,FALSE))</f>
        <v>1</v>
      </c>
      <c r="AJ174" s="23">
        <f>INDEX(Model!$R174:$V174,,MATCH(Model!AJ$14,Model!$R$14:'Model'!$V$14,FALSE))*INDEX(Model!$X174:$AB174,MATCH(Model!AJ$12+Model!AJ$13,Model!$X$14:$AB$14,FALSE))</f>
        <v>1</v>
      </c>
      <c r="AK174" s="23">
        <f>INDEX(Model!$R174:$V174,,MATCH(Model!AK$14,Model!$R$14:'Model'!$V$14,FALSE))*INDEX(Model!$X174:$AB174,MATCH(Model!AK$12+Model!AK$13,Model!$X$14:$AB$14,FALSE))</f>
        <v>1</v>
      </c>
      <c r="AL174" s="23">
        <f>INDEX(Model!$R174:$V174,,MATCH(Model!AL$14,Model!$R$14:'Model'!$V$14,FALSE))*INDEX(Model!$X174:$AB174,MATCH(Model!AL$12+Model!AL$13,Model!$X$14:$AB$14,FALSE))</f>
        <v>0.6</v>
      </c>
      <c r="AM174" s="23">
        <f>INDEX(Model!$R174:$V174,,MATCH(Model!AM$14,Model!$R$14:'Model'!$V$14,FALSE))*INDEX(Model!$X174:$AB174,MATCH(Model!AM$12+Model!AM$13,Model!$X$14:$AB$14,FALSE))</f>
        <v>1</v>
      </c>
      <c r="AN174" s="23">
        <f>INDEX(Model!$R174:$V174,,MATCH(Model!AN$14,Model!$R$14:'Model'!$V$14,FALSE))*INDEX(Model!$X174:$AB174,MATCH(Model!AN$12+Model!AN$13,Model!$X$14:$AB$14,FALSE))</f>
        <v>1</v>
      </c>
      <c r="AO174" s="23">
        <f>INDEX(Model!$R174:$V174,,MATCH(Model!AO$14,Model!$R$14:'Model'!$V$14,FALSE))*INDEX(Model!$X174:$AB174,MATCH(Model!AO$12+Model!AO$13,Model!$X$14:$AB$14,FALSE))</f>
        <v>1</v>
      </c>
      <c r="AP174" s="23">
        <f>INDEX(Model!$R174:$V174,,MATCH(Model!AP$14,Model!$R$14:'Model'!$V$14,FALSE))*INDEX(Model!$X174:$AB174,MATCH(Model!AP$12+Model!AP$13,Model!$X$14:$AB$14,FALSE))</f>
        <v>1</v>
      </c>
      <c r="AQ174" s="23">
        <f>INDEX(Model!$R174:$V174,,MATCH(Model!AQ$14,Model!$R$14:'Model'!$V$14,FALSE))*INDEX(Model!$X174:$AB174,MATCH(Model!AQ$12+Model!AQ$13,Model!$X$14:$AB$14,FALSE))</f>
        <v>0.6</v>
      </c>
      <c r="AR174" s="23">
        <f>INDEX(Model!$R174:$V174,,MATCH(Model!AR$14,Model!$R$14:'Model'!$V$14,FALSE))*INDEX(Model!$X174:$AB174,MATCH(Model!AR$12+Model!AR$13,Model!$X$14:$AB$14,FALSE))</f>
        <v>1</v>
      </c>
      <c r="AS174" s="23">
        <f>INDEX(Model!$R174:$V174,,MATCH(Model!AS$14,Model!$R$14:'Model'!$V$14,FALSE))*INDEX(Model!$X174:$AB174,MATCH(Model!AS$12+Model!AS$13,Model!$X$14:$AB$14,FALSE))</f>
        <v>1</v>
      </c>
      <c r="AT174" s="23">
        <f>INDEX(Model!$R174:$V174,,MATCH(Model!AT$14,Model!$R$14:'Model'!$V$14,FALSE))*INDEX(Model!$X174:$AB174,MATCH(Model!AT$12+Model!AT$13,Model!$X$14:$AB$14,FALSE))</f>
        <v>1</v>
      </c>
      <c r="AU174" s="23">
        <f>INDEX(Model!$R174:$V174,,MATCH(Model!AU$14,Model!$R$14:'Model'!$V$14,FALSE))*INDEX(Model!$X174:$AB174,MATCH(Model!AU$12+Model!AU$13,Model!$X$14:$AB$14,FALSE))</f>
        <v>1</v>
      </c>
      <c r="AV174" s="23">
        <f>INDEX(Model!$R174:$V174,,MATCH(Model!AV$14,Model!$R$14:'Model'!$V$14,FALSE))*INDEX(Model!$X174:$AB174,MATCH(Model!AV$12+Model!AV$13,Model!$X$14:$AB$14,FALSE))</f>
        <v>0.6</v>
      </c>
      <c r="AW174" s="23">
        <f>INDEX(Model!$R174:$V174,,MATCH(Model!AW$14,Model!$R$14:'Model'!$V$14,FALSE))*INDEX(Model!$X174:$AB174,MATCH(Model!AW$12+Model!AW$13,Model!$X$14:$AB$14,FALSE))</f>
        <v>1</v>
      </c>
      <c r="AX174" s="23">
        <f>INDEX(Model!$R174:$V174,,MATCH(Model!AX$14,Model!$R$14:'Model'!$V$14,FALSE))*INDEX(Model!$X174:$AB174,MATCH(Model!AX$12+Model!AX$13,Model!$X$14:$AB$14,FALSE))</f>
        <v>1</v>
      </c>
      <c r="AY174" s="23">
        <f>INDEX(Model!$R174:$V174,,MATCH(Model!AY$14,Model!$R$14:'Model'!$V$14,FALSE))*INDEX(Model!$X174:$AB174,MATCH(Model!AY$12+Model!AY$13,Model!$X$14:$AB$14,FALSE))</f>
        <v>1</v>
      </c>
      <c r="AZ174" s="23">
        <f>INDEX(Model!$R174:$V174,,MATCH(Model!AZ$14,Model!$R$14:'Model'!$V$14,FALSE))*INDEX(Model!$X174:$AB174,MATCH(Model!AZ$12+Model!AZ$13,Model!$X$14:$AB$14,FALSE))</f>
        <v>1</v>
      </c>
      <c r="BA174" s="23">
        <f>INDEX(Model!$R174:$V174,,MATCH(Model!BA$14,Model!$R$14:'Model'!$V$14,FALSE))*INDEX(Model!$X174:$AB174,MATCH(Model!BA$12+Model!BA$13,Model!$X$14:$AB$14,FALSE))</f>
        <v>0.6</v>
      </c>
      <c r="BB174" s="23">
        <f>INDEX(Model!$R174:$V174,,MATCH(Model!BB$14,Model!$R$14:'Model'!$V$14,FALSE))*INDEX(Model!$X174:$AB174,MATCH(Model!BB$12+Model!BB$13,Model!$X$14:$AB$14,FALSE))</f>
        <v>1</v>
      </c>
      <c r="BC174" s="23">
        <f>INDEX(Model!$R174:$V174,,MATCH(Model!BC$14,Model!$R$14:'Model'!$V$14,FALSE))*INDEX(Model!$X174:$AB174,MATCH(Model!BC$12+Model!BC$13,Model!$X$14:$AB$14,FALSE))</f>
        <v>1</v>
      </c>
      <c r="BD174" s="60"/>
      <c r="BE174" s="33">
        <f>Model!C174*1%</f>
        <v>203.52982850019052</v>
      </c>
      <c r="BF174" s="1"/>
      <c r="BG174" s="1"/>
      <c r="BH174" s="38">
        <f>IF(Model!$C174&lt;Model!CI$12,Model!CI$13,0)</f>
        <v>0</v>
      </c>
      <c r="BI174" s="38">
        <f>IF(Model!$C174&lt;Model!CJ$12,Model!CJ$13,0)</f>
        <v>0</v>
      </c>
      <c r="BJ174" s="38">
        <f>IF(Model!$C174&lt;Model!CK$12,Model!CK$13,0)</f>
        <v>0</v>
      </c>
      <c r="BK174" s="38">
        <f>IF(Model!$C174&lt;Model!CL$12,Model!CL$13,0)</f>
        <v>0</v>
      </c>
      <c r="BL174" s="38">
        <f>IF(Model!$C174&lt;Model!CM$12,Model!CM$13,0)</f>
        <v>0</v>
      </c>
      <c r="BM174" s="38">
        <f>IF(Model!$C174&lt;Model!CN$12,Model!CN$13,0)</f>
        <v>0</v>
      </c>
      <c r="BN174" s="38">
        <f>IF(Model!$C174&lt;Model!CO$12,Model!CO$13,0)</f>
        <v>0</v>
      </c>
      <c r="BO174" s="38">
        <f>IF(Model!$C174&lt;Model!CP$12,Model!CP$13,0)</f>
        <v>0</v>
      </c>
      <c r="BP174" s="38">
        <f>IF(Model!$C174&lt;Model!CQ$12,Model!CQ$13,0)</f>
        <v>0</v>
      </c>
      <c r="BQ174" s="38">
        <f>IF(Model!$C174&lt;Model!CR$12,Model!CR$13,0)</f>
        <v>0</v>
      </c>
      <c r="BR174" s="38">
        <f>IF(Model!$C174&lt;Model!CS$12,Model!CS$13,0)</f>
        <v>0</v>
      </c>
      <c r="BS174" s="38">
        <f>IF(Model!$C174&lt;Model!CT$12,Model!CT$13,0)</f>
        <v>0</v>
      </c>
      <c r="BT174" s="38">
        <f>IF(Model!$C174&lt;Model!CU$12,Model!CU$13,0)</f>
        <v>0</v>
      </c>
      <c r="BU174" s="38">
        <f>IF(Model!$C174&lt;Model!CV$12,Model!CV$13,0)</f>
        <v>0</v>
      </c>
      <c r="BV174" s="38">
        <f>IF(Model!$C174&lt;Model!CW$12,Model!CW$13,0)</f>
        <v>0</v>
      </c>
      <c r="BW174" s="38">
        <f>IF(Model!$C174&lt;Model!CX$12,Model!CX$13,0)</f>
        <v>0</v>
      </c>
      <c r="BX174" s="38">
        <f>IF(Model!$C174&lt;Model!CY$12,Model!CY$13,0)</f>
        <v>0</v>
      </c>
      <c r="BY174" s="38">
        <f>IF(Model!$C174&lt;Model!CZ$12,Model!CZ$13,0)</f>
        <v>0</v>
      </c>
      <c r="BZ174" s="38">
        <f>IF(Model!$C174&lt;Model!DA$12,Model!DA$13,0)</f>
        <v>0</v>
      </c>
      <c r="CA174" s="38">
        <f>IF(Model!$C174&lt;Model!DB$12,Model!DB$13,0)</f>
        <v>0</v>
      </c>
      <c r="CB174" s="38">
        <f>IF(Model!$C174&lt;Model!DC$12,Model!DC$13,0)</f>
        <v>0</v>
      </c>
      <c r="CC174" s="38">
        <f>IF(Model!$C174&lt;Model!DD$12,Model!DD$13,0)</f>
        <v>0</v>
      </c>
      <c r="CD174" s="38">
        <f>IF(Model!$C174&lt;Model!DE$12,Model!DE$13,0)</f>
        <v>0</v>
      </c>
      <c r="CE174" s="38">
        <f>IF(Model!$C174&lt;Model!DF$12,Model!DF$13,0)</f>
        <v>0</v>
      </c>
      <c r="CF174" s="38">
        <f>IF(Model!$C174&lt;Model!DG$12,Model!DG$13,0)</f>
        <v>0</v>
      </c>
      <c r="CG174" s="1"/>
      <c r="CH174" s="1"/>
      <c r="CI174" s="40">
        <f>Model!$BE174+Model!BH174-50</f>
        <v>153.52982850019052</v>
      </c>
      <c r="CJ174" s="40">
        <f>Model!$BE174+Model!BI174-50</f>
        <v>153.52982850019052</v>
      </c>
      <c r="CK174" s="40">
        <f>Model!$BE174+Model!BJ174-50</f>
        <v>153.52982850019052</v>
      </c>
      <c r="CL174" s="40">
        <f>Model!$BE174+Model!BK174-50</f>
        <v>153.52982850019052</v>
      </c>
      <c r="CM174" s="40">
        <f>Model!$BE174+Model!BL174-50</f>
        <v>153.52982850019052</v>
      </c>
      <c r="CN174" s="40">
        <f>Model!$BE174+Model!BM174-50</f>
        <v>153.52982850019052</v>
      </c>
      <c r="CO174" s="40">
        <f>Model!$BE174+Model!BN174-50</f>
        <v>153.52982850019052</v>
      </c>
      <c r="CP174" s="40">
        <f>Model!$BE174+Model!BO174-50</f>
        <v>153.52982850019052</v>
      </c>
      <c r="CQ174" s="40">
        <f>Model!$BE174+Model!BP174-50</f>
        <v>153.52982850019052</v>
      </c>
      <c r="CR174" s="40">
        <f>Model!$BE174+Model!BQ174-50</f>
        <v>153.52982850019052</v>
      </c>
      <c r="CS174" s="40">
        <f>Model!$BE174+Model!BR174-50</f>
        <v>153.52982850019052</v>
      </c>
      <c r="CT174" s="40">
        <f>Model!$BE174+Model!BS174-50</f>
        <v>153.52982850019052</v>
      </c>
      <c r="CU174" s="40">
        <f>Model!$BE174+Model!BT174-50</f>
        <v>153.52982850019052</v>
      </c>
      <c r="CV174" s="40">
        <f>Model!$BE174+Model!BU174-50</f>
        <v>153.52982850019052</v>
      </c>
      <c r="CW174" s="40">
        <f>Model!$BE174+Model!BV174-50</f>
        <v>153.52982850019052</v>
      </c>
      <c r="CX174" s="40">
        <f>Model!$BE174+Model!BW174-50</f>
        <v>153.52982850019052</v>
      </c>
      <c r="CY174" s="40">
        <f>Model!$BE174+Model!BX174-50</f>
        <v>153.52982850019052</v>
      </c>
      <c r="CZ174" s="40">
        <f>Model!$BE174+Model!BY174-50</f>
        <v>153.52982850019052</v>
      </c>
      <c r="DA174" s="40">
        <f>Model!$BE174+Model!BZ174-50</f>
        <v>153.52982850019052</v>
      </c>
      <c r="DB174" s="40">
        <f>Model!$BE174+Model!CA174-50</f>
        <v>153.52982850019052</v>
      </c>
      <c r="DC174" s="40">
        <f>Model!$BE174+Model!CB174-50</f>
        <v>153.52982850019052</v>
      </c>
      <c r="DD174" s="40">
        <f>Model!$BE174+Model!CC174-50</f>
        <v>153.52982850019052</v>
      </c>
      <c r="DE174" s="40">
        <f>Model!$BE174+Model!CD174-50</f>
        <v>153.52982850019052</v>
      </c>
      <c r="DF174" s="40">
        <f>Model!$BE174+Model!CE174-50</f>
        <v>153.52982850019052</v>
      </c>
      <c r="DG174" s="40">
        <f>Model!$BE174+Model!CF174-50</f>
        <v>153.52982850019052</v>
      </c>
      <c r="DH174" s="36"/>
      <c r="DI174" s="36"/>
      <c r="DJ174" s="40">
        <f>Model!AE174*Model!CI174</f>
        <v>153.52982850019052</v>
      </c>
      <c r="DK174" s="40">
        <f>Model!AF174*Model!CJ174</f>
        <v>153.52982850019052</v>
      </c>
      <c r="DL174" s="40">
        <f>Model!AG174*Model!CK174</f>
        <v>92.117897100114305</v>
      </c>
      <c r="DM174" s="40">
        <f>Model!AH174*Model!CL174</f>
        <v>153.52982850019052</v>
      </c>
      <c r="DN174" s="40">
        <f>Model!AI174*Model!CM174</f>
        <v>153.52982850019052</v>
      </c>
      <c r="DO174" s="40">
        <f>Model!AJ174*Model!CN174</f>
        <v>153.52982850019052</v>
      </c>
      <c r="DP174" s="40">
        <f>Model!AK174*Model!CO174</f>
        <v>153.52982850019052</v>
      </c>
      <c r="DQ174" s="40">
        <f>Model!AL174*Model!CP174</f>
        <v>92.117897100114305</v>
      </c>
      <c r="DR174" s="40">
        <f>Model!AM174*Model!CQ174</f>
        <v>153.52982850019052</v>
      </c>
      <c r="DS174" s="40">
        <f>Model!AN174*Model!CR174</f>
        <v>153.52982850019052</v>
      </c>
      <c r="DT174" s="40">
        <f>Model!AO174*Model!CS174</f>
        <v>153.52982850019052</v>
      </c>
      <c r="DU174" s="40">
        <f>Model!AP174*Model!CT174</f>
        <v>153.52982850019052</v>
      </c>
      <c r="DV174" s="40">
        <f>Model!AQ174*Model!CU174</f>
        <v>92.117897100114305</v>
      </c>
      <c r="DW174" s="40">
        <f>Model!AR174*Model!CV174</f>
        <v>153.52982850019052</v>
      </c>
      <c r="DX174" s="40">
        <f>Model!AS174*Model!CW174</f>
        <v>153.52982850019052</v>
      </c>
      <c r="DY174" s="40">
        <f>Model!AT174*Model!CX174</f>
        <v>153.52982850019052</v>
      </c>
      <c r="DZ174" s="40">
        <f>Model!AU174*Model!CY174</f>
        <v>153.52982850019052</v>
      </c>
      <c r="EA174" s="40">
        <f>Model!AV174*Model!CZ174</f>
        <v>92.117897100114305</v>
      </c>
      <c r="EB174" s="40">
        <f>Model!AW174*Model!DA174</f>
        <v>153.52982850019052</v>
      </c>
      <c r="EC174" s="40">
        <f>Model!AX174*Model!DB174</f>
        <v>153.52982850019052</v>
      </c>
      <c r="ED174" s="40">
        <f>Model!AY174*Model!DC174</f>
        <v>153.52982850019052</v>
      </c>
      <c r="EE174" s="40">
        <f>Model!AZ174*Model!DD174</f>
        <v>153.52982850019052</v>
      </c>
      <c r="EF174" s="40">
        <f>Model!BA174*Model!DE174</f>
        <v>92.117897100114305</v>
      </c>
      <c r="EG174" s="40">
        <f>Model!BB174*Model!DF174</f>
        <v>153.52982850019052</v>
      </c>
      <c r="EH174" s="40">
        <f>Model!BC174*Model!DG174</f>
        <v>153.52982850019052</v>
      </c>
      <c r="EI174" s="36"/>
      <c r="EJ174" s="36"/>
      <c r="EK174" s="36"/>
      <c r="EL174" s="36"/>
      <c r="EM174" s="36"/>
      <c r="EN174" s="36"/>
      <c r="EO174" s="36"/>
      <c r="EP174" s="36"/>
      <c r="EQ174" s="36"/>
      <c r="ER174" s="36"/>
      <c r="ES174" s="36"/>
      <c r="ET174" s="36"/>
      <c r="EU174" s="36"/>
    </row>
    <row r="175" spans="1:151">
      <c r="A175">
        <v>1131</v>
      </c>
      <c r="B175" s="29">
        <f>INDEX('Customer Longevity'!$A$7:$A$206,MATCH(Scratch!A175,'Customer Longevity'!$B$7:$B$206,0))</f>
        <v>12.295407857498773</v>
      </c>
      <c r="C175" s="3">
        <f ca="1">VLOOKUP(A175,'Average Balance'!A:B,2,FALSE)</f>
        <v>36338.46692243166</v>
      </c>
      <c r="D175" s="3"/>
      <c r="E175" s="29">
        <f>INDEX('Distance to Each Branch'!$C$7:$C$806,MATCH(Scratch!$A175&amp;Scratch!E$14,'Distance to Each Branch'!$K$7:$K$806,0))</f>
        <v>2.9584361871795384</v>
      </c>
      <c r="F175" s="29">
        <f>INDEX('Distance to Each Branch'!$C$7:$C$806,MATCH(Scratch!$A175&amp;Scratch!F$14,'Distance to Each Branch'!$K$7:$K$806,0))</f>
        <v>4.7781148302071674</v>
      </c>
      <c r="G175" s="29">
        <f>INDEX('Distance to Each Branch'!$C$7:$C$806,MATCH(Scratch!$A175&amp;Scratch!G$14,'Distance to Each Branch'!$K$7:$K$806,0))</f>
        <v>4.7698717651131259</v>
      </c>
      <c r="H175" s="29">
        <f>INDEX('Distance to Each Branch'!$C$7:$C$806,MATCH(Scratch!$A175&amp;Scratch!H$14,'Distance to Each Branch'!$K$7:$K$806,0))</f>
        <v>3.8747902974281669</v>
      </c>
      <c r="I175" s="29" t="str">
        <f t="shared" ref="I175:I206" si="28">IF(E175=K175,"Branch A",IF(F175=K175,"Branch B",IF(G175=K175,"Branch C","Branch D")))</f>
        <v>Branch A</v>
      </c>
      <c r="K175" s="34">
        <f>MIN(Model!E175:'Model'!H175)</f>
        <v>2.9584361871795384</v>
      </c>
      <c r="L175" s="34">
        <v>0</v>
      </c>
      <c r="M175" s="29">
        <f>IF(Model!E175=Model!$K175,SMALL(Model!$E175:'Model'!$H175,2)-Model!$K175,0)</f>
        <v>0.91635411024862856</v>
      </c>
      <c r="N175" s="29">
        <f>IF(Model!F175=Model!$K175,SMALL(Model!$E175:'Model'!$H175,2)-Model!$K175,0)</f>
        <v>0</v>
      </c>
      <c r="O175" s="29">
        <f>IF(Model!G175=Model!$K175,SMALL(Model!$E175:'Model'!$H175,2)-Model!$K175,0)</f>
        <v>0</v>
      </c>
      <c r="P175" s="29">
        <f>IF(Model!H175=Model!$K175,SMALL(Model!$E175:'Model'!$H175,2)-Model!$K175,0)</f>
        <v>0</v>
      </c>
      <c r="R175" s="23">
        <v>1</v>
      </c>
      <c r="S175" s="23">
        <f>(1-IF(Model!M175=0,0,INDEX('Branch Closure Driven Attrition'!$D$9:$G$12,MATCH(Model!$B175,'Branch Closure Driven Attrition'!$C$9:$C$12,TRUE),MATCH(Model!M175,'Branch Closure Driven Attrition'!$D$8:$G$8,TRUE))))</f>
        <v>0.7</v>
      </c>
      <c r="T175" s="23">
        <f>(1-IF(Model!N175=0,0,INDEX('Branch Closure Driven Attrition'!$D$9:$G$12,MATCH(Model!$B175,'Branch Closure Driven Attrition'!$C$9:$C$12,TRUE),MATCH(Model!N175,'Branch Closure Driven Attrition'!$D$8:$G$8,TRUE))))</f>
        <v>1</v>
      </c>
      <c r="U175" s="23">
        <f>(1-IF(Model!O175=0,0,INDEX('Branch Closure Driven Attrition'!$D$9:$G$12,MATCH(Model!$B175,'Branch Closure Driven Attrition'!$C$9:$C$12,TRUE),MATCH(Model!O175,'Branch Closure Driven Attrition'!$D$8:$G$8,TRUE))))</f>
        <v>1</v>
      </c>
      <c r="V175" s="23">
        <f>(1-IF(Model!P175=0,0,INDEX('Branch Closure Driven Attrition'!$D$9:$G$12,MATCH(Model!$B175,'Branch Closure Driven Attrition'!$C$9:$C$12,TRUE),MATCH(Model!P175,'Branch Closure Driven Attrition'!$D$8:$G$8,TRUE))))</f>
        <v>1</v>
      </c>
      <c r="W175" s="29"/>
      <c r="X175" s="23">
        <f>Model!R175</f>
        <v>1</v>
      </c>
      <c r="Y175" s="23">
        <f>IF(Model!$C175&lt;'Fee Driven Attrition'!$I$8,1-IF(Model!Y$13='Fee Driven Attrition'!$J$7,'Fee Driven Attrition'!$J$8,'Fee Driven Attrition'!$K$8),1)</f>
        <v>1</v>
      </c>
      <c r="Z175" s="23">
        <f>IF(Model!$C175&lt;'Fee Driven Attrition'!$I$9,1-IF(Model!Z$13='Fee Driven Attrition'!$J$7,'Fee Driven Attrition'!$J$9,'Fee Driven Attrition'!$K$9),1)</f>
        <v>1</v>
      </c>
      <c r="AA175" s="23">
        <f>IF(Model!$C175&lt;'Fee Driven Attrition'!$I$8,1-IF(Model!AA$13='Fee Driven Attrition'!$J$7,'Fee Driven Attrition'!$J$8,'Fee Driven Attrition'!$K$8),1)</f>
        <v>1</v>
      </c>
      <c r="AB175" s="23">
        <f>IF(Model!$C175&lt;'Fee Driven Attrition'!$I$9,1-IF(Model!AB$13='Fee Driven Attrition'!$J$7,'Fee Driven Attrition'!$J$9,'Fee Driven Attrition'!$K$9),1)</f>
        <v>1</v>
      </c>
      <c r="AC175" s="29"/>
      <c r="AD175" s="23"/>
      <c r="AE175" s="23">
        <f>INDEX(Model!$R175:$V175,,MATCH(Model!AE$14,Model!$R$14:'Model'!$V$14,FALSE))*INDEX(Model!$X175:$AB175,MATCH(Model!AE$12+Model!AE$13,Model!$X$14:$AB$14,FALSE))</f>
        <v>1</v>
      </c>
      <c r="AF175" s="23">
        <f>INDEX(Model!$R175:$V175,,MATCH(Model!AF$14,Model!$R$14:'Model'!$V$14,FALSE))*INDEX(Model!$X175:$AB175,MATCH(Model!AF$12+Model!AF$13,Model!$X$14:$AB$14,FALSE))</f>
        <v>0.7</v>
      </c>
      <c r="AG175" s="23">
        <f>INDEX(Model!$R175:$V175,,MATCH(Model!AG$14,Model!$R$14:'Model'!$V$14,FALSE))*INDEX(Model!$X175:$AB175,MATCH(Model!AG$12+Model!AG$13,Model!$X$14:$AB$14,FALSE))</f>
        <v>1</v>
      </c>
      <c r="AH175" s="23">
        <f>INDEX(Model!$R175:$V175,,MATCH(Model!AH$14,Model!$R$14:'Model'!$V$14,FALSE))*INDEX(Model!$X175:$AB175,MATCH(Model!AH$12+Model!AH$13,Model!$X$14:$AB$14,FALSE))</f>
        <v>1</v>
      </c>
      <c r="AI175" s="23">
        <f>INDEX(Model!$R175:$V175,,MATCH(Model!AI$14,Model!$R$14:'Model'!$V$14,FALSE))*INDEX(Model!$X175:$AB175,MATCH(Model!AI$12+Model!AI$13,Model!$X$14:$AB$14,FALSE))</f>
        <v>1</v>
      </c>
      <c r="AJ175" s="23">
        <f>INDEX(Model!$R175:$V175,,MATCH(Model!AJ$14,Model!$R$14:'Model'!$V$14,FALSE))*INDEX(Model!$X175:$AB175,MATCH(Model!AJ$12+Model!AJ$13,Model!$X$14:$AB$14,FALSE))</f>
        <v>1</v>
      </c>
      <c r="AK175" s="23">
        <f>INDEX(Model!$R175:$V175,,MATCH(Model!AK$14,Model!$R$14:'Model'!$V$14,FALSE))*INDEX(Model!$X175:$AB175,MATCH(Model!AK$12+Model!AK$13,Model!$X$14:$AB$14,FALSE))</f>
        <v>0.7</v>
      </c>
      <c r="AL175" s="23">
        <f>INDEX(Model!$R175:$V175,,MATCH(Model!AL$14,Model!$R$14:'Model'!$V$14,FALSE))*INDEX(Model!$X175:$AB175,MATCH(Model!AL$12+Model!AL$13,Model!$X$14:$AB$14,FALSE))</f>
        <v>1</v>
      </c>
      <c r="AM175" s="23">
        <f>INDEX(Model!$R175:$V175,,MATCH(Model!AM$14,Model!$R$14:'Model'!$V$14,FALSE))*INDEX(Model!$X175:$AB175,MATCH(Model!AM$12+Model!AM$13,Model!$X$14:$AB$14,FALSE))</f>
        <v>1</v>
      </c>
      <c r="AN175" s="23">
        <f>INDEX(Model!$R175:$V175,,MATCH(Model!AN$14,Model!$R$14:'Model'!$V$14,FALSE))*INDEX(Model!$X175:$AB175,MATCH(Model!AN$12+Model!AN$13,Model!$X$14:$AB$14,FALSE))</f>
        <v>1</v>
      </c>
      <c r="AO175" s="23">
        <f>INDEX(Model!$R175:$V175,,MATCH(Model!AO$14,Model!$R$14:'Model'!$V$14,FALSE))*INDEX(Model!$X175:$AB175,MATCH(Model!AO$12+Model!AO$13,Model!$X$14:$AB$14,FALSE))</f>
        <v>1</v>
      </c>
      <c r="AP175" s="23">
        <f>INDEX(Model!$R175:$V175,,MATCH(Model!AP$14,Model!$R$14:'Model'!$V$14,FALSE))*INDEX(Model!$X175:$AB175,MATCH(Model!AP$12+Model!AP$13,Model!$X$14:$AB$14,FALSE))</f>
        <v>0.7</v>
      </c>
      <c r="AQ175" s="23">
        <f>INDEX(Model!$R175:$V175,,MATCH(Model!AQ$14,Model!$R$14:'Model'!$V$14,FALSE))*INDEX(Model!$X175:$AB175,MATCH(Model!AQ$12+Model!AQ$13,Model!$X$14:$AB$14,FALSE))</f>
        <v>1</v>
      </c>
      <c r="AR175" s="23">
        <f>INDEX(Model!$R175:$V175,,MATCH(Model!AR$14,Model!$R$14:'Model'!$V$14,FALSE))*INDEX(Model!$X175:$AB175,MATCH(Model!AR$12+Model!AR$13,Model!$X$14:$AB$14,FALSE))</f>
        <v>1</v>
      </c>
      <c r="AS175" s="23">
        <f>INDEX(Model!$R175:$V175,,MATCH(Model!AS$14,Model!$R$14:'Model'!$V$14,FALSE))*INDEX(Model!$X175:$AB175,MATCH(Model!AS$12+Model!AS$13,Model!$X$14:$AB$14,FALSE))</f>
        <v>1</v>
      </c>
      <c r="AT175" s="23">
        <f>INDEX(Model!$R175:$V175,,MATCH(Model!AT$14,Model!$R$14:'Model'!$V$14,FALSE))*INDEX(Model!$X175:$AB175,MATCH(Model!AT$12+Model!AT$13,Model!$X$14:$AB$14,FALSE))</f>
        <v>1</v>
      </c>
      <c r="AU175" s="23">
        <f>INDEX(Model!$R175:$V175,,MATCH(Model!AU$14,Model!$R$14:'Model'!$V$14,FALSE))*INDEX(Model!$X175:$AB175,MATCH(Model!AU$12+Model!AU$13,Model!$X$14:$AB$14,FALSE))</f>
        <v>0.7</v>
      </c>
      <c r="AV175" s="23">
        <f>INDEX(Model!$R175:$V175,,MATCH(Model!AV$14,Model!$R$14:'Model'!$V$14,FALSE))*INDEX(Model!$X175:$AB175,MATCH(Model!AV$12+Model!AV$13,Model!$X$14:$AB$14,FALSE))</f>
        <v>1</v>
      </c>
      <c r="AW175" s="23">
        <f>INDEX(Model!$R175:$V175,,MATCH(Model!AW$14,Model!$R$14:'Model'!$V$14,FALSE))*INDEX(Model!$X175:$AB175,MATCH(Model!AW$12+Model!AW$13,Model!$X$14:$AB$14,FALSE))</f>
        <v>1</v>
      </c>
      <c r="AX175" s="23">
        <f>INDEX(Model!$R175:$V175,,MATCH(Model!AX$14,Model!$R$14:'Model'!$V$14,FALSE))*INDEX(Model!$X175:$AB175,MATCH(Model!AX$12+Model!AX$13,Model!$X$14:$AB$14,FALSE))</f>
        <v>1</v>
      </c>
      <c r="AY175" s="23">
        <f>INDEX(Model!$R175:$V175,,MATCH(Model!AY$14,Model!$R$14:'Model'!$V$14,FALSE))*INDEX(Model!$X175:$AB175,MATCH(Model!AY$12+Model!AY$13,Model!$X$14:$AB$14,FALSE))</f>
        <v>1</v>
      </c>
      <c r="AZ175" s="23">
        <f>INDEX(Model!$R175:$V175,,MATCH(Model!AZ$14,Model!$R$14:'Model'!$V$14,FALSE))*INDEX(Model!$X175:$AB175,MATCH(Model!AZ$12+Model!AZ$13,Model!$X$14:$AB$14,FALSE))</f>
        <v>0.7</v>
      </c>
      <c r="BA175" s="23">
        <f>INDEX(Model!$R175:$V175,,MATCH(Model!BA$14,Model!$R$14:'Model'!$V$14,FALSE))*INDEX(Model!$X175:$AB175,MATCH(Model!BA$12+Model!BA$13,Model!$X$14:$AB$14,FALSE))</f>
        <v>1</v>
      </c>
      <c r="BB175" s="23">
        <f>INDEX(Model!$R175:$V175,,MATCH(Model!BB$14,Model!$R$14:'Model'!$V$14,FALSE))*INDEX(Model!$X175:$AB175,MATCH(Model!BB$12+Model!BB$13,Model!$X$14:$AB$14,FALSE))</f>
        <v>1</v>
      </c>
      <c r="BC175" s="23">
        <f>INDEX(Model!$R175:$V175,,MATCH(Model!BC$14,Model!$R$14:'Model'!$V$14,FALSE))*INDEX(Model!$X175:$AB175,MATCH(Model!BC$12+Model!BC$13,Model!$X$14:$AB$14,FALSE))</f>
        <v>1</v>
      </c>
      <c r="BD175" s="60"/>
      <c r="BE175" s="33">
        <f>Model!C175*1%</f>
        <v>363.38466922431661</v>
      </c>
      <c r="BF175" s="1"/>
      <c r="BG175" s="1"/>
      <c r="BH175" s="38">
        <f>IF(Model!$C175&lt;Model!CI$12,Model!CI$13,0)</f>
        <v>0</v>
      </c>
      <c r="BI175" s="38">
        <f>IF(Model!$C175&lt;Model!CJ$12,Model!CJ$13,0)</f>
        <v>0</v>
      </c>
      <c r="BJ175" s="38">
        <f>IF(Model!$C175&lt;Model!CK$12,Model!CK$13,0)</f>
        <v>0</v>
      </c>
      <c r="BK175" s="38">
        <f>IF(Model!$C175&lt;Model!CL$12,Model!CL$13,0)</f>
        <v>0</v>
      </c>
      <c r="BL175" s="38">
        <f>IF(Model!$C175&lt;Model!CM$12,Model!CM$13,0)</f>
        <v>0</v>
      </c>
      <c r="BM175" s="38">
        <f>IF(Model!$C175&lt;Model!CN$12,Model!CN$13,0)</f>
        <v>0</v>
      </c>
      <c r="BN175" s="38">
        <f>IF(Model!$C175&lt;Model!CO$12,Model!CO$13,0)</f>
        <v>0</v>
      </c>
      <c r="BO175" s="38">
        <f>IF(Model!$C175&lt;Model!CP$12,Model!CP$13,0)</f>
        <v>0</v>
      </c>
      <c r="BP175" s="38">
        <f>IF(Model!$C175&lt;Model!CQ$12,Model!CQ$13,0)</f>
        <v>0</v>
      </c>
      <c r="BQ175" s="38">
        <f>IF(Model!$C175&lt;Model!CR$12,Model!CR$13,0)</f>
        <v>0</v>
      </c>
      <c r="BR175" s="38">
        <f>IF(Model!$C175&lt;Model!CS$12,Model!CS$13,0)</f>
        <v>0</v>
      </c>
      <c r="BS175" s="38">
        <f>IF(Model!$C175&lt;Model!CT$12,Model!CT$13,0)</f>
        <v>0</v>
      </c>
      <c r="BT175" s="38">
        <f>IF(Model!$C175&lt;Model!CU$12,Model!CU$13,0)</f>
        <v>0</v>
      </c>
      <c r="BU175" s="38">
        <f>IF(Model!$C175&lt;Model!CV$12,Model!CV$13,0)</f>
        <v>0</v>
      </c>
      <c r="BV175" s="38">
        <f>IF(Model!$C175&lt;Model!CW$12,Model!CW$13,0)</f>
        <v>0</v>
      </c>
      <c r="BW175" s="38">
        <f>IF(Model!$C175&lt;Model!CX$12,Model!CX$13,0)</f>
        <v>0</v>
      </c>
      <c r="BX175" s="38">
        <f>IF(Model!$C175&lt;Model!CY$12,Model!CY$13,0)</f>
        <v>0</v>
      </c>
      <c r="BY175" s="38">
        <f>IF(Model!$C175&lt;Model!CZ$12,Model!CZ$13,0)</f>
        <v>0</v>
      </c>
      <c r="BZ175" s="38">
        <f>IF(Model!$C175&lt;Model!DA$12,Model!DA$13,0)</f>
        <v>0</v>
      </c>
      <c r="CA175" s="38">
        <f>IF(Model!$C175&lt;Model!DB$12,Model!DB$13,0)</f>
        <v>0</v>
      </c>
      <c r="CB175" s="38">
        <f>IF(Model!$C175&lt;Model!DC$12,Model!DC$13,0)</f>
        <v>0</v>
      </c>
      <c r="CC175" s="38">
        <f>IF(Model!$C175&lt;Model!DD$12,Model!DD$13,0)</f>
        <v>0</v>
      </c>
      <c r="CD175" s="38">
        <f>IF(Model!$C175&lt;Model!DE$12,Model!DE$13,0)</f>
        <v>0</v>
      </c>
      <c r="CE175" s="38">
        <f>IF(Model!$C175&lt;Model!DF$12,Model!DF$13,0)</f>
        <v>0</v>
      </c>
      <c r="CF175" s="38">
        <f>IF(Model!$C175&lt;Model!DG$12,Model!DG$13,0)</f>
        <v>0</v>
      </c>
      <c r="CG175" s="1"/>
      <c r="CH175" s="1"/>
      <c r="CI175" s="40">
        <f>Model!$BE175+Model!BH175-50</f>
        <v>313.38466922431661</v>
      </c>
      <c r="CJ175" s="40">
        <f>Model!$BE175+Model!BI175-50</f>
        <v>313.38466922431661</v>
      </c>
      <c r="CK175" s="40">
        <f>Model!$BE175+Model!BJ175-50</f>
        <v>313.38466922431661</v>
      </c>
      <c r="CL175" s="40">
        <f>Model!$BE175+Model!BK175-50</f>
        <v>313.38466922431661</v>
      </c>
      <c r="CM175" s="40">
        <f>Model!$BE175+Model!BL175-50</f>
        <v>313.38466922431661</v>
      </c>
      <c r="CN175" s="40">
        <f>Model!$BE175+Model!BM175-50</f>
        <v>313.38466922431661</v>
      </c>
      <c r="CO175" s="40">
        <f>Model!$BE175+Model!BN175-50</f>
        <v>313.38466922431661</v>
      </c>
      <c r="CP175" s="40">
        <f>Model!$BE175+Model!BO175-50</f>
        <v>313.38466922431661</v>
      </c>
      <c r="CQ175" s="40">
        <f>Model!$BE175+Model!BP175-50</f>
        <v>313.38466922431661</v>
      </c>
      <c r="CR175" s="40">
        <f>Model!$BE175+Model!BQ175-50</f>
        <v>313.38466922431661</v>
      </c>
      <c r="CS175" s="40">
        <f>Model!$BE175+Model!BR175-50</f>
        <v>313.38466922431661</v>
      </c>
      <c r="CT175" s="40">
        <f>Model!$BE175+Model!BS175-50</f>
        <v>313.38466922431661</v>
      </c>
      <c r="CU175" s="40">
        <f>Model!$BE175+Model!BT175-50</f>
        <v>313.38466922431661</v>
      </c>
      <c r="CV175" s="40">
        <f>Model!$BE175+Model!BU175-50</f>
        <v>313.38466922431661</v>
      </c>
      <c r="CW175" s="40">
        <f>Model!$BE175+Model!BV175-50</f>
        <v>313.38466922431661</v>
      </c>
      <c r="CX175" s="40">
        <f>Model!$BE175+Model!BW175-50</f>
        <v>313.38466922431661</v>
      </c>
      <c r="CY175" s="40">
        <f>Model!$BE175+Model!BX175-50</f>
        <v>313.38466922431661</v>
      </c>
      <c r="CZ175" s="40">
        <f>Model!$BE175+Model!BY175-50</f>
        <v>313.38466922431661</v>
      </c>
      <c r="DA175" s="40">
        <f>Model!$BE175+Model!BZ175-50</f>
        <v>313.38466922431661</v>
      </c>
      <c r="DB175" s="40">
        <f>Model!$BE175+Model!CA175-50</f>
        <v>313.38466922431661</v>
      </c>
      <c r="DC175" s="40">
        <f>Model!$BE175+Model!CB175-50</f>
        <v>313.38466922431661</v>
      </c>
      <c r="DD175" s="40">
        <f>Model!$BE175+Model!CC175-50</f>
        <v>313.38466922431661</v>
      </c>
      <c r="DE175" s="40">
        <f>Model!$BE175+Model!CD175-50</f>
        <v>313.38466922431661</v>
      </c>
      <c r="DF175" s="40">
        <f>Model!$BE175+Model!CE175-50</f>
        <v>313.38466922431661</v>
      </c>
      <c r="DG175" s="40">
        <f>Model!$BE175+Model!CF175-50</f>
        <v>313.38466922431661</v>
      </c>
      <c r="DH175" s="36"/>
      <c r="DI175" s="36"/>
      <c r="DJ175" s="40">
        <f>Model!AE175*Model!CI175</f>
        <v>313.38466922431661</v>
      </c>
      <c r="DK175" s="40">
        <f>Model!AF175*Model!CJ175</f>
        <v>219.3692684570216</v>
      </c>
      <c r="DL175" s="40">
        <f>Model!AG175*Model!CK175</f>
        <v>313.38466922431661</v>
      </c>
      <c r="DM175" s="40">
        <f>Model!AH175*Model!CL175</f>
        <v>313.38466922431661</v>
      </c>
      <c r="DN175" s="40">
        <f>Model!AI175*Model!CM175</f>
        <v>313.38466922431661</v>
      </c>
      <c r="DO175" s="40">
        <f>Model!AJ175*Model!CN175</f>
        <v>313.38466922431661</v>
      </c>
      <c r="DP175" s="40">
        <f>Model!AK175*Model!CO175</f>
        <v>219.3692684570216</v>
      </c>
      <c r="DQ175" s="40">
        <f>Model!AL175*Model!CP175</f>
        <v>313.38466922431661</v>
      </c>
      <c r="DR175" s="40">
        <f>Model!AM175*Model!CQ175</f>
        <v>313.38466922431661</v>
      </c>
      <c r="DS175" s="40">
        <f>Model!AN175*Model!CR175</f>
        <v>313.38466922431661</v>
      </c>
      <c r="DT175" s="40">
        <f>Model!AO175*Model!CS175</f>
        <v>313.38466922431661</v>
      </c>
      <c r="DU175" s="40">
        <f>Model!AP175*Model!CT175</f>
        <v>219.3692684570216</v>
      </c>
      <c r="DV175" s="40">
        <f>Model!AQ175*Model!CU175</f>
        <v>313.38466922431661</v>
      </c>
      <c r="DW175" s="40">
        <f>Model!AR175*Model!CV175</f>
        <v>313.38466922431661</v>
      </c>
      <c r="DX175" s="40">
        <f>Model!AS175*Model!CW175</f>
        <v>313.38466922431661</v>
      </c>
      <c r="DY175" s="40">
        <f>Model!AT175*Model!CX175</f>
        <v>313.38466922431661</v>
      </c>
      <c r="DZ175" s="40">
        <f>Model!AU175*Model!CY175</f>
        <v>219.3692684570216</v>
      </c>
      <c r="EA175" s="40">
        <f>Model!AV175*Model!CZ175</f>
        <v>313.38466922431661</v>
      </c>
      <c r="EB175" s="40">
        <f>Model!AW175*Model!DA175</f>
        <v>313.38466922431661</v>
      </c>
      <c r="EC175" s="40">
        <f>Model!AX175*Model!DB175</f>
        <v>313.38466922431661</v>
      </c>
      <c r="ED175" s="40">
        <f>Model!AY175*Model!DC175</f>
        <v>313.38466922431661</v>
      </c>
      <c r="EE175" s="40">
        <f>Model!AZ175*Model!DD175</f>
        <v>219.3692684570216</v>
      </c>
      <c r="EF175" s="40">
        <f>Model!BA175*Model!DE175</f>
        <v>313.38466922431661</v>
      </c>
      <c r="EG175" s="40">
        <f>Model!BB175*Model!DF175</f>
        <v>313.38466922431661</v>
      </c>
      <c r="EH175" s="40">
        <f>Model!BC175*Model!DG175</f>
        <v>313.38466922431661</v>
      </c>
      <c r="EI175" s="36"/>
      <c r="EJ175" s="36"/>
      <c r="EK175" s="36"/>
      <c r="EL175" s="36"/>
      <c r="EM175" s="36"/>
      <c r="EN175" s="36"/>
      <c r="EO175" s="36"/>
      <c r="EP175" s="36"/>
      <c r="EQ175" s="36"/>
      <c r="ER175" s="36"/>
      <c r="ES175" s="36"/>
      <c r="ET175" s="36"/>
      <c r="EU175" s="36"/>
    </row>
    <row r="176" spans="1:151">
      <c r="A176">
        <v>1077</v>
      </c>
      <c r="B176" s="29">
        <f>INDEX('Customer Longevity'!$A$7:$A$206,MATCH(Scratch!A176,'Customer Longevity'!$B$7:$B$206,0))</f>
        <v>5.7030940324911663</v>
      </c>
      <c r="C176" s="3">
        <f ca="1">VLOOKUP(A176,'Average Balance'!A:B,2,FALSE)</f>
        <v>17183.019342832566</v>
      </c>
      <c r="D176" s="3"/>
      <c r="E176" s="29">
        <f>INDEX('Distance to Each Branch'!$C$7:$C$806,MATCH(Scratch!$A176&amp;Scratch!E$14,'Distance to Each Branch'!$K$7:$K$806,0))</f>
        <v>1.0950167501744861</v>
      </c>
      <c r="F176" s="29">
        <f>INDEX('Distance to Each Branch'!$C$7:$C$806,MATCH(Scratch!$A176&amp;Scratch!F$14,'Distance to Each Branch'!$K$7:$K$806,0))</f>
        <v>4.2131958651119072</v>
      </c>
      <c r="G176" s="29">
        <f>INDEX('Distance to Each Branch'!$C$7:$C$806,MATCH(Scratch!$A176&amp;Scratch!G$14,'Distance to Each Branch'!$K$7:$K$806,0))</f>
        <v>2.4867914200588679</v>
      </c>
      <c r="H176" s="29">
        <f>INDEX('Distance to Each Branch'!$C$7:$C$806,MATCH(Scratch!$A176&amp;Scratch!H$14,'Distance to Each Branch'!$K$7:$K$806,0))</f>
        <v>3.403125060467461</v>
      </c>
      <c r="I176" s="29" t="str">
        <f t="shared" si="28"/>
        <v>Branch A</v>
      </c>
      <c r="K176" s="34">
        <f>MIN(Model!E176:'Model'!H176)</f>
        <v>1.0950167501744861</v>
      </c>
      <c r="L176" s="34">
        <v>0</v>
      </c>
      <c r="M176" s="29">
        <f>IF(Model!E176=Model!$K176,SMALL(Model!$E176:'Model'!$H176,2)-Model!$K176,0)</f>
        <v>1.3917746698843818</v>
      </c>
      <c r="N176" s="29">
        <f>IF(Model!F176=Model!$K176,SMALL(Model!$E176:'Model'!$H176,2)-Model!$K176,0)</f>
        <v>0</v>
      </c>
      <c r="O176" s="29">
        <f>IF(Model!G176=Model!$K176,SMALL(Model!$E176:'Model'!$H176,2)-Model!$K176,0)</f>
        <v>0</v>
      </c>
      <c r="P176" s="29">
        <f>IF(Model!H176=Model!$K176,SMALL(Model!$E176:'Model'!$H176,2)-Model!$K176,0)</f>
        <v>0</v>
      </c>
      <c r="R176" s="23">
        <v>1</v>
      </c>
      <c r="S176" s="23">
        <f>(1-IF(Model!M176=0,0,INDEX('Branch Closure Driven Attrition'!$D$9:$G$12,MATCH(Model!$B176,'Branch Closure Driven Attrition'!$C$9:$C$12,TRUE),MATCH(Model!M176,'Branch Closure Driven Attrition'!$D$8:$G$8,TRUE))))</f>
        <v>0.65</v>
      </c>
      <c r="T176" s="23">
        <f>(1-IF(Model!N176=0,0,INDEX('Branch Closure Driven Attrition'!$D$9:$G$12,MATCH(Model!$B176,'Branch Closure Driven Attrition'!$C$9:$C$12,TRUE),MATCH(Model!N176,'Branch Closure Driven Attrition'!$D$8:$G$8,TRUE))))</f>
        <v>1</v>
      </c>
      <c r="U176" s="23">
        <f>(1-IF(Model!O176=0,0,INDEX('Branch Closure Driven Attrition'!$D$9:$G$12,MATCH(Model!$B176,'Branch Closure Driven Attrition'!$C$9:$C$12,TRUE),MATCH(Model!O176,'Branch Closure Driven Attrition'!$D$8:$G$8,TRUE))))</f>
        <v>1</v>
      </c>
      <c r="V176" s="23">
        <f>(1-IF(Model!P176=0,0,INDEX('Branch Closure Driven Attrition'!$D$9:$G$12,MATCH(Model!$B176,'Branch Closure Driven Attrition'!$C$9:$C$12,TRUE),MATCH(Model!P176,'Branch Closure Driven Attrition'!$D$8:$G$8,TRUE))))</f>
        <v>1</v>
      </c>
      <c r="W176" s="29"/>
      <c r="X176" s="23">
        <f>Model!R176</f>
        <v>1</v>
      </c>
      <c r="Y176" s="23">
        <f>IF(Model!$C176&lt;'Fee Driven Attrition'!$I$8,1-IF(Model!Y$13='Fee Driven Attrition'!$J$7,'Fee Driven Attrition'!$J$8,'Fee Driven Attrition'!$K$8),1)</f>
        <v>1</v>
      </c>
      <c r="Z176" s="23">
        <f>IF(Model!$C176&lt;'Fee Driven Attrition'!$I$9,1-IF(Model!Z$13='Fee Driven Attrition'!$J$7,'Fee Driven Attrition'!$J$9,'Fee Driven Attrition'!$K$9),1)</f>
        <v>1</v>
      </c>
      <c r="AA176" s="23">
        <f>IF(Model!$C176&lt;'Fee Driven Attrition'!$I$8,1-IF(Model!AA$13='Fee Driven Attrition'!$J$7,'Fee Driven Attrition'!$J$8,'Fee Driven Attrition'!$K$8),1)</f>
        <v>1</v>
      </c>
      <c r="AB176" s="23">
        <f>IF(Model!$C176&lt;'Fee Driven Attrition'!$I$9,1-IF(Model!AB$13='Fee Driven Attrition'!$J$7,'Fee Driven Attrition'!$J$9,'Fee Driven Attrition'!$K$9),1)</f>
        <v>1</v>
      </c>
      <c r="AC176" s="29"/>
      <c r="AD176" s="23"/>
      <c r="AE176" s="23">
        <f>INDEX(Model!$R176:$V176,,MATCH(Model!AE$14,Model!$R$14:'Model'!$V$14,FALSE))*INDEX(Model!$X176:$AB176,MATCH(Model!AE$12+Model!AE$13,Model!$X$14:$AB$14,FALSE))</f>
        <v>1</v>
      </c>
      <c r="AF176" s="23">
        <f>INDEX(Model!$R176:$V176,,MATCH(Model!AF$14,Model!$R$14:'Model'!$V$14,FALSE))*INDEX(Model!$X176:$AB176,MATCH(Model!AF$12+Model!AF$13,Model!$X$14:$AB$14,FALSE))</f>
        <v>0.65</v>
      </c>
      <c r="AG176" s="23">
        <f>INDEX(Model!$R176:$V176,,MATCH(Model!AG$14,Model!$R$14:'Model'!$V$14,FALSE))*INDEX(Model!$X176:$AB176,MATCH(Model!AG$12+Model!AG$13,Model!$X$14:$AB$14,FALSE))</f>
        <v>1</v>
      </c>
      <c r="AH176" s="23">
        <f>INDEX(Model!$R176:$V176,,MATCH(Model!AH$14,Model!$R$14:'Model'!$V$14,FALSE))*INDEX(Model!$X176:$AB176,MATCH(Model!AH$12+Model!AH$13,Model!$X$14:$AB$14,FALSE))</f>
        <v>1</v>
      </c>
      <c r="AI176" s="23">
        <f>INDEX(Model!$R176:$V176,,MATCH(Model!AI$14,Model!$R$14:'Model'!$V$14,FALSE))*INDEX(Model!$X176:$AB176,MATCH(Model!AI$12+Model!AI$13,Model!$X$14:$AB$14,FALSE))</f>
        <v>1</v>
      </c>
      <c r="AJ176" s="23">
        <f>INDEX(Model!$R176:$V176,,MATCH(Model!AJ$14,Model!$R$14:'Model'!$V$14,FALSE))*INDEX(Model!$X176:$AB176,MATCH(Model!AJ$12+Model!AJ$13,Model!$X$14:$AB$14,FALSE))</f>
        <v>1</v>
      </c>
      <c r="AK176" s="23">
        <f>INDEX(Model!$R176:$V176,,MATCH(Model!AK$14,Model!$R$14:'Model'!$V$14,FALSE))*INDEX(Model!$X176:$AB176,MATCH(Model!AK$12+Model!AK$13,Model!$X$14:$AB$14,FALSE))</f>
        <v>0.65</v>
      </c>
      <c r="AL176" s="23">
        <f>INDEX(Model!$R176:$V176,,MATCH(Model!AL$14,Model!$R$14:'Model'!$V$14,FALSE))*INDEX(Model!$X176:$AB176,MATCH(Model!AL$12+Model!AL$13,Model!$X$14:$AB$14,FALSE))</f>
        <v>1</v>
      </c>
      <c r="AM176" s="23">
        <f>INDEX(Model!$R176:$V176,,MATCH(Model!AM$14,Model!$R$14:'Model'!$V$14,FALSE))*INDEX(Model!$X176:$AB176,MATCH(Model!AM$12+Model!AM$13,Model!$X$14:$AB$14,FALSE))</f>
        <v>1</v>
      </c>
      <c r="AN176" s="23">
        <f>INDEX(Model!$R176:$V176,,MATCH(Model!AN$14,Model!$R$14:'Model'!$V$14,FALSE))*INDEX(Model!$X176:$AB176,MATCH(Model!AN$12+Model!AN$13,Model!$X$14:$AB$14,FALSE))</f>
        <v>1</v>
      </c>
      <c r="AO176" s="23">
        <f>INDEX(Model!$R176:$V176,,MATCH(Model!AO$14,Model!$R$14:'Model'!$V$14,FALSE))*INDEX(Model!$X176:$AB176,MATCH(Model!AO$12+Model!AO$13,Model!$X$14:$AB$14,FALSE))</f>
        <v>1</v>
      </c>
      <c r="AP176" s="23">
        <f>INDEX(Model!$R176:$V176,,MATCH(Model!AP$14,Model!$R$14:'Model'!$V$14,FALSE))*INDEX(Model!$X176:$AB176,MATCH(Model!AP$12+Model!AP$13,Model!$X$14:$AB$14,FALSE))</f>
        <v>0.65</v>
      </c>
      <c r="AQ176" s="23">
        <f>INDEX(Model!$R176:$V176,,MATCH(Model!AQ$14,Model!$R$14:'Model'!$V$14,FALSE))*INDEX(Model!$X176:$AB176,MATCH(Model!AQ$12+Model!AQ$13,Model!$X$14:$AB$14,FALSE))</f>
        <v>1</v>
      </c>
      <c r="AR176" s="23">
        <f>INDEX(Model!$R176:$V176,,MATCH(Model!AR$14,Model!$R$14:'Model'!$V$14,FALSE))*INDEX(Model!$X176:$AB176,MATCH(Model!AR$12+Model!AR$13,Model!$X$14:$AB$14,FALSE))</f>
        <v>1</v>
      </c>
      <c r="AS176" s="23">
        <f>INDEX(Model!$R176:$V176,,MATCH(Model!AS$14,Model!$R$14:'Model'!$V$14,FALSE))*INDEX(Model!$X176:$AB176,MATCH(Model!AS$12+Model!AS$13,Model!$X$14:$AB$14,FALSE))</f>
        <v>1</v>
      </c>
      <c r="AT176" s="23">
        <f>INDEX(Model!$R176:$V176,,MATCH(Model!AT$14,Model!$R$14:'Model'!$V$14,FALSE))*INDEX(Model!$X176:$AB176,MATCH(Model!AT$12+Model!AT$13,Model!$X$14:$AB$14,FALSE))</f>
        <v>1</v>
      </c>
      <c r="AU176" s="23">
        <f>INDEX(Model!$R176:$V176,,MATCH(Model!AU$14,Model!$R$14:'Model'!$V$14,FALSE))*INDEX(Model!$X176:$AB176,MATCH(Model!AU$12+Model!AU$13,Model!$X$14:$AB$14,FALSE))</f>
        <v>0.65</v>
      </c>
      <c r="AV176" s="23">
        <f>INDEX(Model!$R176:$V176,,MATCH(Model!AV$14,Model!$R$14:'Model'!$V$14,FALSE))*INDEX(Model!$X176:$AB176,MATCH(Model!AV$12+Model!AV$13,Model!$X$14:$AB$14,FALSE))</f>
        <v>1</v>
      </c>
      <c r="AW176" s="23">
        <f>INDEX(Model!$R176:$V176,,MATCH(Model!AW$14,Model!$R$14:'Model'!$V$14,FALSE))*INDEX(Model!$X176:$AB176,MATCH(Model!AW$12+Model!AW$13,Model!$X$14:$AB$14,FALSE))</f>
        <v>1</v>
      </c>
      <c r="AX176" s="23">
        <f>INDEX(Model!$R176:$V176,,MATCH(Model!AX$14,Model!$R$14:'Model'!$V$14,FALSE))*INDEX(Model!$X176:$AB176,MATCH(Model!AX$12+Model!AX$13,Model!$X$14:$AB$14,FALSE))</f>
        <v>1</v>
      </c>
      <c r="AY176" s="23">
        <f>INDEX(Model!$R176:$V176,,MATCH(Model!AY$14,Model!$R$14:'Model'!$V$14,FALSE))*INDEX(Model!$X176:$AB176,MATCH(Model!AY$12+Model!AY$13,Model!$X$14:$AB$14,FALSE))</f>
        <v>1</v>
      </c>
      <c r="AZ176" s="23">
        <f>INDEX(Model!$R176:$V176,,MATCH(Model!AZ$14,Model!$R$14:'Model'!$V$14,FALSE))*INDEX(Model!$X176:$AB176,MATCH(Model!AZ$12+Model!AZ$13,Model!$X$14:$AB$14,FALSE))</f>
        <v>0.65</v>
      </c>
      <c r="BA176" s="23">
        <f>INDEX(Model!$R176:$V176,,MATCH(Model!BA$14,Model!$R$14:'Model'!$V$14,FALSE))*INDEX(Model!$X176:$AB176,MATCH(Model!BA$12+Model!BA$13,Model!$X$14:$AB$14,FALSE))</f>
        <v>1</v>
      </c>
      <c r="BB176" s="23">
        <f>INDEX(Model!$R176:$V176,,MATCH(Model!BB$14,Model!$R$14:'Model'!$V$14,FALSE))*INDEX(Model!$X176:$AB176,MATCH(Model!BB$12+Model!BB$13,Model!$X$14:$AB$14,FALSE))</f>
        <v>1</v>
      </c>
      <c r="BC176" s="23">
        <f>INDEX(Model!$R176:$V176,,MATCH(Model!BC$14,Model!$R$14:'Model'!$V$14,FALSE))*INDEX(Model!$X176:$AB176,MATCH(Model!BC$12+Model!BC$13,Model!$X$14:$AB$14,FALSE))</f>
        <v>1</v>
      </c>
      <c r="BD176" s="60"/>
      <c r="BE176" s="33">
        <f>Model!C176*1%</f>
        <v>171.83019342832566</v>
      </c>
      <c r="BF176" s="1"/>
      <c r="BG176" s="1"/>
      <c r="BH176" s="38">
        <f>IF(Model!$C176&lt;Model!CI$12,Model!CI$13,0)</f>
        <v>0</v>
      </c>
      <c r="BI176" s="38">
        <f>IF(Model!$C176&lt;Model!CJ$12,Model!CJ$13,0)</f>
        <v>0</v>
      </c>
      <c r="BJ176" s="38">
        <f>IF(Model!$C176&lt;Model!CK$12,Model!CK$13,0)</f>
        <v>0</v>
      </c>
      <c r="BK176" s="38">
        <f>IF(Model!$C176&lt;Model!CL$12,Model!CL$13,0)</f>
        <v>0</v>
      </c>
      <c r="BL176" s="38">
        <f>IF(Model!$C176&lt;Model!CM$12,Model!CM$13,0)</f>
        <v>0</v>
      </c>
      <c r="BM176" s="38">
        <f>IF(Model!$C176&lt;Model!CN$12,Model!CN$13,0)</f>
        <v>0</v>
      </c>
      <c r="BN176" s="38">
        <f>IF(Model!$C176&lt;Model!CO$12,Model!CO$13,0)</f>
        <v>0</v>
      </c>
      <c r="BO176" s="38">
        <f>IF(Model!$C176&lt;Model!CP$12,Model!CP$13,0)</f>
        <v>0</v>
      </c>
      <c r="BP176" s="38">
        <f>IF(Model!$C176&lt;Model!CQ$12,Model!CQ$13,0)</f>
        <v>0</v>
      </c>
      <c r="BQ176" s="38">
        <f>IF(Model!$C176&lt;Model!CR$12,Model!CR$13,0)</f>
        <v>0</v>
      </c>
      <c r="BR176" s="38">
        <f>IF(Model!$C176&lt;Model!CS$12,Model!CS$13,0)</f>
        <v>0</v>
      </c>
      <c r="BS176" s="38">
        <f>IF(Model!$C176&lt;Model!CT$12,Model!CT$13,0)</f>
        <v>0</v>
      </c>
      <c r="BT176" s="38">
        <f>IF(Model!$C176&lt;Model!CU$12,Model!CU$13,0)</f>
        <v>0</v>
      </c>
      <c r="BU176" s="38">
        <f>IF(Model!$C176&lt;Model!CV$12,Model!CV$13,0)</f>
        <v>0</v>
      </c>
      <c r="BV176" s="38">
        <f>IF(Model!$C176&lt;Model!CW$12,Model!CW$13,0)</f>
        <v>0</v>
      </c>
      <c r="BW176" s="38">
        <f>IF(Model!$C176&lt;Model!CX$12,Model!CX$13,0)</f>
        <v>0</v>
      </c>
      <c r="BX176" s="38">
        <f>IF(Model!$C176&lt;Model!CY$12,Model!CY$13,0)</f>
        <v>0</v>
      </c>
      <c r="BY176" s="38">
        <f>IF(Model!$C176&lt;Model!CZ$12,Model!CZ$13,0)</f>
        <v>0</v>
      </c>
      <c r="BZ176" s="38">
        <f>IF(Model!$C176&lt;Model!DA$12,Model!DA$13,0)</f>
        <v>0</v>
      </c>
      <c r="CA176" s="38">
        <f>IF(Model!$C176&lt;Model!DB$12,Model!DB$13,0)</f>
        <v>0</v>
      </c>
      <c r="CB176" s="38">
        <f>IF(Model!$C176&lt;Model!DC$12,Model!DC$13,0)</f>
        <v>0</v>
      </c>
      <c r="CC176" s="38">
        <f>IF(Model!$C176&lt;Model!DD$12,Model!DD$13,0)</f>
        <v>0</v>
      </c>
      <c r="CD176" s="38">
        <f>IF(Model!$C176&lt;Model!DE$12,Model!DE$13,0)</f>
        <v>0</v>
      </c>
      <c r="CE176" s="38">
        <f>IF(Model!$C176&lt;Model!DF$12,Model!DF$13,0)</f>
        <v>0</v>
      </c>
      <c r="CF176" s="38">
        <f>IF(Model!$C176&lt;Model!DG$12,Model!DG$13,0)</f>
        <v>0</v>
      </c>
      <c r="CG176" s="1"/>
      <c r="CH176" s="1"/>
      <c r="CI176" s="40">
        <f>Model!$BE176+Model!BH176-50</f>
        <v>121.83019342832566</v>
      </c>
      <c r="CJ176" s="40">
        <f>Model!$BE176+Model!BI176-50</f>
        <v>121.83019342832566</v>
      </c>
      <c r="CK176" s="40">
        <f>Model!$BE176+Model!BJ176-50</f>
        <v>121.83019342832566</v>
      </c>
      <c r="CL176" s="40">
        <f>Model!$BE176+Model!BK176-50</f>
        <v>121.83019342832566</v>
      </c>
      <c r="CM176" s="40">
        <f>Model!$BE176+Model!BL176-50</f>
        <v>121.83019342832566</v>
      </c>
      <c r="CN176" s="40">
        <f>Model!$BE176+Model!BM176-50</f>
        <v>121.83019342832566</v>
      </c>
      <c r="CO176" s="40">
        <f>Model!$BE176+Model!BN176-50</f>
        <v>121.83019342832566</v>
      </c>
      <c r="CP176" s="40">
        <f>Model!$BE176+Model!BO176-50</f>
        <v>121.83019342832566</v>
      </c>
      <c r="CQ176" s="40">
        <f>Model!$BE176+Model!BP176-50</f>
        <v>121.83019342832566</v>
      </c>
      <c r="CR176" s="40">
        <f>Model!$BE176+Model!BQ176-50</f>
        <v>121.83019342832566</v>
      </c>
      <c r="CS176" s="40">
        <f>Model!$BE176+Model!BR176-50</f>
        <v>121.83019342832566</v>
      </c>
      <c r="CT176" s="40">
        <f>Model!$BE176+Model!BS176-50</f>
        <v>121.83019342832566</v>
      </c>
      <c r="CU176" s="40">
        <f>Model!$BE176+Model!BT176-50</f>
        <v>121.83019342832566</v>
      </c>
      <c r="CV176" s="40">
        <f>Model!$BE176+Model!BU176-50</f>
        <v>121.83019342832566</v>
      </c>
      <c r="CW176" s="40">
        <f>Model!$BE176+Model!BV176-50</f>
        <v>121.83019342832566</v>
      </c>
      <c r="CX176" s="40">
        <f>Model!$BE176+Model!BW176-50</f>
        <v>121.83019342832566</v>
      </c>
      <c r="CY176" s="40">
        <f>Model!$BE176+Model!BX176-50</f>
        <v>121.83019342832566</v>
      </c>
      <c r="CZ176" s="40">
        <f>Model!$BE176+Model!BY176-50</f>
        <v>121.83019342832566</v>
      </c>
      <c r="DA176" s="40">
        <f>Model!$BE176+Model!BZ176-50</f>
        <v>121.83019342832566</v>
      </c>
      <c r="DB176" s="40">
        <f>Model!$BE176+Model!CA176-50</f>
        <v>121.83019342832566</v>
      </c>
      <c r="DC176" s="40">
        <f>Model!$BE176+Model!CB176-50</f>
        <v>121.83019342832566</v>
      </c>
      <c r="DD176" s="40">
        <f>Model!$BE176+Model!CC176-50</f>
        <v>121.83019342832566</v>
      </c>
      <c r="DE176" s="40">
        <f>Model!$BE176+Model!CD176-50</f>
        <v>121.83019342832566</v>
      </c>
      <c r="DF176" s="40">
        <f>Model!$BE176+Model!CE176-50</f>
        <v>121.83019342832566</v>
      </c>
      <c r="DG176" s="40">
        <f>Model!$BE176+Model!CF176-50</f>
        <v>121.83019342832566</v>
      </c>
      <c r="DH176" s="36"/>
      <c r="DI176" s="36"/>
      <c r="DJ176" s="40">
        <f>Model!AE176*Model!CI176</f>
        <v>121.83019342832566</v>
      </c>
      <c r="DK176" s="40">
        <f>Model!AF176*Model!CJ176</f>
        <v>79.189625728411684</v>
      </c>
      <c r="DL176" s="40">
        <f>Model!AG176*Model!CK176</f>
        <v>121.83019342832566</v>
      </c>
      <c r="DM176" s="40">
        <f>Model!AH176*Model!CL176</f>
        <v>121.83019342832566</v>
      </c>
      <c r="DN176" s="40">
        <f>Model!AI176*Model!CM176</f>
        <v>121.83019342832566</v>
      </c>
      <c r="DO176" s="40">
        <f>Model!AJ176*Model!CN176</f>
        <v>121.83019342832566</v>
      </c>
      <c r="DP176" s="40">
        <f>Model!AK176*Model!CO176</f>
        <v>79.189625728411684</v>
      </c>
      <c r="DQ176" s="40">
        <f>Model!AL176*Model!CP176</f>
        <v>121.83019342832566</v>
      </c>
      <c r="DR176" s="40">
        <f>Model!AM176*Model!CQ176</f>
        <v>121.83019342832566</v>
      </c>
      <c r="DS176" s="40">
        <f>Model!AN176*Model!CR176</f>
        <v>121.83019342832566</v>
      </c>
      <c r="DT176" s="40">
        <f>Model!AO176*Model!CS176</f>
        <v>121.83019342832566</v>
      </c>
      <c r="DU176" s="40">
        <f>Model!AP176*Model!CT176</f>
        <v>79.189625728411684</v>
      </c>
      <c r="DV176" s="40">
        <f>Model!AQ176*Model!CU176</f>
        <v>121.83019342832566</v>
      </c>
      <c r="DW176" s="40">
        <f>Model!AR176*Model!CV176</f>
        <v>121.83019342832566</v>
      </c>
      <c r="DX176" s="40">
        <f>Model!AS176*Model!CW176</f>
        <v>121.83019342832566</v>
      </c>
      <c r="DY176" s="40">
        <f>Model!AT176*Model!CX176</f>
        <v>121.83019342832566</v>
      </c>
      <c r="DZ176" s="40">
        <f>Model!AU176*Model!CY176</f>
        <v>79.189625728411684</v>
      </c>
      <c r="EA176" s="40">
        <f>Model!AV176*Model!CZ176</f>
        <v>121.83019342832566</v>
      </c>
      <c r="EB176" s="40">
        <f>Model!AW176*Model!DA176</f>
        <v>121.83019342832566</v>
      </c>
      <c r="EC176" s="40">
        <f>Model!AX176*Model!DB176</f>
        <v>121.83019342832566</v>
      </c>
      <c r="ED176" s="40">
        <f>Model!AY176*Model!DC176</f>
        <v>121.83019342832566</v>
      </c>
      <c r="EE176" s="40">
        <f>Model!AZ176*Model!DD176</f>
        <v>79.189625728411684</v>
      </c>
      <c r="EF176" s="40">
        <f>Model!BA176*Model!DE176</f>
        <v>121.83019342832566</v>
      </c>
      <c r="EG176" s="40">
        <f>Model!BB176*Model!DF176</f>
        <v>121.83019342832566</v>
      </c>
      <c r="EH176" s="40">
        <f>Model!BC176*Model!DG176</f>
        <v>121.83019342832566</v>
      </c>
      <c r="EI176" s="36"/>
      <c r="EJ176" s="36"/>
      <c r="EK176" s="36"/>
      <c r="EL176" s="36"/>
      <c r="EM176" s="36"/>
      <c r="EN176" s="36"/>
      <c r="EO176" s="36"/>
      <c r="EP176" s="36"/>
      <c r="EQ176" s="36"/>
      <c r="ER176" s="36"/>
      <c r="ES176" s="36"/>
      <c r="ET176" s="36"/>
      <c r="EU176" s="36"/>
    </row>
    <row r="177" spans="1:151">
      <c r="A177">
        <v>1140</v>
      </c>
      <c r="B177" s="29">
        <f>INDEX('Customer Longevity'!$A$7:$A$206,MATCH(Scratch!A177,'Customer Longevity'!$B$7:$B$206,0))</f>
        <v>7.7595504269410425</v>
      </c>
      <c r="C177" s="3">
        <f ca="1">VLOOKUP(A177,'Average Balance'!A:B,2,FALSE)</f>
        <v>20494.753654116026</v>
      </c>
      <c r="D177" s="3"/>
      <c r="E177" s="29">
        <f>INDEX('Distance to Each Branch'!$C$7:$C$806,MATCH(Scratch!$A177&amp;Scratch!E$14,'Distance to Each Branch'!$K$7:$K$806,0))</f>
        <v>7.033075022268485</v>
      </c>
      <c r="F177" s="29">
        <f>INDEX('Distance to Each Branch'!$C$7:$C$806,MATCH(Scratch!$A177&amp;Scratch!F$14,'Distance to Each Branch'!$K$7:$K$806,0))</f>
        <v>5.331964789629251</v>
      </c>
      <c r="G177" s="29">
        <f>INDEX('Distance to Each Branch'!$C$7:$C$806,MATCH(Scratch!$A177&amp;Scratch!G$14,'Distance to Each Branch'!$K$7:$K$806,0))</f>
        <v>4.6229961172892677</v>
      </c>
      <c r="H177" s="29">
        <f>INDEX('Distance to Each Branch'!$C$7:$C$806,MATCH(Scratch!$A177&amp;Scratch!H$14,'Distance to Each Branch'!$K$7:$K$806,0))</f>
        <v>1.3670599313199145</v>
      </c>
      <c r="I177" s="29" t="str">
        <f t="shared" si="28"/>
        <v>Branch D</v>
      </c>
      <c r="K177" s="34">
        <f>MIN(Model!E177:'Model'!H177)</f>
        <v>1.3670599313199145</v>
      </c>
      <c r="L177" s="34">
        <v>0</v>
      </c>
      <c r="M177" s="29">
        <f>IF(Model!E177=Model!$K177,SMALL(Model!$E177:'Model'!$H177,2)-Model!$K177,0)</f>
        <v>0</v>
      </c>
      <c r="N177" s="29">
        <f>IF(Model!F177=Model!$K177,SMALL(Model!$E177:'Model'!$H177,2)-Model!$K177,0)</f>
        <v>0</v>
      </c>
      <c r="O177" s="29">
        <f>IF(Model!G177=Model!$K177,SMALL(Model!$E177:'Model'!$H177,2)-Model!$K177,0)</f>
        <v>0</v>
      </c>
      <c r="P177" s="29">
        <f>IF(Model!H177=Model!$K177,SMALL(Model!$E177:'Model'!$H177,2)-Model!$K177,0)</f>
        <v>3.255936185969353</v>
      </c>
      <c r="R177" s="23">
        <v>1</v>
      </c>
      <c r="S177" s="23">
        <f>(1-IF(Model!M177=0,0,INDEX('Branch Closure Driven Attrition'!$D$9:$G$12,MATCH(Model!$B177,'Branch Closure Driven Attrition'!$C$9:$C$12,TRUE),MATCH(Model!M177,'Branch Closure Driven Attrition'!$D$8:$G$8,TRUE))))</f>
        <v>1</v>
      </c>
      <c r="T177" s="23">
        <f>(1-IF(Model!N177=0,0,INDEX('Branch Closure Driven Attrition'!$D$9:$G$12,MATCH(Model!$B177,'Branch Closure Driven Attrition'!$C$9:$C$12,TRUE),MATCH(Model!N177,'Branch Closure Driven Attrition'!$D$8:$G$8,TRUE))))</f>
        <v>1</v>
      </c>
      <c r="U177" s="23">
        <f>(1-IF(Model!O177=0,0,INDEX('Branch Closure Driven Attrition'!$D$9:$G$12,MATCH(Model!$B177,'Branch Closure Driven Attrition'!$C$9:$C$12,TRUE),MATCH(Model!O177,'Branch Closure Driven Attrition'!$D$8:$G$8,TRUE))))</f>
        <v>1</v>
      </c>
      <c r="V177" s="23">
        <f>(1-IF(Model!P177=0,0,INDEX('Branch Closure Driven Attrition'!$D$9:$G$12,MATCH(Model!$B177,'Branch Closure Driven Attrition'!$C$9:$C$12,TRUE),MATCH(Model!P177,'Branch Closure Driven Attrition'!$D$8:$G$8,TRUE))))</f>
        <v>0.65</v>
      </c>
      <c r="W177" s="29"/>
      <c r="X177" s="23">
        <f>Model!R177</f>
        <v>1</v>
      </c>
      <c r="Y177" s="23">
        <f>IF(Model!$C177&lt;'Fee Driven Attrition'!$I$8,1-IF(Model!Y$13='Fee Driven Attrition'!$J$7,'Fee Driven Attrition'!$J$8,'Fee Driven Attrition'!$K$8),1)</f>
        <v>1</v>
      </c>
      <c r="Z177" s="23">
        <f>IF(Model!$C177&lt;'Fee Driven Attrition'!$I$9,1-IF(Model!Z$13='Fee Driven Attrition'!$J$7,'Fee Driven Attrition'!$J$9,'Fee Driven Attrition'!$K$9),1)</f>
        <v>1</v>
      </c>
      <c r="AA177" s="23">
        <f>IF(Model!$C177&lt;'Fee Driven Attrition'!$I$8,1-IF(Model!AA$13='Fee Driven Attrition'!$J$7,'Fee Driven Attrition'!$J$8,'Fee Driven Attrition'!$K$8),1)</f>
        <v>1</v>
      </c>
      <c r="AB177" s="23">
        <f>IF(Model!$C177&lt;'Fee Driven Attrition'!$I$9,1-IF(Model!AB$13='Fee Driven Attrition'!$J$7,'Fee Driven Attrition'!$J$9,'Fee Driven Attrition'!$K$9),1)</f>
        <v>1</v>
      </c>
      <c r="AC177" s="29"/>
      <c r="AD177" s="23"/>
      <c r="AE177" s="23">
        <f>INDEX(Model!$R177:$V177,,MATCH(Model!AE$14,Model!$R$14:'Model'!$V$14,FALSE))*INDEX(Model!$X177:$AB177,MATCH(Model!AE$12+Model!AE$13,Model!$X$14:$AB$14,FALSE))</f>
        <v>1</v>
      </c>
      <c r="AF177" s="23">
        <f>INDEX(Model!$R177:$V177,,MATCH(Model!AF$14,Model!$R$14:'Model'!$V$14,FALSE))*INDEX(Model!$X177:$AB177,MATCH(Model!AF$12+Model!AF$13,Model!$X$14:$AB$14,FALSE))</f>
        <v>1</v>
      </c>
      <c r="AG177" s="23">
        <f>INDEX(Model!$R177:$V177,,MATCH(Model!AG$14,Model!$R$14:'Model'!$V$14,FALSE))*INDEX(Model!$X177:$AB177,MATCH(Model!AG$12+Model!AG$13,Model!$X$14:$AB$14,FALSE))</f>
        <v>1</v>
      </c>
      <c r="AH177" s="23">
        <f>INDEX(Model!$R177:$V177,,MATCH(Model!AH$14,Model!$R$14:'Model'!$V$14,FALSE))*INDEX(Model!$X177:$AB177,MATCH(Model!AH$12+Model!AH$13,Model!$X$14:$AB$14,FALSE))</f>
        <v>1</v>
      </c>
      <c r="AI177" s="23">
        <f>INDEX(Model!$R177:$V177,,MATCH(Model!AI$14,Model!$R$14:'Model'!$V$14,FALSE))*INDEX(Model!$X177:$AB177,MATCH(Model!AI$12+Model!AI$13,Model!$X$14:$AB$14,FALSE))</f>
        <v>0.65</v>
      </c>
      <c r="AJ177" s="23">
        <f>INDEX(Model!$R177:$V177,,MATCH(Model!AJ$14,Model!$R$14:'Model'!$V$14,FALSE))*INDEX(Model!$X177:$AB177,MATCH(Model!AJ$12+Model!AJ$13,Model!$X$14:$AB$14,FALSE))</f>
        <v>1</v>
      </c>
      <c r="AK177" s="23">
        <f>INDEX(Model!$R177:$V177,,MATCH(Model!AK$14,Model!$R$14:'Model'!$V$14,FALSE))*INDEX(Model!$X177:$AB177,MATCH(Model!AK$12+Model!AK$13,Model!$X$14:$AB$14,FALSE))</f>
        <v>1</v>
      </c>
      <c r="AL177" s="23">
        <f>INDEX(Model!$R177:$V177,,MATCH(Model!AL$14,Model!$R$14:'Model'!$V$14,FALSE))*INDEX(Model!$X177:$AB177,MATCH(Model!AL$12+Model!AL$13,Model!$X$14:$AB$14,FALSE))</f>
        <v>1</v>
      </c>
      <c r="AM177" s="23">
        <f>INDEX(Model!$R177:$V177,,MATCH(Model!AM$14,Model!$R$14:'Model'!$V$14,FALSE))*INDEX(Model!$X177:$AB177,MATCH(Model!AM$12+Model!AM$13,Model!$X$14:$AB$14,FALSE))</f>
        <v>1</v>
      </c>
      <c r="AN177" s="23">
        <f>INDEX(Model!$R177:$V177,,MATCH(Model!AN$14,Model!$R$14:'Model'!$V$14,FALSE))*INDEX(Model!$X177:$AB177,MATCH(Model!AN$12+Model!AN$13,Model!$X$14:$AB$14,FALSE))</f>
        <v>0.65</v>
      </c>
      <c r="AO177" s="23">
        <f>INDEX(Model!$R177:$V177,,MATCH(Model!AO$14,Model!$R$14:'Model'!$V$14,FALSE))*INDEX(Model!$X177:$AB177,MATCH(Model!AO$12+Model!AO$13,Model!$X$14:$AB$14,FALSE))</f>
        <v>1</v>
      </c>
      <c r="AP177" s="23">
        <f>INDEX(Model!$R177:$V177,,MATCH(Model!AP$14,Model!$R$14:'Model'!$V$14,FALSE))*INDEX(Model!$X177:$AB177,MATCH(Model!AP$12+Model!AP$13,Model!$X$14:$AB$14,FALSE))</f>
        <v>1</v>
      </c>
      <c r="AQ177" s="23">
        <f>INDEX(Model!$R177:$V177,,MATCH(Model!AQ$14,Model!$R$14:'Model'!$V$14,FALSE))*INDEX(Model!$X177:$AB177,MATCH(Model!AQ$12+Model!AQ$13,Model!$X$14:$AB$14,FALSE))</f>
        <v>1</v>
      </c>
      <c r="AR177" s="23">
        <f>INDEX(Model!$R177:$V177,,MATCH(Model!AR$14,Model!$R$14:'Model'!$V$14,FALSE))*INDEX(Model!$X177:$AB177,MATCH(Model!AR$12+Model!AR$13,Model!$X$14:$AB$14,FALSE))</f>
        <v>1</v>
      </c>
      <c r="AS177" s="23">
        <f>INDEX(Model!$R177:$V177,,MATCH(Model!AS$14,Model!$R$14:'Model'!$V$14,FALSE))*INDEX(Model!$X177:$AB177,MATCH(Model!AS$12+Model!AS$13,Model!$X$14:$AB$14,FALSE))</f>
        <v>0.65</v>
      </c>
      <c r="AT177" s="23">
        <f>INDEX(Model!$R177:$V177,,MATCH(Model!AT$14,Model!$R$14:'Model'!$V$14,FALSE))*INDEX(Model!$X177:$AB177,MATCH(Model!AT$12+Model!AT$13,Model!$X$14:$AB$14,FALSE))</f>
        <v>1</v>
      </c>
      <c r="AU177" s="23">
        <f>INDEX(Model!$R177:$V177,,MATCH(Model!AU$14,Model!$R$14:'Model'!$V$14,FALSE))*INDEX(Model!$X177:$AB177,MATCH(Model!AU$12+Model!AU$13,Model!$X$14:$AB$14,FALSE))</f>
        <v>1</v>
      </c>
      <c r="AV177" s="23">
        <f>INDEX(Model!$R177:$V177,,MATCH(Model!AV$14,Model!$R$14:'Model'!$V$14,FALSE))*INDEX(Model!$X177:$AB177,MATCH(Model!AV$12+Model!AV$13,Model!$X$14:$AB$14,FALSE))</f>
        <v>1</v>
      </c>
      <c r="AW177" s="23">
        <f>INDEX(Model!$R177:$V177,,MATCH(Model!AW$14,Model!$R$14:'Model'!$V$14,FALSE))*INDEX(Model!$X177:$AB177,MATCH(Model!AW$12+Model!AW$13,Model!$X$14:$AB$14,FALSE))</f>
        <v>1</v>
      </c>
      <c r="AX177" s="23">
        <f>INDEX(Model!$R177:$V177,,MATCH(Model!AX$14,Model!$R$14:'Model'!$V$14,FALSE))*INDEX(Model!$X177:$AB177,MATCH(Model!AX$12+Model!AX$13,Model!$X$14:$AB$14,FALSE))</f>
        <v>0.65</v>
      </c>
      <c r="AY177" s="23">
        <f>INDEX(Model!$R177:$V177,,MATCH(Model!AY$14,Model!$R$14:'Model'!$V$14,FALSE))*INDEX(Model!$X177:$AB177,MATCH(Model!AY$12+Model!AY$13,Model!$X$14:$AB$14,FALSE))</f>
        <v>1</v>
      </c>
      <c r="AZ177" s="23">
        <f>INDEX(Model!$R177:$V177,,MATCH(Model!AZ$14,Model!$R$14:'Model'!$V$14,FALSE))*INDEX(Model!$X177:$AB177,MATCH(Model!AZ$12+Model!AZ$13,Model!$X$14:$AB$14,FALSE))</f>
        <v>1</v>
      </c>
      <c r="BA177" s="23">
        <f>INDEX(Model!$R177:$V177,,MATCH(Model!BA$14,Model!$R$14:'Model'!$V$14,FALSE))*INDEX(Model!$X177:$AB177,MATCH(Model!BA$12+Model!BA$13,Model!$X$14:$AB$14,FALSE))</f>
        <v>1</v>
      </c>
      <c r="BB177" s="23">
        <f>INDEX(Model!$R177:$V177,,MATCH(Model!BB$14,Model!$R$14:'Model'!$V$14,FALSE))*INDEX(Model!$X177:$AB177,MATCH(Model!BB$12+Model!BB$13,Model!$X$14:$AB$14,FALSE))</f>
        <v>1</v>
      </c>
      <c r="BC177" s="23">
        <f>INDEX(Model!$R177:$V177,,MATCH(Model!BC$14,Model!$R$14:'Model'!$V$14,FALSE))*INDEX(Model!$X177:$AB177,MATCH(Model!BC$12+Model!BC$13,Model!$X$14:$AB$14,FALSE))</f>
        <v>0.65</v>
      </c>
      <c r="BD177" s="60"/>
      <c r="BE177" s="33">
        <f>Model!C177*1%</f>
        <v>204.94753654116028</v>
      </c>
      <c r="BF177" s="1"/>
      <c r="BG177" s="1"/>
      <c r="BH177" s="38">
        <f>IF(Model!$C177&lt;Model!CI$12,Model!CI$13,0)</f>
        <v>0</v>
      </c>
      <c r="BI177" s="38">
        <f>IF(Model!$C177&lt;Model!CJ$12,Model!CJ$13,0)</f>
        <v>0</v>
      </c>
      <c r="BJ177" s="38">
        <f>IF(Model!$C177&lt;Model!CK$12,Model!CK$13,0)</f>
        <v>0</v>
      </c>
      <c r="BK177" s="38">
        <f>IF(Model!$C177&lt;Model!CL$12,Model!CL$13,0)</f>
        <v>0</v>
      </c>
      <c r="BL177" s="38">
        <f>IF(Model!$C177&lt;Model!CM$12,Model!CM$13,0)</f>
        <v>0</v>
      </c>
      <c r="BM177" s="38">
        <f>IF(Model!$C177&lt;Model!CN$12,Model!CN$13,0)</f>
        <v>0</v>
      </c>
      <c r="BN177" s="38">
        <f>IF(Model!$C177&lt;Model!CO$12,Model!CO$13,0)</f>
        <v>0</v>
      </c>
      <c r="BO177" s="38">
        <f>IF(Model!$C177&lt;Model!CP$12,Model!CP$13,0)</f>
        <v>0</v>
      </c>
      <c r="BP177" s="38">
        <f>IF(Model!$C177&lt;Model!CQ$12,Model!CQ$13,0)</f>
        <v>0</v>
      </c>
      <c r="BQ177" s="38">
        <f>IF(Model!$C177&lt;Model!CR$12,Model!CR$13,0)</f>
        <v>0</v>
      </c>
      <c r="BR177" s="38">
        <f>IF(Model!$C177&lt;Model!CS$12,Model!CS$13,0)</f>
        <v>0</v>
      </c>
      <c r="BS177" s="38">
        <f>IF(Model!$C177&lt;Model!CT$12,Model!CT$13,0)</f>
        <v>0</v>
      </c>
      <c r="BT177" s="38">
        <f>IF(Model!$C177&lt;Model!CU$12,Model!CU$13,0)</f>
        <v>0</v>
      </c>
      <c r="BU177" s="38">
        <f>IF(Model!$C177&lt;Model!CV$12,Model!CV$13,0)</f>
        <v>0</v>
      </c>
      <c r="BV177" s="38">
        <f>IF(Model!$C177&lt;Model!CW$12,Model!CW$13,0)</f>
        <v>0</v>
      </c>
      <c r="BW177" s="38">
        <f>IF(Model!$C177&lt;Model!CX$12,Model!CX$13,0)</f>
        <v>0</v>
      </c>
      <c r="BX177" s="38">
        <f>IF(Model!$C177&lt;Model!CY$12,Model!CY$13,0)</f>
        <v>0</v>
      </c>
      <c r="BY177" s="38">
        <f>IF(Model!$C177&lt;Model!CZ$12,Model!CZ$13,0)</f>
        <v>0</v>
      </c>
      <c r="BZ177" s="38">
        <f>IF(Model!$C177&lt;Model!DA$12,Model!DA$13,0)</f>
        <v>0</v>
      </c>
      <c r="CA177" s="38">
        <f>IF(Model!$C177&lt;Model!DB$12,Model!DB$13,0)</f>
        <v>0</v>
      </c>
      <c r="CB177" s="38">
        <f>IF(Model!$C177&lt;Model!DC$12,Model!DC$13,0)</f>
        <v>0</v>
      </c>
      <c r="CC177" s="38">
        <f>IF(Model!$C177&lt;Model!DD$12,Model!DD$13,0)</f>
        <v>0</v>
      </c>
      <c r="CD177" s="38">
        <f>IF(Model!$C177&lt;Model!DE$12,Model!DE$13,0)</f>
        <v>0</v>
      </c>
      <c r="CE177" s="38">
        <f>IF(Model!$C177&lt;Model!DF$12,Model!DF$13,0)</f>
        <v>0</v>
      </c>
      <c r="CF177" s="38">
        <f>IF(Model!$C177&lt;Model!DG$12,Model!DG$13,0)</f>
        <v>0</v>
      </c>
      <c r="CG177" s="1"/>
      <c r="CH177" s="1"/>
      <c r="CI177" s="40">
        <f>Model!$BE177+Model!BH177-50</f>
        <v>154.94753654116028</v>
      </c>
      <c r="CJ177" s="40">
        <f>Model!$BE177+Model!BI177-50</f>
        <v>154.94753654116028</v>
      </c>
      <c r="CK177" s="40">
        <f>Model!$BE177+Model!BJ177-50</f>
        <v>154.94753654116028</v>
      </c>
      <c r="CL177" s="40">
        <f>Model!$BE177+Model!BK177-50</f>
        <v>154.94753654116028</v>
      </c>
      <c r="CM177" s="40">
        <f>Model!$BE177+Model!BL177-50</f>
        <v>154.94753654116028</v>
      </c>
      <c r="CN177" s="40">
        <f>Model!$BE177+Model!BM177-50</f>
        <v>154.94753654116028</v>
      </c>
      <c r="CO177" s="40">
        <f>Model!$BE177+Model!BN177-50</f>
        <v>154.94753654116028</v>
      </c>
      <c r="CP177" s="40">
        <f>Model!$BE177+Model!BO177-50</f>
        <v>154.94753654116028</v>
      </c>
      <c r="CQ177" s="40">
        <f>Model!$BE177+Model!BP177-50</f>
        <v>154.94753654116028</v>
      </c>
      <c r="CR177" s="40">
        <f>Model!$BE177+Model!BQ177-50</f>
        <v>154.94753654116028</v>
      </c>
      <c r="CS177" s="40">
        <f>Model!$BE177+Model!BR177-50</f>
        <v>154.94753654116028</v>
      </c>
      <c r="CT177" s="40">
        <f>Model!$BE177+Model!BS177-50</f>
        <v>154.94753654116028</v>
      </c>
      <c r="CU177" s="40">
        <f>Model!$BE177+Model!BT177-50</f>
        <v>154.94753654116028</v>
      </c>
      <c r="CV177" s="40">
        <f>Model!$BE177+Model!BU177-50</f>
        <v>154.94753654116028</v>
      </c>
      <c r="CW177" s="40">
        <f>Model!$BE177+Model!BV177-50</f>
        <v>154.94753654116028</v>
      </c>
      <c r="CX177" s="40">
        <f>Model!$BE177+Model!BW177-50</f>
        <v>154.94753654116028</v>
      </c>
      <c r="CY177" s="40">
        <f>Model!$BE177+Model!BX177-50</f>
        <v>154.94753654116028</v>
      </c>
      <c r="CZ177" s="40">
        <f>Model!$BE177+Model!BY177-50</f>
        <v>154.94753654116028</v>
      </c>
      <c r="DA177" s="40">
        <f>Model!$BE177+Model!BZ177-50</f>
        <v>154.94753654116028</v>
      </c>
      <c r="DB177" s="40">
        <f>Model!$BE177+Model!CA177-50</f>
        <v>154.94753654116028</v>
      </c>
      <c r="DC177" s="40">
        <f>Model!$BE177+Model!CB177-50</f>
        <v>154.94753654116028</v>
      </c>
      <c r="DD177" s="40">
        <f>Model!$BE177+Model!CC177-50</f>
        <v>154.94753654116028</v>
      </c>
      <c r="DE177" s="40">
        <f>Model!$BE177+Model!CD177-50</f>
        <v>154.94753654116028</v>
      </c>
      <c r="DF177" s="40">
        <f>Model!$BE177+Model!CE177-50</f>
        <v>154.94753654116028</v>
      </c>
      <c r="DG177" s="40">
        <f>Model!$BE177+Model!CF177-50</f>
        <v>154.94753654116028</v>
      </c>
      <c r="DH177" s="36"/>
      <c r="DI177" s="36"/>
      <c r="DJ177" s="40">
        <f>Model!AE177*Model!CI177</f>
        <v>154.94753654116028</v>
      </c>
      <c r="DK177" s="40">
        <f>Model!AF177*Model!CJ177</f>
        <v>154.94753654116028</v>
      </c>
      <c r="DL177" s="40">
        <f>Model!AG177*Model!CK177</f>
        <v>154.94753654116028</v>
      </c>
      <c r="DM177" s="40">
        <f>Model!AH177*Model!CL177</f>
        <v>154.94753654116028</v>
      </c>
      <c r="DN177" s="40">
        <f>Model!AI177*Model!CM177</f>
        <v>100.71589875175418</v>
      </c>
      <c r="DO177" s="40">
        <f>Model!AJ177*Model!CN177</f>
        <v>154.94753654116028</v>
      </c>
      <c r="DP177" s="40">
        <f>Model!AK177*Model!CO177</f>
        <v>154.94753654116028</v>
      </c>
      <c r="DQ177" s="40">
        <f>Model!AL177*Model!CP177</f>
        <v>154.94753654116028</v>
      </c>
      <c r="DR177" s="40">
        <f>Model!AM177*Model!CQ177</f>
        <v>154.94753654116028</v>
      </c>
      <c r="DS177" s="40">
        <f>Model!AN177*Model!CR177</f>
        <v>100.71589875175418</v>
      </c>
      <c r="DT177" s="40">
        <f>Model!AO177*Model!CS177</f>
        <v>154.94753654116028</v>
      </c>
      <c r="DU177" s="40">
        <f>Model!AP177*Model!CT177</f>
        <v>154.94753654116028</v>
      </c>
      <c r="DV177" s="40">
        <f>Model!AQ177*Model!CU177</f>
        <v>154.94753654116028</v>
      </c>
      <c r="DW177" s="40">
        <f>Model!AR177*Model!CV177</f>
        <v>154.94753654116028</v>
      </c>
      <c r="DX177" s="40">
        <f>Model!AS177*Model!CW177</f>
        <v>100.71589875175418</v>
      </c>
      <c r="DY177" s="40">
        <f>Model!AT177*Model!CX177</f>
        <v>154.94753654116028</v>
      </c>
      <c r="DZ177" s="40">
        <f>Model!AU177*Model!CY177</f>
        <v>154.94753654116028</v>
      </c>
      <c r="EA177" s="40">
        <f>Model!AV177*Model!CZ177</f>
        <v>154.94753654116028</v>
      </c>
      <c r="EB177" s="40">
        <f>Model!AW177*Model!DA177</f>
        <v>154.94753654116028</v>
      </c>
      <c r="EC177" s="40">
        <f>Model!AX177*Model!DB177</f>
        <v>100.71589875175418</v>
      </c>
      <c r="ED177" s="40">
        <f>Model!AY177*Model!DC177</f>
        <v>154.94753654116028</v>
      </c>
      <c r="EE177" s="40">
        <f>Model!AZ177*Model!DD177</f>
        <v>154.94753654116028</v>
      </c>
      <c r="EF177" s="40">
        <f>Model!BA177*Model!DE177</f>
        <v>154.94753654116028</v>
      </c>
      <c r="EG177" s="40">
        <f>Model!BB177*Model!DF177</f>
        <v>154.94753654116028</v>
      </c>
      <c r="EH177" s="40">
        <f>Model!BC177*Model!DG177</f>
        <v>100.71589875175418</v>
      </c>
      <c r="EI177" s="36"/>
      <c r="EJ177" s="36"/>
      <c r="EK177" s="36"/>
      <c r="EL177" s="36"/>
      <c r="EM177" s="36"/>
      <c r="EN177" s="36"/>
      <c r="EO177" s="36"/>
      <c r="EP177" s="36"/>
      <c r="EQ177" s="36"/>
      <c r="ER177" s="36"/>
      <c r="ES177" s="36"/>
      <c r="ET177" s="36"/>
      <c r="EU177" s="36"/>
    </row>
    <row r="178" spans="1:151">
      <c r="A178">
        <v>1059</v>
      </c>
      <c r="B178" s="29">
        <f>INDEX('Customer Longevity'!$A$7:$A$206,MATCH(Scratch!A178,'Customer Longevity'!$B$7:$B$206,0))</f>
        <v>7.3117761492856106</v>
      </c>
      <c r="C178" s="3">
        <f ca="1">VLOOKUP(A178,'Average Balance'!A:B,2,FALSE)</f>
        <v>7405.9048814933321</v>
      </c>
      <c r="D178" s="3"/>
      <c r="E178" s="29">
        <f>INDEX('Distance to Each Branch'!$C$7:$C$806,MATCH(Scratch!$A178&amp;Scratch!E$14,'Distance to Each Branch'!$K$7:$K$806,0))</f>
        <v>6.50518673437029</v>
      </c>
      <c r="F178" s="29">
        <f>INDEX('Distance to Each Branch'!$C$7:$C$806,MATCH(Scratch!$A178&amp;Scratch!F$14,'Distance to Each Branch'!$K$7:$K$806,0))</f>
        <v>1.905514469278955</v>
      </c>
      <c r="G178" s="29">
        <f>INDEX('Distance to Each Branch'!$C$7:$C$806,MATCH(Scratch!$A178&amp;Scratch!G$14,'Distance to Each Branch'!$K$7:$K$806,0))</f>
        <v>5.4018848920310552</v>
      </c>
      <c r="H178" s="29">
        <f>INDEX('Distance to Each Branch'!$C$7:$C$806,MATCH(Scratch!$A178&amp;Scratch!H$14,'Distance to Each Branch'!$K$7:$K$806,0))</f>
        <v>1.837152176153964</v>
      </c>
      <c r="I178" s="29" t="str">
        <f t="shared" si="28"/>
        <v>Branch D</v>
      </c>
      <c r="K178" s="34">
        <f>MIN(Model!E178:'Model'!H178)</f>
        <v>1.837152176153964</v>
      </c>
      <c r="L178" s="34">
        <v>0</v>
      </c>
      <c r="M178" s="29">
        <f>IF(Model!E178=Model!$K178,SMALL(Model!$E178:'Model'!$H178,2)-Model!$K178,0)</f>
        <v>0</v>
      </c>
      <c r="N178" s="29">
        <f>IF(Model!F178=Model!$K178,SMALL(Model!$E178:'Model'!$H178,2)-Model!$K178,0)</f>
        <v>0</v>
      </c>
      <c r="O178" s="29">
        <f>IF(Model!G178=Model!$K178,SMALL(Model!$E178:'Model'!$H178,2)-Model!$K178,0)</f>
        <v>0</v>
      </c>
      <c r="P178" s="29">
        <f>IF(Model!H178=Model!$K178,SMALL(Model!$E178:'Model'!$H178,2)-Model!$K178,0)</f>
        <v>6.836229312499098E-2</v>
      </c>
      <c r="R178" s="23">
        <v>1</v>
      </c>
      <c r="S178" s="23">
        <f>(1-IF(Model!M178=0,0,INDEX('Branch Closure Driven Attrition'!$D$9:$G$12,MATCH(Model!$B178,'Branch Closure Driven Attrition'!$C$9:$C$12,TRUE),MATCH(Model!M178,'Branch Closure Driven Attrition'!$D$8:$G$8,TRUE))))</f>
        <v>1</v>
      </c>
      <c r="T178" s="23">
        <f>(1-IF(Model!N178=0,0,INDEX('Branch Closure Driven Attrition'!$D$9:$G$12,MATCH(Model!$B178,'Branch Closure Driven Attrition'!$C$9:$C$12,TRUE),MATCH(Model!N178,'Branch Closure Driven Attrition'!$D$8:$G$8,TRUE))))</f>
        <v>1</v>
      </c>
      <c r="U178" s="23">
        <f>(1-IF(Model!O178=0,0,INDEX('Branch Closure Driven Attrition'!$D$9:$G$12,MATCH(Model!$B178,'Branch Closure Driven Attrition'!$C$9:$C$12,TRUE),MATCH(Model!O178,'Branch Closure Driven Attrition'!$D$8:$G$8,TRUE))))</f>
        <v>1</v>
      </c>
      <c r="V178" s="23">
        <f>(1-IF(Model!P178=0,0,INDEX('Branch Closure Driven Attrition'!$D$9:$G$12,MATCH(Model!$B178,'Branch Closure Driven Attrition'!$C$9:$C$12,TRUE),MATCH(Model!P178,'Branch Closure Driven Attrition'!$D$8:$G$8,TRUE))))</f>
        <v>0.8</v>
      </c>
      <c r="W178" s="29"/>
      <c r="X178" s="23">
        <f>Model!R178</f>
        <v>1</v>
      </c>
      <c r="Y178" s="23">
        <f>IF(Model!$C178&lt;'Fee Driven Attrition'!$I$8,1-IF(Model!Y$13='Fee Driven Attrition'!$J$7,'Fee Driven Attrition'!$J$8,'Fee Driven Attrition'!$K$8),1)</f>
        <v>0.9</v>
      </c>
      <c r="Z178" s="23">
        <f>IF(Model!$C178&lt;'Fee Driven Attrition'!$I$9,1-IF(Model!Z$13='Fee Driven Attrition'!$J$7,'Fee Driven Attrition'!$J$9,'Fee Driven Attrition'!$K$9),1)</f>
        <v>0.95</v>
      </c>
      <c r="AA178" s="23">
        <f>IF(Model!$C178&lt;'Fee Driven Attrition'!$I$8,1-IF(Model!AA$13='Fee Driven Attrition'!$J$7,'Fee Driven Attrition'!$J$8,'Fee Driven Attrition'!$K$8),1)</f>
        <v>0.8</v>
      </c>
      <c r="AB178" s="23">
        <f>IF(Model!$C178&lt;'Fee Driven Attrition'!$I$9,1-IF(Model!AB$13='Fee Driven Attrition'!$J$7,'Fee Driven Attrition'!$J$9,'Fee Driven Attrition'!$K$9),1)</f>
        <v>0.85</v>
      </c>
      <c r="AC178" s="29"/>
      <c r="AD178" s="23"/>
      <c r="AE178" s="23">
        <f>INDEX(Model!$R178:$V178,,MATCH(Model!AE$14,Model!$R$14:'Model'!$V$14,FALSE))*INDEX(Model!$X178:$AB178,MATCH(Model!AE$12+Model!AE$13,Model!$X$14:$AB$14,FALSE))</f>
        <v>1</v>
      </c>
      <c r="AF178" s="23">
        <f>INDEX(Model!$R178:$V178,,MATCH(Model!AF$14,Model!$R$14:'Model'!$V$14,FALSE))*INDEX(Model!$X178:$AB178,MATCH(Model!AF$12+Model!AF$13,Model!$X$14:$AB$14,FALSE))</f>
        <v>1</v>
      </c>
      <c r="AG178" s="23">
        <f>INDEX(Model!$R178:$V178,,MATCH(Model!AG$14,Model!$R$14:'Model'!$V$14,FALSE))*INDEX(Model!$X178:$AB178,MATCH(Model!AG$12+Model!AG$13,Model!$X$14:$AB$14,FALSE))</f>
        <v>1</v>
      </c>
      <c r="AH178" s="23">
        <f>INDEX(Model!$R178:$V178,,MATCH(Model!AH$14,Model!$R$14:'Model'!$V$14,FALSE))*INDEX(Model!$X178:$AB178,MATCH(Model!AH$12+Model!AH$13,Model!$X$14:$AB$14,FALSE))</f>
        <v>1</v>
      </c>
      <c r="AI178" s="23">
        <f>INDEX(Model!$R178:$V178,,MATCH(Model!AI$14,Model!$R$14:'Model'!$V$14,FALSE))*INDEX(Model!$X178:$AB178,MATCH(Model!AI$12+Model!AI$13,Model!$X$14:$AB$14,FALSE))</f>
        <v>0.8</v>
      </c>
      <c r="AJ178" s="23">
        <f>INDEX(Model!$R178:$V178,,MATCH(Model!AJ$14,Model!$R$14:'Model'!$V$14,FALSE))*INDEX(Model!$X178:$AB178,MATCH(Model!AJ$12+Model!AJ$13,Model!$X$14:$AB$14,FALSE))</f>
        <v>0.9</v>
      </c>
      <c r="AK178" s="23">
        <f>INDEX(Model!$R178:$V178,,MATCH(Model!AK$14,Model!$R$14:'Model'!$V$14,FALSE))*INDEX(Model!$X178:$AB178,MATCH(Model!AK$12+Model!AK$13,Model!$X$14:$AB$14,FALSE))</f>
        <v>0.9</v>
      </c>
      <c r="AL178" s="23">
        <f>INDEX(Model!$R178:$V178,,MATCH(Model!AL$14,Model!$R$14:'Model'!$V$14,FALSE))*INDEX(Model!$X178:$AB178,MATCH(Model!AL$12+Model!AL$13,Model!$X$14:$AB$14,FALSE))</f>
        <v>0.9</v>
      </c>
      <c r="AM178" s="23">
        <f>INDEX(Model!$R178:$V178,,MATCH(Model!AM$14,Model!$R$14:'Model'!$V$14,FALSE))*INDEX(Model!$X178:$AB178,MATCH(Model!AM$12+Model!AM$13,Model!$X$14:$AB$14,FALSE))</f>
        <v>0.9</v>
      </c>
      <c r="AN178" s="23">
        <f>INDEX(Model!$R178:$V178,,MATCH(Model!AN$14,Model!$R$14:'Model'!$V$14,FALSE))*INDEX(Model!$X178:$AB178,MATCH(Model!AN$12+Model!AN$13,Model!$X$14:$AB$14,FALSE))</f>
        <v>0.72000000000000008</v>
      </c>
      <c r="AO178" s="23">
        <f>INDEX(Model!$R178:$V178,,MATCH(Model!AO$14,Model!$R$14:'Model'!$V$14,FALSE))*INDEX(Model!$X178:$AB178,MATCH(Model!AO$12+Model!AO$13,Model!$X$14:$AB$14,FALSE))</f>
        <v>0.95</v>
      </c>
      <c r="AP178" s="23">
        <f>INDEX(Model!$R178:$V178,,MATCH(Model!AP$14,Model!$R$14:'Model'!$V$14,FALSE))*INDEX(Model!$X178:$AB178,MATCH(Model!AP$12+Model!AP$13,Model!$X$14:$AB$14,FALSE))</f>
        <v>0.95</v>
      </c>
      <c r="AQ178" s="23">
        <f>INDEX(Model!$R178:$V178,,MATCH(Model!AQ$14,Model!$R$14:'Model'!$V$14,FALSE))*INDEX(Model!$X178:$AB178,MATCH(Model!AQ$12+Model!AQ$13,Model!$X$14:$AB$14,FALSE))</f>
        <v>0.95</v>
      </c>
      <c r="AR178" s="23">
        <f>INDEX(Model!$R178:$V178,,MATCH(Model!AR$14,Model!$R$14:'Model'!$V$14,FALSE))*INDEX(Model!$X178:$AB178,MATCH(Model!AR$12+Model!AR$13,Model!$X$14:$AB$14,FALSE))</f>
        <v>0.95</v>
      </c>
      <c r="AS178" s="23">
        <f>INDEX(Model!$R178:$V178,,MATCH(Model!AS$14,Model!$R$14:'Model'!$V$14,FALSE))*INDEX(Model!$X178:$AB178,MATCH(Model!AS$12+Model!AS$13,Model!$X$14:$AB$14,FALSE))</f>
        <v>0.76</v>
      </c>
      <c r="AT178" s="23">
        <f>INDEX(Model!$R178:$V178,,MATCH(Model!AT$14,Model!$R$14:'Model'!$V$14,FALSE))*INDEX(Model!$X178:$AB178,MATCH(Model!AT$12+Model!AT$13,Model!$X$14:$AB$14,FALSE))</f>
        <v>0.8</v>
      </c>
      <c r="AU178" s="23">
        <f>INDEX(Model!$R178:$V178,,MATCH(Model!AU$14,Model!$R$14:'Model'!$V$14,FALSE))*INDEX(Model!$X178:$AB178,MATCH(Model!AU$12+Model!AU$13,Model!$X$14:$AB$14,FALSE))</f>
        <v>0.8</v>
      </c>
      <c r="AV178" s="23">
        <f>INDEX(Model!$R178:$V178,,MATCH(Model!AV$14,Model!$R$14:'Model'!$V$14,FALSE))*INDEX(Model!$X178:$AB178,MATCH(Model!AV$12+Model!AV$13,Model!$X$14:$AB$14,FALSE))</f>
        <v>0.8</v>
      </c>
      <c r="AW178" s="23">
        <f>INDEX(Model!$R178:$V178,,MATCH(Model!AW$14,Model!$R$14:'Model'!$V$14,FALSE))*INDEX(Model!$X178:$AB178,MATCH(Model!AW$12+Model!AW$13,Model!$X$14:$AB$14,FALSE))</f>
        <v>0.8</v>
      </c>
      <c r="AX178" s="23">
        <f>INDEX(Model!$R178:$V178,,MATCH(Model!AX$14,Model!$R$14:'Model'!$V$14,FALSE))*INDEX(Model!$X178:$AB178,MATCH(Model!AX$12+Model!AX$13,Model!$X$14:$AB$14,FALSE))</f>
        <v>0.64000000000000012</v>
      </c>
      <c r="AY178" s="23">
        <f>INDEX(Model!$R178:$V178,,MATCH(Model!AY$14,Model!$R$14:'Model'!$V$14,FALSE))*INDEX(Model!$X178:$AB178,MATCH(Model!AY$12+Model!AY$13,Model!$X$14:$AB$14,FALSE))</f>
        <v>0.85</v>
      </c>
      <c r="AZ178" s="23">
        <f>INDEX(Model!$R178:$V178,,MATCH(Model!AZ$14,Model!$R$14:'Model'!$V$14,FALSE))*INDEX(Model!$X178:$AB178,MATCH(Model!AZ$12+Model!AZ$13,Model!$X$14:$AB$14,FALSE))</f>
        <v>0.85</v>
      </c>
      <c r="BA178" s="23">
        <f>INDEX(Model!$R178:$V178,,MATCH(Model!BA$14,Model!$R$14:'Model'!$V$14,FALSE))*INDEX(Model!$X178:$AB178,MATCH(Model!BA$12+Model!BA$13,Model!$X$14:$AB$14,FALSE))</f>
        <v>0.85</v>
      </c>
      <c r="BB178" s="23">
        <f>INDEX(Model!$R178:$V178,,MATCH(Model!BB$14,Model!$R$14:'Model'!$V$14,FALSE))*INDEX(Model!$X178:$AB178,MATCH(Model!BB$12+Model!BB$13,Model!$X$14:$AB$14,FALSE))</f>
        <v>0.85</v>
      </c>
      <c r="BC178" s="23">
        <f>INDEX(Model!$R178:$V178,,MATCH(Model!BC$14,Model!$R$14:'Model'!$V$14,FALSE))*INDEX(Model!$X178:$AB178,MATCH(Model!BC$12+Model!BC$13,Model!$X$14:$AB$14,FALSE))</f>
        <v>0.68</v>
      </c>
      <c r="BD178" s="60"/>
      <c r="BE178" s="33">
        <f>Model!C178*1%</f>
        <v>74.05904881493332</v>
      </c>
      <c r="BF178" s="1"/>
      <c r="BG178" s="1"/>
      <c r="BH178" s="38">
        <f>IF(Model!$C178&lt;Model!CI$12,Model!CI$13,0)</f>
        <v>0</v>
      </c>
      <c r="BI178" s="38">
        <f>IF(Model!$C178&lt;Model!CJ$12,Model!CJ$13,0)</f>
        <v>0</v>
      </c>
      <c r="BJ178" s="38">
        <f>IF(Model!$C178&lt;Model!CK$12,Model!CK$13,0)</f>
        <v>0</v>
      </c>
      <c r="BK178" s="38">
        <f>IF(Model!$C178&lt;Model!CL$12,Model!CL$13,0)</f>
        <v>0</v>
      </c>
      <c r="BL178" s="38">
        <f>IF(Model!$C178&lt;Model!CM$12,Model!CM$13,0)</f>
        <v>0</v>
      </c>
      <c r="BM178" s="38">
        <f>IF(Model!$C178&lt;Model!CN$12,Model!CN$13,0)</f>
        <v>40</v>
      </c>
      <c r="BN178" s="38">
        <f>IF(Model!$C178&lt;Model!CO$12,Model!CO$13,0)</f>
        <v>40</v>
      </c>
      <c r="BO178" s="38">
        <f>IF(Model!$C178&lt;Model!CP$12,Model!CP$13,0)</f>
        <v>40</v>
      </c>
      <c r="BP178" s="38">
        <f>IF(Model!$C178&lt;Model!CQ$12,Model!CQ$13,0)</f>
        <v>40</v>
      </c>
      <c r="BQ178" s="38">
        <f>IF(Model!$C178&lt;Model!CR$12,Model!CR$13,0)</f>
        <v>40</v>
      </c>
      <c r="BR178" s="38">
        <f>IF(Model!$C178&lt;Model!CS$12,Model!CS$13,0)</f>
        <v>40</v>
      </c>
      <c r="BS178" s="38">
        <f>IF(Model!$C178&lt;Model!CT$12,Model!CT$13,0)</f>
        <v>40</v>
      </c>
      <c r="BT178" s="38">
        <f>IF(Model!$C178&lt;Model!CU$12,Model!CU$13,0)</f>
        <v>40</v>
      </c>
      <c r="BU178" s="38">
        <f>IF(Model!$C178&lt;Model!CV$12,Model!CV$13,0)</f>
        <v>40</v>
      </c>
      <c r="BV178" s="38">
        <f>IF(Model!$C178&lt;Model!CW$12,Model!CW$13,0)</f>
        <v>40</v>
      </c>
      <c r="BW178" s="38">
        <f>IF(Model!$C178&lt;Model!CX$12,Model!CX$13,0)</f>
        <v>60</v>
      </c>
      <c r="BX178" s="38">
        <f>IF(Model!$C178&lt;Model!CY$12,Model!CY$13,0)</f>
        <v>60</v>
      </c>
      <c r="BY178" s="38">
        <f>IF(Model!$C178&lt;Model!CZ$12,Model!CZ$13,0)</f>
        <v>60</v>
      </c>
      <c r="BZ178" s="38">
        <f>IF(Model!$C178&lt;Model!DA$12,Model!DA$13,0)</f>
        <v>60</v>
      </c>
      <c r="CA178" s="38">
        <f>IF(Model!$C178&lt;Model!DB$12,Model!DB$13,0)</f>
        <v>60</v>
      </c>
      <c r="CB178" s="38">
        <f>IF(Model!$C178&lt;Model!DC$12,Model!DC$13,0)</f>
        <v>60</v>
      </c>
      <c r="CC178" s="38">
        <f>IF(Model!$C178&lt;Model!DD$12,Model!DD$13,0)</f>
        <v>60</v>
      </c>
      <c r="CD178" s="38">
        <f>IF(Model!$C178&lt;Model!DE$12,Model!DE$13,0)</f>
        <v>60</v>
      </c>
      <c r="CE178" s="38">
        <f>IF(Model!$C178&lt;Model!DF$12,Model!DF$13,0)</f>
        <v>60</v>
      </c>
      <c r="CF178" s="38">
        <f>IF(Model!$C178&lt;Model!DG$12,Model!DG$13,0)</f>
        <v>60</v>
      </c>
      <c r="CG178" s="1"/>
      <c r="CH178" s="1"/>
      <c r="CI178" s="40">
        <f>Model!$BE178+Model!BH178-50</f>
        <v>24.05904881493332</v>
      </c>
      <c r="CJ178" s="40">
        <f>Model!$BE178+Model!BI178-50</f>
        <v>24.05904881493332</v>
      </c>
      <c r="CK178" s="40">
        <f>Model!$BE178+Model!BJ178-50</f>
        <v>24.05904881493332</v>
      </c>
      <c r="CL178" s="40">
        <f>Model!$BE178+Model!BK178-50</f>
        <v>24.05904881493332</v>
      </c>
      <c r="CM178" s="40">
        <f>Model!$BE178+Model!BL178-50</f>
        <v>24.05904881493332</v>
      </c>
      <c r="CN178" s="40">
        <f>Model!$BE178+Model!BM178-50</f>
        <v>64.05904881493332</v>
      </c>
      <c r="CO178" s="40">
        <f>Model!$BE178+Model!BN178-50</f>
        <v>64.05904881493332</v>
      </c>
      <c r="CP178" s="40">
        <f>Model!$BE178+Model!BO178-50</f>
        <v>64.05904881493332</v>
      </c>
      <c r="CQ178" s="40">
        <f>Model!$BE178+Model!BP178-50</f>
        <v>64.05904881493332</v>
      </c>
      <c r="CR178" s="40">
        <f>Model!$BE178+Model!BQ178-50</f>
        <v>64.05904881493332</v>
      </c>
      <c r="CS178" s="40">
        <f>Model!$BE178+Model!BR178-50</f>
        <v>64.05904881493332</v>
      </c>
      <c r="CT178" s="40">
        <f>Model!$BE178+Model!BS178-50</f>
        <v>64.05904881493332</v>
      </c>
      <c r="CU178" s="40">
        <f>Model!$BE178+Model!BT178-50</f>
        <v>64.05904881493332</v>
      </c>
      <c r="CV178" s="40">
        <f>Model!$BE178+Model!BU178-50</f>
        <v>64.05904881493332</v>
      </c>
      <c r="CW178" s="40">
        <f>Model!$BE178+Model!BV178-50</f>
        <v>64.05904881493332</v>
      </c>
      <c r="CX178" s="40">
        <f>Model!$BE178+Model!BW178-50</f>
        <v>84.059048814933305</v>
      </c>
      <c r="CY178" s="40">
        <f>Model!$BE178+Model!BX178-50</f>
        <v>84.059048814933305</v>
      </c>
      <c r="CZ178" s="40">
        <f>Model!$BE178+Model!BY178-50</f>
        <v>84.059048814933305</v>
      </c>
      <c r="DA178" s="40">
        <f>Model!$BE178+Model!BZ178-50</f>
        <v>84.059048814933305</v>
      </c>
      <c r="DB178" s="40">
        <f>Model!$BE178+Model!CA178-50</f>
        <v>84.059048814933305</v>
      </c>
      <c r="DC178" s="40">
        <f>Model!$BE178+Model!CB178-50</f>
        <v>84.059048814933305</v>
      </c>
      <c r="DD178" s="40">
        <f>Model!$BE178+Model!CC178-50</f>
        <v>84.059048814933305</v>
      </c>
      <c r="DE178" s="40">
        <f>Model!$BE178+Model!CD178-50</f>
        <v>84.059048814933305</v>
      </c>
      <c r="DF178" s="40">
        <f>Model!$BE178+Model!CE178-50</f>
        <v>84.059048814933305</v>
      </c>
      <c r="DG178" s="40">
        <f>Model!$BE178+Model!CF178-50</f>
        <v>84.059048814933305</v>
      </c>
      <c r="DH178" s="36"/>
      <c r="DI178" s="36"/>
      <c r="DJ178" s="40">
        <f>Model!AE178*Model!CI178</f>
        <v>24.05904881493332</v>
      </c>
      <c r="DK178" s="40">
        <f>Model!AF178*Model!CJ178</f>
        <v>24.05904881493332</v>
      </c>
      <c r="DL178" s="40">
        <f>Model!AG178*Model!CK178</f>
        <v>24.05904881493332</v>
      </c>
      <c r="DM178" s="40">
        <f>Model!AH178*Model!CL178</f>
        <v>24.05904881493332</v>
      </c>
      <c r="DN178" s="40">
        <f>Model!AI178*Model!CM178</f>
        <v>19.247239051946657</v>
      </c>
      <c r="DO178" s="40">
        <f>Model!AJ178*Model!CN178</f>
        <v>57.653143933439992</v>
      </c>
      <c r="DP178" s="40">
        <f>Model!AK178*Model!CO178</f>
        <v>57.653143933439992</v>
      </c>
      <c r="DQ178" s="40">
        <f>Model!AL178*Model!CP178</f>
        <v>57.653143933439992</v>
      </c>
      <c r="DR178" s="40">
        <f>Model!AM178*Model!CQ178</f>
        <v>57.653143933439992</v>
      </c>
      <c r="DS178" s="40">
        <f>Model!AN178*Model!CR178</f>
        <v>46.122515146751994</v>
      </c>
      <c r="DT178" s="40">
        <f>Model!AO178*Model!CS178</f>
        <v>60.856096374186649</v>
      </c>
      <c r="DU178" s="40">
        <f>Model!AP178*Model!CT178</f>
        <v>60.856096374186649</v>
      </c>
      <c r="DV178" s="40">
        <f>Model!AQ178*Model!CU178</f>
        <v>60.856096374186649</v>
      </c>
      <c r="DW178" s="40">
        <f>Model!AR178*Model!CV178</f>
        <v>60.856096374186649</v>
      </c>
      <c r="DX178" s="40">
        <f>Model!AS178*Model!CW178</f>
        <v>48.684877099349322</v>
      </c>
      <c r="DY178" s="40">
        <f>Model!AT178*Model!CX178</f>
        <v>67.24723905194665</v>
      </c>
      <c r="DZ178" s="40">
        <f>Model!AU178*Model!CY178</f>
        <v>67.24723905194665</v>
      </c>
      <c r="EA178" s="40">
        <f>Model!AV178*Model!CZ178</f>
        <v>67.24723905194665</v>
      </c>
      <c r="EB178" s="40">
        <f>Model!AW178*Model!DA178</f>
        <v>67.24723905194665</v>
      </c>
      <c r="EC178" s="40">
        <f>Model!AX178*Model!DB178</f>
        <v>53.797791241557327</v>
      </c>
      <c r="ED178" s="40">
        <f>Model!AY178*Model!DC178</f>
        <v>71.450191492693307</v>
      </c>
      <c r="EE178" s="40">
        <f>Model!AZ178*Model!DD178</f>
        <v>71.450191492693307</v>
      </c>
      <c r="EF178" s="40">
        <f>Model!BA178*Model!DE178</f>
        <v>71.450191492693307</v>
      </c>
      <c r="EG178" s="40">
        <f>Model!BB178*Model!DF178</f>
        <v>71.450191492693307</v>
      </c>
      <c r="EH178" s="40">
        <f>Model!BC178*Model!DG178</f>
        <v>57.160153194154653</v>
      </c>
      <c r="EI178" s="36"/>
      <c r="EJ178" s="36"/>
      <c r="EK178" s="36"/>
      <c r="EL178" s="36"/>
      <c r="EM178" s="36"/>
      <c r="EN178" s="36"/>
      <c r="EO178" s="36"/>
      <c r="EP178" s="36"/>
      <c r="EQ178" s="36"/>
      <c r="ER178" s="36"/>
      <c r="ES178" s="36"/>
      <c r="ET178" s="36"/>
      <c r="EU178" s="36"/>
    </row>
    <row r="179" spans="1:151">
      <c r="A179">
        <v>1089</v>
      </c>
      <c r="B179" s="29">
        <f>INDEX('Customer Longevity'!$A$7:$A$206,MATCH(Scratch!A179,'Customer Longevity'!$B$7:$B$206,0))</f>
        <v>6.2235486270754938</v>
      </c>
      <c r="C179" s="3">
        <f ca="1">VLOOKUP(A179,'Average Balance'!A:B,2,FALSE)</f>
        <v>11011.065044313316</v>
      </c>
      <c r="D179" s="3"/>
      <c r="E179" s="29">
        <f>INDEX('Distance to Each Branch'!$C$7:$C$806,MATCH(Scratch!$A179&amp;Scratch!E$14,'Distance to Each Branch'!$K$7:$K$806,0))</f>
        <v>6.0952120276156725</v>
      </c>
      <c r="F179" s="29">
        <f>INDEX('Distance to Each Branch'!$C$7:$C$806,MATCH(Scratch!$A179&amp;Scratch!F$14,'Distance to Each Branch'!$K$7:$K$806,0))</f>
        <v>0.96840494470462324</v>
      </c>
      <c r="G179" s="29">
        <f>INDEX('Distance to Each Branch'!$C$7:$C$806,MATCH(Scratch!$A179&amp;Scratch!G$14,'Distance to Each Branch'!$K$7:$K$806,0))</f>
        <v>3.100780910686197</v>
      </c>
      <c r="H179" s="29">
        <f>INDEX('Distance to Each Branch'!$C$7:$C$806,MATCH(Scratch!$A179&amp;Scratch!H$14,'Distance to Each Branch'!$K$7:$K$806,0))</f>
        <v>1.8928134406517287</v>
      </c>
      <c r="I179" s="29" t="str">
        <f t="shared" si="28"/>
        <v>Branch B</v>
      </c>
      <c r="K179" s="34">
        <f>MIN(Model!E179:'Model'!H179)</f>
        <v>0.96840494470462324</v>
      </c>
      <c r="L179" s="34">
        <v>0</v>
      </c>
      <c r="M179" s="29">
        <f>IF(Model!E179=Model!$K179,SMALL(Model!$E179:'Model'!$H179,2)-Model!$K179,0)</f>
        <v>0</v>
      </c>
      <c r="N179" s="29">
        <f>IF(Model!F179=Model!$K179,SMALL(Model!$E179:'Model'!$H179,2)-Model!$K179,0)</f>
        <v>0.9244084959471055</v>
      </c>
      <c r="O179" s="29">
        <f>IF(Model!G179=Model!$K179,SMALL(Model!$E179:'Model'!$H179,2)-Model!$K179,0)</f>
        <v>0</v>
      </c>
      <c r="P179" s="29">
        <f>IF(Model!H179=Model!$K179,SMALL(Model!$E179:'Model'!$H179,2)-Model!$K179,0)</f>
        <v>0</v>
      </c>
      <c r="R179" s="23">
        <v>1</v>
      </c>
      <c r="S179" s="23">
        <f>(1-IF(Model!M179=0,0,INDEX('Branch Closure Driven Attrition'!$D$9:$G$12,MATCH(Model!$B179,'Branch Closure Driven Attrition'!$C$9:$C$12,TRUE),MATCH(Model!M179,'Branch Closure Driven Attrition'!$D$8:$G$8,TRUE))))</f>
        <v>1</v>
      </c>
      <c r="T179" s="23">
        <f>(1-IF(Model!N179=0,0,INDEX('Branch Closure Driven Attrition'!$D$9:$G$12,MATCH(Model!$B179,'Branch Closure Driven Attrition'!$C$9:$C$12,TRUE),MATCH(Model!N179,'Branch Closure Driven Attrition'!$D$8:$G$8,TRUE))))</f>
        <v>0.7</v>
      </c>
      <c r="U179" s="23">
        <f>(1-IF(Model!O179=0,0,INDEX('Branch Closure Driven Attrition'!$D$9:$G$12,MATCH(Model!$B179,'Branch Closure Driven Attrition'!$C$9:$C$12,TRUE),MATCH(Model!O179,'Branch Closure Driven Attrition'!$D$8:$G$8,TRUE))))</f>
        <v>1</v>
      </c>
      <c r="V179" s="23">
        <f>(1-IF(Model!P179=0,0,INDEX('Branch Closure Driven Attrition'!$D$9:$G$12,MATCH(Model!$B179,'Branch Closure Driven Attrition'!$C$9:$C$12,TRUE),MATCH(Model!P179,'Branch Closure Driven Attrition'!$D$8:$G$8,TRUE))))</f>
        <v>1</v>
      </c>
      <c r="W179" s="29"/>
      <c r="X179" s="23">
        <f>Model!R179</f>
        <v>1</v>
      </c>
      <c r="Y179" s="23">
        <f>IF(Model!$C179&lt;'Fee Driven Attrition'!$I$8,1-IF(Model!Y$13='Fee Driven Attrition'!$J$7,'Fee Driven Attrition'!$J$8,'Fee Driven Attrition'!$K$8),1)</f>
        <v>0.9</v>
      </c>
      <c r="Z179" s="23">
        <f>IF(Model!$C179&lt;'Fee Driven Attrition'!$I$9,1-IF(Model!Z$13='Fee Driven Attrition'!$J$7,'Fee Driven Attrition'!$J$9,'Fee Driven Attrition'!$K$9),1)</f>
        <v>0.95</v>
      </c>
      <c r="AA179" s="23">
        <f>IF(Model!$C179&lt;'Fee Driven Attrition'!$I$8,1-IF(Model!AA$13='Fee Driven Attrition'!$J$7,'Fee Driven Attrition'!$J$8,'Fee Driven Attrition'!$K$8),1)</f>
        <v>0.8</v>
      </c>
      <c r="AB179" s="23">
        <f>IF(Model!$C179&lt;'Fee Driven Attrition'!$I$9,1-IF(Model!AB$13='Fee Driven Attrition'!$J$7,'Fee Driven Attrition'!$J$9,'Fee Driven Attrition'!$K$9),1)</f>
        <v>0.85</v>
      </c>
      <c r="AC179" s="29"/>
      <c r="AD179" s="23"/>
      <c r="AE179" s="23">
        <f>INDEX(Model!$R179:$V179,,MATCH(Model!AE$14,Model!$R$14:'Model'!$V$14,FALSE))*INDEX(Model!$X179:$AB179,MATCH(Model!AE$12+Model!AE$13,Model!$X$14:$AB$14,FALSE))</f>
        <v>1</v>
      </c>
      <c r="AF179" s="23">
        <f>INDEX(Model!$R179:$V179,,MATCH(Model!AF$14,Model!$R$14:'Model'!$V$14,FALSE))*INDEX(Model!$X179:$AB179,MATCH(Model!AF$12+Model!AF$13,Model!$X$14:$AB$14,FALSE))</f>
        <v>1</v>
      </c>
      <c r="AG179" s="23">
        <f>INDEX(Model!$R179:$V179,,MATCH(Model!AG$14,Model!$R$14:'Model'!$V$14,FALSE))*INDEX(Model!$X179:$AB179,MATCH(Model!AG$12+Model!AG$13,Model!$X$14:$AB$14,FALSE))</f>
        <v>0.7</v>
      </c>
      <c r="AH179" s="23">
        <f>INDEX(Model!$R179:$V179,,MATCH(Model!AH$14,Model!$R$14:'Model'!$V$14,FALSE))*INDEX(Model!$X179:$AB179,MATCH(Model!AH$12+Model!AH$13,Model!$X$14:$AB$14,FALSE))</f>
        <v>1</v>
      </c>
      <c r="AI179" s="23">
        <f>INDEX(Model!$R179:$V179,,MATCH(Model!AI$14,Model!$R$14:'Model'!$V$14,FALSE))*INDEX(Model!$X179:$AB179,MATCH(Model!AI$12+Model!AI$13,Model!$X$14:$AB$14,FALSE))</f>
        <v>1</v>
      </c>
      <c r="AJ179" s="23">
        <f>INDEX(Model!$R179:$V179,,MATCH(Model!AJ$14,Model!$R$14:'Model'!$V$14,FALSE))*INDEX(Model!$X179:$AB179,MATCH(Model!AJ$12+Model!AJ$13,Model!$X$14:$AB$14,FALSE))</f>
        <v>0.9</v>
      </c>
      <c r="AK179" s="23">
        <f>INDEX(Model!$R179:$V179,,MATCH(Model!AK$14,Model!$R$14:'Model'!$V$14,FALSE))*INDEX(Model!$X179:$AB179,MATCH(Model!AK$12+Model!AK$13,Model!$X$14:$AB$14,FALSE))</f>
        <v>0.9</v>
      </c>
      <c r="AL179" s="23">
        <f>INDEX(Model!$R179:$V179,,MATCH(Model!AL$14,Model!$R$14:'Model'!$V$14,FALSE))*INDEX(Model!$X179:$AB179,MATCH(Model!AL$12+Model!AL$13,Model!$X$14:$AB$14,FALSE))</f>
        <v>0.63</v>
      </c>
      <c r="AM179" s="23">
        <f>INDEX(Model!$R179:$V179,,MATCH(Model!AM$14,Model!$R$14:'Model'!$V$14,FALSE))*INDEX(Model!$X179:$AB179,MATCH(Model!AM$12+Model!AM$13,Model!$X$14:$AB$14,FALSE))</f>
        <v>0.9</v>
      </c>
      <c r="AN179" s="23">
        <f>INDEX(Model!$R179:$V179,,MATCH(Model!AN$14,Model!$R$14:'Model'!$V$14,FALSE))*INDEX(Model!$X179:$AB179,MATCH(Model!AN$12+Model!AN$13,Model!$X$14:$AB$14,FALSE))</f>
        <v>0.9</v>
      </c>
      <c r="AO179" s="23">
        <f>INDEX(Model!$R179:$V179,,MATCH(Model!AO$14,Model!$R$14:'Model'!$V$14,FALSE))*INDEX(Model!$X179:$AB179,MATCH(Model!AO$12+Model!AO$13,Model!$X$14:$AB$14,FALSE))</f>
        <v>0.95</v>
      </c>
      <c r="AP179" s="23">
        <f>INDEX(Model!$R179:$V179,,MATCH(Model!AP$14,Model!$R$14:'Model'!$V$14,FALSE))*INDEX(Model!$X179:$AB179,MATCH(Model!AP$12+Model!AP$13,Model!$X$14:$AB$14,FALSE))</f>
        <v>0.95</v>
      </c>
      <c r="AQ179" s="23">
        <f>INDEX(Model!$R179:$V179,,MATCH(Model!AQ$14,Model!$R$14:'Model'!$V$14,FALSE))*INDEX(Model!$X179:$AB179,MATCH(Model!AQ$12+Model!AQ$13,Model!$X$14:$AB$14,FALSE))</f>
        <v>0.66499999999999992</v>
      </c>
      <c r="AR179" s="23">
        <f>INDEX(Model!$R179:$V179,,MATCH(Model!AR$14,Model!$R$14:'Model'!$V$14,FALSE))*INDEX(Model!$X179:$AB179,MATCH(Model!AR$12+Model!AR$13,Model!$X$14:$AB$14,FALSE))</f>
        <v>0.95</v>
      </c>
      <c r="AS179" s="23">
        <f>INDEX(Model!$R179:$V179,,MATCH(Model!AS$14,Model!$R$14:'Model'!$V$14,FALSE))*INDEX(Model!$X179:$AB179,MATCH(Model!AS$12+Model!AS$13,Model!$X$14:$AB$14,FALSE))</f>
        <v>0.95</v>
      </c>
      <c r="AT179" s="23">
        <f>INDEX(Model!$R179:$V179,,MATCH(Model!AT$14,Model!$R$14:'Model'!$V$14,FALSE))*INDEX(Model!$X179:$AB179,MATCH(Model!AT$12+Model!AT$13,Model!$X$14:$AB$14,FALSE))</f>
        <v>0.8</v>
      </c>
      <c r="AU179" s="23">
        <f>INDEX(Model!$R179:$V179,,MATCH(Model!AU$14,Model!$R$14:'Model'!$V$14,FALSE))*INDEX(Model!$X179:$AB179,MATCH(Model!AU$12+Model!AU$13,Model!$X$14:$AB$14,FALSE))</f>
        <v>0.8</v>
      </c>
      <c r="AV179" s="23">
        <f>INDEX(Model!$R179:$V179,,MATCH(Model!AV$14,Model!$R$14:'Model'!$V$14,FALSE))*INDEX(Model!$X179:$AB179,MATCH(Model!AV$12+Model!AV$13,Model!$X$14:$AB$14,FALSE))</f>
        <v>0.55999999999999994</v>
      </c>
      <c r="AW179" s="23">
        <f>INDEX(Model!$R179:$V179,,MATCH(Model!AW$14,Model!$R$14:'Model'!$V$14,FALSE))*INDEX(Model!$X179:$AB179,MATCH(Model!AW$12+Model!AW$13,Model!$X$14:$AB$14,FALSE))</f>
        <v>0.8</v>
      </c>
      <c r="AX179" s="23">
        <f>INDEX(Model!$R179:$V179,,MATCH(Model!AX$14,Model!$R$14:'Model'!$V$14,FALSE))*INDEX(Model!$X179:$AB179,MATCH(Model!AX$12+Model!AX$13,Model!$X$14:$AB$14,FALSE))</f>
        <v>0.8</v>
      </c>
      <c r="AY179" s="23">
        <f>INDEX(Model!$R179:$V179,,MATCH(Model!AY$14,Model!$R$14:'Model'!$V$14,FALSE))*INDEX(Model!$X179:$AB179,MATCH(Model!AY$12+Model!AY$13,Model!$X$14:$AB$14,FALSE))</f>
        <v>0.85</v>
      </c>
      <c r="AZ179" s="23">
        <f>INDEX(Model!$R179:$V179,,MATCH(Model!AZ$14,Model!$R$14:'Model'!$V$14,FALSE))*INDEX(Model!$X179:$AB179,MATCH(Model!AZ$12+Model!AZ$13,Model!$X$14:$AB$14,FALSE))</f>
        <v>0.85</v>
      </c>
      <c r="BA179" s="23">
        <f>INDEX(Model!$R179:$V179,,MATCH(Model!BA$14,Model!$R$14:'Model'!$V$14,FALSE))*INDEX(Model!$X179:$AB179,MATCH(Model!BA$12+Model!BA$13,Model!$X$14:$AB$14,FALSE))</f>
        <v>0.59499999999999997</v>
      </c>
      <c r="BB179" s="23">
        <f>INDEX(Model!$R179:$V179,,MATCH(Model!BB$14,Model!$R$14:'Model'!$V$14,FALSE))*INDEX(Model!$X179:$AB179,MATCH(Model!BB$12+Model!BB$13,Model!$X$14:$AB$14,FALSE))</f>
        <v>0.85</v>
      </c>
      <c r="BC179" s="23">
        <f>INDEX(Model!$R179:$V179,,MATCH(Model!BC$14,Model!$R$14:'Model'!$V$14,FALSE))*INDEX(Model!$X179:$AB179,MATCH(Model!BC$12+Model!BC$13,Model!$X$14:$AB$14,FALSE))</f>
        <v>0.85</v>
      </c>
      <c r="BD179" s="60"/>
      <c r="BE179" s="33">
        <f>Model!C179*1%</f>
        <v>110.11065044313317</v>
      </c>
      <c r="BF179" s="1"/>
      <c r="BG179" s="1"/>
      <c r="BH179" s="38">
        <f>IF(Model!$C179&lt;Model!CI$12,Model!CI$13,0)</f>
        <v>0</v>
      </c>
      <c r="BI179" s="38">
        <f>IF(Model!$C179&lt;Model!CJ$12,Model!CJ$13,0)</f>
        <v>0</v>
      </c>
      <c r="BJ179" s="38">
        <f>IF(Model!$C179&lt;Model!CK$12,Model!CK$13,0)</f>
        <v>0</v>
      </c>
      <c r="BK179" s="38">
        <f>IF(Model!$C179&lt;Model!CL$12,Model!CL$13,0)</f>
        <v>0</v>
      </c>
      <c r="BL179" s="38">
        <f>IF(Model!$C179&lt;Model!CM$12,Model!CM$13,0)</f>
        <v>0</v>
      </c>
      <c r="BM179" s="38">
        <f>IF(Model!$C179&lt;Model!CN$12,Model!CN$13,0)</f>
        <v>40</v>
      </c>
      <c r="BN179" s="38">
        <f>IF(Model!$C179&lt;Model!CO$12,Model!CO$13,0)</f>
        <v>40</v>
      </c>
      <c r="BO179" s="38">
        <f>IF(Model!$C179&lt;Model!CP$12,Model!CP$13,0)</f>
        <v>40</v>
      </c>
      <c r="BP179" s="38">
        <f>IF(Model!$C179&lt;Model!CQ$12,Model!CQ$13,0)</f>
        <v>40</v>
      </c>
      <c r="BQ179" s="38">
        <f>IF(Model!$C179&lt;Model!CR$12,Model!CR$13,0)</f>
        <v>40</v>
      </c>
      <c r="BR179" s="38">
        <f>IF(Model!$C179&lt;Model!CS$12,Model!CS$13,0)</f>
        <v>40</v>
      </c>
      <c r="BS179" s="38">
        <f>IF(Model!$C179&lt;Model!CT$12,Model!CT$13,0)</f>
        <v>40</v>
      </c>
      <c r="BT179" s="38">
        <f>IF(Model!$C179&lt;Model!CU$12,Model!CU$13,0)</f>
        <v>40</v>
      </c>
      <c r="BU179" s="38">
        <f>IF(Model!$C179&lt;Model!CV$12,Model!CV$13,0)</f>
        <v>40</v>
      </c>
      <c r="BV179" s="38">
        <f>IF(Model!$C179&lt;Model!CW$12,Model!CW$13,0)</f>
        <v>40</v>
      </c>
      <c r="BW179" s="38">
        <f>IF(Model!$C179&lt;Model!CX$12,Model!CX$13,0)</f>
        <v>60</v>
      </c>
      <c r="BX179" s="38">
        <f>IF(Model!$C179&lt;Model!CY$12,Model!CY$13,0)</f>
        <v>60</v>
      </c>
      <c r="BY179" s="38">
        <f>IF(Model!$C179&lt;Model!CZ$12,Model!CZ$13,0)</f>
        <v>60</v>
      </c>
      <c r="BZ179" s="38">
        <f>IF(Model!$C179&lt;Model!DA$12,Model!DA$13,0)</f>
        <v>60</v>
      </c>
      <c r="CA179" s="38">
        <f>IF(Model!$C179&lt;Model!DB$12,Model!DB$13,0)</f>
        <v>60</v>
      </c>
      <c r="CB179" s="38">
        <f>IF(Model!$C179&lt;Model!DC$12,Model!DC$13,0)</f>
        <v>60</v>
      </c>
      <c r="CC179" s="38">
        <f>IF(Model!$C179&lt;Model!DD$12,Model!DD$13,0)</f>
        <v>60</v>
      </c>
      <c r="CD179" s="38">
        <f>IF(Model!$C179&lt;Model!DE$12,Model!DE$13,0)</f>
        <v>60</v>
      </c>
      <c r="CE179" s="38">
        <f>IF(Model!$C179&lt;Model!DF$12,Model!DF$13,0)</f>
        <v>60</v>
      </c>
      <c r="CF179" s="38">
        <f>IF(Model!$C179&lt;Model!DG$12,Model!DG$13,0)</f>
        <v>60</v>
      </c>
      <c r="CG179" s="1"/>
      <c r="CH179" s="1"/>
      <c r="CI179" s="40">
        <f>Model!$BE179+Model!BH179-50</f>
        <v>60.110650443133167</v>
      </c>
      <c r="CJ179" s="40">
        <f>Model!$BE179+Model!BI179-50</f>
        <v>60.110650443133167</v>
      </c>
      <c r="CK179" s="40">
        <f>Model!$BE179+Model!BJ179-50</f>
        <v>60.110650443133167</v>
      </c>
      <c r="CL179" s="40">
        <f>Model!$BE179+Model!BK179-50</f>
        <v>60.110650443133167</v>
      </c>
      <c r="CM179" s="40">
        <f>Model!$BE179+Model!BL179-50</f>
        <v>60.110650443133167</v>
      </c>
      <c r="CN179" s="40">
        <f>Model!$BE179+Model!BM179-50</f>
        <v>100.11065044313318</v>
      </c>
      <c r="CO179" s="40">
        <f>Model!$BE179+Model!BN179-50</f>
        <v>100.11065044313318</v>
      </c>
      <c r="CP179" s="40">
        <f>Model!$BE179+Model!BO179-50</f>
        <v>100.11065044313318</v>
      </c>
      <c r="CQ179" s="40">
        <f>Model!$BE179+Model!BP179-50</f>
        <v>100.11065044313318</v>
      </c>
      <c r="CR179" s="40">
        <f>Model!$BE179+Model!BQ179-50</f>
        <v>100.11065044313318</v>
      </c>
      <c r="CS179" s="40">
        <f>Model!$BE179+Model!BR179-50</f>
        <v>100.11065044313318</v>
      </c>
      <c r="CT179" s="40">
        <f>Model!$BE179+Model!BS179-50</f>
        <v>100.11065044313318</v>
      </c>
      <c r="CU179" s="40">
        <f>Model!$BE179+Model!BT179-50</f>
        <v>100.11065044313318</v>
      </c>
      <c r="CV179" s="40">
        <f>Model!$BE179+Model!BU179-50</f>
        <v>100.11065044313318</v>
      </c>
      <c r="CW179" s="40">
        <f>Model!$BE179+Model!BV179-50</f>
        <v>100.11065044313318</v>
      </c>
      <c r="CX179" s="40">
        <f>Model!$BE179+Model!BW179-50</f>
        <v>120.11065044313318</v>
      </c>
      <c r="CY179" s="40">
        <f>Model!$BE179+Model!BX179-50</f>
        <v>120.11065044313318</v>
      </c>
      <c r="CZ179" s="40">
        <f>Model!$BE179+Model!BY179-50</f>
        <v>120.11065044313318</v>
      </c>
      <c r="DA179" s="40">
        <f>Model!$BE179+Model!BZ179-50</f>
        <v>120.11065044313318</v>
      </c>
      <c r="DB179" s="40">
        <f>Model!$BE179+Model!CA179-50</f>
        <v>120.11065044313318</v>
      </c>
      <c r="DC179" s="40">
        <f>Model!$BE179+Model!CB179-50</f>
        <v>120.11065044313318</v>
      </c>
      <c r="DD179" s="40">
        <f>Model!$BE179+Model!CC179-50</f>
        <v>120.11065044313318</v>
      </c>
      <c r="DE179" s="40">
        <f>Model!$BE179+Model!CD179-50</f>
        <v>120.11065044313318</v>
      </c>
      <c r="DF179" s="40">
        <f>Model!$BE179+Model!CE179-50</f>
        <v>120.11065044313318</v>
      </c>
      <c r="DG179" s="40">
        <f>Model!$BE179+Model!CF179-50</f>
        <v>120.11065044313318</v>
      </c>
      <c r="DH179" s="36"/>
      <c r="DI179" s="36"/>
      <c r="DJ179" s="40">
        <f>Model!AE179*Model!CI179</f>
        <v>60.110650443133167</v>
      </c>
      <c r="DK179" s="40">
        <f>Model!AF179*Model!CJ179</f>
        <v>60.110650443133167</v>
      </c>
      <c r="DL179" s="40">
        <f>Model!AG179*Model!CK179</f>
        <v>42.077455310193216</v>
      </c>
      <c r="DM179" s="40">
        <f>Model!AH179*Model!CL179</f>
        <v>60.110650443133167</v>
      </c>
      <c r="DN179" s="40">
        <f>Model!AI179*Model!CM179</f>
        <v>60.110650443133167</v>
      </c>
      <c r="DO179" s="40">
        <f>Model!AJ179*Model!CN179</f>
        <v>90.099585398819869</v>
      </c>
      <c r="DP179" s="40">
        <f>Model!AK179*Model!CO179</f>
        <v>90.099585398819869</v>
      </c>
      <c r="DQ179" s="40">
        <f>Model!AL179*Model!CP179</f>
        <v>63.069709779173905</v>
      </c>
      <c r="DR179" s="40">
        <f>Model!AM179*Model!CQ179</f>
        <v>90.099585398819869</v>
      </c>
      <c r="DS179" s="40">
        <f>Model!AN179*Model!CR179</f>
        <v>90.099585398819869</v>
      </c>
      <c r="DT179" s="40">
        <f>Model!AO179*Model!CS179</f>
        <v>95.105117920976511</v>
      </c>
      <c r="DU179" s="40">
        <f>Model!AP179*Model!CT179</f>
        <v>95.105117920976511</v>
      </c>
      <c r="DV179" s="40">
        <f>Model!AQ179*Model!CU179</f>
        <v>66.573582544683561</v>
      </c>
      <c r="DW179" s="40">
        <f>Model!AR179*Model!CV179</f>
        <v>95.105117920976511</v>
      </c>
      <c r="DX179" s="40">
        <f>Model!AS179*Model!CW179</f>
        <v>95.105117920976511</v>
      </c>
      <c r="DY179" s="40">
        <f>Model!AT179*Model!CX179</f>
        <v>96.088520354506556</v>
      </c>
      <c r="DZ179" s="40">
        <f>Model!AU179*Model!CY179</f>
        <v>96.088520354506556</v>
      </c>
      <c r="EA179" s="40">
        <f>Model!AV179*Model!CZ179</f>
        <v>67.26196424815457</v>
      </c>
      <c r="EB179" s="40">
        <f>Model!AW179*Model!DA179</f>
        <v>96.088520354506556</v>
      </c>
      <c r="EC179" s="40">
        <f>Model!AX179*Model!DB179</f>
        <v>96.088520354506556</v>
      </c>
      <c r="ED179" s="40">
        <f>Model!AY179*Model!DC179</f>
        <v>102.0940528766632</v>
      </c>
      <c r="EE179" s="40">
        <f>Model!AZ179*Model!DD179</f>
        <v>102.0940528766632</v>
      </c>
      <c r="EF179" s="40">
        <f>Model!BA179*Model!DE179</f>
        <v>71.465837013664242</v>
      </c>
      <c r="EG179" s="40">
        <f>Model!BB179*Model!DF179</f>
        <v>102.0940528766632</v>
      </c>
      <c r="EH179" s="40">
        <f>Model!BC179*Model!DG179</f>
        <v>102.0940528766632</v>
      </c>
      <c r="EI179" s="36"/>
      <c r="EJ179" s="36"/>
      <c r="EK179" s="36"/>
      <c r="EL179" s="36"/>
      <c r="EM179" s="36"/>
      <c r="EN179" s="36"/>
      <c r="EO179" s="36"/>
      <c r="EP179" s="36"/>
      <c r="EQ179" s="36"/>
      <c r="ER179" s="36"/>
      <c r="ES179" s="36"/>
      <c r="ET179" s="36"/>
      <c r="EU179" s="36"/>
    </row>
    <row r="180" spans="1:151">
      <c r="A180">
        <v>1041</v>
      </c>
      <c r="B180" s="29">
        <f>INDEX('Customer Longevity'!$A$7:$A$206,MATCH(Scratch!A180,'Customer Longevity'!$B$7:$B$206,0))</f>
        <v>5.6820015587534254</v>
      </c>
      <c r="C180" s="3">
        <f ca="1">VLOOKUP(A180,'Average Balance'!A:B,2,FALSE)</f>
        <v>7092.3560301918451</v>
      </c>
      <c r="D180" s="3"/>
      <c r="E180" s="29">
        <f>INDEX('Distance to Each Branch'!$C$7:$C$806,MATCH(Scratch!$A180&amp;Scratch!E$14,'Distance to Each Branch'!$K$7:$K$806,0))</f>
        <v>2.6671337553730048</v>
      </c>
      <c r="F180" s="29">
        <f>INDEX('Distance to Each Branch'!$C$7:$C$806,MATCH(Scratch!$A180&amp;Scratch!F$14,'Distance to Each Branch'!$K$7:$K$806,0))</f>
        <v>1.5694602942355571</v>
      </c>
      <c r="G180" s="29">
        <f>INDEX('Distance to Each Branch'!$C$7:$C$806,MATCH(Scratch!$A180&amp;Scratch!G$14,'Distance to Each Branch'!$K$7:$K$806,0))</f>
        <v>1.3750603403019275</v>
      </c>
      <c r="H180" s="29">
        <f>INDEX('Distance to Each Branch'!$C$7:$C$806,MATCH(Scratch!$A180&amp;Scratch!H$14,'Distance to Each Branch'!$K$7:$K$806,0))</f>
        <v>0.45432298888215417</v>
      </c>
      <c r="I180" s="29" t="str">
        <f t="shared" si="28"/>
        <v>Branch D</v>
      </c>
      <c r="K180" s="34">
        <f>MIN(Model!E180:'Model'!H180)</f>
        <v>0.45432298888215417</v>
      </c>
      <c r="L180" s="34">
        <v>0</v>
      </c>
      <c r="M180" s="29">
        <f>IF(Model!E180=Model!$K180,SMALL(Model!$E180:'Model'!$H180,2)-Model!$K180,0)</f>
        <v>0</v>
      </c>
      <c r="N180" s="29">
        <f>IF(Model!F180=Model!$K180,SMALL(Model!$E180:'Model'!$H180,2)-Model!$K180,0)</f>
        <v>0</v>
      </c>
      <c r="O180" s="29">
        <f>IF(Model!G180=Model!$K180,SMALL(Model!$E180:'Model'!$H180,2)-Model!$K180,0)</f>
        <v>0</v>
      </c>
      <c r="P180" s="29">
        <f>IF(Model!H180=Model!$K180,SMALL(Model!$E180:'Model'!$H180,2)-Model!$K180,0)</f>
        <v>0.92073735141977331</v>
      </c>
      <c r="R180" s="23">
        <v>1</v>
      </c>
      <c r="S180" s="23">
        <f>(1-IF(Model!M180=0,0,INDEX('Branch Closure Driven Attrition'!$D$9:$G$12,MATCH(Model!$B180,'Branch Closure Driven Attrition'!$C$9:$C$12,TRUE),MATCH(Model!M180,'Branch Closure Driven Attrition'!$D$8:$G$8,TRUE))))</f>
        <v>1</v>
      </c>
      <c r="T180" s="23">
        <f>(1-IF(Model!N180=0,0,INDEX('Branch Closure Driven Attrition'!$D$9:$G$12,MATCH(Model!$B180,'Branch Closure Driven Attrition'!$C$9:$C$12,TRUE),MATCH(Model!N180,'Branch Closure Driven Attrition'!$D$8:$G$8,TRUE))))</f>
        <v>1</v>
      </c>
      <c r="U180" s="23">
        <f>(1-IF(Model!O180=0,0,INDEX('Branch Closure Driven Attrition'!$D$9:$G$12,MATCH(Model!$B180,'Branch Closure Driven Attrition'!$C$9:$C$12,TRUE),MATCH(Model!O180,'Branch Closure Driven Attrition'!$D$8:$G$8,TRUE))))</f>
        <v>1</v>
      </c>
      <c r="V180" s="23">
        <f>(1-IF(Model!P180=0,0,INDEX('Branch Closure Driven Attrition'!$D$9:$G$12,MATCH(Model!$B180,'Branch Closure Driven Attrition'!$C$9:$C$12,TRUE),MATCH(Model!P180,'Branch Closure Driven Attrition'!$D$8:$G$8,TRUE))))</f>
        <v>0.7</v>
      </c>
      <c r="W180" s="29"/>
      <c r="X180" s="23">
        <f>Model!R180</f>
        <v>1</v>
      </c>
      <c r="Y180" s="23">
        <f>IF(Model!$C180&lt;'Fee Driven Attrition'!$I$8,1-IF(Model!Y$13='Fee Driven Attrition'!$J$7,'Fee Driven Attrition'!$J$8,'Fee Driven Attrition'!$K$8),1)</f>
        <v>0.9</v>
      </c>
      <c r="Z180" s="23">
        <f>IF(Model!$C180&lt;'Fee Driven Attrition'!$I$9,1-IF(Model!Z$13='Fee Driven Attrition'!$J$7,'Fee Driven Attrition'!$J$9,'Fee Driven Attrition'!$K$9),1)</f>
        <v>0.95</v>
      </c>
      <c r="AA180" s="23">
        <f>IF(Model!$C180&lt;'Fee Driven Attrition'!$I$8,1-IF(Model!AA$13='Fee Driven Attrition'!$J$7,'Fee Driven Attrition'!$J$8,'Fee Driven Attrition'!$K$8),1)</f>
        <v>0.8</v>
      </c>
      <c r="AB180" s="23">
        <f>IF(Model!$C180&lt;'Fee Driven Attrition'!$I$9,1-IF(Model!AB$13='Fee Driven Attrition'!$J$7,'Fee Driven Attrition'!$J$9,'Fee Driven Attrition'!$K$9),1)</f>
        <v>0.85</v>
      </c>
      <c r="AC180" s="29"/>
      <c r="AD180" s="23"/>
      <c r="AE180" s="23">
        <f>INDEX(Model!$R180:$V180,,MATCH(Model!AE$14,Model!$R$14:'Model'!$V$14,FALSE))*INDEX(Model!$X180:$AB180,MATCH(Model!AE$12+Model!AE$13,Model!$X$14:$AB$14,FALSE))</f>
        <v>1</v>
      </c>
      <c r="AF180" s="23">
        <f>INDEX(Model!$R180:$V180,,MATCH(Model!AF$14,Model!$R$14:'Model'!$V$14,FALSE))*INDEX(Model!$X180:$AB180,MATCH(Model!AF$12+Model!AF$13,Model!$X$14:$AB$14,FALSE))</f>
        <v>1</v>
      </c>
      <c r="AG180" s="23">
        <f>INDEX(Model!$R180:$V180,,MATCH(Model!AG$14,Model!$R$14:'Model'!$V$14,FALSE))*INDEX(Model!$X180:$AB180,MATCH(Model!AG$12+Model!AG$13,Model!$X$14:$AB$14,FALSE))</f>
        <v>1</v>
      </c>
      <c r="AH180" s="23">
        <f>INDEX(Model!$R180:$V180,,MATCH(Model!AH$14,Model!$R$14:'Model'!$V$14,FALSE))*INDEX(Model!$X180:$AB180,MATCH(Model!AH$12+Model!AH$13,Model!$X$14:$AB$14,FALSE))</f>
        <v>1</v>
      </c>
      <c r="AI180" s="23">
        <f>INDEX(Model!$R180:$V180,,MATCH(Model!AI$14,Model!$R$14:'Model'!$V$14,FALSE))*INDEX(Model!$X180:$AB180,MATCH(Model!AI$12+Model!AI$13,Model!$X$14:$AB$14,FALSE))</f>
        <v>0.7</v>
      </c>
      <c r="AJ180" s="23">
        <f>INDEX(Model!$R180:$V180,,MATCH(Model!AJ$14,Model!$R$14:'Model'!$V$14,FALSE))*INDEX(Model!$X180:$AB180,MATCH(Model!AJ$12+Model!AJ$13,Model!$X$14:$AB$14,FALSE))</f>
        <v>0.9</v>
      </c>
      <c r="AK180" s="23">
        <f>INDEX(Model!$R180:$V180,,MATCH(Model!AK$14,Model!$R$14:'Model'!$V$14,FALSE))*INDEX(Model!$X180:$AB180,MATCH(Model!AK$12+Model!AK$13,Model!$X$14:$AB$14,FALSE))</f>
        <v>0.9</v>
      </c>
      <c r="AL180" s="23">
        <f>INDEX(Model!$R180:$V180,,MATCH(Model!AL$14,Model!$R$14:'Model'!$V$14,FALSE))*INDEX(Model!$X180:$AB180,MATCH(Model!AL$12+Model!AL$13,Model!$X$14:$AB$14,FALSE))</f>
        <v>0.9</v>
      </c>
      <c r="AM180" s="23">
        <f>INDEX(Model!$R180:$V180,,MATCH(Model!AM$14,Model!$R$14:'Model'!$V$14,FALSE))*INDEX(Model!$X180:$AB180,MATCH(Model!AM$12+Model!AM$13,Model!$X$14:$AB$14,FALSE))</f>
        <v>0.9</v>
      </c>
      <c r="AN180" s="23">
        <f>INDEX(Model!$R180:$V180,,MATCH(Model!AN$14,Model!$R$14:'Model'!$V$14,FALSE))*INDEX(Model!$X180:$AB180,MATCH(Model!AN$12+Model!AN$13,Model!$X$14:$AB$14,FALSE))</f>
        <v>0.63</v>
      </c>
      <c r="AO180" s="23">
        <f>INDEX(Model!$R180:$V180,,MATCH(Model!AO$14,Model!$R$14:'Model'!$V$14,FALSE))*INDEX(Model!$X180:$AB180,MATCH(Model!AO$12+Model!AO$13,Model!$X$14:$AB$14,FALSE))</f>
        <v>0.95</v>
      </c>
      <c r="AP180" s="23">
        <f>INDEX(Model!$R180:$V180,,MATCH(Model!AP$14,Model!$R$14:'Model'!$V$14,FALSE))*INDEX(Model!$X180:$AB180,MATCH(Model!AP$12+Model!AP$13,Model!$X$14:$AB$14,FALSE))</f>
        <v>0.95</v>
      </c>
      <c r="AQ180" s="23">
        <f>INDEX(Model!$R180:$V180,,MATCH(Model!AQ$14,Model!$R$14:'Model'!$V$14,FALSE))*INDEX(Model!$X180:$AB180,MATCH(Model!AQ$12+Model!AQ$13,Model!$X$14:$AB$14,FALSE))</f>
        <v>0.95</v>
      </c>
      <c r="AR180" s="23">
        <f>INDEX(Model!$R180:$V180,,MATCH(Model!AR$14,Model!$R$14:'Model'!$V$14,FALSE))*INDEX(Model!$X180:$AB180,MATCH(Model!AR$12+Model!AR$13,Model!$X$14:$AB$14,FALSE))</f>
        <v>0.95</v>
      </c>
      <c r="AS180" s="23">
        <f>INDEX(Model!$R180:$V180,,MATCH(Model!AS$14,Model!$R$14:'Model'!$V$14,FALSE))*INDEX(Model!$X180:$AB180,MATCH(Model!AS$12+Model!AS$13,Model!$X$14:$AB$14,FALSE))</f>
        <v>0.66499999999999992</v>
      </c>
      <c r="AT180" s="23">
        <f>INDEX(Model!$R180:$V180,,MATCH(Model!AT$14,Model!$R$14:'Model'!$V$14,FALSE))*INDEX(Model!$X180:$AB180,MATCH(Model!AT$12+Model!AT$13,Model!$X$14:$AB$14,FALSE))</f>
        <v>0.8</v>
      </c>
      <c r="AU180" s="23">
        <f>INDEX(Model!$R180:$V180,,MATCH(Model!AU$14,Model!$R$14:'Model'!$V$14,FALSE))*INDEX(Model!$X180:$AB180,MATCH(Model!AU$12+Model!AU$13,Model!$X$14:$AB$14,FALSE))</f>
        <v>0.8</v>
      </c>
      <c r="AV180" s="23">
        <f>INDEX(Model!$R180:$V180,,MATCH(Model!AV$14,Model!$R$14:'Model'!$V$14,FALSE))*INDEX(Model!$X180:$AB180,MATCH(Model!AV$12+Model!AV$13,Model!$X$14:$AB$14,FALSE))</f>
        <v>0.8</v>
      </c>
      <c r="AW180" s="23">
        <f>INDEX(Model!$R180:$V180,,MATCH(Model!AW$14,Model!$R$14:'Model'!$V$14,FALSE))*INDEX(Model!$X180:$AB180,MATCH(Model!AW$12+Model!AW$13,Model!$X$14:$AB$14,FALSE))</f>
        <v>0.8</v>
      </c>
      <c r="AX180" s="23">
        <f>INDEX(Model!$R180:$V180,,MATCH(Model!AX$14,Model!$R$14:'Model'!$V$14,FALSE))*INDEX(Model!$X180:$AB180,MATCH(Model!AX$12+Model!AX$13,Model!$X$14:$AB$14,FALSE))</f>
        <v>0.55999999999999994</v>
      </c>
      <c r="AY180" s="23">
        <f>INDEX(Model!$R180:$V180,,MATCH(Model!AY$14,Model!$R$14:'Model'!$V$14,FALSE))*INDEX(Model!$X180:$AB180,MATCH(Model!AY$12+Model!AY$13,Model!$X$14:$AB$14,FALSE))</f>
        <v>0.85</v>
      </c>
      <c r="AZ180" s="23">
        <f>INDEX(Model!$R180:$V180,,MATCH(Model!AZ$14,Model!$R$14:'Model'!$V$14,FALSE))*INDEX(Model!$X180:$AB180,MATCH(Model!AZ$12+Model!AZ$13,Model!$X$14:$AB$14,FALSE))</f>
        <v>0.85</v>
      </c>
      <c r="BA180" s="23">
        <f>INDEX(Model!$R180:$V180,,MATCH(Model!BA$14,Model!$R$14:'Model'!$V$14,FALSE))*INDEX(Model!$X180:$AB180,MATCH(Model!BA$12+Model!BA$13,Model!$X$14:$AB$14,FALSE))</f>
        <v>0.85</v>
      </c>
      <c r="BB180" s="23">
        <f>INDEX(Model!$R180:$V180,,MATCH(Model!BB$14,Model!$R$14:'Model'!$V$14,FALSE))*INDEX(Model!$X180:$AB180,MATCH(Model!BB$12+Model!BB$13,Model!$X$14:$AB$14,FALSE))</f>
        <v>0.85</v>
      </c>
      <c r="BC180" s="23">
        <f>INDEX(Model!$R180:$V180,,MATCH(Model!BC$14,Model!$R$14:'Model'!$V$14,FALSE))*INDEX(Model!$X180:$AB180,MATCH(Model!BC$12+Model!BC$13,Model!$X$14:$AB$14,FALSE))</f>
        <v>0.59499999999999997</v>
      </c>
      <c r="BD180" s="60"/>
      <c r="BE180" s="33">
        <f>Model!C180*1%</f>
        <v>70.923560301918457</v>
      </c>
      <c r="BF180" s="1"/>
      <c r="BG180" s="1"/>
      <c r="BH180" s="38">
        <f>IF(Model!$C180&lt;Model!CI$12,Model!CI$13,0)</f>
        <v>0</v>
      </c>
      <c r="BI180" s="38">
        <f>IF(Model!$C180&lt;Model!CJ$12,Model!CJ$13,0)</f>
        <v>0</v>
      </c>
      <c r="BJ180" s="38">
        <f>IF(Model!$C180&lt;Model!CK$12,Model!CK$13,0)</f>
        <v>0</v>
      </c>
      <c r="BK180" s="38">
        <f>IF(Model!$C180&lt;Model!CL$12,Model!CL$13,0)</f>
        <v>0</v>
      </c>
      <c r="BL180" s="38">
        <f>IF(Model!$C180&lt;Model!CM$12,Model!CM$13,0)</f>
        <v>0</v>
      </c>
      <c r="BM180" s="38">
        <f>IF(Model!$C180&lt;Model!CN$12,Model!CN$13,0)</f>
        <v>40</v>
      </c>
      <c r="BN180" s="38">
        <f>IF(Model!$C180&lt;Model!CO$12,Model!CO$13,0)</f>
        <v>40</v>
      </c>
      <c r="BO180" s="38">
        <f>IF(Model!$C180&lt;Model!CP$12,Model!CP$13,0)</f>
        <v>40</v>
      </c>
      <c r="BP180" s="38">
        <f>IF(Model!$C180&lt;Model!CQ$12,Model!CQ$13,0)</f>
        <v>40</v>
      </c>
      <c r="BQ180" s="38">
        <f>IF(Model!$C180&lt;Model!CR$12,Model!CR$13,0)</f>
        <v>40</v>
      </c>
      <c r="BR180" s="38">
        <f>IF(Model!$C180&lt;Model!CS$12,Model!CS$13,0)</f>
        <v>40</v>
      </c>
      <c r="BS180" s="38">
        <f>IF(Model!$C180&lt;Model!CT$12,Model!CT$13,0)</f>
        <v>40</v>
      </c>
      <c r="BT180" s="38">
        <f>IF(Model!$C180&lt;Model!CU$12,Model!CU$13,0)</f>
        <v>40</v>
      </c>
      <c r="BU180" s="38">
        <f>IF(Model!$C180&lt;Model!CV$12,Model!CV$13,0)</f>
        <v>40</v>
      </c>
      <c r="BV180" s="38">
        <f>IF(Model!$C180&lt;Model!CW$12,Model!CW$13,0)</f>
        <v>40</v>
      </c>
      <c r="BW180" s="38">
        <f>IF(Model!$C180&lt;Model!CX$12,Model!CX$13,0)</f>
        <v>60</v>
      </c>
      <c r="BX180" s="38">
        <f>IF(Model!$C180&lt;Model!CY$12,Model!CY$13,0)</f>
        <v>60</v>
      </c>
      <c r="BY180" s="38">
        <f>IF(Model!$C180&lt;Model!CZ$12,Model!CZ$13,0)</f>
        <v>60</v>
      </c>
      <c r="BZ180" s="38">
        <f>IF(Model!$C180&lt;Model!DA$12,Model!DA$13,0)</f>
        <v>60</v>
      </c>
      <c r="CA180" s="38">
        <f>IF(Model!$C180&lt;Model!DB$12,Model!DB$13,0)</f>
        <v>60</v>
      </c>
      <c r="CB180" s="38">
        <f>IF(Model!$C180&lt;Model!DC$12,Model!DC$13,0)</f>
        <v>60</v>
      </c>
      <c r="CC180" s="38">
        <f>IF(Model!$C180&lt;Model!DD$12,Model!DD$13,0)</f>
        <v>60</v>
      </c>
      <c r="CD180" s="38">
        <f>IF(Model!$C180&lt;Model!DE$12,Model!DE$13,0)</f>
        <v>60</v>
      </c>
      <c r="CE180" s="38">
        <f>IF(Model!$C180&lt;Model!DF$12,Model!DF$13,0)</f>
        <v>60</v>
      </c>
      <c r="CF180" s="38">
        <f>IF(Model!$C180&lt;Model!DG$12,Model!DG$13,0)</f>
        <v>60</v>
      </c>
      <c r="CG180" s="1"/>
      <c r="CH180" s="1"/>
      <c r="CI180" s="40">
        <f>Model!$BE180+Model!BH180-50</f>
        <v>20.923560301918457</v>
      </c>
      <c r="CJ180" s="40">
        <f>Model!$BE180+Model!BI180-50</f>
        <v>20.923560301918457</v>
      </c>
      <c r="CK180" s="40">
        <f>Model!$BE180+Model!BJ180-50</f>
        <v>20.923560301918457</v>
      </c>
      <c r="CL180" s="40">
        <f>Model!$BE180+Model!BK180-50</f>
        <v>20.923560301918457</v>
      </c>
      <c r="CM180" s="40">
        <f>Model!$BE180+Model!BL180-50</f>
        <v>20.923560301918457</v>
      </c>
      <c r="CN180" s="40">
        <f>Model!$BE180+Model!BM180-50</f>
        <v>60.923560301918457</v>
      </c>
      <c r="CO180" s="40">
        <f>Model!$BE180+Model!BN180-50</f>
        <v>60.923560301918457</v>
      </c>
      <c r="CP180" s="40">
        <f>Model!$BE180+Model!BO180-50</f>
        <v>60.923560301918457</v>
      </c>
      <c r="CQ180" s="40">
        <f>Model!$BE180+Model!BP180-50</f>
        <v>60.923560301918457</v>
      </c>
      <c r="CR180" s="40">
        <f>Model!$BE180+Model!BQ180-50</f>
        <v>60.923560301918457</v>
      </c>
      <c r="CS180" s="40">
        <f>Model!$BE180+Model!BR180-50</f>
        <v>60.923560301918457</v>
      </c>
      <c r="CT180" s="40">
        <f>Model!$BE180+Model!BS180-50</f>
        <v>60.923560301918457</v>
      </c>
      <c r="CU180" s="40">
        <f>Model!$BE180+Model!BT180-50</f>
        <v>60.923560301918457</v>
      </c>
      <c r="CV180" s="40">
        <f>Model!$BE180+Model!BU180-50</f>
        <v>60.923560301918457</v>
      </c>
      <c r="CW180" s="40">
        <f>Model!$BE180+Model!BV180-50</f>
        <v>60.923560301918457</v>
      </c>
      <c r="CX180" s="40">
        <f>Model!$BE180+Model!BW180-50</f>
        <v>80.923560301918457</v>
      </c>
      <c r="CY180" s="40">
        <f>Model!$BE180+Model!BX180-50</f>
        <v>80.923560301918457</v>
      </c>
      <c r="CZ180" s="40">
        <f>Model!$BE180+Model!BY180-50</f>
        <v>80.923560301918457</v>
      </c>
      <c r="DA180" s="40">
        <f>Model!$BE180+Model!BZ180-50</f>
        <v>80.923560301918457</v>
      </c>
      <c r="DB180" s="40">
        <f>Model!$BE180+Model!CA180-50</f>
        <v>80.923560301918457</v>
      </c>
      <c r="DC180" s="40">
        <f>Model!$BE180+Model!CB180-50</f>
        <v>80.923560301918457</v>
      </c>
      <c r="DD180" s="40">
        <f>Model!$BE180+Model!CC180-50</f>
        <v>80.923560301918457</v>
      </c>
      <c r="DE180" s="40">
        <f>Model!$BE180+Model!CD180-50</f>
        <v>80.923560301918457</v>
      </c>
      <c r="DF180" s="40">
        <f>Model!$BE180+Model!CE180-50</f>
        <v>80.923560301918457</v>
      </c>
      <c r="DG180" s="40">
        <f>Model!$BE180+Model!CF180-50</f>
        <v>80.923560301918457</v>
      </c>
      <c r="DH180" s="36"/>
      <c r="DI180" s="36"/>
      <c r="DJ180" s="40">
        <f>Model!AE180*Model!CI180</f>
        <v>20.923560301918457</v>
      </c>
      <c r="DK180" s="40">
        <f>Model!AF180*Model!CJ180</f>
        <v>20.923560301918457</v>
      </c>
      <c r="DL180" s="40">
        <f>Model!AG180*Model!CK180</f>
        <v>20.923560301918457</v>
      </c>
      <c r="DM180" s="40">
        <f>Model!AH180*Model!CL180</f>
        <v>20.923560301918457</v>
      </c>
      <c r="DN180" s="40">
        <f>Model!AI180*Model!CM180</f>
        <v>14.646492211342919</v>
      </c>
      <c r="DO180" s="40">
        <f>Model!AJ180*Model!CN180</f>
        <v>54.831204271726612</v>
      </c>
      <c r="DP180" s="40">
        <f>Model!AK180*Model!CO180</f>
        <v>54.831204271726612</v>
      </c>
      <c r="DQ180" s="40">
        <f>Model!AL180*Model!CP180</f>
        <v>54.831204271726612</v>
      </c>
      <c r="DR180" s="40">
        <f>Model!AM180*Model!CQ180</f>
        <v>54.831204271726612</v>
      </c>
      <c r="DS180" s="40">
        <f>Model!AN180*Model!CR180</f>
        <v>38.381842990208625</v>
      </c>
      <c r="DT180" s="40">
        <f>Model!AO180*Model!CS180</f>
        <v>57.877382286822531</v>
      </c>
      <c r="DU180" s="40">
        <f>Model!AP180*Model!CT180</f>
        <v>57.877382286822531</v>
      </c>
      <c r="DV180" s="40">
        <f>Model!AQ180*Model!CU180</f>
        <v>57.877382286822531</v>
      </c>
      <c r="DW180" s="40">
        <f>Model!AR180*Model!CV180</f>
        <v>57.877382286822531</v>
      </c>
      <c r="DX180" s="40">
        <f>Model!AS180*Model!CW180</f>
        <v>40.514167600775771</v>
      </c>
      <c r="DY180" s="40">
        <f>Model!AT180*Model!CX180</f>
        <v>64.738848241534768</v>
      </c>
      <c r="DZ180" s="40">
        <f>Model!AU180*Model!CY180</f>
        <v>64.738848241534768</v>
      </c>
      <c r="EA180" s="40">
        <f>Model!AV180*Model!CZ180</f>
        <v>64.738848241534768</v>
      </c>
      <c r="EB180" s="40">
        <f>Model!AW180*Model!DA180</f>
        <v>64.738848241534768</v>
      </c>
      <c r="EC180" s="40">
        <f>Model!AX180*Model!DB180</f>
        <v>45.317193769074329</v>
      </c>
      <c r="ED180" s="40">
        <f>Model!AY180*Model!DC180</f>
        <v>68.785026256630687</v>
      </c>
      <c r="EE180" s="40">
        <f>Model!AZ180*Model!DD180</f>
        <v>68.785026256630687</v>
      </c>
      <c r="EF180" s="40">
        <f>Model!BA180*Model!DE180</f>
        <v>68.785026256630687</v>
      </c>
      <c r="EG180" s="40">
        <f>Model!BB180*Model!DF180</f>
        <v>68.785026256630687</v>
      </c>
      <c r="EH180" s="40">
        <f>Model!BC180*Model!DG180</f>
        <v>48.149518379641478</v>
      </c>
      <c r="EI180" s="36"/>
      <c r="EJ180" s="36"/>
      <c r="EK180" s="36"/>
      <c r="EL180" s="36"/>
      <c r="EM180" s="36"/>
      <c r="EN180" s="36"/>
      <c r="EO180" s="36"/>
      <c r="EP180" s="36"/>
      <c r="EQ180" s="36"/>
      <c r="ER180" s="36"/>
      <c r="ES180" s="36"/>
      <c r="ET180" s="36"/>
      <c r="EU180" s="36"/>
    </row>
    <row r="181" spans="1:151">
      <c r="A181">
        <v>1113</v>
      </c>
      <c r="B181" s="29">
        <f>INDEX('Customer Longevity'!$A$7:$A$206,MATCH(Scratch!A181,'Customer Longevity'!$B$7:$B$206,0))</f>
        <v>12.04029156500647</v>
      </c>
      <c r="C181" s="3">
        <f ca="1">VLOOKUP(A181,'Average Balance'!A:B,2,FALSE)</f>
        <v>11028.377932472426</v>
      </c>
      <c r="D181" s="3"/>
      <c r="E181" s="29">
        <f>INDEX('Distance to Each Branch'!$C$7:$C$806,MATCH(Scratch!$A181&amp;Scratch!E$14,'Distance to Each Branch'!$K$7:$K$806,0))</f>
        <v>4.504629605478665</v>
      </c>
      <c r="F181" s="29">
        <f>INDEX('Distance to Each Branch'!$C$7:$C$806,MATCH(Scratch!$A181&amp;Scratch!F$14,'Distance to Each Branch'!$K$7:$K$806,0))</f>
        <v>1.316125501768983</v>
      </c>
      <c r="G181" s="29">
        <f>INDEX('Distance to Each Branch'!$C$7:$C$806,MATCH(Scratch!$A181&amp;Scratch!G$14,'Distance to Each Branch'!$K$7:$K$806,0))</f>
        <v>3.7962737870197945</v>
      </c>
      <c r="H181" s="29">
        <f>INDEX('Distance to Each Branch'!$C$7:$C$806,MATCH(Scratch!$A181&amp;Scratch!H$14,'Distance to Each Branch'!$K$7:$K$806,0))</f>
        <v>2.7523265409584732</v>
      </c>
      <c r="I181" s="29" t="str">
        <f t="shared" si="28"/>
        <v>Branch B</v>
      </c>
      <c r="K181" s="34">
        <f>MIN(Model!E181:'Model'!H181)</f>
        <v>1.316125501768983</v>
      </c>
      <c r="L181" s="34">
        <v>0</v>
      </c>
      <c r="M181" s="29">
        <f>IF(Model!E181=Model!$K181,SMALL(Model!$E181:'Model'!$H181,2)-Model!$K181,0)</f>
        <v>0</v>
      </c>
      <c r="N181" s="29">
        <f>IF(Model!F181=Model!$K181,SMALL(Model!$E181:'Model'!$H181,2)-Model!$K181,0)</f>
        <v>1.4362010391894902</v>
      </c>
      <c r="O181" s="29">
        <f>IF(Model!G181=Model!$K181,SMALL(Model!$E181:'Model'!$H181,2)-Model!$K181,0)</f>
        <v>0</v>
      </c>
      <c r="P181" s="29">
        <f>IF(Model!H181=Model!$K181,SMALL(Model!$E181:'Model'!$H181,2)-Model!$K181,0)</f>
        <v>0</v>
      </c>
      <c r="R181" s="23">
        <v>1</v>
      </c>
      <c r="S181" s="23">
        <f>(1-IF(Model!M181=0,0,INDEX('Branch Closure Driven Attrition'!$D$9:$G$12,MATCH(Model!$B181,'Branch Closure Driven Attrition'!$C$9:$C$12,TRUE),MATCH(Model!M181,'Branch Closure Driven Attrition'!$D$8:$G$8,TRUE))))</f>
        <v>1</v>
      </c>
      <c r="T181" s="23">
        <f>(1-IF(Model!N181=0,0,INDEX('Branch Closure Driven Attrition'!$D$9:$G$12,MATCH(Model!$B181,'Branch Closure Driven Attrition'!$C$9:$C$12,TRUE),MATCH(Model!N181,'Branch Closure Driven Attrition'!$D$8:$G$8,TRUE))))</f>
        <v>0.65</v>
      </c>
      <c r="U181" s="23">
        <f>(1-IF(Model!O181=0,0,INDEX('Branch Closure Driven Attrition'!$D$9:$G$12,MATCH(Model!$B181,'Branch Closure Driven Attrition'!$C$9:$C$12,TRUE),MATCH(Model!O181,'Branch Closure Driven Attrition'!$D$8:$G$8,TRUE))))</f>
        <v>1</v>
      </c>
      <c r="V181" s="23">
        <f>(1-IF(Model!P181=0,0,INDEX('Branch Closure Driven Attrition'!$D$9:$G$12,MATCH(Model!$B181,'Branch Closure Driven Attrition'!$C$9:$C$12,TRUE),MATCH(Model!P181,'Branch Closure Driven Attrition'!$D$8:$G$8,TRUE))))</f>
        <v>1</v>
      </c>
      <c r="W181" s="29"/>
      <c r="X181" s="23">
        <f>Model!R181</f>
        <v>1</v>
      </c>
      <c r="Y181" s="23">
        <f>IF(Model!$C181&lt;'Fee Driven Attrition'!$I$8,1-IF(Model!Y$13='Fee Driven Attrition'!$J$7,'Fee Driven Attrition'!$J$8,'Fee Driven Attrition'!$K$8),1)</f>
        <v>0.9</v>
      </c>
      <c r="Z181" s="23">
        <f>IF(Model!$C181&lt;'Fee Driven Attrition'!$I$9,1-IF(Model!Z$13='Fee Driven Attrition'!$J$7,'Fee Driven Attrition'!$J$9,'Fee Driven Attrition'!$K$9),1)</f>
        <v>0.95</v>
      </c>
      <c r="AA181" s="23">
        <f>IF(Model!$C181&lt;'Fee Driven Attrition'!$I$8,1-IF(Model!AA$13='Fee Driven Attrition'!$J$7,'Fee Driven Attrition'!$J$8,'Fee Driven Attrition'!$K$8),1)</f>
        <v>0.8</v>
      </c>
      <c r="AB181" s="23">
        <f>IF(Model!$C181&lt;'Fee Driven Attrition'!$I$9,1-IF(Model!AB$13='Fee Driven Attrition'!$J$7,'Fee Driven Attrition'!$J$9,'Fee Driven Attrition'!$K$9),1)</f>
        <v>0.85</v>
      </c>
      <c r="AC181" s="29"/>
      <c r="AD181" s="23"/>
      <c r="AE181" s="23">
        <f>INDEX(Model!$R181:$V181,,MATCH(Model!AE$14,Model!$R$14:'Model'!$V$14,FALSE))*INDEX(Model!$X181:$AB181,MATCH(Model!AE$12+Model!AE$13,Model!$X$14:$AB$14,FALSE))</f>
        <v>1</v>
      </c>
      <c r="AF181" s="23">
        <f>INDEX(Model!$R181:$V181,,MATCH(Model!AF$14,Model!$R$14:'Model'!$V$14,FALSE))*INDEX(Model!$X181:$AB181,MATCH(Model!AF$12+Model!AF$13,Model!$X$14:$AB$14,FALSE))</f>
        <v>1</v>
      </c>
      <c r="AG181" s="23">
        <f>INDEX(Model!$R181:$V181,,MATCH(Model!AG$14,Model!$R$14:'Model'!$V$14,FALSE))*INDEX(Model!$X181:$AB181,MATCH(Model!AG$12+Model!AG$13,Model!$X$14:$AB$14,FALSE))</f>
        <v>0.65</v>
      </c>
      <c r="AH181" s="23">
        <f>INDEX(Model!$R181:$V181,,MATCH(Model!AH$14,Model!$R$14:'Model'!$V$14,FALSE))*INDEX(Model!$X181:$AB181,MATCH(Model!AH$12+Model!AH$13,Model!$X$14:$AB$14,FALSE))</f>
        <v>1</v>
      </c>
      <c r="AI181" s="23">
        <f>INDEX(Model!$R181:$V181,,MATCH(Model!AI$14,Model!$R$14:'Model'!$V$14,FALSE))*INDEX(Model!$X181:$AB181,MATCH(Model!AI$12+Model!AI$13,Model!$X$14:$AB$14,FALSE))</f>
        <v>1</v>
      </c>
      <c r="AJ181" s="23">
        <f>INDEX(Model!$R181:$V181,,MATCH(Model!AJ$14,Model!$R$14:'Model'!$V$14,FALSE))*INDEX(Model!$X181:$AB181,MATCH(Model!AJ$12+Model!AJ$13,Model!$X$14:$AB$14,FALSE))</f>
        <v>0.9</v>
      </c>
      <c r="AK181" s="23">
        <f>INDEX(Model!$R181:$V181,,MATCH(Model!AK$14,Model!$R$14:'Model'!$V$14,FALSE))*INDEX(Model!$X181:$AB181,MATCH(Model!AK$12+Model!AK$13,Model!$X$14:$AB$14,FALSE))</f>
        <v>0.9</v>
      </c>
      <c r="AL181" s="23">
        <f>INDEX(Model!$R181:$V181,,MATCH(Model!AL$14,Model!$R$14:'Model'!$V$14,FALSE))*INDEX(Model!$X181:$AB181,MATCH(Model!AL$12+Model!AL$13,Model!$X$14:$AB$14,FALSE))</f>
        <v>0.58500000000000008</v>
      </c>
      <c r="AM181" s="23">
        <f>INDEX(Model!$R181:$V181,,MATCH(Model!AM$14,Model!$R$14:'Model'!$V$14,FALSE))*INDEX(Model!$X181:$AB181,MATCH(Model!AM$12+Model!AM$13,Model!$X$14:$AB$14,FALSE))</f>
        <v>0.9</v>
      </c>
      <c r="AN181" s="23">
        <f>INDEX(Model!$R181:$V181,,MATCH(Model!AN$14,Model!$R$14:'Model'!$V$14,FALSE))*INDEX(Model!$X181:$AB181,MATCH(Model!AN$12+Model!AN$13,Model!$X$14:$AB$14,FALSE))</f>
        <v>0.9</v>
      </c>
      <c r="AO181" s="23">
        <f>INDEX(Model!$R181:$V181,,MATCH(Model!AO$14,Model!$R$14:'Model'!$V$14,FALSE))*INDEX(Model!$X181:$AB181,MATCH(Model!AO$12+Model!AO$13,Model!$X$14:$AB$14,FALSE))</f>
        <v>0.95</v>
      </c>
      <c r="AP181" s="23">
        <f>INDEX(Model!$R181:$V181,,MATCH(Model!AP$14,Model!$R$14:'Model'!$V$14,FALSE))*INDEX(Model!$X181:$AB181,MATCH(Model!AP$12+Model!AP$13,Model!$X$14:$AB$14,FALSE))</f>
        <v>0.95</v>
      </c>
      <c r="AQ181" s="23">
        <f>INDEX(Model!$R181:$V181,,MATCH(Model!AQ$14,Model!$R$14:'Model'!$V$14,FALSE))*INDEX(Model!$X181:$AB181,MATCH(Model!AQ$12+Model!AQ$13,Model!$X$14:$AB$14,FALSE))</f>
        <v>0.61749999999999994</v>
      </c>
      <c r="AR181" s="23">
        <f>INDEX(Model!$R181:$V181,,MATCH(Model!AR$14,Model!$R$14:'Model'!$V$14,FALSE))*INDEX(Model!$X181:$AB181,MATCH(Model!AR$12+Model!AR$13,Model!$X$14:$AB$14,FALSE))</f>
        <v>0.95</v>
      </c>
      <c r="AS181" s="23">
        <f>INDEX(Model!$R181:$V181,,MATCH(Model!AS$14,Model!$R$14:'Model'!$V$14,FALSE))*INDEX(Model!$X181:$AB181,MATCH(Model!AS$12+Model!AS$13,Model!$X$14:$AB$14,FALSE))</f>
        <v>0.95</v>
      </c>
      <c r="AT181" s="23">
        <f>INDEX(Model!$R181:$V181,,MATCH(Model!AT$14,Model!$R$14:'Model'!$V$14,FALSE))*INDEX(Model!$X181:$AB181,MATCH(Model!AT$12+Model!AT$13,Model!$X$14:$AB$14,FALSE))</f>
        <v>0.8</v>
      </c>
      <c r="AU181" s="23">
        <f>INDEX(Model!$R181:$V181,,MATCH(Model!AU$14,Model!$R$14:'Model'!$V$14,FALSE))*INDEX(Model!$X181:$AB181,MATCH(Model!AU$12+Model!AU$13,Model!$X$14:$AB$14,FALSE))</f>
        <v>0.8</v>
      </c>
      <c r="AV181" s="23">
        <f>INDEX(Model!$R181:$V181,,MATCH(Model!AV$14,Model!$R$14:'Model'!$V$14,FALSE))*INDEX(Model!$X181:$AB181,MATCH(Model!AV$12+Model!AV$13,Model!$X$14:$AB$14,FALSE))</f>
        <v>0.52</v>
      </c>
      <c r="AW181" s="23">
        <f>INDEX(Model!$R181:$V181,,MATCH(Model!AW$14,Model!$R$14:'Model'!$V$14,FALSE))*INDEX(Model!$X181:$AB181,MATCH(Model!AW$12+Model!AW$13,Model!$X$14:$AB$14,FALSE))</f>
        <v>0.8</v>
      </c>
      <c r="AX181" s="23">
        <f>INDEX(Model!$R181:$V181,,MATCH(Model!AX$14,Model!$R$14:'Model'!$V$14,FALSE))*INDEX(Model!$X181:$AB181,MATCH(Model!AX$12+Model!AX$13,Model!$X$14:$AB$14,FALSE))</f>
        <v>0.8</v>
      </c>
      <c r="AY181" s="23">
        <f>INDEX(Model!$R181:$V181,,MATCH(Model!AY$14,Model!$R$14:'Model'!$V$14,FALSE))*INDEX(Model!$X181:$AB181,MATCH(Model!AY$12+Model!AY$13,Model!$X$14:$AB$14,FALSE))</f>
        <v>0.85</v>
      </c>
      <c r="AZ181" s="23">
        <f>INDEX(Model!$R181:$V181,,MATCH(Model!AZ$14,Model!$R$14:'Model'!$V$14,FALSE))*INDEX(Model!$X181:$AB181,MATCH(Model!AZ$12+Model!AZ$13,Model!$X$14:$AB$14,FALSE))</f>
        <v>0.85</v>
      </c>
      <c r="BA181" s="23">
        <f>INDEX(Model!$R181:$V181,,MATCH(Model!BA$14,Model!$R$14:'Model'!$V$14,FALSE))*INDEX(Model!$X181:$AB181,MATCH(Model!BA$12+Model!BA$13,Model!$X$14:$AB$14,FALSE))</f>
        <v>0.55249999999999999</v>
      </c>
      <c r="BB181" s="23">
        <f>INDEX(Model!$R181:$V181,,MATCH(Model!BB$14,Model!$R$14:'Model'!$V$14,FALSE))*INDEX(Model!$X181:$AB181,MATCH(Model!BB$12+Model!BB$13,Model!$X$14:$AB$14,FALSE))</f>
        <v>0.85</v>
      </c>
      <c r="BC181" s="23">
        <f>INDEX(Model!$R181:$V181,,MATCH(Model!BC$14,Model!$R$14:'Model'!$V$14,FALSE))*INDEX(Model!$X181:$AB181,MATCH(Model!BC$12+Model!BC$13,Model!$X$14:$AB$14,FALSE))</f>
        <v>0.85</v>
      </c>
      <c r="BD181" s="60"/>
      <c r="BE181" s="33">
        <f>Model!C181*1%</f>
        <v>110.28377932472426</v>
      </c>
      <c r="BF181" s="1"/>
      <c r="BG181" s="1"/>
      <c r="BH181" s="38">
        <f>IF(Model!$C181&lt;Model!CI$12,Model!CI$13,0)</f>
        <v>0</v>
      </c>
      <c r="BI181" s="38">
        <f>IF(Model!$C181&lt;Model!CJ$12,Model!CJ$13,0)</f>
        <v>0</v>
      </c>
      <c r="BJ181" s="38">
        <f>IF(Model!$C181&lt;Model!CK$12,Model!CK$13,0)</f>
        <v>0</v>
      </c>
      <c r="BK181" s="38">
        <f>IF(Model!$C181&lt;Model!CL$12,Model!CL$13,0)</f>
        <v>0</v>
      </c>
      <c r="BL181" s="38">
        <f>IF(Model!$C181&lt;Model!CM$12,Model!CM$13,0)</f>
        <v>0</v>
      </c>
      <c r="BM181" s="38">
        <f>IF(Model!$C181&lt;Model!CN$12,Model!CN$13,0)</f>
        <v>40</v>
      </c>
      <c r="BN181" s="38">
        <f>IF(Model!$C181&lt;Model!CO$12,Model!CO$13,0)</f>
        <v>40</v>
      </c>
      <c r="BO181" s="38">
        <f>IF(Model!$C181&lt;Model!CP$12,Model!CP$13,0)</f>
        <v>40</v>
      </c>
      <c r="BP181" s="38">
        <f>IF(Model!$C181&lt;Model!CQ$12,Model!CQ$13,0)</f>
        <v>40</v>
      </c>
      <c r="BQ181" s="38">
        <f>IF(Model!$C181&lt;Model!CR$12,Model!CR$13,0)</f>
        <v>40</v>
      </c>
      <c r="BR181" s="38">
        <f>IF(Model!$C181&lt;Model!CS$12,Model!CS$13,0)</f>
        <v>40</v>
      </c>
      <c r="BS181" s="38">
        <f>IF(Model!$C181&lt;Model!CT$12,Model!CT$13,0)</f>
        <v>40</v>
      </c>
      <c r="BT181" s="38">
        <f>IF(Model!$C181&lt;Model!CU$12,Model!CU$13,0)</f>
        <v>40</v>
      </c>
      <c r="BU181" s="38">
        <f>IF(Model!$C181&lt;Model!CV$12,Model!CV$13,0)</f>
        <v>40</v>
      </c>
      <c r="BV181" s="38">
        <f>IF(Model!$C181&lt;Model!CW$12,Model!CW$13,0)</f>
        <v>40</v>
      </c>
      <c r="BW181" s="38">
        <f>IF(Model!$C181&lt;Model!CX$12,Model!CX$13,0)</f>
        <v>60</v>
      </c>
      <c r="BX181" s="38">
        <f>IF(Model!$C181&lt;Model!CY$12,Model!CY$13,0)</f>
        <v>60</v>
      </c>
      <c r="BY181" s="38">
        <f>IF(Model!$C181&lt;Model!CZ$12,Model!CZ$13,0)</f>
        <v>60</v>
      </c>
      <c r="BZ181" s="38">
        <f>IF(Model!$C181&lt;Model!DA$12,Model!DA$13,0)</f>
        <v>60</v>
      </c>
      <c r="CA181" s="38">
        <f>IF(Model!$C181&lt;Model!DB$12,Model!DB$13,0)</f>
        <v>60</v>
      </c>
      <c r="CB181" s="38">
        <f>IF(Model!$C181&lt;Model!DC$12,Model!DC$13,0)</f>
        <v>60</v>
      </c>
      <c r="CC181" s="38">
        <f>IF(Model!$C181&lt;Model!DD$12,Model!DD$13,0)</f>
        <v>60</v>
      </c>
      <c r="CD181" s="38">
        <f>IF(Model!$C181&lt;Model!DE$12,Model!DE$13,0)</f>
        <v>60</v>
      </c>
      <c r="CE181" s="38">
        <f>IF(Model!$C181&lt;Model!DF$12,Model!DF$13,0)</f>
        <v>60</v>
      </c>
      <c r="CF181" s="38">
        <f>IF(Model!$C181&lt;Model!DG$12,Model!DG$13,0)</f>
        <v>60</v>
      </c>
      <c r="CG181" s="1"/>
      <c r="CH181" s="1"/>
      <c r="CI181" s="40">
        <f>Model!$BE181+Model!BH181-50</f>
        <v>60.283779324724264</v>
      </c>
      <c r="CJ181" s="40">
        <f>Model!$BE181+Model!BI181-50</f>
        <v>60.283779324724264</v>
      </c>
      <c r="CK181" s="40">
        <f>Model!$BE181+Model!BJ181-50</f>
        <v>60.283779324724264</v>
      </c>
      <c r="CL181" s="40">
        <f>Model!$BE181+Model!BK181-50</f>
        <v>60.283779324724264</v>
      </c>
      <c r="CM181" s="40">
        <f>Model!$BE181+Model!BL181-50</f>
        <v>60.283779324724264</v>
      </c>
      <c r="CN181" s="40">
        <f>Model!$BE181+Model!BM181-50</f>
        <v>100.28377932472426</v>
      </c>
      <c r="CO181" s="40">
        <f>Model!$BE181+Model!BN181-50</f>
        <v>100.28377932472426</v>
      </c>
      <c r="CP181" s="40">
        <f>Model!$BE181+Model!BO181-50</f>
        <v>100.28377932472426</v>
      </c>
      <c r="CQ181" s="40">
        <f>Model!$BE181+Model!BP181-50</f>
        <v>100.28377932472426</v>
      </c>
      <c r="CR181" s="40">
        <f>Model!$BE181+Model!BQ181-50</f>
        <v>100.28377932472426</v>
      </c>
      <c r="CS181" s="40">
        <f>Model!$BE181+Model!BR181-50</f>
        <v>100.28377932472426</v>
      </c>
      <c r="CT181" s="40">
        <f>Model!$BE181+Model!BS181-50</f>
        <v>100.28377932472426</v>
      </c>
      <c r="CU181" s="40">
        <f>Model!$BE181+Model!BT181-50</f>
        <v>100.28377932472426</v>
      </c>
      <c r="CV181" s="40">
        <f>Model!$BE181+Model!BU181-50</f>
        <v>100.28377932472426</v>
      </c>
      <c r="CW181" s="40">
        <f>Model!$BE181+Model!BV181-50</f>
        <v>100.28377932472426</v>
      </c>
      <c r="CX181" s="40">
        <f>Model!$BE181+Model!BW181-50</f>
        <v>120.28377932472426</v>
      </c>
      <c r="CY181" s="40">
        <f>Model!$BE181+Model!BX181-50</f>
        <v>120.28377932472426</v>
      </c>
      <c r="CZ181" s="40">
        <f>Model!$BE181+Model!BY181-50</f>
        <v>120.28377932472426</v>
      </c>
      <c r="DA181" s="40">
        <f>Model!$BE181+Model!BZ181-50</f>
        <v>120.28377932472426</v>
      </c>
      <c r="DB181" s="40">
        <f>Model!$BE181+Model!CA181-50</f>
        <v>120.28377932472426</v>
      </c>
      <c r="DC181" s="40">
        <f>Model!$BE181+Model!CB181-50</f>
        <v>120.28377932472426</v>
      </c>
      <c r="DD181" s="40">
        <f>Model!$BE181+Model!CC181-50</f>
        <v>120.28377932472426</v>
      </c>
      <c r="DE181" s="40">
        <f>Model!$BE181+Model!CD181-50</f>
        <v>120.28377932472426</v>
      </c>
      <c r="DF181" s="40">
        <f>Model!$BE181+Model!CE181-50</f>
        <v>120.28377932472426</v>
      </c>
      <c r="DG181" s="40">
        <f>Model!$BE181+Model!CF181-50</f>
        <v>120.28377932472426</v>
      </c>
      <c r="DH181" s="36"/>
      <c r="DI181" s="36"/>
      <c r="DJ181" s="40">
        <f>Model!AE181*Model!CI181</f>
        <v>60.283779324724264</v>
      </c>
      <c r="DK181" s="40">
        <f>Model!AF181*Model!CJ181</f>
        <v>60.283779324724264</v>
      </c>
      <c r="DL181" s="40">
        <f>Model!AG181*Model!CK181</f>
        <v>39.184456561070775</v>
      </c>
      <c r="DM181" s="40">
        <f>Model!AH181*Model!CL181</f>
        <v>60.283779324724264</v>
      </c>
      <c r="DN181" s="40">
        <f>Model!AI181*Model!CM181</f>
        <v>60.283779324724264</v>
      </c>
      <c r="DO181" s="40">
        <f>Model!AJ181*Model!CN181</f>
        <v>90.255401392251841</v>
      </c>
      <c r="DP181" s="40">
        <f>Model!AK181*Model!CO181</f>
        <v>90.255401392251841</v>
      </c>
      <c r="DQ181" s="40">
        <f>Model!AL181*Model!CP181</f>
        <v>58.666010904963706</v>
      </c>
      <c r="DR181" s="40">
        <f>Model!AM181*Model!CQ181</f>
        <v>90.255401392251841</v>
      </c>
      <c r="DS181" s="40">
        <f>Model!AN181*Model!CR181</f>
        <v>90.255401392251841</v>
      </c>
      <c r="DT181" s="40">
        <f>Model!AO181*Model!CS181</f>
        <v>95.269590358488045</v>
      </c>
      <c r="DU181" s="40">
        <f>Model!AP181*Model!CT181</f>
        <v>95.269590358488045</v>
      </c>
      <c r="DV181" s="40">
        <f>Model!AQ181*Model!CU181</f>
        <v>61.92523373301723</v>
      </c>
      <c r="DW181" s="40">
        <f>Model!AR181*Model!CV181</f>
        <v>95.269590358488045</v>
      </c>
      <c r="DX181" s="40">
        <f>Model!AS181*Model!CW181</f>
        <v>95.269590358488045</v>
      </c>
      <c r="DY181" s="40">
        <f>Model!AT181*Model!CX181</f>
        <v>96.227023459779417</v>
      </c>
      <c r="DZ181" s="40">
        <f>Model!AU181*Model!CY181</f>
        <v>96.227023459779417</v>
      </c>
      <c r="EA181" s="40">
        <f>Model!AV181*Model!CZ181</f>
        <v>62.547565248856621</v>
      </c>
      <c r="EB181" s="40">
        <f>Model!AW181*Model!DA181</f>
        <v>96.227023459779417</v>
      </c>
      <c r="EC181" s="40">
        <f>Model!AX181*Model!DB181</f>
        <v>96.227023459779417</v>
      </c>
      <c r="ED181" s="40">
        <f>Model!AY181*Model!DC181</f>
        <v>102.24121242601562</v>
      </c>
      <c r="EE181" s="40">
        <f>Model!AZ181*Model!DD181</f>
        <v>102.24121242601562</v>
      </c>
      <c r="EF181" s="40">
        <f>Model!BA181*Model!DE181</f>
        <v>66.456788076910158</v>
      </c>
      <c r="EG181" s="40">
        <f>Model!BB181*Model!DF181</f>
        <v>102.24121242601562</v>
      </c>
      <c r="EH181" s="40">
        <f>Model!BC181*Model!DG181</f>
        <v>102.24121242601562</v>
      </c>
      <c r="EI181" s="36"/>
      <c r="EJ181" s="36"/>
      <c r="EK181" s="36"/>
      <c r="EL181" s="36"/>
      <c r="EM181" s="36"/>
      <c r="EN181" s="36"/>
      <c r="EO181" s="36"/>
      <c r="EP181" s="36"/>
      <c r="EQ181" s="36"/>
      <c r="ER181" s="36"/>
      <c r="ES181" s="36"/>
      <c r="ET181" s="36"/>
      <c r="EU181" s="36"/>
    </row>
    <row r="182" spans="1:151">
      <c r="A182">
        <v>1001</v>
      </c>
      <c r="B182" s="29">
        <f>INDEX('Customer Longevity'!$A$7:$A$206,MATCH(Scratch!A182,'Customer Longevity'!$B$7:$B$206,0))</f>
        <v>13.126421583426319</v>
      </c>
      <c r="C182" s="3">
        <f ca="1">VLOOKUP(A182,'Average Balance'!A:B,2,FALSE)</f>
        <v>13008</v>
      </c>
      <c r="D182" s="3"/>
      <c r="E182" s="29">
        <f>INDEX('Distance to Each Branch'!$C$7:$C$806,MATCH(Scratch!$A182&amp;Scratch!E$14,'Distance to Each Branch'!$K$7:$K$806,0))</f>
        <v>5.1088011449780835</v>
      </c>
      <c r="F182" s="29">
        <f>INDEX('Distance to Each Branch'!$C$7:$C$806,MATCH(Scratch!$A182&amp;Scratch!F$14,'Distance to Each Branch'!$K$7:$K$806,0))</f>
        <v>0.50174260125794778</v>
      </c>
      <c r="G182" s="29">
        <f>INDEX('Distance to Each Branch'!$C$7:$C$806,MATCH(Scratch!$A182&amp;Scratch!G$14,'Distance to Each Branch'!$K$7:$K$806,0))</f>
        <v>3.1634867618117624</v>
      </c>
      <c r="H182" s="29">
        <f>INDEX('Distance to Each Branch'!$C$7:$C$806,MATCH(Scratch!$A182&amp;Scratch!H$14,'Distance to Each Branch'!$K$7:$K$806,0))</f>
        <v>0.28575551852878867</v>
      </c>
      <c r="I182" s="29" t="str">
        <f t="shared" si="28"/>
        <v>Branch D</v>
      </c>
      <c r="K182" s="34">
        <f>MIN(Model!E182:'Model'!H182)</f>
        <v>0.28575551852878867</v>
      </c>
      <c r="L182" s="34">
        <v>0</v>
      </c>
      <c r="M182" s="29">
        <f>IF(Model!E182=Model!$K182,SMALL(Model!$E182:'Model'!$H182,2)-Model!$K182,0)</f>
        <v>0</v>
      </c>
      <c r="N182" s="29">
        <f>IF(Model!F182=Model!$K182,SMALL(Model!$E182:'Model'!$H182,2)-Model!$K182,0)</f>
        <v>0</v>
      </c>
      <c r="O182" s="29">
        <f>IF(Model!G182=Model!$K182,SMALL(Model!$E182:'Model'!$H182,2)-Model!$K182,0)</f>
        <v>0</v>
      </c>
      <c r="P182" s="29">
        <f>IF(Model!H182=Model!$K182,SMALL(Model!$E182:'Model'!$H182,2)-Model!$K182,0)</f>
        <v>0.21598708272915912</v>
      </c>
      <c r="R182" s="23">
        <v>1</v>
      </c>
      <c r="S182" s="23">
        <f>(1-IF(Model!M182=0,0,INDEX('Branch Closure Driven Attrition'!$D$9:$G$12,MATCH(Model!$B182,'Branch Closure Driven Attrition'!$C$9:$C$12,TRUE),MATCH(Model!M182,'Branch Closure Driven Attrition'!$D$8:$G$8,TRUE))))</f>
        <v>1</v>
      </c>
      <c r="T182" s="23">
        <f>(1-IF(Model!N182=0,0,INDEX('Branch Closure Driven Attrition'!$D$9:$G$12,MATCH(Model!$B182,'Branch Closure Driven Attrition'!$C$9:$C$12,TRUE),MATCH(Model!N182,'Branch Closure Driven Attrition'!$D$8:$G$8,TRUE))))</f>
        <v>1</v>
      </c>
      <c r="U182" s="23">
        <f>(1-IF(Model!O182=0,0,INDEX('Branch Closure Driven Attrition'!$D$9:$G$12,MATCH(Model!$B182,'Branch Closure Driven Attrition'!$C$9:$C$12,TRUE),MATCH(Model!O182,'Branch Closure Driven Attrition'!$D$8:$G$8,TRUE))))</f>
        <v>1</v>
      </c>
      <c r="V182" s="23">
        <f>(1-IF(Model!P182=0,0,INDEX('Branch Closure Driven Attrition'!$D$9:$G$12,MATCH(Model!$B182,'Branch Closure Driven Attrition'!$C$9:$C$12,TRUE),MATCH(Model!P182,'Branch Closure Driven Attrition'!$D$8:$G$8,TRUE))))</f>
        <v>0.8</v>
      </c>
      <c r="W182" s="29"/>
      <c r="X182" s="23">
        <f>Model!R182</f>
        <v>1</v>
      </c>
      <c r="Y182" s="23">
        <f>IF(Model!$C182&lt;'Fee Driven Attrition'!$I$8,1-IF(Model!Y$13='Fee Driven Attrition'!$J$7,'Fee Driven Attrition'!$J$8,'Fee Driven Attrition'!$K$8),1)</f>
        <v>1</v>
      </c>
      <c r="Z182" s="23">
        <f>IF(Model!$C182&lt;'Fee Driven Attrition'!$I$9,1-IF(Model!Z$13='Fee Driven Attrition'!$J$7,'Fee Driven Attrition'!$J$9,'Fee Driven Attrition'!$K$9),1)</f>
        <v>0.95</v>
      </c>
      <c r="AA182" s="23">
        <f>IF(Model!$C182&lt;'Fee Driven Attrition'!$I$8,1-IF(Model!AA$13='Fee Driven Attrition'!$J$7,'Fee Driven Attrition'!$J$8,'Fee Driven Attrition'!$K$8),1)</f>
        <v>1</v>
      </c>
      <c r="AB182" s="23">
        <f>IF(Model!$C182&lt;'Fee Driven Attrition'!$I$9,1-IF(Model!AB$13='Fee Driven Attrition'!$J$7,'Fee Driven Attrition'!$J$9,'Fee Driven Attrition'!$K$9),1)</f>
        <v>0.85</v>
      </c>
      <c r="AC182" s="29"/>
      <c r="AD182" s="23"/>
      <c r="AE182" s="23">
        <f>INDEX(Model!$R182:$V182,,MATCH(Model!AE$14,Model!$R$14:'Model'!$V$14,FALSE))*INDEX(Model!$X182:$AB182,MATCH(Model!AE$12+Model!AE$13,Model!$X$14:$AB$14,FALSE))</f>
        <v>1</v>
      </c>
      <c r="AF182" s="23">
        <f>INDEX(Model!$R182:$V182,,MATCH(Model!AF$14,Model!$R$14:'Model'!$V$14,FALSE))*INDEX(Model!$X182:$AB182,MATCH(Model!AF$12+Model!AF$13,Model!$X$14:$AB$14,FALSE))</f>
        <v>1</v>
      </c>
      <c r="AG182" s="23">
        <f>INDEX(Model!$R182:$V182,,MATCH(Model!AG$14,Model!$R$14:'Model'!$V$14,FALSE))*INDEX(Model!$X182:$AB182,MATCH(Model!AG$12+Model!AG$13,Model!$X$14:$AB$14,FALSE))</f>
        <v>1</v>
      </c>
      <c r="AH182" s="23">
        <f>INDEX(Model!$R182:$V182,,MATCH(Model!AH$14,Model!$R$14:'Model'!$V$14,FALSE))*INDEX(Model!$X182:$AB182,MATCH(Model!AH$12+Model!AH$13,Model!$X$14:$AB$14,FALSE))</f>
        <v>1</v>
      </c>
      <c r="AI182" s="23">
        <f>INDEX(Model!$R182:$V182,,MATCH(Model!AI$14,Model!$R$14:'Model'!$V$14,FALSE))*INDEX(Model!$X182:$AB182,MATCH(Model!AI$12+Model!AI$13,Model!$X$14:$AB$14,FALSE))</f>
        <v>0.8</v>
      </c>
      <c r="AJ182" s="23">
        <f>INDEX(Model!$R182:$V182,,MATCH(Model!AJ$14,Model!$R$14:'Model'!$V$14,FALSE))*INDEX(Model!$X182:$AB182,MATCH(Model!AJ$12+Model!AJ$13,Model!$X$14:$AB$14,FALSE))</f>
        <v>1</v>
      </c>
      <c r="AK182" s="23">
        <f>INDEX(Model!$R182:$V182,,MATCH(Model!AK$14,Model!$R$14:'Model'!$V$14,FALSE))*INDEX(Model!$X182:$AB182,MATCH(Model!AK$12+Model!AK$13,Model!$X$14:$AB$14,FALSE))</f>
        <v>1</v>
      </c>
      <c r="AL182" s="23">
        <f>INDEX(Model!$R182:$V182,,MATCH(Model!AL$14,Model!$R$14:'Model'!$V$14,FALSE))*INDEX(Model!$X182:$AB182,MATCH(Model!AL$12+Model!AL$13,Model!$X$14:$AB$14,FALSE))</f>
        <v>1</v>
      </c>
      <c r="AM182" s="23">
        <f>INDEX(Model!$R182:$V182,,MATCH(Model!AM$14,Model!$R$14:'Model'!$V$14,FALSE))*INDEX(Model!$X182:$AB182,MATCH(Model!AM$12+Model!AM$13,Model!$X$14:$AB$14,FALSE))</f>
        <v>1</v>
      </c>
      <c r="AN182" s="23">
        <f>INDEX(Model!$R182:$V182,,MATCH(Model!AN$14,Model!$R$14:'Model'!$V$14,FALSE))*INDEX(Model!$X182:$AB182,MATCH(Model!AN$12+Model!AN$13,Model!$X$14:$AB$14,FALSE))</f>
        <v>0.8</v>
      </c>
      <c r="AO182" s="23">
        <f>INDEX(Model!$R182:$V182,,MATCH(Model!AO$14,Model!$R$14:'Model'!$V$14,FALSE))*INDEX(Model!$X182:$AB182,MATCH(Model!AO$12+Model!AO$13,Model!$X$14:$AB$14,FALSE))</f>
        <v>0.95</v>
      </c>
      <c r="AP182" s="23">
        <f>INDEX(Model!$R182:$V182,,MATCH(Model!AP$14,Model!$R$14:'Model'!$V$14,FALSE))*INDEX(Model!$X182:$AB182,MATCH(Model!AP$12+Model!AP$13,Model!$X$14:$AB$14,FALSE))</f>
        <v>0.95</v>
      </c>
      <c r="AQ182" s="23">
        <f>INDEX(Model!$R182:$V182,,MATCH(Model!AQ$14,Model!$R$14:'Model'!$V$14,FALSE))*INDEX(Model!$X182:$AB182,MATCH(Model!AQ$12+Model!AQ$13,Model!$X$14:$AB$14,FALSE))</f>
        <v>0.95</v>
      </c>
      <c r="AR182" s="23">
        <f>INDEX(Model!$R182:$V182,,MATCH(Model!AR$14,Model!$R$14:'Model'!$V$14,FALSE))*INDEX(Model!$X182:$AB182,MATCH(Model!AR$12+Model!AR$13,Model!$X$14:$AB$14,FALSE))</f>
        <v>0.95</v>
      </c>
      <c r="AS182" s="23">
        <f>INDEX(Model!$R182:$V182,,MATCH(Model!AS$14,Model!$R$14:'Model'!$V$14,FALSE))*INDEX(Model!$X182:$AB182,MATCH(Model!AS$12+Model!AS$13,Model!$X$14:$AB$14,FALSE))</f>
        <v>0.76</v>
      </c>
      <c r="AT182" s="23">
        <f>INDEX(Model!$R182:$V182,,MATCH(Model!AT$14,Model!$R$14:'Model'!$V$14,FALSE))*INDEX(Model!$X182:$AB182,MATCH(Model!AT$12+Model!AT$13,Model!$X$14:$AB$14,FALSE))</f>
        <v>1</v>
      </c>
      <c r="AU182" s="23">
        <f>INDEX(Model!$R182:$V182,,MATCH(Model!AU$14,Model!$R$14:'Model'!$V$14,FALSE))*INDEX(Model!$X182:$AB182,MATCH(Model!AU$12+Model!AU$13,Model!$X$14:$AB$14,FALSE))</f>
        <v>1</v>
      </c>
      <c r="AV182" s="23">
        <f>INDEX(Model!$R182:$V182,,MATCH(Model!AV$14,Model!$R$14:'Model'!$V$14,FALSE))*INDEX(Model!$X182:$AB182,MATCH(Model!AV$12+Model!AV$13,Model!$X$14:$AB$14,FALSE))</f>
        <v>1</v>
      </c>
      <c r="AW182" s="23">
        <f>INDEX(Model!$R182:$V182,,MATCH(Model!AW$14,Model!$R$14:'Model'!$V$14,FALSE))*INDEX(Model!$X182:$AB182,MATCH(Model!AW$12+Model!AW$13,Model!$X$14:$AB$14,FALSE))</f>
        <v>1</v>
      </c>
      <c r="AX182" s="23">
        <f>INDEX(Model!$R182:$V182,,MATCH(Model!AX$14,Model!$R$14:'Model'!$V$14,FALSE))*INDEX(Model!$X182:$AB182,MATCH(Model!AX$12+Model!AX$13,Model!$X$14:$AB$14,FALSE))</f>
        <v>0.8</v>
      </c>
      <c r="AY182" s="23">
        <f>INDEX(Model!$R182:$V182,,MATCH(Model!AY$14,Model!$R$14:'Model'!$V$14,FALSE))*INDEX(Model!$X182:$AB182,MATCH(Model!AY$12+Model!AY$13,Model!$X$14:$AB$14,FALSE))</f>
        <v>0.85</v>
      </c>
      <c r="AZ182" s="23">
        <f>INDEX(Model!$R182:$V182,,MATCH(Model!AZ$14,Model!$R$14:'Model'!$V$14,FALSE))*INDEX(Model!$X182:$AB182,MATCH(Model!AZ$12+Model!AZ$13,Model!$X$14:$AB$14,FALSE))</f>
        <v>0.85</v>
      </c>
      <c r="BA182" s="23">
        <f>INDEX(Model!$R182:$V182,,MATCH(Model!BA$14,Model!$R$14:'Model'!$V$14,FALSE))*INDEX(Model!$X182:$AB182,MATCH(Model!BA$12+Model!BA$13,Model!$X$14:$AB$14,FALSE))</f>
        <v>0.85</v>
      </c>
      <c r="BB182" s="23">
        <f>INDEX(Model!$R182:$V182,,MATCH(Model!BB$14,Model!$R$14:'Model'!$V$14,FALSE))*INDEX(Model!$X182:$AB182,MATCH(Model!BB$12+Model!BB$13,Model!$X$14:$AB$14,FALSE))</f>
        <v>0.85</v>
      </c>
      <c r="BC182" s="23">
        <f>INDEX(Model!$R182:$V182,,MATCH(Model!BC$14,Model!$R$14:'Model'!$V$14,FALSE))*INDEX(Model!$X182:$AB182,MATCH(Model!BC$12+Model!BC$13,Model!$X$14:$AB$14,FALSE))</f>
        <v>0.68</v>
      </c>
      <c r="BD182" s="60"/>
      <c r="BE182" s="33">
        <f>Model!C182*1%</f>
        <v>130.08000000000001</v>
      </c>
      <c r="BF182" s="1"/>
      <c r="BG182" s="1"/>
      <c r="BH182" s="38">
        <f>IF(Model!$C182&lt;Model!CI$12,Model!CI$13,0)</f>
        <v>0</v>
      </c>
      <c r="BI182" s="38">
        <f>IF(Model!$C182&lt;Model!CJ$12,Model!CJ$13,0)</f>
        <v>0</v>
      </c>
      <c r="BJ182" s="38">
        <f>IF(Model!$C182&lt;Model!CK$12,Model!CK$13,0)</f>
        <v>0</v>
      </c>
      <c r="BK182" s="38">
        <f>IF(Model!$C182&lt;Model!CL$12,Model!CL$13,0)</f>
        <v>0</v>
      </c>
      <c r="BL182" s="38">
        <f>IF(Model!$C182&lt;Model!CM$12,Model!CM$13,0)</f>
        <v>0</v>
      </c>
      <c r="BM182" s="38">
        <f>IF(Model!$C182&lt;Model!CN$12,Model!CN$13,0)</f>
        <v>0</v>
      </c>
      <c r="BN182" s="38">
        <f>IF(Model!$C182&lt;Model!CO$12,Model!CO$13,0)</f>
        <v>0</v>
      </c>
      <c r="BO182" s="38">
        <f>IF(Model!$C182&lt;Model!CP$12,Model!CP$13,0)</f>
        <v>0</v>
      </c>
      <c r="BP182" s="38">
        <f>IF(Model!$C182&lt;Model!CQ$12,Model!CQ$13,0)</f>
        <v>0</v>
      </c>
      <c r="BQ182" s="38">
        <f>IF(Model!$C182&lt;Model!CR$12,Model!CR$13,0)</f>
        <v>0</v>
      </c>
      <c r="BR182" s="38">
        <f>IF(Model!$C182&lt;Model!CS$12,Model!CS$13,0)</f>
        <v>40</v>
      </c>
      <c r="BS182" s="38">
        <f>IF(Model!$C182&lt;Model!CT$12,Model!CT$13,0)</f>
        <v>40</v>
      </c>
      <c r="BT182" s="38">
        <f>IF(Model!$C182&lt;Model!CU$12,Model!CU$13,0)</f>
        <v>40</v>
      </c>
      <c r="BU182" s="38">
        <f>IF(Model!$C182&lt;Model!CV$12,Model!CV$13,0)</f>
        <v>40</v>
      </c>
      <c r="BV182" s="38">
        <f>IF(Model!$C182&lt;Model!CW$12,Model!CW$13,0)</f>
        <v>40</v>
      </c>
      <c r="BW182" s="38">
        <f>IF(Model!$C182&lt;Model!CX$12,Model!CX$13,0)</f>
        <v>0</v>
      </c>
      <c r="BX182" s="38">
        <f>IF(Model!$C182&lt;Model!CY$12,Model!CY$13,0)</f>
        <v>0</v>
      </c>
      <c r="BY182" s="38">
        <f>IF(Model!$C182&lt;Model!CZ$12,Model!CZ$13,0)</f>
        <v>0</v>
      </c>
      <c r="BZ182" s="38">
        <f>IF(Model!$C182&lt;Model!DA$12,Model!DA$13,0)</f>
        <v>0</v>
      </c>
      <c r="CA182" s="38">
        <f>IF(Model!$C182&lt;Model!DB$12,Model!DB$13,0)</f>
        <v>0</v>
      </c>
      <c r="CB182" s="38">
        <f>IF(Model!$C182&lt;Model!DC$12,Model!DC$13,0)</f>
        <v>60</v>
      </c>
      <c r="CC182" s="38">
        <f>IF(Model!$C182&lt;Model!DD$12,Model!DD$13,0)</f>
        <v>60</v>
      </c>
      <c r="CD182" s="38">
        <f>IF(Model!$C182&lt;Model!DE$12,Model!DE$13,0)</f>
        <v>60</v>
      </c>
      <c r="CE182" s="38">
        <f>IF(Model!$C182&lt;Model!DF$12,Model!DF$13,0)</f>
        <v>60</v>
      </c>
      <c r="CF182" s="38">
        <f>IF(Model!$C182&lt;Model!DG$12,Model!DG$13,0)</f>
        <v>60</v>
      </c>
      <c r="CG182" s="1"/>
      <c r="CH182" s="1"/>
      <c r="CI182" s="40">
        <f>Model!$BE182+Model!BH182-50</f>
        <v>80.080000000000013</v>
      </c>
      <c r="CJ182" s="40">
        <f>Model!$BE182+Model!BI182-50</f>
        <v>80.080000000000013</v>
      </c>
      <c r="CK182" s="40">
        <f>Model!$BE182+Model!BJ182-50</f>
        <v>80.080000000000013</v>
      </c>
      <c r="CL182" s="40">
        <f>Model!$BE182+Model!BK182-50</f>
        <v>80.080000000000013</v>
      </c>
      <c r="CM182" s="40">
        <f>Model!$BE182+Model!BL182-50</f>
        <v>80.080000000000013</v>
      </c>
      <c r="CN182" s="40">
        <f>Model!$BE182+Model!BM182-50</f>
        <v>80.080000000000013</v>
      </c>
      <c r="CO182" s="40">
        <f>Model!$BE182+Model!BN182-50</f>
        <v>80.080000000000013</v>
      </c>
      <c r="CP182" s="40">
        <f>Model!$BE182+Model!BO182-50</f>
        <v>80.080000000000013</v>
      </c>
      <c r="CQ182" s="40">
        <f>Model!$BE182+Model!BP182-50</f>
        <v>80.080000000000013</v>
      </c>
      <c r="CR182" s="40">
        <f>Model!$BE182+Model!BQ182-50</f>
        <v>80.080000000000013</v>
      </c>
      <c r="CS182" s="40">
        <f>Model!$BE182+Model!BR182-50</f>
        <v>120.08000000000001</v>
      </c>
      <c r="CT182" s="40">
        <f>Model!$BE182+Model!BS182-50</f>
        <v>120.08000000000001</v>
      </c>
      <c r="CU182" s="40">
        <f>Model!$BE182+Model!BT182-50</f>
        <v>120.08000000000001</v>
      </c>
      <c r="CV182" s="40">
        <f>Model!$BE182+Model!BU182-50</f>
        <v>120.08000000000001</v>
      </c>
      <c r="CW182" s="40">
        <f>Model!$BE182+Model!BV182-50</f>
        <v>120.08000000000001</v>
      </c>
      <c r="CX182" s="40">
        <f>Model!$BE182+Model!BW182-50</f>
        <v>80.080000000000013</v>
      </c>
      <c r="CY182" s="40">
        <f>Model!$BE182+Model!BX182-50</f>
        <v>80.080000000000013</v>
      </c>
      <c r="CZ182" s="40">
        <f>Model!$BE182+Model!BY182-50</f>
        <v>80.080000000000013</v>
      </c>
      <c r="DA182" s="40">
        <f>Model!$BE182+Model!BZ182-50</f>
        <v>80.080000000000013</v>
      </c>
      <c r="DB182" s="40">
        <f>Model!$BE182+Model!CA182-50</f>
        <v>80.080000000000013</v>
      </c>
      <c r="DC182" s="40">
        <f>Model!$BE182+Model!CB182-50</f>
        <v>140.08000000000001</v>
      </c>
      <c r="DD182" s="40">
        <f>Model!$BE182+Model!CC182-50</f>
        <v>140.08000000000001</v>
      </c>
      <c r="DE182" s="40">
        <f>Model!$BE182+Model!CD182-50</f>
        <v>140.08000000000001</v>
      </c>
      <c r="DF182" s="40">
        <f>Model!$BE182+Model!CE182-50</f>
        <v>140.08000000000001</v>
      </c>
      <c r="DG182" s="40">
        <f>Model!$BE182+Model!CF182-50</f>
        <v>140.08000000000001</v>
      </c>
      <c r="DH182" s="36"/>
      <c r="DI182" s="36"/>
      <c r="DJ182" s="40">
        <f>Model!AE182*Model!CI182</f>
        <v>80.080000000000013</v>
      </c>
      <c r="DK182" s="40">
        <f>Model!AF182*Model!CJ182</f>
        <v>80.080000000000013</v>
      </c>
      <c r="DL182" s="40">
        <f>Model!AG182*Model!CK182</f>
        <v>80.080000000000013</v>
      </c>
      <c r="DM182" s="40">
        <f>Model!AH182*Model!CL182</f>
        <v>80.080000000000013</v>
      </c>
      <c r="DN182" s="40">
        <f>Model!AI182*Model!CM182</f>
        <v>64.064000000000007</v>
      </c>
      <c r="DO182" s="40">
        <f>Model!AJ182*Model!CN182</f>
        <v>80.080000000000013</v>
      </c>
      <c r="DP182" s="40">
        <f>Model!AK182*Model!CO182</f>
        <v>80.080000000000013</v>
      </c>
      <c r="DQ182" s="40">
        <f>Model!AL182*Model!CP182</f>
        <v>80.080000000000013</v>
      </c>
      <c r="DR182" s="40">
        <f>Model!AM182*Model!CQ182</f>
        <v>80.080000000000013</v>
      </c>
      <c r="DS182" s="40">
        <f>Model!AN182*Model!CR182</f>
        <v>64.064000000000007</v>
      </c>
      <c r="DT182" s="40">
        <f>Model!AO182*Model!CS182</f>
        <v>114.07600000000001</v>
      </c>
      <c r="DU182" s="40">
        <f>Model!AP182*Model!CT182</f>
        <v>114.07600000000001</v>
      </c>
      <c r="DV182" s="40">
        <f>Model!AQ182*Model!CU182</f>
        <v>114.07600000000001</v>
      </c>
      <c r="DW182" s="40">
        <f>Model!AR182*Model!CV182</f>
        <v>114.07600000000001</v>
      </c>
      <c r="DX182" s="40">
        <f>Model!AS182*Model!CW182</f>
        <v>91.260800000000017</v>
      </c>
      <c r="DY182" s="40">
        <f>Model!AT182*Model!CX182</f>
        <v>80.080000000000013</v>
      </c>
      <c r="DZ182" s="40">
        <f>Model!AU182*Model!CY182</f>
        <v>80.080000000000013</v>
      </c>
      <c r="EA182" s="40">
        <f>Model!AV182*Model!CZ182</f>
        <v>80.080000000000013</v>
      </c>
      <c r="EB182" s="40">
        <f>Model!AW182*Model!DA182</f>
        <v>80.080000000000013</v>
      </c>
      <c r="EC182" s="40">
        <f>Model!AX182*Model!DB182</f>
        <v>64.064000000000007</v>
      </c>
      <c r="ED182" s="40">
        <f>Model!AY182*Model!DC182</f>
        <v>119.06800000000001</v>
      </c>
      <c r="EE182" s="40">
        <f>Model!AZ182*Model!DD182</f>
        <v>119.06800000000001</v>
      </c>
      <c r="EF182" s="40">
        <f>Model!BA182*Model!DE182</f>
        <v>119.06800000000001</v>
      </c>
      <c r="EG182" s="40">
        <f>Model!BB182*Model!DF182</f>
        <v>119.06800000000001</v>
      </c>
      <c r="EH182" s="40">
        <f>Model!BC182*Model!DG182</f>
        <v>95.254400000000018</v>
      </c>
      <c r="EI182" s="36"/>
      <c r="EJ182" s="36"/>
      <c r="EK182" s="36"/>
      <c r="EL182" s="36"/>
      <c r="EM182" s="36"/>
      <c r="EN182" s="36"/>
      <c r="EO182" s="36"/>
      <c r="EP182" s="36"/>
      <c r="EQ182" s="36"/>
      <c r="ER182" s="36"/>
      <c r="ES182" s="36"/>
      <c r="ET182" s="36"/>
      <c r="EU182" s="36"/>
    </row>
    <row r="183" spans="1:151">
      <c r="A183">
        <v>1026</v>
      </c>
      <c r="B183" s="29">
        <f>INDEX('Customer Longevity'!$A$7:$A$206,MATCH(Scratch!A183,'Customer Longevity'!$B$7:$B$206,0))</f>
        <v>5.6962751635965949</v>
      </c>
      <c r="C183" s="3">
        <f ca="1">VLOOKUP(A183,'Average Balance'!A:B,2,FALSE)</f>
        <v>18455.768706536441</v>
      </c>
      <c r="D183" s="3"/>
      <c r="E183" s="29">
        <f>INDEX('Distance to Each Branch'!$C$7:$C$806,MATCH(Scratch!$A183&amp;Scratch!E$14,'Distance to Each Branch'!$K$7:$K$806,0))</f>
        <v>3.7999350850355773</v>
      </c>
      <c r="F183" s="29">
        <f>INDEX('Distance to Each Branch'!$C$7:$C$806,MATCH(Scratch!$A183&amp;Scratch!F$14,'Distance to Each Branch'!$K$7:$K$806,0))</f>
        <v>2.4453266118085133</v>
      </c>
      <c r="G183" s="29">
        <f>INDEX('Distance to Each Branch'!$C$7:$C$806,MATCH(Scratch!$A183&amp;Scratch!G$14,'Distance to Each Branch'!$K$7:$K$806,0))</f>
        <v>1.5906769589867253</v>
      </c>
      <c r="H183" s="29">
        <f>INDEX('Distance to Each Branch'!$C$7:$C$806,MATCH(Scratch!$A183&amp;Scratch!H$14,'Distance to Each Branch'!$K$7:$K$806,0))</f>
        <v>1.4316374860453611</v>
      </c>
      <c r="I183" s="29" t="str">
        <f t="shared" si="28"/>
        <v>Branch D</v>
      </c>
      <c r="K183" s="34">
        <f>MIN(Model!E183:'Model'!H183)</f>
        <v>1.4316374860453611</v>
      </c>
      <c r="L183" s="34">
        <v>0</v>
      </c>
      <c r="M183" s="29">
        <f>IF(Model!E183=Model!$K183,SMALL(Model!$E183:'Model'!$H183,2)-Model!$K183,0)</f>
        <v>0</v>
      </c>
      <c r="N183" s="29">
        <f>IF(Model!F183=Model!$K183,SMALL(Model!$E183:'Model'!$H183,2)-Model!$K183,0)</f>
        <v>0</v>
      </c>
      <c r="O183" s="29">
        <f>IF(Model!G183=Model!$K183,SMALL(Model!$E183:'Model'!$H183,2)-Model!$K183,0)</f>
        <v>0</v>
      </c>
      <c r="P183" s="29">
        <f>IF(Model!H183=Model!$K183,SMALL(Model!$E183:'Model'!$H183,2)-Model!$K183,0)</f>
        <v>0.15903947294136422</v>
      </c>
      <c r="R183" s="23">
        <v>1</v>
      </c>
      <c r="S183" s="23">
        <f>(1-IF(Model!M183=0,0,INDEX('Branch Closure Driven Attrition'!$D$9:$G$12,MATCH(Model!$B183,'Branch Closure Driven Attrition'!$C$9:$C$12,TRUE),MATCH(Model!M183,'Branch Closure Driven Attrition'!$D$8:$G$8,TRUE))))</f>
        <v>1</v>
      </c>
      <c r="T183" s="23">
        <f>(1-IF(Model!N183=0,0,INDEX('Branch Closure Driven Attrition'!$D$9:$G$12,MATCH(Model!$B183,'Branch Closure Driven Attrition'!$C$9:$C$12,TRUE),MATCH(Model!N183,'Branch Closure Driven Attrition'!$D$8:$G$8,TRUE))))</f>
        <v>1</v>
      </c>
      <c r="U183" s="23">
        <f>(1-IF(Model!O183=0,0,INDEX('Branch Closure Driven Attrition'!$D$9:$G$12,MATCH(Model!$B183,'Branch Closure Driven Attrition'!$C$9:$C$12,TRUE),MATCH(Model!O183,'Branch Closure Driven Attrition'!$D$8:$G$8,TRUE))))</f>
        <v>1</v>
      </c>
      <c r="V183" s="23">
        <f>(1-IF(Model!P183=0,0,INDEX('Branch Closure Driven Attrition'!$D$9:$G$12,MATCH(Model!$B183,'Branch Closure Driven Attrition'!$C$9:$C$12,TRUE),MATCH(Model!P183,'Branch Closure Driven Attrition'!$D$8:$G$8,TRUE))))</f>
        <v>0.8</v>
      </c>
      <c r="W183" s="29"/>
      <c r="X183" s="23">
        <f>Model!R183</f>
        <v>1</v>
      </c>
      <c r="Y183" s="23">
        <f>IF(Model!$C183&lt;'Fee Driven Attrition'!$I$8,1-IF(Model!Y$13='Fee Driven Attrition'!$J$7,'Fee Driven Attrition'!$J$8,'Fee Driven Attrition'!$K$8),1)</f>
        <v>1</v>
      </c>
      <c r="Z183" s="23">
        <f>IF(Model!$C183&lt;'Fee Driven Attrition'!$I$9,1-IF(Model!Z$13='Fee Driven Attrition'!$J$7,'Fee Driven Attrition'!$J$9,'Fee Driven Attrition'!$K$9),1)</f>
        <v>1</v>
      </c>
      <c r="AA183" s="23">
        <f>IF(Model!$C183&lt;'Fee Driven Attrition'!$I$8,1-IF(Model!AA$13='Fee Driven Attrition'!$J$7,'Fee Driven Attrition'!$J$8,'Fee Driven Attrition'!$K$8),1)</f>
        <v>1</v>
      </c>
      <c r="AB183" s="23">
        <f>IF(Model!$C183&lt;'Fee Driven Attrition'!$I$9,1-IF(Model!AB$13='Fee Driven Attrition'!$J$7,'Fee Driven Attrition'!$J$9,'Fee Driven Attrition'!$K$9),1)</f>
        <v>1</v>
      </c>
      <c r="AC183" s="29"/>
      <c r="AD183" s="23"/>
      <c r="AE183" s="23">
        <f>INDEX(Model!$R183:$V183,,MATCH(Model!AE$14,Model!$R$14:'Model'!$V$14,FALSE))*INDEX(Model!$X183:$AB183,MATCH(Model!AE$12+Model!AE$13,Model!$X$14:$AB$14,FALSE))</f>
        <v>1</v>
      </c>
      <c r="AF183" s="23">
        <f>INDEX(Model!$R183:$V183,,MATCH(Model!AF$14,Model!$R$14:'Model'!$V$14,FALSE))*INDEX(Model!$X183:$AB183,MATCH(Model!AF$12+Model!AF$13,Model!$X$14:$AB$14,FALSE))</f>
        <v>1</v>
      </c>
      <c r="AG183" s="23">
        <f>INDEX(Model!$R183:$V183,,MATCH(Model!AG$14,Model!$R$14:'Model'!$V$14,FALSE))*INDEX(Model!$X183:$AB183,MATCH(Model!AG$12+Model!AG$13,Model!$X$14:$AB$14,FALSE))</f>
        <v>1</v>
      </c>
      <c r="AH183" s="23">
        <f>INDEX(Model!$R183:$V183,,MATCH(Model!AH$14,Model!$R$14:'Model'!$V$14,FALSE))*INDEX(Model!$X183:$AB183,MATCH(Model!AH$12+Model!AH$13,Model!$X$14:$AB$14,FALSE))</f>
        <v>1</v>
      </c>
      <c r="AI183" s="23">
        <f>INDEX(Model!$R183:$V183,,MATCH(Model!AI$14,Model!$R$14:'Model'!$V$14,FALSE))*INDEX(Model!$X183:$AB183,MATCH(Model!AI$12+Model!AI$13,Model!$X$14:$AB$14,FALSE))</f>
        <v>0.8</v>
      </c>
      <c r="AJ183" s="23">
        <f>INDEX(Model!$R183:$V183,,MATCH(Model!AJ$14,Model!$R$14:'Model'!$V$14,FALSE))*INDEX(Model!$X183:$AB183,MATCH(Model!AJ$12+Model!AJ$13,Model!$X$14:$AB$14,FALSE))</f>
        <v>1</v>
      </c>
      <c r="AK183" s="23">
        <f>INDEX(Model!$R183:$V183,,MATCH(Model!AK$14,Model!$R$14:'Model'!$V$14,FALSE))*INDEX(Model!$X183:$AB183,MATCH(Model!AK$12+Model!AK$13,Model!$X$14:$AB$14,FALSE))</f>
        <v>1</v>
      </c>
      <c r="AL183" s="23">
        <f>INDEX(Model!$R183:$V183,,MATCH(Model!AL$14,Model!$R$14:'Model'!$V$14,FALSE))*INDEX(Model!$X183:$AB183,MATCH(Model!AL$12+Model!AL$13,Model!$X$14:$AB$14,FALSE))</f>
        <v>1</v>
      </c>
      <c r="AM183" s="23">
        <f>INDEX(Model!$R183:$V183,,MATCH(Model!AM$14,Model!$R$14:'Model'!$V$14,FALSE))*INDEX(Model!$X183:$AB183,MATCH(Model!AM$12+Model!AM$13,Model!$X$14:$AB$14,FALSE))</f>
        <v>1</v>
      </c>
      <c r="AN183" s="23">
        <f>INDEX(Model!$R183:$V183,,MATCH(Model!AN$14,Model!$R$14:'Model'!$V$14,FALSE))*INDEX(Model!$X183:$AB183,MATCH(Model!AN$12+Model!AN$13,Model!$X$14:$AB$14,FALSE))</f>
        <v>0.8</v>
      </c>
      <c r="AO183" s="23">
        <f>INDEX(Model!$R183:$V183,,MATCH(Model!AO$14,Model!$R$14:'Model'!$V$14,FALSE))*INDEX(Model!$X183:$AB183,MATCH(Model!AO$12+Model!AO$13,Model!$X$14:$AB$14,FALSE))</f>
        <v>1</v>
      </c>
      <c r="AP183" s="23">
        <f>INDEX(Model!$R183:$V183,,MATCH(Model!AP$14,Model!$R$14:'Model'!$V$14,FALSE))*INDEX(Model!$X183:$AB183,MATCH(Model!AP$12+Model!AP$13,Model!$X$14:$AB$14,FALSE))</f>
        <v>1</v>
      </c>
      <c r="AQ183" s="23">
        <f>INDEX(Model!$R183:$V183,,MATCH(Model!AQ$14,Model!$R$14:'Model'!$V$14,FALSE))*INDEX(Model!$X183:$AB183,MATCH(Model!AQ$12+Model!AQ$13,Model!$X$14:$AB$14,FALSE))</f>
        <v>1</v>
      </c>
      <c r="AR183" s="23">
        <f>INDEX(Model!$R183:$V183,,MATCH(Model!AR$14,Model!$R$14:'Model'!$V$14,FALSE))*INDEX(Model!$X183:$AB183,MATCH(Model!AR$12+Model!AR$13,Model!$X$14:$AB$14,FALSE))</f>
        <v>1</v>
      </c>
      <c r="AS183" s="23">
        <f>INDEX(Model!$R183:$V183,,MATCH(Model!AS$14,Model!$R$14:'Model'!$V$14,FALSE))*INDEX(Model!$X183:$AB183,MATCH(Model!AS$12+Model!AS$13,Model!$X$14:$AB$14,FALSE))</f>
        <v>0.8</v>
      </c>
      <c r="AT183" s="23">
        <f>INDEX(Model!$R183:$V183,,MATCH(Model!AT$14,Model!$R$14:'Model'!$V$14,FALSE))*INDEX(Model!$X183:$AB183,MATCH(Model!AT$12+Model!AT$13,Model!$X$14:$AB$14,FALSE))</f>
        <v>1</v>
      </c>
      <c r="AU183" s="23">
        <f>INDEX(Model!$R183:$V183,,MATCH(Model!AU$14,Model!$R$14:'Model'!$V$14,FALSE))*INDEX(Model!$X183:$AB183,MATCH(Model!AU$12+Model!AU$13,Model!$X$14:$AB$14,FALSE))</f>
        <v>1</v>
      </c>
      <c r="AV183" s="23">
        <f>INDEX(Model!$R183:$V183,,MATCH(Model!AV$14,Model!$R$14:'Model'!$V$14,FALSE))*INDEX(Model!$X183:$AB183,MATCH(Model!AV$12+Model!AV$13,Model!$X$14:$AB$14,FALSE))</f>
        <v>1</v>
      </c>
      <c r="AW183" s="23">
        <f>INDEX(Model!$R183:$V183,,MATCH(Model!AW$14,Model!$R$14:'Model'!$V$14,FALSE))*INDEX(Model!$X183:$AB183,MATCH(Model!AW$12+Model!AW$13,Model!$X$14:$AB$14,FALSE))</f>
        <v>1</v>
      </c>
      <c r="AX183" s="23">
        <f>INDEX(Model!$R183:$V183,,MATCH(Model!AX$14,Model!$R$14:'Model'!$V$14,FALSE))*INDEX(Model!$X183:$AB183,MATCH(Model!AX$12+Model!AX$13,Model!$X$14:$AB$14,FALSE))</f>
        <v>0.8</v>
      </c>
      <c r="AY183" s="23">
        <f>INDEX(Model!$R183:$V183,,MATCH(Model!AY$14,Model!$R$14:'Model'!$V$14,FALSE))*INDEX(Model!$X183:$AB183,MATCH(Model!AY$12+Model!AY$13,Model!$X$14:$AB$14,FALSE))</f>
        <v>1</v>
      </c>
      <c r="AZ183" s="23">
        <f>INDEX(Model!$R183:$V183,,MATCH(Model!AZ$14,Model!$R$14:'Model'!$V$14,FALSE))*INDEX(Model!$X183:$AB183,MATCH(Model!AZ$12+Model!AZ$13,Model!$X$14:$AB$14,FALSE))</f>
        <v>1</v>
      </c>
      <c r="BA183" s="23">
        <f>INDEX(Model!$R183:$V183,,MATCH(Model!BA$14,Model!$R$14:'Model'!$V$14,FALSE))*INDEX(Model!$X183:$AB183,MATCH(Model!BA$12+Model!BA$13,Model!$X$14:$AB$14,FALSE))</f>
        <v>1</v>
      </c>
      <c r="BB183" s="23">
        <f>INDEX(Model!$R183:$V183,,MATCH(Model!BB$14,Model!$R$14:'Model'!$V$14,FALSE))*INDEX(Model!$X183:$AB183,MATCH(Model!BB$12+Model!BB$13,Model!$X$14:$AB$14,FALSE))</f>
        <v>1</v>
      </c>
      <c r="BC183" s="23">
        <f>INDEX(Model!$R183:$V183,,MATCH(Model!BC$14,Model!$R$14:'Model'!$V$14,FALSE))*INDEX(Model!$X183:$AB183,MATCH(Model!BC$12+Model!BC$13,Model!$X$14:$AB$14,FALSE))</f>
        <v>0.8</v>
      </c>
      <c r="BD183" s="60"/>
      <c r="BE183" s="33">
        <f>Model!C183*1%</f>
        <v>184.55768706536441</v>
      </c>
      <c r="BF183" s="1"/>
      <c r="BG183" s="1"/>
      <c r="BH183" s="38">
        <f>IF(Model!$C183&lt;Model!CI$12,Model!CI$13,0)</f>
        <v>0</v>
      </c>
      <c r="BI183" s="38">
        <f>IF(Model!$C183&lt;Model!CJ$12,Model!CJ$13,0)</f>
        <v>0</v>
      </c>
      <c r="BJ183" s="38">
        <f>IF(Model!$C183&lt;Model!CK$12,Model!CK$13,0)</f>
        <v>0</v>
      </c>
      <c r="BK183" s="38">
        <f>IF(Model!$C183&lt;Model!CL$12,Model!CL$13,0)</f>
        <v>0</v>
      </c>
      <c r="BL183" s="38">
        <f>IF(Model!$C183&lt;Model!CM$12,Model!CM$13,0)</f>
        <v>0</v>
      </c>
      <c r="BM183" s="38">
        <f>IF(Model!$C183&lt;Model!CN$12,Model!CN$13,0)</f>
        <v>0</v>
      </c>
      <c r="BN183" s="38">
        <f>IF(Model!$C183&lt;Model!CO$12,Model!CO$13,0)</f>
        <v>0</v>
      </c>
      <c r="BO183" s="38">
        <f>IF(Model!$C183&lt;Model!CP$12,Model!CP$13,0)</f>
        <v>0</v>
      </c>
      <c r="BP183" s="38">
        <f>IF(Model!$C183&lt;Model!CQ$12,Model!CQ$13,0)</f>
        <v>0</v>
      </c>
      <c r="BQ183" s="38">
        <f>IF(Model!$C183&lt;Model!CR$12,Model!CR$13,0)</f>
        <v>0</v>
      </c>
      <c r="BR183" s="38">
        <f>IF(Model!$C183&lt;Model!CS$12,Model!CS$13,0)</f>
        <v>0</v>
      </c>
      <c r="BS183" s="38">
        <f>IF(Model!$C183&lt;Model!CT$12,Model!CT$13,0)</f>
        <v>0</v>
      </c>
      <c r="BT183" s="38">
        <f>IF(Model!$C183&lt;Model!CU$12,Model!CU$13,0)</f>
        <v>0</v>
      </c>
      <c r="BU183" s="38">
        <f>IF(Model!$C183&lt;Model!CV$12,Model!CV$13,0)</f>
        <v>0</v>
      </c>
      <c r="BV183" s="38">
        <f>IF(Model!$C183&lt;Model!CW$12,Model!CW$13,0)</f>
        <v>0</v>
      </c>
      <c r="BW183" s="38">
        <f>IF(Model!$C183&lt;Model!CX$12,Model!CX$13,0)</f>
        <v>0</v>
      </c>
      <c r="BX183" s="38">
        <f>IF(Model!$C183&lt;Model!CY$12,Model!CY$13,0)</f>
        <v>0</v>
      </c>
      <c r="BY183" s="38">
        <f>IF(Model!$C183&lt;Model!CZ$12,Model!CZ$13,0)</f>
        <v>0</v>
      </c>
      <c r="BZ183" s="38">
        <f>IF(Model!$C183&lt;Model!DA$12,Model!DA$13,0)</f>
        <v>0</v>
      </c>
      <c r="CA183" s="38">
        <f>IF(Model!$C183&lt;Model!DB$12,Model!DB$13,0)</f>
        <v>0</v>
      </c>
      <c r="CB183" s="38">
        <f>IF(Model!$C183&lt;Model!DC$12,Model!DC$13,0)</f>
        <v>0</v>
      </c>
      <c r="CC183" s="38">
        <f>IF(Model!$C183&lt;Model!DD$12,Model!DD$13,0)</f>
        <v>0</v>
      </c>
      <c r="CD183" s="38">
        <f>IF(Model!$C183&lt;Model!DE$12,Model!DE$13,0)</f>
        <v>0</v>
      </c>
      <c r="CE183" s="38">
        <f>IF(Model!$C183&lt;Model!DF$12,Model!DF$13,0)</f>
        <v>0</v>
      </c>
      <c r="CF183" s="38">
        <f>IF(Model!$C183&lt;Model!DG$12,Model!DG$13,0)</f>
        <v>0</v>
      </c>
      <c r="CG183" s="1"/>
      <c r="CH183" s="1"/>
      <c r="CI183" s="40">
        <f>Model!$BE183+Model!BH183-50</f>
        <v>134.55768706536441</v>
      </c>
      <c r="CJ183" s="40">
        <f>Model!$BE183+Model!BI183-50</f>
        <v>134.55768706536441</v>
      </c>
      <c r="CK183" s="40">
        <f>Model!$BE183+Model!BJ183-50</f>
        <v>134.55768706536441</v>
      </c>
      <c r="CL183" s="40">
        <f>Model!$BE183+Model!BK183-50</f>
        <v>134.55768706536441</v>
      </c>
      <c r="CM183" s="40">
        <f>Model!$BE183+Model!BL183-50</f>
        <v>134.55768706536441</v>
      </c>
      <c r="CN183" s="40">
        <f>Model!$BE183+Model!BM183-50</f>
        <v>134.55768706536441</v>
      </c>
      <c r="CO183" s="40">
        <f>Model!$BE183+Model!BN183-50</f>
        <v>134.55768706536441</v>
      </c>
      <c r="CP183" s="40">
        <f>Model!$BE183+Model!BO183-50</f>
        <v>134.55768706536441</v>
      </c>
      <c r="CQ183" s="40">
        <f>Model!$BE183+Model!BP183-50</f>
        <v>134.55768706536441</v>
      </c>
      <c r="CR183" s="40">
        <f>Model!$BE183+Model!BQ183-50</f>
        <v>134.55768706536441</v>
      </c>
      <c r="CS183" s="40">
        <f>Model!$BE183+Model!BR183-50</f>
        <v>134.55768706536441</v>
      </c>
      <c r="CT183" s="40">
        <f>Model!$BE183+Model!BS183-50</f>
        <v>134.55768706536441</v>
      </c>
      <c r="CU183" s="40">
        <f>Model!$BE183+Model!BT183-50</f>
        <v>134.55768706536441</v>
      </c>
      <c r="CV183" s="40">
        <f>Model!$BE183+Model!BU183-50</f>
        <v>134.55768706536441</v>
      </c>
      <c r="CW183" s="40">
        <f>Model!$BE183+Model!BV183-50</f>
        <v>134.55768706536441</v>
      </c>
      <c r="CX183" s="40">
        <f>Model!$BE183+Model!BW183-50</f>
        <v>134.55768706536441</v>
      </c>
      <c r="CY183" s="40">
        <f>Model!$BE183+Model!BX183-50</f>
        <v>134.55768706536441</v>
      </c>
      <c r="CZ183" s="40">
        <f>Model!$BE183+Model!BY183-50</f>
        <v>134.55768706536441</v>
      </c>
      <c r="DA183" s="40">
        <f>Model!$BE183+Model!BZ183-50</f>
        <v>134.55768706536441</v>
      </c>
      <c r="DB183" s="40">
        <f>Model!$BE183+Model!CA183-50</f>
        <v>134.55768706536441</v>
      </c>
      <c r="DC183" s="40">
        <f>Model!$BE183+Model!CB183-50</f>
        <v>134.55768706536441</v>
      </c>
      <c r="DD183" s="40">
        <f>Model!$BE183+Model!CC183-50</f>
        <v>134.55768706536441</v>
      </c>
      <c r="DE183" s="40">
        <f>Model!$BE183+Model!CD183-50</f>
        <v>134.55768706536441</v>
      </c>
      <c r="DF183" s="40">
        <f>Model!$BE183+Model!CE183-50</f>
        <v>134.55768706536441</v>
      </c>
      <c r="DG183" s="40">
        <f>Model!$BE183+Model!CF183-50</f>
        <v>134.55768706536441</v>
      </c>
      <c r="DH183" s="36"/>
      <c r="DI183" s="36"/>
      <c r="DJ183" s="40">
        <f>Model!AE183*Model!CI183</f>
        <v>134.55768706536441</v>
      </c>
      <c r="DK183" s="40">
        <f>Model!AF183*Model!CJ183</f>
        <v>134.55768706536441</v>
      </c>
      <c r="DL183" s="40">
        <f>Model!AG183*Model!CK183</f>
        <v>134.55768706536441</v>
      </c>
      <c r="DM183" s="40">
        <f>Model!AH183*Model!CL183</f>
        <v>134.55768706536441</v>
      </c>
      <c r="DN183" s="40">
        <f>Model!AI183*Model!CM183</f>
        <v>107.64614965229153</v>
      </c>
      <c r="DO183" s="40">
        <f>Model!AJ183*Model!CN183</f>
        <v>134.55768706536441</v>
      </c>
      <c r="DP183" s="40">
        <f>Model!AK183*Model!CO183</f>
        <v>134.55768706536441</v>
      </c>
      <c r="DQ183" s="40">
        <f>Model!AL183*Model!CP183</f>
        <v>134.55768706536441</v>
      </c>
      <c r="DR183" s="40">
        <f>Model!AM183*Model!CQ183</f>
        <v>134.55768706536441</v>
      </c>
      <c r="DS183" s="40">
        <f>Model!AN183*Model!CR183</f>
        <v>107.64614965229153</v>
      </c>
      <c r="DT183" s="40">
        <f>Model!AO183*Model!CS183</f>
        <v>134.55768706536441</v>
      </c>
      <c r="DU183" s="40">
        <f>Model!AP183*Model!CT183</f>
        <v>134.55768706536441</v>
      </c>
      <c r="DV183" s="40">
        <f>Model!AQ183*Model!CU183</f>
        <v>134.55768706536441</v>
      </c>
      <c r="DW183" s="40">
        <f>Model!AR183*Model!CV183</f>
        <v>134.55768706536441</v>
      </c>
      <c r="DX183" s="40">
        <f>Model!AS183*Model!CW183</f>
        <v>107.64614965229153</v>
      </c>
      <c r="DY183" s="40">
        <f>Model!AT183*Model!CX183</f>
        <v>134.55768706536441</v>
      </c>
      <c r="DZ183" s="40">
        <f>Model!AU183*Model!CY183</f>
        <v>134.55768706536441</v>
      </c>
      <c r="EA183" s="40">
        <f>Model!AV183*Model!CZ183</f>
        <v>134.55768706536441</v>
      </c>
      <c r="EB183" s="40">
        <f>Model!AW183*Model!DA183</f>
        <v>134.55768706536441</v>
      </c>
      <c r="EC183" s="40">
        <f>Model!AX183*Model!DB183</f>
        <v>107.64614965229153</v>
      </c>
      <c r="ED183" s="40">
        <f>Model!AY183*Model!DC183</f>
        <v>134.55768706536441</v>
      </c>
      <c r="EE183" s="40">
        <f>Model!AZ183*Model!DD183</f>
        <v>134.55768706536441</v>
      </c>
      <c r="EF183" s="40">
        <f>Model!BA183*Model!DE183</f>
        <v>134.55768706536441</v>
      </c>
      <c r="EG183" s="40">
        <f>Model!BB183*Model!DF183</f>
        <v>134.55768706536441</v>
      </c>
      <c r="EH183" s="40">
        <f>Model!BC183*Model!DG183</f>
        <v>107.64614965229153</v>
      </c>
      <c r="EI183" s="36"/>
      <c r="EJ183" s="36"/>
      <c r="EK183" s="36"/>
      <c r="EL183" s="36"/>
      <c r="EM183" s="36"/>
      <c r="EN183" s="36"/>
      <c r="EO183" s="36"/>
      <c r="EP183" s="36"/>
      <c r="EQ183" s="36"/>
      <c r="ER183" s="36"/>
      <c r="ES183" s="36"/>
      <c r="ET183" s="36"/>
      <c r="EU183" s="36"/>
    </row>
    <row r="184" spans="1:151">
      <c r="A184">
        <v>1013</v>
      </c>
      <c r="B184" s="29">
        <f>INDEX('Customer Longevity'!$A$7:$A$206,MATCH(Scratch!A184,'Customer Longevity'!$B$7:$B$206,0))</f>
        <v>11.708924587789054</v>
      </c>
      <c r="C184" s="3">
        <f ca="1">VLOOKUP(A184,'Average Balance'!A:B,2,FALSE)</f>
        <v>15271.522513456797</v>
      </c>
      <c r="D184" s="3"/>
      <c r="E184" s="29">
        <f>INDEX('Distance to Each Branch'!$C$7:$C$806,MATCH(Scratch!$A184&amp;Scratch!E$14,'Distance to Each Branch'!$K$7:$K$806,0))</f>
        <v>7.1923977028292843</v>
      </c>
      <c r="F184" s="29">
        <f>INDEX('Distance to Each Branch'!$C$7:$C$806,MATCH(Scratch!$A184&amp;Scratch!F$14,'Distance to Each Branch'!$K$7:$K$806,0))</f>
        <v>3.0264884724311591</v>
      </c>
      <c r="G184" s="29">
        <f>INDEX('Distance to Each Branch'!$C$7:$C$806,MATCH(Scratch!$A184&amp;Scratch!G$14,'Distance to Each Branch'!$K$7:$K$806,0))</f>
        <v>1.4733739459106481</v>
      </c>
      <c r="H184" s="29">
        <f>INDEX('Distance to Each Branch'!$C$7:$C$806,MATCH(Scratch!$A184&amp;Scratch!H$14,'Distance to Each Branch'!$K$7:$K$806,0))</f>
        <v>3.3810167619170923</v>
      </c>
      <c r="I184" s="29" t="str">
        <f t="shared" si="28"/>
        <v>Branch C</v>
      </c>
      <c r="K184" s="34">
        <f>MIN(Model!E184:'Model'!H184)</f>
        <v>1.4733739459106481</v>
      </c>
      <c r="L184" s="34">
        <v>0</v>
      </c>
      <c r="M184" s="29">
        <f>IF(Model!E184=Model!$K184,SMALL(Model!$E184:'Model'!$H184,2)-Model!$K184,0)</f>
        <v>0</v>
      </c>
      <c r="N184" s="29">
        <f>IF(Model!F184=Model!$K184,SMALL(Model!$E184:'Model'!$H184,2)-Model!$K184,0)</f>
        <v>0</v>
      </c>
      <c r="O184" s="29">
        <f>IF(Model!G184=Model!$K184,SMALL(Model!$E184:'Model'!$H184,2)-Model!$K184,0)</f>
        <v>1.5531145265205111</v>
      </c>
      <c r="P184" s="29">
        <f>IF(Model!H184=Model!$K184,SMALL(Model!$E184:'Model'!$H184,2)-Model!$K184,0)</f>
        <v>0</v>
      </c>
      <c r="R184" s="23">
        <v>1</v>
      </c>
      <c r="S184" s="23">
        <f>(1-IF(Model!M184=0,0,INDEX('Branch Closure Driven Attrition'!$D$9:$G$12,MATCH(Model!$B184,'Branch Closure Driven Attrition'!$C$9:$C$12,TRUE),MATCH(Model!M184,'Branch Closure Driven Attrition'!$D$8:$G$8,TRUE))))</f>
        <v>1</v>
      </c>
      <c r="T184" s="23">
        <f>(1-IF(Model!N184=0,0,INDEX('Branch Closure Driven Attrition'!$D$9:$G$12,MATCH(Model!$B184,'Branch Closure Driven Attrition'!$C$9:$C$12,TRUE),MATCH(Model!N184,'Branch Closure Driven Attrition'!$D$8:$G$8,TRUE))))</f>
        <v>1</v>
      </c>
      <c r="U184" s="23">
        <f>(1-IF(Model!O184=0,0,INDEX('Branch Closure Driven Attrition'!$D$9:$G$12,MATCH(Model!$B184,'Branch Closure Driven Attrition'!$C$9:$C$12,TRUE),MATCH(Model!O184,'Branch Closure Driven Attrition'!$D$8:$G$8,TRUE))))</f>
        <v>0.65</v>
      </c>
      <c r="V184" s="23">
        <f>(1-IF(Model!P184=0,0,INDEX('Branch Closure Driven Attrition'!$D$9:$G$12,MATCH(Model!$B184,'Branch Closure Driven Attrition'!$C$9:$C$12,TRUE),MATCH(Model!P184,'Branch Closure Driven Attrition'!$D$8:$G$8,TRUE))))</f>
        <v>1</v>
      </c>
      <c r="W184" s="29"/>
      <c r="X184" s="23">
        <f>Model!R184</f>
        <v>1</v>
      </c>
      <c r="Y184" s="23">
        <f>IF(Model!$C184&lt;'Fee Driven Attrition'!$I$8,1-IF(Model!Y$13='Fee Driven Attrition'!$J$7,'Fee Driven Attrition'!$J$8,'Fee Driven Attrition'!$K$8),1)</f>
        <v>1</v>
      </c>
      <c r="Z184" s="23">
        <f>IF(Model!$C184&lt;'Fee Driven Attrition'!$I$9,1-IF(Model!Z$13='Fee Driven Attrition'!$J$7,'Fee Driven Attrition'!$J$9,'Fee Driven Attrition'!$K$9),1)</f>
        <v>1</v>
      </c>
      <c r="AA184" s="23">
        <f>IF(Model!$C184&lt;'Fee Driven Attrition'!$I$8,1-IF(Model!AA$13='Fee Driven Attrition'!$J$7,'Fee Driven Attrition'!$J$8,'Fee Driven Attrition'!$K$8),1)</f>
        <v>1</v>
      </c>
      <c r="AB184" s="23">
        <f>IF(Model!$C184&lt;'Fee Driven Attrition'!$I$9,1-IF(Model!AB$13='Fee Driven Attrition'!$J$7,'Fee Driven Attrition'!$J$9,'Fee Driven Attrition'!$K$9),1)</f>
        <v>1</v>
      </c>
      <c r="AC184" s="29"/>
      <c r="AD184" s="23"/>
      <c r="AE184" s="23">
        <f>INDEX(Model!$R184:$V184,,MATCH(Model!AE$14,Model!$R$14:'Model'!$V$14,FALSE))*INDEX(Model!$X184:$AB184,MATCH(Model!AE$12+Model!AE$13,Model!$X$14:$AB$14,FALSE))</f>
        <v>1</v>
      </c>
      <c r="AF184" s="23">
        <f>INDEX(Model!$R184:$V184,,MATCH(Model!AF$14,Model!$R$14:'Model'!$V$14,FALSE))*INDEX(Model!$X184:$AB184,MATCH(Model!AF$12+Model!AF$13,Model!$X$14:$AB$14,FALSE))</f>
        <v>1</v>
      </c>
      <c r="AG184" s="23">
        <f>INDEX(Model!$R184:$V184,,MATCH(Model!AG$14,Model!$R$14:'Model'!$V$14,FALSE))*INDEX(Model!$X184:$AB184,MATCH(Model!AG$12+Model!AG$13,Model!$X$14:$AB$14,FALSE))</f>
        <v>1</v>
      </c>
      <c r="AH184" s="23">
        <f>INDEX(Model!$R184:$V184,,MATCH(Model!AH$14,Model!$R$14:'Model'!$V$14,FALSE))*INDEX(Model!$X184:$AB184,MATCH(Model!AH$12+Model!AH$13,Model!$X$14:$AB$14,FALSE))</f>
        <v>0.65</v>
      </c>
      <c r="AI184" s="23">
        <f>INDEX(Model!$R184:$V184,,MATCH(Model!AI$14,Model!$R$14:'Model'!$V$14,FALSE))*INDEX(Model!$X184:$AB184,MATCH(Model!AI$12+Model!AI$13,Model!$X$14:$AB$14,FALSE))</f>
        <v>1</v>
      </c>
      <c r="AJ184" s="23">
        <f>INDEX(Model!$R184:$V184,,MATCH(Model!AJ$14,Model!$R$14:'Model'!$V$14,FALSE))*INDEX(Model!$X184:$AB184,MATCH(Model!AJ$12+Model!AJ$13,Model!$X$14:$AB$14,FALSE))</f>
        <v>1</v>
      </c>
      <c r="AK184" s="23">
        <f>INDEX(Model!$R184:$V184,,MATCH(Model!AK$14,Model!$R$14:'Model'!$V$14,FALSE))*INDEX(Model!$X184:$AB184,MATCH(Model!AK$12+Model!AK$13,Model!$X$14:$AB$14,FALSE))</f>
        <v>1</v>
      </c>
      <c r="AL184" s="23">
        <f>INDEX(Model!$R184:$V184,,MATCH(Model!AL$14,Model!$R$14:'Model'!$V$14,FALSE))*INDEX(Model!$X184:$AB184,MATCH(Model!AL$12+Model!AL$13,Model!$X$14:$AB$14,FALSE))</f>
        <v>1</v>
      </c>
      <c r="AM184" s="23">
        <f>INDEX(Model!$R184:$V184,,MATCH(Model!AM$14,Model!$R$14:'Model'!$V$14,FALSE))*INDEX(Model!$X184:$AB184,MATCH(Model!AM$12+Model!AM$13,Model!$X$14:$AB$14,FALSE))</f>
        <v>0.65</v>
      </c>
      <c r="AN184" s="23">
        <f>INDEX(Model!$R184:$V184,,MATCH(Model!AN$14,Model!$R$14:'Model'!$V$14,FALSE))*INDEX(Model!$X184:$AB184,MATCH(Model!AN$12+Model!AN$13,Model!$X$14:$AB$14,FALSE))</f>
        <v>1</v>
      </c>
      <c r="AO184" s="23">
        <f>INDEX(Model!$R184:$V184,,MATCH(Model!AO$14,Model!$R$14:'Model'!$V$14,FALSE))*INDEX(Model!$X184:$AB184,MATCH(Model!AO$12+Model!AO$13,Model!$X$14:$AB$14,FALSE))</f>
        <v>1</v>
      </c>
      <c r="AP184" s="23">
        <f>INDEX(Model!$R184:$V184,,MATCH(Model!AP$14,Model!$R$14:'Model'!$V$14,FALSE))*INDEX(Model!$X184:$AB184,MATCH(Model!AP$12+Model!AP$13,Model!$X$14:$AB$14,FALSE))</f>
        <v>1</v>
      </c>
      <c r="AQ184" s="23">
        <f>INDEX(Model!$R184:$V184,,MATCH(Model!AQ$14,Model!$R$14:'Model'!$V$14,FALSE))*INDEX(Model!$X184:$AB184,MATCH(Model!AQ$12+Model!AQ$13,Model!$X$14:$AB$14,FALSE))</f>
        <v>1</v>
      </c>
      <c r="AR184" s="23">
        <f>INDEX(Model!$R184:$V184,,MATCH(Model!AR$14,Model!$R$14:'Model'!$V$14,FALSE))*INDEX(Model!$X184:$AB184,MATCH(Model!AR$12+Model!AR$13,Model!$X$14:$AB$14,FALSE))</f>
        <v>0.65</v>
      </c>
      <c r="AS184" s="23">
        <f>INDEX(Model!$R184:$V184,,MATCH(Model!AS$14,Model!$R$14:'Model'!$V$14,FALSE))*INDEX(Model!$X184:$AB184,MATCH(Model!AS$12+Model!AS$13,Model!$X$14:$AB$14,FALSE))</f>
        <v>1</v>
      </c>
      <c r="AT184" s="23">
        <f>INDEX(Model!$R184:$V184,,MATCH(Model!AT$14,Model!$R$14:'Model'!$V$14,FALSE))*INDEX(Model!$X184:$AB184,MATCH(Model!AT$12+Model!AT$13,Model!$X$14:$AB$14,FALSE))</f>
        <v>1</v>
      </c>
      <c r="AU184" s="23">
        <f>INDEX(Model!$R184:$V184,,MATCH(Model!AU$14,Model!$R$14:'Model'!$V$14,FALSE))*INDEX(Model!$X184:$AB184,MATCH(Model!AU$12+Model!AU$13,Model!$X$14:$AB$14,FALSE))</f>
        <v>1</v>
      </c>
      <c r="AV184" s="23">
        <f>INDEX(Model!$R184:$V184,,MATCH(Model!AV$14,Model!$R$14:'Model'!$V$14,FALSE))*INDEX(Model!$X184:$AB184,MATCH(Model!AV$12+Model!AV$13,Model!$X$14:$AB$14,FALSE))</f>
        <v>1</v>
      </c>
      <c r="AW184" s="23">
        <f>INDEX(Model!$R184:$V184,,MATCH(Model!AW$14,Model!$R$14:'Model'!$V$14,FALSE))*INDEX(Model!$X184:$AB184,MATCH(Model!AW$12+Model!AW$13,Model!$X$14:$AB$14,FALSE))</f>
        <v>0.65</v>
      </c>
      <c r="AX184" s="23">
        <f>INDEX(Model!$R184:$V184,,MATCH(Model!AX$14,Model!$R$14:'Model'!$V$14,FALSE))*INDEX(Model!$X184:$AB184,MATCH(Model!AX$12+Model!AX$13,Model!$X$14:$AB$14,FALSE))</f>
        <v>1</v>
      </c>
      <c r="AY184" s="23">
        <f>INDEX(Model!$R184:$V184,,MATCH(Model!AY$14,Model!$R$14:'Model'!$V$14,FALSE))*INDEX(Model!$X184:$AB184,MATCH(Model!AY$12+Model!AY$13,Model!$X$14:$AB$14,FALSE))</f>
        <v>1</v>
      </c>
      <c r="AZ184" s="23">
        <f>INDEX(Model!$R184:$V184,,MATCH(Model!AZ$14,Model!$R$14:'Model'!$V$14,FALSE))*INDEX(Model!$X184:$AB184,MATCH(Model!AZ$12+Model!AZ$13,Model!$X$14:$AB$14,FALSE))</f>
        <v>1</v>
      </c>
      <c r="BA184" s="23">
        <f>INDEX(Model!$R184:$V184,,MATCH(Model!BA$14,Model!$R$14:'Model'!$V$14,FALSE))*INDEX(Model!$X184:$AB184,MATCH(Model!BA$12+Model!BA$13,Model!$X$14:$AB$14,FALSE))</f>
        <v>1</v>
      </c>
      <c r="BB184" s="23">
        <f>INDEX(Model!$R184:$V184,,MATCH(Model!BB$14,Model!$R$14:'Model'!$V$14,FALSE))*INDEX(Model!$X184:$AB184,MATCH(Model!BB$12+Model!BB$13,Model!$X$14:$AB$14,FALSE))</f>
        <v>0.65</v>
      </c>
      <c r="BC184" s="23">
        <f>INDEX(Model!$R184:$V184,,MATCH(Model!BC$14,Model!$R$14:'Model'!$V$14,FALSE))*INDEX(Model!$X184:$AB184,MATCH(Model!BC$12+Model!BC$13,Model!$X$14:$AB$14,FALSE))</f>
        <v>1</v>
      </c>
      <c r="BD184" s="60"/>
      <c r="BE184" s="33">
        <f>Model!C184*1%</f>
        <v>152.71522513456799</v>
      </c>
      <c r="BF184" s="1"/>
      <c r="BG184" s="1"/>
      <c r="BH184" s="38">
        <f>IF(Model!$C184&lt;Model!CI$12,Model!CI$13,0)</f>
        <v>0</v>
      </c>
      <c r="BI184" s="38">
        <f>IF(Model!$C184&lt;Model!CJ$12,Model!CJ$13,0)</f>
        <v>0</v>
      </c>
      <c r="BJ184" s="38">
        <f>IF(Model!$C184&lt;Model!CK$12,Model!CK$13,0)</f>
        <v>0</v>
      </c>
      <c r="BK184" s="38">
        <f>IF(Model!$C184&lt;Model!CL$12,Model!CL$13,0)</f>
        <v>0</v>
      </c>
      <c r="BL184" s="38">
        <f>IF(Model!$C184&lt;Model!CM$12,Model!CM$13,0)</f>
        <v>0</v>
      </c>
      <c r="BM184" s="38">
        <f>IF(Model!$C184&lt;Model!CN$12,Model!CN$13,0)</f>
        <v>0</v>
      </c>
      <c r="BN184" s="38">
        <f>IF(Model!$C184&lt;Model!CO$12,Model!CO$13,0)</f>
        <v>0</v>
      </c>
      <c r="BO184" s="38">
        <f>IF(Model!$C184&lt;Model!CP$12,Model!CP$13,0)</f>
        <v>0</v>
      </c>
      <c r="BP184" s="38">
        <f>IF(Model!$C184&lt;Model!CQ$12,Model!CQ$13,0)</f>
        <v>0</v>
      </c>
      <c r="BQ184" s="38">
        <f>IF(Model!$C184&lt;Model!CR$12,Model!CR$13,0)</f>
        <v>0</v>
      </c>
      <c r="BR184" s="38">
        <f>IF(Model!$C184&lt;Model!CS$12,Model!CS$13,0)</f>
        <v>0</v>
      </c>
      <c r="BS184" s="38">
        <f>IF(Model!$C184&lt;Model!CT$12,Model!CT$13,0)</f>
        <v>0</v>
      </c>
      <c r="BT184" s="38">
        <f>IF(Model!$C184&lt;Model!CU$12,Model!CU$13,0)</f>
        <v>0</v>
      </c>
      <c r="BU184" s="38">
        <f>IF(Model!$C184&lt;Model!CV$12,Model!CV$13,0)</f>
        <v>0</v>
      </c>
      <c r="BV184" s="38">
        <f>IF(Model!$C184&lt;Model!CW$12,Model!CW$13,0)</f>
        <v>0</v>
      </c>
      <c r="BW184" s="38">
        <f>IF(Model!$C184&lt;Model!CX$12,Model!CX$13,0)</f>
        <v>0</v>
      </c>
      <c r="BX184" s="38">
        <f>IF(Model!$C184&lt;Model!CY$12,Model!CY$13,0)</f>
        <v>0</v>
      </c>
      <c r="BY184" s="38">
        <f>IF(Model!$C184&lt;Model!CZ$12,Model!CZ$13,0)</f>
        <v>0</v>
      </c>
      <c r="BZ184" s="38">
        <f>IF(Model!$C184&lt;Model!DA$12,Model!DA$13,0)</f>
        <v>0</v>
      </c>
      <c r="CA184" s="38">
        <f>IF(Model!$C184&lt;Model!DB$12,Model!DB$13,0)</f>
        <v>0</v>
      </c>
      <c r="CB184" s="38">
        <f>IF(Model!$C184&lt;Model!DC$12,Model!DC$13,0)</f>
        <v>0</v>
      </c>
      <c r="CC184" s="38">
        <f>IF(Model!$C184&lt;Model!DD$12,Model!DD$13,0)</f>
        <v>0</v>
      </c>
      <c r="CD184" s="38">
        <f>IF(Model!$C184&lt;Model!DE$12,Model!DE$13,0)</f>
        <v>0</v>
      </c>
      <c r="CE184" s="38">
        <f>IF(Model!$C184&lt;Model!DF$12,Model!DF$13,0)</f>
        <v>0</v>
      </c>
      <c r="CF184" s="38">
        <f>IF(Model!$C184&lt;Model!DG$12,Model!DG$13,0)</f>
        <v>0</v>
      </c>
      <c r="CG184" s="1"/>
      <c r="CH184" s="1"/>
      <c r="CI184" s="40">
        <f>Model!$BE184+Model!BH184-50</f>
        <v>102.71522513456799</v>
      </c>
      <c r="CJ184" s="40">
        <f>Model!$BE184+Model!BI184-50</f>
        <v>102.71522513456799</v>
      </c>
      <c r="CK184" s="40">
        <f>Model!$BE184+Model!BJ184-50</f>
        <v>102.71522513456799</v>
      </c>
      <c r="CL184" s="40">
        <f>Model!$BE184+Model!BK184-50</f>
        <v>102.71522513456799</v>
      </c>
      <c r="CM184" s="40">
        <f>Model!$BE184+Model!BL184-50</f>
        <v>102.71522513456799</v>
      </c>
      <c r="CN184" s="40">
        <f>Model!$BE184+Model!BM184-50</f>
        <v>102.71522513456799</v>
      </c>
      <c r="CO184" s="40">
        <f>Model!$BE184+Model!BN184-50</f>
        <v>102.71522513456799</v>
      </c>
      <c r="CP184" s="40">
        <f>Model!$BE184+Model!BO184-50</f>
        <v>102.71522513456799</v>
      </c>
      <c r="CQ184" s="40">
        <f>Model!$BE184+Model!BP184-50</f>
        <v>102.71522513456799</v>
      </c>
      <c r="CR184" s="40">
        <f>Model!$BE184+Model!BQ184-50</f>
        <v>102.71522513456799</v>
      </c>
      <c r="CS184" s="40">
        <f>Model!$BE184+Model!BR184-50</f>
        <v>102.71522513456799</v>
      </c>
      <c r="CT184" s="40">
        <f>Model!$BE184+Model!BS184-50</f>
        <v>102.71522513456799</v>
      </c>
      <c r="CU184" s="40">
        <f>Model!$BE184+Model!BT184-50</f>
        <v>102.71522513456799</v>
      </c>
      <c r="CV184" s="40">
        <f>Model!$BE184+Model!BU184-50</f>
        <v>102.71522513456799</v>
      </c>
      <c r="CW184" s="40">
        <f>Model!$BE184+Model!BV184-50</f>
        <v>102.71522513456799</v>
      </c>
      <c r="CX184" s="40">
        <f>Model!$BE184+Model!BW184-50</f>
        <v>102.71522513456799</v>
      </c>
      <c r="CY184" s="40">
        <f>Model!$BE184+Model!BX184-50</f>
        <v>102.71522513456799</v>
      </c>
      <c r="CZ184" s="40">
        <f>Model!$BE184+Model!BY184-50</f>
        <v>102.71522513456799</v>
      </c>
      <c r="DA184" s="40">
        <f>Model!$BE184+Model!BZ184-50</f>
        <v>102.71522513456799</v>
      </c>
      <c r="DB184" s="40">
        <f>Model!$BE184+Model!CA184-50</f>
        <v>102.71522513456799</v>
      </c>
      <c r="DC184" s="40">
        <f>Model!$BE184+Model!CB184-50</f>
        <v>102.71522513456799</v>
      </c>
      <c r="DD184" s="40">
        <f>Model!$BE184+Model!CC184-50</f>
        <v>102.71522513456799</v>
      </c>
      <c r="DE184" s="40">
        <f>Model!$BE184+Model!CD184-50</f>
        <v>102.71522513456799</v>
      </c>
      <c r="DF184" s="40">
        <f>Model!$BE184+Model!CE184-50</f>
        <v>102.71522513456799</v>
      </c>
      <c r="DG184" s="40">
        <f>Model!$BE184+Model!CF184-50</f>
        <v>102.71522513456799</v>
      </c>
      <c r="DH184" s="36"/>
      <c r="DI184" s="36"/>
      <c r="DJ184" s="40">
        <f>Model!AE184*Model!CI184</f>
        <v>102.71522513456799</v>
      </c>
      <c r="DK184" s="40">
        <f>Model!AF184*Model!CJ184</f>
        <v>102.71522513456799</v>
      </c>
      <c r="DL184" s="40">
        <f>Model!AG184*Model!CK184</f>
        <v>102.71522513456799</v>
      </c>
      <c r="DM184" s="40">
        <f>Model!AH184*Model!CL184</f>
        <v>66.764896337469196</v>
      </c>
      <c r="DN184" s="40">
        <f>Model!AI184*Model!CM184</f>
        <v>102.71522513456799</v>
      </c>
      <c r="DO184" s="40">
        <f>Model!AJ184*Model!CN184</f>
        <v>102.71522513456799</v>
      </c>
      <c r="DP184" s="40">
        <f>Model!AK184*Model!CO184</f>
        <v>102.71522513456799</v>
      </c>
      <c r="DQ184" s="40">
        <f>Model!AL184*Model!CP184</f>
        <v>102.71522513456799</v>
      </c>
      <c r="DR184" s="40">
        <f>Model!AM184*Model!CQ184</f>
        <v>66.764896337469196</v>
      </c>
      <c r="DS184" s="40">
        <f>Model!AN184*Model!CR184</f>
        <v>102.71522513456799</v>
      </c>
      <c r="DT184" s="40">
        <f>Model!AO184*Model!CS184</f>
        <v>102.71522513456799</v>
      </c>
      <c r="DU184" s="40">
        <f>Model!AP184*Model!CT184</f>
        <v>102.71522513456799</v>
      </c>
      <c r="DV184" s="40">
        <f>Model!AQ184*Model!CU184</f>
        <v>102.71522513456799</v>
      </c>
      <c r="DW184" s="40">
        <f>Model!AR184*Model!CV184</f>
        <v>66.764896337469196</v>
      </c>
      <c r="DX184" s="40">
        <f>Model!AS184*Model!CW184</f>
        <v>102.71522513456799</v>
      </c>
      <c r="DY184" s="40">
        <f>Model!AT184*Model!CX184</f>
        <v>102.71522513456799</v>
      </c>
      <c r="DZ184" s="40">
        <f>Model!AU184*Model!CY184</f>
        <v>102.71522513456799</v>
      </c>
      <c r="EA184" s="40">
        <f>Model!AV184*Model!CZ184</f>
        <v>102.71522513456799</v>
      </c>
      <c r="EB184" s="40">
        <f>Model!AW184*Model!DA184</f>
        <v>66.764896337469196</v>
      </c>
      <c r="EC184" s="40">
        <f>Model!AX184*Model!DB184</f>
        <v>102.71522513456799</v>
      </c>
      <c r="ED184" s="40">
        <f>Model!AY184*Model!DC184</f>
        <v>102.71522513456799</v>
      </c>
      <c r="EE184" s="40">
        <f>Model!AZ184*Model!DD184</f>
        <v>102.71522513456799</v>
      </c>
      <c r="EF184" s="40">
        <f>Model!BA184*Model!DE184</f>
        <v>102.71522513456799</v>
      </c>
      <c r="EG184" s="40">
        <f>Model!BB184*Model!DF184</f>
        <v>66.764896337469196</v>
      </c>
      <c r="EH184" s="40">
        <f>Model!BC184*Model!DG184</f>
        <v>102.71522513456799</v>
      </c>
      <c r="EI184" s="36"/>
      <c r="EJ184" s="36"/>
      <c r="EK184" s="36"/>
      <c r="EL184" s="36"/>
      <c r="EM184" s="36"/>
      <c r="EN184" s="36"/>
      <c r="EO184" s="36"/>
      <c r="EP184" s="36"/>
      <c r="EQ184" s="36"/>
      <c r="ER184" s="36"/>
      <c r="ES184" s="36"/>
      <c r="ET184" s="36"/>
      <c r="EU184" s="36"/>
    </row>
    <row r="185" spans="1:151">
      <c r="A185">
        <v>1174</v>
      </c>
      <c r="B185" s="29">
        <f>INDEX('Customer Longevity'!$A$7:$A$206,MATCH(Scratch!A185,'Customer Longevity'!$B$7:$B$206,0))</f>
        <v>11.422909543003337</v>
      </c>
      <c r="C185" s="3">
        <f ca="1">VLOOKUP(A185,'Average Balance'!A:B,2,FALSE)</f>
        <v>18070.979889189286</v>
      </c>
      <c r="D185" s="3"/>
      <c r="E185" s="29">
        <f>INDEX('Distance to Each Branch'!$C$7:$C$806,MATCH(Scratch!$A185&amp;Scratch!E$14,'Distance to Each Branch'!$K$7:$K$806,0))</f>
        <v>7.2017343149981139</v>
      </c>
      <c r="F185" s="29">
        <f>INDEX('Distance to Each Branch'!$C$7:$C$806,MATCH(Scratch!$A185&amp;Scratch!F$14,'Distance to Each Branch'!$K$7:$K$806,0))</f>
        <v>1.4935899759186695</v>
      </c>
      <c r="G185" s="29">
        <f>INDEX('Distance to Each Branch'!$C$7:$C$806,MATCH(Scratch!$A185&amp;Scratch!G$14,'Distance to Each Branch'!$K$7:$K$806,0))</f>
        <v>0.84252793012195726</v>
      </c>
      <c r="H185" s="29">
        <f>INDEX('Distance to Each Branch'!$C$7:$C$806,MATCH(Scratch!$A185&amp;Scratch!H$14,'Distance to Each Branch'!$K$7:$K$806,0))</f>
        <v>0.79671768207035865</v>
      </c>
      <c r="I185" s="29" t="str">
        <f t="shared" si="28"/>
        <v>Branch D</v>
      </c>
      <c r="K185" s="34">
        <f>MIN(Model!E185:'Model'!H185)</f>
        <v>0.79671768207035865</v>
      </c>
      <c r="L185" s="34">
        <v>0</v>
      </c>
      <c r="M185" s="29">
        <f>IF(Model!E185=Model!$K185,SMALL(Model!$E185:'Model'!$H185,2)-Model!$K185,0)</f>
        <v>0</v>
      </c>
      <c r="N185" s="29">
        <f>IF(Model!F185=Model!$K185,SMALL(Model!$E185:'Model'!$H185,2)-Model!$K185,0)</f>
        <v>0</v>
      </c>
      <c r="O185" s="29">
        <f>IF(Model!G185=Model!$K185,SMALL(Model!$E185:'Model'!$H185,2)-Model!$K185,0)</f>
        <v>0</v>
      </c>
      <c r="P185" s="29">
        <f>IF(Model!H185=Model!$K185,SMALL(Model!$E185:'Model'!$H185,2)-Model!$K185,0)</f>
        <v>4.5810248051598612E-2</v>
      </c>
      <c r="R185" s="23">
        <v>1</v>
      </c>
      <c r="S185" s="23">
        <f>(1-IF(Model!M185=0,0,INDEX('Branch Closure Driven Attrition'!$D$9:$G$12,MATCH(Model!$B185,'Branch Closure Driven Attrition'!$C$9:$C$12,TRUE),MATCH(Model!M185,'Branch Closure Driven Attrition'!$D$8:$G$8,TRUE))))</f>
        <v>1</v>
      </c>
      <c r="T185" s="23">
        <f>(1-IF(Model!N185=0,0,INDEX('Branch Closure Driven Attrition'!$D$9:$G$12,MATCH(Model!$B185,'Branch Closure Driven Attrition'!$C$9:$C$12,TRUE),MATCH(Model!N185,'Branch Closure Driven Attrition'!$D$8:$G$8,TRUE))))</f>
        <v>1</v>
      </c>
      <c r="U185" s="23">
        <f>(1-IF(Model!O185=0,0,INDEX('Branch Closure Driven Attrition'!$D$9:$G$12,MATCH(Model!$B185,'Branch Closure Driven Attrition'!$C$9:$C$12,TRUE),MATCH(Model!O185,'Branch Closure Driven Attrition'!$D$8:$G$8,TRUE))))</f>
        <v>1</v>
      </c>
      <c r="V185" s="23">
        <f>(1-IF(Model!P185=0,0,INDEX('Branch Closure Driven Attrition'!$D$9:$G$12,MATCH(Model!$B185,'Branch Closure Driven Attrition'!$C$9:$C$12,TRUE),MATCH(Model!P185,'Branch Closure Driven Attrition'!$D$8:$G$8,TRUE))))</f>
        <v>0.8</v>
      </c>
      <c r="W185" s="29"/>
      <c r="X185" s="23">
        <f>Model!R185</f>
        <v>1</v>
      </c>
      <c r="Y185" s="23">
        <f>IF(Model!$C185&lt;'Fee Driven Attrition'!$I$8,1-IF(Model!Y$13='Fee Driven Attrition'!$J$7,'Fee Driven Attrition'!$J$8,'Fee Driven Attrition'!$K$8),1)</f>
        <v>1</v>
      </c>
      <c r="Z185" s="23">
        <f>IF(Model!$C185&lt;'Fee Driven Attrition'!$I$9,1-IF(Model!Z$13='Fee Driven Attrition'!$J$7,'Fee Driven Attrition'!$J$9,'Fee Driven Attrition'!$K$9),1)</f>
        <v>1</v>
      </c>
      <c r="AA185" s="23">
        <f>IF(Model!$C185&lt;'Fee Driven Attrition'!$I$8,1-IF(Model!AA$13='Fee Driven Attrition'!$J$7,'Fee Driven Attrition'!$J$8,'Fee Driven Attrition'!$K$8),1)</f>
        <v>1</v>
      </c>
      <c r="AB185" s="23">
        <f>IF(Model!$C185&lt;'Fee Driven Attrition'!$I$9,1-IF(Model!AB$13='Fee Driven Attrition'!$J$7,'Fee Driven Attrition'!$J$9,'Fee Driven Attrition'!$K$9),1)</f>
        <v>1</v>
      </c>
      <c r="AC185" s="29"/>
      <c r="AD185" s="23"/>
      <c r="AE185" s="23">
        <f>INDEX(Model!$R185:$V185,,MATCH(Model!AE$14,Model!$R$14:'Model'!$V$14,FALSE))*INDEX(Model!$X185:$AB185,MATCH(Model!AE$12+Model!AE$13,Model!$X$14:$AB$14,FALSE))</f>
        <v>1</v>
      </c>
      <c r="AF185" s="23">
        <f>INDEX(Model!$R185:$V185,,MATCH(Model!AF$14,Model!$R$14:'Model'!$V$14,FALSE))*INDEX(Model!$X185:$AB185,MATCH(Model!AF$12+Model!AF$13,Model!$X$14:$AB$14,FALSE))</f>
        <v>1</v>
      </c>
      <c r="AG185" s="23">
        <f>INDEX(Model!$R185:$V185,,MATCH(Model!AG$14,Model!$R$14:'Model'!$V$14,FALSE))*INDEX(Model!$X185:$AB185,MATCH(Model!AG$12+Model!AG$13,Model!$X$14:$AB$14,FALSE))</f>
        <v>1</v>
      </c>
      <c r="AH185" s="23">
        <f>INDEX(Model!$R185:$V185,,MATCH(Model!AH$14,Model!$R$14:'Model'!$V$14,FALSE))*INDEX(Model!$X185:$AB185,MATCH(Model!AH$12+Model!AH$13,Model!$X$14:$AB$14,FALSE))</f>
        <v>1</v>
      </c>
      <c r="AI185" s="23">
        <f>INDEX(Model!$R185:$V185,,MATCH(Model!AI$14,Model!$R$14:'Model'!$V$14,FALSE))*INDEX(Model!$X185:$AB185,MATCH(Model!AI$12+Model!AI$13,Model!$X$14:$AB$14,FALSE))</f>
        <v>0.8</v>
      </c>
      <c r="AJ185" s="23">
        <f>INDEX(Model!$R185:$V185,,MATCH(Model!AJ$14,Model!$R$14:'Model'!$V$14,FALSE))*INDEX(Model!$X185:$AB185,MATCH(Model!AJ$12+Model!AJ$13,Model!$X$14:$AB$14,FALSE))</f>
        <v>1</v>
      </c>
      <c r="AK185" s="23">
        <f>INDEX(Model!$R185:$V185,,MATCH(Model!AK$14,Model!$R$14:'Model'!$V$14,FALSE))*INDEX(Model!$X185:$AB185,MATCH(Model!AK$12+Model!AK$13,Model!$X$14:$AB$14,FALSE))</f>
        <v>1</v>
      </c>
      <c r="AL185" s="23">
        <f>INDEX(Model!$R185:$V185,,MATCH(Model!AL$14,Model!$R$14:'Model'!$V$14,FALSE))*INDEX(Model!$X185:$AB185,MATCH(Model!AL$12+Model!AL$13,Model!$X$14:$AB$14,FALSE))</f>
        <v>1</v>
      </c>
      <c r="AM185" s="23">
        <f>INDEX(Model!$R185:$V185,,MATCH(Model!AM$14,Model!$R$14:'Model'!$V$14,FALSE))*INDEX(Model!$X185:$AB185,MATCH(Model!AM$12+Model!AM$13,Model!$X$14:$AB$14,FALSE))</f>
        <v>1</v>
      </c>
      <c r="AN185" s="23">
        <f>INDEX(Model!$R185:$V185,,MATCH(Model!AN$14,Model!$R$14:'Model'!$V$14,FALSE))*INDEX(Model!$X185:$AB185,MATCH(Model!AN$12+Model!AN$13,Model!$X$14:$AB$14,FALSE))</f>
        <v>0.8</v>
      </c>
      <c r="AO185" s="23">
        <f>INDEX(Model!$R185:$V185,,MATCH(Model!AO$14,Model!$R$14:'Model'!$V$14,FALSE))*INDEX(Model!$X185:$AB185,MATCH(Model!AO$12+Model!AO$13,Model!$X$14:$AB$14,FALSE))</f>
        <v>1</v>
      </c>
      <c r="AP185" s="23">
        <f>INDEX(Model!$R185:$V185,,MATCH(Model!AP$14,Model!$R$14:'Model'!$V$14,FALSE))*INDEX(Model!$X185:$AB185,MATCH(Model!AP$12+Model!AP$13,Model!$X$14:$AB$14,FALSE))</f>
        <v>1</v>
      </c>
      <c r="AQ185" s="23">
        <f>INDEX(Model!$R185:$V185,,MATCH(Model!AQ$14,Model!$R$14:'Model'!$V$14,FALSE))*INDEX(Model!$X185:$AB185,MATCH(Model!AQ$12+Model!AQ$13,Model!$X$14:$AB$14,FALSE))</f>
        <v>1</v>
      </c>
      <c r="AR185" s="23">
        <f>INDEX(Model!$R185:$V185,,MATCH(Model!AR$14,Model!$R$14:'Model'!$V$14,FALSE))*INDEX(Model!$X185:$AB185,MATCH(Model!AR$12+Model!AR$13,Model!$X$14:$AB$14,FALSE))</f>
        <v>1</v>
      </c>
      <c r="AS185" s="23">
        <f>INDEX(Model!$R185:$V185,,MATCH(Model!AS$14,Model!$R$14:'Model'!$V$14,FALSE))*INDEX(Model!$X185:$AB185,MATCH(Model!AS$12+Model!AS$13,Model!$X$14:$AB$14,FALSE))</f>
        <v>0.8</v>
      </c>
      <c r="AT185" s="23">
        <f>INDEX(Model!$R185:$V185,,MATCH(Model!AT$14,Model!$R$14:'Model'!$V$14,FALSE))*INDEX(Model!$X185:$AB185,MATCH(Model!AT$12+Model!AT$13,Model!$X$14:$AB$14,FALSE))</f>
        <v>1</v>
      </c>
      <c r="AU185" s="23">
        <f>INDEX(Model!$R185:$V185,,MATCH(Model!AU$14,Model!$R$14:'Model'!$V$14,FALSE))*INDEX(Model!$X185:$AB185,MATCH(Model!AU$12+Model!AU$13,Model!$X$14:$AB$14,FALSE))</f>
        <v>1</v>
      </c>
      <c r="AV185" s="23">
        <f>INDEX(Model!$R185:$V185,,MATCH(Model!AV$14,Model!$R$14:'Model'!$V$14,FALSE))*INDEX(Model!$X185:$AB185,MATCH(Model!AV$12+Model!AV$13,Model!$X$14:$AB$14,FALSE))</f>
        <v>1</v>
      </c>
      <c r="AW185" s="23">
        <f>INDEX(Model!$R185:$V185,,MATCH(Model!AW$14,Model!$R$14:'Model'!$V$14,FALSE))*INDEX(Model!$X185:$AB185,MATCH(Model!AW$12+Model!AW$13,Model!$X$14:$AB$14,FALSE))</f>
        <v>1</v>
      </c>
      <c r="AX185" s="23">
        <f>INDEX(Model!$R185:$V185,,MATCH(Model!AX$14,Model!$R$14:'Model'!$V$14,FALSE))*INDEX(Model!$X185:$AB185,MATCH(Model!AX$12+Model!AX$13,Model!$X$14:$AB$14,FALSE))</f>
        <v>0.8</v>
      </c>
      <c r="AY185" s="23">
        <f>INDEX(Model!$R185:$V185,,MATCH(Model!AY$14,Model!$R$14:'Model'!$V$14,FALSE))*INDEX(Model!$X185:$AB185,MATCH(Model!AY$12+Model!AY$13,Model!$X$14:$AB$14,FALSE))</f>
        <v>1</v>
      </c>
      <c r="AZ185" s="23">
        <f>INDEX(Model!$R185:$V185,,MATCH(Model!AZ$14,Model!$R$14:'Model'!$V$14,FALSE))*INDEX(Model!$X185:$AB185,MATCH(Model!AZ$12+Model!AZ$13,Model!$X$14:$AB$14,FALSE))</f>
        <v>1</v>
      </c>
      <c r="BA185" s="23">
        <f>INDEX(Model!$R185:$V185,,MATCH(Model!BA$14,Model!$R$14:'Model'!$V$14,FALSE))*INDEX(Model!$X185:$AB185,MATCH(Model!BA$12+Model!BA$13,Model!$X$14:$AB$14,FALSE))</f>
        <v>1</v>
      </c>
      <c r="BB185" s="23">
        <f>INDEX(Model!$R185:$V185,,MATCH(Model!BB$14,Model!$R$14:'Model'!$V$14,FALSE))*INDEX(Model!$X185:$AB185,MATCH(Model!BB$12+Model!BB$13,Model!$X$14:$AB$14,FALSE))</f>
        <v>1</v>
      </c>
      <c r="BC185" s="23">
        <f>INDEX(Model!$R185:$V185,,MATCH(Model!BC$14,Model!$R$14:'Model'!$V$14,FALSE))*INDEX(Model!$X185:$AB185,MATCH(Model!BC$12+Model!BC$13,Model!$X$14:$AB$14,FALSE))</f>
        <v>0.8</v>
      </c>
      <c r="BD185" s="60"/>
      <c r="BE185" s="33">
        <f>Model!C185*1%</f>
        <v>180.70979889189286</v>
      </c>
      <c r="BF185" s="1"/>
      <c r="BG185" s="1"/>
      <c r="BH185" s="38">
        <f>IF(Model!$C185&lt;Model!CI$12,Model!CI$13,0)</f>
        <v>0</v>
      </c>
      <c r="BI185" s="38">
        <f>IF(Model!$C185&lt;Model!CJ$12,Model!CJ$13,0)</f>
        <v>0</v>
      </c>
      <c r="BJ185" s="38">
        <f>IF(Model!$C185&lt;Model!CK$12,Model!CK$13,0)</f>
        <v>0</v>
      </c>
      <c r="BK185" s="38">
        <f>IF(Model!$C185&lt;Model!CL$12,Model!CL$13,0)</f>
        <v>0</v>
      </c>
      <c r="BL185" s="38">
        <f>IF(Model!$C185&lt;Model!CM$12,Model!CM$13,0)</f>
        <v>0</v>
      </c>
      <c r="BM185" s="38">
        <f>IF(Model!$C185&lt;Model!CN$12,Model!CN$13,0)</f>
        <v>0</v>
      </c>
      <c r="BN185" s="38">
        <f>IF(Model!$C185&lt;Model!CO$12,Model!CO$13,0)</f>
        <v>0</v>
      </c>
      <c r="BO185" s="38">
        <f>IF(Model!$C185&lt;Model!CP$12,Model!CP$13,0)</f>
        <v>0</v>
      </c>
      <c r="BP185" s="38">
        <f>IF(Model!$C185&lt;Model!CQ$12,Model!CQ$13,0)</f>
        <v>0</v>
      </c>
      <c r="BQ185" s="38">
        <f>IF(Model!$C185&lt;Model!CR$12,Model!CR$13,0)</f>
        <v>0</v>
      </c>
      <c r="BR185" s="38">
        <f>IF(Model!$C185&lt;Model!CS$12,Model!CS$13,0)</f>
        <v>0</v>
      </c>
      <c r="BS185" s="38">
        <f>IF(Model!$C185&lt;Model!CT$12,Model!CT$13,0)</f>
        <v>0</v>
      </c>
      <c r="BT185" s="38">
        <f>IF(Model!$C185&lt;Model!CU$12,Model!CU$13,0)</f>
        <v>0</v>
      </c>
      <c r="BU185" s="38">
        <f>IF(Model!$C185&lt;Model!CV$12,Model!CV$13,0)</f>
        <v>0</v>
      </c>
      <c r="BV185" s="38">
        <f>IF(Model!$C185&lt;Model!CW$12,Model!CW$13,0)</f>
        <v>0</v>
      </c>
      <c r="BW185" s="38">
        <f>IF(Model!$C185&lt;Model!CX$12,Model!CX$13,0)</f>
        <v>0</v>
      </c>
      <c r="BX185" s="38">
        <f>IF(Model!$C185&lt;Model!CY$12,Model!CY$13,0)</f>
        <v>0</v>
      </c>
      <c r="BY185" s="38">
        <f>IF(Model!$C185&lt;Model!CZ$12,Model!CZ$13,0)</f>
        <v>0</v>
      </c>
      <c r="BZ185" s="38">
        <f>IF(Model!$C185&lt;Model!DA$12,Model!DA$13,0)</f>
        <v>0</v>
      </c>
      <c r="CA185" s="38">
        <f>IF(Model!$C185&lt;Model!DB$12,Model!DB$13,0)</f>
        <v>0</v>
      </c>
      <c r="CB185" s="38">
        <f>IF(Model!$C185&lt;Model!DC$12,Model!DC$13,0)</f>
        <v>0</v>
      </c>
      <c r="CC185" s="38">
        <f>IF(Model!$C185&lt;Model!DD$12,Model!DD$13,0)</f>
        <v>0</v>
      </c>
      <c r="CD185" s="38">
        <f>IF(Model!$C185&lt;Model!DE$12,Model!DE$13,0)</f>
        <v>0</v>
      </c>
      <c r="CE185" s="38">
        <f>IF(Model!$C185&lt;Model!DF$12,Model!DF$13,0)</f>
        <v>0</v>
      </c>
      <c r="CF185" s="38">
        <f>IF(Model!$C185&lt;Model!DG$12,Model!DG$13,0)</f>
        <v>0</v>
      </c>
      <c r="CG185" s="1"/>
      <c r="CH185" s="1"/>
      <c r="CI185" s="40">
        <f>Model!$BE185+Model!BH185-50</f>
        <v>130.70979889189286</v>
      </c>
      <c r="CJ185" s="40">
        <f>Model!$BE185+Model!BI185-50</f>
        <v>130.70979889189286</v>
      </c>
      <c r="CK185" s="40">
        <f>Model!$BE185+Model!BJ185-50</f>
        <v>130.70979889189286</v>
      </c>
      <c r="CL185" s="40">
        <f>Model!$BE185+Model!BK185-50</f>
        <v>130.70979889189286</v>
      </c>
      <c r="CM185" s="40">
        <f>Model!$BE185+Model!BL185-50</f>
        <v>130.70979889189286</v>
      </c>
      <c r="CN185" s="40">
        <f>Model!$BE185+Model!BM185-50</f>
        <v>130.70979889189286</v>
      </c>
      <c r="CO185" s="40">
        <f>Model!$BE185+Model!BN185-50</f>
        <v>130.70979889189286</v>
      </c>
      <c r="CP185" s="40">
        <f>Model!$BE185+Model!BO185-50</f>
        <v>130.70979889189286</v>
      </c>
      <c r="CQ185" s="40">
        <f>Model!$BE185+Model!BP185-50</f>
        <v>130.70979889189286</v>
      </c>
      <c r="CR185" s="40">
        <f>Model!$BE185+Model!BQ185-50</f>
        <v>130.70979889189286</v>
      </c>
      <c r="CS185" s="40">
        <f>Model!$BE185+Model!BR185-50</f>
        <v>130.70979889189286</v>
      </c>
      <c r="CT185" s="40">
        <f>Model!$BE185+Model!BS185-50</f>
        <v>130.70979889189286</v>
      </c>
      <c r="CU185" s="40">
        <f>Model!$BE185+Model!BT185-50</f>
        <v>130.70979889189286</v>
      </c>
      <c r="CV185" s="40">
        <f>Model!$BE185+Model!BU185-50</f>
        <v>130.70979889189286</v>
      </c>
      <c r="CW185" s="40">
        <f>Model!$BE185+Model!BV185-50</f>
        <v>130.70979889189286</v>
      </c>
      <c r="CX185" s="40">
        <f>Model!$BE185+Model!BW185-50</f>
        <v>130.70979889189286</v>
      </c>
      <c r="CY185" s="40">
        <f>Model!$BE185+Model!BX185-50</f>
        <v>130.70979889189286</v>
      </c>
      <c r="CZ185" s="40">
        <f>Model!$BE185+Model!BY185-50</f>
        <v>130.70979889189286</v>
      </c>
      <c r="DA185" s="40">
        <f>Model!$BE185+Model!BZ185-50</f>
        <v>130.70979889189286</v>
      </c>
      <c r="DB185" s="40">
        <f>Model!$BE185+Model!CA185-50</f>
        <v>130.70979889189286</v>
      </c>
      <c r="DC185" s="40">
        <f>Model!$BE185+Model!CB185-50</f>
        <v>130.70979889189286</v>
      </c>
      <c r="DD185" s="40">
        <f>Model!$BE185+Model!CC185-50</f>
        <v>130.70979889189286</v>
      </c>
      <c r="DE185" s="40">
        <f>Model!$BE185+Model!CD185-50</f>
        <v>130.70979889189286</v>
      </c>
      <c r="DF185" s="40">
        <f>Model!$BE185+Model!CE185-50</f>
        <v>130.70979889189286</v>
      </c>
      <c r="DG185" s="40">
        <f>Model!$BE185+Model!CF185-50</f>
        <v>130.70979889189286</v>
      </c>
      <c r="DH185" s="36"/>
      <c r="DI185" s="36"/>
      <c r="DJ185" s="40">
        <f>Model!AE185*Model!CI185</f>
        <v>130.70979889189286</v>
      </c>
      <c r="DK185" s="40">
        <f>Model!AF185*Model!CJ185</f>
        <v>130.70979889189286</v>
      </c>
      <c r="DL185" s="40">
        <f>Model!AG185*Model!CK185</f>
        <v>130.70979889189286</v>
      </c>
      <c r="DM185" s="40">
        <f>Model!AH185*Model!CL185</f>
        <v>130.70979889189286</v>
      </c>
      <c r="DN185" s="40">
        <f>Model!AI185*Model!CM185</f>
        <v>104.5678391135143</v>
      </c>
      <c r="DO185" s="40">
        <f>Model!AJ185*Model!CN185</f>
        <v>130.70979889189286</v>
      </c>
      <c r="DP185" s="40">
        <f>Model!AK185*Model!CO185</f>
        <v>130.70979889189286</v>
      </c>
      <c r="DQ185" s="40">
        <f>Model!AL185*Model!CP185</f>
        <v>130.70979889189286</v>
      </c>
      <c r="DR185" s="40">
        <f>Model!AM185*Model!CQ185</f>
        <v>130.70979889189286</v>
      </c>
      <c r="DS185" s="40">
        <f>Model!AN185*Model!CR185</f>
        <v>104.5678391135143</v>
      </c>
      <c r="DT185" s="40">
        <f>Model!AO185*Model!CS185</f>
        <v>130.70979889189286</v>
      </c>
      <c r="DU185" s="40">
        <f>Model!AP185*Model!CT185</f>
        <v>130.70979889189286</v>
      </c>
      <c r="DV185" s="40">
        <f>Model!AQ185*Model!CU185</f>
        <v>130.70979889189286</v>
      </c>
      <c r="DW185" s="40">
        <f>Model!AR185*Model!CV185</f>
        <v>130.70979889189286</v>
      </c>
      <c r="DX185" s="40">
        <f>Model!AS185*Model!CW185</f>
        <v>104.5678391135143</v>
      </c>
      <c r="DY185" s="40">
        <f>Model!AT185*Model!CX185</f>
        <v>130.70979889189286</v>
      </c>
      <c r="DZ185" s="40">
        <f>Model!AU185*Model!CY185</f>
        <v>130.70979889189286</v>
      </c>
      <c r="EA185" s="40">
        <f>Model!AV185*Model!CZ185</f>
        <v>130.70979889189286</v>
      </c>
      <c r="EB185" s="40">
        <f>Model!AW185*Model!DA185</f>
        <v>130.70979889189286</v>
      </c>
      <c r="EC185" s="40">
        <f>Model!AX185*Model!DB185</f>
        <v>104.5678391135143</v>
      </c>
      <c r="ED185" s="40">
        <f>Model!AY185*Model!DC185</f>
        <v>130.70979889189286</v>
      </c>
      <c r="EE185" s="40">
        <f>Model!AZ185*Model!DD185</f>
        <v>130.70979889189286</v>
      </c>
      <c r="EF185" s="40">
        <f>Model!BA185*Model!DE185</f>
        <v>130.70979889189286</v>
      </c>
      <c r="EG185" s="40">
        <f>Model!BB185*Model!DF185</f>
        <v>130.70979889189286</v>
      </c>
      <c r="EH185" s="40">
        <f>Model!BC185*Model!DG185</f>
        <v>104.5678391135143</v>
      </c>
      <c r="EI185" s="36"/>
      <c r="EJ185" s="36"/>
      <c r="EK185" s="36"/>
      <c r="EL185" s="36"/>
      <c r="EM185" s="36"/>
      <c r="EN185" s="36"/>
      <c r="EO185" s="36"/>
      <c r="EP185" s="36"/>
      <c r="EQ185" s="36"/>
      <c r="ER185" s="36"/>
      <c r="ES185" s="36"/>
      <c r="ET185" s="36"/>
      <c r="EU185" s="36"/>
    </row>
    <row r="186" spans="1:151">
      <c r="A186">
        <v>1031</v>
      </c>
      <c r="B186" s="29">
        <f>INDEX('Customer Longevity'!$A$7:$A$206,MATCH(Scratch!A186,'Customer Longevity'!$B$7:$B$206,0))</f>
        <v>14.488691146777795</v>
      </c>
      <c r="C186" s="3">
        <f ca="1">VLOOKUP(A186,'Average Balance'!A:B,2,FALSE)</f>
        <v>7894.0149427457063</v>
      </c>
      <c r="D186" s="3"/>
      <c r="E186" s="29">
        <f>INDEX('Distance to Each Branch'!$C$7:$C$806,MATCH(Scratch!$A186&amp;Scratch!E$14,'Distance to Each Branch'!$K$7:$K$806,0))</f>
        <v>6.5487659850945477</v>
      </c>
      <c r="F186" s="29">
        <f>INDEX('Distance to Each Branch'!$C$7:$C$806,MATCH(Scratch!$A186&amp;Scratch!F$14,'Distance to Each Branch'!$K$7:$K$806,0))</f>
        <v>0.58944052599442953</v>
      </c>
      <c r="G186" s="29">
        <f>INDEX('Distance to Each Branch'!$C$7:$C$806,MATCH(Scratch!$A186&amp;Scratch!G$14,'Distance to Each Branch'!$K$7:$K$806,0))</f>
        <v>4.7122869625010955</v>
      </c>
      <c r="H186" s="29">
        <f>INDEX('Distance to Each Branch'!$C$7:$C$806,MATCH(Scratch!$A186&amp;Scratch!H$14,'Distance to Each Branch'!$K$7:$K$806,0))</f>
        <v>0.1027759876080622</v>
      </c>
      <c r="I186" s="29" t="str">
        <f t="shared" si="28"/>
        <v>Branch D</v>
      </c>
      <c r="K186" s="34">
        <f>MIN(Model!E186:'Model'!H186)</f>
        <v>0.1027759876080622</v>
      </c>
      <c r="L186" s="34">
        <v>0</v>
      </c>
      <c r="M186" s="29">
        <f>IF(Model!E186=Model!$K186,SMALL(Model!$E186:'Model'!$H186,2)-Model!$K186,0)</f>
        <v>0</v>
      </c>
      <c r="N186" s="29">
        <f>IF(Model!F186=Model!$K186,SMALL(Model!$E186:'Model'!$H186,2)-Model!$K186,0)</f>
        <v>0</v>
      </c>
      <c r="O186" s="29">
        <f>IF(Model!G186=Model!$K186,SMALL(Model!$E186:'Model'!$H186,2)-Model!$K186,0)</f>
        <v>0</v>
      </c>
      <c r="P186" s="29">
        <f>IF(Model!H186=Model!$K186,SMALL(Model!$E186:'Model'!$H186,2)-Model!$K186,0)</f>
        <v>0.48666453838636736</v>
      </c>
      <c r="R186" s="23">
        <v>1</v>
      </c>
      <c r="S186" s="23">
        <f>(1-IF(Model!M186=0,0,INDEX('Branch Closure Driven Attrition'!$D$9:$G$12,MATCH(Model!$B186,'Branch Closure Driven Attrition'!$C$9:$C$12,TRUE),MATCH(Model!M186,'Branch Closure Driven Attrition'!$D$8:$G$8,TRUE))))</f>
        <v>1</v>
      </c>
      <c r="T186" s="23">
        <f>(1-IF(Model!N186=0,0,INDEX('Branch Closure Driven Attrition'!$D$9:$G$12,MATCH(Model!$B186,'Branch Closure Driven Attrition'!$C$9:$C$12,TRUE),MATCH(Model!N186,'Branch Closure Driven Attrition'!$D$8:$G$8,TRUE))))</f>
        <v>1</v>
      </c>
      <c r="U186" s="23">
        <f>(1-IF(Model!O186=0,0,INDEX('Branch Closure Driven Attrition'!$D$9:$G$12,MATCH(Model!$B186,'Branch Closure Driven Attrition'!$C$9:$C$12,TRUE),MATCH(Model!O186,'Branch Closure Driven Attrition'!$D$8:$G$8,TRUE))))</f>
        <v>1</v>
      </c>
      <c r="V186" s="23">
        <f>(1-IF(Model!P186=0,0,INDEX('Branch Closure Driven Attrition'!$D$9:$G$12,MATCH(Model!$B186,'Branch Closure Driven Attrition'!$C$9:$C$12,TRUE),MATCH(Model!P186,'Branch Closure Driven Attrition'!$D$8:$G$8,TRUE))))</f>
        <v>0.75</v>
      </c>
      <c r="W186" s="29"/>
      <c r="X186" s="23">
        <f>Model!R186</f>
        <v>1</v>
      </c>
      <c r="Y186" s="23">
        <f>IF(Model!$C186&lt;'Fee Driven Attrition'!$I$8,1-IF(Model!Y$13='Fee Driven Attrition'!$J$7,'Fee Driven Attrition'!$J$8,'Fee Driven Attrition'!$K$8),1)</f>
        <v>0.9</v>
      </c>
      <c r="Z186" s="23">
        <f>IF(Model!$C186&lt;'Fee Driven Attrition'!$I$9,1-IF(Model!Z$13='Fee Driven Attrition'!$J$7,'Fee Driven Attrition'!$J$9,'Fee Driven Attrition'!$K$9),1)</f>
        <v>0.95</v>
      </c>
      <c r="AA186" s="23">
        <f>IF(Model!$C186&lt;'Fee Driven Attrition'!$I$8,1-IF(Model!AA$13='Fee Driven Attrition'!$J$7,'Fee Driven Attrition'!$J$8,'Fee Driven Attrition'!$K$8),1)</f>
        <v>0.8</v>
      </c>
      <c r="AB186" s="23">
        <f>IF(Model!$C186&lt;'Fee Driven Attrition'!$I$9,1-IF(Model!AB$13='Fee Driven Attrition'!$J$7,'Fee Driven Attrition'!$J$9,'Fee Driven Attrition'!$K$9),1)</f>
        <v>0.85</v>
      </c>
      <c r="AC186" s="29"/>
      <c r="AD186" s="23"/>
      <c r="AE186" s="23">
        <f>INDEX(Model!$R186:$V186,,MATCH(Model!AE$14,Model!$R$14:'Model'!$V$14,FALSE))*INDEX(Model!$X186:$AB186,MATCH(Model!AE$12+Model!AE$13,Model!$X$14:$AB$14,FALSE))</f>
        <v>1</v>
      </c>
      <c r="AF186" s="23">
        <f>INDEX(Model!$R186:$V186,,MATCH(Model!AF$14,Model!$R$14:'Model'!$V$14,FALSE))*INDEX(Model!$X186:$AB186,MATCH(Model!AF$12+Model!AF$13,Model!$X$14:$AB$14,FALSE))</f>
        <v>1</v>
      </c>
      <c r="AG186" s="23">
        <f>INDEX(Model!$R186:$V186,,MATCH(Model!AG$14,Model!$R$14:'Model'!$V$14,FALSE))*INDEX(Model!$X186:$AB186,MATCH(Model!AG$12+Model!AG$13,Model!$X$14:$AB$14,FALSE))</f>
        <v>1</v>
      </c>
      <c r="AH186" s="23">
        <f>INDEX(Model!$R186:$V186,,MATCH(Model!AH$14,Model!$R$14:'Model'!$V$14,FALSE))*INDEX(Model!$X186:$AB186,MATCH(Model!AH$12+Model!AH$13,Model!$X$14:$AB$14,FALSE))</f>
        <v>1</v>
      </c>
      <c r="AI186" s="23">
        <f>INDEX(Model!$R186:$V186,,MATCH(Model!AI$14,Model!$R$14:'Model'!$V$14,FALSE))*INDEX(Model!$X186:$AB186,MATCH(Model!AI$12+Model!AI$13,Model!$X$14:$AB$14,FALSE))</f>
        <v>0.75</v>
      </c>
      <c r="AJ186" s="23">
        <f>INDEX(Model!$R186:$V186,,MATCH(Model!AJ$14,Model!$R$14:'Model'!$V$14,FALSE))*INDEX(Model!$X186:$AB186,MATCH(Model!AJ$12+Model!AJ$13,Model!$X$14:$AB$14,FALSE))</f>
        <v>0.9</v>
      </c>
      <c r="AK186" s="23">
        <f>INDEX(Model!$R186:$V186,,MATCH(Model!AK$14,Model!$R$14:'Model'!$V$14,FALSE))*INDEX(Model!$X186:$AB186,MATCH(Model!AK$12+Model!AK$13,Model!$X$14:$AB$14,FALSE))</f>
        <v>0.9</v>
      </c>
      <c r="AL186" s="23">
        <f>INDEX(Model!$R186:$V186,,MATCH(Model!AL$14,Model!$R$14:'Model'!$V$14,FALSE))*INDEX(Model!$X186:$AB186,MATCH(Model!AL$12+Model!AL$13,Model!$X$14:$AB$14,FALSE))</f>
        <v>0.9</v>
      </c>
      <c r="AM186" s="23">
        <f>INDEX(Model!$R186:$V186,,MATCH(Model!AM$14,Model!$R$14:'Model'!$V$14,FALSE))*INDEX(Model!$X186:$AB186,MATCH(Model!AM$12+Model!AM$13,Model!$X$14:$AB$14,FALSE))</f>
        <v>0.9</v>
      </c>
      <c r="AN186" s="23">
        <f>INDEX(Model!$R186:$V186,,MATCH(Model!AN$14,Model!$R$14:'Model'!$V$14,FALSE))*INDEX(Model!$X186:$AB186,MATCH(Model!AN$12+Model!AN$13,Model!$X$14:$AB$14,FALSE))</f>
        <v>0.67500000000000004</v>
      </c>
      <c r="AO186" s="23">
        <f>INDEX(Model!$R186:$V186,,MATCH(Model!AO$14,Model!$R$14:'Model'!$V$14,FALSE))*INDEX(Model!$X186:$AB186,MATCH(Model!AO$12+Model!AO$13,Model!$X$14:$AB$14,FALSE))</f>
        <v>0.95</v>
      </c>
      <c r="AP186" s="23">
        <f>INDEX(Model!$R186:$V186,,MATCH(Model!AP$14,Model!$R$14:'Model'!$V$14,FALSE))*INDEX(Model!$X186:$AB186,MATCH(Model!AP$12+Model!AP$13,Model!$X$14:$AB$14,FALSE))</f>
        <v>0.95</v>
      </c>
      <c r="AQ186" s="23">
        <f>INDEX(Model!$R186:$V186,,MATCH(Model!AQ$14,Model!$R$14:'Model'!$V$14,FALSE))*INDEX(Model!$X186:$AB186,MATCH(Model!AQ$12+Model!AQ$13,Model!$X$14:$AB$14,FALSE))</f>
        <v>0.95</v>
      </c>
      <c r="AR186" s="23">
        <f>INDEX(Model!$R186:$V186,,MATCH(Model!AR$14,Model!$R$14:'Model'!$V$14,FALSE))*INDEX(Model!$X186:$AB186,MATCH(Model!AR$12+Model!AR$13,Model!$X$14:$AB$14,FALSE))</f>
        <v>0.95</v>
      </c>
      <c r="AS186" s="23">
        <f>INDEX(Model!$R186:$V186,,MATCH(Model!AS$14,Model!$R$14:'Model'!$V$14,FALSE))*INDEX(Model!$X186:$AB186,MATCH(Model!AS$12+Model!AS$13,Model!$X$14:$AB$14,FALSE))</f>
        <v>0.71249999999999991</v>
      </c>
      <c r="AT186" s="23">
        <f>INDEX(Model!$R186:$V186,,MATCH(Model!AT$14,Model!$R$14:'Model'!$V$14,FALSE))*INDEX(Model!$X186:$AB186,MATCH(Model!AT$12+Model!AT$13,Model!$X$14:$AB$14,FALSE))</f>
        <v>0.8</v>
      </c>
      <c r="AU186" s="23">
        <f>INDEX(Model!$R186:$V186,,MATCH(Model!AU$14,Model!$R$14:'Model'!$V$14,FALSE))*INDEX(Model!$X186:$AB186,MATCH(Model!AU$12+Model!AU$13,Model!$X$14:$AB$14,FALSE))</f>
        <v>0.8</v>
      </c>
      <c r="AV186" s="23">
        <f>INDEX(Model!$R186:$V186,,MATCH(Model!AV$14,Model!$R$14:'Model'!$V$14,FALSE))*INDEX(Model!$X186:$AB186,MATCH(Model!AV$12+Model!AV$13,Model!$X$14:$AB$14,FALSE))</f>
        <v>0.8</v>
      </c>
      <c r="AW186" s="23">
        <f>INDEX(Model!$R186:$V186,,MATCH(Model!AW$14,Model!$R$14:'Model'!$V$14,FALSE))*INDEX(Model!$X186:$AB186,MATCH(Model!AW$12+Model!AW$13,Model!$X$14:$AB$14,FALSE))</f>
        <v>0.8</v>
      </c>
      <c r="AX186" s="23">
        <f>INDEX(Model!$R186:$V186,,MATCH(Model!AX$14,Model!$R$14:'Model'!$V$14,FALSE))*INDEX(Model!$X186:$AB186,MATCH(Model!AX$12+Model!AX$13,Model!$X$14:$AB$14,FALSE))</f>
        <v>0.60000000000000009</v>
      </c>
      <c r="AY186" s="23">
        <f>INDEX(Model!$R186:$V186,,MATCH(Model!AY$14,Model!$R$14:'Model'!$V$14,FALSE))*INDEX(Model!$X186:$AB186,MATCH(Model!AY$12+Model!AY$13,Model!$X$14:$AB$14,FALSE))</f>
        <v>0.85</v>
      </c>
      <c r="AZ186" s="23">
        <f>INDEX(Model!$R186:$V186,,MATCH(Model!AZ$14,Model!$R$14:'Model'!$V$14,FALSE))*INDEX(Model!$X186:$AB186,MATCH(Model!AZ$12+Model!AZ$13,Model!$X$14:$AB$14,FALSE))</f>
        <v>0.85</v>
      </c>
      <c r="BA186" s="23">
        <f>INDEX(Model!$R186:$V186,,MATCH(Model!BA$14,Model!$R$14:'Model'!$V$14,FALSE))*INDEX(Model!$X186:$AB186,MATCH(Model!BA$12+Model!BA$13,Model!$X$14:$AB$14,FALSE))</f>
        <v>0.85</v>
      </c>
      <c r="BB186" s="23">
        <f>INDEX(Model!$R186:$V186,,MATCH(Model!BB$14,Model!$R$14:'Model'!$V$14,FALSE))*INDEX(Model!$X186:$AB186,MATCH(Model!BB$12+Model!BB$13,Model!$X$14:$AB$14,FALSE))</f>
        <v>0.85</v>
      </c>
      <c r="BC186" s="23">
        <f>INDEX(Model!$R186:$V186,,MATCH(Model!BC$14,Model!$R$14:'Model'!$V$14,FALSE))*INDEX(Model!$X186:$AB186,MATCH(Model!BC$12+Model!BC$13,Model!$X$14:$AB$14,FALSE))</f>
        <v>0.63749999999999996</v>
      </c>
      <c r="BD186" s="60"/>
      <c r="BE186" s="33">
        <f>Model!C186*1%</f>
        <v>78.940149427457058</v>
      </c>
      <c r="BF186" s="1"/>
      <c r="BG186" s="1"/>
      <c r="BH186" s="38">
        <f>IF(Model!$C186&lt;Model!CI$12,Model!CI$13,0)</f>
        <v>0</v>
      </c>
      <c r="BI186" s="38">
        <f>IF(Model!$C186&lt;Model!CJ$12,Model!CJ$13,0)</f>
        <v>0</v>
      </c>
      <c r="BJ186" s="38">
        <f>IF(Model!$C186&lt;Model!CK$12,Model!CK$13,0)</f>
        <v>0</v>
      </c>
      <c r="BK186" s="38">
        <f>IF(Model!$C186&lt;Model!CL$12,Model!CL$13,0)</f>
        <v>0</v>
      </c>
      <c r="BL186" s="38">
        <f>IF(Model!$C186&lt;Model!CM$12,Model!CM$13,0)</f>
        <v>0</v>
      </c>
      <c r="BM186" s="38">
        <f>IF(Model!$C186&lt;Model!CN$12,Model!CN$13,0)</f>
        <v>40</v>
      </c>
      <c r="BN186" s="38">
        <f>IF(Model!$C186&lt;Model!CO$12,Model!CO$13,0)</f>
        <v>40</v>
      </c>
      <c r="BO186" s="38">
        <f>IF(Model!$C186&lt;Model!CP$12,Model!CP$13,0)</f>
        <v>40</v>
      </c>
      <c r="BP186" s="38">
        <f>IF(Model!$C186&lt;Model!CQ$12,Model!CQ$13,0)</f>
        <v>40</v>
      </c>
      <c r="BQ186" s="38">
        <f>IF(Model!$C186&lt;Model!CR$12,Model!CR$13,0)</f>
        <v>40</v>
      </c>
      <c r="BR186" s="38">
        <f>IF(Model!$C186&lt;Model!CS$12,Model!CS$13,0)</f>
        <v>40</v>
      </c>
      <c r="BS186" s="38">
        <f>IF(Model!$C186&lt;Model!CT$12,Model!CT$13,0)</f>
        <v>40</v>
      </c>
      <c r="BT186" s="38">
        <f>IF(Model!$C186&lt;Model!CU$12,Model!CU$13,0)</f>
        <v>40</v>
      </c>
      <c r="BU186" s="38">
        <f>IF(Model!$C186&lt;Model!CV$12,Model!CV$13,0)</f>
        <v>40</v>
      </c>
      <c r="BV186" s="38">
        <f>IF(Model!$C186&lt;Model!CW$12,Model!CW$13,0)</f>
        <v>40</v>
      </c>
      <c r="BW186" s="38">
        <f>IF(Model!$C186&lt;Model!CX$12,Model!CX$13,0)</f>
        <v>60</v>
      </c>
      <c r="BX186" s="38">
        <f>IF(Model!$C186&lt;Model!CY$12,Model!CY$13,0)</f>
        <v>60</v>
      </c>
      <c r="BY186" s="38">
        <f>IF(Model!$C186&lt;Model!CZ$12,Model!CZ$13,0)</f>
        <v>60</v>
      </c>
      <c r="BZ186" s="38">
        <f>IF(Model!$C186&lt;Model!DA$12,Model!DA$13,0)</f>
        <v>60</v>
      </c>
      <c r="CA186" s="38">
        <f>IF(Model!$C186&lt;Model!DB$12,Model!DB$13,0)</f>
        <v>60</v>
      </c>
      <c r="CB186" s="38">
        <f>IF(Model!$C186&lt;Model!DC$12,Model!DC$13,0)</f>
        <v>60</v>
      </c>
      <c r="CC186" s="38">
        <f>IF(Model!$C186&lt;Model!DD$12,Model!DD$13,0)</f>
        <v>60</v>
      </c>
      <c r="CD186" s="38">
        <f>IF(Model!$C186&lt;Model!DE$12,Model!DE$13,0)</f>
        <v>60</v>
      </c>
      <c r="CE186" s="38">
        <f>IF(Model!$C186&lt;Model!DF$12,Model!DF$13,0)</f>
        <v>60</v>
      </c>
      <c r="CF186" s="38">
        <f>IF(Model!$C186&lt;Model!DG$12,Model!DG$13,0)</f>
        <v>60</v>
      </c>
      <c r="CG186" s="1"/>
      <c r="CH186" s="1"/>
      <c r="CI186" s="40">
        <f>Model!$BE186+Model!BH186-50</f>
        <v>28.940149427457058</v>
      </c>
      <c r="CJ186" s="40">
        <f>Model!$BE186+Model!BI186-50</f>
        <v>28.940149427457058</v>
      </c>
      <c r="CK186" s="40">
        <f>Model!$BE186+Model!BJ186-50</f>
        <v>28.940149427457058</v>
      </c>
      <c r="CL186" s="40">
        <f>Model!$BE186+Model!BK186-50</f>
        <v>28.940149427457058</v>
      </c>
      <c r="CM186" s="40">
        <f>Model!$BE186+Model!BL186-50</f>
        <v>28.940149427457058</v>
      </c>
      <c r="CN186" s="40">
        <f>Model!$BE186+Model!BM186-50</f>
        <v>68.940149427457058</v>
      </c>
      <c r="CO186" s="40">
        <f>Model!$BE186+Model!BN186-50</f>
        <v>68.940149427457058</v>
      </c>
      <c r="CP186" s="40">
        <f>Model!$BE186+Model!BO186-50</f>
        <v>68.940149427457058</v>
      </c>
      <c r="CQ186" s="40">
        <f>Model!$BE186+Model!BP186-50</f>
        <v>68.940149427457058</v>
      </c>
      <c r="CR186" s="40">
        <f>Model!$BE186+Model!BQ186-50</f>
        <v>68.940149427457058</v>
      </c>
      <c r="CS186" s="40">
        <f>Model!$BE186+Model!BR186-50</f>
        <v>68.940149427457058</v>
      </c>
      <c r="CT186" s="40">
        <f>Model!$BE186+Model!BS186-50</f>
        <v>68.940149427457058</v>
      </c>
      <c r="CU186" s="40">
        <f>Model!$BE186+Model!BT186-50</f>
        <v>68.940149427457058</v>
      </c>
      <c r="CV186" s="40">
        <f>Model!$BE186+Model!BU186-50</f>
        <v>68.940149427457058</v>
      </c>
      <c r="CW186" s="40">
        <f>Model!$BE186+Model!BV186-50</f>
        <v>68.940149427457058</v>
      </c>
      <c r="CX186" s="40">
        <f>Model!$BE186+Model!BW186-50</f>
        <v>88.940149427457072</v>
      </c>
      <c r="CY186" s="40">
        <f>Model!$BE186+Model!BX186-50</f>
        <v>88.940149427457072</v>
      </c>
      <c r="CZ186" s="40">
        <f>Model!$BE186+Model!BY186-50</f>
        <v>88.940149427457072</v>
      </c>
      <c r="DA186" s="40">
        <f>Model!$BE186+Model!BZ186-50</f>
        <v>88.940149427457072</v>
      </c>
      <c r="DB186" s="40">
        <f>Model!$BE186+Model!CA186-50</f>
        <v>88.940149427457072</v>
      </c>
      <c r="DC186" s="40">
        <f>Model!$BE186+Model!CB186-50</f>
        <v>88.940149427457072</v>
      </c>
      <c r="DD186" s="40">
        <f>Model!$BE186+Model!CC186-50</f>
        <v>88.940149427457072</v>
      </c>
      <c r="DE186" s="40">
        <f>Model!$BE186+Model!CD186-50</f>
        <v>88.940149427457072</v>
      </c>
      <c r="DF186" s="40">
        <f>Model!$BE186+Model!CE186-50</f>
        <v>88.940149427457072</v>
      </c>
      <c r="DG186" s="40">
        <f>Model!$BE186+Model!CF186-50</f>
        <v>88.940149427457072</v>
      </c>
      <c r="DH186" s="36"/>
      <c r="DI186" s="36"/>
      <c r="DJ186" s="40">
        <f>Model!AE186*Model!CI186</f>
        <v>28.940149427457058</v>
      </c>
      <c r="DK186" s="40">
        <f>Model!AF186*Model!CJ186</f>
        <v>28.940149427457058</v>
      </c>
      <c r="DL186" s="40">
        <f>Model!AG186*Model!CK186</f>
        <v>28.940149427457058</v>
      </c>
      <c r="DM186" s="40">
        <f>Model!AH186*Model!CL186</f>
        <v>28.940149427457058</v>
      </c>
      <c r="DN186" s="40">
        <f>Model!AI186*Model!CM186</f>
        <v>21.705112070592794</v>
      </c>
      <c r="DO186" s="40">
        <f>Model!AJ186*Model!CN186</f>
        <v>62.046134484711352</v>
      </c>
      <c r="DP186" s="40">
        <f>Model!AK186*Model!CO186</f>
        <v>62.046134484711352</v>
      </c>
      <c r="DQ186" s="40">
        <f>Model!AL186*Model!CP186</f>
        <v>62.046134484711352</v>
      </c>
      <c r="DR186" s="40">
        <f>Model!AM186*Model!CQ186</f>
        <v>62.046134484711352</v>
      </c>
      <c r="DS186" s="40">
        <f>Model!AN186*Model!CR186</f>
        <v>46.53460086353352</v>
      </c>
      <c r="DT186" s="40">
        <f>Model!AO186*Model!CS186</f>
        <v>65.493141956084202</v>
      </c>
      <c r="DU186" s="40">
        <f>Model!AP186*Model!CT186</f>
        <v>65.493141956084202</v>
      </c>
      <c r="DV186" s="40">
        <f>Model!AQ186*Model!CU186</f>
        <v>65.493141956084202</v>
      </c>
      <c r="DW186" s="40">
        <f>Model!AR186*Model!CV186</f>
        <v>65.493141956084202</v>
      </c>
      <c r="DX186" s="40">
        <f>Model!AS186*Model!CW186</f>
        <v>49.119856467063151</v>
      </c>
      <c r="DY186" s="40">
        <f>Model!AT186*Model!CX186</f>
        <v>71.152119541965661</v>
      </c>
      <c r="DZ186" s="40">
        <f>Model!AU186*Model!CY186</f>
        <v>71.152119541965661</v>
      </c>
      <c r="EA186" s="40">
        <f>Model!AV186*Model!CZ186</f>
        <v>71.152119541965661</v>
      </c>
      <c r="EB186" s="40">
        <f>Model!AW186*Model!DA186</f>
        <v>71.152119541965661</v>
      </c>
      <c r="EC186" s="40">
        <f>Model!AX186*Model!DB186</f>
        <v>53.364089656474249</v>
      </c>
      <c r="ED186" s="40">
        <f>Model!AY186*Model!DC186</f>
        <v>75.599127013338503</v>
      </c>
      <c r="EE186" s="40">
        <f>Model!AZ186*Model!DD186</f>
        <v>75.599127013338503</v>
      </c>
      <c r="EF186" s="40">
        <f>Model!BA186*Model!DE186</f>
        <v>75.599127013338503</v>
      </c>
      <c r="EG186" s="40">
        <f>Model!BB186*Model!DF186</f>
        <v>75.599127013338503</v>
      </c>
      <c r="EH186" s="40">
        <f>Model!BC186*Model!DG186</f>
        <v>56.699345260003881</v>
      </c>
      <c r="EI186" s="36"/>
      <c r="EJ186" s="36"/>
      <c r="EK186" s="36"/>
      <c r="EL186" s="36"/>
      <c r="EM186" s="36"/>
      <c r="EN186" s="36"/>
      <c r="EO186" s="36"/>
      <c r="EP186" s="36"/>
      <c r="EQ186" s="36"/>
      <c r="ER186" s="36"/>
      <c r="ES186" s="36"/>
      <c r="ET186" s="36"/>
      <c r="EU186" s="36"/>
    </row>
    <row r="187" spans="1:151">
      <c r="A187">
        <v>1179</v>
      </c>
      <c r="B187" s="29">
        <f>INDEX('Customer Longevity'!$A$7:$A$206,MATCH(Scratch!A187,'Customer Longevity'!$B$7:$B$206,0))</f>
        <v>5.491046611706266</v>
      </c>
      <c r="C187" s="3">
        <f ca="1">VLOOKUP(A187,'Average Balance'!A:B,2,FALSE)</f>
        <v>22247.692914284959</v>
      </c>
      <c r="D187" s="3"/>
      <c r="E187" s="29">
        <f>INDEX('Distance to Each Branch'!$C$7:$C$806,MATCH(Scratch!$A187&amp;Scratch!E$14,'Distance to Each Branch'!$K$7:$K$806,0))</f>
        <v>0.87299852823693302</v>
      </c>
      <c r="F187" s="29">
        <f>INDEX('Distance to Each Branch'!$C$7:$C$806,MATCH(Scratch!$A187&amp;Scratch!F$14,'Distance to Each Branch'!$K$7:$K$806,0))</f>
        <v>1.4574992504385598</v>
      </c>
      <c r="G187" s="29">
        <f>INDEX('Distance to Each Branch'!$C$7:$C$806,MATCH(Scratch!$A187&amp;Scratch!G$14,'Distance to Each Branch'!$K$7:$K$806,0))</f>
        <v>3.8126248788278803</v>
      </c>
      <c r="H187" s="29">
        <f>INDEX('Distance to Each Branch'!$C$7:$C$806,MATCH(Scratch!$A187&amp;Scratch!H$14,'Distance to Each Branch'!$K$7:$K$806,0))</f>
        <v>4.0703412953394258</v>
      </c>
      <c r="I187" s="29" t="str">
        <f t="shared" si="28"/>
        <v>Branch A</v>
      </c>
      <c r="K187" s="34">
        <f>MIN(Model!E187:'Model'!H187)</f>
        <v>0.87299852823693302</v>
      </c>
      <c r="L187" s="34">
        <v>0</v>
      </c>
      <c r="M187" s="29">
        <f>IF(Model!E187=Model!$K187,SMALL(Model!$E187:'Model'!$H187,2)-Model!$K187,0)</f>
        <v>0.58450072220162674</v>
      </c>
      <c r="N187" s="29">
        <f>IF(Model!F187=Model!$K187,SMALL(Model!$E187:'Model'!$H187,2)-Model!$K187,0)</f>
        <v>0</v>
      </c>
      <c r="O187" s="29">
        <f>IF(Model!G187=Model!$K187,SMALL(Model!$E187:'Model'!$H187,2)-Model!$K187,0)</f>
        <v>0</v>
      </c>
      <c r="P187" s="29">
        <f>IF(Model!H187=Model!$K187,SMALL(Model!$E187:'Model'!$H187,2)-Model!$K187,0)</f>
        <v>0</v>
      </c>
      <c r="R187" s="23">
        <v>1</v>
      </c>
      <c r="S187" s="23">
        <f>(1-IF(Model!M187=0,0,INDEX('Branch Closure Driven Attrition'!$D$9:$G$12,MATCH(Model!$B187,'Branch Closure Driven Attrition'!$C$9:$C$12,TRUE),MATCH(Model!M187,'Branch Closure Driven Attrition'!$D$8:$G$8,TRUE))))</f>
        <v>0.7</v>
      </c>
      <c r="T187" s="23">
        <f>(1-IF(Model!N187=0,0,INDEX('Branch Closure Driven Attrition'!$D$9:$G$12,MATCH(Model!$B187,'Branch Closure Driven Attrition'!$C$9:$C$12,TRUE),MATCH(Model!N187,'Branch Closure Driven Attrition'!$D$8:$G$8,TRUE))))</f>
        <v>1</v>
      </c>
      <c r="U187" s="23">
        <f>(1-IF(Model!O187=0,0,INDEX('Branch Closure Driven Attrition'!$D$9:$G$12,MATCH(Model!$B187,'Branch Closure Driven Attrition'!$C$9:$C$12,TRUE),MATCH(Model!O187,'Branch Closure Driven Attrition'!$D$8:$G$8,TRUE))))</f>
        <v>1</v>
      </c>
      <c r="V187" s="23">
        <f>(1-IF(Model!P187=0,0,INDEX('Branch Closure Driven Attrition'!$D$9:$G$12,MATCH(Model!$B187,'Branch Closure Driven Attrition'!$C$9:$C$12,TRUE),MATCH(Model!P187,'Branch Closure Driven Attrition'!$D$8:$G$8,TRUE))))</f>
        <v>1</v>
      </c>
      <c r="W187" s="29"/>
      <c r="X187" s="23">
        <f>Model!R187</f>
        <v>1</v>
      </c>
      <c r="Y187" s="23">
        <f>IF(Model!$C187&lt;'Fee Driven Attrition'!$I$8,1-IF(Model!Y$13='Fee Driven Attrition'!$J$7,'Fee Driven Attrition'!$J$8,'Fee Driven Attrition'!$K$8),1)</f>
        <v>1</v>
      </c>
      <c r="Z187" s="23">
        <f>IF(Model!$C187&lt;'Fee Driven Attrition'!$I$9,1-IF(Model!Z$13='Fee Driven Attrition'!$J$7,'Fee Driven Attrition'!$J$9,'Fee Driven Attrition'!$K$9),1)</f>
        <v>1</v>
      </c>
      <c r="AA187" s="23">
        <f>IF(Model!$C187&lt;'Fee Driven Attrition'!$I$8,1-IF(Model!AA$13='Fee Driven Attrition'!$J$7,'Fee Driven Attrition'!$J$8,'Fee Driven Attrition'!$K$8),1)</f>
        <v>1</v>
      </c>
      <c r="AB187" s="23">
        <f>IF(Model!$C187&lt;'Fee Driven Attrition'!$I$9,1-IF(Model!AB$13='Fee Driven Attrition'!$J$7,'Fee Driven Attrition'!$J$9,'Fee Driven Attrition'!$K$9),1)</f>
        <v>1</v>
      </c>
      <c r="AC187" s="29"/>
      <c r="AD187" s="23"/>
      <c r="AE187" s="23">
        <f>INDEX(Model!$R187:$V187,,MATCH(Model!AE$14,Model!$R$14:'Model'!$V$14,FALSE))*INDEX(Model!$X187:$AB187,MATCH(Model!AE$12+Model!AE$13,Model!$X$14:$AB$14,FALSE))</f>
        <v>1</v>
      </c>
      <c r="AF187" s="23">
        <f>INDEX(Model!$R187:$V187,,MATCH(Model!AF$14,Model!$R$14:'Model'!$V$14,FALSE))*INDEX(Model!$X187:$AB187,MATCH(Model!AF$12+Model!AF$13,Model!$X$14:$AB$14,FALSE))</f>
        <v>0.7</v>
      </c>
      <c r="AG187" s="23">
        <f>INDEX(Model!$R187:$V187,,MATCH(Model!AG$14,Model!$R$14:'Model'!$V$14,FALSE))*INDEX(Model!$X187:$AB187,MATCH(Model!AG$12+Model!AG$13,Model!$X$14:$AB$14,FALSE))</f>
        <v>1</v>
      </c>
      <c r="AH187" s="23">
        <f>INDEX(Model!$R187:$V187,,MATCH(Model!AH$14,Model!$R$14:'Model'!$V$14,FALSE))*INDEX(Model!$X187:$AB187,MATCH(Model!AH$12+Model!AH$13,Model!$X$14:$AB$14,FALSE))</f>
        <v>1</v>
      </c>
      <c r="AI187" s="23">
        <f>INDEX(Model!$R187:$V187,,MATCH(Model!AI$14,Model!$R$14:'Model'!$V$14,FALSE))*INDEX(Model!$X187:$AB187,MATCH(Model!AI$12+Model!AI$13,Model!$X$14:$AB$14,FALSE))</f>
        <v>1</v>
      </c>
      <c r="AJ187" s="23">
        <f>INDEX(Model!$R187:$V187,,MATCH(Model!AJ$14,Model!$R$14:'Model'!$V$14,FALSE))*INDEX(Model!$X187:$AB187,MATCH(Model!AJ$12+Model!AJ$13,Model!$X$14:$AB$14,FALSE))</f>
        <v>1</v>
      </c>
      <c r="AK187" s="23">
        <f>INDEX(Model!$R187:$V187,,MATCH(Model!AK$14,Model!$R$14:'Model'!$V$14,FALSE))*INDEX(Model!$X187:$AB187,MATCH(Model!AK$12+Model!AK$13,Model!$X$14:$AB$14,FALSE))</f>
        <v>0.7</v>
      </c>
      <c r="AL187" s="23">
        <f>INDEX(Model!$R187:$V187,,MATCH(Model!AL$14,Model!$R$14:'Model'!$V$14,FALSE))*INDEX(Model!$X187:$AB187,MATCH(Model!AL$12+Model!AL$13,Model!$X$14:$AB$14,FALSE))</f>
        <v>1</v>
      </c>
      <c r="AM187" s="23">
        <f>INDEX(Model!$R187:$V187,,MATCH(Model!AM$14,Model!$R$14:'Model'!$V$14,FALSE))*INDEX(Model!$X187:$AB187,MATCH(Model!AM$12+Model!AM$13,Model!$X$14:$AB$14,FALSE))</f>
        <v>1</v>
      </c>
      <c r="AN187" s="23">
        <f>INDEX(Model!$R187:$V187,,MATCH(Model!AN$14,Model!$R$14:'Model'!$V$14,FALSE))*INDEX(Model!$X187:$AB187,MATCH(Model!AN$12+Model!AN$13,Model!$X$14:$AB$14,FALSE))</f>
        <v>1</v>
      </c>
      <c r="AO187" s="23">
        <f>INDEX(Model!$R187:$V187,,MATCH(Model!AO$14,Model!$R$14:'Model'!$V$14,FALSE))*INDEX(Model!$X187:$AB187,MATCH(Model!AO$12+Model!AO$13,Model!$X$14:$AB$14,FALSE))</f>
        <v>1</v>
      </c>
      <c r="AP187" s="23">
        <f>INDEX(Model!$R187:$V187,,MATCH(Model!AP$14,Model!$R$14:'Model'!$V$14,FALSE))*INDEX(Model!$X187:$AB187,MATCH(Model!AP$12+Model!AP$13,Model!$X$14:$AB$14,FALSE))</f>
        <v>0.7</v>
      </c>
      <c r="AQ187" s="23">
        <f>INDEX(Model!$R187:$V187,,MATCH(Model!AQ$14,Model!$R$14:'Model'!$V$14,FALSE))*INDEX(Model!$X187:$AB187,MATCH(Model!AQ$12+Model!AQ$13,Model!$X$14:$AB$14,FALSE))</f>
        <v>1</v>
      </c>
      <c r="AR187" s="23">
        <f>INDEX(Model!$R187:$V187,,MATCH(Model!AR$14,Model!$R$14:'Model'!$V$14,FALSE))*INDEX(Model!$X187:$AB187,MATCH(Model!AR$12+Model!AR$13,Model!$X$14:$AB$14,FALSE))</f>
        <v>1</v>
      </c>
      <c r="AS187" s="23">
        <f>INDEX(Model!$R187:$V187,,MATCH(Model!AS$14,Model!$R$14:'Model'!$V$14,FALSE))*INDEX(Model!$X187:$AB187,MATCH(Model!AS$12+Model!AS$13,Model!$X$14:$AB$14,FALSE))</f>
        <v>1</v>
      </c>
      <c r="AT187" s="23">
        <f>INDEX(Model!$R187:$V187,,MATCH(Model!AT$14,Model!$R$14:'Model'!$V$14,FALSE))*INDEX(Model!$X187:$AB187,MATCH(Model!AT$12+Model!AT$13,Model!$X$14:$AB$14,FALSE))</f>
        <v>1</v>
      </c>
      <c r="AU187" s="23">
        <f>INDEX(Model!$R187:$V187,,MATCH(Model!AU$14,Model!$R$14:'Model'!$V$14,FALSE))*INDEX(Model!$X187:$AB187,MATCH(Model!AU$12+Model!AU$13,Model!$X$14:$AB$14,FALSE))</f>
        <v>0.7</v>
      </c>
      <c r="AV187" s="23">
        <f>INDEX(Model!$R187:$V187,,MATCH(Model!AV$14,Model!$R$14:'Model'!$V$14,FALSE))*INDEX(Model!$X187:$AB187,MATCH(Model!AV$12+Model!AV$13,Model!$X$14:$AB$14,FALSE))</f>
        <v>1</v>
      </c>
      <c r="AW187" s="23">
        <f>INDEX(Model!$R187:$V187,,MATCH(Model!AW$14,Model!$R$14:'Model'!$V$14,FALSE))*INDEX(Model!$X187:$AB187,MATCH(Model!AW$12+Model!AW$13,Model!$X$14:$AB$14,FALSE))</f>
        <v>1</v>
      </c>
      <c r="AX187" s="23">
        <f>INDEX(Model!$R187:$V187,,MATCH(Model!AX$14,Model!$R$14:'Model'!$V$14,FALSE))*INDEX(Model!$X187:$AB187,MATCH(Model!AX$12+Model!AX$13,Model!$X$14:$AB$14,FALSE))</f>
        <v>1</v>
      </c>
      <c r="AY187" s="23">
        <f>INDEX(Model!$R187:$V187,,MATCH(Model!AY$14,Model!$R$14:'Model'!$V$14,FALSE))*INDEX(Model!$X187:$AB187,MATCH(Model!AY$12+Model!AY$13,Model!$X$14:$AB$14,FALSE))</f>
        <v>1</v>
      </c>
      <c r="AZ187" s="23">
        <f>INDEX(Model!$R187:$V187,,MATCH(Model!AZ$14,Model!$R$14:'Model'!$V$14,FALSE))*INDEX(Model!$X187:$AB187,MATCH(Model!AZ$12+Model!AZ$13,Model!$X$14:$AB$14,FALSE))</f>
        <v>0.7</v>
      </c>
      <c r="BA187" s="23">
        <f>INDEX(Model!$R187:$V187,,MATCH(Model!BA$14,Model!$R$14:'Model'!$V$14,FALSE))*INDEX(Model!$X187:$AB187,MATCH(Model!BA$12+Model!BA$13,Model!$X$14:$AB$14,FALSE))</f>
        <v>1</v>
      </c>
      <c r="BB187" s="23">
        <f>INDEX(Model!$R187:$V187,,MATCH(Model!BB$14,Model!$R$14:'Model'!$V$14,FALSE))*INDEX(Model!$X187:$AB187,MATCH(Model!BB$12+Model!BB$13,Model!$X$14:$AB$14,FALSE))</f>
        <v>1</v>
      </c>
      <c r="BC187" s="23">
        <f>INDEX(Model!$R187:$V187,,MATCH(Model!BC$14,Model!$R$14:'Model'!$V$14,FALSE))*INDEX(Model!$X187:$AB187,MATCH(Model!BC$12+Model!BC$13,Model!$X$14:$AB$14,FALSE))</f>
        <v>1</v>
      </c>
      <c r="BD187" s="60"/>
      <c r="BE187" s="33">
        <f>Model!C187*1%</f>
        <v>222.4769291428496</v>
      </c>
      <c r="BF187" s="1"/>
      <c r="BG187" s="1"/>
      <c r="BH187" s="38">
        <f>IF(Model!$C187&lt;Model!CI$12,Model!CI$13,0)</f>
        <v>0</v>
      </c>
      <c r="BI187" s="38">
        <f>IF(Model!$C187&lt;Model!CJ$12,Model!CJ$13,0)</f>
        <v>0</v>
      </c>
      <c r="BJ187" s="38">
        <f>IF(Model!$C187&lt;Model!CK$12,Model!CK$13,0)</f>
        <v>0</v>
      </c>
      <c r="BK187" s="38">
        <f>IF(Model!$C187&lt;Model!CL$12,Model!CL$13,0)</f>
        <v>0</v>
      </c>
      <c r="BL187" s="38">
        <f>IF(Model!$C187&lt;Model!CM$12,Model!CM$13,0)</f>
        <v>0</v>
      </c>
      <c r="BM187" s="38">
        <f>IF(Model!$C187&lt;Model!CN$12,Model!CN$13,0)</f>
        <v>0</v>
      </c>
      <c r="BN187" s="38">
        <f>IF(Model!$C187&lt;Model!CO$12,Model!CO$13,0)</f>
        <v>0</v>
      </c>
      <c r="BO187" s="38">
        <f>IF(Model!$C187&lt;Model!CP$12,Model!CP$13,0)</f>
        <v>0</v>
      </c>
      <c r="BP187" s="38">
        <f>IF(Model!$C187&lt;Model!CQ$12,Model!CQ$13,0)</f>
        <v>0</v>
      </c>
      <c r="BQ187" s="38">
        <f>IF(Model!$C187&lt;Model!CR$12,Model!CR$13,0)</f>
        <v>0</v>
      </c>
      <c r="BR187" s="38">
        <f>IF(Model!$C187&lt;Model!CS$12,Model!CS$13,0)</f>
        <v>0</v>
      </c>
      <c r="BS187" s="38">
        <f>IF(Model!$C187&lt;Model!CT$12,Model!CT$13,0)</f>
        <v>0</v>
      </c>
      <c r="BT187" s="38">
        <f>IF(Model!$C187&lt;Model!CU$12,Model!CU$13,0)</f>
        <v>0</v>
      </c>
      <c r="BU187" s="38">
        <f>IF(Model!$C187&lt;Model!CV$12,Model!CV$13,0)</f>
        <v>0</v>
      </c>
      <c r="BV187" s="38">
        <f>IF(Model!$C187&lt;Model!CW$12,Model!CW$13,0)</f>
        <v>0</v>
      </c>
      <c r="BW187" s="38">
        <f>IF(Model!$C187&lt;Model!CX$12,Model!CX$13,0)</f>
        <v>0</v>
      </c>
      <c r="BX187" s="38">
        <f>IF(Model!$C187&lt;Model!CY$12,Model!CY$13,0)</f>
        <v>0</v>
      </c>
      <c r="BY187" s="38">
        <f>IF(Model!$C187&lt;Model!CZ$12,Model!CZ$13,0)</f>
        <v>0</v>
      </c>
      <c r="BZ187" s="38">
        <f>IF(Model!$C187&lt;Model!DA$12,Model!DA$13,0)</f>
        <v>0</v>
      </c>
      <c r="CA187" s="38">
        <f>IF(Model!$C187&lt;Model!DB$12,Model!DB$13,0)</f>
        <v>0</v>
      </c>
      <c r="CB187" s="38">
        <f>IF(Model!$C187&lt;Model!DC$12,Model!DC$13,0)</f>
        <v>0</v>
      </c>
      <c r="CC187" s="38">
        <f>IF(Model!$C187&lt;Model!DD$12,Model!DD$13,0)</f>
        <v>0</v>
      </c>
      <c r="CD187" s="38">
        <f>IF(Model!$C187&lt;Model!DE$12,Model!DE$13,0)</f>
        <v>0</v>
      </c>
      <c r="CE187" s="38">
        <f>IF(Model!$C187&lt;Model!DF$12,Model!DF$13,0)</f>
        <v>0</v>
      </c>
      <c r="CF187" s="38">
        <f>IF(Model!$C187&lt;Model!DG$12,Model!DG$13,0)</f>
        <v>0</v>
      </c>
      <c r="CG187" s="1"/>
      <c r="CH187" s="1"/>
      <c r="CI187" s="40">
        <f>Model!$BE187+Model!BH187-50</f>
        <v>172.4769291428496</v>
      </c>
      <c r="CJ187" s="40">
        <f>Model!$BE187+Model!BI187-50</f>
        <v>172.4769291428496</v>
      </c>
      <c r="CK187" s="40">
        <f>Model!$BE187+Model!BJ187-50</f>
        <v>172.4769291428496</v>
      </c>
      <c r="CL187" s="40">
        <f>Model!$BE187+Model!BK187-50</f>
        <v>172.4769291428496</v>
      </c>
      <c r="CM187" s="40">
        <f>Model!$BE187+Model!BL187-50</f>
        <v>172.4769291428496</v>
      </c>
      <c r="CN187" s="40">
        <f>Model!$BE187+Model!BM187-50</f>
        <v>172.4769291428496</v>
      </c>
      <c r="CO187" s="40">
        <f>Model!$BE187+Model!BN187-50</f>
        <v>172.4769291428496</v>
      </c>
      <c r="CP187" s="40">
        <f>Model!$BE187+Model!BO187-50</f>
        <v>172.4769291428496</v>
      </c>
      <c r="CQ187" s="40">
        <f>Model!$BE187+Model!BP187-50</f>
        <v>172.4769291428496</v>
      </c>
      <c r="CR187" s="40">
        <f>Model!$BE187+Model!BQ187-50</f>
        <v>172.4769291428496</v>
      </c>
      <c r="CS187" s="40">
        <f>Model!$BE187+Model!BR187-50</f>
        <v>172.4769291428496</v>
      </c>
      <c r="CT187" s="40">
        <f>Model!$BE187+Model!BS187-50</f>
        <v>172.4769291428496</v>
      </c>
      <c r="CU187" s="40">
        <f>Model!$BE187+Model!BT187-50</f>
        <v>172.4769291428496</v>
      </c>
      <c r="CV187" s="40">
        <f>Model!$BE187+Model!BU187-50</f>
        <v>172.4769291428496</v>
      </c>
      <c r="CW187" s="40">
        <f>Model!$BE187+Model!BV187-50</f>
        <v>172.4769291428496</v>
      </c>
      <c r="CX187" s="40">
        <f>Model!$BE187+Model!BW187-50</f>
        <v>172.4769291428496</v>
      </c>
      <c r="CY187" s="40">
        <f>Model!$BE187+Model!BX187-50</f>
        <v>172.4769291428496</v>
      </c>
      <c r="CZ187" s="40">
        <f>Model!$BE187+Model!BY187-50</f>
        <v>172.4769291428496</v>
      </c>
      <c r="DA187" s="40">
        <f>Model!$BE187+Model!BZ187-50</f>
        <v>172.4769291428496</v>
      </c>
      <c r="DB187" s="40">
        <f>Model!$BE187+Model!CA187-50</f>
        <v>172.4769291428496</v>
      </c>
      <c r="DC187" s="40">
        <f>Model!$BE187+Model!CB187-50</f>
        <v>172.4769291428496</v>
      </c>
      <c r="DD187" s="40">
        <f>Model!$BE187+Model!CC187-50</f>
        <v>172.4769291428496</v>
      </c>
      <c r="DE187" s="40">
        <f>Model!$BE187+Model!CD187-50</f>
        <v>172.4769291428496</v>
      </c>
      <c r="DF187" s="40">
        <f>Model!$BE187+Model!CE187-50</f>
        <v>172.4769291428496</v>
      </c>
      <c r="DG187" s="40">
        <f>Model!$BE187+Model!CF187-50</f>
        <v>172.4769291428496</v>
      </c>
      <c r="DH187" s="36"/>
      <c r="DI187" s="36"/>
      <c r="DJ187" s="40">
        <f>Model!AE187*Model!CI187</f>
        <v>172.4769291428496</v>
      </c>
      <c r="DK187" s="40">
        <f>Model!AF187*Model!CJ187</f>
        <v>120.73385039999471</v>
      </c>
      <c r="DL187" s="40">
        <f>Model!AG187*Model!CK187</f>
        <v>172.4769291428496</v>
      </c>
      <c r="DM187" s="40">
        <f>Model!AH187*Model!CL187</f>
        <v>172.4769291428496</v>
      </c>
      <c r="DN187" s="40">
        <f>Model!AI187*Model!CM187</f>
        <v>172.4769291428496</v>
      </c>
      <c r="DO187" s="40">
        <f>Model!AJ187*Model!CN187</f>
        <v>172.4769291428496</v>
      </c>
      <c r="DP187" s="40">
        <f>Model!AK187*Model!CO187</f>
        <v>120.73385039999471</v>
      </c>
      <c r="DQ187" s="40">
        <f>Model!AL187*Model!CP187</f>
        <v>172.4769291428496</v>
      </c>
      <c r="DR187" s="40">
        <f>Model!AM187*Model!CQ187</f>
        <v>172.4769291428496</v>
      </c>
      <c r="DS187" s="40">
        <f>Model!AN187*Model!CR187</f>
        <v>172.4769291428496</v>
      </c>
      <c r="DT187" s="40">
        <f>Model!AO187*Model!CS187</f>
        <v>172.4769291428496</v>
      </c>
      <c r="DU187" s="40">
        <f>Model!AP187*Model!CT187</f>
        <v>120.73385039999471</v>
      </c>
      <c r="DV187" s="40">
        <f>Model!AQ187*Model!CU187</f>
        <v>172.4769291428496</v>
      </c>
      <c r="DW187" s="40">
        <f>Model!AR187*Model!CV187</f>
        <v>172.4769291428496</v>
      </c>
      <c r="DX187" s="40">
        <f>Model!AS187*Model!CW187</f>
        <v>172.4769291428496</v>
      </c>
      <c r="DY187" s="40">
        <f>Model!AT187*Model!CX187</f>
        <v>172.4769291428496</v>
      </c>
      <c r="DZ187" s="40">
        <f>Model!AU187*Model!CY187</f>
        <v>120.73385039999471</v>
      </c>
      <c r="EA187" s="40">
        <f>Model!AV187*Model!CZ187</f>
        <v>172.4769291428496</v>
      </c>
      <c r="EB187" s="40">
        <f>Model!AW187*Model!DA187</f>
        <v>172.4769291428496</v>
      </c>
      <c r="EC187" s="40">
        <f>Model!AX187*Model!DB187</f>
        <v>172.4769291428496</v>
      </c>
      <c r="ED187" s="40">
        <f>Model!AY187*Model!DC187</f>
        <v>172.4769291428496</v>
      </c>
      <c r="EE187" s="40">
        <f>Model!AZ187*Model!DD187</f>
        <v>120.73385039999471</v>
      </c>
      <c r="EF187" s="40">
        <f>Model!BA187*Model!DE187</f>
        <v>172.4769291428496</v>
      </c>
      <c r="EG187" s="40">
        <f>Model!BB187*Model!DF187</f>
        <v>172.4769291428496</v>
      </c>
      <c r="EH187" s="40">
        <f>Model!BC187*Model!DG187</f>
        <v>172.4769291428496</v>
      </c>
      <c r="EI187" s="36"/>
      <c r="EJ187" s="36"/>
      <c r="EK187" s="36"/>
      <c r="EL187" s="36"/>
      <c r="EM187" s="36"/>
      <c r="EN187" s="36"/>
      <c r="EO187" s="36"/>
      <c r="EP187" s="36"/>
      <c r="EQ187" s="36"/>
      <c r="ER187" s="36"/>
      <c r="ES187" s="36"/>
      <c r="ET187" s="36"/>
      <c r="EU187" s="36"/>
    </row>
    <row r="188" spans="1:151">
      <c r="A188">
        <v>1027</v>
      </c>
      <c r="B188" s="29">
        <f>INDEX('Customer Longevity'!$A$7:$A$206,MATCH(Scratch!A188,'Customer Longevity'!$B$7:$B$206,0))</f>
        <v>10.966843294656259</v>
      </c>
      <c r="C188" s="3">
        <f ca="1">VLOOKUP(A188,'Average Balance'!A:B,2,FALSE)</f>
        <v>18432.357753856297</v>
      </c>
      <c r="D188" s="3"/>
      <c r="E188" s="29">
        <f>INDEX('Distance to Each Branch'!$C$7:$C$806,MATCH(Scratch!$A188&amp;Scratch!E$14,'Distance to Each Branch'!$K$7:$K$806,0))</f>
        <v>7.2465941329145034</v>
      </c>
      <c r="F188" s="29">
        <f>INDEX('Distance to Each Branch'!$C$7:$C$806,MATCH(Scratch!$A188&amp;Scratch!F$14,'Distance to Each Branch'!$K$7:$K$806,0))</f>
        <v>3.8000269957058124</v>
      </c>
      <c r="G188" s="29">
        <f>INDEX('Distance to Each Branch'!$C$7:$C$806,MATCH(Scratch!$A188&amp;Scratch!G$14,'Distance to Each Branch'!$K$7:$K$806,0))</f>
        <v>5.219003863207436</v>
      </c>
      <c r="H188" s="29">
        <f>INDEX('Distance to Each Branch'!$C$7:$C$806,MATCH(Scratch!$A188&amp;Scratch!H$14,'Distance to Each Branch'!$K$7:$K$806,0))</f>
        <v>2.3367742493374228</v>
      </c>
      <c r="I188" s="29" t="str">
        <f t="shared" si="28"/>
        <v>Branch D</v>
      </c>
      <c r="K188" s="34">
        <f>MIN(Model!E188:'Model'!H188)</f>
        <v>2.3367742493374228</v>
      </c>
      <c r="L188" s="34">
        <v>0</v>
      </c>
      <c r="M188" s="29">
        <f>IF(Model!E188=Model!$K188,SMALL(Model!$E188:'Model'!$H188,2)-Model!$K188,0)</f>
        <v>0</v>
      </c>
      <c r="N188" s="29">
        <f>IF(Model!F188=Model!$K188,SMALL(Model!$E188:'Model'!$H188,2)-Model!$K188,0)</f>
        <v>0</v>
      </c>
      <c r="O188" s="29">
        <f>IF(Model!G188=Model!$K188,SMALL(Model!$E188:'Model'!$H188,2)-Model!$K188,0)</f>
        <v>0</v>
      </c>
      <c r="P188" s="29">
        <f>IF(Model!H188=Model!$K188,SMALL(Model!$E188:'Model'!$H188,2)-Model!$K188,0)</f>
        <v>1.4632527463683895</v>
      </c>
      <c r="R188" s="23">
        <v>1</v>
      </c>
      <c r="S188" s="23">
        <f>(1-IF(Model!M188=0,0,INDEX('Branch Closure Driven Attrition'!$D$9:$G$12,MATCH(Model!$B188,'Branch Closure Driven Attrition'!$C$9:$C$12,TRUE),MATCH(Model!M188,'Branch Closure Driven Attrition'!$D$8:$G$8,TRUE))))</f>
        <v>1</v>
      </c>
      <c r="T188" s="23">
        <f>(1-IF(Model!N188=0,0,INDEX('Branch Closure Driven Attrition'!$D$9:$G$12,MATCH(Model!$B188,'Branch Closure Driven Attrition'!$C$9:$C$12,TRUE),MATCH(Model!N188,'Branch Closure Driven Attrition'!$D$8:$G$8,TRUE))))</f>
        <v>1</v>
      </c>
      <c r="U188" s="23">
        <f>(1-IF(Model!O188=0,0,INDEX('Branch Closure Driven Attrition'!$D$9:$G$12,MATCH(Model!$B188,'Branch Closure Driven Attrition'!$C$9:$C$12,TRUE),MATCH(Model!O188,'Branch Closure Driven Attrition'!$D$8:$G$8,TRUE))))</f>
        <v>1</v>
      </c>
      <c r="V188" s="23">
        <f>(1-IF(Model!P188=0,0,INDEX('Branch Closure Driven Attrition'!$D$9:$G$12,MATCH(Model!$B188,'Branch Closure Driven Attrition'!$C$9:$C$12,TRUE),MATCH(Model!P188,'Branch Closure Driven Attrition'!$D$8:$G$8,TRUE))))</f>
        <v>0.65</v>
      </c>
      <c r="W188" s="29"/>
      <c r="X188" s="23">
        <f>Model!R188</f>
        <v>1</v>
      </c>
      <c r="Y188" s="23">
        <f>IF(Model!$C188&lt;'Fee Driven Attrition'!$I$8,1-IF(Model!Y$13='Fee Driven Attrition'!$J$7,'Fee Driven Attrition'!$J$8,'Fee Driven Attrition'!$K$8),1)</f>
        <v>1</v>
      </c>
      <c r="Z188" s="23">
        <f>IF(Model!$C188&lt;'Fee Driven Attrition'!$I$9,1-IF(Model!Z$13='Fee Driven Attrition'!$J$7,'Fee Driven Attrition'!$J$9,'Fee Driven Attrition'!$K$9),1)</f>
        <v>1</v>
      </c>
      <c r="AA188" s="23">
        <f>IF(Model!$C188&lt;'Fee Driven Attrition'!$I$8,1-IF(Model!AA$13='Fee Driven Attrition'!$J$7,'Fee Driven Attrition'!$J$8,'Fee Driven Attrition'!$K$8),1)</f>
        <v>1</v>
      </c>
      <c r="AB188" s="23">
        <f>IF(Model!$C188&lt;'Fee Driven Attrition'!$I$9,1-IF(Model!AB$13='Fee Driven Attrition'!$J$7,'Fee Driven Attrition'!$J$9,'Fee Driven Attrition'!$K$9),1)</f>
        <v>1</v>
      </c>
      <c r="AC188" s="29"/>
      <c r="AD188" s="23"/>
      <c r="AE188" s="23">
        <f>INDEX(Model!$R188:$V188,,MATCH(Model!AE$14,Model!$R$14:'Model'!$V$14,FALSE))*INDEX(Model!$X188:$AB188,MATCH(Model!AE$12+Model!AE$13,Model!$X$14:$AB$14,FALSE))</f>
        <v>1</v>
      </c>
      <c r="AF188" s="23">
        <f>INDEX(Model!$R188:$V188,,MATCH(Model!AF$14,Model!$R$14:'Model'!$V$14,FALSE))*INDEX(Model!$X188:$AB188,MATCH(Model!AF$12+Model!AF$13,Model!$X$14:$AB$14,FALSE))</f>
        <v>1</v>
      </c>
      <c r="AG188" s="23">
        <f>INDEX(Model!$R188:$V188,,MATCH(Model!AG$14,Model!$R$14:'Model'!$V$14,FALSE))*INDEX(Model!$X188:$AB188,MATCH(Model!AG$12+Model!AG$13,Model!$X$14:$AB$14,FALSE))</f>
        <v>1</v>
      </c>
      <c r="AH188" s="23">
        <f>INDEX(Model!$R188:$V188,,MATCH(Model!AH$14,Model!$R$14:'Model'!$V$14,FALSE))*INDEX(Model!$X188:$AB188,MATCH(Model!AH$12+Model!AH$13,Model!$X$14:$AB$14,FALSE))</f>
        <v>1</v>
      </c>
      <c r="AI188" s="23">
        <f>INDEX(Model!$R188:$V188,,MATCH(Model!AI$14,Model!$R$14:'Model'!$V$14,FALSE))*INDEX(Model!$X188:$AB188,MATCH(Model!AI$12+Model!AI$13,Model!$X$14:$AB$14,FALSE))</f>
        <v>0.65</v>
      </c>
      <c r="AJ188" s="23">
        <f>INDEX(Model!$R188:$V188,,MATCH(Model!AJ$14,Model!$R$14:'Model'!$V$14,FALSE))*INDEX(Model!$X188:$AB188,MATCH(Model!AJ$12+Model!AJ$13,Model!$X$14:$AB$14,FALSE))</f>
        <v>1</v>
      </c>
      <c r="AK188" s="23">
        <f>INDEX(Model!$R188:$V188,,MATCH(Model!AK$14,Model!$R$14:'Model'!$V$14,FALSE))*INDEX(Model!$X188:$AB188,MATCH(Model!AK$12+Model!AK$13,Model!$X$14:$AB$14,FALSE))</f>
        <v>1</v>
      </c>
      <c r="AL188" s="23">
        <f>INDEX(Model!$R188:$V188,,MATCH(Model!AL$14,Model!$R$14:'Model'!$V$14,FALSE))*INDEX(Model!$X188:$AB188,MATCH(Model!AL$12+Model!AL$13,Model!$X$14:$AB$14,FALSE))</f>
        <v>1</v>
      </c>
      <c r="AM188" s="23">
        <f>INDEX(Model!$R188:$V188,,MATCH(Model!AM$14,Model!$R$14:'Model'!$V$14,FALSE))*INDEX(Model!$X188:$AB188,MATCH(Model!AM$12+Model!AM$13,Model!$X$14:$AB$14,FALSE))</f>
        <v>1</v>
      </c>
      <c r="AN188" s="23">
        <f>INDEX(Model!$R188:$V188,,MATCH(Model!AN$14,Model!$R$14:'Model'!$V$14,FALSE))*INDEX(Model!$X188:$AB188,MATCH(Model!AN$12+Model!AN$13,Model!$X$14:$AB$14,FALSE))</f>
        <v>0.65</v>
      </c>
      <c r="AO188" s="23">
        <f>INDEX(Model!$R188:$V188,,MATCH(Model!AO$14,Model!$R$14:'Model'!$V$14,FALSE))*INDEX(Model!$X188:$AB188,MATCH(Model!AO$12+Model!AO$13,Model!$X$14:$AB$14,FALSE))</f>
        <v>1</v>
      </c>
      <c r="AP188" s="23">
        <f>INDEX(Model!$R188:$V188,,MATCH(Model!AP$14,Model!$R$14:'Model'!$V$14,FALSE))*INDEX(Model!$X188:$AB188,MATCH(Model!AP$12+Model!AP$13,Model!$X$14:$AB$14,FALSE))</f>
        <v>1</v>
      </c>
      <c r="AQ188" s="23">
        <f>INDEX(Model!$R188:$V188,,MATCH(Model!AQ$14,Model!$R$14:'Model'!$V$14,FALSE))*INDEX(Model!$X188:$AB188,MATCH(Model!AQ$12+Model!AQ$13,Model!$X$14:$AB$14,FALSE))</f>
        <v>1</v>
      </c>
      <c r="AR188" s="23">
        <f>INDEX(Model!$R188:$V188,,MATCH(Model!AR$14,Model!$R$14:'Model'!$V$14,FALSE))*INDEX(Model!$X188:$AB188,MATCH(Model!AR$12+Model!AR$13,Model!$X$14:$AB$14,FALSE))</f>
        <v>1</v>
      </c>
      <c r="AS188" s="23">
        <f>INDEX(Model!$R188:$V188,,MATCH(Model!AS$14,Model!$R$14:'Model'!$V$14,FALSE))*INDEX(Model!$X188:$AB188,MATCH(Model!AS$12+Model!AS$13,Model!$X$14:$AB$14,FALSE))</f>
        <v>0.65</v>
      </c>
      <c r="AT188" s="23">
        <f>INDEX(Model!$R188:$V188,,MATCH(Model!AT$14,Model!$R$14:'Model'!$V$14,FALSE))*INDEX(Model!$X188:$AB188,MATCH(Model!AT$12+Model!AT$13,Model!$X$14:$AB$14,FALSE))</f>
        <v>1</v>
      </c>
      <c r="AU188" s="23">
        <f>INDEX(Model!$R188:$V188,,MATCH(Model!AU$14,Model!$R$14:'Model'!$V$14,FALSE))*INDEX(Model!$X188:$AB188,MATCH(Model!AU$12+Model!AU$13,Model!$X$14:$AB$14,FALSE))</f>
        <v>1</v>
      </c>
      <c r="AV188" s="23">
        <f>INDEX(Model!$R188:$V188,,MATCH(Model!AV$14,Model!$R$14:'Model'!$V$14,FALSE))*INDEX(Model!$X188:$AB188,MATCH(Model!AV$12+Model!AV$13,Model!$X$14:$AB$14,FALSE))</f>
        <v>1</v>
      </c>
      <c r="AW188" s="23">
        <f>INDEX(Model!$R188:$V188,,MATCH(Model!AW$14,Model!$R$14:'Model'!$V$14,FALSE))*INDEX(Model!$X188:$AB188,MATCH(Model!AW$12+Model!AW$13,Model!$X$14:$AB$14,FALSE))</f>
        <v>1</v>
      </c>
      <c r="AX188" s="23">
        <f>INDEX(Model!$R188:$V188,,MATCH(Model!AX$14,Model!$R$14:'Model'!$V$14,FALSE))*INDEX(Model!$X188:$AB188,MATCH(Model!AX$12+Model!AX$13,Model!$X$14:$AB$14,FALSE))</f>
        <v>0.65</v>
      </c>
      <c r="AY188" s="23">
        <f>INDEX(Model!$R188:$V188,,MATCH(Model!AY$14,Model!$R$14:'Model'!$V$14,FALSE))*INDEX(Model!$X188:$AB188,MATCH(Model!AY$12+Model!AY$13,Model!$X$14:$AB$14,FALSE))</f>
        <v>1</v>
      </c>
      <c r="AZ188" s="23">
        <f>INDEX(Model!$R188:$V188,,MATCH(Model!AZ$14,Model!$R$14:'Model'!$V$14,FALSE))*INDEX(Model!$X188:$AB188,MATCH(Model!AZ$12+Model!AZ$13,Model!$X$14:$AB$14,FALSE))</f>
        <v>1</v>
      </c>
      <c r="BA188" s="23">
        <f>INDEX(Model!$R188:$V188,,MATCH(Model!BA$14,Model!$R$14:'Model'!$V$14,FALSE))*INDEX(Model!$X188:$AB188,MATCH(Model!BA$12+Model!BA$13,Model!$X$14:$AB$14,FALSE))</f>
        <v>1</v>
      </c>
      <c r="BB188" s="23">
        <f>INDEX(Model!$R188:$V188,,MATCH(Model!BB$14,Model!$R$14:'Model'!$V$14,FALSE))*INDEX(Model!$X188:$AB188,MATCH(Model!BB$12+Model!BB$13,Model!$X$14:$AB$14,FALSE))</f>
        <v>1</v>
      </c>
      <c r="BC188" s="23">
        <f>INDEX(Model!$R188:$V188,,MATCH(Model!BC$14,Model!$R$14:'Model'!$V$14,FALSE))*INDEX(Model!$X188:$AB188,MATCH(Model!BC$12+Model!BC$13,Model!$X$14:$AB$14,FALSE))</f>
        <v>0.65</v>
      </c>
      <c r="BD188" s="60"/>
      <c r="BE188" s="33">
        <f>Model!C188*1%</f>
        <v>184.32357753856297</v>
      </c>
      <c r="BF188" s="1"/>
      <c r="BG188" s="1"/>
      <c r="BH188" s="38">
        <f>IF(Model!$C188&lt;Model!CI$12,Model!CI$13,0)</f>
        <v>0</v>
      </c>
      <c r="BI188" s="38">
        <f>IF(Model!$C188&lt;Model!CJ$12,Model!CJ$13,0)</f>
        <v>0</v>
      </c>
      <c r="BJ188" s="38">
        <f>IF(Model!$C188&lt;Model!CK$12,Model!CK$13,0)</f>
        <v>0</v>
      </c>
      <c r="BK188" s="38">
        <f>IF(Model!$C188&lt;Model!CL$12,Model!CL$13,0)</f>
        <v>0</v>
      </c>
      <c r="BL188" s="38">
        <f>IF(Model!$C188&lt;Model!CM$12,Model!CM$13,0)</f>
        <v>0</v>
      </c>
      <c r="BM188" s="38">
        <f>IF(Model!$C188&lt;Model!CN$12,Model!CN$13,0)</f>
        <v>0</v>
      </c>
      <c r="BN188" s="38">
        <f>IF(Model!$C188&lt;Model!CO$12,Model!CO$13,0)</f>
        <v>0</v>
      </c>
      <c r="BO188" s="38">
        <f>IF(Model!$C188&lt;Model!CP$12,Model!CP$13,0)</f>
        <v>0</v>
      </c>
      <c r="BP188" s="38">
        <f>IF(Model!$C188&lt;Model!CQ$12,Model!CQ$13,0)</f>
        <v>0</v>
      </c>
      <c r="BQ188" s="38">
        <f>IF(Model!$C188&lt;Model!CR$12,Model!CR$13,0)</f>
        <v>0</v>
      </c>
      <c r="BR188" s="38">
        <f>IF(Model!$C188&lt;Model!CS$12,Model!CS$13,0)</f>
        <v>0</v>
      </c>
      <c r="BS188" s="38">
        <f>IF(Model!$C188&lt;Model!CT$12,Model!CT$13,0)</f>
        <v>0</v>
      </c>
      <c r="BT188" s="38">
        <f>IF(Model!$C188&lt;Model!CU$12,Model!CU$13,0)</f>
        <v>0</v>
      </c>
      <c r="BU188" s="38">
        <f>IF(Model!$C188&lt;Model!CV$12,Model!CV$13,0)</f>
        <v>0</v>
      </c>
      <c r="BV188" s="38">
        <f>IF(Model!$C188&lt;Model!CW$12,Model!CW$13,0)</f>
        <v>0</v>
      </c>
      <c r="BW188" s="38">
        <f>IF(Model!$C188&lt;Model!CX$12,Model!CX$13,0)</f>
        <v>0</v>
      </c>
      <c r="BX188" s="38">
        <f>IF(Model!$C188&lt;Model!CY$12,Model!CY$13,0)</f>
        <v>0</v>
      </c>
      <c r="BY188" s="38">
        <f>IF(Model!$C188&lt;Model!CZ$12,Model!CZ$13,0)</f>
        <v>0</v>
      </c>
      <c r="BZ188" s="38">
        <f>IF(Model!$C188&lt;Model!DA$12,Model!DA$13,0)</f>
        <v>0</v>
      </c>
      <c r="CA188" s="38">
        <f>IF(Model!$C188&lt;Model!DB$12,Model!DB$13,0)</f>
        <v>0</v>
      </c>
      <c r="CB188" s="38">
        <f>IF(Model!$C188&lt;Model!DC$12,Model!DC$13,0)</f>
        <v>0</v>
      </c>
      <c r="CC188" s="38">
        <f>IF(Model!$C188&lt;Model!DD$12,Model!DD$13,0)</f>
        <v>0</v>
      </c>
      <c r="CD188" s="38">
        <f>IF(Model!$C188&lt;Model!DE$12,Model!DE$13,0)</f>
        <v>0</v>
      </c>
      <c r="CE188" s="38">
        <f>IF(Model!$C188&lt;Model!DF$12,Model!DF$13,0)</f>
        <v>0</v>
      </c>
      <c r="CF188" s="38">
        <f>IF(Model!$C188&lt;Model!DG$12,Model!DG$13,0)</f>
        <v>0</v>
      </c>
      <c r="CG188" s="1"/>
      <c r="CH188" s="1"/>
      <c r="CI188" s="40">
        <f>Model!$BE188+Model!BH188-50</f>
        <v>134.32357753856297</v>
      </c>
      <c r="CJ188" s="40">
        <f>Model!$BE188+Model!BI188-50</f>
        <v>134.32357753856297</v>
      </c>
      <c r="CK188" s="40">
        <f>Model!$BE188+Model!BJ188-50</f>
        <v>134.32357753856297</v>
      </c>
      <c r="CL188" s="40">
        <f>Model!$BE188+Model!BK188-50</f>
        <v>134.32357753856297</v>
      </c>
      <c r="CM188" s="40">
        <f>Model!$BE188+Model!BL188-50</f>
        <v>134.32357753856297</v>
      </c>
      <c r="CN188" s="40">
        <f>Model!$BE188+Model!BM188-50</f>
        <v>134.32357753856297</v>
      </c>
      <c r="CO188" s="40">
        <f>Model!$BE188+Model!BN188-50</f>
        <v>134.32357753856297</v>
      </c>
      <c r="CP188" s="40">
        <f>Model!$BE188+Model!BO188-50</f>
        <v>134.32357753856297</v>
      </c>
      <c r="CQ188" s="40">
        <f>Model!$BE188+Model!BP188-50</f>
        <v>134.32357753856297</v>
      </c>
      <c r="CR188" s="40">
        <f>Model!$BE188+Model!BQ188-50</f>
        <v>134.32357753856297</v>
      </c>
      <c r="CS188" s="40">
        <f>Model!$BE188+Model!BR188-50</f>
        <v>134.32357753856297</v>
      </c>
      <c r="CT188" s="40">
        <f>Model!$BE188+Model!BS188-50</f>
        <v>134.32357753856297</v>
      </c>
      <c r="CU188" s="40">
        <f>Model!$BE188+Model!BT188-50</f>
        <v>134.32357753856297</v>
      </c>
      <c r="CV188" s="40">
        <f>Model!$BE188+Model!BU188-50</f>
        <v>134.32357753856297</v>
      </c>
      <c r="CW188" s="40">
        <f>Model!$BE188+Model!BV188-50</f>
        <v>134.32357753856297</v>
      </c>
      <c r="CX188" s="40">
        <f>Model!$BE188+Model!BW188-50</f>
        <v>134.32357753856297</v>
      </c>
      <c r="CY188" s="40">
        <f>Model!$BE188+Model!BX188-50</f>
        <v>134.32357753856297</v>
      </c>
      <c r="CZ188" s="40">
        <f>Model!$BE188+Model!BY188-50</f>
        <v>134.32357753856297</v>
      </c>
      <c r="DA188" s="40">
        <f>Model!$BE188+Model!BZ188-50</f>
        <v>134.32357753856297</v>
      </c>
      <c r="DB188" s="40">
        <f>Model!$BE188+Model!CA188-50</f>
        <v>134.32357753856297</v>
      </c>
      <c r="DC188" s="40">
        <f>Model!$BE188+Model!CB188-50</f>
        <v>134.32357753856297</v>
      </c>
      <c r="DD188" s="40">
        <f>Model!$BE188+Model!CC188-50</f>
        <v>134.32357753856297</v>
      </c>
      <c r="DE188" s="40">
        <f>Model!$BE188+Model!CD188-50</f>
        <v>134.32357753856297</v>
      </c>
      <c r="DF188" s="40">
        <f>Model!$BE188+Model!CE188-50</f>
        <v>134.32357753856297</v>
      </c>
      <c r="DG188" s="40">
        <f>Model!$BE188+Model!CF188-50</f>
        <v>134.32357753856297</v>
      </c>
      <c r="DH188" s="36"/>
      <c r="DI188" s="36"/>
      <c r="DJ188" s="40">
        <f>Model!AE188*Model!CI188</f>
        <v>134.32357753856297</v>
      </c>
      <c r="DK188" s="40">
        <f>Model!AF188*Model!CJ188</f>
        <v>134.32357753856297</v>
      </c>
      <c r="DL188" s="40">
        <f>Model!AG188*Model!CK188</f>
        <v>134.32357753856297</v>
      </c>
      <c r="DM188" s="40">
        <f>Model!AH188*Model!CL188</f>
        <v>134.32357753856297</v>
      </c>
      <c r="DN188" s="40">
        <f>Model!AI188*Model!CM188</f>
        <v>87.310325400065935</v>
      </c>
      <c r="DO188" s="40">
        <f>Model!AJ188*Model!CN188</f>
        <v>134.32357753856297</v>
      </c>
      <c r="DP188" s="40">
        <f>Model!AK188*Model!CO188</f>
        <v>134.32357753856297</v>
      </c>
      <c r="DQ188" s="40">
        <f>Model!AL188*Model!CP188</f>
        <v>134.32357753856297</v>
      </c>
      <c r="DR188" s="40">
        <f>Model!AM188*Model!CQ188</f>
        <v>134.32357753856297</v>
      </c>
      <c r="DS188" s="40">
        <f>Model!AN188*Model!CR188</f>
        <v>87.310325400065935</v>
      </c>
      <c r="DT188" s="40">
        <f>Model!AO188*Model!CS188</f>
        <v>134.32357753856297</v>
      </c>
      <c r="DU188" s="40">
        <f>Model!AP188*Model!CT188</f>
        <v>134.32357753856297</v>
      </c>
      <c r="DV188" s="40">
        <f>Model!AQ188*Model!CU188</f>
        <v>134.32357753856297</v>
      </c>
      <c r="DW188" s="40">
        <f>Model!AR188*Model!CV188</f>
        <v>134.32357753856297</v>
      </c>
      <c r="DX188" s="40">
        <f>Model!AS188*Model!CW188</f>
        <v>87.310325400065935</v>
      </c>
      <c r="DY188" s="40">
        <f>Model!AT188*Model!CX188</f>
        <v>134.32357753856297</v>
      </c>
      <c r="DZ188" s="40">
        <f>Model!AU188*Model!CY188</f>
        <v>134.32357753856297</v>
      </c>
      <c r="EA188" s="40">
        <f>Model!AV188*Model!CZ188</f>
        <v>134.32357753856297</v>
      </c>
      <c r="EB188" s="40">
        <f>Model!AW188*Model!DA188</f>
        <v>134.32357753856297</v>
      </c>
      <c r="EC188" s="40">
        <f>Model!AX188*Model!DB188</f>
        <v>87.310325400065935</v>
      </c>
      <c r="ED188" s="40">
        <f>Model!AY188*Model!DC188</f>
        <v>134.32357753856297</v>
      </c>
      <c r="EE188" s="40">
        <f>Model!AZ188*Model!DD188</f>
        <v>134.32357753856297</v>
      </c>
      <c r="EF188" s="40">
        <f>Model!BA188*Model!DE188</f>
        <v>134.32357753856297</v>
      </c>
      <c r="EG188" s="40">
        <f>Model!BB188*Model!DF188</f>
        <v>134.32357753856297</v>
      </c>
      <c r="EH188" s="40">
        <f>Model!BC188*Model!DG188</f>
        <v>87.310325400065935</v>
      </c>
      <c r="EI188" s="36"/>
      <c r="EJ188" s="36"/>
      <c r="EK188" s="36"/>
      <c r="EL188" s="36"/>
      <c r="EM188" s="36"/>
      <c r="EN188" s="36"/>
      <c r="EO188" s="36"/>
      <c r="EP188" s="36"/>
      <c r="EQ188" s="36"/>
      <c r="ER188" s="36"/>
      <c r="ES188" s="36"/>
      <c r="ET188" s="36"/>
      <c r="EU188" s="36"/>
    </row>
    <row r="189" spans="1:151">
      <c r="A189">
        <v>1165</v>
      </c>
      <c r="B189" s="29">
        <f>INDEX('Customer Longevity'!$A$7:$A$206,MATCH(Scratch!A189,'Customer Longevity'!$B$7:$B$206,0))</f>
        <v>14.024718289323287</v>
      </c>
      <c r="C189" s="3">
        <f ca="1">VLOOKUP(A189,'Average Balance'!A:B,2,FALSE)</f>
        <v>34932.476670093522</v>
      </c>
      <c r="D189" s="3"/>
      <c r="E189" s="29">
        <f>INDEX('Distance to Each Branch'!$C$7:$C$806,MATCH(Scratch!$A189&amp;Scratch!E$14,'Distance to Each Branch'!$K$7:$K$806,0))</f>
        <v>1.5229751112423138</v>
      </c>
      <c r="F189" s="29">
        <f>INDEX('Distance to Each Branch'!$C$7:$C$806,MATCH(Scratch!$A189&amp;Scratch!F$14,'Distance to Each Branch'!$K$7:$K$806,0))</f>
        <v>3.3171886636725567</v>
      </c>
      <c r="G189" s="29">
        <f>INDEX('Distance to Each Branch'!$C$7:$C$806,MATCH(Scratch!$A189&amp;Scratch!G$14,'Distance to Each Branch'!$K$7:$K$806,0))</f>
        <v>5.0553445475582501</v>
      </c>
      <c r="H189" s="29">
        <f>INDEX('Distance to Each Branch'!$C$7:$C$806,MATCH(Scratch!$A189&amp;Scratch!H$14,'Distance to Each Branch'!$K$7:$K$806,0))</f>
        <v>3.1663063178509039</v>
      </c>
      <c r="I189" s="29" t="str">
        <f t="shared" si="28"/>
        <v>Branch A</v>
      </c>
      <c r="K189" s="34">
        <f>MIN(Model!E189:'Model'!H189)</f>
        <v>1.5229751112423138</v>
      </c>
      <c r="L189" s="34">
        <v>0</v>
      </c>
      <c r="M189" s="29">
        <f>IF(Model!E189=Model!$K189,SMALL(Model!$E189:'Model'!$H189,2)-Model!$K189,0)</f>
        <v>1.6433312066085901</v>
      </c>
      <c r="N189" s="29">
        <f>IF(Model!F189=Model!$K189,SMALL(Model!$E189:'Model'!$H189,2)-Model!$K189,0)</f>
        <v>0</v>
      </c>
      <c r="O189" s="29">
        <f>IF(Model!G189=Model!$K189,SMALL(Model!$E189:'Model'!$H189,2)-Model!$K189,0)</f>
        <v>0</v>
      </c>
      <c r="P189" s="29">
        <f>IF(Model!H189=Model!$K189,SMALL(Model!$E189:'Model'!$H189,2)-Model!$K189,0)</f>
        <v>0</v>
      </c>
      <c r="R189" s="23">
        <v>1</v>
      </c>
      <c r="S189" s="23">
        <f>(1-IF(Model!M189=0,0,INDEX('Branch Closure Driven Attrition'!$D$9:$G$12,MATCH(Model!$B189,'Branch Closure Driven Attrition'!$C$9:$C$12,TRUE),MATCH(Model!M189,'Branch Closure Driven Attrition'!$D$8:$G$8,TRUE))))</f>
        <v>0.65</v>
      </c>
      <c r="T189" s="23">
        <f>(1-IF(Model!N189=0,0,INDEX('Branch Closure Driven Attrition'!$D$9:$G$12,MATCH(Model!$B189,'Branch Closure Driven Attrition'!$C$9:$C$12,TRUE),MATCH(Model!N189,'Branch Closure Driven Attrition'!$D$8:$G$8,TRUE))))</f>
        <v>1</v>
      </c>
      <c r="U189" s="23">
        <f>(1-IF(Model!O189=0,0,INDEX('Branch Closure Driven Attrition'!$D$9:$G$12,MATCH(Model!$B189,'Branch Closure Driven Attrition'!$C$9:$C$12,TRUE),MATCH(Model!O189,'Branch Closure Driven Attrition'!$D$8:$G$8,TRUE))))</f>
        <v>1</v>
      </c>
      <c r="V189" s="23">
        <f>(1-IF(Model!P189=0,0,INDEX('Branch Closure Driven Attrition'!$D$9:$G$12,MATCH(Model!$B189,'Branch Closure Driven Attrition'!$C$9:$C$12,TRUE),MATCH(Model!P189,'Branch Closure Driven Attrition'!$D$8:$G$8,TRUE))))</f>
        <v>1</v>
      </c>
      <c r="W189" s="29"/>
      <c r="X189" s="23">
        <f>Model!R189</f>
        <v>1</v>
      </c>
      <c r="Y189" s="23">
        <f>IF(Model!$C189&lt;'Fee Driven Attrition'!$I$8,1-IF(Model!Y$13='Fee Driven Attrition'!$J$7,'Fee Driven Attrition'!$J$8,'Fee Driven Attrition'!$K$8),1)</f>
        <v>1</v>
      </c>
      <c r="Z189" s="23">
        <f>IF(Model!$C189&lt;'Fee Driven Attrition'!$I$9,1-IF(Model!Z$13='Fee Driven Attrition'!$J$7,'Fee Driven Attrition'!$J$9,'Fee Driven Attrition'!$K$9),1)</f>
        <v>1</v>
      </c>
      <c r="AA189" s="23">
        <f>IF(Model!$C189&lt;'Fee Driven Attrition'!$I$8,1-IF(Model!AA$13='Fee Driven Attrition'!$J$7,'Fee Driven Attrition'!$J$8,'Fee Driven Attrition'!$K$8),1)</f>
        <v>1</v>
      </c>
      <c r="AB189" s="23">
        <f>IF(Model!$C189&lt;'Fee Driven Attrition'!$I$9,1-IF(Model!AB$13='Fee Driven Attrition'!$J$7,'Fee Driven Attrition'!$J$9,'Fee Driven Attrition'!$K$9),1)</f>
        <v>1</v>
      </c>
      <c r="AC189" s="29"/>
      <c r="AD189" s="23"/>
      <c r="AE189" s="23">
        <f>INDEX(Model!$R189:$V189,,MATCH(Model!AE$14,Model!$R$14:'Model'!$V$14,FALSE))*INDEX(Model!$X189:$AB189,MATCH(Model!AE$12+Model!AE$13,Model!$X$14:$AB$14,FALSE))</f>
        <v>1</v>
      </c>
      <c r="AF189" s="23">
        <f>INDEX(Model!$R189:$V189,,MATCH(Model!AF$14,Model!$R$14:'Model'!$V$14,FALSE))*INDEX(Model!$X189:$AB189,MATCH(Model!AF$12+Model!AF$13,Model!$X$14:$AB$14,FALSE))</f>
        <v>0.65</v>
      </c>
      <c r="AG189" s="23">
        <f>INDEX(Model!$R189:$V189,,MATCH(Model!AG$14,Model!$R$14:'Model'!$V$14,FALSE))*INDEX(Model!$X189:$AB189,MATCH(Model!AG$12+Model!AG$13,Model!$X$14:$AB$14,FALSE))</f>
        <v>1</v>
      </c>
      <c r="AH189" s="23">
        <f>INDEX(Model!$R189:$V189,,MATCH(Model!AH$14,Model!$R$14:'Model'!$V$14,FALSE))*INDEX(Model!$X189:$AB189,MATCH(Model!AH$12+Model!AH$13,Model!$X$14:$AB$14,FALSE))</f>
        <v>1</v>
      </c>
      <c r="AI189" s="23">
        <f>INDEX(Model!$R189:$V189,,MATCH(Model!AI$14,Model!$R$14:'Model'!$V$14,FALSE))*INDEX(Model!$X189:$AB189,MATCH(Model!AI$12+Model!AI$13,Model!$X$14:$AB$14,FALSE))</f>
        <v>1</v>
      </c>
      <c r="AJ189" s="23">
        <f>INDEX(Model!$R189:$V189,,MATCH(Model!AJ$14,Model!$R$14:'Model'!$V$14,FALSE))*INDEX(Model!$X189:$AB189,MATCH(Model!AJ$12+Model!AJ$13,Model!$X$14:$AB$14,FALSE))</f>
        <v>1</v>
      </c>
      <c r="AK189" s="23">
        <f>INDEX(Model!$R189:$V189,,MATCH(Model!AK$14,Model!$R$14:'Model'!$V$14,FALSE))*INDEX(Model!$X189:$AB189,MATCH(Model!AK$12+Model!AK$13,Model!$X$14:$AB$14,FALSE))</f>
        <v>0.65</v>
      </c>
      <c r="AL189" s="23">
        <f>INDEX(Model!$R189:$V189,,MATCH(Model!AL$14,Model!$R$14:'Model'!$V$14,FALSE))*INDEX(Model!$X189:$AB189,MATCH(Model!AL$12+Model!AL$13,Model!$X$14:$AB$14,FALSE))</f>
        <v>1</v>
      </c>
      <c r="AM189" s="23">
        <f>INDEX(Model!$R189:$V189,,MATCH(Model!AM$14,Model!$R$14:'Model'!$V$14,FALSE))*INDEX(Model!$X189:$AB189,MATCH(Model!AM$12+Model!AM$13,Model!$X$14:$AB$14,FALSE))</f>
        <v>1</v>
      </c>
      <c r="AN189" s="23">
        <f>INDEX(Model!$R189:$V189,,MATCH(Model!AN$14,Model!$R$14:'Model'!$V$14,FALSE))*INDEX(Model!$X189:$AB189,MATCH(Model!AN$12+Model!AN$13,Model!$X$14:$AB$14,FALSE))</f>
        <v>1</v>
      </c>
      <c r="AO189" s="23">
        <f>INDEX(Model!$R189:$V189,,MATCH(Model!AO$14,Model!$R$14:'Model'!$V$14,FALSE))*INDEX(Model!$X189:$AB189,MATCH(Model!AO$12+Model!AO$13,Model!$X$14:$AB$14,FALSE))</f>
        <v>1</v>
      </c>
      <c r="AP189" s="23">
        <f>INDEX(Model!$R189:$V189,,MATCH(Model!AP$14,Model!$R$14:'Model'!$V$14,FALSE))*INDEX(Model!$X189:$AB189,MATCH(Model!AP$12+Model!AP$13,Model!$X$14:$AB$14,FALSE))</f>
        <v>0.65</v>
      </c>
      <c r="AQ189" s="23">
        <f>INDEX(Model!$R189:$V189,,MATCH(Model!AQ$14,Model!$R$14:'Model'!$V$14,FALSE))*INDEX(Model!$X189:$AB189,MATCH(Model!AQ$12+Model!AQ$13,Model!$X$14:$AB$14,FALSE))</f>
        <v>1</v>
      </c>
      <c r="AR189" s="23">
        <f>INDEX(Model!$R189:$V189,,MATCH(Model!AR$14,Model!$R$14:'Model'!$V$14,FALSE))*INDEX(Model!$X189:$AB189,MATCH(Model!AR$12+Model!AR$13,Model!$X$14:$AB$14,FALSE))</f>
        <v>1</v>
      </c>
      <c r="AS189" s="23">
        <f>INDEX(Model!$R189:$V189,,MATCH(Model!AS$14,Model!$R$14:'Model'!$V$14,FALSE))*INDEX(Model!$X189:$AB189,MATCH(Model!AS$12+Model!AS$13,Model!$X$14:$AB$14,FALSE))</f>
        <v>1</v>
      </c>
      <c r="AT189" s="23">
        <f>INDEX(Model!$R189:$V189,,MATCH(Model!AT$14,Model!$R$14:'Model'!$V$14,FALSE))*INDEX(Model!$X189:$AB189,MATCH(Model!AT$12+Model!AT$13,Model!$X$14:$AB$14,FALSE))</f>
        <v>1</v>
      </c>
      <c r="AU189" s="23">
        <f>INDEX(Model!$R189:$V189,,MATCH(Model!AU$14,Model!$R$14:'Model'!$V$14,FALSE))*INDEX(Model!$X189:$AB189,MATCH(Model!AU$12+Model!AU$13,Model!$X$14:$AB$14,FALSE))</f>
        <v>0.65</v>
      </c>
      <c r="AV189" s="23">
        <f>INDEX(Model!$R189:$V189,,MATCH(Model!AV$14,Model!$R$14:'Model'!$V$14,FALSE))*INDEX(Model!$X189:$AB189,MATCH(Model!AV$12+Model!AV$13,Model!$X$14:$AB$14,FALSE))</f>
        <v>1</v>
      </c>
      <c r="AW189" s="23">
        <f>INDEX(Model!$R189:$V189,,MATCH(Model!AW$14,Model!$R$14:'Model'!$V$14,FALSE))*INDEX(Model!$X189:$AB189,MATCH(Model!AW$12+Model!AW$13,Model!$X$14:$AB$14,FALSE))</f>
        <v>1</v>
      </c>
      <c r="AX189" s="23">
        <f>INDEX(Model!$R189:$V189,,MATCH(Model!AX$14,Model!$R$14:'Model'!$V$14,FALSE))*INDEX(Model!$X189:$AB189,MATCH(Model!AX$12+Model!AX$13,Model!$X$14:$AB$14,FALSE))</f>
        <v>1</v>
      </c>
      <c r="AY189" s="23">
        <f>INDEX(Model!$R189:$V189,,MATCH(Model!AY$14,Model!$R$14:'Model'!$V$14,FALSE))*INDEX(Model!$X189:$AB189,MATCH(Model!AY$12+Model!AY$13,Model!$X$14:$AB$14,FALSE))</f>
        <v>1</v>
      </c>
      <c r="AZ189" s="23">
        <f>INDEX(Model!$R189:$V189,,MATCH(Model!AZ$14,Model!$R$14:'Model'!$V$14,FALSE))*INDEX(Model!$X189:$AB189,MATCH(Model!AZ$12+Model!AZ$13,Model!$X$14:$AB$14,FALSE))</f>
        <v>0.65</v>
      </c>
      <c r="BA189" s="23">
        <f>INDEX(Model!$R189:$V189,,MATCH(Model!BA$14,Model!$R$14:'Model'!$V$14,FALSE))*INDEX(Model!$X189:$AB189,MATCH(Model!BA$12+Model!BA$13,Model!$X$14:$AB$14,FALSE))</f>
        <v>1</v>
      </c>
      <c r="BB189" s="23">
        <f>INDEX(Model!$R189:$V189,,MATCH(Model!BB$14,Model!$R$14:'Model'!$V$14,FALSE))*INDEX(Model!$X189:$AB189,MATCH(Model!BB$12+Model!BB$13,Model!$X$14:$AB$14,FALSE))</f>
        <v>1</v>
      </c>
      <c r="BC189" s="23">
        <f>INDEX(Model!$R189:$V189,,MATCH(Model!BC$14,Model!$R$14:'Model'!$V$14,FALSE))*INDEX(Model!$X189:$AB189,MATCH(Model!BC$12+Model!BC$13,Model!$X$14:$AB$14,FALSE))</f>
        <v>1</v>
      </c>
      <c r="BD189" s="60"/>
      <c r="BE189" s="33">
        <f>Model!C189*1%</f>
        <v>349.32476670093524</v>
      </c>
      <c r="BF189" s="1"/>
      <c r="BG189" s="1"/>
      <c r="BH189" s="38">
        <f>IF(Model!$C189&lt;Model!CI$12,Model!CI$13,0)</f>
        <v>0</v>
      </c>
      <c r="BI189" s="38">
        <f>IF(Model!$C189&lt;Model!CJ$12,Model!CJ$13,0)</f>
        <v>0</v>
      </c>
      <c r="BJ189" s="38">
        <f>IF(Model!$C189&lt;Model!CK$12,Model!CK$13,0)</f>
        <v>0</v>
      </c>
      <c r="BK189" s="38">
        <f>IF(Model!$C189&lt;Model!CL$12,Model!CL$13,0)</f>
        <v>0</v>
      </c>
      <c r="BL189" s="38">
        <f>IF(Model!$C189&lt;Model!CM$12,Model!CM$13,0)</f>
        <v>0</v>
      </c>
      <c r="BM189" s="38">
        <f>IF(Model!$C189&lt;Model!CN$12,Model!CN$13,0)</f>
        <v>0</v>
      </c>
      <c r="BN189" s="38">
        <f>IF(Model!$C189&lt;Model!CO$12,Model!CO$13,0)</f>
        <v>0</v>
      </c>
      <c r="BO189" s="38">
        <f>IF(Model!$C189&lt;Model!CP$12,Model!CP$13,0)</f>
        <v>0</v>
      </c>
      <c r="BP189" s="38">
        <f>IF(Model!$C189&lt;Model!CQ$12,Model!CQ$13,0)</f>
        <v>0</v>
      </c>
      <c r="BQ189" s="38">
        <f>IF(Model!$C189&lt;Model!CR$12,Model!CR$13,0)</f>
        <v>0</v>
      </c>
      <c r="BR189" s="38">
        <f>IF(Model!$C189&lt;Model!CS$12,Model!CS$13,0)</f>
        <v>0</v>
      </c>
      <c r="BS189" s="38">
        <f>IF(Model!$C189&lt;Model!CT$12,Model!CT$13,0)</f>
        <v>0</v>
      </c>
      <c r="BT189" s="38">
        <f>IF(Model!$C189&lt;Model!CU$12,Model!CU$13,0)</f>
        <v>0</v>
      </c>
      <c r="BU189" s="38">
        <f>IF(Model!$C189&lt;Model!CV$12,Model!CV$13,0)</f>
        <v>0</v>
      </c>
      <c r="BV189" s="38">
        <f>IF(Model!$C189&lt;Model!CW$12,Model!CW$13,0)</f>
        <v>0</v>
      </c>
      <c r="BW189" s="38">
        <f>IF(Model!$C189&lt;Model!CX$12,Model!CX$13,0)</f>
        <v>0</v>
      </c>
      <c r="BX189" s="38">
        <f>IF(Model!$C189&lt;Model!CY$12,Model!CY$13,0)</f>
        <v>0</v>
      </c>
      <c r="BY189" s="38">
        <f>IF(Model!$C189&lt;Model!CZ$12,Model!CZ$13,0)</f>
        <v>0</v>
      </c>
      <c r="BZ189" s="38">
        <f>IF(Model!$C189&lt;Model!DA$12,Model!DA$13,0)</f>
        <v>0</v>
      </c>
      <c r="CA189" s="38">
        <f>IF(Model!$C189&lt;Model!DB$12,Model!DB$13,0)</f>
        <v>0</v>
      </c>
      <c r="CB189" s="38">
        <f>IF(Model!$C189&lt;Model!DC$12,Model!DC$13,0)</f>
        <v>0</v>
      </c>
      <c r="CC189" s="38">
        <f>IF(Model!$C189&lt;Model!DD$12,Model!DD$13,0)</f>
        <v>0</v>
      </c>
      <c r="CD189" s="38">
        <f>IF(Model!$C189&lt;Model!DE$12,Model!DE$13,0)</f>
        <v>0</v>
      </c>
      <c r="CE189" s="38">
        <f>IF(Model!$C189&lt;Model!DF$12,Model!DF$13,0)</f>
        <v>0</v>
      </c>
      <c r="CF189" s="38">
        <f>IF(Model!$C189&lt;Model!DG$12,Model!DG$13,0)</f>
        <v>0</v>
      </c>
      <c r="CG189" s="1"/>
      <c r="CH189" s="1"/>
      <c r="CI189" s="40">
        <f>Model!$BE189+Model!BH189-50</f>
        <v>299.32476670093524</v>
      </c>
      <c r="CJ189" s="40">
        <f>Model!$BE189+Model!BI189-50</f>
        <v>299.32476670093524</v>
      </c>
      <c r="CK189" s="40">
        <f>Model!$BE189+Model!BJ189-50</f>
        <v>299.32476670093524</v>
      </c>
      <c r="CL189" s="40">
        <f>Model!$BE189+Model!BK189-50</f>
        <v>299.32476670093524</v>
      </c>
      <c r="CM189" s="40">
        <f>Model!$BE189+Model!BL189-50</f>
        <v>299.32476670093524</v>
      </c>
      <c r="CN189" s="40">
        <f>Model!$BE189+Model!BM189-50</f>
        <v>299.32476670093524</v>
      </c>
      <c r="CO189" s="40">
        <f>Model!$BE189+Model!BN189-50</f>
        <v>299.32476670093524</v>
      </c>
      <c r="CP189" s="40">
        <f>Model!$BE189+Model!BO189-50</f>
        <v>299.32476670093524</v>
      </c>
      <c r="CQ189" s="40">
        <f>Model!$BE189+Model!BP189-50</f>
        <v>299.32476670093524</v>
      </c>
      <c r="CR189" s="40">
        <f>Model!$BE189+Model!BQ189-50</f>
        <v>299.32476670093524</v>
      </c>
      <c r="CS189" s="40">
        <f>Model!$BE189+Model!BR189-50</f>
        <v>299.32476670093524</v>
      </c>
      <c r="CT189" s="40">
        <f>Model!$BE189+Model!BS189-50</f>
        <v>299.32476670093524</v>
      </c>
      <c r="CU189" s="40">
        <f>Model!$BE189+Model!BT189-50</f>
        <v>299.32476670093524</v>
      </c>
      <c r="CV189" s="40">
        <f>Model!$BE189+Model!BU189-50</f>
        <v>299.32476670093524</v>
      </c>
      <c r="CW189" s="40">
        <f>Model!$BE189+Model!BV189-50</f>
        <v>299.32476670093524</v>
      </c>
      <c r="CX189" s="40">
        <f>Model!$BE189+Model!BW189-50</f>
        <v>299.32476670093524</v>
      </c>
      <c r="CY189" s="40">
        <f>Model!$BE189+Model!BX189-50</f>
        <v>299.32476670093524</v>
      </c>
      <c r="CZ189" s="40">
        <f>Model!$BE189+Model!BY189-50</f>
        <v>299.32476670093524</v>
      </c>
      <c r="DA189" s="40">
        <f>Model!$BE189+Model!BZ189-50</f>
        <v>299.32476670093524</v>
      </c>
      <c r="DB189" s="40">
        <f>Model!$BE189+Model!CA189-50</f>
        <v>299.32476670093524</v>
      </c>
      <c r="DC189" s="40">
        <f>Model!$BE189+Model!CB189-50</f>
        <v>299.32476670093524</v>
      </c>
      <c r="DD189" s="40">
        <f>Model!$BE189+Model!CC189-50</f>
        <v>299.32476670093524</v>
      </c>
      <c r="DE189" s="40">
        <f>Model!$BE189+Model!CD189-50</f>
        <v>299.32476670093524</v>
      </c>
      <c r="DF189" s="40">
        <f>Model!$BE189+Model!CE189-50</f>
        <v>299.32476670093524</v>
      </c>
      <c r="DG189" s="40">
        <f>Model!$BE189+Model!CF189-50</f>
        <v>299.32476670093524</v>
      </c>
      <c r="DH189" s="36"/>
      <c r="DI189" s="36"/>
      <c r="DJ189" s="40">
        <f>Model!AE189*Model!CI189</f>
        <v>299.32476670093524</v>
      </c>
      <c r="DK189" s="40">
        <f>Model!AF189*Model!CJ189</f>
        <v>194.56109835560792</v>
      </c>
      <c r="DL189" s="40">
        <f>Model!AG189*Model!CK189</f>
        <v>299.32476670093524</v>
      </c>
      <c r="DM189" s="40">
        <f>Model!AH189*Model!CL189</f>
        <v>299.32476670093524</v>
      </c>
      <c r="DN189" s="40">
        <f>Model!AI189*Model!CM189</f>
        <v>299.32476670093524</v>
      </c>
      <c r="DO189" s="40">
        <f>Model!AJ189*Model!CN189</f>
        <v>299.32476670093524</v>
      </c>
      <c r="DP189" s="40">
        <f>Model!AK189*Model!CO189</f>
        <v>194.56109835560792</v>
      </c>
      <c r="DQ189" s="40">
        <f>Model!AL189*Model!CP189</f>
        <v>299.32476670093524</v>
      </c>
      <c r="DR189" s="40">
        <f>Model!AM189*Model!CQ189</f>
        <v>299.32476670093524</v>
      </c>
      <c r="DS189" s="40">
        <f>Model!AN189*Model!CR189</f>
        <v>299.32476670093524</v>
      </c>
      <c r="DT189" s="40">
        <f>Model!AO189*Model!CS189</f>
        <v>299.32476670093524</v>
      </c>
      <c r="DU189" s="40">
        <f>Model!AP189*Model!CT189</f>
        <v>194.56109835560792</v>
      </c>
      <c r="DV189" s="40">
        <f>Model!AQ189*Model!CU189</f>
        <v>299.32476670093524</v>
      </c>
      <c r="DW189" s="40">
        <f>Model!AR189*Model!CV189</f>
        <v>299.32476670093524</v>
      </c>
      <c r="DX189" s="40">
        <f>Model!AS189*Model!CW189</f>
        <v>299.32476670093524</v>
      </c>
      <c r="DY189" s="40">
        <f>Model!AT189*Model!CX189</f>
        <v>299.32476670093524</v>
      </c>
      <c r="DZ189" s="40">
        <f>Model!AU189*Model!CY189</f>
        <v>194.56109835560792</v>
      </c>
      <c r="EA189" s="40">
        <f>Model!AV189*Model!CZ189</f>
        <v>299.32476670093524</v>
      </c>
      <c r="EB189" s="40">
        <f>Model!AW189*Model!DA189</f>
        <v>299.32476670093524</v>
      </c>
      <c r="EC189" s="40">
        <f>Model!AX189*Model!DB189</f>
        <v>299.32476670093524</v>
      </c>
      <c r="ED189" s="40">
        <f>Model!AY189*Model!DC189</f>
        <v>299.32476670093524</v>
      </c>
      <c r="EE189" s="40">
        <f>Model!AZ189*Model!DD189</f>
        <v>194.56109835560792</v>
      </c>
      <c r="EF189" s="40">
        <f>Model!BA189*Model!DE189</f>
        <v>299.32476670093524</v>
      </c>
      <c r="EG189" s="40">
        <f>Model!BB189*Model!DF189</f>
        <v>299.32476670093524</v>
      </c>
      <c r="EH189" s="40">
        <f>Model!BC189*Model!DG189</f>
        <v>299.32476670093524</v>
      </c>
      <c r="EI189" s="36"/>
      <c r="EJ189" s="36"/>
      <c r="EK189" s="36"/>
      <c r="EL189" s="36"/>
      <c r="EM189" s="36"/>
      <c r="EN189" s="36"/>
      <c r="EO189" s="36"/>
      <c r="EP189" s="36"/>
      <c r="EQ189" s="36"/>
      <c r="ER189" s="36"/>
      <c r="ES189" s="36"/>
      <c r="ET189" s="36"/>
      <c r="EU189" s="36"/>
    </row>
    <row r="190" spans="1:151">
      <c r="A190">
        <v>1107</v>
      </c>
      <c r="B190" s="29">
        <f>INDEX('Customer Longevity'!$A$7:$A$206,MATCH(Scratch!A190,'Customer Longevity'!$B$7:$B$206,0))</f>
        <v>4.4806207094672192</v>
      </c>
      <c r="C190" s="3">
        <f ca="1">VLOOKUP(A190,'Average Balance'!A:B,2,FALSE)</f>
        <v>12266.576608256399</v>
      </c>
      <c r="D190" s="3"/>
      <c r="E190" s="29">
        <f>INDEX('Distance to Each Branch'!$C$7:$C$806,MATCH(Scratch!$A190&amp;Scratch!E$14,'Distance to Each Branch'!$K$7:$K$806,0))</f>
        <v>4.0432562991235272</v>
      </c>
      <c r="F190" s="29">
        <f>INDEX('Distance to Each Branch'!$C$7:$C$806,MATCH(Scratch!$A190&amp;Scratch!F$14,'Distance to Each Branch'!$K$7:$K$806,0))</f>
        <v>3.3004471820964589</v>
      </c>
      <c r="G190" s="29">
        <f>INDEX('Distance to Each Branch'!$C$7:$C$806,MATCH(Scratch!$A190&amp;Scratch!G$14,'Distance to Each Branch'!$K$7:$K$806,0))</f>
        <v>5.6855554428942199</v>
      </c>
      <c r="H190" s="29">
        <f>INDEX('Distance to Each Branch'!$C$7:$C$806,MATCH(Scratch!$A190&amp;Scratch!H$14,'Distance to Each Branch'!$K$7:$K$806,0))</f>
        <v>3.5778431931796266</v>
      </c>
      <c r="I190" s="29" t="str">
        <f t="shared" si="28"/>
        <v>Branch B</v>
      </c>
      <c r="K190" s="34">
        <f>MIN(Model!E190:'Model'!H190)</f>
        <v>3.3004471820964589</v>
      </c>
      <c r="L190" s="34">
        <v>0</v>
      </c>
      <c r="M190" s="29">
        <f>IF(Model!E190=Model!$K190,SMALL(Model!$E190:'Model'!$H190,2)-Model!$K190,0)</f>
        <v>0</v>
      </c>
      <c r="N190" s="29">
        <f>IF(Model!F190=Model!$K190,SMALL(Model!$E190:'Model'!$H190,2)-Model!$K190,0)</f>
        <v>0.27739601108316769</v>
      </c>
      <c r="O190" s="29">
        <f>IF(Model!G190=Model!$K190,SMALL(Model!$E190:'Model'!$H190,2)-Model!$K190,0)</f>
        <v>0</v>
      </c>
      <c r="P190" s="29">
        <f>IF(Model!H190=Model!$K190,SMALL(Model!$E190:'Model'!$H190,2)-Model!$K190,0)</f>
        <v>0</v>
      </c>
      <c r="R190" s="23">
        <v>1</v>
      </c>
      <c r="S190" s="23">
        <f>(1-IF(Model!M190=0,0,INDEX('Branch Closure Driven Attrition'!$D$9:$G$12,MATCH(Model!$B190,'Branch Closure Driven Attrition'!$C$9:$C$12,TRUE),MATCH(Model!M190,'Branch Closure Driven Attrition'!$D$8:$G$8,TRUE))))</f>
        <v>1</v>
      </c>
      <c r="T190" s="23">
        <f>(1-IF(Model!N190=0,0,INDEX('Branch Closure Driven Attrition'!$D$9:$G$12,MATCH(Model!$B190,'Branch Closure Driven Attrition'!$C$9:$C$12,TRUE),MATCH(Model!N190,'Branch Closure Driven Attrition'!$D$8:$G$8,TRUE))))</f>
        <v>0.7</v>
      </c>
      <c r="U190" s="23">
        <f>(1-IF(Model!O190=0,0,INDEX('Branch Closure Driven Attrition'!$D$9:$G$12,MATCH(Model!$B190,'Branch Closure Driven Attrition'!$C$9:$C$12,TRUE),MATCH(Model!O190,'Branch Closure Driven Attrition'!$D$8:$G$8,TRUE))))</f>
        <v>1</v>
      </c>
      <c r="V190" s="23">
        <f>(1-IF(Model!P190=0,0,INDEX('Branch Closure Driven Attrition'!$D$9:$G$12,MATCH(Model!$B190,'Branch Closure Driven Attrition'!$C$9:$C$12,TRUE),MATCH(Model!P190,'Branch Closure Driven Attrition'!$D$8:$G$8,TRUE))))</f>
        <v>1</v>
      </c>
      <c r="W190" s="29"/>
      <c r="X190" s="23">
        <f>Model!R190</f>
        <v>1</v>
      </c>
      <c r="Y190" s="23">
        <f>IF(Model!$C190&lt;'Fee Driven Attrition'!$I$8,1-IF(Model!Y$13='Fee Driven Attrition'!$J$7,'Fee Driven Attrition'!$J$8,'Fee Driven Attrition'!$K$8),1)</f>
        <v>1</v>
      </c>
      <c r="Z190" s="23">
        <f>IF(Model!$C190&lt;'Fee Driven Attrition'!$I$9,1-IF(Model!Z$13='Fee Driven Attrition'!$J$7,'Fee Driven Attrition'!$J$9,'Fee Driven Attrition'!$K$9),1)</f>
        <v>0.95</v>
      </c>
      <c r="AA190" s="23">
        <f>IF(Model!$C190&lt;'Fee Driven Attrition'!$I$8,1-IF(Model!AA$13='Fee Driven Attrition'!$J$7,'Fee Driven Attrition'!$J$8,'Fee Driven Attrition'!$K$8),1)</f>
        <v>1</v>
      </c>
      <c r="AB190" s="23">
        <f>IF(Model!$C190&lt;'Fee Driven Attrition'!$I$9,1-IF(Model!AB$13='Fee Driven Attrition'!$J$7,'Fee Driven Attrition'!$J$9,'Fee Driven Attrition'!$K$9),1)</f>
        <v>0.85</v>
      </c>
      <c r="AC190" s="29"/>
      <c r="AD190" s="23"/>
      <c r="AE190" s="23">
        <f>INDEX(Model!$R190:$V190,,MATCH(Model!AE$14,Model!$R$14:'Model'!$V$14,FALSE))*INDEX(Model!$X190:$AB190,MATCH(Model!AE$12+Model!AE$13,Model!$X$14:$AB$14,FALSE))</f>
        <v>1</v>
      </c>
      <c r="AF190" s="23">
        <f>INDEX(Model!$R190:$V190,,MATCH(Model!AF$14,Model!$R$14:'Model'!$V$14,FALSE))*INDEX(Model!$X190:$AB190,MATCH(Model!AF$12+Model!AF$13,Model!$X$14:$AB$14,FALSE))</f>
        <v>1</v>
      </c>
      <c r="AG190" s="23">
        <f>INDEX(Model!$R190:$V190,,MATCH(Model!AG$14,Model!$R$14:'Model'!$V$14,FALSE))*INDEX(Model!$X190:$AB190,MATCH(Model!AG$12+Model!AG$13,Model!$X$14:$AB$14,FALSE))</f>
        <v>0.7</v>
      </c>
      <c r="AH190" s="23">
        <f>INDEX(Model!$R190:$V190,,MATCH(Model!AH$14,Model!$R$14:'Model'!$V$14,FALSE))*INDEX(Model!$X190:$AB190,MATCH(Model!AH$12+Model!AH$13,Model!$X$14:$AB$14,FALSE))</f>
        <v>1</v>
      </c>
      <c r="AI190" s="23">
        <f>INDEX(Model!$R190:$V190,,MATCH(Model!AI$14,Model!$R$14:'Model'!$V$14,FALSE))*INDEX(Model!$X190:$AB190,MATCH(Model!AI$12+Model!AI$13,Model!$X$14:$AB$14,FALSE))</f>
        <v>1</v>
      </c>
      <c r="AJ190" s="23">
        <f>INDEX(Model!$R190:$V190,,MATCH(Model!AJ$14,Model!$R$14:'Model'!$V$14,FALSE))*INDEX(Model!$X190:$AB190,MATCH(Model!AJ$12+Model!AJ$13,Model!$X$14:$AB$14,FALSE))</f>
        <v>1</v>
      </c>
      <c r="AK190" s="23">
        <f>INDEX(Model!$R190:$V190,,MATCH(Model!AK$14,Model!$R$14:'Model'!$V$14,FALSE))*INDEX(Model!$X190:$AB190,MATCH(Model!AK$12+Model!AK$13,Model!$X$14:$AB$14,FALSE))</f>
        <v>1</v>
      </c>
      <c r="AL190" s="23">
        <f>INDEX(Model!$R190:$V190,,MATCH(Model!AL$14,Model!$R$14:'Model'!$V$14,FALSE))*INDEX(Model!$X190:$AB190,MATCH(Model!AL$12+Model!AL$13,Model!$X$14:$AB$14,FALSE))</f>
        <v>0.7</v>
      </c>
      <c r="AM190" s="23">
        <f>INDEX(Model!$R190:$V190,,MATCH(Model!AM$14,Model!$R$14:'Model'!$V$14,FALSE))*INDEX(Model!$X190:$AB190,MATCH(Model!AM$12+Model!AM$13,Model!$X$14:$AB$14,FALSE))</f>
        <v>1</v>
      </c>
      <c r="AN190" s="23">
        <f>INDEX(Model!$R190:$V190,,MATCH(Model!AN$14,Model!$R$14:'Model'!$V$14,FALSE))*INDEX(Model!$X190:$AB190,MATCH(Model!AN$12+Model!AN$13,Model!$X$14:$AB$14,FALSE))</f>
        <v>1</v>
      </c>
      <c r="AO190" s="23">
        <f>INDEX(Model!$R190:$V190,,MATCH(Model!AO$14,Model!$R$14:'Model'!$V$14,FALSE))*INDEX(Model!$X190:$AB190,MATCH(Model!AO$12+Model!AO$13,Model!$X$14:$AB$14,FALSE))</f>
        <v>0.95</v>
      </c>
      <c r="AP190" s="23">
        <f>INDEX(Model!$R190:$V190,,MATCH(Model!AP$14,Model!$R$14:'Model'!$V$14,FALSE))*INDEX(Model!$X190:$AB190,MATCH(Model!AP$12+Model!AP$13,Model!$X$14:$AB$14,FALSE))</f>
        <v>0.95</v>
      </c>
      <c r="AQ190" s="23">
        <f>INDEX(Model!$R190:$V190,,MATCH(Model!AQ$14,Model!$R$14:'Model'!$V$14,FALSE))*INDEX(Model!$X190:$AB190,MATCH(Model!AQ$12+Model!AQ$13,Model!$X$14:$AB$14,FALSE))</f>
        <v>0.66499999999999992</v>
      </c>
      <c r="AR190" s="23">
        <f>INDEX(Model!$R190:$V190,,MATCH(Model!AR$14,Model!$R$14:'Model'!$V$14,FALSE))*INDEX(Model!$X190:$AB190,MATCH(Model!AR$12+Model!AR$13,Model!$X$14:$AB$14,FALSE))</f>
        <v>0.95</v>
      </c>
      <c r="AS190" s="23">
        <f>INDEX(Model!$R190:$V190,,MATCH(Model!AS$14,Model!$R$14:'Model'!$V$14,FALSE))*INDEX(Model!$X190:$AB190,MATCH(Model!AS$12+Model!AS$13,Model!$X$14:$AB$14,FALSE))</f>
        <v>0.95</v>
      </c>
      <c r="AT190" s="23">
        <f>INDEX(Model!$R190:$V190,,MATCH(Model!AT$14,Model!$R$14:'Model'!$V$14,FALSE))*INDEX(Model!$X190:$AB190,MATCH(Model!AT$12+Model!AT$13,Model!$X$14:$AB$14,FALSE))</f>
        <v>1</v>
      </c>
      <c r="AU190" s="23">
        <f>INDEX(Model!$R190:$V190,,MATCH(Model!AU$14,Model!$R$14:'Model'!$V$14,FALSE))*INDEX(Model!$X190:$AB190,MATCH(Model!AU$12+Model!AU$13,Model!$X$14:$AB$14,FALSE))</f>
        <v>1</v>
      </c>
      <c r="AV190" s="23">
        <f>INDEX(Model!$R190:$V190,,MATCH(Model!AV$14,Model!$R$14:'Model'!$V$14,FALSE))*INDEX(Model!$X190:$AB190,MATCH(Model!AV$12+Model!AV$13,Model!$X$14:$AB$14,FALSE))</f>
        <v>0.7</v>
      </c>
      <c r="AW190" s="23">
        <f>INDEX(Model!$R190:$V190,,MATCH(Model!AW$14,Model!$R$14:'Model'!$V$14,FALSE))*INDEX(Model!$X190:$AB190,MATCH(Model!AW$12+Model!AW$13,Model!$X$14:$AB$14,FALSE))</f>
        <v>1</v>
      </c>
      <c r="AX190" s="23">
        <f>INDEX(Model!$R190:$V190,,MATCH(Model!AX$14,Model!$R$14:'Model'!$V$14,FALSE))*INDEX(Model!$X190:$AB190,MATCH(Model!AX$12+Model!AX$13,Model!$X$14:$AB$14,FALSE))</f>
        <v>1</v>
      </c>
      <c r="AY190" s="23">
        <f>INDEX(Model!$R190:$V190,,MATCH(Model!AY$14,Model!$R$14:'Model'!$V$14,FALSE))*INDEX(Model!$X190:$AB190,MATCH(Model!AY$12+Model!AY$13,Model!$X$14:$AB$14,FALSE))</f>
        <v>0.85</v>
      </c>
      <c r="AZ190" s="23">
        <f>INDEX(Model!$R190:$V190,,MATCH(Model!AZ$14,Model!$R$14:'Model'!$V$14,FALSE))*INDEX(Model!$X190:$AB190,MATCH(Model!AZ$12+Model!AZ$13,Model!$X$14:$AB$14,FALSE))</f>
        <v>0.85</v>
      </c>
      <c r="BA190" s="23">
        <f>INDEX(Model!$R190:$V190,,MATCH(Model!BA$14,Model!$R$14:'Model'!$V$14,FALSE))*INDEX(Model!$X190:$AB190,MATCH(Model!BA$12+Model!BA$13,Model!$X$14:$AB$14,FALSE))</f>
        <v>0.59499999999999997</v>
      </c>
      <c r="BB190" s="23">
        <f>INDEX(Model!$R190:$V190,,MATCH(Model!BB$14,Model!$R$14:'Model'!$V$14,FALSE))*INDEX(Model!$X190:$AB190,MATCH(Model!BB$12+Model!BB$13,Model!$X$14:$AB$14,FALSE))</f>
        <v>0.85</v>
      </c>
      <c r="BC190" s="23">
        <f>INDEX(Model!$R190:$V190,,MATCH(Model!BC$14,Model!$R$14:'Model'!$V$14,FALSE))*INDEX(Model!$X190:$AB190,MATCH(Model!BC$12+Model!BC$13,Model!$X$14:$AB$14,FALSE))</f>
        <v>0.85</v>
      </c>
      <c r="BD190" s="60"/>
      <c r="BE190" s="33">
        <f>Model!C190*1%</f>
        <v>122.66576608256399</v>
      </c>
      <c r="BF190" s="1"/>
      <c r="BG190" s="1"/>
      <c r="BH190" s="38">
        <f>IF(Model!$C190&lt;Model!CI$12,Model!CI$13,0)</f>
        <v>0</v>
      </c>
      <c r="BI190" s="38">
        <f>IF(Model!$C190&lt;Model!CJ$12,Model!CJ$13,0)</f>
        <v>0</v>
      </c>
      <c r="BJ190" s="38">
        <f>IF(Model!$C190&lt;Model!CK$12,Model!CK$13,0)</f>
        <v>0</v>
      </c>
      <c r="BK190" s="38">
        <f>IF(Model!$C190&lt;Model!CL$12,Model!CL$13,0)</f>
        <v>0</v>
      </c>
      <c r="BL190" s="38">
        <f>IF(Model!$C190&lt;Model!CM$12,Model!CM$13,0)</f>
        <v>0</v>
      </c>
      <c r="BM190" s="38">
        <f>IF(Model!$C190&lt;Model!CN$12,Model!CN$13,0)</f>
        <v>0</v>
      </c>
      <c r="BN190" s="38">
        <f>IF(Model!$C190&lt;Model!CO$12,Model!CO$13,0)</f>
        <v>0</v>
      </c>
      <c r="BO190" s="38">
        <f>IF(Model!$C190&lt;Model!CP$12,Model!CP$13,0)</f>
        <v>0</v>
      </c>
      <c r="BP190" s="38">
        <f>IF(Model!$C190&lt;Model!CQ$12,Model!CQ$13,0)</f>
        <v>0</v>
      </c>
      <c r="BQ190" s="38">
        <f>IF(Model!$C190&lt;Model!CR$12,Model!CR$13,0)</f>
        <v>0</v>
      </c>
      <c r="BR190" s="38">
        <f>IF(Model!$C190&lt;Model!CS$12,Model!CS$13,0)</f>
        <v>40</v>
      </c>
      <c r="BS190" s="38">
        <f>IF(Model!$C190&lt;Model!CT$12,Model!CT$13,0)</f>
        <v>40</v>
      </c>
      <c r="BT190" s="38">
        <f>IF(Model!$C190&lt;Model!CU$12,Model!CU$13,0)</f>
        <v>40</v>
      </c>
      <c r="BU190" s="38">
        <f>IF(Model!$C190&lt;Model!CV$12,Model!CV$13,0)</f>
        <v>40</v>
      </c>
      <c r="BV190" s="38">
        <f>IF(Model!$C190&lt;Model!CW$12,Model!CW$13,0)</f>
        <v>40</v>
      </c>
      <c r="BW190" s="38">
        <f>IF(Model!$C190&lt;Model!CX$12,Model!CX$13,0)</f>
        <v>0</v>
      </c>
      <c r="BX190" s="38">
        <f>IF(Model!$C190&lt;Model!CY$12,Model!CY$13,0)</f>
        <v>0</v>
      </c>
      <c r="BY190" s="38">
        <f>IF(Model!$C190&lt;Model!CZ$12,Model!CZ$13,0)</f>
        <v>0</v>
      </c>
      <c r="BZ190" s="38">
        <f>IF(Model!$C190&lt;Model!DA$12,Model!DA$13,0)</f>
        <v>0</v>
      </c>
      <c r="CA190" s="38">
        <f>IF(Model!$C190&lt;Model!DB$12,Model!DB$13,0)</f>
        <v>0</v>
      </c>
      <c r="CB190" s="38">
        <f>IF(Model!$C190&lt;Model!DC$12,Model!DC$13,0)</f>
        <v>60</v>
      </c>
      <c r="CC190" s="38">
        <f>IF(Model!$C190&lt;Model!DD$12,Model!DD$13,0)</f>
        <v>60</v>
      </c>
      <c r="CD190" s="38">
        <f>IF(Model!$C190&lt;Model!DE$12,Model!DE$13,0)</f>
        <v>60</v>
      </c>
      <c r="CE190" s="38">
        <f>IF(Model!$C190&lt;Model!DF$12,Model!DF$13,0)</f>
        <v>60</v>
      </c>
      <c r="CF190" s="38">
        <f>IF(Model!$C190&lt;Model!DG$12,Model!DG$13,0)</f>
        <v>60</v>
      </c>
      <c r="CG190" s="1"/>
      <c r="CH190" s="1"/>
      <c r="CI190" s="40">
        <f>Model!$BE190+Model!BH190-50</f>
        <v>72.665766082563991</v>
      </c>
      <c r="CJ190" s="40">
        <f>Model!$BE190+Model!BI190-50</f>
        <v>72.665766082563991</v>
      </c>
      <c r="CK190" s="40">
        <f>Model!$BE190+Model!BJ190-50</f>
        <v>72.665766082563991</v>
      </c>
      <c r="CL190" s="40">
        <f>Model!$BE190+Model!BK190-50</f>
        <v>72.665766082563991</v>
      </c>
      <c r="CM190" s="40">
        <f>Model!$BE190+Model!BL190-50</f>
        <v>72.665766082563991</v>
      </c>
      <c r="CN190" s="40">
        <f>Model!$BE190+Model!BM190-50</f>
        <v>72.665766082563991</v>
      </c>
      <c r="CO190" s="40">
        <f>Model!$BE190+Model!BN190-50</f>
        <v>72.665766082563991</v>
      </c>
      <c r="CP190" s="40">
        <f>Model!$BE190+Model!BO190-50</f>
        <v>72.665766082563991</v>
      </c>
      <c r="CQ190" s="40">
        <f>Model!$BE190+Model!BP190-50</f>
        <v>72.665766082563991</v>
      </c>
      <c r="CR190" s="40">
        <f>Model!$BE190+Model!BQ190-50</f>
        <v>72.665766082563991</v>
      </c>
      <c r="CS190" s="40">
        <f>Model!$BE190+Model!BR190-50</f>
        <v>112.66576608256401</v>
      </c>
      <c r="CT190" s="40">
        <f>Model!$BE190+Model!BS190-50</f>
        <v>112.66576608256401</v>
      </c>
      <c r="CU190" s="40">
        <f>Model!$BE190+Model!BT190-50</f>
        <v>112.66576608256401</v>
      </c>
      <c r="CV190" s="40">
        <f>Model!$BE190+Model!BU190-50</f>
        <v>112.66576608256401</v>
      </c>
      <c r="CW190" s="40">
        <f>Model!$BE190+Model!BV190-50</f>
        <v>112.66576608256401</v>
      </c>
      <c r="CX190" s="40">
        <f>Model!$BE190+Model!BW190-50</f>
        <v>72.665766082563991</v>
      </c>
      <c r="CY190" s="40">
        <f>Model!$BE190+Model!BX190-50</f>
        <v>72.665766082563991</v>
      </c>
      <c r="CZ190" s="40">
        <f>Model!$BE190+Model!BY190-50</f>
        <v>72.665766082563991</v>
      </c>
      <c r="DA190" s="40">
        <f>Model!$BE190+Model!BZ190-50</f>
        <v>72.665766082563991</v>
      </c>
      <c r="DB190" s="40">
        <f>Model!$BE190+Model!CA190-50</f>
        <v>72.665766082563991</v>
      </c>
      <c r="DC190" s="40">
        <f>Model!$BE190+Model!CB190-50</f>
        <v>132.66576608256401</v>
      </c>
      <c r="DD190" s="40">
        <f>Model!$BE190+Model!CC190-50</f>
        <v>132.66576608256401</v>
      </c>
      <c r="DE190" s="40">
        <f>Model!$BE190+Model!CD190-50</f>
        <v>132.66576608256401</v>
      </c>
      <c r="DF190" s="40">
        <f>Model!$BE190+Model!CE190-50</f>
        <v>132.66576608256401</v>
      </c>
      <c r="DG190" s="40">
        <f>Model!$BE190+Model!CF190-50</f>
        <v>132.66576608256401</v>
      </c>
      <c r="DH190" s="36"/>
      <c r="DI190" s="36"/>
      <c r="DJ190" s="40">
        <f>Model!AE190*Model!CI190</f>
        <v>72.665766082563991</v>
      </c>
      <c r="DK190" s="40">
        <f>Model!AF190*Model!CJ190</f>
        <v>72.665766082563991</v>
      </c>
      <c r="DL190" s="40">
        <f>Model!AG190*Model!CK190</f>
        <v>50.866036257794789</v>
      </c>
      <c r="DM190" s="40">
        <f>Model!AH190*Model!CL190</f>
        <v>72.665766082563991</v>
      </c>
      <c r="DN190" s="40">
        <f>Model!AI190*Model!CM190</f>
        <v>72.665766082563991</v>
      </c>
      <c r="DO190" s="40">
        <f>Model!AJ190*Model!CN190</f>
        <v>72.665766082563991</v>
      </c>
      <c r="DP190" s="40">
        <f>Model!AK190*Model!CO190</f>
        <v>72.665766082563991</v>
      </c>
      <c r="DQ190" s="40">
        <f>Model!AL190*Model!CP190</f>
        <v>50.866036257794789</v>
      </c>
      <c r="DR190" s="40">
        <f>Model!AM190*Model!CQ190</f>
        <v>72.665766082563991</v>
      </c>
      <c r="DS190" s="40">
        <f>Model!AN190*Model!CR190</f>
        <v>72.665766082563991</v>
      </c>
      <c r="DT190" s="40">
        <f>Model!AO190*Model!CS190</f>
        <v>107.0324777784358</v>
      </c>
      <c r="DU190" s="40">
        <f>Model!AP190*Model!CT190</f>
        <v>107.0324777784358</v>
      </c>
      <c r="DV190" s="40">
        <f>Model!AQ190*Model!CU190</f>
        <v>74.922734444905061</v>
      </c>
      <c r="DW190" s="40">
        <f>Model!AR190*Model!CV190</f>
        <v>107.0324777784358</v>
      </c>
      <c r="DX190" s="40">
        <f>Model!AS190*Model!CW190</f>
        <v>107.0324777784358</v>
      </c>
      <c r="DY190" s="40">
        <f>Model!AT190*Model!CX190</f>
        <v>72.665766082563991</v>
      </c>
      <c r="DZ190" s="40">
        <f>Model!AU190*Model!CY190</f>
        <v>72.665766082563991</v>
      </c>
      <c r="EA190" s="40">
        <f>Model!AV190*Model!CZ190</f>
        <v>50.866036257794789</v>
      </c>
      <c r="EB190" s="40">
        <f>Model!AW190*Model!DA190</f>
        <v>72.665766082563991</v>
      </c>
      <c r="EC190" s="40">
        <f>Model!AX190*Model!DB190</f>
        <v>72.665766082563991</v>
      </c>
      <c r="ED190" s="40">
        <f>Model!AY190*Model!DC190</f>
        <v>112.7659011701794</v>
      </c>
      <c r="EE190" s="40">
        <f>Model!AZ190*Model!DD190</f>
        <v>112.7659011701794</v>
      </c>
      <c r="EF190" s="40">
        <f>Model!BA190*Model!DE190</f>
        <v>78.93613081912558</v>
      </c>
      <c r="EG190" s="40">
        <f>Model!BB190*Model!DF190</f>
        <v>112.7659011701794</v>
      </c>
      <c r="EH190" s="40">
        <f>Model!BC190*Model!DG190</f>
        <v>112.7659011701794</v>
      </c>
      <c r="EI190" s="36"/>
      <c r="EJ190" s="36"/>
      <c r="EK190" s="36"/>
      <c r="EL190" s="36"/>
      <c r="EM190" s="36"/>
      <c r="EN190" s="36"/>
      <c r="EO190" s="36"/>
      <c r="EP190" s="36"/>
      <c r="EQ190" s="36"/>
      <c r="ER190" s="36"/>
      <c r="ES190" s="36"/>
      <c r="ET190" s="36"/>
      <c r="EU190" s="36"/>
    </row>
    <row r="191" spans="1:151">
      <c r="A191">
        <v>1155</v>
      </c>
      <c r="B191" s="29">
        <f>INDEX('Customer Longevity'!$A$7:$A$206,MATCH(Scratch!A191,'Customer Longevity'!$B$7:$B$206,0))</f>
        <v>1.7588404045254402</v>
      </c>
      <c r="C191" s="3">
        <f ca="1">VLOOKUP(A191,'Average Balance'!A:B,2,FALSE)</f>
        <v>15257.064270061175</v>
      </c>
      <c r="D191" s="3"/>
      <c r="E191" s="29">
        <f>INDEX('Distance to Each Branch'!$C$7:$C$806,MATCH(Scratch!$A191&amp;Scratch!E$14,'Distance to Each Branch'!$K$7:$K$806,0))</f>
        <v>1.8422343103337309</v>
      </c>
      <c r="F191" s="29">
        <f>INDEX('Distance to Each Branch'!$C$7:$C$806,MATCH(Scratch!$A191&amp;Scratch!F$14,'Distance to Each Branch'!$K$7:$K$806,0))</f>
        <v>5.3595978881698265</v>
      </c>
      <c r="G191" s="29">
        <f>INDEX('Distance to Each Branch'!$C$7:$C$806,MATCH(Scratch!$A191&amp;Scratch!G$14,'Distance to Each Branch'!$K$7:$K$806,0))</f>
        <v>5.3763855086933559</v>
      </c>
      <c r="H191" s="29">
        <f>INDEX('Distance to Each Branch'!$C$7:$C$806,MATCH(Scratch!$A191&amp;Scratch!H$14,'Distance to Each Branch'!$K$7:$K$806,0))</f>
        <v>2.1674689346796692</v>
      </c>
      <c r="I191" s="29" t="str">
        <f t="shared" si="28"/>
        <v>Branch A</v>
      </c>
      <c r="K191" s="34">
        <f>MIN(Model!E191:'Model'!H191)</f>
        <v>1.8422343103337309</v>
      </c>
      <c r="L191" s="34">
        <v>0</v>
      </c>
      <c r="M191" s="29">
        <f>IF(Model!E191=Model!$K191,SMALL(Model!$E191:'Model'!$H191,2)-Model!$K191,0)</f>
        <v>0.32523462434593831</v>
      </c>
      <c r="N191" s="29">
        <f>IF(Model!F191=Model!$K191,SMALL(Model!$E191:'Model'!$H191,2)-Model!$K191,0)</f>
        <v>0</v>
      </c>
      <c r="O191" s="29">
        <f>IF(Model!G191=Model!$K191,SMALL(Model!$E191:'Model'!$H191,2)-Model!$K191,0)</f>
        <v>0</v>
      </c>
      <c r="P191" s="29">
        <f>IF(Model!H191=Model!$K191,SMALL(Model!$E191:'Model'!$H191,2)-Model!$K191,0)</f>
        <v>0</v>
      </c>
      <c r="R191" s="23">
        <v>1</v>
      </c>
      <c r="S191" s="23">
        <f>(1-IF(Model!M191=0,0,INDEX('Branch Closure Driven Attrition'!$D$9:$G$12,MATCH(Model!$B191,'Branch Closure Driven Attrition'!$C$9:$C$12,TRUE),MATCH(Model!M191,'Branch Closure Driven Attrition'!$D$8:$G$8,TRUE))))</f>
        <v>0.65</v>
      </c>
      <c r="T191" s="23">
        <f>(1-IF(Model!N191=0,0,INDEX('Branch Closure Driven Attrition'!$D$9:$G$12,MATCH(Model!$B191,'Branch Closure Driven Attrition'!$C$9:$C$12,TRUE),MATCH(Model!N191,'Branch Closure Driven Attrition'!$D$8:$G$8,TRUE))))</f>
        <v>1</v>
      </c>
      <c r="U191" s="23">
        <f>(1-IF(Model!O191=0,0,INDEX('Branch Closure Driven Attrition'!$D$9:$G$12,MATCH(Model!$B191,'Branch Closure Driven Attrition'!$C$9:$C$12,TRUE),MATCH(Model!O191,'Branch Closure Driven Attrition'!$D$8:$G$8,TRUE))))</f>
        <v>1</v>
      </c>
      <c r="V191" s="23">
        <f>(1-IF(Model!P191=0,0,INDEX('Branch Closure Driven Attrition'!$D$9:$G$12,MATCH(Model!$B191,'Branch Closure Driven Attrition'!$C$9:$C$12,TRUE),MATCH(Model!P191,'Branch Closure Driven Attrition'!$D$8:$G$8,TRUE))))</f>
        <v>1</v>
      </c>
      <c r="W191" s="29"/>
      <c r="X191" s="23">
        <f>Model!R191</f>
        <v>1</v>
      </c>
      <c r="Y191" s="23">
        <f>IF(Model!$C191&lt;'Fee Driven Attrition'!$I$8,1-IF(Model!Y$13='Fee Driven Attrition'!$J$7,'Fee Driven Attrition'!$J$8,'Fee Driven Attrition'!$K$8),1)</f>
        <v>1</v>
      </c>
      <c r="Z191" s="23">
        <f>IF(Model!$C191&lt;'Fee Driven Attrition'!$I$9,1-IF(Model!Z$13='Fee Driven Attrition'!$J$7,'Fee Driven Attrition'!$J$9,'Fee Driven Attrition'!$K$9),1)</f>
        <v>1</v>
      </c>
      <c r="AA191" s="23">
        <f>IF(Model!$C191&lt;'Fee Driven Attrition'!$I$8,1-IF(Model!AA$13='Fee Driven Attrition'!$J$7,'Fee Driven Attrition'!$J$8,'Fee Driven Attrition'!$K$8),1)</f>
        <v>1</v>
      </c>
      <c r="AB191" s="23">
        <f>IF(Model!$C191&lt;'Fee Driven Attrition'!$I$9,1-IF(Model!AB$13='Fee Driven Attrition'!$J$7,'Fee Driven Attrition'!$J$9,'Fee Driven Attrition'!$K$9),1)</f>
        <v>1</v>
      </c>
      <c r="AC191" s="29"/>
      <c r="AD191" s="23"/>
      <c r="AE191" s="23">
        <f>INDEX(Model!$R191:$V191,,MATCH(Model!AE$14,Model!$R$14:'Model'!$V$14,FALSE))*INDEX(Model!$X191:$AB191,MATCH(Model!AE$12+Model!AE$13,Model!$X$14:$AB$14,FALSE))</f>
        <v>1</v>
      </c>
      <c r="AF191" s="23">
        <f>INDEX(Model!$R191:$V191,,MATCH(Model!AF$14,Model!$R$14:'Model'!$V$14,FALSE))*INDEX(Model!$X191:$AB191,MATCH(Model!AF$12+Model!AF$13,Model!$X$14:$AB$14,FALSE))</f>
        <v>0.65</v>
      </c>
      <c r="AG191" s="23">
        <f>INDEX(Model!$R191:$V191,,MATCH(Model!AG$14,Model!$R$14:'Model'!$V$14,FALSE))*INDEX(Model!$X191:$AB191,MATCH(Model!AG$12+Model!AG$13,Model!$X$14:$AB$14,FALSE))</f>
        <v>1</v>
      </c>
      <c r="AH191" s="23">
        <f>INDEX(Model!$R191:$V191,,MATCH(Model!AH$14,Model!$R$14:'Model'!$V$14,FALSE))*INDEX(Model!$X191:$AB191,MATCH(Model!AH$12+Model!AH$13,Model!$X$14:$AB$14,FALSE))</f>
        <v>1</v>
      </c>
      <c r="AI191" s="23">
        <f>INDEX(Model!$R191:$V191,,MATCH(Model!AI$14,Model!$R$14:'Model'!$V$14,FALSE))*INDEX(Model!$X191:$AB191,MATCH(Model!AI$12+Model!AI$13,Model!$X$14:$AB$14,FALSE))</f>
        <v>1</v>
      </c>
      <c r="AJ191" s="23">
        <f>INDEX(Model!$R191:$V191,,MATCH(Model!AJ$14,Model!$R$14:'Model'!$V$14,FALSE))*INDEX(Model!$X191:$AB191,MATCH(Model!AJ$12+Model!AJ$13,Model!$X$14:$AB$14,FALSE))</f>
        <v>1</v>
      </c>
      <c r="AK191" s="23">
        <f>INDEX(Model!$R191:$V191,,MATCH(Model!AK$14,Model!$R$14:'Model'!$V$14,FALSE))*INDEX(Model!$X191:$AB191,MATCH(Model!AK$12+Model!AK$13,Model!$X$14:$AB$14,FALSE))</f>
        <v>0.65</v>
      </c>
      <c r="AL191" s="23">
        <f>INDEX(Model!$R191:$V191,,MATCH(Model!AL$14,Model!$R$14:'Model'!$V$14,FALSE))*INDEX(Model!$X191:$AB191,MATCH(Model!AL$12+Model!AL$13,Model!$X$14:$AB$14,FALSE))</f>
        <v>1</v>
      </c>
      <c r="AM191" s="23">
        <f>INDEX(Model!$R191:$V191,,MATCH(Model!AM$14,Model!$R$14:'Model'!$V$14,FALSE))*INDEX(Model!$X191:$AB191,MATCH(Model!AM$12+Model!AM$13,Model!$X$14:$AB$14,FALSE))</f>
        <v>1</v>
      </c>
      <c r="AN191" s="23">
        <f>INDEX(Model!$R191:$V191,,MATCH(Model!AN$14,Model!$R$14:'Model'!$V$14,FALSE))*INDEX(Model!$X191:$AB191,MATCH(Model!AN$12+Model!AN$13,Model!$X$14:$AB$14,FALSE))</f>
        <v>1</v>
      </c>
      <c r="AO191" s="23">
        <f>INDEX(Model!$R191:$V191,,MATCH(Model!AO$14,Model!$R$14:'Model'!$V$14,FALSE))*INDEX(Model!$X191:$AB191,MATCH(Model!AO$12+Model!AO$13,Model!$X$14:$AB$14,FALSE))</f>
        <v>1</v>
      </c>
      <c r="AP191" s="23">
        <f>INDEX(Model!$R191:$V191,,MATCH(Model!AP$14,Model!$R$14:'Model'!$V$14,FALSE))*INDEX(Model!$X191:$AB191,MATCH(Model!AP$12+Model!AP$13,Model!$X$14:$AB$14,FALSE))</f>
        <v>0.65</v>
      </c>
      <c r="AQ191" s="23">
        <f>INDEX(Model!$R191:$V191,,MATCH(Model!AQ$14,Model!$R$14:'Model'!$V$14,FALSE))*INDEX(Model!$X191:$AB191,MATCH(Model!AQ$12+Model!AQ$13,Model!$X$14:$AB$14,FALSE))</f>
        <v>1</v>
      </c>
      <c r="AR191" s="23">
        <f>INDEX(Model!$R191:$V191,,MATCH(Model!AR$14,Model!$R$14:'Model'!$V$14,FALSE))*INDEX(Model!$X191:$AB191,MATCH(Model!AR$12+Model!AR$13,Model!$X$14:$AB$14,FALSE))</f>
        <v>1</v>
      </c>
      <c r="AS191" s="23">
        <f>INDEX(Model!$R191:$V191,,MATCH(Model!AS$14,Model!$R$14:'Model'!$V$14,FALSE))*INDEX(Model!$X191:$AB191,MATCH(Model!AS$12+Model!AS$13,Model!$X$14:$AB$14,FALSE))</f>
        <v>1</v>
      </c>
      <c r="AT191" s="23">
        <f>INDEX(Model!$R191:$V191,,MATCH(Model!AT$14,Model!$R$14:'Model'!$V$14,FALSE))*INDEX(Model!$X191:$AB191,MATCH(Model!AT$12+Model!AT$13,Model!$X$14:$AB$14,FALSE))</f>
        <v>1</v>
      </c>
      <c r="AU191" s="23">
        <f>INDEX(Model!$R191:$V191,,MATCH(Model!AU$14,Model!$R$14:'Model'!$V$14,FALSE))*INDEX(Model!$X191:$AB191,MATCH(Model!AU$12+Model!AU$13,Model!$X$14:$AB$14,FALSE))</f>
        <v>0.65</v>
      </c>
      <c r="AV191" s="23">
        <f>INDEX(Model!$R191:$V191,,MATCH(Model!AV$14,Model!$R$14:'Model'!$V$14,FALSE))*INDEX(Model!$X191:$AB191,MATCH(Model!AV$12+Model!AV$13,Model!$X$14:$AB$14,FALSE))</f>
        <v>1</v>
      </c>
      <c r="AW191" s="23">
        <f>INDEX(Model!$R191:$V191,,MATCH(Model!AW$14,Model!$R$14:'Model'!$V$14,FALSE))*INDEX(Model!$X191:$AB191,MATCH(Model!AW$12+Model!AW$13,Model!$X$14:$AB$14,FALSE))</f>
        <v>1</v>
      </c>
      <c r="AX191" s="23">
        <f>INDEX(Model!$R191:$V191,,MATCH(Model!AX$14,Model!$R$14:'Model'!$V$14,FALSE))*INDEX(Model!$X191:$AB191,MATCH(Model!AX$12+Model!AX$13,Model!$X$14:$AB$14,FALSE))</f>
        <v>1</v>
      </c>
      <c r="AY191" s="23">
        <f>INDEX(Model!$R191:$V191,,MATCH(Model!AY$14,Model!$R$14:'Model'!$V$14,FALSE))*INDEX(Model!$X191:$AB191,MATCH(Model!AY$12+Model!AY$13,Model!$X$14:$AB$14,FALSE))</f>
        <v>1</v>
      </c>
      <c r="AZ191" s="23">
        <f>INDEX(Model!$R191:$V191,,MATCH(Model!AZ$14,Model!$R$14:'Model'!$V$14,FALSE))*INDEX(Model!$X191:$AB191,MATCH(Model!AZ$12+Model!AZ$13,Model!$X$14:$AB$14,FALSE))</f>
        <v>0.65</v>
      </c>
      <c r="BA191" s="23">
        <f>INDEX(Model!$R191:$V191,,MATCH(Model!BA$14,Model!$R$14:'Model'!$V$14,FALSE))*INDEX(Model!$X191:$AB191,MATCH(Model!BA$12+Model!BA$13,Model!$X$14:$AB$14,FALSE))</f>
        <v>1</v>
      </c>
      <c r="BB191" s="23">
        <f>INDEX(Model!$R191:$V191,,MATCH(Model!BB$14,Model!$R$14:'Model'!$V$14,FALSE))*INDEX(Model!$X191:$AB191,MATCH(Model!BB$12+Model!BB$13,Model!$X$14:$AB$14,FALSE))</f>
        <v>1</v>
      </c>
      <c r="BC191" s="23">
        <f>INDEX(Model!$R191:$V191,,MATCH(Model!BC$14,Model!$R$14:'Model'!$V$14,FALSE))*INDEX(Model!$X191:$AB191,MATCH(Model!BC$12+Model!BC$13,Model!$X$14:$AB$14,FALSE))</f>
        <v>1</v>
      </c>
      <c r="BD191" s="60"/>
      <c r="BE191" s="33">
        <f>Model!C191*1%</f>
        <v>152.57064270061176</v>
      </c>
      <c r="BF191" s="1"/>
      <c r="BG191" s="1"/>
      <c r="BH191" s="38">
        <f>IF(Model!$C191&lt;Model!CI$12,Model!CI$13,0)</f>
        <v>0</v>
      </c>
      <c r="BI191" s="38">
        <f>IF(Model!$C191&lt;Model!CJ$12,Model!CJ$13,0)</f>
        <v>0</v>
      </c>
      <c r="BJ191" s="38">
        <f>IF(Model!$C191&lt;Model!CK$12,Model!CK$13,0)</f>
        <v>0</v>
      </c>
      <c r="BK191" s="38">
        <f>IF(Model!$C191&lt;Model!CL$12,Model!CL$13,0)</f>
        <v>0</v>
      </c>
      <c r="BL191" s="38">
        <f>IF(Model!$C191&lt;Model!CM$12,Model!CM$13,0)</f>
        <v>0</v>
      </c>
      <c r="BM191" s="38">
        <f>IF(Model!$C191&lt;Model!CN$12,Model!CN$13,0)</f>
        <v>0</v>
      </c>
      <c r="BN191" s="38">
        <f>IF(Model!$C191&lt;Model!CO$12,Model!CO$13,0)</f>
        <v>0</v>
      </c>
      <c r="BO191" s="38">
        <f>IF(Model!$C191&lt;Model!CP$12,Model!CP$13,0)</f>
        <v>0</v>
      </c>
      <c r="BP191" s="38">
        <f>IF(Model!$C191&lt;Model!CQ$12,Model!CQ$13,0)</f>
        <v>0</v>
      </c>
      <c r="BQ191" s="38">
        <f>IF(Model!$C191&lt;Model!CR$12,Model!CR$13,0)</f>
        <v>0</v>
      </c>
      <c r="BR191" s="38">
        <f>IF(Model!$C191&lt;Model!CS$12,Model!CS$13,0)</f>
        <v>0</v>
      </c>
      <c r="BS191" s="38">
        <f>IF(Model!$C191&lt;Model!CT$12,Model!CT$13,0)</f>
        <v>0</v>
      </c>
      <c r="BT191" s="38">
        <f>IF(Model!$C191&lt;Model!CU$12,Model!CU$13,0)</f>
        <v>0</v>
      </c>
      <c r="BU191" s="38">
        <f>IF(Model!$C191&lt;Model!CV$12,Model!CV$13,0)</f>
        <v>0</v>
      </c>
      <c r="BV191" s="38">
        <f>IF(Model!$C191&lt;Model!CW$12,Model!CW$13,0)</f>
        <v>0</v>
      </c>
      <c r="BW191" s="38">
        <f>IF(Model!$C191&lt;Model!CX$12,Model!CX$13,0)</f>
        <v>0</v>
      </c>
      <c r="BX191" s="38">
        <f>IF(Model!$C191&lt;Model!CY$12,Model!CY$13,0)</f>
        <v>0</v>
      </c>
      <c r="BY191" s="38">
        <f>IF(Model!$C191&lt;Model!CZ$12,Model!CZ$13,0)</f>
        <v>0</v>
      </c>
      <c r="BZ191" s="38">
        <f>IF(Model!$C191&lt;Model!DA$12,Model!DA$13,0)</f>
        <v>0</v>
      </c>
      <c r="CA191" s="38">
        <f>IF(Model!$C191&lt;Model!DB$12,Model!DB$13,0)</f>
        <v>0</v>
      </c>
      <c r="CB191" s="38">
        <f>IF(Model!$C191&lt;Model!DC$12,Model!DC$13,0)</f>
        <v>0</v>
      </c>
      <c r="CC191" s="38">
        <f>IF(Model!$C191&lt;Model!DD$12,Model!DD$13,0)</f>
        <v>0</v>
      </c>
      <c r="CD191" s="38">
        <f>IF(Model!$C191&lt;Model!DE$12,Model!DE$13,0)</f>
        <v>0</v>
      </c>
      <c r="CE191" s="38">
        <f>IF(Model!$C191&lt;Model!DF$12,Model!DF$13,0)</f>
        <v>0</v>
      </c>
      <c r="CF191" s="38">
        <f>IF(Model!$C191&lt;Model!DG$12,Model!DG$13,0)</f>
        <v>0</v>
      </c>
      <c r="CG191" s="1"/>
      <c r="CH191" s="1"/>
      <c r="CI191" s="40">
        <f>Model!$BE191+Model!BH191-50</f>
        <v>102.57064270061176</v>
      </c>
      <c r="CJ191" s="40">
        <f>Model!$BE191+Model!BI191-50</f>
        <v>102.57064270061176</v>
      </c>
      <c r="CK191" s="40">
        <f>Model!$BE191+Model!BJ191-50</f>
        <v>102.57064270061176</v>
      </c>
      <c r="CL191" s="40">
        <f>Model!$BE191+Model!BK191-50</f>
        <v>102.57064270061176</v>
      </c>
      <c r="CM191" s="40">
        <f>Model!$BE191+Model!BL191-50</f>
        <v>102.57064270061176</v>
      </c>
      <c r="CN191" s="40">
        <f>Model!$BE191+Model!BM191-50</f>
        <v>102.57064270061176</v>
      </c>
      <c r="CO191" s="40">
        <f>Model!$BE191+Model!BN191-50</f>
        <v>102.57064270061176</v>
      </c>
      <c r="CP191" s="40">
        <f>Model!$BE191+Model!BO191-50</f>
        <v>102.57064270061176</v>
      </c>
      <c r="CQ191" s="40">
        <f>Model!$BE191+Model!BP191-50</f>
        <v>102.57064270061176</v>
      </c>
      <c r="CR191" s="40">
        <f>Model!$BE191+Model!BQ191-50</f>
        <v>102.57064270061176</v>
      </c>
      <c r="CS191" s="40">
        <f>Model!$BE191+Model!BR191-50</f>
        <v>102.57064270061176</v>
      </c>
      <c r="CT191" s="40">
        <f>Model!$BE191+Model!BS191-50</f>
        <v>102.57064270061176</v>
      </c>
      <c r="CU191" s="40">
        <f>Model!$BE191+Model!BT191-50</f>
        <v>102.57064270061176</v>
      </c>
      <c r="CV191" s="40">
        <f>Model!$BE191+Model!BU191-50</f>
        <v>102.57064270061176</v>
      </c>
      <c r="CW191" s="40">
        <f>Model!$BE191+Model!BV191-50</f>
        <v>102.57064270061176</v>
      </c>
      <c r="CX191" s="40">
        <f>Model!$BE191+Model!BW191-50</f>
        <v>102.57064270061176</v>
      </c>
      <c r="CY191" s="40">
        <f>Model!$BE191+Model!BX191-50</f>
        <v>102.57064270061176</v>
      </c>
      <c r="CZ191" s="40">
        <f>Model!$BE191+Model!BY191-50</f>
        <v>102.57064270061176</v>
      </c>
      <c r="DA191" s="40">
        <f>Model!$BE191+Model!BZ191-50</f>
        <v>102.57064270061176</v>
      </c>
      <c r="DB191" s="40">
        <f>Model!$BE191+Model!CA191-50</f>
        <v>102.57064270061176</v>
      </c>
      <c r="DC191" s="40">
        <f>Model!$BE191+Model!CB191-50</f>
        <v>102.57064270061176</v>
      </c>
      <c r="DD191" s="40">
        <f>Model!$BE191+Model!CC191-50</f>
        <v>102.57064270061176</v>
      </c>
      <c r="DE191" s="40">
        <f>Model!$BE191+Model!CD191-50</f>
        <v>102.57064270061176</v>
      </c>
      <c r="DF191" s="40">
        <f>Model!$BE191+Model!CE191-50</f>
        <v>102.57064270061176</v>
      </c>
      <c r="DG191" s="40">
        <f>Model!$BE191+Model!CF191-50</f>
        <v>102.57064270061176</v>
      </c>
      <c r="DH191" s="36"/>
      <c r="DI191" s="36"/>
      <c r="DJ191" s="40">
        <f>Model!AE191*Model!CI191</f>
        <v>102.57064270061176</v>
      </c>
      <c r="DK191" s="40">
        <f>Model!AF191*Model!CJ191</f>
        <v>66.670917755397639</v>
      </c>
      <c r="DL191" s="40">
        <f>Model!AG191*Model!CK191</f>
        <v>102.57064270061176</v>
      </c>
      <c r="DM191" s="40">
        <f>Model!AH191*Model!CL191</f>
        <v>102.57064270061176</v>
      </c>
      <c r="DN191" s="40">
        <f>Model!AI191*Model!CM191</f>
        <v>102.57064270061176</v>
      </c>
      <c r="DO191" s="40">
        <f>Model!AJ191*Model!CN191</f>
        <v>102.57064270061176</v>
      </c>
      <c r="DP191" s="40">
        <f>Model!AK191*Model!CO191</f>
        <v>66.670917755397639</v>
      </c>
      <c r="DQ191" s="40">
        <f>Model!AL191*Model!CP191</f>
        <v>102.57064270061176</v>
      </c>
      <c r="DR191" s="40">
        <f>Model!AM191*Model!CQ191</f>
        <v>102.57064270061176</v>
      </c>
      <c r="DS191" s="40">
        <f>Model!AN191*Model!CR191</f>
        <v>102.57064270061176</v>
      </c>
      <c r="DT191" s="40">
        <f>Model!AO191*Model!CS191</f>
        <v>102.57064270061176</v>
      </c>
      <c r="DU191" s="40">
        <f>Model!AP191*Model!CT191</f>
        <v>66.670917755397639</v>
      </c>
      <c r="DV191" s="40">
        <f>Model!AQ191*Model!CU191</f>
        <v>102.57064270061176</v>
      </c>
      <c r="DW191" s="40">
        <f>Model!AR191*Model!CV191</f>
        <v>102.57064270061176</v>
      </c>
      <c r="DX191" s="40">
        <f>Model!AS191*Model!CW191</f>
        <v>102.57064270061176</v>
      </c>
      <c r="DY191" s="40">
        <f>Model!AT191*Model!CX191</f>
        <v>102.57064270061176</v>
      </c>
      <c r="DZ191" s="40">
        <f>Model!AU191*Model!CY191</f>
        <v>66.670917755397639</v>
      </c>
      <c r="EA191" s="40">
        <f>Model!AV191*Model!CZ191</f>
        <v>102.57064270061176</v>
      </c>
      <c r="EB191" s="40">
        <f>Model!AW191*Model!DA191</f>
        <v>102.57064270061176</v>
      </c>
      <c r="EC191" s="40">
        <f>Model!AX191*Model!DB191</f>
        <v>102.57064270061176</v>
      </c>
      <c r="ED191" s="40">
        <f>Model!AY191*Model!DC191</f>
        <v>102.57064270061176</v>
      </c>
      <c r="EE191" s="40">
        <f>Model!AZ191*Model!DD191</f>
        <v>66.670917755397639</v>
      </c>
      <c r="EF191" s="40">
        <f>Model!BA191*Model!DE191</f>
        <v>102.57064270061176</v>
      </c>
      <c r="EG191" s="40">
        <f>Model!BB191*Model!DF191</f>
        <v>102.57064270061176</v>
      </c>
      <c r="EH191" s="40">
        <f>Model!BC191*Model!DG191</f>
        <v>102.57064270061176</v>
      </c>
      <c r="EI191" s="36"/>
      <c r="EJ191" s="36"/>
      <c r="EK191" s="36"/>
      <c r="EL191" s="36"/>
      <c r="EM191" s="36"/>
      <c r="EN191" s="36"/>
      <c r="EO191" s="36"/>
      <c r="EP191" s="36"/>
      <c r="EQ191" s="36"/>
      <c r="ER191" s="36"/>
      <c r="ES191" s="36"/>
      <c r="ET191" s="36"/>
      <c r="EU191" s="36"/>
    </row>
    <row r="192" spans="1:151">
      <c r="A192">
        <v>1072</v>
      </c>
      <c r="B192" s="29">
        <f>INDEX('Customer Longevity'!$A$7:$A$206,MATCH(Scratch!A192,'Customer Longevity'!$B$7:$B$206,0))</f>
        <v>12.629333005692706</v>
      </c>
      <c r="C192" s="3">
        <f ca="1">VLOOKUP(A192,'Average Balance'!A:B,2,FALSE)</f>
        <v>12027.589232767034</v>
      </c>
      <c r="D192" s="3"/>
      <c r="E192" s="29">
        <f>INDEX('Distance to Each Branch'!$C$7:$C$806,MATCH(Scratch!$A192&amp;Scratch!E$14,'Distance to Each Branch'!$K$7:$K$806,0))</f>
        <v>6.6203736201921659</v>
      </c>
      <c r="F192" s="29">
        <f>INDEX('Distance to Each Branch'!$C$7:$C$806,MATCH(Scratch!$A192&amp;Scratch!F$14,'Distance to Each Branch'!$K$7:$K$806,0))</f>
        <v>2.624395733569699</v>
      </c>
      <c r="G192" s="29">
        <f>INDEX('Distance to Each Branch'!$C$7:$C$806,MATCH(Scratch!$A192&amp;Scratch!G$14,'Distance to Each Branch'!$K$7:$K$806,0))</f>
        <v>5.767765097649229</v>
      </c>
      <c r="H192" s="29">
        <f>INDEX('Distance to Each Branch'!$C$7:$C$806,MATCH(Scratch!$A192&amp;Scratch!H$14,'Distance to Each Branch'!$K$7:$K$806,0))</f>
        <v>3.5985725264682791</v>
      </c>
      <c r="I192" s="29" t="str">
        <f t="shared" si="28"/>
        <v>Branch B</v>
      </c>
      <c r="K192" s="34">
        <f>MIN(Model!E192:'Model'!H192)</f>
        <v>2.624395733569699</v>
      </c>
      <c r="L192" s="34">
        <v>0</v>
      </c>
      <c r="M192" s="29">
        <f>IF(Model!E192=Model!$K192,SMALL(Model!$E192:'Model'!$H192,2)-Model!$K192,0)</f>
        <v>0</v>
      </c>
      <c r="N192" s="29">
        <f>IF(Model!F192=Model!$K192,SMALL(Model!$E192:'Model'!$H192,2)-Model!$K192,0)</f>
        <v>0.97417679289858006</v>
      </c>
      <c r="O192" s="29">
        <f>IF(Model!G192=Model!$K192,SMALL(Model!$E192:'Model'!$H192,2)-Model!$K192,0)</f>
        <v>0</v>
      </c>
      <c r="P192" s="29">
        <f>IF(Model!H192=Model!$K192,SMALL(Model!$E192:'Model'!$H192,2)-Model!$K192,0)</f>
        <v>0</v>
      </c>
      <c r="R192" s="23">
        <v>1</v>
      </c>
      <c r="S192" s="23">
        <f>(1-IF(Model!M192=0,0,INDEX('Branch Closure Driven Attrition'!$D$9:$G$12,MATCH(Model!$B192,'Branch Closure Driven Attrition'!$C$9:$C$12,TRUE),MATCH(Model!M192,'Branch Closure Driven Attrition'!$D$8:$G$8,TRUE))))</f>
        <v>1</v>
      </c>
      <c r="T192" s="23">
        <f>(1-IF(Model!N192=0,0,INDEX('Branch Closure Driven Attrition'!$D$9:$G$12,MATCH(Model!$B192,'Branch Closure Driven Attrition'!$C$9:$C$12,TRUE),MATCH(Model!N192,'Branch Closure Driven Attrition'!$D$8:$G$8,TRUE))))</f>
        <v>0.7</v>
      </c>
      <c r="U192" s="23">
        <f>(1-IF(Model!O192=0,0,INDEX('Branch Closure Driven Attrition'!$D$9:$G$12,MATCH(Model!$B192,'Branch Closure Driven Attrition'!$C$9:$C$12,TRUE),MATCH(Model!O192,'Branch Closure Driven Attrition'!$D$8:$G$8,TRUE))))</f>
        <v>1</v>
      </c>
      <c r="V192" s="23">
        <f>(1-IF(Model!P192=0,0,INDEX('Branch Closure Driven Attrition'!$D$9:$G$12,MATCH(Model!$B192,'Branch Closure Driven Attrition'!$C$9:$C$12,TRUE),MATCH(Model!P192,'Branch Closure Driven Attrition'!$D$8:$G$8,TRUE))))</f>
        <v>1</v>
      </c>
      <c r="W192" s="29"/>
      <c r="X192" s="23">
        <f>Model!R192</f>
        <v>1</v>
      </c>
      <c r="Y192" s="23">
        <f>IF(Model!$C192&lt;'Fee Driven Attrition'!$I$8,1-IF(Model!Y$13='Fee Driven Attrition'!$J$7,'Fee Driven Attrition'!$J$8,'Fee Driven Attrition'!$K$8),1)</f>
        <v>1</v>
      </c>
      <c r="Z192" s="23">
        <f>IF(Model!$C192&lt;'Fee Driven Attrition'!$I$9,1-IF(Model!Z$13='Fee Driven Attrition'!$J$7,'Fee Driven Attrition'!$J$9,'Fee Driven Attrition'!$K$9),1)</f>
        <v>0.95</v>
      </c>
      <c r="AA192" s="23">
        <f>IF(Model!$C192&lt;'Fee Driven Attrition'!$I$8,1-IF(Model!AA$13='Fee Driven Attrition'!$J$7,'Fee Driven Attrition'!$J$8,'Fee Driven Attrition'!$K$8),1)</f>
        <v>1</v>
      </c>
      <c r="AB192" s="23">
        <f>IF(Model!$C192&lt;'Fee Driven Attrition'!$I$9,1-IF(Model!AB$13='Fee Driven Attrition'!$J$7,'Fee Driven Attrition'!$J$9,'Fee Driven Attrition'!$K$9),1)</f>
        <v>0.85</v>
      </c>
      <c r="AC192" s="29"/>
      <c r="AD192" s="23"/>
      <c r="AE192" s="23">
        <f>INDEX(Model!$R192:$V192,,MATCH(Model!AE$14,Model!$R$14:'Model'!$V$14,FALSE))*INDEX(Model!$X192:$AB192,MATCH(Model!AE$12+Model!AE$13,Model!$X$14:$AB$14,FALSE))</f>
        <v>1</v>
      </c>
      <c r="AF192" s="23">
        <f>INDEX(Model!$R192:$V192,,MATCH(Model!AF$14,Model!$R$14:'Model'!$V$14,FALSE))*INDEX(Model!$X192:$AB192,MATCH(Model!AF$12+Model!AF$13,Model!$X$14:$AB$14,FALSE))</f>
        <v>1</v>
      </c>
      <c r="AG192" s="23">
        <f>INDEX(Model!$R192:$V192,,MATCH(Model!AG$14,Model!$R$14:'Model'!$V$14,FALSE))*INDEX(Model!$X192:$AB192,MATCH(Model!AG$12+Model!AG$13,Model!$X$14:$AB$14,FALSE))</f>
        <v>0.7</v>
      </c>
      <c r="AH192" s="23">
        <f>INDEX(Model!$R192:$V192,,MATCH(Model!AH$14,Model!$R$14:'Model'!$V$14,FALSE))*INDEX(Model!$X192:$AB192,MATCH(Model!AH$12+Model!AH$13,Model!$X$14:$AB$14,FALSE))</f>
        <v>1</v>
      </c>
      <c r="AI192" s="23">
        <f>INDEX(Model!$R192:$V192,,MATCH(Model!AI$14,Model!$R$14:'Model'!$V$14,FALSE))*INDEX(Model!$X192:$AB192,MATCH(Model!AI$12+Model!AI$13,Model!$X$14:$AB$14,FALSE))</f>
        <v>1</v>
      </c>
      <c r="AJ192" s="23">
        <f>INDEX(Model!$R192:$V192,,MATCH(Model!AJ$14,Model!$R$14:'Model'!$V$14,FALSE))*INDEX(Model!$X192:$AB192,MATCH(Model!AJ$12+Model!AJ$13,Model!$X$14:$AB$14,FALSE))</f>
        <v>1</v>
      </c>
      <c r="AK192" s="23">
        <f>INDEX(Model!$R192:$V192,,MATCH(Model!AK$14,Model!$R$14:'Model'!$V$14,FALSE))*INDEX(Model!$X192:$AB192,MATCH(Model!AK$12+Model!AK$13,Model!$X$14:$AB$14,FALSE))</f>
        <v>1</v>
      </c>
      <c r="AL192" s="23">
        <f>INDEX(Model!$R192:$V192,,MATCH(Model!AL$14,Model!$R$14:'Model'!$V$14,FALSE))*INDEX(Model!$X192:$AB192,MATCH(Model!AL$12+Model!AL$13,Model!$X$14:$AB$14,FALSE))</f>
        <v>0.7</v>
      </c>
      <c r="AM192" s="23">
        <f>INDEX(Model!$R192:$V192,,MATCH(Model!AM$14,Model!$R$14:'Model'!$V$14,FALSE))*INDEX(Model!$X192:$AB192,MATCH(Model!AM$12+Model!AM$13,Model!$X$14:$AB$14,FALSE))</f>
        <v>1</v>
      </c>
      <c r="AN192" s="23">
        <f>INDEX(Model!$R192:$V192,,MATCH(Model!AN$14,Model!$R$14:'Model'!$V$14,FALSE))*INDEX(Model!$X192:$AB192,MATCH(Model!AN$12+Model!AN$13,Model!$X$14:$AB$14,FALSE))</f>
        <v>1</v>
      </c>
      <c r="AO192" s="23">
        <f>INDEX(Model!$R192:$V192,,MATCH(Model!AO$14,Model!$R$14:'Model'!$V$14,FALSE))*INDEX(Model!$X192:$AB192,MATCH(Model!AO$12+Model!AO$13,Model!$X$14:$AB$14,FALSE))</f>
        <v>0.95</v>
      </c>
      <c r="AP192" s="23">
        <f>INDEX(Model!$R192:$V192,,MATCH(Model!AP$14,Model!$R$14:'Model'!$V$14,FALSE))*INDEX(Model!$X192:$AB192,MATCH(Model!AP$12+Model!AP$13,Model!$X$14:$AB$14,FALSE))</f>
        <v>0.95</v>
      </c>
      <c r="AQ192" s="23">
        <f>INDEX(Model!$R192:$V192,,MATCH(Model!AQ$14,Model!$R$14:'Model'!$V$14,FALSE))*INDEX(Model!$X192:$AB192,MATCH(Model!AQ$12+Model!AQ$13,Model!$X$14:$AB$14,FALSE))</f>
        <v>0.66499999999999992</v>
      </c>
      <c r="AR192" s="23">
        <f>INDEX(Model!$R192:$V192,,MATCH(Model!AR$14,Model!$R$14:'Model'!$V$14,FALSE))*INDEX(Model!$X192:$AB192,MATCH(Model!AR$12+Model!AR$13,Model!$X$14:$AB$14,FALSE))</f>
        <v>0.95</v>
      </c>
      <c r="AS192" s="23">
        <f>INDEX(Model!$R192:$V192,,MATCH(Model!AS$14,Model!$R$14:'Model'!$V$14,FALSE))*INDEX(Model!$X192:$AB192,MATCH(Model!AS$12+Model!AS$13,Model!$X$14:$AB$14,FALSE))</f>
        <v>0.95</v>
      </c>
      <c r="AT192" s="23">
        <f>INDEX(Model!$R192:$V192,,MATCH(Model!AT$14,Model!$R$14:'Model'!$V$14,FALSE))*INDEX(Model!$X192:$AB192,MATCH(Model!AT$12+Model!AT$13,Model!$X$14:$AB$14,FALSE))</f>
        <v>1</v>
      </c>
      <c r="AU192" s="23">
        <f>INDEX(Model!$R192:$V192,,MATCH(Model!AU$14,Model!$R$14:'Model'!$V$14,FALSE))*INDEX(Model!$X192:$AB192,MATCH(Model!AU$12+Model!AU$13,Model!$X$14:$AB$14,FALSE))</f>
        <v>1</v>
      </c>
      <c r="AV192" s="23">
        <f>INDEX(Model!$R192:$V192,,MATCH(Model!AV$14,Model!$R$14:'Model'!$V$14,FALSE))*INDEX(Model!$X192:$AB192,MATCH(Model!AV$12+Model!AV$13,Model!$X$14:$AB$14,FALSE))</f>
        <v>0.7</v>
      </c>
      <c r="AW192" s="23">
        <f>INDEX(Model!$R192:$V192,,MATCH(Model!AW$14,Model!$R$14:'Model'!$V$14,FALSE))*INDEX(Model!$X192:$AB192,MATCH(Model!AW$12+Model!AW$13,Model!$X$14:$AB$14,FALSE))</f>
        <v>1</v>
      </c>
      <c r="AX192" s="23">
        <f>INDEX(Model!$R192:$V192,,MATCH(Model!AX$14,Model!$R$14:'Model'!$V$14,FALSE))*INDEX(Model!$X192:$AB192,MATCH(Model!AX$12+Model!AX$13,Model!$X$14:$AB$14,FALSE))</f>
        <v>1</v>
      </c>
      <c r="AY192" s="23">
        <f>INDEX(Model!$R192:$V192,,MATCH(Model!AY$14,Model!$R$14:'Model'!$V$14,FALSE))*INDEX(Model!$X192:$AB192,MATCH(Model!AY$12+Model!AY$13,Model!$X$14:$AB$14,FALSE))</f>
        <v>0.85</v>
      </c>
      <c r="AZ192" s="23">
        <f>INDEX(Model!$R192:$V192,,MATCH(Model!AZ$14,Model!$R$14:'Model'!$V$14,FALSE))*INDEX(Model!$X192:$AB192,MATCH(Model!AZ$12+Model!AZ$13,Model!$X$14:$AB$14,FALSE))</f>
        <v>0.85</v>
      </c>
      <c r="BA192" s="23">
        <f>INDEX(Model!$R192:$V192,,MATCH(Model!BA$14,Model!$R$14:'Model'!$V$14,FALSE))*INDEX(Model!$X192:$AB192,MATCH(Model!BA$12+Model!BA$13,Model!$X$14:$AB$14,FALSE))</f>
        <v>0.59499999999999997</v>
      </c>
      <c r="BB192" s="23">
        <f>INDEX(Model!$R192:$V192,,MATCH(Model!BB$14,Model!$R$14:'Model'!$V$14,FALSE))*INDEX(Model!$X192:$AB192,MATCH(Model!BB$12+Model!BB$13,Model!$X$14:$AB$14,FALSE))</f>
        <v>0.85</v>
      </c>
      <c r="BC192" s="23">
        <f>INDEX(Model!$R192:$V192,,MATCH(Model!BC$14,Model!$R$14:'Model'!$V$14,FALSE))*INDEX(Model!$X192:$AB192,MATCH(Model!BC$12+Model!BC$13,Model!$X$14:$AB$14,FALSE))</f>
        <v>0.85</v>
      </c>
      <c r="BD192" s="60"/>
      <c r="BE192" s="33">
        <f>Model!C192*1%</f>
        <v>120.27589232767033</v>
      </c>
      <c r="BF192" s="1"/>
      <c r="BG192" s="1"/>
      <c r="BH192" s="38">
        <f>IF(Model!$C192&lt;Model!CI$12,Model!CI$13,0)</f>
        <v>0</v>
      </c>
      <c r="BI192" s="38">
        <f>IF(Model!$C192&lt;Model!CJ$12,Model!CJ$13,0)</f>
        <v>0</v>
      </c>
      <c r="BJ192" s="38">
        <f>IF(Model!$C192&lt;Model!CK$12,Model!CK$13,0)</f>
        <v>0</v>
      </c>
      <c r="BK192" s="38">
        <f>IF(Model!$C192&lt;Model!CL$12,Model!CL$13,0)</f>
        <v>0</v>
      </c>
      <c r="BL192" s="38">
        <f>IF(Model!$C192&lt;Model!CM$12,Model!CM$13,0)</f>
        <v>0</v>
      </c>
      <c r="BM192" s="38">
        <f>IF(Model!$C192&lt;Model!CN$12,Model!CN$13,0)</f>
        <v>0</v>
      </c>
      <c r="BN192" s="38">
        <f>IF(Model!$C192&lt;Model!CO$12,Model!CO$13,0)</f>
        <v>0</v>
      </c>
      <c r="BO192" s="38">
        <f>IF(Model!$C192&lt;Model!CP$12,Model!CP$13,0)</f>
        <v>0</v>
      </c>
      <c r="BP192" s="38">
        <f>IF(Model!$C192&lt;Model!CQ$12,Model!CQ$13,0)</f>
        <v>0</v>
      </c>
      <c r="BQ192" s="38">
        <f>IF(Model!$C192&lt;Model!CR$12,Model!CR$13,0)</f>
        <v>0</v>
      </c>
      <c r="BR192" s="38">
        <f>IF(Model!$C192&lt;Model!CS$12,Model!CS$13,0)</f>
        <v>40</v>
      </c>
      <c r="BS192" s="38">
        <f>IF(Model!$C192&lt;Model!CT$12,Model!CT$13,0)</f>
        <v>40</v>
      </c>
      <c r="BT192" s="38">
        <f>IF(Model!$C192&lt;Model!CU$12,Model!CU$13,0)</f>
        <v>40</v>
      </c>
      <c r="BU192" s="38">
        <f>IF(Model!$C192&lt;Model!CV$12,Model!CV$13,0)</f>
        <v>40</v>
      </c>
      <c r="BV192" s="38">
        <f>IF(Model!$C192&lt;Model!CW$12,Model!CW$13,0)</f>
        <v>40</v>
      </c>
      <c r="BW192" s="38">
        <f>IF(Model!$C192&lt;Model!CX$12,Model!CX$13,0)</f>
        <v>0</v>
      </c>
      <c r="BX192" s="38">
        <f>IF(Model!$C192&lt;Model!CY$12,Model!CY$13,0)</f>
        <v>0</v>
      </c>
      <c r="BY192" s="38">
        <f>IF(Model!$C192&lt;Model!CZ$12,Model!CZ$13,0)</f>
        <v>0</v>
      </c>
      <c r="BZ192" s="38">
        <f>IF(Model!$C192&lt;Model!DA$12,Model!DA$13,0)</f>
        <v>0</v>
      </c>
      <c r="CA192" s="38">
        <f>IF(Model!$C192&lt;Model!DB$12,Model!DB$13,0)</f>
        <v>0</v>
      </c>
      <c r="CB192" s="38">
        <f>IF(Model!$C192&lt;Model!DC$12,Model!DC$13,0)</f>
        <v>60</v>
      </c>
      <c r="CC192" s="38">
        <f>IF(Model!$C192&lt;Model!DD$12,Model!DD$13,0)</f>
        <v>60</v>
      </c>
      <c r="CD192" s="38">
        <f>IF(Model!$C192&lt;Model!DE$12,Model!DE$13,0)</f>
        <v>60</v>
      </c>
      <c r="CE192" s="38">
        <f>IF(Model!$C192&lt;Model!DF$12,Model!DF$13,0)</f>
        <v>60</v>
      </c>
      <c r="CF192" s="38">
        <f>IF(Model!$C192&lt;Model!DG$12,Model!DG$13,0)</f>
        <v>60</v>
      </c>
      <c r="CG192" s="1"/>
      <c r="CH192" s="1"/>
      <c r="CI192" s="40">
        <f>Model!$BE192+Model!BH192-50</f>
        <v>70.275892327670334</v>
      </c>
      <c r="CJ192" s="40">
        <f>Model!$BE192+Model!BI192-50</f>
        <v>70.275892327670334</v>
      </c>
      <c r="CK192" s="40">
        <f>Model!$BE192+Model!BJ192-50</f>
        <v>70.275892327670334</v>
      </c>
      <c r="CL192" s="40">
        <f>Model!$BE192+Model!BK192-50</f>
        <v>70.275892327670334</v>
      </c>
      <c r="CM192" s="40">
        <f>Model!$BE192+Model!BL192-50</f>
        <v>70.275892327670334</v>
      </c>
      <c r="CN192" s="40">
        <f>Model!$BE192+Model!BM192-50</f>
        <v>70.275892327670334</v>
      </c>
      <c r="CO192" s="40">
        <f>Model!$BE192+Model!BN192-50</f>
        <v>70.275892327670334</v>
      </c>
      <c r="CP192" s="40">
        <f>Model!$BE192+Model!BO192-50</f>
        <v>70.275892327670334</v>
      </c>
      <c r="CQ192" s="40">
        <f>Model!$BE192+Model!BP192-50</f>
        <v>70.275892327670334</v>
      </c>
      <c r="CR192" s="40">
        <f>Model!$BE192+Model!BQ192-50</f>
        <v>70.275892327670334</v>
      </c>
      <c r="CS192" s="40">
        <f>Model!$BE192+Model!BR192-50</f>
        <v>110.27589232767033</v>
      </c>
      <c r="CT192" s="40">
        <f>Model!$BE192+Model!BS192-50</f>
        <v>110.27589232767033</v>
      </c>
      <c r="CU192" s="40">
        <f>Model!$BE192+Model!BT192-50</f>
        <v>110.27589232767033</v>
      </c>
      <c r="CV192" s="40">
        <f>Model!$BE192+Model!BU192-50</f>
        <v>110.27589232767033</v>
      </c>
      <c r="CW192" s="40">
        <f>Model!$BE192+Model!BV192-50</f>
        <v>110.27589232767033</v>
      </c>
      <c r="CX192" s="40">
        <f>Model!$BE192+Model!BW192-50</f>
        <v>70.275892327670334</v>
      </c>
      <c r="CY192" s="40">
        <f>Model!$BE192+Model!BX192-50</f>
        <v>70.275892327670334</v>
      </c>
      <c r="CZ192" s="40">
        <f>Model!$BE192+Model!BY192-50</f>
        <v>70.275892327670334</v>
      </c>
      <c r="DA192" s="40">
        <f>Model!$BE192+Model!BZ192-50</f>
        <v>70.275892327670334</v>
      </c>
      <c r="DB192" s="40">
        <f>Model!$BE192+Model!CA192-50</f>
        <v>70.275892327670334</v>
      </c>
      <c r="DC192" s="40">
        <f>Model!$BE192+Model!CB192-50</f>
        <v>130.27589232767033</v>
      </c>
      <c r="DD192" s="40">
        <f>Model!$BE192+Model!CC192-50</f>
        <v>130.27589232767033</v>
      </c>
      <c r="DE192" s="40">
        <f>Model!$BE192+Model!CD192-50</f>
        <v>130.27589232767033</v>
      </c>
      <c r="DF192" s="40">
        <f>Model!$BE192+Model!CE192-50</f>
        <v>130.27589232767033</v>
      </c>
      <c r="DG192" s="40">
        <f>Model!$BE192+Model!CF192-50</f>
        <v>130.27589232767033</v>
      </c>
      <c r="DH192" s="36"/>
      <c r="DI192" s="36"/>
      <c r="DJ192" s="40">
        <f>Model!AE192*Model!CI192</f>
        <v>70.275892327670334</v>
      </c>
      <c r="DK192" s="40">
        <f>Model!AF192*Model!CJ192</f>
        <v>70.275892327670334</v>
      </c>
      <c r="DL192" s="40">
        <f>Model!AG192*Model!CK192</f>
        <v>49.19312462936923</v>
      </c>
      <c r="DM192" s="40">
        <f>Model!AH192*Model!CL192</f>
        <v>70.275892327670334</v>
      </c>
      <c r="DN192" s="40">
        <f>Model!AI192*Model!CM192</f>
        <v>70.275892327670334</v>
      </c>
      <c r="DO192" s="40">
        <f>Model!AJ192*Model!CN192</f>
        <v>70.275892327670334</v>
      </c>
      <c r="DP192" s="40">
        <f>Model!AK192*Model!CO192</f>
        <v>70.275892327670334</v>
      </c>
      <c r="DQ192" s="40">
        <f>Model!AL192*Model!CP192</f>
        <v>49.19312462936923</v>
      </c>
      <c r="DR192" s="40">
        <f>Model!AM192*Model!CQ192</f>
        <v>70.275892327670334</v>
      </c>
      <c r="DS192" s="40">
        <f>Model!AN192*Model!CR192</f>
        <v>70.275892327670334</v>
      </c>
      <c r="DT192" s="40">
        <f>Model!AO192*Model!CS192</f>
        <v>104.76209771128681</v>
      </c>
      <c r="DU192" s="40">
        <f>Model!AP192*Model!CT192</f>
        <v>104.76209771128681</v>
      </c>
      <c r="DV192" s="40">
        <f>Model!AQ192*Model!CU192</f>
        <v>73.333468397900759</v>
      </c>
      <c r="DW192" s="40">
        <f>Model!AR192*Model!CV192</f>
        <v>104.76209771128681</v>
      </c>
      <c r="DX192" s="40">
        <f>Model!AS192*Model!CW192</f>
        <v>104.76209771128681</v>
      </c>
      <c r="DY192" s="40">
        <f>Model!AT192*Model!CX192</f>
        <v>70.275892327670334</v>
      </c>
      <c r="DZ192" s="40">
        <f>Model!AU192*Model!CY192</f>
        <v>70.275892327670334</v>
      </c>
      <c r="EA192" s="40">
        <f>Model!AV192*Model!CZ192</f>
        <v>49.19312462936923</v>
      </c>
      <c r="EB192" s="40">
        <f>Model!AW192*Model!DA192</f>
        <v>70.275892327670334</v>
      </c>
      <c r="EC192" s="40">
        <f>Model!AX192*Model!DB192</f>
        <v>70.275892327670334</v>
      </c>
      <c r="ED192" s="40">
        <f>Model!AY192*Model!DC192</f>
        <v>110.73450847851979</v>
      </c>
      <c r="EE192" s="40">
        <f>Model!AZ192*Model!DD192</f>
        <v>110.73450847851979</v>
      </c>
      <c r="EF192" s="40">
        <f>Model!BA192*Model!DE192</f>
        <v>77.514155934963838</v>
      </c>
      <c r="EG192" s="40">
        <f>Model!BB192*Model!DF192</f>
        <v>110.73450847851979</v>
      </c>
      <c r="EH192" s="40">
        <f>Model!BC192*Model!DG192</f>
        <v>110.73450847851979</v>
      </c>
      <c r="EI192" s="36"/>
      <c r="EJ192" s="36"/>
      <c r="EK192" s="36"/>
      <c r="EL192" s="36"/>
      <c r="EM192" s="36"/>
      <c r="EN192" s="36"/>
      <c r="EO192" s="36"/>
      <c r="EP192" s="36"/>
      <c r="EQ192" s="36"/>
      <c r="ER192" s="36"/>
      <c r="ES192" s="36"/>
      <c r="ET192" s="36"/>
      <c r="EU192" s="36"/>
    </row>
    <row r="193" spans="1:151">
      <c r="A193">
        <v>1016</v>
      </c>
      <c r="B193" s="29">
        <f>INDEX('Customer Longevity'!$A$7:$A$206,MATCH(Scratch!A193,'Customer Longevity'!$B$7:$B$206,0))</f>
        <v>11.372524174131266</v>
      </c>
      <c r="C193" s="3">
        <f ca="1">VLOOKUP(A193,'Average Balance'!A:B,2,FALSE)</f>
        <v>15582.604728622284</v>
      </c>
      <c r="D193" s="3"/>
      <c r="E193" s="29">
        <f>INDEX('Distance to Each Branch'!$C$7:$C$806,MATCH(Scratch!$A193&amp;Scratch!E$14,'Distance to Each Branch'!$K$7:$K$806,0))</f>
        <v>3.7374656799773671</v>
      </c>
      <c r="F193" s="29">
        <f>INDEX('Distance to Each Branch'!$C$7:$C$806,MATCH(Scratch!$A193&amp;Scratch!F$14,'Distance to Each Branch'!$K$7:$K$806,0))</f>
        <v>4.3876890489416827</v>
      </c>
      <c r="G193" s="29">
        <f>INDEX('Distance to Each Branch'!$C$7:$C$806,MATCH(Scratch!$A193&amp;Scratch!G$14,'Distance to Each Branch'!$K$7:$K$806,0))</f>
        <v>4.8539434096288883</v>
      </c>
      <c r="H193" s="29">
        <f>INDEX('Distance to Each Branch'!$C$7:$C$806,MATCH(Scratch!$A193&amp;Scratch!H$14,'Distance to Each Branch'!$K$7:$K$806,0))</f>
        <v>0.50029295702889465</v>
      </c>
      <c r="I193" s="29" t="str">
        <f t="shared" si="28"/>
        <v>Branch D</v>
      </c>
      <c r="K193" s="34">
        <f>MIN(Model!E193:'Model'!H193)</f>
        <v>0.50029295702889465</v>
      </c>
      <c r="L193" s="34">
        <v>0</v>
      </c>
      <c r="M193" s="29">
        <f>IF(Model!E193=Model!$K193,SMALL(Model!$E193:'Model'!$H193,2)-Model!$K193,0)</f>
        <v>0</v>
      </c>
      <c r="N193" s="29">
        <f>IF(Model!F193=Model!$K193,SMALL(Model!$E193:'Model'!$H193,2)-Model!$K193,0)</f>
        <v>0</v>
      </c>
      <c r="O193" s="29">
        <f>IF(Model!G193=Model!$K193,SMALL(Model!$E193:'Model'!$H193,2)-Model!$K193,0)</f>
        <v>0</v>
      </c>
      <c r="P193" s="29">
        <f>IF(Model!H193=Model!$K193,SMALL(Model!$E193:'Model'!$H193,2)-Model!$K193,0)</f>
        <v>3.2371727229484724</v>
      </c>
      <c r="R193" s="23">
        <v>1</v>
      </c>
      <c r="S193" s="23">
        <f>(1-IF(Model!M193=0,0,INDEX('Branch Closure Driven Attrition'!$D$9:$G$12,MATCH(Model!$B193,'Branch Closure Driven Attrition'!$C$9:$C$12,TRUE),MATCH(Model!M193,'Branch Closure Driven Attrition'!$D$8:$G$8,TRUE))))</f>
        <v>1</v>
      </c>
      <c r="T193" s="23">
        <f>(1-IF(Model!N193=0,0,INDEX('Branch Closure Driven Attrition'!$D$9:$G$12,MATCH(Model!$B193,'Branch Closure Driven Attrition'!$C$9:$C$12,TRUE),MATCH(Model!N193,'Branch Closure Driven Attrition'!$D$8:$G$8,TRUE))))</f>
        <v>1</v>
      </c>
      <c r="U193" s="23">
        <f>(1-IF(Model!O193=0,0,INDEX('Branch Closure Driven Attrition'!$D$9:$G$12,MATCH(Model!$B193,'Branch Closure Driven Attrition'!$C$9:$C$12,TRUE),MATCH(Model!O193,'Branch Closure Driven Attrition'!$D$8:$G$8,TRUE))))</f>
        <v>1</v>
      </c>
      <c r="V193" s="23">
        <f>(1-IF(Model!P193=0,0,INDEX('Branch Closure Driven Attrition'!$D$9:$G$12,MATCH(Model!$B193,'Branch Closure Driven Attrition'!$C$9:$C$12,TRUE),MATCH(Model!P193,'Branch Closure Driven Attrition'!$D$8:$G$8,TRUE))))</f>
        <v>0.65</v>
      </c>
      <c r="W193" s="29"/>
      <c r="X193" s="23">
        <f>Model!R193</f>
        <v>1</v>
      </c>
      <c r="Y193" s="23">
        <f>IF(Model!$C193&lt;'Fee Driven Attrition'!$I$8,1-IF(Model!Y$13='Fee Driven Attrition'!$J$7,'Fee Driven Attrition'!$J$8,'Fee Driven Attrition'!$K$8),1)</f>
        <v>1</v>
      </c>
      <c r="Z193" s="23">
        <f>IF(Model!$C193&lt;'Fee Driven Attrition'!$I$9,1-IF(Model!Z$13='Fee Driven Attrition'!$J$7,'Fee Driven Attrition'!$J$9,'Fee Driven Attrition'!$K$9),1)</f>
        <v>1</v>
      </c>
      <c r="AA193" s="23">
        <f>IF(Model!$C193&lt;'Fee Driven Attrition'!$I$8,1-IF(Model!AA$13='Fee Driven Attrition'!$J$7,'Fee Driven Attrition'!$J$8,'Fee Driven Attrition'!$K$8),1)</f>
        <v>1</v>
      </c>
      <c r="AB193" s="23">
        <f>IF(Model!$C193&lt;'Fee Driven Attrition'!$I$9,1-IF(Model!AB$13='Fee Driven Attrition'!$J$7,'Fee Driven Attrition'!$J$9,'Fee Driven Attrition'!$K$9),1)</f>
        <v>1</v>
      </c>
      <c r="AC193" s="29"/>
      <c r="AD193" s="23"/>
      <c r="AE193" s="23">
        <f>INDEX(Model!$R193:$V193,,MATCH(Model!AE$14,Model!$R$14:'Model'!$V$14,FALSE))*INDEX(Model!$X193:$AB193,MATCH(Model!AE$12+Model!AE$13,Model!$X$14:$AB$14,FALSE))</f>
        <v>1</v>
      </c>
      <c r="AF193" s="23">
        <f>INDEX(Model!$R193:$V193,,MATCH(Model!AF$14,Model!$R$14:'Model'!$V$14,FALSE))*INDEX(Model!$X193:$AB193,MATCH(Model!AF$12+Model!AF$13,Model!$X$14:$AB$14,FALSE))</f>
        <v>1</v>
      </c>
      <c r="AG193" s="23">
        <f>INDEX(Model!$R193:$V193,,MATCH(Model!AG$14,Model!$R$14:'Model'!$V$14,FALSE))*INDEX(Model!$X193:$AB193,MATCH(Model!AG$12+Model!AG$13,Model!$X$14:$AB$14,FALSE))</f>
        <v>1</v>
      </c>
      <c r="AH193" s="23">
        <f>INDEX(Model!$R193:$V193,,MATCH(Model!AH$14,Model!$R$14:'Model'!$V$14,FALSE))*INDEX(Model!$X193:$AB193,MATCH(Model!AH$12+Model!AH$13,Model!$X$14:$AB$14,FALSE))</f>
        <v>1</v>
      </c>
      <c r="AI193" s="23">
        <f>INDEX(Model!$R193:$V193,,MATCH(Model!AI$14,Model!$R$14:'Model'!$V$14,FALSE))*INDEX(Model!$X193:$AB193,MATCH(Model!AI$12+Model!AI$13,Model!$X$14:$AB$14,FALSE))</f>
        <v>0.65</v>
      </c>
      <c r="AJ193" s="23">
        <f>INDEX(Model!$R193:$V193,,MATCH(Model!AJ$14,Model!$R$14:'Model'!$V$14,FALSE))*INDEX(Model!$X193:$AB193,MATCH(Model!AJ$12+Model!AJ$13,Model!$X$14:$AB$14,FALSE))</f>
        <v>1</v>
      </c>
      <c r="AK193" s="23">
        <f>INDEX(Model!$R193:$V193,,MATCH(Model!AK$14,Model!$R$14:'Model'!$V$14,FALSE))*INDEX(Model!$X193:$AB193,MATCH(Model!AK$12+Model!AK$13,Model!$X$14:$AB$14,FALSE))</f>
        <v>1</v>
      </c>
      <c r="AL193" s="23">
        <f>INDEX(Model!$R193:$V193,,MATCH(Model!AL$14,Model!$R$14:'Model'!$V$14,FALSE))*INDEX(Model!$X193:$AB193,MATCH(Model!AL$12+Model!AL$13,Model!$X$14:$AB$14,FALSE))</f>
        <v>1</v>
      </c>
      <c r="AM193" s="23">
        <f>INDEX(Model!$R193:$V193,,MATCH(Model!AM$14,Model!$R$14:'Model'!$V$14,FALSE))*INDEX(Model!$X193:$AB193,MATCH(Model!AM$12+Model!AM$13,Model!$X$14:$AB$14,FALSE))</f>
        <v>1</v>
      </c>
      <c r="AN193" s="23">
        <f>INDEX(Model!$R193:$V193,,MATCH(Model!AN$14,Model!$R$14:'Model'!$V$14,FALSE))*INDEX(Model!$X193:$AB193,MATCH(Model!AN$12+Model!AN$13,Model!$X$14:$AB$14,FALSE))</f>
        <v>0.65</v>
      </c>
      <c r="AO193" s="23">
        <f>INDEX(Model!$R193:$V193,,MATCH(Model!AO$14,Model!$R$14:'Model'!$V$14,FALSE))*INDEX(Model!$X193:$AB193,MATCH(Model!AO$12+Model!AO$13,Model!$X$14:$AB$14,FALSE))</f>
        <v>1</v>
      </c>
      <c r="AP193" s="23">
        <f>INDEX(Model!$R193:$V193,,MATCH(Model!AP$14,Model!$R$14:'Model'!$V$14,FALSE))*INDEX(Model!$X193:$AB193,MATCH(Model!AP$12+Model!AP$13,Model!$X$14:$AB$14,FALSE))</f>
        <v>1</v>
      </c>
      <c r="AQ193" s="23">
        <f>INDEX(Model!$R193:$V193,,MATCH(Model!AQ$14,Model!$R$14:'Model'!$V$14,FALSE))*INDEX(Model!$X193:$AB193,MATCH(Model!AQ$12+Model!AQ$13,Model!$X$14:$AB$14,FALSE))</f>
        <v>1</v>
      </c>
      <c r="AR193" s="23">
        <f>INDEX(Model!$R193:$V193,,MATCH(Model!AR$14,Model!$R$14:'Model'!$V$14,FALSE))*INDEX(Model!$X193:$AB193,MATCH(Model!AR$12+Model!AR$13,Model!$X$14:$AB$14,FALSE))</f>
        <v>1</v>
      </c>
      <c r="AS193" s="23">
        <f>INDEX(Model!$R193:$V193,,MATCH(Model!AS$14,Model!$R$14:'Model'!$V$14,FALSE))*INDEX(Model!$X193:$AB193,MATCH(Model!AS$12+Model!AS$13,Model!$X$14:$AB$14,FALSE))</f>
        <v>0.65</v>
      </c>
      <c r="AT193" s="23">
        <f>INDEX(Model!$R193:$V193,,MATCH(Model!AT$14,Model!$R$14:'Model'!$V$14,FALSE))*INDEX(Model!$X193:$AB193,MATCH(Model!AT$12+Model!AT$13,Model!$X$14:$AB$14,FALSE))</f>
        <v>1</v>
      </c>
      <c r="AU193" s="23">
        <f>INDEX(Model!$R193:$V193,,MATCH(Model!AU$14,Model!$R$14:'Model'!$V$14,FALSE))*INDEX(Model!$X193:$AB193,MATCH(Model!AU$12+Model!AU$13,Model!$X$14:$AB$14,FALSE))</f>
        <v>1</v>
      </c>
      <c r="AV193" s="23">
        <f>INDEX(Model!$R193:$V193,,MATCH(Model!AV$14,Model!$R$14:'Model'!$V$14,FALSE))*INDEX(Model!$X193:$AB193,MATCH(Model!AV$12+Model!AV$13,Model!$X$14:$AB$14,FALSE))</f>
        <v>1</v>
      </c>
      <c r="AW193" s="23">
        <f>INDEX(Model!$R193:$V193,,MATCH(Model!AW$14,Model!$R$14:'Model'!$V$14,FALSE))*INDEX(Model!$X193:$AB193,MATCH(Model!AW$12+Model!AW$13,Model!$X$14:$AB$14,FALSE))</f>
        <v>1</v>
      </c>
      <c r="AX193" s="23">
        <f>INDEX(Model!$R193:$V193,,MATCH(Model!AX$14,Model!$R$14:'Model'!$V$14,FALSE))*INDEX(Model!$X193:$AB193,MATCH(Model!AX$12+Model!AX$13,Model!$X$14:$AB$14,FALSE))</f>
        <v>0.65</v>
      </c>
      <c r="AY193" s="23">
        <f>INDEX(Model!$R193:$V193,,MATCH(Model!AY$14,Model!$R$14:'Model'!$V$14,FALSE))*INDEX(Model!$X193:$AB193,MATCH(Model!AY$12+Model!AY$13,Model!$X$14:$AB$14,FALSE))</f>
        <v>1</v>
      </c>
      <c r="AZ193" s="23">
        <f>INDEX(Model!$R193:$V193,,MATCH(Model!AZ$14,Model!$R$14:'Model'!$V$14,FALSE))*INDEX(Model!$X193:$AB193,MATCH(Model!AZ$12+Model!AZ$13,Model!$X$14:$AB$14,FALSE))</f>
        <v>1</v>
      </c>
      <c r="BA193" s="23">
        <f>INDEX(Model!$R193:$V193,,MATCH(Model!BA$14,Model!$R$14:'Model'!$V$14,FALSE))*INDEX(Model!$X193:$AB193,MATCH(Model!BA$12+Model!BA$13,Model!$X$14:$AB$14,FALSE))</f>
        <v>1</v>
      </c>
      <c r="BB193" s="23">
        <f>INDEX(Model!$R193:$V193,,MATCH(Model!BB$14,Model!$R$14:'Model'!$V$14,FALSE))*INDEX(Model!$X193:$AB193,MATCH(Model!BB$12+Model!BB$13,Model!$X$14:$AB$14,FALSE))</f>
        <v>1</v>
      </c>
      <c r="BC193" s="23">
        <f>INDEX(Model!$R193:$V193,,MATCH(Model!BC$14,Model!$R$14:'Model'!$V$14,FALSE))*INDEX(Model!$X193:$AB193,MATCH(Model!BC$12+Model!BC$13,Model!$X$14:$AB$14,FALSE))</f>
        <v>0.65</v>
      </c>
      <c r="BD193" s="60"/>
      <c r="BE193" s="33">
        <f>Model!C193*1%</f>
        <v>155.82604728622283</v>
      </c>
      <c r="BF193" s="1"/>
      <c r="BG193" s="1"/>
      <c r="BH193" s="38">
        <f>IF(Model!$C193&lt;Model!CI$12,Model!CI$13,0)</f>
        <v>0</v>
      </c>
      <c r="BI193" s="38">
        <f>IF(Model!$C193&lt;Model!CJ$12,Model!CJ$13,0)</f>
        <v>0</v>
      </c>
      <c r="BJ193" s="38">
        <f>IF(Model!$C193&lt;Model!CK$12,Model!CK$13,0)</f>
        <v>0</v>
      </c>
      <c r="BK193" s="38">
        <f>IF(Model!$C193&lt;Model!CL$12,Model!CL$13,0)</f>
        <v>0</v>
      </c>
      <c r="BL193" s="38">
        <f>IF(Model!$C193&lt;Model!CM$12,Model!CM$13,0)</f>
        <v>0</v>
      </c>
      <c r="BM193" s="38">
        <f>IF(Model!$C193&lt;Model!CN$12,Model!CN$13,0)</f>
        <v>0</v>
      </c>
      <c r="BN193" s="38">
        <f>IF(Model!$C193&lt;Model!CO$12,Model!CO$13,0)</f>
        <v>0</v>
      </c>
      <c r="BO193" s="38">
        <f>IF(Model!$C193&lt;Model!CP$12,Model!CP$13,0)</f>
        <v>0</v>
      </c>
      <c r="BP193" s="38">
        <f>IF(Model!$C193&lt;Model!CQ$12,Model!CQ$13,0)</f>
        <v>0</v>
      </c>
      <c r="BQ193" s="38">
        <f>IF(Model!$C193&lt;Model!CR$12,Model!CR$13,0)</f>
        <v>0</v>
      </c>
      <c r="BR193" s="38">
        <f>IF(Model!$C193&lt;Model!CS$12,Model!CS$13,0)</f>
        <v>0</v>
      </c>
      <c r="BS193" s="38">
        <f>IF(Model!$C193&lt;Model!CT$12,Model!CT$13,0)</f>
        <v>0</v>
      </c>
      <c r="BT193" s="38">
        <f>IF(Model!$C193&lt;Model!CU$12,Model!CU$13,0)</f>
        <v>0</v>
      </c>
      <c r="BU193" s="38">
        <f>IF(Model!$C193&lt;Model!CV$12,Model!CV$13,0)</f>
        <v>0</v>
      </c>
      <c r="BV193" s="38">
        <f>IF(Model!$C193&lt;Model!CW$12,Model!CW$13,0)</f>
        <v>0</v>
      </c>
      <c r="BW193" s="38">
        <f>IF(Model!$C193&lt;Model!CX$12,Model!CX$13,0)</f>
        <v>0</v>
      </c>
      <c r="BX193" s="38">
        <f>IF(Model!$C193&lt;Model!CY$12,Model!CY$13,0)</f>
        <v>0</v>
      </c>
      <c r="BY193" s="38">
        <f>IF(Model!$C193&lt;Model!CZ$12,Model!CZ$13,0)</f>
        <v>0</v>
      </c>
      <c r="BZ193" s="38">
        <f>IF(Model!$C193&lt;Model!DA$12,Model!DA$13,0)</f>
        <v>0</v>
      </c>
      <c r="CA193" s="38">
        <f>IF(Model!$C193&lt;Model!DB$12,Model!DB$13,0)</f>
        <v>0</v>
      </c>
      <c r="CB193" s="38">
        <f>IF(Model!$C193&lt;Model!DC$12,Model!DC$13,0)</f>
        <v>0</v>
      </c>
      <c r="CC193" s="38">
        <f>IF(Model!$C193&lt;Model!DD$12,Model!DD$13,0)</f>
        <v>0</v>
      </c>
      <c r="CD193" s="38">
        <f>IF(Model!$C193&lt;Model!DE$12,Model!DE$13,0)</f>
        <v>0</v>
      </c>
      <c r="CE193" s="38">
        <f>IF(Model!$C193&lt;Model!DF$12,Model!DF$13,0)</f>
        <v>0</v>
      </c>
      <c r="CF193" s="38">
        <f>IF(Model!$C193&lt;Model!DG$12,Model!DG$13,0)</f>
        <v>0</v>
      </c>
      <c r="CG193" s="1"/>
      <c r="CH193" s="1"/>
      <c r="CI193" s="40">
        <f>Model!$BE193+Model!BH193-50</f>
        <v>105.82604728622283</v>
      </c>
      <c r="CJ193" s="40">
        <f>Model!$BE193+Model!BI193-50</f>
        <v>105.82604728622283</v>
      </c>
      <c r="CK193" s="40">
        <f>Model!$BE193+Model!BJ193-50</f>
        <v>105.82604728622283</v>
      </c>
      <c r="CL193" s="40">
        <f>Model!$BE193+Model!BK193-50</f>
        <v>105.82604728622283</v>
      </c>
      <c r="CM193" s="40">
        <f>Model!$BE193+Model!BL193-50</f>
        <v>105.82604728622283</v>
      </c>
      <c r="CN193" s="40">
        <f>Model!$BE193+Model!BM193-50</f>
        <v>105.82604728622283</v>
      </c>
      <c r="CO193" s="40">
        <f>Model!$BE193+Model!BN193-50</f>
        <v>105.82604728622283</v>
      </c>
      <c r="CP193" s="40">
        <f>Model!$BE193+Model!BO193-50</f>
        <v>105.82604728622283</v>
      </c>
      <c r="CQ193" s="40">
        <f>Model!$BE193+Model!BP193-50</f>
        <v>105.82604728622283</v>
      </c>
      <c r="CR193" s="40">
        <f>Model!$BE193+Model!BQ193-50</f>
        <v>105.82604728622283</v>
      </c>
      <c r="CS193" s="40">
        <f>Model!$BE193+Model!BR193-50</f>
        <v>105.82604728622283</v>
      </c>
      <c r="CT193" s="40">
        <f>Model!$BE193+Model!BS193-50</f>
        <v>105.82604728622283</v>
      </c>
      <c r="CU193" s="40">
        <f>Model!$BE193+Model!BT193-50</f>
        <v>105.82604728622283</v>
      </c>
      <c r="CV193" s="40">
        <f>Model!$BE193+Model!BU193-50</f>
        <v>105.82604728622283</v>
      </c>
      <c r="CW193" s="40">
        <f>Model!$BE193+Model!BV193-50</f>
        <v>105.82604728622283</v>
      </c>
      <c r="CX193" s="40">
        <f>Model!$BE193+Model!BW193-50</f>
        <v>105.82604728622283</v>
      </c>
      <c r="CY193" s="40">
        <f>Model!$BE193+Model!BX193-50</f>
        <v>105.82604728622283</v>
      </c>
      <c r="CZ193" s="40">
        <f>Model!$BE193+Model!BY193-50</f>
        <v>105.82604728622283</v>
      </c>
      <c r="DA193" s="40">
        <f>Model!$BE193+Model!BZ193-50</f>
        <v>105.82604728622283</v>
      </c>
      <c r="DB193" s="40">
        <f>Model!$BE193+Model!CA193-50</f>
        <v>105.82604728622283</v>
      </c>
      <c r="DC193" s="40">
        <f>Model!$BE193+Model!CB193-50</f>
        <v>105.82604728622283</v>
      </c>
      <c r="DD193" s="40">
        <f>Model!$BE193+Model!CC193-50</f>
        <v>105.82604728622283</v>
      </c>
      <c r="DE193" s="40">
        <f>Model!$BE193+Model!CD193-50</f>
        <v>105.82604728622283</v>
      </c>
      <c r="DF193" s="40">
        <f>Model!$BE193+Model!CE193-50</f>
        <v>105.82604728622283</v>
      </c>
      <c r="DG193" s="40">
        <f>Model!$BE193+Model!CF193-50</f>
        <v>105.82604728622283</v>
      </c>
      <c r="DH193" s="36"/>
      <c r="DI193" s="36"/>
      <c r="DJ193" s="40">
        <f>Model!AE193*Model!CI193</f>
        <v>105.82604728622283</v>
      </c>
      <c r="DK193" s="40">
        <f>Model!AF193*Model!CJ193</f>
        <v>105.82604728622283</v>
      </c>
      <c r="DL193" s="40">
        <f>Model!AG193*Model!CK193</f>
        <v>105.82604728622283</v>
      </c>
      <c r="DM193" s="40">
        <f>Model!AH193*Model!CL193</f>
        <v>105.82604728622283</v>
      </c>
      <c r="DN193" s="40">
        <f>Model!AI193*Model!CM193</f>
        <v>68.786930736044837</v>
      </c>
      <c r="DO193" s="40">
        <f>Model!AJ193*Model!CN193</f>
        <v>105.82604728622283</v>
      </c>
      <c r="DP193" s="40">
        <f>Model!AK193*Model!CO193</f>
        <v>105.82604728622283</v>
      </c>
      <c r="DQ193" s="40">
        <f>Model!AL193*Model!CP193</f>
        <v>105.82604728622283</v>
      </c>
      <c r="DR193" s="40">
        <f>Model!AM193*Model!CQ193</f>
        <v>105.82604728622283</v>
      </c>
      <c r="DS193" s="40">
        <f>Model!AN193*Model!CR193</f>
        <v>68.786930736044837</v>
      </c>
      <c r="DT193" s="40">
        <f>Model!AO193*Model!CS193</f>
        <v>105.82604728622283</v>
      </c>
      <c r="DU193" s="40">
        <f>Model!AP193*Model!CT193</f>
        <v>105.82604728622283</v>
      </c>
      <c r="DV193" s="40">
        <f>Model!AQ193*Model!CU193</f>
        <v>105.82604728622283</v>
      </c>
      <c r="DW193" s="40">
        <f>Model!AR193*Model!CV193</f>
        <v>105.82604728622283</v>
      </c>
      <c r="DX193" s="40">
        <f>Model!AS193*Model!CW193</f>
        <v>68.786930736044837</v>
      </c>
      <c r="DY193" s="40">
        <f>Model!AT193*Model!CX193</f>
        <v>105.82604728622283</v>
      </c>
      <c r="DZ193" s="40">
        <f>Model!AU193*Model!CY193</f>
        <v>105.82604728622283</v>
      </c>
      <c r="EA193" s="40">
        <f>Model!AV193*Model!CZ193</f>
        <v>105.82604728622283</v>
      </c>
      <c r="EB193" s="40">
        <f>Model!AW193*Model!DA193</f>
        <v>105.82604728622283</v>
      </c>
      <c r="EC193" s="40">
        <f>Model!AX193*Model!DB193</f>
        <v>68.786930736044837</v>
      </c>
      <c r="ED193" s="40">
        <f>Model!AY193*Model!DC193</f>
        <v>105.82604728622283</v>
      </c>
      <c r="EE193" s="40">
        <f>Model!AZ193*Model!DD193</f>
        <v>105.82604728622283</v>
      </c>
      <c r="EF193" s="40">
        <f>Model!BA193*Model!DE193</f>
        <v>105.82604728622283</v>
      </c>
      <c r="EG193" s="40">
        <f>Model!BB193*Model!DF193</f>
        <v>105.82604728622283</v>
      </c>
      <c r="EH193" s="40">
        <f>Model!BC193*Model!DG193</f>
        <v>68.786930736044837</v>
      </c>
      <c r="EI193" s="36"/>
      <c r="EJ193" s="36"/>
      <c r="EK193" s="36"/>
      <c r="EL193" s="36"/>
      <c r="EM193" s="36"/>
      <c r="EN193" s="36"/>
      <c r="EO193" s="36"/>
      <c r="EP193" s="36"/>
      <c r="EQ193" s="36"/>
      <c r="ER193" s="36"/>
      <c r="ES193" s="36"/>
      <c r="ET193" s="36"/>
      <c r="EU193" s="36"/>
    </row>
    <row r="194" spans="1:151">
      <c r="A194">
        <v>1066</v>
      </c>
      <c r="B194" s="29">
        <f>INDEX('Customer Longevity'!$A$7:$A$206,MATCH(Scratch!A194,'Customer Longevity'!$B$7:$B$206,0))</f>
        <v>2.5793589803460115</v>
      </c>
      <c r="C194" s="3">
        <f ca="1">VLOOKUP(A194,'Average Balance'!A:B,2,FALSE)</f>
        <v>7008.2744625047535</v>
      </c>
      <c r="D194" s="3"/>
      <c r="E194" s="29">
        <f>INDEX('Distance to Each Branch'!$C$7:$C$806,MATCH(Scratch!$A194&amp;Scratch!E$14,'Distance to Each Branch'!$K$7:$K$806,0))</f>
        <v>4.9950582890613457</v>
      </c>
      <c r="F194" s="29">
        <f>INDEX('Distance to Each Branch'!$C$7:$C$806,MATCH(Scratch!$A194&amp;Scratch!F$14,'Distance to Each Branch'!$K$7:$K$806,0))</f>
        <v>5.002302765028233</v>
      </c>
      <c r="G194" s="29">
        <f>INDEX('Distance to Each Branch'!$C$7:$C$806,MATCH(Scratch!$A194&amp;Scratch!G$14,'Distance to Each Branch'!$K$7:$K$806,0))</f>
        <v>4.5558458422240387</v>
      </c>
      <c r="H194" s="29">
        <f>INDEX('Distance to Each Branch'!$C$7:$C$806,MATCH(Scratch!$A194&amp;Scratch!H$14,'Distance to Each Branch'!$K$7:$K$806,0))</f>
        <v>3.1148875556391711</v>
      </c>
      <c r="I194" s="29" t="str">
        <f t="shared" si="28"/>
        <v>Branch D</v>
      </c>
      <c r="K194" s="34">
        <f>MIN(Model!E194:'Model'!H194)</f>
        <v>3.1148875556391711</v>
      </c>
      <c r="L194" s="34">
        <v>0</v>
      </c>
      <c r="M194" s="29">
        <f>IF(Model!E194=Model!$K194,SMALL(Model!$E194:'Model'!$H194,2)-Model!$K194,0)</f>
        <v>0</v>
      </c>
      <c r="N194" s="29">
        <f>IF(Model!F194=Model!$K194,SMALL(Model!$E194:'Model'!$H194,2)-Model!$K194,0)</f>
        <v>0</v>
      </c>
      <c r="O194" s="29">
        <f>IF(Model!G194=Model!$K194,SMALL(Model!$E194:'Model'!$H194,2)-Model!$K194,0)</f>
        <v>0</v>
      </c>
      <c r="P194" s="29">
        <f>IF(Model!H194=Model!$K194,SMALL(Model!$E194:'Model'!$H194,2)-Model!$K194,0)</f>
        <v>1.4409582865848676</v>
      </c>
      <c r="R194" s="23">
        <v>1</v>
      </c>
      <c r="S194" s="23">
        <f>(1-IF(Model!M194=0,0,INDEX('Branch Closure Driven Attrition'!$D$9:$G$12,MATCH(Model!$B194,'Branch Closure Driven Attrition'!$C$9:$C$12,TRUE),MATCH(Model!M194,'Branch Closure Driven Attrition'!$D$8:$G$8,TRUE))))</f>
        <v>1</v>
      </c>
      <c r="T194" s="23">
        <f>(1-IF(Model!N194=0,0,INDEX('Branch Closure Driven Attrition'!$D$9:$G$12,MATCH(Model!$B194,'Branch Closure Driven Attrition'!$C$9:$C$12,TRUE),MATCH(Model!N194,'Branch Closure Driven Attrition'!$D$8:$G$8,TRUE))))</f>
        <v>1</v>
      </c>
      <c r="U194" s="23">
        <f>(1-IF(Model!O194=0,0,INDEX('Branch Closure Driven Attrition'!$D$9:$G$12,MATCH(Model!$B194,'Branch Closure Driven Attrition'!$C$9:$C$12,TRUE),MATCH(Model!O194,'Branch Closure Driven Attrition'!$D$8:$G$8,TRUE))))</f>
        <v>1</v>
      </c>
      <c r="V194" s="23">
        <f>(1-IF(Model!P194=0,0,INDEX('Branch Closure Driven Attrition'!$D$9:$G$12,MATCH(Model!$B194,'Branch Closure Driven Attrition'!$C$9:$C$12,TRUE),MATCH(Model!P194,'Branch Closure Driven Attrition'!$D$8:$G$8,TRUE))))</f>
        <v>0.55000000000000004</v>
      </c>
      <c r="W194" s="29"/>
      <c r="X194" s="23">
        <f>Model!R194</f>
        <v>1</v>
      </c>
      <c r="Y194" s="23">
        <f>IF(Model!$C194&lt;'Fee Driven Attrition'!$I$8,1-IF(Model!Y$13='Fee Driven Attrition'!$J$7,'Fee Driven Attrition'!$J$8,'Fee Driven Attrition'!$K$8),1)</f>
        <v>0.9</v>
      </c>
      <c r="Z194" s="23">
        <f>IF(Model!$C194&lt;'Fee Driven Attrition'!$I$9,1-IF(Model!Z$13='Fee Driven Attrition'!$J$7,'Fee Driven Attrition'!$J$9,'Fee Driven Attrition'!$K$9),1)</f>
        <v>0.95</v>
      </c>
      <c r="AA194" s="23">
        <f>IF(Model!$C194&lt;'Fee Driven Attrition'!$I$8,1-IF(Model!AA$13='Fee Driven Attrition'!$J$7,'Fee Driven Attrition'!$J$8,'Fee Driven Attrition'!$K$8),1)</f>
        <v>0.8</v>
      </c>
      <c r="AB194" s="23">
        <f>IF(Model!$C194&lt;'Fee Driven Attrition'!$I$9,1-IF(Model!AB$13='Fee Driven Attrition'!$J$7,'Fee Driven Attrition'!$J$9,'Fee Driven Attrition'!$K$9),1)</f>
        <v>0.85</v>
      </c>
      <c r="AC194" s="29"/>
      <c r="AD194" s="23"/>
      <c r="AE194" s="23">
        <f>INDEX(Model!$R194:$V194,,MATCH(Model!AE$14,Model!$R$14:'Model'!$V$14,FALSE))*INDEX(Model!$X194:$AB194,MATCH(Model!AE$12+Model!AE$13,Model!$X$14:$AB$14,FALSE))</f>
        <v>1</v>
      </c>
      <c r="AF194" s="23">
        <f>INDEX(Model!$R194:$V194,,MATCH(Model!AF$14,Model!$R$14:'Model'!$V$14,FALSE))*INDEX(Model!$X194:$AB194,MATCH(Model!AF$12+Model!AF$13,Model!$X$14:$AB$14,FALSE))</f>
        <v>1</v>
      </c>
      <c r="AG194" s="23">
        <f>INDEX(Model!$R194:$V194,,MATCH(Model!AG$14,Model!$R$14:'Model'!$V$14,FALSE))*INDEX(Model!$X194:$AB194,MATCH(Model!AG$12+Model!AG$13,Model!$X$14:$AB$14,FALSE))</f>
        <v>1</v>
      </c>
      <c r="AH194" s="23">
        <f>INDEX(Model!$R194:$V194,,MATCH(Model!AH$14,Model!$R$14:'Model'!$V$14,FALSE))*INDEX(Model!$X194:$AB194,MATCH(Model!AH$12+Model!AH$13,Model!$X$14:$AB$14,FALSE))</f>
        <v>1</v>
      </c>
      <c r="AI194" s="23">
        <f>INDEX(Model!$R194:$V194,,MATCH(Model!AI$14,Model!$R$14:'Model'!$V$14,FALSE))*INDEX(Model!$X194:$AB194,MATCH(Model!AI$12+Model!AI$13,Model!$X$14:$AB$14,FALSE))</f>
        <v>0.55000000000000004</v>
      </c>
      <c r="AJ194" s="23">
        <f>INDEX(Model!$R194:$V194,,MATCH(Model!AJ$14,Model!$R$14:'Model'!$V$14,FALSE))*INDEX(Model!$X194:$AB194,MATCH(Model!AJ$12+Model!AJ$13,Model!$X$14:$AB$14,FALSE))</f>
        <v>0.9</v>
      </c>
      <c r="AK194" s="23">
        <f>INDEX(Model!$R194:$V194,,MATCH(Model!AK$14,Model!$R$14:'Model'!$V$14,FALSE))*INDEX(Model!$X194:$AB194,MATCH(Model!AK$12+Model!AK$13,Model!$X$14:$AB$14,FALSE))</f>
        <v>0.9</v>
      </c>
      <c r="AL194" s="23">
        <f>INDEX(Model!$R194:$V194,,MATCH(Model!AL$14,Model!$R$14:'Model'!$V$14,FALSE))*INDEX(Model!$X194:$AB194,MATCH(Model!AL$12+Model!AL$13,Model!$X$14:$AB$14,FALSE))</f>
        <v>0.9</v>
      </c>
      <c r="AM194" s="23">
        <f>INDEX(Model!$R194:$V194,,MATCH(Model!AM$14,Model!$R$14:'Model'!$V$14,FALSE))*INDEX(Model!$X194:$AB194,MATCH(Model!AM$12+Model!AM$13,Model!$X$14:$AB$14,FALSE))</f>
        <v>0.9</v>
      </c>
      <c r="AN194" s="23">
        <f>INDEX(Model!$R194:$V194,,MATCH(Model!AN$14,Model!$R$14:'Model'!$V$14,FALSE))*INDEX(Model!$X194:$AB194,MATCH(Model!AN$12+Model!AN$13,Model!$X$14:$AB$14,FALSE))</f>
        <v>0.49500000000000005</v>
      </c>
      <c r="AO194" s="23">
        <f>INDEX(Model!$R194:$V194,,MATCH(Model!AO$14,Model!$R$14:'Model'!$V$14,FALSE))*INDEX(Model!$X194:$AB194,MATCH(Model!AO$12+Model!AO$13,Model!$X$14:$AB$14,FALSE))</f>
        <v>0.95</v>
      </c>
      <c r="AP194" s="23">
        <f>INDEX(Model!$R194:$V194,,MATCH(Model!AP$14,Model!$R$14:'Model'!$V$14,FALSE))*INDEX(Model!$X194:$AB194,MATCH(Model!AP$12+Model!AP$13,Model!$X$14:$AB$14,FALSE))</f>
        <v>0.95</v>
      </c>
      <c r="AQ194" s="23">
        <f>INDEX(Model!$R194:$V194,,MATCH(Model!AQ$14,Model!$R$14:'Model'!$V$14,FALSE))*INDEX(Model!$X194:$AB194,MATCH(Model!AQ$12+Model!AQ$13,Model!$X$14:$AB$14,FALSE))</f>
        <v>0.95</v>
      </c>
      <c r="AR194" s="23">
        <f>INDEX(Model!$R194:$V194,,MATCH(Model!AR$14,Model!$R$14:'Model'!$V$14,FALSE))*INDEX(Model!$X194:$AB194,MATCH(Model!AR$12+Model!AR$13,Model!$X$14:$AB$14,FALSE))</f>
        <v>0.95</v>
      </c>
      <c r="AS194" s="23">
        <f>INDEX(Model!$R194:$V194,,MATCH(Model!AS$14,Model!$R$14:'Model'!$V$14,FALSE))*INDEX(Model!$X194:$AB194,MATCH(Model!AS$12+Model!AS$13,Model!$X$14:$AB$14,FALSE))</f>
        <v>0.52249999999999996</v>
      </c>
      <c r="AT194" s="23">
        <f>INDEX(Model!$R194:$V194,,MATCH(Model!AT$14,Model!$R$14:'Model'!$V$14,FALSE))*INDEX(Model!$X194:$AB194,MATCH(Model!AT$12+Model!AT$13,Model!$X$14:$AB$14,FALSE))</f>
        <v>0.8</v>
      </c>
      <c r="AU194" s="23">
        <f>INDEX(Model!$R194:$V194,,MATCH(Model!AU$14,Model!$R$14:'Model'!$V$14,FALSE))*INDEX(Model!$X194:$AB194,MATCH(Model!AU$12+Model!AU$13,Model!$X$14:$AB$14,FALSE))</f>
        <v>0.8</v>
      </c>
      <c r="AV194" s="23">
        <f>INDEX(Model!$R194:$V194,,MATCH(Model!AV$14,Model!$R$14:'Model'!$V$14,FALSE))*INDEX(Model!$X194:$AB194,MATCH(Model!AV$12+Model!AV$13,Model!$X$14:$AB$14,FALSE))</f>
        <v>0.8</v>
      </c>
      <c r="AW194" s="23">
        <f>INDEX(Model!$R194:$V194,,MATCH(Model!AW$14,Model!$R$14:'Model'!$V$14,FALSE))*INDEX(Model!$X194:$AB194,MATCH(Model!AW$12+Model!AW$13,Model!$X$14:$AB$14,FALSE))</f>
        <v>0.8</v>
      </c>
      <c r="AX194" s="23">
        <f>INDEX(Model!$R194:$V194,,MATCH(Model!AX$14,Model!$R$14:'Model'!$V$14,FALSE))*INDEX(Model!$X194:$AB194,MATCH(Model!AX$12+Model!AX$13,Model!$X$14:$AB$14,FALSE))</f>
        <v>0.44000000000000006</v>
      </c>
      <c r="AY194" s="23">
        <f>INDEX(Model!$R194:$V194,,MATCH(Model!AY$14,Model!$R$14:'Model'!$V$14,FALSE))*INDEX(Model!$X194:$AB194,MATCH(Model!AY$12+Model!AY$13,Model!$X$14:$AB$14,FALSE))</f>
        <v>0.85</v>
      </c>
      <c r="AZ194" s="23">
        <f>INDEX(Model!$R194:$V194,,MATCH(Model!AZ$14,Model!$R$14:'Model'!$V$14,FALSE))*INDEX(Model!$X194:$AB194,MATCH(Model!AZ$12+Model!AZ$13,Model!$X$14:$AB$14,FALSE))</f>
        <v>0.85</v>
      </c>
      <c r="BA194" s="23">
        <f>INDEX(Model!$R194:$V194,,MATCH(Model!BA$14,Model!$R$14:'Model'!$V$14,FALSE))*INDEX(Model!$X194:$AB194,MATCH(Model!BA$12+Model!BA$13,Model!$X$14:$AB$14,FALSE))</f>
        <v>0.85</v>
      </c>
      <c r="BB194" s="23">
        <f>INDEX(Model!$R194:$V194,,MATCH(Model!BB$14,Model!$R$14:'Model'!$V$14,FALSE))*INDEX(Model!$X194:$AB194,MATCH(Model!BB$12+Model!BB$13,Model!$X$14:$AB$14,FALSE))</f>
        <v>0.85</v>
      </c>
      <c r="BC194" s="23">
        <f>INDEX(Model!$R194:$V194,,MATCH(Model!BC$14,Model!$R$14:'Model'!$V$14,FALSE))*INDEX(Model!$X194:$AB194,MATCH(Model!BC$12+Model!BC$13,Model!$X$14:$AB$14,FALSE))</f>
        <v>0.46750000000000003</v>
      </c>
      <c r="BD194" s="60"/>
      <c r="BE194" s="33">
        <f>Model!C194*1%</f>
        <v>70.082744625047539</v>
      </c>
      <c r="BF194" s="1"/>
      <c r="BG194" s="1"/>
      <c r="BH194" s="38">
        <f>IF(Model!$C194&lt;Model!CI$12,Model!CI$13,0)</f>
        <v>0</v>
      </c>
      <c r="BI194" s="38">
        <f>IF(Model!$C194&lt;Model!CJ$12,Model!CJ$13,0)</f>
        <v>0</v>
      </c>
      <c r="BJ194" s="38">
        <f>IF(Model!$C194&lt;Model!CK$12,Model!CK$13,0)</f>
        <v>0</v>
      </c>
      <c r="BK194" s="38">
        <f>IF(Model!$C194&lt;Model!CL$12,Model!CL$13,0)</f>
        <v>0</v>
      </c>
      <c r="BL194" s="38">
        <f>IF(Model!$C194&lt;Model!CM$12,Model!CM$13,0)</f>
        <v>0</v>
      </c>
      <c r="BM194" s="38">
        <f>IF(Model!$C194&lt;Model!CN$12,Model!CN$13,0)</f>
        <v>40</v>
      </c>
      <c r="BN194" s="38">
        <f>IF(Model!$C194&lt;Model!CO$12,Model!CO$13,0)</f>
        <v>40</v>
      </c>
      <c r="BO194" s="38">
        <f>IF(Model!$C194&lt;Model!CP$12,Model!CP$13,0)</f>
        <v>40</v>
      </c>
      <c r="BP194" s="38">
        <f>IF(Model!$C194&lt;Model!CQ$12,Model!CQ$13,0)</f>
        <v>40</v>
      </c>
      <c r="BQ194" s="38">
        <f>IF(Model!$C194&lt;Model!CR$12,Model!CR$13,0)</f>
        <v>40</v>
      </c>
      <c r="BR194" s="38">
        <f>IF(Model!$C194&lt;Model!CS$12,Model!CS$13,0)</f>
        <v>40</v>
      </c>
      <c r="BS194" s="38">
        <f>IF(Model!$C194&lt;Model!CT$12,Model!CT$13,0)</f>
        <v>40</v>
      </c>
      <c r="BT194" s="38">
        <f>IF(Model!$C194&lt;Model!CU$12,Model!CU$13,0)</f>
        <v>40</v>
      </c>
      <c r="BU194" s="38">
        <f>IF(Model!$C194&lt;Model!CV$12,Model!CV$13,0)</f>
        <v>40</v>
      </c>
      <c r="BV194" s="38">
        <f>IF(Model!$C194&lt;Model!CW$12,Model!CW$13,0)</f>
        <v>40</v>
      </c>
      <c r="BW194" s="38">
        <f>IF(Model!$C194&lt;Model!CX$12,Model!CX$13,0)</f>
        <v>60</v>
      </c>
      <c r="BX194" s="38">
        <f>IF(Model!$C194&lt;Model!CY$12,Model!CY$13,0)</f>
        <v>60</v>
      </c>
      <c r="BY194" s="38">
        <f>IF(Model!$C194&lt;Model!CZ$12,Model!CZ$13,0)</f>
        <v>60</v>
      </c>
      <c r="BZ194" s="38">
        <f>IF(Model!$C194&lt;Model!DA$12,Model!DA$13,0)</f>
        <v>60</v>
      </c>
      <c r="CA194" s="38">
        <f>IF(Model!$C194&lt;Model!DB$12,Model!DB$13,0)</f>
        <v>60</v>
      </c>
      <c r="CB194" s="38">
        <f>IF(Model!$C194&lt;Model!DC$12,Model!DC$13,0)</f>
        <v>60</v>
      </c>
      <c r="CC194" s="38">
        <f>IF(Model!$C194&lt;Model!DD$12,Model!DD$13,0)</f>
        <v>60</v>
      </c>
      <c r="CD194" s="38">
        <f>IF(Model!$C194&lt;Model!DE$12,Model!DE$13,0)</f>
        <v>60</v>
      </c>
      <c r="CE194" s="38">
        <f>IF(Model!$C194&lt;Model!DF$12,Model!DF$13,0)</f>
        <v>60</v>
      </c>
      <c r="CF194" s="38">
        <f>IF(Model!$C194&lt;Model!DG$12,Model!DG$13,0)</f>
        <v>60</v>
      </c>
      <c r="CG194" s="1"/>
      <c r="CH194" s="1"/>
      <c r="CI194" s="40">
        <f>Model!$BE194+Model!BH194-50</f>
        <v>20.082744625047539</v>
      </c>
      <c r="CJ194" s="40">
        <f>Model!$BE194+Model!BI194-50</f>
        <v>20.082744625047539</v>
      </c>
      <c r="CK194" s="40">
        <f>Model!$BE194+Model!BJ194-50</f>
        <v>20.082744625047539</v>
      </c>
      <c r="CL194" s="40">
        <f>Model!$BE194+Model!BK194-50</f>
        <v>20.082744625047539</v>
      </c>
      <c r="CM194" s="40">
        <f>Model!$BE194+Model!BL194-50</f>
        <v>20.082744625047539</v>
      </c>
      <c r="CN194" s="40">
        <f>Model!$BE194+Model!BM194-50</f>
        <v>60.082744625047539</v>
      </c>
      <c r="CO194" s="40">
        <f>Model!$BE194+Model!BN194-50</f>
        <v>60.082744625047539</v>
      </c>
      <c r="CP194" s="40">
        <f>Model!$BE194+Model!BO194-50</f>
        <v>60.082744625047539</v>
      </c>
      <c r="CQ194" s="40">
        <f>Model!$BE194+Model!BP194-50</f>
        <v>60.082744625047539</v>
      </c>
      <c r="CR194" s="40">
        <f>Model!$BE194+Model!BQ194-50</f>
        <v>60.082744625047539</v>
      </c>
      <c r="CS194" s="40">
        <f>Model!$BE194+Model!BR194-50</f>
        <v>60.082744625047539</v>
      </c>
      <c r="CT194" s="40">
        <f>Model!$BE194+Model!BS194-50</f>
        <v>60.082744625047539</v>
      </c>
      <c r="CU194" s="40">
        <f>Model!$BE194+Model!BT194-50</f>
        <v>60.082744625047539</v>
      </c>
      <c r="CV194" s="40">
        <f>Model!$BE194+Model!BU194-50</f>
        <v>60.082744625047539</v>
      </c>
      <c r="CW194" s="40">
        <f>Model!$BE194+Model!BV194-50</f>
        <v>60.082744625047539</v>
      </c>
      <c r="CX194" s="40">
        <f>Model!$BE194+Model!BW194-50</f>
        <v>80.082744625047553</v>
      </c>
      <c r="CY194" s="40">
        <f>Model!$BE194+Model!BX194-50</f>
        <v>80.082744625047553</v>
      </c>
      <c r="CZ194" s="40">
        <f>Model!$BE194+Model!BY194-50</f>
        <v>80.082744625047553</v>
      </c>
      <c r="DA194" s="40">
        <f>Model!$BE194+Model!BZ194-50</f>
        <v>80.082744625047553</v>
      </c>
      <c r="DB194" s="40">
        <f>Model!$BE194+Model!CA194-50</f>
        <v>80.082744625047553</v>
      </c>
      <c r="DC194" s="40">
        <f>Model!$BE194+Model!CB194-50</f>
        <v>80.082744625047553</v>
      </c>
      <c r="DD194" s="40">
        <f>Model!$BE194+Model!CC194-50</f>
        <v>80.082744625047553</v>
      </c>
      <c r="DE194" s="40">
        <f>Model!$BE194+Model!CD194-50</f>
        <v>80.082744625047553</v>
      </c>
      <c r="DF194" s="40">
        <f>Model!$BE194+Model!CE194-50</f>
        <v>80.082744625047553</v>
      </c>
      <c r="DG194" s="40">
        <f>Model!$BE194+Model!CF194-50</f>
        <v>80.082744625047553</v>
      </c>
      <c r="DH194" s="36"/>
      <c r="DI194" s="36"/>
      <c r="DJ194" s="40">
        <f>Model!AE194*Model!CI194</f>
        <v>20.082744625047539</v>
      </c>
      <c r="DK194" s="40">
        <f>Model!AF194*Model!CJ194</f>
        <v>20.082744625047539</v>
      </c>
      <c r="DL194" s="40">
        <f>Model!AG194*Model!CK194</f>
        <v>20.082744625047539</v>
      </c>
      <c r="DM194" s="40">
        <f>Model!AH194*Model!CL194</f>
        <v>20.082744625047539</v>
      </c>
      <c r="DN194" s="40">
        <f>Model!AI194*Model!CM194</f>
        <v>11.045509543776147</v>
      </c>
      <c r="DO194" s="40">
        <f>Model!AJ194*Model!CN194</f>
        <v>54.074470162542788</v>
      </c>
      <c r="DP194" s="40">
        <f>Model!AK194*Model!CO194</f>
        <v>54.074470162542788</v>
      </c>
      <c r="DQ194" s="40">
        <f>Model!AL194*Model!CP194</f>
        <v>54.074470162542788</v>
      </c>
      <c r="DR194" s="40">
        <f>Model!AM194*Model!CQ194</f>
        <v>54.074470162542788</v>
      </c>
      <c r="DS194" s="40">
        <f>Model!AN194*Model!CR194</f>
        <v>29.740958589398534</v>
      </c>
      <c r="DT194" s="40">
        <f>Model!AO194*Model!CS194</f>
        <v>57.07860739379516</v>
      </c>
      <c r="DU194" s="40">
        <f>Model!AP194*Model!CT194</f>
        <v>57.07860739379516</v>
      </c>
      <c r="DV194" s="40">
        <f>Model!AQ194*Model!CU194</f>
        <v>57.07860739379516</v>
      </c>
      <c r="DW194" s="40">
        <f>Model!AR194*Model!CV194</f>
        <v>57.07860739379516</v>
      </c>
      <c r="DX194" s="40">
        <f>Model!AS194*Model!CW194</f>
        <v>31.393234066587336</v>
      </c>
      <c r="DY194" s="40">
        <f>Model!AT194*Model!CX194</f>
        <v>64.066195700038051</v>
      </c>
      <c r="DZ194" s="40">
        <f>Model!AU194*Model!CY194</f>
        <v>64.066195700038051</v>
      </c>
      <c r="EA194" s="40">
        <f>Model!AV194*Model!CZ194</f>
        <v>64.066195700038051</v>
      </c>
      <c r="EB194" s="40">
        <f>Model!AW194*Model!DA194</f>
        <v>64.066195700038051</v>
      </c>
      <c r="EC194" s="40">
        <f>Model!AX194*Model!DB194</f>
        <v>35.236407635020925</v>
      </c>
      <c r="ED194" s="40">
        <f>Model!AY194*Model!DC194</f>
        <v>68.070332931290423</v>
      </c>
      <c r="EE194" s="40">
        <f>Model!AZ194*Model!DD194</f>
        <v>68.070332931290423</v>
      </c>
      <c r="EF194" s="40">
        <f>Model!BA194*Model!DE194</f>
        <v>68.070332931290423</v>
      </c>
      <c r="EG194" s="40">
        <f>Model!BB194*Model!DF194</f>
        <v>68.070332931290423</v>
      </c>
      <c r="EH194" s="40">
        <f>Model!BC194*Model!DG194</f>
        <v>37.438683112209731</v>
      </c>
      <c r="EI194" s="36"/>
      <c r="EJ194" s="36"/>
      <c r="EK194" s="36"/>
      <c r="EL194" s="36"/>
      <c r="EM194" s="36"/>
      <c r="EN194" s="36"/>
      <c r="EO194" s="36"/>
      <c r="EP194" s="36"/>
      <c r="EQ194" s="36"/>
      <c r="ER194" s="36"/>
      <c r="ES194" s="36"/>
      <c r="ET194" s="36"/>
      <c r="EU194" s="36"/>
    </row>
    <row r="195" spans="1:151">
      <c r="A195">
        <v>1186</v>
      </c>
      <c r="B195" s="29">
        <f>INDEX('Customer Longevity'!$A$7:$A$206,MATCH(Scratch!A195,'Customer Longevity'!$B$7:$B$206,0))</f>
        <v>12.285136231695805</v>
      </c>
      <c r="C195" s="3">
        <f ca="1">VLOOKUP(A195,'Average Balance'!A:B,2,FALSE)</f>
        <v>22109.137450415685</v>
      </c>
      <c r="D195" s="3"/>
      <c r="E195" s="29">
        <f>INDEX('Distance to Each Branch'!$C$7:$C$806,MATCH(Scratch!$A195&amp;Scratch!E$14,'Distance to Each Branch'!$K$7:$K$806,0))</f>
        <v>6.5156917885061931</v>
      </c>
      <c r="F195" s="29">
        <f>INDEX('Distance to Each Branch'!$C$7:$C$806,MATCH(Scratch!$A195&amp;Scratch!F$14,'Distance to Each Branch'!$K$7:$K$806,0))</f>
        <v>3.0044446844119759</v>
      </c>
      <c r="G195" s="29">
        <f>INDEX('Distance to Each Branch'!$C$7:$C$806,MATCH(Scratch!$A195&amp;Scratch!G$14,'Distance to Each Branch'!$K$7:$K$806,0))</f>
        <v>4.7586478409444668</v>
      </c>
      <c r="H195" s="29">
        <f>INDEX('Distance to Each Branch'!$C$7:$C$806,MATCH(Scratch!$A195&amp;Scratch!H$14,'Distance to Each Branch'!$K$7:$K$806,0))</f>
        <v>3.2834375626333538</v>
      </c>
      <c r="I195" s="29" t="str">
        <f t="shared" si="28"/>
        <v>Branch B</v>
      </c>
      <c r="K195" s="34">
        <f>MIN(Model!E195:'Model'!H195)</f>
        <v>3.0044446844119759</v>
      </c>
      <c r="L195" s="34">
        <v>0</v>
      </c>
      <c r="M195" s="29">
        <f>IF(Model!E195=Model!$K195,SMALL(Model!$E195:'Model'!$H195,2)-Model!$K195,0)</f>
        <v>0</v>
      </c>
      <c r="N195" s="29">
        <f>IF(Model!F195=Model!$K195,SMALL(Model!$E195:'Model'!$H195,2)-Model!$K195,0)</f>
        <v>0.27899287822137797</v>
      </c>
      <c r="O195" s="29">
        <f>IF(Model!G195=Model!$K195,SMALL(Model!$E195:'Model'!$H195,2)-Model!$K195,0)</f>
        <v>0</v>
      </c>
      <c r="P195" s="29">
        <f>IF(Model!H195=Model!$K195,SMALL(Model!$E195:'Model'!$H195,2)-Model!$K195,0)</f>
        <v>0</v>
      </c>
      <c r="R195" s="23">
        <v>1</v>
      </c>
      <c r="S195" s="23">
        <f>(1-IF(Model!M195=0,0,INDEX('Branch Closure Driven Attrition'!$D$9:$G$12,MATCH(Model!$B195,'Branch Closure Driven Attrition'!$C$9:$C$12,TRUE),MATCH(Model!M195,'Branch Closure Driven Attrition'!$D$8:$G$8,TRUE))))</f>
        <v>1</v>
      </c>
      <c r="T195" s="23">
        <f>(1-IF(Model!N195=0,0,INDEX('Branch Closure Driven Attrition'!$D$9:$G$12,MATCH(Model!$B195,'Branch Closure Driven Attrition'!$C$9:$C$12,TRUE),MATCH(Model!N195,'Branch Closure Driven Attrition'!$D$8:$G$8,TRUE))))</f>
        <v>0.75</v>
      </c>
      <c r="U195" s="23">
        <f>(1-IF(Model!O195=0,0,INDEX('Branch Closure Driven Attrition'!$D$9:$G$12,MATCH(Model!$B195,'Branch Closure Driven Attrition'!$C$9:$C$12,TRUE),MATCH(Model!O195,'Branch Closure Driven Attrition'!$D$8:$G$8,TRUE))))</f>
        <v>1</v>
      </c>
      <c r="V195" s="23">
        <f>(1-IF(Model!P195=0,0,INDEX('Branch Closure Driven Attrition'!$D$9:$G$12,MATCH(Model!$B195,'Branch Closure Driven Attrition'!$C$9:$C$12,TRUE),MATCH(Model!P195,'Branch Closure Driven Attrition'!$D$8:$G$8,TRUE))))</f>
        <v>1</v>
      </c>
      <c r="W195" s="29"/>
      <c r="X195" s="23">
        <f>Model!R195</f>
        <v>1</v>
      </c>
      <c r="Y195" s="23">
        <f>IF(Model!$C195&lt;'Fee Driven Attrition'!$I$8,1-IF(Model!Y$13='Fee Driven Attrition'!$J$7,'Fee Driven Attrition'!$J$8,'Fee Driven Attrition'!$K$8),1)</f>
        <v>1</v>
      </c>
      <c r="Z195" s="23">
        <f>IF(Model!$C195&lt;'Fee Driven Attrition'!$I$9,1-IF(Model!Z$13='Fee Driven Attrition'!$J$7,'Fee Driven Attrition'!$J$9,'Fee Driven Attrition'!$K$9),1)</f>
        <v>1</v>
      </c>
      <c r="AA195" s="23">
        <f>IF(Model!$C195&lt;'Fee Driven Attrition'!$I$8,1-IF(Model!AA$13='Fee Driven Attrition'!$J$7,'Fee Driven Attrition'!$J$8,'Fee Driven Attrition'!$K$8),1)</f>
        <v>1</v>
      </c>
      <c r="AB195" s="23">
        <f>IF(Model!$C195&lt;'Fee Driven Attrition'!$I$9,1-IF(Model!AB$13='Fee Driven Attrition'!$J$7,'Fee Driven Attrition'!$J$9,'Fee Driven Attrition'!$K$9),1)</f>
        <v>1</v>
      </c>
      <c r="AC195" s="29"/>
      <c r="AD195" s="23"/>
      <c r="AE195" s="23">
        <f>INDEX(Model!$R195:$V195,,MATCH(Model!AE$14,Model!$R$14:'Model'!$V$14,FALSE))*INDEX(Model!$X195:$AB195,MATCH(Model!AE$12+Model!AE$13,Model!$X$14:$AB$14,FALSE))</f>
        <v>1</v>
      </c>
      <c r="AF195" s="23">
        <f>INDEX(Model!$R195:$V195,,MATCH(Model!AF$14,Model!$R$14:'Model'!$V$14,FALSE))*INDEX(Model!$X195:$AB195,MATCH(Model!AF$12+Model!AF$13,Model!$X$14:$AB$14,FALSE))</f>
        <v>1</v>
      </c>
      <c r="AG195" s="23">
        <f>INDEX(Model!$R195:$V195,,MATCH(Model!AG$14,Model!$R$14:'Model'!$V$14,FALSE))*INDEX(Model!$X195:$AB195,MATCH(Model!AG$12+Model!AG$13,Model!$X$14:$AB$14,FALSE))</f>
        <v>0.75</v>
      </c>
      <c r="AH195" s="23">
        <f>INDEX(Model!$R195:$V195,,MATCH(Model!AH$14,Model!$R$14:'Model'!$V$14,FALSE))*INDEX(Model!$X195:$AB195,MATCH(Model!AH$12+Model!AH$13,Model!$X$14:$AB$14,FALSE))</f>
        <v>1</v>
      </c>
      <c r="AI195" s="23">
        <f>INDEX(Model!$R195:$V195,,MATCH(Model!AI$14,Model!$R$14:'Model'!$V$14,FALSE))*INDEX(Model!$X195:$AB195,MATCH(Model!AI$12+Model!AI$13,Model!$X$14:$AB$14,FALSE))</f>
        <v>1</v>
      </c>
      <c r="AJ195" s="23">
        <f>INDEX(Model!$R195:$V195,,MATCH(Model!AJ$14,Model!$R$14:'Model'!$V$14,FALSE))*INDEX(Model!$X195:$AB195,MATCH(Model!AJ$12+Model!AJ$13,Model!$X$14:$AB$14,FALSE))</f>
        <v>1</v>
      </c>
      <c r="AK195" s="23">
        <f>INDEX(Model!$R195:$V195,,MATCH(Model!AK$14,Model!$R$14:'Model'!$V$14,FALSE))*INDEX(Model!$X195:$AB195,MATCH(Model!AK$12+Model!AK$13,Model!$X$14:$AB$14,FALSE))</f>
        <v>1</v>
      </c>
      <c r="AL195" s="23">
        <f>INDEX(Model!$R195:$V195,,MATCH(Model!AL$14,Model!$R$14:'Model'!$V$14,FALSE))*INDEX(Model!$X195:$AB195,MATCH(Model!AL$12+Model!AL$13,Model!$X$14:$AB$14,FALSE))</f>
        <v>0.75</v>
      </c>
      <c r="AM195" s="23">
        <f>INDEX(Model!$R195:$V195,,MATCH(Model!AM$14,Model!$R$14:'Model'!$V$14,FALSE))*INDEX(Model!$X195:$AB195,MATCH(Model!AM$12+Model!AM$13,Model!$X$14:$AB$14,FALSE))</f>
        <v>1</v>
      </c>
      <c r="AN195" s="23">
        <f>INDEX(Model!$R195:$V195,,MATCH(Model!AN$14,Model!$R$14:'Model'!$V$14,FALSE))*INDEX(Model!$X195:$AB195,MATCH(Model!AN$12+Model!AN$13,Model!$X$14:$AB$14,FALSE))</f>
        <v>1</v>
      </c>
      <c r="AO195" s="23">
        <f>INDEX(Model!$R195:$V195,,MATCH(Model!AO$14,Model!$R$14:'Model'!$V$14,FALSE))*INDEX(Model!$X195:$AB195,MATCH(Model!AO$12+Model!AO$13,Model!$X$14:$AB$14,FALSE))</f>
        <v>1</v>
      </c>
      <c r="AP195" s="23">
        <f>INDEX(Model!$R195:$V195,,MATCH(Model!AP$14,Model!$R$14:'Model'!$V$14,FALSE))*INDEX(Model!$X195:$AB195,MATCH(Model!AP$12+Model!AP$13,Model!$X$14:$AB$14,FALSE))</f>
        <v>1</v>
      </c>
      <c r="AQ195" s="23">
        <f>INDEX(Model!$R195:$V195,,MATCH(Model!AQ$14,Model!$R$14:'Model'!$V$14,FALSE))*INDEX(Model!$X195:$AB195,MATCH(Model!AQ$12+Model!AQ$13,Model!$X$14:$AB$14,FALSE))</f>
        <v>0.75</v>
      </c>
      <c r="AR195" s="23">
        <f>INDEX(Model!$R195:$V195,,MATCH(Model!AR$14,Model!$R$14:'Model'!$V$14,FALSE))*INDEX(Model!$X195:$AB195,MATCH(Model!AR$12+Model!AR$13,Model!$X$14:$AB$14,FALSE))</f>
        <v>1</v>
      </c>
      <c r="AS195" s="23">
        <f>INDEX(Model!$R195:$V195,,MATCH(Model!AS$14,Model!$R$14:'Model'!$V$14,FALSE))*INDEX(Model!$X195:$AB195,MATCH(Model!AS$12+Model!AS$13,Model!$X$14:$AB$14,FALSE))</f>
        <v>1</v>
      </c>
      <c r="AT195" s="23">
        <f>INDEX(Model!$R195:$V195,,MATCH(Model!AT$14,Model!$R$14:'Model'!$V$14,FALSE))*INDEX(Model!$X195:$AB195,MATCH(Model!AT$12+Model!AT$13,Model!$X$14:$AB$14,FALSE))</f>
        <v>1</v>
      </c>
      <c r="AU195" s="23">
        <f>INDEX(Model!$R195:$V195,,MATCH(Model!AU$14,Model!$R$14:'Model'!$V$14,FALSE))*INDEX(Model!$X195:$AB195,MATCH(Model!AU$12+Model!AU$13,Model!$X$14:$AB$14,FALSE))</f>
        <v>1</v>
      </c>
      <c r="AV195" s="23">
        <f>INDEX(Model!$R195:$V195,,MATCH(Model!AV$14,Model!$R$14:'Model'!$V$14,FALSE))*INDEX(Model!$X195:$AB195,MATCH(Model!AV$12+Model!AV$13,Model!$X$14:$AB$14,FALSE))</f>
        <v>0.75</v>
      </c>
      <c r="AW195" s="23">
        <f>INDEX(Model!$R195:$V195,,MATCH(Model!AW$14,Model!$R$14:'Model'!$V$14,FALSE))*INDEX(Model!$X195:$AB195,MATCH(Model!AW$12+Model!AW$13,Model!$X$14:$AB$14,FALSE))</f>
        <v>1</v>
      </c>
      <c r="AX195" s="23">
        <f>INDEX(Model!$R195:$V195,,MATCH(Model!AX$14,Model!$R$14:'Model'!$V$14,FALSE))*INDEX(Model!$X195:$AB195,MATCH(Model!AX$12+Model!AX$13,Model!$X$14:$AB$14,FALSE))</f>
        <v>1</v>
      </c>
      <c r="AY195" s="23">
        <f>INDEX(Model!$R195:$V195,,MATCH(Model!AY$14,Model!$R$14:'Model'!$V$14,FALSE))*INDEX(Model!$X195:$AB195,MATCH(Model!AY$12+Model!AY$13,Model!$X$14:$AB$14,FALSE))</f>
        <v>1</v>
      </c>
      <c r="AZ195" s="23">
        <f>INDEX(Model!$R195:$V195,,MATCH(Model!AZ$14,Model!$R$14:'Model'!$V$14,FALSE))*INDEX(Model!$X195:$AB195,MATCH(Model!AZ$12+Model!AZ$13,Model!$X$14:$AB$14,FALSE))</f>
        <v>1</v>
      </c>
      <c r="BA195" s="23">
        <f>INDEX(Model!$R195:$V195,,MATCH(Model!BA$14,Model!$R$14:'Model'!$V$14,FALSE))*INDEX(Model!$X195:$AB195,MATCH(Model!BA$12+Model!BA$13,Model!$X$14:$AB$14,FALSE))</f>
        <v>0.75</v>
      </c>
      <c r="BB195" s="23">
        <f>INDEX(Model!$R195:$V195,,MATCH(Model!BB$14,Model!$R$14:'Model'!$V$14,FALSE))*INDEX(Model!$X195:$AB195,MATCH(Model!BB$12+Model!BB$13,Model!$X$14:$AB$14,FALSE))</f>
        <v>1</v>
      </c>
      <c r="BC195" s="23">
        <f>INDEX(Model!$R195:$V195,,MATCH(Model!BC$14,Model!$R$14:'Model'!$V$14,FALSE))*INDEX(Model!$X195:$AB195,MATCH(Model!BC$12+Model!BC$13,Model!$X$14:$AB$14,FALSE))</f>
        <v>1</v>
      </c>
      <c r="BD195" s="60"/>
      <c r="BE195" s="33">
        <f>Model!C195*1%</f>
        <v>221.09137450415685</v>
      </c>
      <c r="BF195" s="1"/>
      <c r="BG195" s="1"/>
      <c r="BH195" s="38">
        <f>IF(Model!$C195&lt;Model!CI$12,Model!CI$13,0)</f>
        <v>0</v>
      </c>
      <c r="BI195" s="38">
        <f>IF(Model!$C195&lt;Model!CJ$12,Model!CJ$13,0)</f>
        <v>0</v>
      </c>
      <c r="BJ195" s="38">
        <f>IF(Model!$C195&lt;Model!CK$12,Model!CK$13,0)</f>
        <v>0</v>
      </c>
      <c r="BK195" s="38">
        <f>IF(Model!$C195&lt;Model!CL$12,Model!CL$13,0)</f>
        <v>0</v>
      </c>
      <c r="BL195" s="38">
        <f>IF(Model!$C195&lt;Model!CM$12,Model!CM$13,0)</f>
        <v>0</v>
      </c>
      <c r="BM195" s="38">
        <f>IF(Model!$C195&lt;Model!CN$12,Model!CN$13,0)</f>
        <v>0</v>
      </c>
      <c r="BN195" s="38">
        <f>IF(Model!$C195&lt;Model!CO$12,Model!CO$13,0)</f>
        <v>0</v>
      </c>
      <c r="BO195" s="38">
        <f>IF(Model!$C195&lt;Model!CP$12,Model!CP$13,0)</f>
        <v>0</v>
      </c>
      <c r="BP195" s="38">
        <f>IF(Model!$C195&lt;Model!CQ$12,Model!CQ$13,0)</f>
        <v>0</v>
      </c>
      <c r="BQ195" s="38">
        <f>IF(Model!$C195&lt;Model!CR$12,Model!CR$13,0)</f>
        <v>0</v>
      </c>
      <c r="BR195" s="38">
        <f>IF(Model!$C195&lt;Model!CS$12,Model!CS$13,0)</f>
        <v>0</v>
      </c>
      <c r="BS195" s="38">
        <f>IF(Model!$C195&lt;Model!CT$12,Model!CT$13,0)</f>
        <v>0</v>
      </c>
      <c r="BT195" s="38">
        <f>IF(Model!$C195&lt;Model!CU$12,Model!CU$13,0)</f>
        <v>0</v>
      </c>
      <c r="BU195" s="38">
        <f>IF(Model!$C195&lt;Model!CV$12,Model!CV$13,0)</f>
        <v>0</v>
      </c>
      <c r="BV195" s="38">
        <f>IF(Model!$C195&lt;Model!CW$12,Model!CW$13,0)</f>
        <v>0</v>
      </c>
      <c r="BW195" s="38">
        <f>IF(Model!$C195&lt;Model!CX$12,Model!CX$13,0)</f>
        <v>0</v>
      </c>
      <c r="BX195" s="38">
        <f>IF(Model!$C195&lt;Model!CY$12,Model!CY$13,0)</f>
        <v>0</v>
      </c>
      <c r="BY195" s="38">
        <f>IF(Model!$C195&lt;Model!CZ$12,Model!CZ$13,0)</f>
        <v>0</v>
      </c>
      <c r="BZ195" s="38">
        <f>IF(Model!$C195&lt;Model!DA$12,Model!DA$13,0)</f>
        <v>0</v>
      </c>
      <c r="CA195" s="38">
        <f>IF(Model!$C195&lt;Model!DB$12,Model!DB$13,0)</f>
        <v>0</v>
      </c>
      <c r="CB195" s="38">
        <f>IF(Model!$C195&lt;Model!DC$12,Model!DC$13,0)</f>
        <v>0</v>
      </c>
      <c r="CC195" s="38">
        <f>IF(Model!$C195&lt;Model!DD$12,Model!DD$13,0)</f>
        <v>0</v>
      </c>
      <c r="CD195" s="38">
        <f>IF(Model!$C195&lt;Model!DE$12,Model!DE$13,0)</f>
        <v>0</v>
      </c>
      <c r="CE195" s="38">
        <f>IF(Model!$C195&lt;Model!DF$12,Model!DF$13,0)</f>
        <v>0</v>
      </c>
      <c r="CF195" s="38">
        <f>IF(Model!$C195&lt;Model!DG$12,Model!DG$13,0)</f>
        <v>0</v>
      </c>
      <c r="CG195" s="1"/>
      <c r="CH195" s="1"/>
      <c r="CI195" s="40">
        <f>Model!$BE195+Model!BH195-50</f>
        <v>171.09137450415685</v>
      </c>
      <c r="CJ195" s="40">
        <f>Model!$BE195+Model!BI195-50</f>
        <v>171.09137450415685</v>
      </c>
      <c r="CK195" s="40">
        <f>Model!$BE195+Model!BJ195-50</f>
        <v>171.09137450415685</v>
      </c>
      <c r="CL195" s="40">
        <f>Model!$BE195+Model!BK195-50</f>
        <v>171.09137450415685</v>
      </c>
      <c r="CM195" s="40">
        <f>Model!$BE195+Model!BL195-50</f>
        <v>171.09137450415685</v>
      </c>
      <c r="CN195" s="40">
        <f>Model!$BE195+Model!BM195-50</f>
        <v>171.09137450415685</v>
      </c>
      <c r="CO195" s="40">
        <f>Model!$BE195+Model!BN195-50</f>
        <v>171.09137450415685</v>
      </c>
      <c r="CP195" s="40">
        <f>Model!$BE195+Model!BO195-50</f>
        <v>171.09137450415685</v>
      </c>
      <c r="CQ195" s="40">
        <f>Model!$BE195+Model!BP195-50</f>
        <v>171.09137450415685</v>
      </c>
      <c r="CR195" s="40">
        <f>Model!$BE195+Model!BQ195-50</f>
        <v>171.09137450415685</v>
      </c>
      <c r="CS195" s="40">
        <f>Model!$BE195+Model!BR195-50</f>
        <v>171.09137450415685</v>
      </c>
      <c r="CT195" s="40">
        <f>Model!$BE195+Model!BS195-50</f>
        <v>171.09137450415685</v>
      </c>
      <c r="CU195" s="40">
        <f>Model!$BE195+Model!BT195-50</f>
        <v>171.09137450415685</v>
      </c>
      <c r="CV195" s="40">
        <f>Model!$BE195+Model!BU195-50</f>
        <v>171.09137450415685</v>
      </c>
      <c r="CW195" s="40">
        <f>Model!$BE195+Model!BV195-50</f>
        <v>171.09137450415685</v>
      </c>
      <c r="CX195" s="40">
        <f>Model!$BE195+Model!BW195-50</f>
        <v>171.09137450415685</v>
      </c>
      <c r="CY195" s="40">
        <f>Model!$BE195+Model!BX195-50</f>
        <v>171.09137450415685</v>
      </c>
      <c r="CZ195" s="40">
        <f>Model!$BE195+Model!BY195-50</f>
        <v>171.09137450415685</v>
      </c>
      <c r="DA195" s="40">
        <f>Model!$BE195+Model!BZ195-50</f>
        <v>171.09137450415685</v>
      </c>
      <c r="DB195" s="40">
        <f>Model!$BE195+Model!CA195-50</f>
        <v>171.09137450415685</v>
      </c>
      <c r="DC195" s="40">
        <f>Model!$BE195+Model!CB195-50</f>
        <v>171.09137450415685</v>
      </c>
      <c r="DD195" s="40">
        <f>Model!$BE195+Model!CC195-50</f>
        <v>171.09137450415685</v>
      </c>
      <c r="DE195" s="40">
        <f>Model!$BE195+Model!CD195-50</f>
        <v>171.09137450415685</v>
      </c>
      <c r="DF195" s="40">
        <f>Model!$BE195+Model!CE195-50</f>
        <v>171.09137450415685</v>
      </c>
      <c r="DG195" s="40">
        <f>Model!$BE195+Model!CF195-50</f>
        <v>171.09137450415685</v>
      </c>
      <c r="DH195" s="36"/>
      <c r="DI195" s="36"/>
      <c r="DJ195" s="40">
        <f>Model!AE195*Model!CI195</f>
        <v>171.09137450415685</v>
      </c>
      <c r="DK195" s="40">
        <f>Model!AF195*Model!CJ195</f>
        <v>171.09137450415685</v>
      </c>
      <c r="DL195" s="40">
        <f>Model!AG195*Model!CK195</f>
        <v>128.31853087811763</v>
      </c>
      <c r="DM195" s="40">
        <f>Model!AH195*Model!CL195</f>
        <v>171.09137450415685</v>
      </c>
      <c r="DN195" s="40">
        <f>Model!AI195*Model!CM195</f>
        <v>171.09137450415685</v>
      </c>
      <c r="DO195" s="40">
        <f>Model!AJ195*Model!CN195</f>
        <v>171.09137450415685</v>
      </c>
      <c r="DP195" s="40">
        <f>Model!AK195*Model!CO195</f>
        <v>171.09137450415685</v>
      </c>
      <c r="DQ195" s="40">
        <f>Model!AL195*Model!CP195</f>
        <v>128.31853087811763</v>
      </c>
      <c r="DR195" s="40">
        <f>Model!AM195*Model!CQ195</f>
        <v>171.09137450415685</v>
      </c>
      <c r="DS195" s="40">
        <f>Model!AN195*Model!CR195</f>
        <v>171.09137450415685</v>
      </c>
      <c r="DT195" s="40">
        <f>Model!AO195*Model!CS195</f>
        <v>171.09137450415685</v>
      </c>
      <c r="DU195" s="40">
        <f>Model!AP195*Model!CT195</f>
        <v>171.09137450415685</v>
      </c>
      <c r="DV195" s="40">
        <f>Model!AQ195*Model!CU195</f>
        <v>128.31853087811763</v>
      </c>
      <c r="DW195" s="40">
        <f>Model!AR195*Model!CV195</f>
        <v>171.09137450415685</v>
      </c>
      <c r="DX195" s="40">
        <f>Model!AS195*Model!CW195</f>
        <v>171.09137450415685</v>
      </c>
      <c r="DY195" s="40">
        <f>Model!AT195*Model!CX195</f>
        <v>171.09137450415685</v>
      </c>
      <c r="DZ195" s="40">
        <f>Model!AU195*Model!CY195</f>
        <v>171.09137450415685</v>
      </c>
      <c r="EA195" s="40">
        <f>Model!AV195*Model!CZ195</f>
        <v>128.31853087811763</v>
      </c>
      <c r="EB195" s="40">
        <f>Model!AW195*Model!DA195</f>
        <v>171.09137450415685</v>
      </c>
      <c r="EC195" s="40">
        <f>Model!AX195*Model!DB195</f>
        <v>171.09137450415685</v>
      </c>
      <c r="ED195" s="40">
        <f>Model!AY195*Model!DC195</f>
        <v>171.09137450415685</v>
      </c>
      <c r="EE195" s="40">
        <f>Model!AZ195*Model!DD195</f>
        <v>171.09137450415685</v>
      </c>
      <c r="EF195" s="40">
        <f>Model!BA195*Model!DE195</f>
        <v>128.31853087811763</v>
      </c>
      <c r="EG195" s="40">
        <f>Model!BB195*Model!DF195</f>
        <v>171.09137450415685</v>
      </c>
      <c r="EH195" s="40">
        <f>Model!BC195*Model!DG195</f>
        <v>171.09137450415685</v>
      </c>
      <c r="EI195" s="36"/>
      <c r="EJ195" s="36"/>
      <c r="EK195" s="36"/>
      <c r="EL195" s="36"/>
      <c r="EM195" s="36"/>
      <c r="EN195" s="36"/>
      <c r="EO195" s="36"/>
      <c r="EP195" s="36"/>
      <c r="EQ195" s="36"/>
      <c r="ER195" s="36"/>
      <c r="ES195" s="36"/>
      <c r="ET195" s="36"/>
      <c r="EU195" s="36"/>
    </row>
    <row r="196" spans="1:151">
      <c r="A196">
        <v>1100</v>
      </c>
      <c r="B196" s="29">
        <f>INDEX('Customer Longevity'!$A$7:$A$206,MATCH(Scratch!A196,'Customer Longevity'!$B$7:$B$206,0))</f>
        <v>4.2836625603623641</v>
      </c>
      <c r="C196" s="3">
        <f ca="1">VLOOKUP(A196,'Average Balance'!A:B,2,FALSE)</f>
        <v>9073.6591917119149</v>
      </c>
      <c r="D196" s="3"/>
      <c r="E196" s="29">
        <f>INDEX('Distance to Each Branch'!$C$7:$C$806,MATCH(Scratch!$A196&amp;Scratch!E$14,'Distance to Each Branch'!$K$7:$K$806,0))</f>
        <v>1.8718494134191985</v>
      </c>
      <c r="F196" s="29">
        <f>INDEX('Distance to Each Branch'!$C$7:$C$806,MATCH(Scratch!$A196&amp;Scratch!F$14,'Distance to Each Branch'!$K$7:$K$806,0))</f>
        <v>3.376150344969655</v>
      </c>
      <c r="G196" s="29">
        <f>INDEX('Distance to Each Branch'!$C$7:$C$806,MATCH(Scratch!$A196&amp;Scratch!G$14,'Distance to Each Branch'!$K$7:$K$806,0))</f>
        <v>1.0548789588709102</v>
      </c>
      <c r="H196" s="29">
        <f>INDEX('Distance to Each Branch'!$C$7:$C$806,MATCH(Scratch!$A196&amp;Scratch!H$14,'Distance to Each Branch'!$K$7:$K$806,0))</f>
        <v>3.5020468774506712</v>
      </c>
      <c r="I196" s="29" t="str">
        <f t="shared" si="28"/>
        <v>Branch C</v>
      </c>
      <c r="K196" s="34">
        <f>MIN(Model!E196:'Model'!H196)</f>
        <v>1.0548789588709102</v>
      </c>
      <c r="L196" s="34">
        <v>0</v>
      </c>
      <c r="M196" s="29">
        <f>IF(Model!E196=Model!$K196,SMALL(Model!$E196:'Model'!$H196,2)-Model!$K196,0)</f>
        <v>0</v>
      </c>
      <c r="N196" s="29">
        <f>IF(Model!F196=Model!$K196,SMALL(Model!$E196:'Model'!$H196,2)-Model!$K196,0)</f>
        <v>0</v>
      </c>
      <c r="O196" s="29">
        <f>IF(Model!G196=Model!$K196,SMALL(Model!$E196:'Model'!$H196,2)-Model!$K196,0)</f>
        <v>0.81697045454828832</v>
      </c>
      <c r="P196" s="29">
        <f>IF(Model!H196=Model!$K196,SMALL(Model!$E196:'Model'!$H196,2)-Model!$K196,0)</f>
        <v>0</v>
      </c>
      <c r="R196" s="23">
        <v>1</v>
      </c>
      <c r="S196" s="23">
        <f>(1-IF(Model!M196=0,0,INDEX('Branch Closure Driven Attrition'!$D$9:$G$12,MATCH(Model!$B196,'Branch Closure Driven Attrition'!$C$9:$C$12,TRUE),MATCH(Model!M196,'Branch Closure Driven Attrition'!$D$8:$G$8,TRUE))))</f>
        <v>1</v>
      </c>
      <c r="T196" s="23">
        <f>(1-IF(Model!N196=0,0,INDEX('Branch Closure Driven Attrition'!$D$9:$G$12,MATCH(Model!$B196,'Branch Closure Driven Attrition'!$C$9:$C$12,TRUE),MATCH(Model!N196,'Branch Closure Driven Attrition'!$D$8:$G$8,TRUE))))</f>
        <v>1</v>
      </c>
      <c r="U196" s="23">
        <f>(1-IF(Model!O196=0,0,INDEX('Branch Closure Driven Attrition'!$D$9:$G$12,MATCH(Model!$B196,'Branch Closure Driven Attrition'!$C$9:$C$12,TRUE),MATCH(Model!O196,'Branch Closure Driven Attrition'!$D$8:$G$8,TRUE))))</f>
        <v>0.65</v>
      </c>
      <c r="V196" s="23">
        <f>(1-IF(Model!P196=0,0,INDEX('Branch Closure Driven Attrition'!$D$9:$G$12,MATCH(Model!$B196,'Branch Closure Driven Attrition'!$C$9:$C$12,TRUE),MATCH(Model!P196,'Branch Closure Driven Attrition'!$D$8:$G$8,TRUE))))</f>
        <v>1</v>
      </c>
      <c r="W196" s="29"/>
      <c r="X196" s="23">
        <f>Model!R196</f>
        <v>1</v>
      </c>
      <c r="Y196" s="23">
        <f>IF(Model!$C196&lt;'Fee Driven Attrition'!$I$8,1-IF(Model!Y$13='Fee Driven Attrition'!$J$7,'Fee Driven Attrition'!$J$8,'Fee Driven Attrition'!$K$8),1)</f>
        <v>0.9</v>
      </c>
      <c r="Z196" s="23">
        <f>IF(Model!$C196&lt;'Fee Driven Attrition'!$I$9,1-IF(Model!Z$13='Fee Driven Attrition'!$J$7,'Fee Driven Attrition'!$J$9,'Fee Driven Attrition'!$K$9),1)</f>
        <v>0.95</v>
      </c>
      <c r="AA196" s="23">
        <f>IF(Model!$C196&lt;'Fee Driven Attrition'!$I$8,1-IF(Model!AA$13='Fee Driven Attrition'!$J$7,'Fee Driven Attrition'!$J$8,'Fee Driven Attrition'!$K$8),1)</f>
        <v>0.8</v>
      </c>
      <c r="AB196" s="23">
        <f>IF(Model!$C196&lt;'Fee Driven Attrition'!$I$9,1-IF(Model!AB$13='Fee Driven Attrition'!$J$7,'Fee Driven Attrition'!$J$9,'Fee Driven Attrition'!$K$9),1)</f>
        <v>0.85</v>
      </c>
      <c r="AC196" s="29"/>
      <c r="AD196" s="23"/>
      <c r="AE196" s="23">
        <f>INDEX(Model!$R196:$V196,,MATCH(Model!AE$14,Model!$R$14:'Model'!$V$14,FALSE))*INDEX(Model!$X196:$AB196,MATCH(Model!AE$12+Model!AE$13,Model!$X$14:$AB$14,FALSE))</f>
        <v>1</v>
      </c>
      <c r="AF196" s="23">
        <f>INDEX(Model!$R196:$V196,,MATCH(Model!AF$14,Model!$R$14:'Model'!$V$14,FALSE))*INDEX(Model!$X196:$AB196,MATCH(Model!AF$12+Model!AF$13,Model!$X$14:$AB$14,FALSE))</f>
        <v>1</v>
      </c>
      <c r="AG196" s="23">
        <f>INDEX(Model!$R196:$V196,,MATCH(Model!AG$14,Model!$R$14:'Model'!$V$14,FALSE))*INDEX(Model!$X196:$AB196,MATCH(Model!AG$12+Model!AG$13,Model!$X$14:$AB$14,FALSE))</f>
        <v>1</v>
      </c>
      <c r="AH196" s="23">
        <f>INDEX(Model!$R196:$V196,,MATCH(Model!AH$14,Model!$R$14:'Model'!$V$14,FALSE))*INDEX(Model!$X196:$AB196,MATCH(Model!AH$12+Model!AH$13,Model!$X$14:$AB$14,FALSE))</f>
        <v>0.65</v>
      </c>
      <c r="AI196" s="23">
        <f>INDEX(Model!$R196:$V196,,MATCH(Model!AI$14,Model!$R$14:'Model'!$V$14,FALSE))*INDEX(Model!$X196:$AB196,MATCH(Model!AI$12+Model!AI$13,Model!$X$14:$AB$14,FALSE))</f>
        <v>1</v>
      </c>
      <c r="AJ196" s="23">
        <f>INDEX(Model!$R196:$V196,,MATCH(Model!AJ$14,Model!$R$14:'Model'!$V$14,FALSE))*INDEX(Model!$X196:$AB196,MATCH(Model!AJ$12+Model!AJ$13,Model!$X$14:$AB$14,FALSE))</f>
        <v>0.9</v>
      </c>
      <c r="AK196" s="23">
        <f>INDEX(Model!$R196:$V196,,MATCH(Model!AK$14,Model!$R$14:'Model'!$V$14,FALSE))*INDEX(Model!$X196:$AB196,MATCH(Model!AK$12+Model!AK$13,Model!$X$14:$AB$14,FALSE))</f>
        <v>0.9</v>
      </c>
      <c r="AL196" s="23">
        <f>INDEX(Model!$R196:$V196,,MATCH(Model!AL$14,Model!$R$14:'Model'!$V$14,FALSE))*INDEX(Model!$X196:$AB196,MATCH(Model!AL$12+Model!AL$13,Model!$X$14:$AB$14,FALSE))</f>
        <v>0.9</v>
      </c>
      <c r="AM196" s="23">
        <f>INDEX(Model!$R196:$V196,,MATCH(Model!AM$14,Model!$R$14:'Model'!$V$14,FALSE))*INDEX(Model!$X196:$AB196,MATCH(Model!AM$12+Model!AM$13,Model!$X$14:$AB$14,FALSE))</f>
        <v>0.58500000000000008</v>
      </c>
      <c r="AN196" s="23">
        <f>INDEX(Model!$R196:$V196,,MATCH(Model!AN$14,Model!$R$14:'Model'!$V$14,FALSE))*INDEX(Model!$X196:$AB196,MATCH(Model!AN$12+Model!AN$13,Model!$X$14:$AB$14,FALSE))</f>
        <v>0.9</v>
      </c>
      <c r="AO196" s="23">
        <f>INDEX(Model!$R196:$V196,,MATCH(Model!AO$14,Model!$R$14:'Model'!$V$14,FALSE))*INDEX(Model!$X196:$AB196,MATCH(Model!AO$12+Model!AO$13,Model!$X$14:$AB$14,FALSE))</f>
        <v>0.95</v>
      </c>
      <c r="AP196" s="23">
        <f>INDEX(Model!$R196:$V196,,MATCH(Model!AP$14,Model!$R$14:'Model'!$V$14,FALSE))*INDEX(Model!$X196:$AB196,MATCH(Model!AP$12+Model!AP$13,Model!$X$14:$AB$14,FALSE))</f>
        <v>0.95</v>
      </c>
      <c r="AQ196" s="23">
        <f>INDEX(Model!$R196:$V196,,MATCH(Model!AQ$14,Model!$R$14:'Model'!$V$14,FALSE))*INDEX(Model!$X196:$AB196,MATCH(Model!AQ$12+Model!AQ$13,Model!$X$14:$AB$14,FALSE))</f>
        <v>0.95</v>
      </c>
      <c r="AR196" s="23">
        <f>INDEX(Model!$R196:$V196,,MATCH(Model!AR$14,Model!$R$14:'Model'!$V$14,FALSE))*INDEX(Model!$X196:$AB196,MATCH(Model!AR$12+Model!AR$13,Model!$X$14:$AB$14,FALSE))</f>
        <v>0.61749999999999994</v>
      </c>
      <c r="AS196" s="23">
        <f>INDEX(Model!$R196:$V196,,MATCH(Model!AS$14,Model!$R$14:'Model'!$V$14,FALSE))*INDEX(Model!$X196:$AB196,MATCH(Model!AS$12+Model!AS$13,Model!$X$14:$AB$14,FALSE))</f>
        <v>0.95</v>
      </c>
      <c r="AT196" s="23">
        <f>INDEX(Model!$R196:$V196,,MATCH(Model!AT$14,Model!$R$14:'Model'!$V$14,FALSE))*INDEX(Model!$X196:$AB196,MATCH(Model!AT$12+Model!AT$13,Model!$X$14:$AB$14,FALSE))</f>
        <v>0.8</v>
      </c>
      <c r="AU196" s="23">
        <f>INDEX(Model!$R196:$V196,,MATCH(Model!AU$14,Model!$R$14:'Model'!$V$14,FALSE))*INDEX(Model!$X196:$AB196,MATCH(Model!AU$12+Model!AU$13,Model!$X$14:$AB$14,FALSE))</f>
        <v>0.8</v>
      </c>
      <c r="AV196" s="23">
        <f>INDEX(Model!$R196:$V196,,MATCH(Model!AV$14,Model!$R$14:'Model'!$V$14,FALSE))*INDEX(Model!$X196:$AB196,MATCH(Model!AV$12+Model!AV$13,Model!$X$14:$AB$14,FALSE))</f>
        <v>0.8</v>
      </c>
      <c r="AW196" s="23">
        <f>INDEX(Model!$R196:$V196,,MATCH(Model!AW$14,Model!$R$14:'Model'!$V$14,FALSE))*INDEX(Model!$X196:$AB196,MATCH(Model!AW$12+Model!AW$13,Model!$X$14:$AB$14,FALSE))</f>
        <v>0.52</v>
      </c>
      <c r="AX196" s="23">
        <f>INDEX(Model!$R196:$V196,,MATCH(Model!AX$14,Model!$R$14:'Model'!$V$14,FALSE))*INDEX(Model!$X196:$AB196,MATCH(Model!AX$12+Model!AX$13,Model!$X$14:$AB$14,FALSE))</f>
        <v>0.8</v>
      </c>
      <c r="AY196" s="23">
        <f>INDEX(Model!$R196:$V196,,MATCH(Model!AY$14,Model!$R$14:'Model'!$V$14,FALSE))*INDEX(Model!$X196:$AB196,MATCH(Model!AY$12+Model!AY$13,Model!$X$14:$AB$14,FALSE))</f>
        <v>0.85</v>
      </c>
      <c r="AZ196" s="23">
        <f>INDEX(Model!$R196:$V196,,MATCH(Model!AZ$14,Model!$R$14:'Model'!$V$14,FALSE))*INDEX(Model!$X196:$AB196,MATCH(Model!AZ$12+Model!AZ$13,Model!$X$14:$AB$14,FALSE))</f>
        <v>0.85</v>
      </c>
      <c r="BA196" s="23">
        <f>INDEX(Model!$R196:$V196,,MATCH(Model!BA$14,Model!$R$14:'Model'!$V$14,FALSE))*INDEX(Model!$X196:$AB196,MATCH(Model!BA$12+Model!BA$13,Model!$X$14:$AB$14,FALSE))</f>
        <v>0.85</v>
      </c>
      <c r="BB196" s="23">
        <f>INDEX(Model!$R196:$V196,,MATCH(Model!BB$14,Model!$R$14:'Model'!$V$14,FALSE))*INDEX(Model!$X196:$AB196,MATCH(Model!BB$12+Model!BB$13,Model!$X$14:$AB$14,FALSE))</f>
        <v>0.55249999999999999</v>
      </c>
      <c r="BC196" s="23">
        <f>INDEX(Model!$R196:$V196,,MATCH(Model!BC$14,Model!$R$14:'Model'!$V$14,FALSE))*INDEX(Model!$X196:$AB196,MATCH(Model!BC$12+Model!BC$13,Model!$X$14:$AB$14,FALSE))</f>
        <v>0.85</v>
      </c>
      <c r="BD196" s="60"/>
      <c r="BE196" s="33">
        <f>Model!C196*1%</f>
        <v>90.736591917119156</v>
      </c>
      <c r="BF196" s="1"/>
      <c r="BG196" s="1"/>
      <c r="BH196" s="38">
        <f>IF(Model!$C196&lt;Model!CI$12,Model!CI$13,0)</f>
        <v>0</v>
      </c>
      <c r="BI196" s="38">
        <f>IF(Model!$C196&lt;Model!CJ$12,Model!CJ$13,0)</f>
        <v>0</v>
      </c>
      <c r="BJ196" s="38">
        <f>IF(Model!$C196&lt;Model!CK$12,Model!CK$13,0)</f>
        <v>0</v>
      </c>
      <c r="BK196" s="38">
        <f>IF(Model!$C196&lt;Model!CL$12,Model!CL$13,0)</f>
        <v>0</v>
      </c>
      <c r="BL196" s="38">
        <f>IF(Model!$C196&lt;Model!CM$12,Model!CM$13,0)</f>
        <v>0</v>
      </c>
      <c r="BM196" s="38">
        <f>IF(Model!$C196&lt;Model!CN$12,Model!CN$13,0)</f>
        <v>40</v>
      </c>
      <c r="BN196" s="38">
        <f>IF(Model!$C196&lt;Model!CO$12,Model!CO$13,0)</f>
        <v>40</v>
      </c>
      <c r="BO196" s="38">
        <f>IF(Model!$C196&lt;Model!CP$12,Model!CP$13,0)</f>
        <v>40</v>
      </c>
      <c r="BP196" s="38">
        <f>IF(Model!$C196&lt;Model!CQ$12,Model!CQ$13,0)</f>
        <v>40</v>
      </c>
      <c r="BQ196" s="38">
        <f>IF(Model!$C196&lt;Model!CR$12,Model!CR$13,0)</f>
        <v>40</v>
      </c>
      <c r="BR196" s="38">
        <f>IF(Model!$C196&lt;Model!CS$12,Model!CS$13,0)</f>
        <v>40</v>
      </c>
      <c r="BS196" s="38">
        <f>IF(Model!$C196&lt;Model!CT$12,Model!CT$13,0)</f>
        <v>40</v>
      </c>
      <c r="BT196" s="38">
        <f>IF(Model!$C196&lt;Model!CU$12,Model!CU$13,0)</f>
        <v>40</v>
      </c>
      <c r="BU196" s="38">
        <f>IF(Model!$C196&lt;Model!CV$12,Model!CV$13,0)</f>
        <v>40</v>
      </c>
      <c r="BV196" s="38">
        <f>IF(Model!$C196&lt;Model!CW$12,Model!CW$13,0)</f>
        <v>40</v>
      </c>
      <c r="BW196" s="38">
        <f>IF(Model!$C196&lt;Model!CX$12,Model!CX$13,0)</f>
        <v>60</v>
      </c>
      <c r="BX196" s="38">
        <f>IF(Model!$C196&lt;Model!CY$12,Model!CY$13,0)</f>
        <v>60</v>
      </c>
      <c r="BY196" s="38">
        <f>IF(Model!$C196&lt;Model!CZ$12,Model!CZ$13,0)</f>
        <v>60</v>
      </c>
      <c r="BZ196" s="38">
        <f>IF(Model!$C196&lt;Model!DA$12,Model!DA$13,0)</f>
        <v>60</v>
      </c>
      <c r="CA196" s="38">
        <f>IF(Model!$C196&lt;Model!DB$12,Model!DB$13,0)</f>
        <v>60</v>
      </c>
      <c r="CB196" s="38">
        <f>IF(Model!$C196&lt;Model!DC$12,Model!DC$13,0)</f>
        <v>60</v>
      </c>
      <c r="CC196" s="38">
        <f>IF(Model!$C196&lt;Model!DD$12,Model!DD$13,0)</f>
        <v>60</v>
      </c>
      <c r="CD196" s="38">
        <f>IF(Model!$C196&lt;Model!DE$12,Model!DE$13,0)</f>
        <v>60</v>
      </c>
      <c r="CE196" s="38">
        <f>IF(Model!$C196&lt;Model!DF$12,Model!DF$13,0)</f>
        <v>60</v>
      </c>
      <c r="CF196" s="38">
        <f>IF(Model!$C196&lt;Model!DG$12,Model!DG$13,0)</f>
        <v>60</v>
      </c>
      <c r="CG196" s="1"/>
      <c r="CH196" s="1"/>
      <c r="CI196" s="40">
        <f>Model!$BE196+Model!BH196-50</f>
        <v>40.736591917119156</v>
      </c>
      <c r="CJ196" s="40">
        <f>Model!$BE196+Model!BI196-50</f>
        <v>40.736591917119156</v>
      </c>
      <c r="CK196" s="40">
        <f>Model!$BE196+Model!BJ196-50</f>
        <v>40.736591917119156</v>
      </c>
      <c r="CL196" s="40">
        <f>Model!$BE196+Model!BK196-50</f>
        <v>40.736591917119156</v>
      </c>
      <c r="CM196" s="40">
        <f>Model!$BE196+Model!BL196-50</f>
        <v>40.736591917119156</v>
      </c>
      <c r="CN196" s="40">
        <f>Model!$BE196+Model!BM196-50</f>
        <v>80.736591917119142</v>
      </c>
      <c r="CO196" s="40">
        <f>Model!$BE196+Model!BN196-50</f>
        <v>80.736591917119142</v>
      </c>
      <c r="CP196" s="40">
        <f>Model!$BE196+Model!BO196-50</f>
        <v>80.736591917119142</v>
      </c>
      <c r="CQ196" s="40">
        <f>Model!$BE196+Model!BP196-50</f>
        <v>80.736591917119142</v>
      </c>
      <c r="CR196" s="40">
        <f>Model!$BE196+Model!BQ196-50</f>
        <v>80.736591917119142</v>
      </c>
      <c r="CS196" s="40">
        <f>Model!$BE196+Model!BR196-50</f>
        <v>80.736591917119142</v>
      </c>
      <c r="CT196" s="40">
        <f>Model!$BE196+Model!BS196-50</f>
        <v>80.736591917119142</v>
      </c>
      <c r="CU196" s="40">
        <f>Model!$BE196+Model!BT196-50</f>
        <v>80.736591917119142</v>
      </c>
      <c r="CV196" s="40">
        <f>Model!$BE196+Model!BU196-50</f>
        <v>80.736591917119142</v>
      </c>
      <c r="CW196" s="40">
        <f>Model!$BE196+Model!BV196-50</f>
        <v>80.736591917119142</v>
      </c>
      <c r="CX196" s="40">
        <f>Model!$BE196+Model!BW196-50</f>
        <v>100.73659191711914</v>
      </c>
      <c r="CY196" s="40">
        <f>Model!$BE196+Model!BX196-50</f>
        <v>100.73659191711914</v>
      </c>
      <c r="CZ196" s="40">
        <f>Model!$BE196+Model!BY196-50</f>
        <v>100.73659191711914</v>
      </c>
      <c r="DA196" s="40">
        <f>Model!$BE196+Model!BZ196-50</f>
        <v>100.73659191711914</v>
      </c>
      <c r="DB196" s="40">
        <f>Model!$BE196+Model!CA196-50</f>
        <v>100.73659191711914</v>
      </c>
      <c r="DC196" s="40">
        <f>Model!$BE196+Model!CB196-50</f>
        <v>100.73659191711914</v>
      </c>
      <c r="DD196" s="40">
        <f>Model!$BE196+Model!CC196-50</f>
        <v>100.73659191711914</v>
      </c>
      <c r="DE196" s="40">
        <f>Model!$BE196+Model!CD196-50</f>
        <v>100.73659191711914</v>
      </c>
      <c r="DF196" s="40">
        <f>Model!$BE196+Model!CE196-50</f>
        <v>100.73659191711914</v>
      </c>
      <c r="DG196" s="40">
        <f>Model!$BE196+Model!CF196-50</f>
        <v>100.73659191711914</v>
      </c>
      <c r="DH196" s="36"/>
      <c r="DI196" s="36"/>
      <c r="DJ196" s="40">
        <f>Model!AE196*Model!CI196</f>
        <v>40.736591917119156</v>
      </c>
      <c r="DK196" s="40">
        <f>Model!AF196*Model!CJ196</f>
        <v>40.736591917119156</v>
      </c>
      <c r="DL196" s="40">
        <f>Model!AG196*Model!CK196</f>
        <v>40.736591917119156</v>
      </c>
      <c r="DM196" s="40">
        <f>Model!AH196*Model!CL196</f>
        <v>26.478784746127452</v>
      </c>
      <c r="DN196" s="40">
        <f>Model!AI196*Model!CM196</f>
        <v>40.736591917119156</v>
      </c>
      <c r="DO196" s="40">
        <f>Model!AJ196*Model!CN196</f>
        <v>72.662932725407231</v>
      </c>
      <c r="DP196" s="40">
        <f>Model!AK196*Model!CO196</f>
        <v>72.662932725407231</v>
      </c>
      <c r="DQ196" s="40">
        <f>Model!AL196*Model!CP196</f>
        <v>72.662932725407231</v>
      </c>
      <c r="DR196" s="40">
        <f>Model!AM196*Model!CQ196</f>
        <v>47.230906271514705</v>
      </c>
      <c r="DS196" s="40">
        <f>Model!AN196*Model!CR196</f>
        <v>72.662932725407231</v>
      </c>
      <c r="DT196" s="40">
        <f>Model!AO196*Model!CS196</f>
        <v>76.699762321263179</v>
      </c>
      <c r="DU196" s="40">
        <f>Model!AP196*Model!CT196</f>
        <v>76.699762321263179</v>
      </c>
      <c r="DV196" s="40">
        <f>Model!AQ196*Model!CU196</f>
        <v>76.699762321263179</v>
      </c>
      <c r="DW196" s="40">
        <f>Model!AR196*Model!CV196</f>
        <v>49.854845508821064</v>
      </c>
      <c r="DX196" s="40">
        <f>Model!AS196*Model!CW196</f>
        <v>76.699762321263179</v>
      </c>
      <c r="DY196" s="40">
        <f>Model!AT196*Model!CX196</f>
        <v>80.589273533695319</v>
      </c>
      <c r="DZ196" s="40">
        <f>Model!AU196*Model!CY196</f>
        <v>80.589273533695319</v>
      </c>
      <c r="EA196" s="40">
        <f>Model!AV196*Model!CZ196</f>
        <v>80.589273533695319</v>
      </c>
      <c r="EB196" s="40">
        <f>Model!AW196*Model!DA196</f>
        <v>52.383027796901956</v>
      </c>
      <c r="EC196" s="40">
        <f>Model!AX196*Model!DB196</f>
        <v>80.589273533695319</v>
      </c>
      <c r="ED196" s="40">
        <f>Model!AY196*Model!DC196</f>
        <v>85.626103129551268</v>
      </c>
      <c r="EE196" s="40">
        <f>Model!AZ196*Model!DD196</f>
        <v>85.626103129551268</v>
      </c>
      <c r="EF196" s="40">
        <f>Model!BA196*Model!DE196</f>
        <v>85.626103129551268</v>
      </c>
      <c r="EG196" s="40">
        <f>Model!BB196*Model!DF196</f>
        <v>55.656967034208328</v>
      </c>
      <c r="EH196" s="40">
        <f>Model!BC196*Model!DG196</f>
        <v>85.626103129551268</v>
      </c>
      <c r="EI196" s="36"/>
      <c r="EJ196" s="36"/>
      <c r="EK196" s="36"/>
      <c r="EL196" s="36"/>
      <c r="EM196" s="36"/>
      <c r="EN196" s="36"/>
      <c r="EO196" s="36"/>
      <c r="EP196" s="36"/>
      <c r="EQ196" s="36"/>
      <c r="ER196" s="36"/>
      <c r="ES196" s="36"/>
      <c r="ET196" s="36"/>
      <c r="EU196" s="36"/>
    </row>
    <row r="197" spans="1:151">
      <c r="A197">
        <v>1167</v>
      </c>
      <c r="B197" s="29">
        <f>INDEX('Customer Longevity'!$A$7:$A$206,MATCH(Scratch!A197,'Customer Longevity'!$B$7:$B$206,0))</f>
        <v>12.353768718720229</v>
      </c>
      <c r="C197" s="3">
        <f ca="1">VLOOKUP(A197,'Average Balance'!A:B,2,FALSE)</f>
        <v>10955.37994488537</v>
      </c>
      <c r="D197" s="3"/>
      <c r="E197" s="29">
        <f>INDEX('Distance to Each Branch'!$C$7:$C$806,MATCH(Scratch!$A197&amp;Scratch!E$14,'Distance to Each Branch'!$K$7:$K$806,0))</f>
        <v>2.265806897429048</v>
      </c>
      <c r="F197" s="29">
        <f>INDEX('Distance to Each Branch'!$C$7:$C$806,MATCH(Scratch!$A197&amp;Scratch!F$14,'Distance to Each Branch'!$K$7:$K$806,0))</f>
        <v>5.127687218839359</v>
      </c>
      <c r="G197" s="29">
        <f>INDEX('Distance to Each Branch'!$C$7:$C$806,MATCH(Scratch!$A197&amp;Scratch!G$14,'Distance to Each Branch'!$K$7:$K$806,0))</f>
        <v>1.5125287792614621</v>
      </c>
      <c r="H197" s="29">
        <f>INDEX('Distance to Each Branch'!$C$7:$C$806,MATCH(Scratch!$A197&amp;Scratch!H$14,'Distance to Each Branch'!$K$7:$K$806,0))</f>
        <v>4.538547933881242</v>
      </c>
      <c r="I197" s="29" t="str">
        <f t="shared" si="28"/>
        <v>Branch C</v>
      </c>
      <c r="K197" s="34">
        <f>MIN(Model!E197:'Model'!H197)</f>
        <v>1.5125287792614621</v>
      </c>
      <c r="L197" s="34">
        <v>0</v>
      </c>
      <c r="M197" s="29">
        <f>IF(Model!E197=Model!$K197,SMALL(Model!$E197:'Model'!$H197,2)-Model!$K197,0)</f>
        <v>0</v>
      </c>
      <c r="N197" s="29">
        <f>IF(Model!F197=Model!$K197,SMALL(Model!$E197:'Model'!$H197,2)-Model!$K197,0)</f>
        <v>0</v>
      </c>
      <c r="O197" s="29">
        <f>IF(Model!G197=Model!$K197,SMALL(Model!$E197:'Model'!$H197,2)-Model!$K197,0)</f>
        <v>0.75327811816758583</v>
      </c>
      <c r="P197" s="29">
        <f>IF(Model!H197=Model!$K197,SMALL(Model!$E197:'Model'!$H197,2)-Model!$K197,0)</f>
        <v>0</v>
      </c>
      <c r="R197" s="23">
        <v>1</v>
      </c>
      <c r="S197" s="23">
        <f>(1-IF(Model!M197=0,0,INDEX('Branch Closure Driven Attrition'!$D$9:$G$12,MATCH(Model!$B197,'Branch Closure Driven Attrition'!$C$9:$C$12,TRUE),MATCH(Model!M197,'Branch Closure Driven Attrition'!$D$8:$G$8,TRUE))))</f>
        <v>1</v>
      </c>
      <c r="T197" s="23">
        <f>(1-IF(Model!N197=0,0,INDEX('Branch Closure Driven Attrition'!$D$9:$G$12,MATCH(Model!$B197,'Branch Closure Driven Attrition'!$C$9:$C$12,TRUE),MATCH(Model!N197,'Branch Closure Driven Attrition'!$D$8:$G$8,TRUE))))</f>
        <v>1</v>
      </c>
      <c r="U197" s="23">
        <f>(1-IF(Model!O197=0,0,INDEX('Branch Closure Driven Attrition'!$D$9:$G$12,MATCH(Model!$B197,'Branch Closure Driven Attrition'!$C$9:$C$12,TRUE),MATCH(Model!O197,'Branch Closure Driven Attrition'!$D$8:$G$8,TRUE))))</f>
        <v>0.7</v>
      </c>
      <c r="V197" s="23">
        <f>(1-IF(Model!P197=0,0,INDEX('Branch Closure Driven Attrition'!$D$9:$G$12,MATCH(Model!$B197,'Branch Closure Driven Attrition'!$C$9:$C$12,TRUE),MATCH(Model!P197,'Branch Closure Driven Attrition'!$D$8:$G$8,TRUE))))</f>
        <v>1</v>
      </c>
      <c r="W197" s="29"/>
      <c r="X197" s="23">
        <f>Model!R197</f>
        <v>1</v>
      </c>
      <c r="Y197" s="23">
        <f>IF(Model!$C197&lt;'Fee Driven Attrition'!$I$8,1-IF(Model!Y$13='Fee Driven Attrition'!$J$7,'Fee Driven Attrition'!$J$8,'Fee Driven Attrition'!$K$8),1)</f>
        <v>0.9</v>
      </c>
      <c r="Z197" s="23">
        <f>IF(Model!$C197&lt;'Fee Driven Attrition'!$I$9,1-IF(Model!Z$13='Fee Driven Attrition'!$J$7,'Fee Driven Attrition'!$J$9,'Fee Driven Attrition'!$K$9),1)</f>
        <v>0.95</v>
      </c>
      <c r="AA197" s="23">
        <f>IF(Model!$C197&lt;'Fee Driven Attrition'!$I$8,1-IF(Model!AA$13='Fee Driven Attrition'!$J$7,'Fee Driven Attrition'!$J$8,'Fee Driven Attrition'!$K$8),1)</f>
        <v>0.8</v>
      </c>
      <c r="AB197" s="23">
        <f>IF(Model!$C197&lt;'Fee Driven Attrition'!$I$9,1-IF(Model!AB$13='Fee Driven Attrition'!$J$7,'Fee Driven Attrition'!$J$9,'Fee Driven Attrition'!$K$9),1)</f>
        <v>0.85</v>
      </c>
      <c r="AC197" s="29"/>
      <c r="AD197" s="23"/>
      <c r="AE197" s="23">
        <f>INDEX(Model!$R197:$V197,,MATCH(Model!AE$14,Model!$R$14:'Model'!$V$14,FALSE))*INDEX(Model!$X197:$AB197,MATCH(Model!AE$12+Model!AE$13,Model!$X$14:$AB$14,FALSE))</f>
        <v>1</v>
      </c>
      <c r="AF197" s="23">
        <f>INDEX(Model!$R197:$V197,,MATCH(Model!AF$14,Model!$R$14:'Model'!$V$14,FALSE))*INDEX(Model!$X197:$AB197,MATCH(Model!AF$12+Model!AF$13,Model!$X$14:$AB$14,FALSE))</f>
        <v>1</v>
      </c>
      <c r="AG197" s="23">
        <f>INDEX(Model!$R197:$V197,,MATCH(Model!AG$14,Model!$R$14:'Model'!$V$14,FALSE))*INDEX(Model!$X197:$AB197,MATCH(Model!AG$12+Model!AG$13,Model!$X$14:$AB$14,FALSE))</f>
        <v>1</v>
      </c>
      <c r="AH197" s="23">
        <f>INDEX(Model!$R197:$V197,,MATCH(Model!AH$14,Model!$R$14:'Model'!$V$14,FALSE))*INDEX(Model!$X197:$AB197,MATCH(Model!AH$12+Model!AH$13,Model!$X$14:$AB$14,FALSE))</f>
        <v>0.7</v>
      </c>
      <c r="AI197" s="23">
        <f>INDEX(Model!$R197:$V197,,MATCH(Model!AI$14,Model!$R$14:'Model'!$V$14,FALSE))*INDEX(Model!$X197:$AB197,MATCH(Model!AI$12+Model!AI$13,Model!$X$14:$AB$14,FALSE))</f>
        <v>1</v>
      </c>
      <c r="AJ197" s="23">
        <f>INDEX(Model!$R197:$V197,,MATCH(Model!AJ$14,Model!$R$14:'Model'!$V$14,FALSE))*INDEX(Model!$X197:$AB197,MATCH(Model!AJ$12+Model!AJ$13,Model!$X$14:$AB$14,FALSE))</f>
        <v>0.9</v>
      </c>
      <c r="AK197" s="23">
        <f>INDEX(Model!$R197:$V197,,MATCH(Model!AK$14,Model!$R$14:'Model'!$V$14,FALSE))*INDEX(Model!$X197:$AB197,MATCH(Model!AK$12+Model!AK$13,Model!$X$14:$AB$14,FALSE))</f>
        <v>0.9</v>
      </c>
      <c r="AL197" s="23">
        <f>INDEX(Model!$R197:$V197,,MATCH(Model!AL$14,Model!$R$14:'Model'!$V$14,FALSE))*INDEX(Model!$X197:$AB197,MATCH(Model!AL$12+Model!AL$13,Model!$X$14:$AB$14,FALSE))</f>
        <v>0.9</v>
      </c>
      <c r="AM197" s="23">
        <f>INDEX(Model!$R197:$V197,,MATCH(Model!AM$14,Model!$R$14:'Model'!$V$14,FALSE))*INDEX(Model!$X197:$AB197,MATCH(Model!AM$12+Model!AM$13,Model!$X$14:$AB$14,FALSE))</f>
        <v>0.63</v>
      </c>
      <c r="AN197" s="23">
        <f>INDEX(Model!$R197:$V197,,MATCH(Model!AN$14,Model!$R$14:'Model'!$V$14,FALSE))*INDEX(Model!$X197:$AB197,MATCH(Model!AN$12+Model!AN$13,Model!$X$14:$AB$14,FALSE))</f>
        <v>0.9</v>
      </c>
      <c r="AO197" s="23">
        <f>INDEX(Model!$R197:$V197,,MATCH(Model!AO$14,Model!$R$14:'Model'!$V$14,FALSE))*INDEX(Model!$X197:$AB197,MATCH(Model!AO$12+Model!AO$13,Model!$X$14:$AB$14,FALSE))</f>
        <v>0.95</v>
      </c>
      <c r="AP197" s="23">
        <f>INDEX(Model!$R197:$V197,,MATCH(Model!AP$14,Model!$R$14:'Model'!$V$14,FALSE))*INDEX(Model!$X197:$AB197,MATCH(Model!AP$12+Model!AP$13,Model!$X$14:$AB$14,FALSE))</f>
        <v>0.95</v>
      </c>
      <c r="AQ197" s="23">
        <f>INDEX(Model!$R197:$V197,,MATCH(Model!AQ$14,Model!$R$14:'Model'!$V$14,FALSE))*INDEX(Model!$X197:$AB197,MATCH(Model!AQ$12+Model!AQ$13,Model!$X$14:$AB$14,FALSE))</f>
        <v>0.95</v>
      </c>
      <c r="AR197" s="23">
        <f>INDEX(Model!$R197:$V197,,MATCH(Model!AR$14,Model!$R$14:'Model'!$V$14,FALSE))*INDEX(Model!$X197:$AB197,MATCH(Model!AR$12+Model!AR$13,Model!$X$14:$AB$14,FALSE))</f>
        <v>0.66499999999999992</v>
      </c>
      <c r="AS197" s="23">
        <f>INDEX(Model!$R197:$V197,,MATCH(Model!AS$14,Model!$R$14:'Model'!$V$14,FALSE))*INDEX(Model!$X197:$AB197,MATCH(Model!AS$12+Model!AS$13,Model!$X$14:$AB$14,FALSE))</f>
        <v>0.95</v>
      </c>
      <c r="AT197" s="23">
        <f>INDEX(Model!$R197:$V197,,MATCH(Model!AT$14,Model!$R$14:'Model'!$V$14,FALSE))*INDEX(Model!$X197:$AB197,MATCH(Model!AT$12+Model!AT$13,Model!$X$14:$AB$14,FALSE))</f>
        <v>0.8</v>
      </c>
      <c r="AU197" s="23">
        <f>INDEX(Model!$R197:$V197,,MATCH(Model!AU$14,Model!$R$14:'Model'!$V$14,FALSE))*INDEX(Model!$X197:$AB197,MATCH(Model!AU$12+Model!AU$13,Model!$X$14:$AB$14,FALSE))</f>
        <v>0.8</v>
      </c>
      <c r="AV197" s="23">
        <f>INDEX(Model!$R197:$V197,,MATCH(Model!AV$14,Model!$R$14:'Model'!$V$14,FALSE))*INDEX(Model!$X197:$AB197,MATCH(Model!AV$12+Model!AV$13,Model!$X$14:$AB$14,FALSE))</f>
        <v>0.8</v>
      </c>
      <c r="AW197" s="23">
        <f>INDEX(Model!$R197:$V197,,MATCH(Model!AW$14,Model!$R$14:'Model'!$V$14,FALSE))*INDEX(Model!$X197:$AB197,MATCH(Model!AW$12+Model!AW$13,Model!$X$14:$AB$14,FALSE))</f>
        <v>0.55999999999999994</v>
      </c>
      <c r="AX197" s="23">
        <f>INDEX(Model!$R197:$V197,,MATCH(Model!AX$14,Model!$R$14:'Model'!$V$14,FALSE))*INDEX(Model!$X197:$AB197,MATCH(Model!AX$12+Model!AX$13,Model!$X$14:$AB$14,FALSE))</f>
        <v>0.8</v>
      </c>
      <c r="AY197" s="23">
        <f>INDEX(Model!$R197:$V197,,MATCH(Model!AY$14,Model!$R$14:'Model'!$V$14,FALSE))*INDEX(Model!$X197:$AB197,MATCH(Model!AY$12+Model!AY$13,Model!$X$14:$AB$14,FALSE))</f>
        <v>0.85</v>
      </c>
      <c r="AZ197" s="23">
        <f>INDEX(Model!$R197:$V197,,MATCH(Model!AZ$14,Model!$R$14:'Model'!$V$14,FALSE))*INDEX(Model!$X197:$AB197,MATCH(Model!AZ$12+Model!AZ$13,Model!$X$14:$AB$14,FALSE))</f>
        <v>0.85</v>
      </c>
      <c r="BA197" s="23">
        <f>INDEX(Model!$R197:$V197,,MATCH(Model!BA$14,Model!$R$14:'Model'!$V$14,FALSE))*INDEX(Model!$X197:$AB197,MATCH(Model!BA$12+Model!BA$13,Model!$X$14:$AB$14,FALSE))</f>
        <v>0.85</v>
      </c>
      <c r="BB197" s="23">
        <f>INDEX(Model!$R197:$V197,,MATCH(Model!BB$14,Model!$R$14:'Model'!$V$14,FALSE))*INDEX(Model!$X197:$AB197,MATCH(Model!BB$12+Model!BB$13,Model!$X$14:$AB$14,FALSE))</f>
        <v>0.59499999999999997</v>
      </c>
      <c r="BC197" s="23">
        <f>INDEX(Model!$R197:$V197,,MATCH(Model!BC$14,Model!$R$14:'Model'!$V$14,FALSE))*INDEX(Model!$X197:$AB197,MATCH(Model!BC$12+Model!BC$13,Model!$X$14:$AB$14,FALSE))</f>
        <v>0.85</v>
      </c>
      <c r="BD197" s="60"/>
      <c r="BE197" s="33">
        <f>Model!C197*1%</f>
        <v>109.5537994488537</v>
      </c>
      <c r="BF197" s="1"/>
      <c r="BG197" s="1"/>
      <c r="BH197" s="38">
        <f>IF(Model!$C197&lt;Model!CI$12,Model!CI$13,0)</f>
        <v>0</v>
      </c>
      <c r="BI197" s="38">
        <f>IF(Model!$C197&lt;Model!CJ$12,Model!CJ$13,0)</f>
        <v>0</v>
      </c>
      <c r="BJ197" s="38">
        <f>IF(Model!$C197&lt;Model!CK$12,Model!CK$13,0)</f>
        <v>0</v>
      </c>
      <c r="BK197" s="38">
        <f>IF(Model!$C197&lt;Model!CL$12,Model!CL$13,0)</f>
        <v>0</v>
      </c>
      <c r="BL197" s="38">
        <f>IF(Model!$C197&lt;Model!CM$12,Model!CM$13,0)</f>
        <v>0</v>
      </c>
      <c r="BM197" s="38">
        <f>IF(Model!$C197&lt;Model!CN$12,Model!CN$13,0)</f>
        <v>40</v>
      </c>
      <c r="BN197" s="38">
        <f>IF(Model!$C197&lt;Model!CO$12,Model!CO$13,0)</f>
        <v>40</v>
      </c>
      <c r="BO197" s="38">
        <f>IF(Model!$C197&lt;Model!CP$12,Model!CP$13,0)</f>
        <v>40</v>
      </c>
      <c r="BP197" s="38">
        <f>IF(Model!$C197&lt;Model!CQ$12,Model!CQ$13,0)</f>
        <v>40</v>
      </c>
      <c r="BQ197" s="38">
        <f>IF(Model!$C197&lt;Model!CR$12,Model!CR$13,0)</f>
        <v>40</v>
      </c>
      <c r="BR197" s="38">
        <f>IF(Model!$C197&lt;Model!CS$12,Model!CS$13,0)</f>
        <v>40</v>
      </c>
      <c r="BS197" s="38">
        <f>IF(Model!$C197&lt;Model!CT$12,Model!CT$13,0)</f>
        <v>40</v>
      </c>
      <c r="BT197" s="38">
        <f>IF(Model!$C197&lt;Model!CU$12,Model!CU$13,0)</f>
        <v>40</v>
      </c>
      <c r="BU197" s="38">
        <f>IF(Model!$C197&lt;Model!CV$12,Model!CV$13,0)</f>
        <v>40</v>
      </c>
      <c r="BV197" s="38">
        <f>IF(Model!$C197&lt;Model!CW$12,Model!CW$13,0)</f>
        <v>40</v>
      </c>
      <c r="BW197" s="38">
        <f>IF(Model!$C197&lt;Model!CX$12,Model!CX$13,0)</f>
        <v>60</v>
      </c>
      <c r="BX197" s="38">
        <f>IF(Model!$C197&lt;Model!CY$12,Model!CY$13,0)</f>
        <v>60</v>
      </c>
      <c r="BY197" s="38">
        <f>IF(Model!$C197&lt;Model!CZ$12,Model!CZ$13,0)</f>
        <v>60</v>
      </c>
      <c r="BZ197" s="38">
        <f>IF(Model!$C197&lt;Model!DA$12,Model!DA$13,0)</f>
        <v>60</v>
      </c>
      <c r="CA197" s="38">
        <f>IF(Model!$C197&lt;Model!DB$12,Model!DB$13,0)</f>
        <v>60</v>
      </c>
      <c r="CB197" s="38">
        <f>IF(Model!$C197&lt;Model!DC$12,Model!DC$13,0)</f>
        <v>60</v>
      </c>
      <c r="CC197" s="38">
        <f>IF(Model!$C197&lt;Model!DD$12,Model!DD$13,0)</f>
        <v>60</v>
      </c>
      <c r="CD197" s="38">
        <f>IF(Model!$C197&lt;Model!DE$12,Model!DE$13,0)</f>
        <v>60</v>
      </c>
      <c r="CE197" s="38">
        <f>IF(Model!$C197&lt;Model!DF$12,Model!DF$13,0)</f>
        <v>60</v>
      </c>
      <c r="CF197" s="38">
        <f>IF(Model!$C197&lt;Model!DG$12,Model!DG$13,0)</f>
        <v>60</v>
      </c>
      <c r="CG197" s="1"/>
      <c r="CH197" s="1"/>
      <c r="CI197" s="40">
        <f>Model!$BE197+Model!BH197-50</f>
        <v>59.553799448853695</v>
      </c>
      <c r="CJ197" s="40">
        <f>Model!$BE197+Model!BI197-50</f>
        <v>59.553799448853695</v>
      </c>
      <c r="CK197" s="40">
        <f>Model!$BE197+Model!BJ197-50</f>
        <v>59.553799448853695</v>
      </c>
      <c r="CL197" s="40">
        <f>Model!$BE197+Model!BK197-50</f>
        <v>59.553799448853695</v>
      </c>
      <c r="CM197" s="40">
        <f>Model!$BE197+Model!BL197-50</f>
        <v>59.553799448853695</v>
      </c>
      <c r="CN197" s="40">
        <f>Model!$BE197+Model!BM197-50</f>
        <v>99.553799448853681</v>
      </c>
      <c r="CO197" s="40">
        <f>Model!$BE197+Model!BN197-50</f>
        <v>99.553799448853681</v>
      </c>
      <c r="CP197" s="40">
        <f>Model!$BE197+Model!BO197-50</f>
        <v>99.553799448853681</v>
      </c>
      <c r="CQ197" s="40">
        <f>Model!$BE197+Model!BP197-50</f>
        <v>99.553799448853681</v>
      </c>
      <c r="CR197" s="40">
        <f>Model!$BE197+Model!BQ197-50</f>
        <v>99.553799448853681</v>
      </c>
      <c r="CS197" s="40">
        <f>Model!$BE197+Model!BR197-50</f>
        <v>99.553799448853681</v>
      </c>
      <c r="CT197" s="40">
        <f>Model!$BE197+Model!BS197-50</f>
        <v>99.553799448853681</v>
      </c>
      <c r="CU197" s="40">
        <f>Model!$BE197+Model!BT197-50</f>
        <v>99.553799448853681</v>
      </c>
      <c r="CV197" s="40">
        <f>Model!$BE197+Model!BU197-50</f>
        <v>99.553799448853681</v>
      </c>
      <c r="CW197" s="40">
        <f>Model!$BE197+Model!BV197-50</f>
        <v>99.553799448853681</v>
      </c>
      <c r="CX197" s="40">
        <f>Model!$BE197+Model!BW197-50</f>
        <v>119.55379944885368</v>
      </c>
      <c r="CY197" s="40">
        <f>Model!$BE197+Model!BX197-50</f>
        <v>119.55379944885368</v>
      </c>
      <c r="CZ197" s="40">
        <f>Model!$BE197+Model!BY197-50</f>
        <v>119.55379944885368</v>
      </c>
      <c r="DA197" s="40">
        <f>Model!$BE197+Model!BZ197-50</f>
        <v>119.55379944885368</v>
      </c>
      <c r="DB197" s="40">
        <f>Model!$BE197+Model!CA197-50</f>
        <v>119.55379944885368</v>
      </c>
      <c r="DC197" s="40">
        <f>Model!$BE197+Model!CB197-50</f>
        <v>119.55379944885368</v>
      </c>
      <c r="DD197" s="40">
        <f>Model!$BE197+Model!CC197-50</f>
        <v>119.55379944885368</v>
      </c>
      <c r="DE197" s="40">
        <f>Model!$BE197+Model!CD197-50</f>
        <v>119.55379944885368</v>
      </c>
      <c r="DF197" s="40">
        <f>Model!$BE197+Model!CE197-50</f>
        <v>119.55379944885368</v>
      </c>
      <c r="DG197" s="40">
        <f>Model!$BE197+Model!CF197-50</f>
        <v>119.55379944885368</v>
      </c>
      <c r="DH197" s="36"/>
      <c r="DI197" s="36"/>
      <c r="DJ197" s="40">
        <f>Model!AE197*Model!CI197</f>
        <v>59.553799448853695</v>
      </c>
      <c r="DK197" s="40">
        <f>Model!AF197*Model!CJ197</f>
        <v>59.553799448853695</v>
      </c>
      <c r="DL197" s="40">
        <f>Model!AG197*Model!CK197</f>
        <v>59.553799448853695</v>
      </c>
      <c r="DM197" s="40">
        <f>Model!AH197*Model!CL197</f>
        <v>41.687659614197585</v>
      </c>
      <c r="DN197" s="40">
        <f>Model!AI197*Model!CM197</f>
        <v>59.553799448853695</v>
      </c>
      <c r="DO197" s="40">
        <f>Model!AJ197*Model!CN197</f>
        <v>89.598419503968316</v>
      </c>
      <c r="DP197" s="40">
        <f>Model!AK197*Model!CO197</f>
        <v>89.598419503968316</v>
      </c>
      <c r="DQ197" s="40">
        <f>Model!AL197*Model!CP197</f>
        <v>89.598419503968316</v>
      </c>
      <c r="DR197" s="40">
        <f>Model!AM197*Model!CQ197</f>
        <v>62.718893652777822</v>
      </c>
      <c r="DS197" s="40">
        <f>Model!AN197*Model!CR197</f>
        <v>89.598419503968316</v>
      </c>
      <c r="DT197" s="40">
        <f>Model!AO197*Model!CS197</f>
        <v>94.576109476410991</v>
      </c>
      <c r="DU197" s="40">
        <f>Model!AP197*Model!CT197</f>
        <v>94.576109476410991</v>
      </c>
      <c r="DV197" s="40">
        <f>Model!AQ197*Model!CU197</f>
        <v>94.576109476410991</v>
      </c>
      <c r="DW197" s="40">
        <f>Model!AR197*Model!CV197</f>
        <v>66.20327663348769</v>
      </c>
      <c r="DX197" s="40">
        <f>Model!AS197*Model!CW197</f>
        <v>94.576109476410991</v>
      </c>
      <c r="DY197" s="40">
        <f>Model!AT197*Model!CX197</f>
        <v>95.643039559082951</v>
      </c>
      <c r="DZ197" s="40">
        <f>Model!AU197*Model!CY197</f>
        <v>95.643039559082951</v>
      </c>
      <c r="EA197" s="40">
        <f>Model!AV197*Model!CZ197</f>
        <v>95.643039559082951</v>
      </c>
      <c r="EB197" s="40">
        <f>Model!AW197*Model!DA197</f>
        <v>66.950127691358048</v>
      </c>
      <c r="EC197" s="40">
        <f>Model!AX197*Model!DB197</f>
        <v>95.643039559082951</v>
      </c>
      <c r="ED197" s="40">
        <f>Model!AY197*Model!DC197</f>
        <v>101.62072953152563</v>
      </c>
      <c r="EE197" s="40">
        <f>Model!AZ197*Model!DD197</f>
        <v>101.62072953152563</v>
      </c>
      <c r="EF197" s="40">
        <f>Model!BA197*Model!DE197</f>
        <v>101.62072953152563</v>
      </c>
      <c r="EG197" s="40">
        <f>Model!BB197*Model!DF197</f>
        <v>71.134510672067933</v>
      </c>
      <c r="EH197" s="40">
        <f>Model!BC197*Model!DG197</f>
        <v>101.62072953152563</v>
      </c>
      <c r="EI197" s="36"/>
      <c r="EJ197" s="36"/>
      <c r="EK197" s="36"/>
      <c r="EL197" s="36"/>
      <c r="EM197" s="36"/>
      <c r="EN197" s="36"/>
      <c r="EO197" s="36"/>
      <c r="EP197" s="36"/>
      <c r="EQ197" s="36"/>
      <c r="ER197" s="36"/>
      <c r="ES197" s="36"/>
      <c r="ET197" s="36"/>
      <c r="EU197" s="36"/>
    </row>
    <row r="198" spans="1:151">
      <c r="A198">
        <v>1064</v>
      </c>
      <c r="B198" s="29">
        <f>INDEX('Customer Longevity'!$A$7:$A$206,MATCH(Scratch!A198,'Customer Longevity'!$B$7:$B$206,0))</f>
        <v>11.865563344927123</v>
      </c>
      <c r="C198" s="3">
        <f ca="1">VLOOKUP(A198,'Average Balance'!A:B,2,FALSE)</f>
        <v>11006.955912189551</v>
      </c>
      <c r="D198" s="3"/>
      <c r="E198" s="29">
        <f>INDEX('Distance to Each Branch'!$C$7:$C$806,MATCH(Scratch!$A198&amp;Scratch!E$14,'Distance to Each Branch'!$K$7:$K$806,0))</f>
        <v>7.2877514346198424</v>
      </c>
      <c r="F198" s="29">
        <f>INDEX('Distance to Each Branch'!$C$7:$C$806,MATCH(Scratch!$A198&amp;Scratch!F$14,'Distance to Each Branch'!$K$7:$K$806,0))</f>
        <v>0.35936903843732981</v>
      </c>
      <c r="G198" s="29">
        <f>INDEX('Distance to Each Branch'!$C$7:$C$806,MATCH(Scratch!$A198&amp;Scratch!G$14,'Distance to Each Branch'!$K$7:$K$806,0))</f>
        <v>0.98072027372641746</v>
      </c>
      <c r="H198" s="29">
        <f>INDEX('Distance to Each Branch'!$C$7:$C$806,MATCH(Scratch!$A198&amp;Scratch!H$14,'Distance to Each Branch'!$K$7:$K$806,0))</f>
        <v>0.65630211973087749</v>
      </c>
      <c r="I198" s="29" t="str">
        <f t="shared" si="28"/>
        <v>Branch B</v>
      </c>
      <c r="K198" s="34">
        <f>MIN(Model!E198:'Model'!H198)</f>
        <v>0.35936903843732981</v>
      </c>
      <c r="L198" s="34">
        <v>0</v>
      </c>
      <c r="M198" s="29">
        <f>IF(Model!E198=Model!$K198,SMALL(Model!$E198:'Model'!$H198,2)-Model!$K198,0)</f>
        <v>0</v>
      </c>
      <c r="N198" s="29">
        <f>IF(Model!F198=Model!$K198,SMALL(Model!$E198:'Model'!$H198,2)-Model!$K198,0)</f>
        <v>0.29693308129354767</v>
      </c>
      <c r="O198" s="29">
        <f>IF(Model!G198=Model!$K198,SMALL(Model!$E198:'Model'!$H198,2)-Model!$K198,0)</f>
        <v>0</v>
      </c>
      <c r="P198" s="29">
        <f>IF(Model!H198=Model!$K198,SMALL(Model!$E198:'Model'!$H198,2)-Model!$K198,0)</f>
        <v>0</v>
      </c>
      <c r="R198" s="23">
        <v>1</v>
      </c>
      <c r="S198" s="23">
        <f>(1-IF(Model!M198=0,0,INDEX('Branch Closure Driven Attrition'!$D$9:$G$12,MATCH(Model!$B198,'Branch Closure Driven Attrition'!$C$9:$C$12,TRUE),MATCH(Model!M198,'Branch Closure Driven Attrition'!$D$8:$G$8,TRUE))))</f>
        <v>1</v>
      </c>
      <c r="T198" s="23">
        <f>(1-IF(Model!N198=0,0,INDEX('Branch Closure Driven Attrition'!$D$9:$G$12,MATCH(Model!$B198,'Branch Closure Driven Attrition'!$C$9:$C$12,TRUE),MATCH(Model!N198,'Branch Closure Driven Attrition'!$D$8:$G$8,TRUE))))</f>
        <v>0.75</v>
      </c>
      <c r="U198" s="23">
        <f>(1-IF(Model!O198=0,0,INDEX('Branch Closure Driven Attrition'!$D$9:$G$12,MATCH(Model!$B198,'Branch Closure Driven Attrition'!$C$9:$C$12,TRUE),MATCH(Model!O198,'Branch Closure Driven Attrition'!$D$8:$G$8,TRUE))))</f>
        <v>1</v>
      </c>
      <c r="V198" s="23">
        <f>(1-IF(Model!P198=0,0,INDEX('Branch Closure Driven Attrition'!$D$9:$G$12,MATCH(Model!$B198,'Branch Closure Driven Attrition'!$C$9:$C$12,TRUE),MATCH(Model!P198,'Branch Closure Driven Attrition'!$D$8:$G$8,TRUE))))</f>
        <v>1</v>
      </c>
      <c r="W198" s="29"/>
      <c r="X198" s="23">
        <f>Model!R198</f>
        <v>1</v>
      </c>
      <c r="Y198" s="23">
        <f>IF(Model!$C198&lt;'Fee Driven Attrition'!$I$8,1-IF(Model!Y$13='Fee Driven Attrition'!$J$7,'Fee Driven Attrition'!$J$8,'Fee Driven Attrition'!$K$8),1)</f>
        <v>0.9</v>
      </c>
      <c r="Z198" s="23">
        <f>IF(Model!$C198&lt;'Fee Driven Attrition'!$I$9,1-IF(Model!Z$13='Fee Driven Attrition'!$J$7,'Fee Driven Attrition'!$J$9,'Fee Driven Attrition'!$K$9),1)</f>
        <v>0.95</v>
      </c>
      <c r="AA198" s="23">
        <f>IF(Model!$C198&lt;'Fee Driven Attrition'!$I$8,1-IF(Model!AA$13='Fee Driven Attrition'!$J$7,'Fee Driven Attrition'!$J$8,'Fee Driven Attrition'!$K$8),1)</f>
        <v>0.8</v>
      </c>
      <c r="AB198" s="23">
        <f>IF(Model!$C198&lt;'Fee Driven Attrition'!$I$9,1-IF(Model!AB$13='Fee Driven Attrition'!$J$7,'Fee Driven Attrition'!$J$9,'Fee Driven Attrition'!$K$9),1)</f>
        <v>0.85</v>
      </c>
      <c r="AC198" s="29"/>
      <c r="AD198" s="23"/>
      <c r="AE198" s="23">
        <f>INDEX(Model!$R198:$V198,,MATCH(Model!AE$14,Model!$R$14:'Model'!$V$14,FALSE))*INDEX(Model!$X198:$AB198,MATCH(Model!AE$12+Model!AE$13,Model!$X$14:$AB$14,FALSE))</f>
        <v>1</v>
      </c>
      <c r="AF198" s="23">
        <f>INDEX(Model!$R198:$V198,,MATCH(Model!AF$14,Model!$R$14:'Model'!$V$14,FALSE))*INDEX(Model!$X198:$AB198,MATCH(Model!AF$12+Model!AF$13,Model!$X$14:$AB$14,FALSE))</f>
        <v>1</v>
      </c>
      <c r="AG198" s="23">
        <f>INDEX(Model!$R198:$V198,,MATCH(Model!AG$14,Model!$R$14:'Model'!$V$14,FALSE))*INDEX(Model!$X198:$AB198,MATCH(Model!AG$12+Model!AG$13,Model!$X$14:$AB$14,FALSE))</f>
        <v>0.75</v>
      </c>
      <c r="AH198" s="23">
        <f>INDEX(Model!$R198:$V198,,MATCH(Model!AH$14,Model!$R$14:'Model'!$V$14,FALSE))*INDEX(Model!$X198:$AB198,MATCH(Model!AH$12+Model!AH$13,Model!$X$14:$AB$14,FALSE))</f>
        <v>1</v>
      </c>
      <c r="AI198" s="23">
        <f>INDEX(Model!$R198:$V198,,MATCH(Model!AI$14,Model!$R$14:'Model'!$V$14,FALSE))*INDEX(Model!$X198:$AB198,MATCH(Model!AI$12+Model!AI$13,Model!$X$14:$AB$14,FALSE))</f>
        <v>1</v>
      </c>
      <c r="AJ198" s="23">
        <f>INDEX(Model!$R198:$V198,,MATCH(Model!AJ$14,Model!$R$14:'Model'!$V$14,FALSE))*INDEX(Model!$X198:$AB198,MATCH(Model!AJ$12+Model!AJ$13,Model!$X$14:$AB$14,FALSE))</f>
        <v>0.9</v>
      </c>
      <c r="AK198" s="23">
        <f>INDEX(Model!$R198:$V198,,MATCH(Model!AK$14,Model!$R$14:'Model'!$V$14,FALSE))*INDEX(Model!$X198:$AB198,MATCH(Model!AK$12+Model!AK$13,Model!$X$14:$AB$14,FALSE))</f>
        <v>0.9</v>
      </c>
      <c r="AL198" s="23">
        <f>INDEX(Model!$R198:$V198,,MATCH(Model!AL$14,Model!$R$14:'Model'!$V$14,FALSE))*INDEX(Model!$X198:$AB198,MATCH(Model!AL$12+Model!AL$13,Model!$X$14:$AB$14,FALSE))</f>
        <v>0.67500000000000004</v>
      </c>
      <c r="AM198" s="23">
        <f>INDEX(Model!$R198:$V198,,MATCH(Model!AM$14,Model!$R$14:'Model'!$V$14,FALSE))*INDEX(Model!$X198:$AB198,MATCH(Model!AM$12+Model!AM$13,Model!$X$14:$AB$14,FALSE))</f>
        <v>0.9</v>
      </c>
      <c r="AN198" s="23">
        <f>INDEX(Model!$R198:$V198,,MATCH(Model!AN$14,Model!$R$14:'Model'!$V$14,FALSE))*INDEX(Model!$X198:$AB198,MATCH(Model!AN$12+Model!AN$13,Model!$X$14:$AB$14,FALSE))</f>
        <v>0.9</v>
      </c>
      <c r="AO198" s="23">
        <f>INDEX(Model!$R198:$V198,,MATCH(Model!AO$14,Model!$R$14:'Model'!$V$14,FALSE))*INDEX(Model!$X198:$AB198,MATCH(Model!AO$12+Model!AO$13,Model!$X$14:$AB$14,FALSE))</f>
        <v>0.95</v>
      </c>
      <c r="AP198" s="23">
        <f>INDEX(Model!$R198:$V198,,MATCH(Model!AP$14,Model!$R$14:'Model'!$V$14,FALSE))*INDEX(Model!$X198:$AB198,MATCH(Model!AP$12+Model!AP$13,Model!$X$14:$AB$14,FALSE))</f>
        <v>0.95</v>
      </c>
      <c r="AQ198" s="23">
        <f>INDEX(Model!$R198:$V198,,MATCH(Model!AQ$14,Model!$R$14:'Model'!$V$14,FALSE))*INDEX(Model!$X198:$AB198,MATCH(Model!AQ$12+Model!AQ$13,Model!$X$14:$AB$14,FALSE))</f>
        <v>0.71249999999999991</v>
      </c>
      <c r="AR198" s="23">
        <f>INDEX(Model!$R198:$V198,,MATCH(Model!AR$14,Model!$R$14:'Model'!$V$14,FALSE))*INDEX(Model!$X198:$AB198,MATCH(Model!AR$12+Model!AR$13,Model!$X$14:$AB$14,FALSE))</f>
        <v>0.95</v>
      </c>
      <c r="AS198" s="23">
        <f>INDEX(Model!$R198:$V198,,MATCH(Model!AS$14,Model!$R$14:'Model'!$V$14,FALSE))*INDEX(Model!$X198:$AB198,MATCH(Model!AS$12+Model!AS$13,Model!$X$14:$AB$14,FALSE))</f>
        <v>0.95</v>
      </c>
      <c r="AT198" s="23">
        <f>INDEX(Model!$R198:$V198,,MATCH(Model!AT$14,Model!$R$14:'Model'!$V$14,FALSE))*INDEX(Model!$X198:$AB198,MATCH(Model!AT$12+Model!AT$13,Model!$X$14:$AB$14,FALSE))</f>
        <v>0.8</v>
      </c>
      <c r="AU198" s="23">
        <f>INDEX(Model!$R198:$V198,,MATCH(Model!AU$14,Model!$R$14:'Model'!$V$14,FALSE))*INDEX(Model!$X198:$AB198,MATCH(Model!AU$12+Model!AU$13,Model!$X$14:$AB$14,FALSE))</f>
        <v>0.8</v>
      </c>
      <c r="AV198" s="23">
        <f>INDEX(Model!$R198:$V198,,MATCH(Model!AV$14,Model!$R$14:'Model'!$V$14,FALSE))*INDEX(Model!$X198:$AB198,MATCH(Model!AV$12+Model!AV$13,Model!$X$14:$AB$14,FALSE))</f>
        <v>0.60000000000000009</v>
      </c>
      <c r="AW198" s="23">
        <f>INDEX(Model!$R198:$V198,,MATCH(Model!AW$14,Model!$R$14:'Model'!$V$14,FALSE))*INDEX(Model!$X198:$AB198,MATCH(Model!AW$12+Model!AW$13,Model!$X$14:$AB$14,FALSE))</f>
        <v>0.8</v>
      </c>
      <c r="AX198" s="23">
        <f>INDEX(Model!$R198:$V198,,MATCH(Model!AX$14,Model!$R$14:'Model'!$V$14,FALSE))*INDEX(Model!$X198:$AB198,MATCH(Model!AX$12+Model!AX$13,Model!$X$14:$AB$14,FALSE))</f>
        <v>0.8</v>
      </c>
      <c r="AY198" s="23">
        <f>INDEX(Model!$R198:$V198,,MATCH(Model!AY$14,Model!$R$14:'Model'!$V$14,FALSE))*INDEX(Model!$X198:$AB198,MATCH(Model!AY$12+Model!AY$13,Model!$X$14:$AB$14,FALSE))</f>
        <v>0.85</v>
      </c>
      <c r="AZ198" s="23">
        <f>INDEX(Model!$R198:$V198,,MATCH(Model!AZ$14,Model!$R$14:'Model'!$V$14,FALSE))*INDEX(Model!$X198:$AB198,MATCH(Model!AZ$12+Model!AZ$13,Model!$X$14:$AB$14,FALSE))</f>
        <v>0.85</v>
      </c>
      <c r="BA198" s="23">
        <f>INDEX(Model!$R198:$V198,,MATCH(Model!BA$14,Model!$R$14:'Model'!$V$14,FALSE))*INDEX(Model!$X198:$AB198,MATCH(Model!BA$12+Model!BA$13,Model!$X$14:$AB$14,FALSE))</f>
        <v>0.63749999999999996</v>
      </c>
      <c r="BB198" s="23">
        <f>INDEX(Model!$R198:$V198,,MATCH(Model!BB$14,Model!$R$14:'Model'!$V$14,FALSE))*INDEX(Model!$X198:$AB198,MATCH(Model!BB$12+Model!BB$13,Model!$X$14:$AB$14,FALSE))</f>
        <v>0.85</v>
      </c>
      <c r="BC198" s="23">
        <f>INDEX(Model!$R198:$V198,,MATCH(Model!BC$14,Model!$R$14:'Model'!$V$14,FALSE))*INDEX(Model!$X198:$AB198,MATCH(Model!BC$12+Model!BC$13,Model!$X$14:$AB$14,FALSE))</f>
        <v>0.85</v>
      </c>
      <c r="BD198" s="60"/>
      <c r="BE198" s="33">
        <f>Model!C198*1%</f>
        <v>110.06955912189551</v>
      </c>
      <c r="BF198" s="1"/>
      <c r="BG198" s="1"/>
      <c r="BH198" s="38">
        <f>IF(Model!$C198&lt;Model!CI$12,Model!CI$13,0)</f>
        <v>0</v>
      </c>
      <c r="BI198" s="38">
        <f>IF(Model!$C198&lt;Model!CJ$12,Model!CJ$13,0)</f>
        <v>0</v>
      </c>
      <c r="BJ198" s="38">
        <f>IF(Model!$C198&lt;Model!CK$12,Model!CK$13,0)</f>
        <v>0</v>
      </c>
      <c r="BK198" s="38">
        <f>IF(Model!$C198&lt;Model!CL$12,Model!CL$13,0)</f>
        <v>0</v>
      </c>
      <c r="BL198" s="38">
        <f>IF(Model!$C198&lt;Model!CM$12,Model!CM$13,0)</f>
        <v>0</v>
      </c>
      <c r="BM198" s="38">
        <f>IF(Model!$C198&lt;Model!CN$12,Model!CN$13,0)</f>
        <v>40</v>
      </c>
      <c r="BN198" s="38">
        <f>IF(Model!$C198&lt;Model!CO$12,Model!CO$13,0)</f>
        <v>40</v>
      </c>
      <c r="BO198" s="38">
        <f>IF(Model!$C198&lt;Model!CP$12,Model!CP$13,0)</f>
        <v>40</v>
      </c>
      <c r="BP198" s="38">
        <f>IF(Model!$C198&lt;Model!CQ$12,Model!CQ$13,0)</f>
        <v>40</v>
      </c>
      <c r="BQ198" s="38">
        <f>IF(Model!$C198&lt;Model!CR$12,Model!CR$13,0)</f>
        <v>40</v>
      </c>
      <c r="BR198" s="38">
        <f>IF(Model!$C198&lt;Model!CS$12,Model!CS$13,0)</f>
        <v>40</v>
      </c>
      <c r="BS198" s="38">
        <f>IF(Model!$C198&lt;Model!CT$12,Model!CT$13,0)</f>
        <v>40</v>
      </c>
      <c r="BT198" s="38">
        <f>IF(Model!$C198&lt;Model!CU$12,Model!CU$13,0)</f>
        <v>40</v>
      </c>
      <c r="BU198" s="38">
        <f>IF(Model!$C198&lt;Model!CV$12,Model!CV$13,0)</f>
        <v>40</v>
      </c>
      <c r="BV198" s="38">
        <f>IF(Model!$C198&lt;Model!CW$12,Model!CW$13,0)</f>
        <v>40</v>
      </c>
      <c r="BW198" s="38">
        <f>IF(Model!$C198&lt;Model!CX$12,Model!CX$13,0)</f>
        <v>60</v>
      </c>
      <c r="BX198" s="38">
        <f>IF(Model!$C198&lt;Model!CY$12,Model!CY$13,0)</f>
        <v>60</v>
      </c>
      <c r="BY198" s="38">
        <f>IF(Model!$C198&lt;Model!CZ$12,Model!CZ$13,0)</f>
        <v>60</v>
      </c>
      <c r="BZ198" s="38">
        <f>IF(Model!$C198&lt;Model!DA$12,Model!DA$13,0)</f>
        <v>60</v>
      </c>
      <c r="CA198" s="38">
        <f>IF(Model!$C198&lt;Model!DB$12,Model!DB$13,0)</f>
        <v>60</v>
      </c>
      <c r="CB198" s="38">
        <f>IF(Model!$C198&lt;Model!DC$12,Model!DC$13,0)</f>
        <v>60</v>
      </c>
      <c r="CC198" s="38">
        <f>IF(Model!$C198&lt;Model!DD$12,Model!DD$13,0)</f>
        <v>60</v>
      </c>
      <c r="CD198" s="38">
        <f>IF(Model!$C198&lt;Model!DE$12,Model!DE$13,0)</f>
        <v>60</v>
      </c>
      <c r="CE198" s="38">
        <f>IF(Model!$C198&lt;Model!DF$12,Model!DF$13,0)</f>
        <v>60</v>
      </c>
      <c r="CF198" s="38">
        <f>IF(Model!$C198&lt;Model!DG$12,Model!DG$13,0)</f>
        <v>60</v>
      </c>
      <c r="CG198" s="1"/>
      <c r="CH198" s="1"/>
      <c r="CI198" s="40">
        <f>Model!$BE198+Model!BH198-50</f>
        <v>60.069559121895509</v>
      </c>
      <c r="CJ198" s="40">
        <f>Model!$BE198+Model!BI198-50</f>
        <v>60.069559121895509</v>
      </c>
      <c r="CK198" s="40">
        <f>Model!$BE198+Model!BJ198-50</f>
        <v>60.069559121895509</v>
      </c>
      <c r="CL198" s="40">
        <f>Model!$BE198+Model!BK198-50</f>
        <v>60.069559121895509</v>
      </c>
      <c r="CM198" s="40">
        <f>Model!$BE198+Model!BL198-50</f>
        <v>60.069559121895509</v>
      </c>
      <c r="CN198" s="40">
        <f>Model!$BE198+Model!BM198-50</f>
        <v>100.06955912189551</v>
      </c>
      <c r="CO198" s="40">
        <f>Model!$BE198+Model!BN198-50</f>
        <v>100.06955912189551</v>
      </c>
      <c r="CP198" s="40">
        <f>Model!$BE198+Model!BO198-50</f>
        <v>100.06955912189551</v>
      </c>
      <c r="CQ198" s="40">
        <f>Model!$BE198+Model!BP198-50</f>
        <v>100.06955912189551</v>
      </c>
      <c r="CR198" s="40">
        <f>Model!$BE198+Model!BQ198-50</f>
        <v>100.06955912189551</v>
      </c>
      <c r="CS198" s="40">
        <f>Model!$BE198+Model!BR198-50</f>
        <v>100.06955912189551</v>
      </c>
      <c r="CT198" s="40">
        <f>Model!$BE198+Model!BS198-50</f>
        <v>100.06955912189551</v>
      </c>
      <c r="CU198" s="40">
        <f>Model!$BE198+Model!BT198-50</f>
        <v>100.06955912189551</v>
      </c>
      <c r="CV198" s="40">
        <f>Model!$BE198+Model!BU198-50</f>
        <v>100.06955912189551</v>
      </c>
      <c r="CW198" s="40">
        <f>Model!$BE198+Model!BV198-50</f>
        <v>100.06955912189551</v>
      </c>
      <c r="CX198" s="40">
        <f>Model!$BE198+Model!BW198-50</f>
        <v>120.06955912189551</v>
      </c>
      <c r="CY198" s="40">
        <f>Model!$BE198+Model!BX198-50</f>
        <v>120.06955912189551</v>
      </c>
      <c r="CZ198" s="40">
        <f>Model!$BE198+Model!BY198-50</f>
        <v>120.06955912189551</v>
      </c>
      <c r="DA198" s="40">
        <f>Model!$BE198+Model!BZ198-50</f>
        <v>120.06955912189551</v>
      </c>
      <c r="DB198" s="40">
        <f>Model!$BE198+Model!CA198-50</f>
        <v>120.06955912189551</v>
      </c>
      <c r="DC198" s="40">
        <f>Model!$BE198+Model!CB198-50</f>
        <v>120.06955912189551</v>
      </c>
      <c r="DD198" s="40">
        <f>Model!$BE198+Model!CC198-50</f>
        <v>120.06955912189551</v>
      </c>
      <c r="DE198" s="40">
        <f>Model!$BE198+Model!CD198-50</f>
        <v>120.06955912189551</v>
      </c>
      <c r="DF198" s="40">
        <f>Model!$BE198+Model!CE198-50</f>
        <v>120.06955912189551</v>
      </c>
      <c r="DG198" s="40">
        <f>Model!$BE198+Model!CF198-50</f>
        <v>120.06955912189551</v>
      </c>
      <c r="DH198" s="36"/>
      <c r="DI198" s="36"/>
      <c r="DJ198" s="40">
        <f>Model!AE198*Model!CI198</f>
        <v>60.069559121895509</v>
      </c>
      <c r="DK198" s="40">
        <f>Model!AF198*Model!CJ198</f>
        <v>60.069559121895509</v>
      </c>
      <c r="DL198" s="40">
        <f>Model!AG198*Model!CK198</f>
        <v>45.052169341421632</v>
      </c>
      <c r="DM198" s="40">
        <f>Model!AH198*Model!CL198</f>
        <v>60.069559121895509</v>
      </c>
      <c r="DN198" s="40">
        <f>Model!AI198*Model!CM198</f>
        <v>60.069559121895509</v>
      </c>
      <c r="DO198" s="40">
        <f>Model!AJ198*Model!CN198</f>
        <v>90.062603209705955</v>
      </c>
      <c r="DP198" s="40">
        <f>Model!AK198*Model!CO198</f>
        <v>90.062603209705955</v>
      </c>
      <c r="DQ198" s="40">
        <f>Model!AL198*Model!CP198</f>
        <v>67.546952407279477</v>
      </c>
      <c r="DR198" s="40">
        <f>Model!AM198*Model!CQ198</f>
        <v>90.062603209705955</v>
      </c>
      <c r="DS198" s="40">
        <f>Model!AN198*Model!CR198</f>
        <v>90.062603209705955</v>
      </c>
      <c r="DT198" s="40">
        <f>Model!AO198*Model!CS198</f>
        <v>95.066081165800725</v>
      </c>
      <c r="DU198" s="40">
        <f>Model!AP198*Model!CT198</f>
        <v>95.066081165800725</v>
      </c>
      <c r="DV198" s="40">
        <f>Model!AQ198*Model!CU198</f>
        <v>71.299560874350547</v>
      </c>
      <c r="DW198" s="40">
        <f>Model!AR198*Model!CV198</f>
        <v>95.066081165800725</v>
      </c>
      <c r="DX198" s="40">
        <f>Model!AS198*Model!CW198</f>
        <v>95.066081165800725</v>
      </c>
      <c r="DY198" s="40">
        <f>Model!AT198*Model!CX198</f>
        <v>96.055647297516416</v>
      </c>
      <c r="DZ198" s="40">
        <f>Model!AU198*Model!CY198</f>
        <v>96.055647297516416</v>
      </c>
      <c r="EA198" s="40">
        <f>Model!AV198*Model!CZ198</f>
        <v>72.041735473137322</v>
      </c>
      <c r="EB198" s="40">
        <f>Model!AW198*Model!DA198</f>
        <v>96.055647297516416</v>
      </c>
      <c r="EC198" s="40">
        <f>Model!AX198*Model!DB198</f>
        <v>96.055647297516416</v>
      </c>
      <c r="ED198" s="40">
        <f>Model!AY198*Model!DC198</f>
        <v>102.05912525361119</v>
      </c>
      <c r="EE198" s="40">
        <f>Model!AZ198*Model!DD198</f>
        <v>102.05912525361119</v>
      </c>
      <c r="EF198" s="40">
        <f>Model!BA198*Model!DE198</f>
        <v>76.544343940208378</v>
      </c>
      <c r="EG198" s="40">
        <f>Model!BB198*Model!DF198</f>
        <v>102.05912525361119</v>
      </c>
      <c r="EH198" s="40">
        <f>Model!BC198*Model!DG198</f>
        <v>102.05912525361119</v>
      </c>
      <c r="EI198" s="36"/>
      <c r="EJ198" s="36"/>
      <c r="EK198" s="36"/>
      <c r="EL198" s="36"/>
      <c r="EM198" s="36"/>
      <c r="EN198" s="36"/>
      <c r="EO198" s="36"/>
      <c r="EP198" s="36"/>
      <c r="EQ198" s="36"/>
      <c r="ER198" s="36"/>
      <c r="ES198" s="36"/>
      <c r="ET198" s="36"/>
      <c r="EU198" s="36"/>
    </row>
    <row r="199" spans="1:151">
      <c r="A199">
        <v>1157</v>
      </c>
      <c r="B199" s="29">
        <f>INDEX('Customer Longevity'!$A$7:$A$206,MATCH(Scratch!A199,'Customer Longevity'!$B$7:$B$206,0))</f>
        <v>5.2373904891441327</v>
      </c>
      <c r="C199" s="3">
        <f ca="1">VLOOKUP(A199,'Average Balance'!A:B,2,FALSE)</f>
        <v>11034.738959880446</v>
      </c>
      <c r="D199" s="3"/>
      <c r="E199" s="29">
        <f>INDEX('Distance to Each Branch'!$C$7:$C$806,MATCH(Scratch!$A199&amp;Scratch!E$14,'Distance to Each Branch'!$K$7:$K$806,0))</f>
        <v>4.2785418008964653</v>
      </c>
      <c r="F199" s="29">
        <f>INDEX('Distance to Each Branch'!$C$7:$C$806,MATCH(Scratch!$A199&amp;Scratch!F$14,'Distance to Each Branch'!$K$7:$K$806,0))</f>
        <v>0.58739822990544555</v>
      </c>
      <c r="G199" s="29">
        <f>INDEX('Distance to Each Branch'!$C$7:$C$806,MATCH(Scratch!$A199&amp;Scratch!G$14,'Distance to Each Branch'!$K$7:$K$806,0))</f>
        <v>2.8126495898246557</v>
      </c>
      <c r="H199" s="29">
        <f>INDEX('Distance to Each Branch'!$C$7:$C$806,MATCH(Scratch!$A199&amp;Scratch!H$14,'Distance to Each Branch'!$K$7:$K$806,0))</f>
        <v>3.0354462618474423</v>
      </c>
      <c r="I199" s="29" t="str">
        <f t="shared" si="28"/>
        <v>Branch B</v>
      </c>
      <c r="K199" s="34">
        <f>MIN(Model!E199:'Model'!H199)</f>
        <v>0.58739822990544555</v>
      </c>
      <c r="L199" s="34">
        <v>0</v>
      </c>
      <c r="M199" s="29">
        <f>IF(Model!E199=Model!$K199,SMALL(Model!$E199:'Model'!$H199,2)-Model!$K199,0)</f>
        <v>0</v>
      </c>
      <c r="N199" s="29">
        <f>IF(Model!F199=Model!$K199,SMALL(Model!$E199:'Model'!$H199,2)-Model!$K199,0)</f>
        <v>2.2252513599192101</v>
      </c>
      <c r="O199" s="29">
        <f>IF(Model!G199=Model!$K199,SMALL(Model!$E199:'Model'!$H199,2)-Model!$K199,0)</f>
        <v>0</v>
      </c>
      <c r="P199" s="29">
        <f>IF(Model!H199=Model!$K199,SMALL(Model!$E199:'Model'!$H199,2)-Model!$K199,0)</f>
        <v>0</v>
      </c>
      <c r="R199" s="23">
        <v>1</v>
      </c>
      <c r="S199" s="23">
        <f>(1-IF(Model!M199=0,0,INDEX('Branch Closure Driven Attrition'!$D$9:$G$12,MATCH(Model!$B199,'Branch Closure Driven Attrition'!$C$9:$C$12,TRUE),MATCH(Model!M199,'Branch Closure Driven Attrition'!$D$8:$G$8,TRUE))))</f>
        <v>1</v>
      </c>
      <c r="T199" s="23">
        <f>(1-IF(Model!N199=0,0,INDEX('Branch Closure Driven Attrition'!$D$9:$G$12,MATCH(Model!$B199,'Branch Closure Driven Attrition'!$C$9:$C$12,TRUE),MATCH(Model!N199,'Branch Closure Driven Attrition'!$D$8:$G$8,TRUE))))</f>
        <v>0.65</v>
      </c>
      <c r="U199" s="23">
        <f>(1-IF(Model!O199=0,0,INDEX('Branch Closure Driven Attrition'!$D$9:$G$12,MATCH(Model!$B199,'Branch Closure Driven Attrition'!$C$9:$C$12,TRUE),MATCH(Model!O199,'Branch Closure Driven Attrition'!$D$8:$G$8,TRUE))))</f>
        <v>1</v>
      </c>
      <c r="V199" s="23">
        <f>(1-IF(Model!P199=0,0,INDEX('Branch Closure Driven Attrition'!$D$9:$G$12,MATCH(Model!$B199,'Branch Closure Driven Attrition'!$C$9:$C$12,TRUE),MATCH(Model!P199,'Branch Closure Driven Attrition'!$D$8:$G$8,TRUE))))</f>
        <v>1</v>
      </c>
      <c r="W199" s="29"/>
      <c r="X199" s="23">
        <f>Model!R199</f>
        <v>1</v>
      </c>
      <c r="Y199" s="23">
        <f>IF(Model!$C199&lt;'Fee Driven Attrition'!$I$8,1-IF(Model!Y$13='Fee Driven Attrition'!$J$7,'Fee Driven Attrition'!$J$8,'Fee Driven Attrition'!$K$8),1)</f>
        <v>0.9</v>
      </c>
      <c r="Z199" s="23">
        <f>IF(Model!$C199&lt;'Fee Driven Attrition'!$I$9,1-IF(Model!Z$13='Fee Driven Attrition'!$J$7,'Fee Driven Attrition'!$J$9,'Fee Driven Attrition'!$K$9),1)</f>
        <v>0.95</v>
      </c>
      <c r="AA199" s="23">
        <f>IF(Model!$C199&lt;'Fee Driven Attrition'!$I$8,1-IF(Model!AA$13='Fee Driven Attrition'!$J$7,'Fee Driven Attrition'!$J$8,'Fee Driven Attrition'!$K$8),1)</f>
        <v>0.8</v>
      </c>
      <c r="AB199" s="23">
        <f>IF(Model!$C199&lt;'Fee Driven Attrition'!$I$9,1-IF(Model!AB$13='Fee Driven Attrition'!$J$7,'Fee Driven Attrition'!$J$9,'Fee Driven Attrition'!$K$9),1)</f>
        <v>0.85</v>
      </c>
      <c r="AC199" s="29"/>
      <c r="AD199" s="23"/>
      <c r="AE199" s="23">
        <f>INDEX(Model!$R199:$V199,,MATCH(Model!AE$14,Model!$R$14:'Model'!$V$14,FALSE))*INDEX(Model!$X199:$AB199,MATCH(Model!AE$12+Model!AE$13,Model!$X$14:$AB$14,FALSE))</f>
        <v>1</v>
      </c>
      <c r="AF199" s="23">
        <f>INDEX(Model!$R199:$V199,,MATCH(Model!AF$14,Model!$R$14:'Model'!$V$14,FALSE))*INDEX(Model!$X199:$AB199,MATCH(Model!AF$12+Model!AF$13,Model!$X$14:$AB$14,FALSE))</f>
        <v>1</v>
      </c>
      <c r="AG199" s="23">
        <f>INDEX(Model!$R199:$V199,,MATCH(Model!AG$14,Model!$R$14:'Model'!$V$14,FALSE))*INDEX(Model!$X199:$AB199,MATCH(Model!AG$12+Model!AG$13,Model!$X$14:$AB$14,FALSE))</f>
        <v>0.65</v>
      </c>
      <c r="AH199" s="23">
        <f>INDEX(Model!$R199:$V199,,MATCH(Model!AH$14,Model!$R$14:'Model'!$V$14,FALSE))*INDEX(Model!$X199:$AB199,MATCH(Model!AH$12+Model!AH$13,Model!$X$14:$AB$14,FALSE))</f>
        <v>1</v>
      </c>
      <c r="AI199" s="23">
        <f>INDEX(Model!$R199:$V199,,MATCH(Model!AI$14,Model!$R$14:'Model'!$V$14,FALSE))*INDEX(Model!$X199:$AB199,MATCH(Model!AI$12+Model!AI$13,Model!$X$14:$AB$14,FALSE))</f>
        <v>1</v>
      </c>
      <c r="AJ199" s="23">
        <f>INDEX(Model!$R199:$V199,,MATCH(Model!AJ$14,Model!$R$14:'Model'!$V$14,FALSE))*INDEX(Model!$X199:$AB199,MATCH(Model!AJ$12+Model!AJ$13,Model!$X$14:$AB$14,FALSE))</f>
        <v>0.9</v>
      </c>
      <c r="AK199" s="23">
        <f>INDEX(Model!$R199:$V199,,MATCH(Model!AK$14,Model!$R$14:'Model'!$V$14,FALSE))*INDEX(Model!$X199:$AB199,MATCH(Model!AK$12+Model!AK$13,Model!$X$14:$AB$14,FALSE))</f>
        <v>0.9</v>
      </c>
      <c r="AL199" s="23">
        <f>INDEX(Model!$R199:$V199,,MATCH(Model!AL$14,Model!$R$14:'Model'!$V$14,FALSE))*INDEX(Model!$X199:$AB199,MATCH(Model!AL$12+Model!AL$13,Model!$X$14:$AB$14,FALSE))</f>
        <v>0.58500000000000008</v>
      </c>
      <c r="AM199" s="23">
        <f>INDEX(Model!$R199:$V199,,MATCH(Model!AM$14,Model!$R$14:'Model'!$V$14,FALSE))*INDEX(Model!$X199:$AB199,MATCH(Model!AM$12+Model!AM$13,Model!$X$14:$AB$14,FALSE))</f>
        <v>0.9</v>
      </c>
      <c r="AN199" s="23">
        <f>INDEX(Model!$R199:$V199,,MATCH(Model!AN$14,Model!$R$14:'Model'!$V$14,FALSE))*INDEX(Model!$X199:$AB199,MATCH(Model!AN$12+Model!AN$13,Model!$X$14:$AB$14,FALSE))</f>
        <v>0.9</v>
      </c>
      <c r="AO199" s="23">
        <f>INDEX(Model!$R199:$V199,,MATCH(Model!AO$14,Model!$R$14:'Model'!$V$14,FALSE))*INDEX(Model!$X199:$AB199,MATCH(Model!AO$12+Model!AO$13,Model!$X$14:$AB$14,FALSE))</f>
        <v>0.95</v>
      </c>
      <c r="AP199" s="23">
        <f>INDEX(Model!$R199:$V199,,MATCH(Model!AP$14,Model!$R$14:'Model'!$V$14,FALSE))*INDEX(Model!$X199:$AB199,MATCH(Model!AP$12+Model!AP$13,Model!$X$14:$AB$14,FALSE))</f>
        <v>0.95</v>
      </c>
      <c r="AQ199" s="23">
        <f>INDEX(Model!$R199:$V199,,MATCH(Model!AQ$14,Model!$R$14:'Model'!$V$14,FALSE))*INDEX(Model!$X199:$AB199,MATCH(Model!AQ$12+Model!AQ$13,Model!$X$14:$AB$14,FALSE))</f>
        <v>0.61749999999999994</v>
      </c>
      <c r="AR199" s="23">
        <f>INDEX(Model!$R199:$V199,,MATCH(Model!AR$14,Model!$R$14:'Model'!$V$14,FALSE))*INDEX(Model!$X199:$AB199,MATCH(Model!AR$12+Model!AR$13,Model!$X$14:$AB$14,FALSE))</f>
        <v>0.95</v>
      </c>
      <c r="AS199" s="23">
        <f>INDEX(Model!$R199:$V199,,MATCH(Model!AS$14,Model!$R$14:'Model'!$V$14,FALSE))*INDEX(Model!$X199:$AB199,MATCH(Model!AS$12+Model!AS$13,Model!$X$14:$AB$14,FALSE))</f>
        <v>0.95</v>
      </c>
      <c r="AT199" s="23">
        <f>INDEX(Model!$R199:$V199,,MATCH(Model!AT$14,Model!$R$14:'Model'!$V$14,FALSE))*INDEX(Model!$X199:$AB199,MATCH(Model!AT$12+Model!AT$13,Model!$X$14:$AB$14,FALSE))</f>
        <v>0.8</v>
      </c>
      <c r="AU199" s="23">
        <f>INDEX(Model!$R199:$V199,,MATCH(Model!AU$14,Model!$R$14:'Model'!$V$14,FALSE))*INDEX(Model!$X199:$AB199,MATCH(Model!AU$12+Model!AU$13,Model!$X$14:$AB$14,FALSE))</f>
        <v>0.8</v>
      </c>
      <c r="AV199" s="23">
        <f>INDEX(Model!$R199:$V199,,MATCH(Model!AV$14,Model!$R$14:'Model'!$V$14,FALSE))*INDEX(Model!$X199:$AB199,MATCH(Model!AV$12+Model!AV$13,Model!$X$14:$AB$14,FALSE))</f>
        <v>0.52</v>
      </c>
      <c r="AW199" s="23">
        <f>INDEX(Model!$R199:$V199,,MATCH(Model!AW$14,Model!$R$14:'Model'!$V$14,FALSE))*INDEX(Model!$X199:$AB199,MATCH(Model!AW$12+Model!AW$13,Model!$X$14:$AB$14,FALSE))</f>
        <v>0.8</v>
      </c>
      <c r="AX199" s="23">
        <f>INDEX(Model!$R199:$V199,,MATCH(Model!AX$14,Model!$R$14:'Model'!$V$14,FALSE))*INDEX(Model!$X199:$AB199,MATCH(Model!AX$12+Model!AX$13,Model!$X$14:$AB$14,FALSE))</f>
        <v>0.8</v>
      </c>
      <c r="AY199" s="23">
        <f>INDEX(Model!$R199:$V199,,MATCH(Model!AY$14,Model!$R$14:'Model'!$V$14,FALSE))*INDEX(Model!$X199:$AB199,MATCH(Model!AY$12+Model!AY$13,Model!$X$14:$AB$14,FALSE))</f>
        <v>0.85</v>
      </c>
      <c r="AZ199" s="23">
        <f>INDEX(Model!$R199:$V199,,MATCH(Model!AZ$14,Model!$R$14:'Model'!$V$14,FALSE))*INDEX(Model!$X199:$AB199,MATCH(Model!AZ$12+Model!AZ$13,Model!$X$14:$AB$14,FALSE))</f>
        <v>0.85</v>
      </c>
      <c r="BA199" s="23">
        <f>INDEX(Model!$R199:$V199,,MATCH(Model!BA$14,Model!$R$14:'Model'!$V$14,FALSE))*INDEX(Model!$X199:$AB199,MATCH(Model!BA$12+Model!BA$13,Model!$X$14:$AB$14,FALSE))</f>
        <v>0.55249999999999999</v>
      </c>
      <c r="BB199" s="23">
        <f>INDEX(Model!$R199:$V199,,MATCH(Model!BB$14,Model!$R$14:'Model'!$V$14,FALSE))*INDEX(Model!$X199:$AB199,MATCH(Model!BB$12+Model!BB$13,Model!$X$14:$AB$14,FALSE))</f>
        <v>0.85</v>
      </c>
      <c r="BC199" s="23">
        <f>INDEX(Model!$R199:$V199,,MATCH(Model!BC$14,Model!$R$14:'Model'!$V$14,FALSE))*INDEX(Model!$X199:$AB199,MATCH(Model!BC$12+Model!BC$13,Model!$X$14:$AB$14,FALSE))</f>
        <v>0.85</v>
      </c>
      <c r="BD199" s="60"/>
      <c r="BE199" s="33">
        <f>Model!C199*1%</f>
        <v>110.34738959880445</v>
      </c>
      <c r="BF199" s="1"/>
      <c r="BG199" s="1"/>
      <c r="BH199" s="38">
        <f>IF(Model!$C199&lt;Model!CI$12,Model!CI$13,0)</f>
        <v>0</v>
      </c>
      <c r="BI199" s="38">
        <f>IF(Model!$C199&lt;Model!CJ$12,Model!CJ$13,0)</f>
        <v>0</v>
      </c>
      <c r="BJ199" s="38">
        <f>IF(Model!$C199&lt;Model!CK$12,Model!CK$13,0)</f>
        <v>0</v>
      </c>
      <c r="BK199" s="38">
        <f>IF(Model!$C199&lt;Model!CL$12,Model!CL$13,0)</f>
        <v>0</v>
      </c>
      <c r="BL199" s="38">
        <f>IF(Model!$C199&lt;Model!CM$12,Model!CM$13,0)</f>
        <v>0</v>
      </c>
      <c r="BM199" s="38">
        <f>IF(Model!$C199&lt;Model!CN$12,Model!CN$13,0)</f>
        <v>40</v>
      </c>
      <c r="BN199" s="38">
        <f>IF(Model!$C199&lt;Model!CO$12,Model!CO$13,0)</f>
        <v>40</v>
      </c>
      <c r="BO199" s="38">
        <f>IF(Model!$C199&lt;Model!CP$12,Model!CP$13,0)</f>
        <v>40</v>
      </c>
      <c r="BP199" s="38">
        <f>IF(Model!$C199&lt;Model!CQ$12,Model!CQ$13,0)</f>
        <v>40</v>
      </c>
      <c r="BQ199" s="38">
        <f>IF(Model!$C199&lt;Model!CR$12,Model!CR$13,0)</f>
        <v>40</v>
      </c>
      <c r="BR199" s="38">
        <f>IF(Model!$C199&lt;Model!CS$12,Model!CS$13,0)</f>
        <v>40</v>
      </c>
      <c r="BS199" s="38">
        <f>IF(Model!$C199&lt;Model!CT$12,Model!CT$13,0)</f>
        <v>40</v>
      </c>
      <c r="BT199" s="38">
        <f>IF(Model!$C199&lt;Model!CU$12,Model!CU$13,0)</f>
        <v>40</v>
      </c>
      <c r="BU199" s="38">
        <f>IF(Model!$C199&lt;Model!CV$12,Model!CV$13,0)</f>
        <v>40</v>
      </c>
      <c r="BV199" s="38">
        <f>IF(Model!$C199&lt;Model!CW$12,Model!CW$13,0)</f>
        <v>40</v>
      </c>
      <c r="BW199" s="38">
        <f>IF(Model!$C199&lt;Model!CX$12,Model!CX$13,0)</f>
        <v>60</v>
      </c>
      <c r="BX199" s="38">
        <f>IF(Model!$C199&lt;Model!CY$12,Model!CY$13,0)</f>
        <v>60</v>
      </c>
      <c r="BY199" s="38">
        <f>IF(Model!$C199&lt;Model!CZ$12,Model!CZ$13,0)</f>
        <v>60</v>
      </c>
      <c r="BZ199" s="38">
        <f>IF(Model!$C199&lt;Model!DA$12,Model!DA$13,0)</f>
        <v>60</v>
      </c>
      <c r="CA199" s="38">
        <f>IF(Model!$C199&lt;Model!DB$12,Model!DB$13,0)</f>
        <v>60</v>
      </c>
      <c r="CB199" s="38">
        <f>IF(Model!$C199&lt;Model!DC$12,Model!DC$13,0)</f>
        <v>60</v>
      </c>
      <c r="CC199" s="38">
        <f>IF(Model!$C199&lt;Model!DD$12,Model!DD$13,0)</f>
        <v>60</v>
      </c>
      <c r="CD199" s="38">
        <f>IF(Model!$C199&lt;Model!DE$12,Model!DE$13,0)</f>
        <v>60</v>
      </c>
      <c r="CE199" s="38">
        <f>IF(Model!$C199&lt;Model!DF$12,Model!DF$13,0)</f>
        <v>60</v>
      </c>
      <c r="CF199" s="38">
        <f>IF(Model!$C199&lt;Model!DG$12,Model!DG$13,0)</f>
        <v>60</v>
      </c>
      <c r="CG199" s="1"/>
      <c r="CH199" s="1"/>
      <c r="CI199" s="40">
        <f>Model!$BE199+Model!BH199-50</f>
        <v>60.347389598804455</v>
      </c>
      <c r="CJ199" s="40">
        <f>Model!$BE199+Model!BI199-50</f>
        <v>60.347389598804455</v>
      </c>
      <c r="CK199" s="40">
        <f>Model!$BE199+Model!BJ199-50</f>
        <v>60.347389598804455</v>
      </c>
      <c r="CL199" s="40">
        <f>Model!$BE199+Model!BK199-50</f>
        <v>60.347389598804455</v>
      </c>
      <c r="CM199" s="40">
        <f>Model!$BE199+Model!BL199-50</f>
        <v>60.347389598804455</v>
      </c>
      <c r="CN199" s="40">
        <f>Model!$BE199+Model!BM199-50</f>
        <v>100.34738959880445</v>
      </c>
      <c r="CO199" s="40">
        <f>Model!$BE199+Model!BN199-50</f>
        <v>100.34738959880445</v>
      </c>
      <c r="CP199" s="40">
        <f>Model!$BE199+Model!BO199-50</f>
        <v>100.34738959880445</v>
      </c>
      <c r="CQ199" s="40">
        <f>Model!$BE199+Model!BP199-50</f>
        <v>100.34738959880445</v>
      </c>
      <c r="CR199" s="40">
        <f>Model!$BE199+Model!BQ199-50</f>
        <v>100.34738959880445</v>
      </c>
      <c r="CS199" s="40">
        <f>Model!$BE199+Model!BR199-50</f>
        <v>100.34738959880445</v>
      </c>
      <c r="CT199" s="40">
        <f>Model!$BE199+Model!BS199-50</f>
        <v>100.34738959880445</v>
      </c>
      <c r="CU199" s="40">
        <f>Model!$BE199+Model!BT199-50</f>
        <v>100.34738959880445</v>
      </c>
      <c r="CV199" s="40">
        <f>Model!$BE199+Model!BU199-50</f>
        <v>100.34738959880445</v>
      </c>
      <c r="CW199" s="40">
        <f>Model!$BE199+Model!BV199-50</f>
        <v>100.34738959880445</v>
      </c>
      <c r="CX199" s="40">
        <f>Model!$BE199+Model!BW199-50</f>
        <v>120.34738959880445</v>
      </c>
      <c r="CY199" s="40">
        <f>Model!$BE199+Model!BX199-50</f>
        <v>120.34738959880445</v>
      </c>
      <c r="CZ199" s="40">
        <f>Model!$BE199+Model!BY199-50</f>
        <v>120.34738959880445</v>
      </c>
      <c r="DA199" s="40">
        <f>Model!$BE199+Model!BZ199-50</f>
        <v>120.34738959880445</v>
      </c>
      <c r="DB199" s="40">
        <f>Model!$BE199+Model!CA199-50</f>
        <v>120.34738959880445</v>
      </c>
      <c r="DC199" s="40">
        <f>Model!$BE199+Model!CB199-50</f>
        <v>120.34738959880445</v>
      </c>
      <c r="DD199" s="40">
        <f>Model!$BE199+Model!CC199-50</f>
        <v>120.34738959880445</v>
      </c>
      <c r="DE199" s="40">
        <f>Model!$BE199+Model!CD199-50</f>
        <v>120.34738959880445</v>
      </c>
      <c r="DF199" s="40">
        <f>Model!$BE199+Model!CE199-50</f>
        <v>120.34738959880445</v>
      </c>
      <c r="DG199" s="40">
        <f>Model!$BE199+Model!CF199-50</f>
        <v>120.34738959880445</v>
      </c>
      <c r="DH199" s="36"/>
      <c r="DI199" s="36"/>
      <c r="DJ199" s="40">
        <f>Model!AE199*Model!CI199</f>
        <v>60.347389598804455</v>
      </c>
      <c r="DK199" s="40">
        <f>Model!AF199*Model!CJ199</f>
        <v>60.347389598804455</v>
      </c>
      <c r="DL199" s="40">
        <f>Model!AG199*Model!CK199</f>
        <v>39.225803239222898</v>
      </c>
      <c r="DM199" s="40">
        <f>Model!AH199*Model!CL199</f>
        <v>60.347389598804455</v>
      </c>
      <c r="DN199" s="40">
        <f>Model!AI199*Model!CM199</f>
        <v>60.347389598804455</v>
      </c>
      <c r="DO199" s="40">
        <f>Model!AJ199*Model!CN199</f>
        <v>90.312650638924012</v>
      </c>
      <c r="DP199" s="40">
        <f>Model!AK199*Model!CO199</f>
        <v>90.312650638924012</v>
      </c>
      <c r="DQ199" s="40">
        <f>Model!AL199*Model!CP199</f>
        <v>58.703222915300614</v>
      </c>
      <c r="DR199" s="40">
        <f>Model!AM199*Model!CQ199</f>
        <v>90.312650638924012</v>
      </c>
      <c r="DS199" s="40">
        <f>Model!AN199*Model!CR199</f>
        <v>90.312650638924012</v>
      </c>
      <c r="DT199" s="40">
        <f>Model!AO199*Model!CS199</f>
        <v>95.330020118864226</v>
      </c>
      <c r="DU199" s="40">
        <f>Model!AP199*Model!CT199</f>
        <v>95.330020118864226</v>
      </c>
      <c r="DV199" s="40">
        <f>Model!AQ199*Model!CU199</f>
        <v>61.964513077261742</v>
      </c>
      <c r="DW199" s="40">
        <f>Model!AR199*Model!CV199</f>
        <v>95.330020118864226</v>
      </c>
      <c r="DX199" s="40">
        <f>Model!AS199*Model!CW199</f>
        <v>95.330020118864226</v>
      </c>
      <c r="DY199" s="40">
        <f>Model!AT199*Model!CX199</f>
        <v>96.277911679043569</v>
      </c>
      <c r="DZ199" s="40">
        <f>Model!AU199*Model!CY199</f>
        <v>96.277911679043569</v>
      </c>
      <c r="EA199" s="40">
        <f>Model!AV199*Model!CZ199</f>
        <v>62.580642591378322</v>
      </c>
      <c r="EB199" s="40">
        <f>Model!AW199*Model!DA199</f>
        <v>96.277911679043569</v>
      </c>
      <c r="EC199" s="40">
        <f>Model!AX199*Model!DB199</f>
        <v>96.277911679043569</v>
      </c>
      <c r="ED199" s="40">
        <f>Model!AY199*Model!DC199</f>
        <v>102.29528115898378</v>
      </c>
      <c r="EE199" s="40">
        <f>Model!AZ199*Model!DD199</f>
        <v>102.29528115898378</v>
      </c>
      <c r="EF199" s="40">
        <f>Model!BA199*Model!DE199</f>
        <v>66.491932753339455</v>
      </c>
      <c r="EG199" s="40">
        <f>Model!BB199*Model!DF199</f>
        <v>102.29528115898378</v>
      </c>
      <c r="EH199" s="40">
        <f>Model!BC199*Model!DG199</f>
        <v>102.29528115898378</v>
      </c>
      <c r="EI199" s="36"/>
      <c r="EJ199" s="36"/>
      <c r="EK199" s="36"/>
      <c r="EL199" s="36"/>
      <c r="EM199" s="36"/>
      <c r="EN199" s="36"/>
      <c r="EO199" s="36"/>
      <c r="EP199" s="36"/>
      <c r="EQ199" s="36"/>
      <c r="ER199" s="36"/>
      <c r="ES199" s="36"/>
      <c r="ET199" s="36"/>
      <c r="EU199" s="36"/>
    </row>
    <row r="200" spans="1:151">
      <c r="A200">
        <v>1108</v>
      </c>
      <c r="B200" s="29">
        <f>INDEX('Customer Longevity'!$A$7:$A$206,MATCH(Scratch!A200,'Customer Longevity'!$B$7:$B$206,0))</f>
        <v>12.056114432188799</v>
      </c>
      <c r="C200" s="3">
        <f ca="1">VLOOKUP(A200,'Average Balance'!A:B,2,FALSE)</f>
        <v>8186.5600563424723</v>
      </c>
      <c r="D200" s="3"/>
      <c r="E200" s="29">
        <f>INDEX('Distance to Each Branch'!$C$7:$C$806,MATCH(Scratch!$A200&amp;Scratch!E$14,'Distance to Each Branch'!$K$7:$K$806,0))</f>
        <v>6.9986588423773046</v>
      </c>
      <c r="F200" s="29">
        <f>INDEX('Distance to Each Branch'!$C$7:$C$806,MATCH(Scratch!$A200&amp;Scratch!F$14,'Distance to Each Branch'!$K$7:$K$806,0))</f>
        <v>1.72170320942222</v>
      </c>
      <c r="G200" s="29">
        <f>INDEX('Distance to Each Branch'!$C$7:$C$806,MATCH(Scratch!$A200&amp;Scratch!G$14,'Distance to Each Branch'!$K$7:$K$806,0))</f>
        <v>5.2151446969498378</v>
      </c>
      <c r="H200" s="29">
        <f>INDEX('Distance to Each Branch'!$C$7:$C$806,MATCH(Scratch!$A200&amp;Scratch!H$14,'Distance to Each Branch'!$K$7:$K$806,0))</f>
        <v>1.162299238427096</v>
      </c>
      <c r="I200" s="29" t="str">
        <f t="shared" si="28"/>
        <v>Branch D</v>
      </c>
      <c r="K200" s="34">
        <f>MIN(Model!E200:'Model'!H200)</f>
        <v>1.162299238427096</v>
      </c>
      <c r="L200" s="34">
        <v>0</v>
      </c>
      <c r="M200" s="29">
        <f>IF(Model!E200=Model!$K200,SMALL(Model!$E200:'Model'!$H200,2)-Model!$K200,0)</f>
        <v>0</v>
      </c>
      <c r="N200" s="29">
        <f>IF(Model!F200=Model!$K200,SMALL(Model!$E200:'Model'!$H200,2)-Model!$K200,0)</f>
        <v>0</v>
      </c>
      <c r="O200" s="29">
        <f>IF(Model!G200=Model!$K200,SMALL(Model!$E200:'Model'!$H200,2)-Model!$K200,0)</f>
        <v>0</v>
      </c>
      <c r="P200" s="29">
        <f>IF(Model!H200=Model!$K200,SMALL(Model!$E200:'Model'!$H200,2)-Model!$K200,0)</f>
        <v>0.55940397099512396</v>
      </c>
      <c r="R200" s="23">
        <v>1</v>
      </c>
      <c r="S200" s="23">
        <f>(1-IF(Model!M200=0,0,INDEX('Branch Closure Driven Attrition'!$D$9:$G$12,MATCH(Model!$B200,'Branch Closure Driven Attrition'!$C$9:$C$12,TRUE),MATCH(Model!M200,'Branch Closure Driven Attrition'!$D$8:$G$8,TRUE))))</f>
        <v>1</v>
      </c>
      <c r="T200" s="23">
        <f>(1-IF(Model!N200=0,0,INDEX('Branch Closure Driven Attrition'!$D$9:$G$12,MATCH(Model!$B200,'Branch Closure Driven Attrition'!$C$9:$C$12,TRUE),MATCH(Model!N200,'Branch Closure Driven Attrition'!$D$8:$G$8,TRUE))))</f>
        <v>1</v>
      </c>
      <c r="U200" s="23">
        <f>(1-IF(Model!O200=0,0,INDEX('Branch Closure Driven Attrition'!$D$9:$G$12,MATCH(Model!$B200,'Branch Closure Driven Attrition'!$C$9:$C$12,TRUE),MATCH(Model!O200,'Branch Closure Driven Attrition'!$D$8:$G$8,TRUE))))</f>
        <v>1</v>
      </c>
      <c r="V200" s="23">
        <f>(1-IF(Model!P200=0,0,INDEX('Branch Closure Driven Attrition'!$D$9:$G$12,MATCH(Model!$B200,'Branch Closure Driven Attrition'!$C$9:$C$12,TRUE),MATCH(Model!P200,'Branch Closure Driven Attrition'!$D$8:$G$8,TRUE))))</f>
        <v>0.7</v>
      </c>
      <c r="W200" s="29"/>
      <c r="X200" s="23">
        <f>Model!R200</f>
        <v>1</v>
      </c>
      <c r="Y200" s="23">
        <f>IF(Model!$C200&lt;'Fee Driven Attrition'!$I$8,1-IF(Model!Y$13='Fee Driven Attrition'!$J$7,'Fee Driven Attrition'!$J$8,'Fee Driven Attrition'!$K$8),1)</f>
        <v>0.9</v>
      </c>
      <c r="Z200" s="23">
        <f>IF(Model!$C200&lt;'Fee Driven Attrition'!$I$9,1-IF(Model!Z$13='Fee Driven Attrition'!$J$7,'Fee Driven Attrition'!$J$9,'Fee Driven Attrition'!$K$9),1)</f>
        <v>0.95</v>
      </c>
      <c r="AA200" s="23">
        <f>IF(Model!$C200&lt;'Fee Driven Attrition'!$I$8,1-IF(Model!AA$13='Fee Driven Attrition'!$J$7,'Fee Driven Attrition'!$J$8,'Fee Driven Attrition'!$K$8),1)</f>
        <v>0.8</v>
      </c>
      <c r="AB200" s="23">
        <f>IF(Model!$C200&lt;'Fee Driven Attrition'!$I$9,1-IF(Model!AB$13='Fee Driven Attrition'!$J$7,'Fee Driven Attrition'!$J$9,'Fee Driven Attrition'!$K$9),1)</f>
        <v>0.85</v>
      </c>
      <c r="AC200" s="29"/>
      <c r="AD200" s="23"/>
      <c r="AE200" s="23">
        <f>INDEX(Model!$R200:$V200,,MATCH(Model!AE$14,Model!$R$14:'Model'!$V$14,FALSE))*INDEX(Model!$X200:$AB200,MATCH(Model!AE$12+Model!AE$13,Model!$X$14:$AB$14,FALSE))</f>
        <v>1</v>
      </c>
      <c r="AF200" s="23">
        <f>INDEX(Model!$R200:$V200,,MATCH(Model!AF$14,Model!$R$14:'Model'!$V$14,FALSE))*INDEX(Model!$X200:$AB200,MATCH(Model!AF$12+Model!AF$13,Model!$X$14:$AB$14,FALSE))</f>
        <v>1</v>
      </c>
      <c r="AG200" s="23">
        <f>INDEX(Model!$R200:$V200,,MATCH(Model!AG$14,Model!$R$14:'Model'!$V$14,FALSE))*INDEX(Model!$X200:$AB200,MATCH(Model!AG$12+Model!AG$13,Model!$X$14:$AB$14,FALSE))</f>
        <v>1</v>
      </c>
      <c r="AH200" s="23">
        <f>INDEX(Model!$R200:$V200,,MATCH(Model!AH$14,Model!$R$14:'Model'!$V$14,FALSE))*INDEX(Model!$X200:$AB200,MATCH(Model!AH$12+Model!AH$13,Model!$X$14:$AB$14,FALSE))</f>
        <v>1</v>
      </c>
      <c r="AI200" s="23">
        <f>INDEX(Model!$R200:$V200,,MATCH(Model!AI$14,Model!$R$14:'Model'!$V$14,FALSE))*INDEX(Model!$X200:$AB200,MATCH(Model!AI$12+Model!AI$13,Model!$X$14:$AB$14,FALSE))</f>
        <v>0.7</v>
      </c>
      <c r="AJ200" s="23">
        <f>INDEX(Model!$R200:$V200,,MATCH(Model!AJ$14,Model!$R$14:'Model'!$V$14,FALSE))*INDEX(Model!$X200:$AB200,MATCH(Model!AJ$12+Model!AJ$13,Model!$X$14:$AB$14,FALSE))</f>
        <v>0.9</v>
      </c>
      <c r="AK200" s="23">
        <f>INDEX(Model!$R200:$V200,,MATCH(Model!AK$14,Model!$R$14:'Model'!$V$14,FALSE))*INDEX(Model!$X200:$AB200,MATCH(Model!AK$12+Model!AK$13,Model!$X$14:$AB$14,FALSE))</f>
        <v>0.9</v>
      </c>
      <c r="AL200" s="23">
        <f>INDEX(Model!$R200:$V200,,MATCH(Model!AL$14,Model!$R$14:'Model'!$V$14,FALSE))*INDEX(Model!$X200:$AB200,MATCH(Model!AL$12+Model!AL$13,Model!$X$14:$AB$14,FALSE))</f>
        <v>0.9</v>
      </c>
      <c r="AM200" s="23">
        <f>INDEX(Model!$R200:$V200,,MATCH(Model!AM$14,Model!$R$14:'Model'!$V$14,FALSE))*INDEX(Model!$X200:$AB200,MATCH(Model!AM$12+Model!AM$13,Model!$X$14:$AB$14,FALSE))</f>
        <v>0.9</v>
      </c>
      <c r="AN200" s="23">
        <f>INDEX(Model!$R200:$V200,,MATCH(Model!AN$14,Model!$R$14:'Model'!$V$14,FALSE))*INDEX(Model!$X200:$AB200,MATCH(Model!AN$12+Model!AN$13,Model!$X$14:$AB$14,FALSE))</f>
        <v>0.63</v>
      </c>
      <c r="AO200" s="23">
        <f>INDEX(Model!$R200:$V200,,MATCH(Model!AO$14,Model!$R$14:'Model'!$V$14,FALSE))*INDEX(Model!$X200:$AB200,MATCH(Model!AO$12+Model!AO$13,Model!$X$14:$AB$14,FALSE))</f>
        <v>0.95</v>
      </c>
      <c r="AP200" s="23">
        <f>INDEX(Model!$R200:$V200,,MATCH(Model!AP$14,Model!$R$14:'Model'!$V$14,FALSE))*INDEX(Model!$X200:$AB200,MATCH(Model!AP$12+Model!AP$13,Model!$X$14:$AB$14,FALSE))</f>
        <v>0.95</v>
      </c>
      <c r="AQ200" s="23">
        <f>INDEX(Model!$R200:$V200,,MATCH(Model!AQ$14,Model!$R$14:'Model'!$V$14,FALSE))*INDEX(Model!$X200:$AB200,MATCH(Model!AQ$12+Model!AQ$13,Model!$X$14:$AB$14,FALSE))</f>
        <v>0.95</v>
      </c>
      <c r="AR200" s="23">
        <f>INDEX(Model!$R200:$V200,,MATCH(Model!AR$14,Model!$R$14:'Model'!$V$14,FALSE))*INDEX(Model!$X200:$AB200,MATCH(Model!AR$12+Model!AR$13,Model!$X$14:$AB$14,FALSE))</f>
        <v>0.95</v>
      </c>
      <c r="AS200" s="23">
        <f>INDEX(Model!$R200:$V200,,MATCH(Model!AS$14,Model!$R$14:'Model'!$V$14,FALSE))*INDEX(Model!$X200:$AB200,MATCH(Model!AS$12+Model!AS$13,Model!$X$14:$AB$14,FALSE))</f>
        <v>0.66499999999999992</v>
      </c>
      <c r="AT200" s="23">
        <f>INDEX(Model!$R200:$V200,,MATCH(Model!AT$14,Model!$R$14:'Model'!$V$14,FALSE))*INDEX(Model!$X200:$AB200,MATCH(Model!AT$12+Model!AT$13,Model!$X$14:$AB$14,FALSE))</f>
        <v>0.8</v>
      </c>
      <c r="AU200" s="23">
        <f>INDEX(Model!$R200:$V200,,MATCH(Model!AU$14,Model!$R$14:'Model'!$V$14,FALSE))*INDEX(Model!$X200:$AB200,MATCH(Model!AU$12+Model!AU$13,Model!$X$14:$AB$14,FALSE))</f>
        <v>0.8</v>
      </c>
      <c r="AV200" s="23">
        <f>INDEX(Model!$R200:$V200,,MATCH(Model!AV$14,Model!$R$14:'Model'!$V$14,FALSE))*INDEX(Model!$X200:$AB200,MATCH(Model!AV$12+Model!AV$13,Model!$X$14:$AB$14,FALSE))</f>
        <v>0.8</v>
      </c>
      <c r="AW200" s="23">
        <f>INDEX(Model!$R200:$V200,,MATCH(Model!AW$14,Model!$R$14:'Model'!$V$14,FALSE))*INDEX(Model!$X200:$AB200,MATCH(Model!AW$12+Model!AW$13,Model!$X$14:$AB$14,FALSE))</f>
        <v>0.8</v>
      </c>
      <c r="AX200" s="23">
        <f>INDEX(Model!$R200:$V200,,MATCH(Model!AX$14,Model!$R$14:'Model'!$V$14,FALSE))*INDEX(Model!$X200:$AB200,MATCH(Model!AX$12+Model!AX$13,Model!$X$14:$AB$14,FALSE))</f>
        <v>0.55999999999999994</v>
      </c>
      <c r="AY200" s="23">
        <f>INDEX(Model!$R200:$V200,,MATCH(Model!AY$14,Model!$R$14:'Model'!$V$14,FALSE))*INDEX(Model!$X200:$AB200,MATCH(Model!AY$12+Model!AY$13,Model!$X$14:$AB$14,FALSE))</f>
        <v>0.85</v>
      </c>
      <c r="AZ200" s="23">
        <f>INDEX(Model!$R200:$V200,,MATCH(Model!AZ$14,Model!$R$14:'Model'!$V$14,FALSE))*INDEX(Model!$X200:$AB200,MATCH(Model!AZ$12+Model!AZ$13,Model!$X$14:$AB$14,FALSE))</f>
        <v>0.85</v>
      </c>
      <c r="BA200" s="23">
        <f>INDEX(Model!$R200:$V200,,MATCH(Model!BA$14,Model!$R$14:'Model'!$V$14,FALSE))*INDEX(Model!$X200:$AB200,MATCH(Model!BA$12+Model!BA$13,Model!$X$14:$AB$14,FALSE))</f>
        <v>0.85</v>
      </c>
      <c r="BB200" s="23">
        <f>INDEX(Model!$R200:$V200,,MATCH(Model!BB$14,Model!$R$14:'Model'!$V$14,FALSE))*INDEX(Model!$X200:$AB200,MATCH(Model!BB$12+Model!BB$13,Model!$X$14:$AB$14,FALSE))</f>
        <v>0.85</v>
      </c>
      <c r="BC200" s="23">
        <f>INDEX(Model!$R200:$V200,,MATCH(Model!BC$14,Model!$R$14:'Model'!$V$14,FALSE))*INDEX(Model!$X200:$AB200,MATCH(Model!BC$12+Model!BC$13,Model!$X$14:$AB$14,FALSE))</f>
        <v>0.59499999999999997</v>
      </c>
      <c r="BD200" s="60"/>
      <c r="BE200" s="33">
        <f>Model!C200*1%</f>
        <v>81.865600563424721</v>
      </c>
      <c r="BF200" s="1"/>
      <c r="BG200" s="1"/>
      <c r="BH200" s="38">
        <f>IF(Model!$C200&lt;Model!CI$12,Model!CI$13,0)</f>
        <v>0</v>
      </c>
      <c r="BI200" s="38">
        <f>IF(Model!$C200&lt;Model!CJ$12,Model!CJ$13,0)</f>
        <v>0</v>
      </c>
      <c r="BJ200" s="38">
        <f>IF(Model!$C200&lt;Model!CK$12,Model!CK$13,0)</f>
        <v>0</v>
      </c>
      <c r="BK200" s="38">
        <f>IF(Model!$C200&lt;Model!CL$12,Model!CL$13,0)</f>
        <v>0</v>
      </c>
      <c r="BL200" s="38">
        <f>IF(Model!$C200&lt;Model!CM$12,Model!CM$13,0)</f>
        <v>0</v>
      </c>
      <c r="BM200" s="38">
        <f>IF(Model!$C200&lt;Model!CN$12,Model!CN$13,0)</f>
        <v>40</v>
      </c>
      <c r="BN200" s="38">
        <f>IF(Model!$C200&lt;Model!CO$12,Model!CO$13,0)</f>
        <v>40</v>
      </c>
      <c r="BO200" s="38">
        <f>IF(Model!$C200&lt;Model!CP$12,Model!CP$13,0)</f>
        <v>40</v>
      </c>
      <c r="BP200" s="38">
        <f>IF(Model!$C200&lt;Model!CQ$12,Model!CQ$13,0)</f>
        <v>40</v>
      </c>
      <c r="BQ200" s="38">
        <f>IF(Model!$C200&lt;Model!CR$12,Model!CR$13,0)</f>
        <v>40</v>
      </c>
      <c r="BR200" s="38">
        <f>IF(Model!$C200&lt;Model!CS$12,Model!CS$13,0)</f>
        <v>40</v>
      </c>
      <c r="BS200" s="38">
        <f>IF(Model!$C200&lt;Model!CT$12,Model!CT$13,0)</f>
        <v>40</v>
      </c>
      <c r="BT200" s="38">
        <f>IF(Model!$C200&lt;Model!CU$12,Model!CU$13,0)</f>
        <v>40</v>
      </c>
      <c r="BU200" s="38">
        <f>IF(Model!$C200&lt;Model!CV$12,Model!CV$13,0)</f>
        <v>40</v>
      </c>
      <c r="BV200" s="38">
        <f>IF(Model!$C200&lt;Model!CW$12,Model!CW$13,0)</f>
        <v>40</v>
      </c>
      <c r="BW200" s="38">
        <f>IF(Model!$C200&lt;Model!CX$12,Model!CX$13,0)</f>
        <v>60</v>
      </c>
      <c r="BX200" s="38">
        <f>IF(Model!$C200&lt;Model!CY$12,Model!CY$13,0)</f>
        <v>60</v>
      </c>
      <c r="BY200" s="38">
        <f>IF(Model!$C200&lt;Model!CZ$12,Model!CZ$13,0)</f>
        <v>60</v>
      </c>
      <c r="BZ200" s="38">
        <f>IF(Model!$C200&lt;Model!DA$12,Model!DA$13,0)</f>
        <v>60</v>
      </c>
      <c r="CA200" s="38">
        <f>IF(Model!$C200&lt;Model!DB$12,Model!DB$13,0)</f>
        <v>60</v>
      </c>
      <c r="CB200" s="38">
        <f>IF(Model!$C200&lt;Model!DC$12,Model!DC$13,0)</f>
        <v>60</v>
      </c>
      <c r="CC200" s="38">
        <f>IF(Model!$C200&lt;Model!DD$12,Model!DD$13,0)</f>
        <v>60</v>
      </c>
      <c r="CD200" s="38">
        <f>IF(Model!$C200&lt;Model!DE$12,Model!DE$13,0)</f>
        <v>60</v>
      </c>
      <c r="CE200" s="38">
        <f>IF(Model!$C200&lt;Model!DF$12,Model!DF$13,0)</f>
        <v>60</v>
      </c>
      <c r="CF200" s="38">
        <f>IF(Model!$C200&lt;Model!DG$12,Model!DG$13,0)</f>
        <v>60</v>
      </c>
      <c r="CG200" s="1"/>
      <c r="CH200" s="1"/>
      <c r="CI200" s="40">
        <f>Model!$BE200+Model!BH200-50</f>
        <v>31.865600563424721</v>
      </c>
      <c r="CJ200" s="40">
        <f>Model!$BE200+Model!BI200-50</f>
        <v>31.865600563424721</v>
      </c>
      <c r="CK200" s="40">
        <f>Model!$BE200+Model!BJ200-50</f>
        <v>31.865600563424721</v>
      </c>
      <c r="CL200" s="40">
        <f>Model!$BE200+Model!BK200-50</f>
        <v>31.865600563424721</v>
      </c>
      <c r="CM200" s="40">
        <f>Model!$BE200+Model!BL200-50</f>
        <v>31.865600563424721</v>
      </c>
      <c r="CN200" s="40">
        <f>Model!$BE200+Model!BM200-50</f>
        <v>71.865600563424721</v>
      </c>
      <c r="CO200" s="40">
        <f>Model!$BE200+Model!BN200-50</f>
        <v>71.865600563424721</v>
      </c>
      <c r="CP200" s="40">
        <f>Model!$BE200+Model!BO200-50</f>
        <v>71.865600563424721</v>
      </c>
      <c r="CQ200" s="40">
        <f>Model!$BE200+Model!BP200-50</f>
        <v>71.865600563424721</v>
      </c>
      <c r="CR200" s="40">
        <f>Model!$BE200+Model!BQ200-50</f>
        <v>71.865600563424721</v>
      </c>
      <c r="CS200" s="40">
        <f>Model!$BE200+Model!BR200-50</f>
        <v>71.865600563424721</v>
      </c>
      <c r="CT200" s="40">
        <f>Model!$BE200+Model!BS200-50</f>
        <v>71.865600563424721</v>
      </c>
      <c r="CU200" s="40">
        <f>Model!$BE200+Model!BT200-50</f>
        <v>71.865600563424721</v>
      </c>
      <c r="CV200" s="40">
        <f>Model!$BE200+Model!BU200-50</f>
        <v>71.865600563424721</v>
      </c>
      <c r="CW200" s="40">
        <f>Model!$BE200+Model!BV200-50</f>
        <v>71.865600563424721</v>
      </c>
      <c r="CX200" s="40">
        <f>Model!$BE200+Model!BW200-50</f>
        <v>91.865600563424721</v>
      </c>
      <c r="CY200" s="40">
        <f>Model!$BE200+Model!BX200-50</f>
        <v>91.865600563424721</v>
      </c>
      <c r="CZ200" s="40">
        <f>Model!$BE200+Model!BY200-50</f>
        <v>91.865600563424721</v>
      </c>
      <c r="DA200" s="40">
        <f>Model!$BE200+Model!BZ200-50</f>
        <v>91.865600563424721</v>
      </c>
      <c r="DB200" s="40">
        <f>Model!$BE200+Model!CA200-50</f>
        <v>91.865600563424721</v>
      </c>
      <c r="DC200" s="40">
        <f>Model!$BE200+Model!CB200-50</f>
        <v>91.865600563424721</v>
      </c>
      <c r="DD200" s="40">
        <f>Model!$BE200+Model!CC200-50</f>
        <v>91.865600563424721</v>
      </c>
      <c r="DE200" s="40">
        <f>Model!$BE200+Model!CD200-50</f>
        <v>91.865600563424721</v>
      </c>
      <c r="DF200" s="40">
        <f>Model!$BE200+Model!CE200-50</f>
        <v>91.865600563424721</v>
      </c>
      <c r="DG200" s="40">
        <f>Model!$BE200+Model!CF200-50</f>
        <v>91.865600563424721</v>
      </c>
      <c r="DH200" s="36"/>
      <c r="DI200" s="36"/>
      <c r="DJ200" s="40">
        <f>Model!AE200*Model!CI200</f>
        <v>31.865600563424721</v>
      </c>
      <c r="DK200" s="40">
        <f>Model!AF200*Model!CJ200</f>
        <v>31.865600563424721</v>
      </c>
      <c r="DL200" s="40">
        <f>Model!AG200*Model!CK200</f>
        <v>31.865600563424721</v>
      </c>
      <c r="DM200" s="40">
        <f>Model!AH200*Model!CL200</f>
        <v>31.865600563424721</v>
      </c>
      <c r="DN200" s="40">
        <f>Model!AI200*Model!CM200</f>
        <v>22.305920394397305</v>
      </c>
      <c r="DO200" s="40">
        <f>Model!AJ200*Model!CN200</f>
        <v>64.679040507082249</v>
      </c>
      <c r="DP200" s="40">
        <f>Model!AK200*Model!CO200</f>
        <v>64.679040507082249</v>
      </c>
      <c r="DQ200" s="40">
        <f>Model!AL200*Model!CP200</f>
        <v>64.679040507082249</v>
      </c>
      <c r="DR200" s="40">
        <f>Model!AM200*Model!CQ200</f>
        <v>64.679040507082249</v>
      </c>
      <c r="DS200" s="40">
        <f>Model!AN200*Model!CR200</f>
        <v>45.275328354957573</v>
      </c>
      <c r="DT200" s="40">
        <f>Model!AO200*Model!CS200</f>
        <v>68.272320535253485</v>
      </c>
      <c r="DU200" s="40">
        <f>Model!AP200*Model!CT200</f>
        <v>68.272320535253485</v>
      </c>
      <c r="DV200" s="40">
        <f>Model!AQ200*Model!CU200</f>
        <v>68.272320535253485</v>
      </c>
      <c r="DW200" s="40">
        <f>Model!AR200*Model!CV200</f>
        <v>68.272320535253485</v>
      </c>
      <c r="DX200" s="40">
        <f>Model!AS200*Model!CW200</f>
        <v>47.790624374677435</v>
      </c>
      <c r="DY200" s="40">
        <f>Model!AT200*Model!CX200</f>
        <v>73.492480450739777</v>
      </c>
      <c r="DZ200" s="40">
        <f>Model!AU200*Model!CY200</f>
        <v>73.492480450739777</v>
      </c>
      <c r="EA200" s="40">
        <f>Model!AV200*Model!CZ200</f>
        <v>73.492480450739777</v>
      </c>
      <c r="EB200" s="40">
        <f>Model!AW200*Model!DA200</f>
        <v>73.492480450739777</v>
      </c>
      <c r="EC200" s="40">
        <f>Model!AX200*Model!DB200</f>
        <v>51.444736315517837</v>
      </c>
      <c r="ED200" s="40">
        <f>Model!AY200*Model!DC200</f>
        <v>78.085760478911013</v>
      </c>
      <c r="EE200" s="40">
        <f>Model!AZ200*Model!DD200</f>
        <v>78.085760478911013</v>
      </c>
      <c r="EF200" s="40">
        <f>Model!BA200*Model!DE200</f>
        <v>78.085760478911013</v>
      </c>
      <c r="EG200" s="40">
        <f>Model!BB200*Model!DF200</f>
        <v>78.085760478911013</v>
      </c>
      <c r="EH200" s="40">
        <f>Model!BC200*Model!DG200</f>
        <v>54.660032335237709</v>
      </c>
      <c r="EI200" s="36"/>
      <c r="EJ200" s="36"/>
      <c r="EK200" s="36"/>
      <c r="EL200" s="36"/>
      <c r="EM200" s="36"/>
      <c r="EN200" s="36"/>
      <c r="EO200" s="36"/>
      <c r="EP200" s="36"/>
      <c r="EQ200" s="36"/>
      <c r="ER200" s="36"/>
      <c r="ES200" s="36"/>
      <c r="ET200" s="36"/>
      <c r="EU200" s="36"/>
    </row>
    <row r="201" spans="1:151">
      <c r="A201">
        <v>1053</v>
      </c>
      <c r="B201" s="29">
        <f>INDEX('Customer Longevity'!$A$7:$A$206,MATCH(Scratch!A201,'Customer Longevity'!$B$7:$B$206,0))</f>
        <v>9.9766703493511404</v>
      </c>
      <c r="C201" s="3">
        <f ca="1">VLOOKUP(A201,'Average Balance'!A:B,2,FALSE)</f>
        <v>13296.409898054628</v>
      </c>
      <c r="D201" s="3"/>
      <c r="E201" s="29">
        <f>INDEX('Distance to Each Branch'!$C$7:$C$806,MATCH(Scratch!$A201&amp;Scratch!E$14,'Distance to Each Branch'!$K$7:$K$806,0))</f>
        <v>5.297479655819104</v>
      </c>
      <c r="F201" s="29">
        <f>INDEX('Distance to Each Branch'!$C$7:$C$806,MATCH(Scratch!$A201&amp;Scratch!F$14,'Distance to Each Branch'!$K$7:$K$806,0))</f>
        <v>4.6514338446886274</v>
      </c>
      <c r="G201" s="29">
        <f>INDEX('Distance to Each Branch'!$C$7:$C$806,MATCH(Scratch!$A201&amp;Scratch!G$14,'Distance to Each Branch'!$K$7:$K$806,0))</f>
        <v>2.8759515181211839</v>
      </c>
      <c r="H201" s="29">
        <f>INDEX('Distance to Each Branch'!$C$7:$C$806,MATCH(Scratch!$A201&amp;Scratch!H$14,'Distance to Each Branch'!$K$7:$K$806,0))</f>
        <v>3.4467665789493873</v>
      </c>
      <c r="I201" s="29" t="str">
        <f t="shared" si="28"/>
        <v>Branch C</v>
      </c>
      <c r="K201" s="34">
        <f>MIN(Model!E201:'Model'!H201)</f>
        <v>2.8759515181211839</v>
      </c>
      <c r="L201" s="34">
        <v>0</v>
      </c>
      <c r="M201" s="29">
        <f>IF(Model!E201=Model!$K201,SMALL(Model!$E201:'Model'!$H201,2)-Model!$K201,0)</f>
        <v>0</v>
      </c>
      <c r="N201" s="29">
        <f>IF(Model!F201=Model!$K201,SMALL(Model!$E201:'Model'!$H201,2)-Model!$K201,0)</f>
        <v>0</v>
      </c>
      <c r="O201" s="29">
        <f>IF(Model!G201=Model!$K201,SMALL(Model!$E201:'Model'!$H201,2)-Model!$K201,0)</f>
        <v>0.57081506082820344</v>
      </c>
      <c r="P201" s="29">
        <f>IF(Model!H201=Model!$K201,SMALL(Model!$E201:'Model'!$H201,2)-Model!$K201,0)</f>
        <v>0</v>
      </c>
      <c r="R201" s="23">
        <v>1</v>
      </c>
      <c r="S201" s="23">
        <f>(1-IF(Model!M201=0,0,INDEX('Branch Closure Driven Attrition'!$D$9:$G$12,MATCH(Model!$B201,'Branch Closure Driven Attrition'!$C$9:$C$12,TRUE),MATCH(Model!M201,'Branch Closure Driven Attrition'!$D$8:$G$8,TRUE))))</f>
        <v>1</v>
      </c>
      <c r="T201" s="23">
        <f>(1-IF(Model!N201=0,0,INDEX('Branch Closure Driven Attrition'!$D$9:$G$12,MATCH(Model!$B201,'Branch Closure Driven Attrition'!$C$9:$C$12,TRUE),MATCH(Model!N201,'Branch Closure Driven Attrition'!$D$8:$G$8,TRUE))))</f>
        <v>1</v>
      </c>
      <c r="U201" s="23">
        <f>(1-IF(Model!O201=0,0,INDEX('Branch Closure Driven Attrition'!$D$9:$G$12,MATCH(Model!$B201,'Branch Closure Driven Attrition'!$C$9:$C$12,TRUE),MATCH(Model!O201,'Branch Closure Driven Attrition'!$D$8:$G$8,TRUE))))</f>
        <v>0.7</v>
      </c>
      <c r="V201" s="23">
        <f>(1-IF(Model!P201=0,0,INDEX('Branch Closure Driven Attrition'!$D$9:$G$12,MATCH(Model!$B201,'Branch Closure Driven Attrition'!$C$9:$C$12,TRUE),MATCH(Model!P201,'Branch Closure Driven Attrition'!$D$8:$G$8,TRUE))))</f>
        <v>1</v>
      </c>
      <c r="W201" s="29"/>
      <c r="X201" s="23">
        <f>Model!R201</f>
        <v>1</v>
      </c>
      <c r="Y201" s="23">
        <f>IF(Model!$C201&lt;'Fee Driven Attrition'!$I$8,1-IF(Model!Y$13='Fee Driven Attrition'!$J$7,'Fee Driven Attrition'!$J$8,'Fee Driven Attrition'!$K$8),1)</f>
        <v>1</v>
      </c>
      <c r="Z201" s="23">
        <f>IF(Model!$C201&lt;'Fee Driven Attrition'!$I$9,1-IF(Model!Z$13='Fee Driven Attrition'!$J$7,'Fee Driven Attrition'!$J$9,'Fee Driven Attrition'!$K$9),1)</f>
        <v>0.95</v>
      </c>
      <c r="AA201" s="23">
        <f>IF(Model!$C201&lt;'Fee Driven Attrition'!$I$8,1-IF(Model!AA$13='Fee Driven Attrition'!$J$7,'Fee Driven Attrition'!$J$8,'Fee Driven Attrition'!$K$8),1)</f>
        <v>1</v>
      </c>
      <c r="AB201" s="23">
        <f>IF(Model!$C201&lt;'Fee Driven Attrition'!$I$9,1-IF(Model!AB$13='Fee Driven Attrition'!$J$7,'Fee Driven Attrition'!$J$9,'Fee Driven Attrition'!$K$9),1)</f>
        <v>0.85</v>
      </c>
      <c r="AC201" s="29"/>
      <c r="AD201" s="23"/>
      <c r="AE201" s="23">
        <f>INDEX(Model!$R201:$V201,,MATCH(Model!AE$14,Model!$R$14:'Model'!$V$14,FALSE))*INDEX(Model!$X201:$AB201,MATCH(Model!AE$12+Model!AE$13,Model!$X$14:$AB$14,FALSE))</f>
        <v>1</v>
      </c>
      <c r="AF201" s="23">
        <f>INDEX(Model!$R201:$V201,,MATCH(Model!AF$14,Model!$R$14:'Model'!$V$14,FALSE))*INDEX(Model!$X201:$AB201,MATCH(Model!AF$12+Model!AF$13,Model!$X$14:$AB$14,FALSE))</f>
        <v>1</v>
      </c>
      <c r="AG201" s="23">
        <f>INDEX(Model!$R201:$V201,,MATCH(Model!AG$14,Model!$R$14:'Model'!$V$14,FALSE))*INDEX(Model!$X201:$AB201,MATCH(Model!AG$12+Model!AG$13,Model!$X$14:$AB$14,FALSE))</f>
        <v>1</v>
      </c>
      <c r="AH201" s="23">
        <f>INDEX(Model!$R201:$V201,,MATCH(Model!AH$14,Model!$R$14:'Model'!$V$14,FALSE))*INDEX(Model!$X201:$AB201,MATCH(Model!AH$12+Model!AH$13,Model!$X$14:$AB$14,FALSE))</f>
        <v>0.7</v>
      </c>
      <c r="AI201" s="23">
        <f>INDEX(Model!$R201:$V201,,MATCH(Model!AI$14,Model!$R$14:'Model'!$V$14,FALSE))*INDEX(Model!$X201:$AB201,MATCH(Model!AI$12+Model!AI$13,Model!$X$14:$AB$14,FALSE))</f>
        <v>1</v>
      </c>
      <c r="AJ201" s="23">
        <f>INDEX(Model!$R201:$V201,,MATCH(Model!AJ$14,Model!$R$14:'Model'!$V$14,FALSE))*INDEX(Model!$X201:$AB201,MATCH(Model!AJ$12+Model!AJ$13,Model!$X$14:$AB$14,FALSE))</f>
        <v>1</v>
      </c>
      <c r="AK201" s="23">
        <f>INDEX(Model!$R201:$V201,,MATCH(Model!AK$14,Model!$R$14:'Model'!$V$14,FALSE))*INDEX(Model!$X201:$AB201,MATCH(Model!AK$12+Model!AK$13,Model!$X$14:$AB$14,FALSE))</f>
        <v>1</v>
      </c>
      <c r="AL201" s="23">
        <f>INDEX(Model!$R201:$V201,,MATCH(Model!AL$14,Model!$R$14:'Model'!$V$14,FALSE))*INDEX(Model!$X201:$AB201,MATCH(Model!AL$12+Model!AL$13,Model!$X$14:$AB$14,FALSE))</f>
        <v>1</v>
      </c>
      <c r="AM201" s="23">
        <f>INDEX(Model!$R201:$V201,,MATCH(Model!AM$14,Model!$R$14:'Model'!$V$14,FALSE))*INDEX(Model!$X201:$AB201,MATCH(Model!AM$12+Model!AM$13,Model!$X$14:$AB$14,FALSE))</f>
        <v>0.7</v>
      </c>
      <c r="AN201" s="23">
        <f>INDEX(Model!$R201:$V201,,MATCH(Model!AN$14,Model!$R$14:'Model'!$V$14,FALSE))*INDEX(Model!$X201:$AB201,MATCH(Model!AN$12+Model!AN$13,Model!$X$14:$AB$14,FALSE))</f>
        <v>1</v>
      </c>
      <c r="AO201" s="23">
        <f>INDEX(Model!$R201:$V201,,MATCH(Model!AO$14,Model!$R$14:'Model'!$V$14,FALSE))*INDEX(Model!$X201:$AB201,MATCH(Model!AO$12+Model!AO$13,Model!$X$14:$AB$14,FALSE))</f>
        <v>0.95</v>
      </c>
      <c r="AP201" s="23">
        <f>INDEX(Model!$R201:$V201,,MATCH(Model!AP$14,Model!$R$14:'Model'!$V$14,FALSE))*INDEX(Model!$X201:$AB201,MATCH(Model!AP$12+Model!AP$13,Model!$X$14:$AB$14,FALSE))</f>
        <v>0.95</v>
      </c>
      <c r="AQ201" s="23">
        <f>INDEX(Model!$R201:$V201,,MATCH(Model!AQ$14,Model!$R$14:'Model'!$V$14,FALSE))*INDEX(Model!$X201:$AB201,MATCH(Model!AQ$12+Model!AQ$13,Model!$X$14:$AB$14,FALSE))</f>
        <v>0.95</v>
      </c>
      <c r="AR201" s="23">
        <f>INDEX(Model!$R201:$V201,,MATCH(Model!AR$14,Model!$R$14:'Model'!$V$14,FALSE))*INDEX(Model!$X201:$AB201,MATCH(Model!AR$12+Model!AR$13,Model!$X$14:$AB$14,FALSE))</f>
        <v>0.66499999999999992</v>
      </c>
      <c r="AS201" s="23">
        <f>INDEX(Model!$R201:$V201,,MATCH(Model!AS$14,Model!$R$14:'Model'!$V$14,FALSE))*INDEX(Model!$X201:$AB201,MATCH(Model!AS$12+Model!AS$13,Model!$X$14:$AB$14,FALSE))</f>
        <v>0.95</v>
      </c>
      <c r="AT201" s="23">
        <f>INDEX(Model!$R201:$V201,,MATCH(Model!AT$14,Model!$R$14:'Model'!$V$14,FALSE))*INDEX(Model!$X201:$AB201,MATCH(Model!AT$12+Model!AT$13,Model!$X$14:$AB$14,FALSE))</f>
        <v>1</v>
      </c>
      <c r="AU201" s="23">
        <f>INDEX(Model!$R201:$V201,,MATCH(Model!AU$14,Model!$R$14:'Model'!$V$14,FALSE))*INDEX(Model!$X201:$AB201,MATCH(Model!AU$12+Model!AU$13,Model!$X$14:$AB$14,FALSE))</f>
        <v>1</v>
      </c>
      <c r="AV201" s="23">
        <f>INDEX(Model!$R201:$V201,,MATCH(Model!AV$14,Model!$R$14:'Model'!$V$14,FALSE))*INDEX(Model!$X201:$AB201,MATCH(Model!AV$12+Model!AV$13,Model!$X$14:$AB$14,FALSE))</f>
        <v>1</v>
      </c>
      <c r="AW201" s="23">
        <f>INDEX(Model!$R201:$V201,,MATCH(Model!AW$14,Model!$R$14:'Model'!$V$14,FALSE))*INDEX(Model!$X201:$AB201,MATCH(Model!AW$12+Model!AW$13,Model!$X$14:$AB$14,FALSE))</f>
        <v>0.7</v>
      </c>
      <c r="AX201" s="23">
        <f>INDEX(Model!$R201:$V201,,MATCH(Model!AX$14,Model!$R$14:'Model'!$V$14,FALSE))*INDEX(Model!$X201:$AB201,MATCH(Model!AX$12+Model!AX$13,Model!$X$14:$AB$14,FALSE))</f>
        <v>1</v>
      </c>
      <c r="AY201" s="23">
        <f>INDEX(Model!$R201:$V201,,MATCH(Model!AY$14,Model!$R$14:'Model'!$V$14,FALSE))*INDEX(Model!$X201:$AB201,MATCH(Model!AY$12+Model!AY$13,Model!$X$14:$AB$14,FALSE))</f>
        <v>0.85</v>
      </c>
      <c r="AZ201" s="23">
        <f>INDEX(Model!$R201:$V201,,MATCH(Model!AZ$14,Model!$R$14:'Model'!$V$14,FALSE))*INDEX(Model!$X201:$AB201,MATCH(Model!AZ$12+Model!AZ$13,Model!$X$14:$AB$14,FALSE))</f>
        <v>0.85</v>
      </c>
      <c r="BA201" s="23">
        <f>INDEX(Model!$R201:$V201,,MATCH(Model!BA$14,Model!$R$14:'Model'!$V$14,FALSE))*INDEX(Model!$X201:$AB201,MATCH(Model!BA$12+Model!BA$13,Model!$X$14:$AB$14,FALSE))</f>
        <v>0.85</v>
      </c>
      <c r="BB201" s="23">
        <f>INDEX(Model!$R201:$V201,,MATCH(Model!BB$14,Model!$R$14:'Model'!$V$14,FALSE))*INDEX(Model!$X201:$AB201,MATCH(Model!BB$12+Model!BB$13,Model!$X$14:$AB$14,FALSE))</f>
        <v>0.59499999999999997</v>
      </c>
      <c r="BC201" s="23">
        <f>INDEX(Model!$R201:$V201,,MATCH(Model!BC$14,Model!$R$14:'Model'!$V$14,FALSE))*INDEX(Model!$X201:$AB201,MATCH(Model!BC$12+Model!BC$13,Model!$X$14:$AB$14,FALSE))</f>
        <v>0.85</v>
      </c>
      <c r="BD201" s="60"/>
      <c r="BE201" s="33">
        <f>Model!C201*1%</f>
        <v>132.96409898054628</v>
      </c>
      <c r="BF201" s="1"/>
      <c r="BG201" s="1"/>
      <c r="BH201" s="38">
        <f>IF(Model!$C201&lt;Model!CI$12,Model!CI$13,0)</f>
        <v>0</v>
      </c>
      <c r="BI201" s="38">
        <f>IF(Model!$C201&lt;Model!CJ$12,Model!CJ$13,0)</f>
        <v>0</v>
      </c>
      <c r="BJ201" s="38">
        <f>IF(Model!$C201&lt;Model!CK$12,Model!CK$13,0)</f>
        <v>0</v>
      </c>
      <c r="BK201" s="38">
        <f>IF(Model!$C201&lt;Model!CL$12,Model!CL$13,0)</f>
        <v>0</v>
      </c>
      <c r="BL201" s="38">
        <f>IF(Model!$C201&lt;Model!CM$12,Model!CM$13,0)</f>
        <v>0</v>
      </c>
      <c r="BM201" s="38">
        <f>IF(Model!$C201&lt;Model!CN$12,Model!CN$13,0)</f>
        <v>0</v>
      </c>
      <c r="BN201" s="38">
        <f>IF(Model!$C201&lt;Model!CO$12,Model!CO$13,0)</f>
        <v>0</v>
      </c>
      <c r="BO201" s="38">
        <f>IF(Model!$C201&lt;Model!CP$12,Model!CP$13,0)</f>
        <v>0</v>
      </c>
      <c r="BP201" s="38">
        <f>IF(Model!$C201&lt;Model!CQ$12,Model!CQ$13,0)</f>
        <v>0</v>
      </c>
      <c r="BQ201" s="38">
        <f>IF(Model!$C201&lt;Model!CR$12,Model!CR$13,0)</f>
        <v>0</v>
      </c>
      <c r="BR201" s="38">
        <f>IF(Model!$C201&lt;Model!CS$12,Model!CS$13,0)</f>
        <v>40</v>
      </c>
      <c r="BS201" s="38">
        <f>IF(Model!$C201&lt;Model!CT$12,Model!CT$13,0)</f>
        <v>40</v>
      </c>
      <c r="BT201" s="38">
        <f>IF(Model!$C201&lt;Model!CU$12,Model!CU$13,0)</f>
        <v>40</v>
      </c>
      <c r="BU201" s="38">
        <f>IF(Model!$C201&lt;Model!CV$12,Model!CV$13,0)</f>
        <v>40</v>
      </c>
      <c r="BV201" s="38">
        <f>IF(Model!$C201&lt;Model!CW$12,Model!CW$13,0)</f>
        <v>40</v>
      </c>
      <c r="BW201" s="38">
        <f>IF(Model!$C201&lt;Model!CX$12,Model!CX$13,0)</f>
        <v>0</v>
      </c>
      <c r="BX201" s="38">
        <f>IF(Model!$C201&lt;Model!CY$12,Model!CY$13,0)</f>
        <v>0</v>
      </c>
      <c r="BY201" s="38">
        <f>IF(Model!$C201&lt;Model!CZ$12,Model!CZ$13,0)</f>
        <v>0</v>
      </c>
      <c r="BZ201" s="38">
        <f>IF(Model!$C201&lt;Model!DA$12,Model!DA$13,0)</f>
        <v>0</v>
      </c>
      <c r="CA201" s="38">
        <f>IF(Model!$C201&lt;Model!DB$12,Model!DB$13,0)</f>
        <v>0</v>
      </c>
      <c r="CB201" s="38">
        <f>IF(Model!$C201&lt;Model!DC$12,Model!DC$13,0)</f>
        <v>60</v>
      </c>
      <c r="CC201" s="38">
        <f>IF(Model!$C201&lt;Model!DD$12,Model!DD$13,0)</f>
        <v>60</v>
      </c>
      <c r="CD201" s="38">
        <f>IF(Model!$C201&lt;Model!DE$12,Model!DE$13,0)</f>
        <v>60</v>
      </c>
      <c r="CE201" s="38">
        <f>IF(Model!$C201&lt;Model!DF$12,Model!DF$13,0)</f>
        <v>60</v>
      </c>
      <c r="CF201" s="38">
        <f>IF(Model!$C201&lt;Model!DG$12,Model!DG$13,0)</f>
        <v>60</v>
      </c>
      <c r="CG201" s="1"/>
      <c r="CH201" s="1"/>
      <c r="CI201" s="40">
        <f>Model!$BE201+Model!BH201-50</f>
        <v>82.964098980546282</v>
      </c>
      <c r="CJ201" s="40">
        <f>Model!$BE201+Model!BI201-50</f>
        <v>82.964098980546282</v>
      </c>
      <c r="CK201" s="40">
        <f>Model!$BE201+Model!BJ201-50</f>
        <v>82.964098980546282</v>
      </c>
      <c r="CL201" s="40">
        <f>Model!$BE201+Model!BK201-50</f>
        <v>82.964098980546282</v>
      </c>
      <c r="CM201" s="40">
        <f>Model!$BE201+Model!BL201-50</f>
        <v>82.964098980546282</v>
      </c>
      <c r="CN201" s="40">
        <f>Model!$BE201+Model!BM201-50</f>
        <v>82.964098980546282</v>
      </c>
      <c r="CO201" s="40">
        <f>Model!$BE201+Model!BN201-50</f>
        <v>82.964098980546282</v>
      </c>
      <c r="CP201" s="40">
        <f>Model!$BE201+Model!BO201-50</f>
        <v>82.964098980546282</v>
      </c>
      <c r="CQ201" s="40">
        <f>Model!$BE201+Model!BP201-50</f>
        <v>82.964098980546282</v>
      </c>
      <c r="CR201" s="40">
        <f>Model!$BE201+Model!BQ201-50</f>
        <v>82.964098980546282</v>
      </c>
      <c r="CS201" s="40">
        <f>Model!$BE201+Model!BR201-50</f>
        <v>122.96409898054628</v>
      </c>
      <c r="CT201" s="40">
        <f>Model!$BE201+Model!BS201-50</f>
        <v>122.96409898054628</v>
      </c>
      <c r="CU201" s="40">
        <f>Model!$BE201+Model!BT201-50</f>
        <v>122.96409898054628</v>
      </c>
      <c r="CV201" s="40">
        <f>Model!$BE201+Model!BU201-50</f>
        <v>122.96409898054628</v>
      </c>
      <c r="CW201" s="40">
        <f>Model!$BE201+Model!BV201-50</f>
        <v>122.96409898054628</v>
      </c>
      <c r="CX201" s="40">
        <f>Model!$BE201+Model!BW201-50</f>
        <v>82.964098980546282</v>
      </c>
      <c r="CY201" s="40">
        <f>Model!$BE201+Model!BX201-50</f>
        <v>82.964098980546282</v>
      </c>
      <c r="CZ201" s="40">
        <f>Model!$BE201+Model!BY201-50</f>
        <v>82.964098980546282</v>
      </c>
      <c r="DA201" s="40">
        <f>Model!$BE201+Model!BZ201-50</f>
        <v>82.964098980546282</v>
      </c>
      <c r="DB201" s="40">
        <f>Model!$BE201+Model!CA201-50</f>
        <v>82.964098980546282</v>
      </c>
      <c r="DC201" s="40">
        <f>Model!$BE201+Model!CB201-50</f>
        <v>142.96409898054628</v>
      </c>
      <c r="DD201" s="40">
        <f>Model!$BE201+Model!CC201-50</f>
        <v>142.96409898054628</v>
      </c>
      <c r="DE201" s="40">
        <f>Model!$BE201+Model!CD201-50</f>
        <v>142.96409898054628</v>
      </c>
      <c r="DF201" s="40">
        <f>Model!$BE201+Model!CE201-50</f>
        <v>142.96409898054628</v>
      </c>
      <c r="DG201" s="40">
        <f>Model!$BE201+Model!CF201-50</f>
        <v>142.96409898054628</v>
      </c>
      <c r="DH201" s="36"/>
      <c r="DI201" s="36"/>
      <c r="DJ201" s="40">
        <f>Model!AE201*Model!CI201</f>
        <v>82.964098980546282</v>
      </c>
      <c r="DK201" s="40">
        <f>Model!AF201*Model!CJ201</f>
        <v>82.964098980546282</v>
      </c>
      <c r="DL201" s="40">
        <f>Model!AG201*Model!CK201</f>
        <v>82.964098980546282</v>
      </c>
      <c r="DM201" s="40">
        <f>Model!AH201*Model!CL201</f>
        <v>58.074869286382395</v>
      </c>
      <c r="DN201" s="40">
        <f>Model!AI201*Model!CM201</f>
        <v>82.964098980546282</v>
      </c>
      <c r="DO201" s="40">
        <f>Model!AJ201*Model!CN201</f>
        <v>82.964098980546282</v>
      </c>
      <c r="DP201" s="40">
        <f>Model!AK201*Model!CO201</f>
        <v>82.964098980546282</v>
      </c>
      <c r="DQ201" s="40">
        <f>Model!AL201*Model!CP201</f>
        <v>82.964098980546282</v>
      </c>
      <c r="DR201" s="40">
        <f>Model!AM201*Model!CQ201</f>
        <v>58.074869286382395</v>
      </c>
      <c r="DS201" s="40">
        <f>Model!AN201*Model!CR201</f>
        <v>82.964098980546282</v>
      </c>
      <c r="DT201" s="40">
        <f>Model!AO201*Model!CS201</f>
        <v>116.81589403151897</v>
      </c>
      <c r="DU201" s="40">
        <f>Model!AP201*Model!CT201</f>
        <v>116.81589403151897</v>
      </c>
      <c r="DV201" s="40">
        <f>Model!AQ201*Model!CU201</f>
        <v>116.81589403151897</v>
      </c>
      <c r="DW201" s="40">
        <f>Model!AR201*Model!CV201</f>
        <v>81.771125822063269</v>
      </c>
      <c r="DX201" s="40">
        <f>Model!AS201*Model!CW201</f>
        <v>116.81589403151897</v>
      </c>
      <c r="DY201" s="40">
        <f>Model!AT201*Model!CX201</f>
        <v>82.964098980546282</v>
      </c>
      <c r="DZ201" s="40">
        <f>Model!AU201*Model!CY201</f>
        <v>82.964098980546282</v>
      </c>
      <c r="EA201" s="40">
        <f>Model!AV201*Model!CZ201</f>
        <v>82.964098980546282</v>
      </c>
      <c r="EB201" s="40">
        <f>Model!AW201*Model!DA201</f>
        <v>58.074869286382395</v>
      </c>
      <c r="EC201" s="40">
        <f>Model!AX201*Model!DB201</f>
        <v>82.964098980546282</v>
      </c>
      <c r="ED201" s="40">
        <f>Model!AY201*Model!DC201</f>
        <v>121.51948413346433</v>
      </c>
      <c r="EE201" s="40">
        <f>Model!AZ201*Model!DD201</f>
        <v>121.51948413346433</v>
      </c>
      <c r="EF201" s="40">
        <f>Model!BA201*Model!DE201</f>
        <v>121.51948413346433</v>
      </c>
      <c r="EG201" s="40">
        <f>Model!BB201*Model!DF201</f>
        <v>85.063638893425036</v>
      </c>
      <c r="EH201" s="40">
        <f>Model!BC201*Model!DG201</f>
        <v>121.51948413346433</v>
      </c>
      <c r="EI201" s="36"/>
      <c r="EJ201" s="36"/>
      <c r="EK201" s="36"/>
      <c r="EL201" s="36"/>
      <c r="EM201" s="36"/>
      <c r="EN201" s="36"/>
      <c r="EO201" s="36"/>
      <c r="EP201" s="36"/>
      <c r="EQ201" s="36"/>
      <c r="ER201" s="36"/>
      <c r="ES201" s="36"/>
      <c r="ET201" s="36"/>
      <c r="EU201" s="36"/>
    </row>
    <row r="202" spans="1:151">
      <c r="A202">
        <v>1127</v>
      </c>
      <c r="B202" s="29">
        <f>INDEX('Customer Longevity'!$A$7:$A$206,MATCH(Scratch!A202,'Customer Longevity'!$B$7:$B$206,0))</f>
        <v>14.423038213516525</v>
      </c>
      <c r="C202" s="3">
        <f ca="1">VLOOKUP(A202,'Average Balance'!A:B,2,FALSE)</f>
        <v>16250.925619500933</v>
      </c>
      <c r="D202" s="3"/>
      <c r="E202" s="29">
        <f>INDEX('Distance to Each Branch'!$C$7:$C$806,MATCH(Scratch!$A202&amp;Scratch!E$14,'Distance to Each Branch'!$K$7:$K$806,0))</f>
        <v>1.5819840533217318</v>
      </c>
      <c r="F202" s="29">
        <f>INDEX('Distance to Each Branch'!$C$7:$C$806,MATCH(Scratch!$A202&amp;Scratch!F$14,'Distance to Each Branch'!$K$7:$K$806,0))</f>
        <v>0.50196381324534822</v>
      </c>
      <c r="G202" s="29">
        <f>INDEX('Distance to Each Branch'!$C$7:$C$806,MATCH(Scratch!$A202&amp;Scratch!G$14,'Distance to Each Branch'!$K$7:$K$806,0))</f>
        <v>1.5128260235877091</v>
      </c>
      <c r="H202" s="29">
        <f>INDEX('Distance to Each Branch'!$C$7:$C$806,MATCH(Scratch!$A202&amp;Scratch!H$14,'Distance to Each Branch'!$K$7:$K$806,0))</f>
        <v>3.1353178436108875</v>
      </c>
      <c r="I202" s="29" t="str">
        <f t="shared" si="28"/>
        <v>Branch B</v>
      </c>
      <c r="K202" s="34">
        <f>MIN(Model!E202:'Model'!H202)</f>
        <v>0.50196381324534822</v>
      </c>
      <c r="L202" s="34">
        <v>0</v>
      </c>
      <c r="M202" s="29">
        <f>IF(Model!E202=Model!$K202,SMALL(Model!$E202:'Model'!$H202,2)-Model!$K202,0)</f>
        <v>0</v>
      </c>
      <c r="N202" s="29">
        <f>IF(Model!F202=Model!$K202,SMALL(Model!$E202:'Model'!$H202,2)-Model!$K202,0)</f>
        <v>1.0108622103423608</v>
      </c>
      <c r="O202" s="29">
        <f>IF(Model!G202=Model!$K202,SMALL(Model!$E202:'Model'!$H202,2)-Model!$K202,0)</f>
        <v>0</v>
      </c>
      <c r="P202" s="29">
        <f>IF(Model!H202=Model!$K202,SMALL(Model!$E202:'Model'!$H202,2)-Model!$K202,0)</f>
        <v>0</v>
      </c>
      <c r="R202" s="23">
        <v>1</v>
      </c>
      <c r="S202" s="23">
        <f>(1-IF(Model!M202=0,0,INDEX('Branch Closure Driven Attrition'!$D$9:$G$12,MATCH(Model!$B202,'Branch Closure Driven Attrition'!$C$9:$C$12,TRUE),MATCH(Model!M202,'Branch Closure Driven Attrition'!$D$8:$G$8,TRUE))))</f>
        <v>1</v>
      </c>
      <c r="T202" s="23">
        <f>(1-IF(Model!N202=0,0,INDEX('Branch Closure Driven Attrition'!$D$9:$G$12,MATCH(Model!$B202,'Branch Closure Driven Attrition'!$C$9:$C$12,TRUE),MATCH(Model!N202,'Branch Closure Driven Attrition'!$D$8:$G$8,TRUE))))</f>
        <v>0.65</v>
      </c>
      <c r="U202" s="23">
        <f>(1-IF(Model!O202=0,0,INDEX('Branch Closure Driven Attrition'!$D$9:$G$12,MATCH(Model!$B202,'Branch Closure Driven Attrition'!$C$9:$C$12,TRUE),MATCH(Model!O202,'Branch Closure Driven Attrition'!$D$8:$G$8,TRUE))))</f>
        <v>1</v>
      </c>
      <c r="V202" s="23">
        <f>(1-IF(Model!P202=0,0,INDEX('Branch Closure Driven Attrition'!$D$9:$G$12,MATCH(Model!$B202,'Branch Closure Driven Attrition'!$C$9:$C$12,TRUE),MATCH(Model!P202,'Branch Closure Driven Attrition'!$D$8:$G$8,TRUE))))</f>
        <v>1</v>
      </c>
      <c r="W202" s="29"/>
      <c r="X202" s="23">
        <f>Model!R202</f>
        <v>1</v>
      </c>
      <c r="Y202" s="23">
        <f>IF(Model!$C202&lt;'Fee Driven Attrition'!$I$8,1-IF(Model!Y$13='Fee Driven Attrition'!$J$7,'Fee Driven Attrition'!$J$8,'Fee Driven Attrition'!$K$8),1)</f>
        <v>1</v>
      </c>
      <c r="Z202" s="23">
        <f>IF(Model!$C202&lt;'Fee Driven Attrition'!$I$9,1-IF(Model!Z$13='Fee Driven Attrition'!$J$7,'Fee Driven Attrition'!$J$9,'Fee Driven Attrition'!$K$9),1)</f>
        <v>1</v>
      </c>
      <c r="AA202" s="23">
        <f>IF(Model!$C202&lt;'Fee Driven Attrition'!$I$8,1-IF(Model!AA$13='Fee Driven Attrition'!$J$7,'Fee Driven Attrition'!$J$8,'Fee Driven Attrition'!$K$8),1)</f>
        <v>1</v>
      </c>
      <c r="AB202" s="23">
        <f>IF(Model!$C202&lt;'Fee Driven Attrition'!$I$9,1-IF(Model!AB$13='Fee Driven Attrition'!$J$7,'Fee Driven Attrition'!$J$9,'Fee Driven Attrition'!$K$9),1)</f>
        <v>1</v>
      </c>
      <c r="AC202" s="29"/>
      <c r="AD202" s="23"/>
      <c r="AE202" s="23">
        <f>INDEX(Model!$R202:$V202,,MATCH(Model!AE$14,Model!$R$14:'Model'!$V$14,FALSE))*INDEX(Model!$X202:$AB202,MATCH(Model!AE$12+Model!AE$13,Model!$X$14:$AB$14,FALSE))</f>
        <v>1</v>
      </c>
      <c r="AF202" s="23">
        <f>INDEX(Model!$R202:$V202,,MATCH(Model!AF$14,Model!$R$14:'Model'!$V$14,FALSE))*INDEX(Model!$X202:$AB202,MATCH(Model!AF$12+Model!AF$13,Model!$X$14:$AB$14,FALSE))</f>
        <v>1</v>
      </c>
      <c r="AG202" s="23">
        <f>INDEX(Model!$R202:$V202,,MATCH(Model!AG$14,Model!$R$14:'Model'!$V$14,FALSE))*INDEX(Model!$X202:$AB202,MATCH(Model!AG$12+Model!AG$13,Model!$X$14:$AB$14,FALSE))</f>
        <v>0.65</v>
      </c>
      <c r="AH202" s="23">
        <f>INDEX(Model!$R202:$V202,,MATCH(Model!AH$14,Model!$R$14:'Model'!$V$14,FALSE))*INDEX(Model!$X202:$AB202,MATCH(Model!AH$12+Model!AH$13,Model!$X$14:$AB$14,FALSE))</f>
        <v>1</v>
      </c>
      <c r="AI202" s="23">
        <f>INDEX(Model!$R202:$V202,,MATCH(Model!AI$14,Model!$R$14:'Model'!$V$14,FALSE))*INDEX(Model!$X202:$AB202,MATCH(Model!AI$12+Model!AI$13,Model!$X$14:$AB$14,FALSE))</f>
        <v>1</v>
      </c>
      <c r="AJ202" s="23">
        <f>INDEX(Model!$R202:$V202,,MATCH(Model!AJ$14,Model!$R$14:'Model'!$V$14,FALSE))*INDEX(Model!$X202:$AB202,MATCH(Model!AJ$12+Model!AJ$13,Model!$X$14:$AB$14,FALSE))</f>
        <v>1</v>
      </c>
      <c r="AK202" s="23">
        <f>INDEX(Model!$R202:$V202,,MATCH(Model!AK$14,Model!$R$14:'Model'!$V$14,FALSE))*INDEX(Model!$X202:$AB202,MATCH(Model!AK$12+Model!AK$13,Model!$X$14:$AB$14,FALSE))</f>
        <v>1</v>
      </c>
      <c r="AL202" s="23">
        <f>INDEX(Model!$R202:$V202,,MATCH(Model!AL$14,Model!$R$14:'Model'!$V$14,FALSE))*INDEX(Model!$X202:$AB202,MATCH(Model!AL$12+Model!AL$13,Model!$X$14:$AB$14,FALSE))</f>
        <v>0.65</v>
      </c>
      <c r="AM202" s="23">
        <f>INDEX(Model!$R202:$V202,,MATCH(Model!AM$14,Model!$R$14:'Model'!$V$14,FALSE))*INDEX(Model!$X202:$AB202,MATCH(Model!AM$12+Model!AM$13,Model!$X$14:$AB$14,FALSE))</f>
        <v>1</v>
      </c>
      <c r="AN202" s="23">
        <f>INDEX(Model!$R202:$V202,,MATCH(Model!AN$14,Model!$R$14:'Model'!$V$14,FALSE))*INDEX(Model!$X202:$AB202,MATCH(Model!AN$12+Model!AN$13,Model!$X$14:$AB$14,FALSE))</f>
        <v>1</v>
      </c>
      <c r="AO202" s="23">
        <f>INDEX(Model!$R202:$V202,,MATCH(Model!AO$14,Model!$R$14:'Model'!$V$14,FALSE))*INDEX(Model!$X202:$AB202,MATCH(Model!AO$12+Model!AO$13,Model!$X$14:$AB$14,FALSE))</f>
        <v>1</v>
      </c>
      <c r="AP202" s="23">
        <f>INDEX(Model!$R202:$V202,,MATCH(Model!AP$14,Model!$R$14:'Model'!$V$14,FALSE))*INDEX(Model!$X202:$AB202,MATCH(Model!AP$12+Model!AP$13,Model!$X$14:$AB$14,FALSE))</f>
        <v>1</v>
      </c>
      <c r="AQ202" s="23">
        <f>INDEX(Model!$R202:$V202,,MATCH(Model!AQ$14,Model!$R$14:'Model'!$V$14,FALSE))*INDEX(Model!$X202:$AB202,MATCH(Model!AQ$12+Model!AQ$13,Model!$X$14:$AB$14,FALSE))</f>
        <v>0.65</v>
      </c>
      <c r="AR202" s="23">
        <f>INDEX(Model!$R202:$V202,,MATCH(Model!AR$14,Model!$R$14:'Model'!$V$14,FALSE))*INDEX(Model!$X202:$AB202,MATCH(Model!AR$12+Model!AR$13,Model!$X$14:$AB$14,FALSE))</f>
        <v>1</v>
      </c>
      <c r="AS202" s="23">
        <f>INDEX(Model!$R202:$V202,,MATCH(Model!AS$14,Model!$R$14:'Model'!$V$14,FALSE))*INDEX(Model!$X202:$AB202,MATCH(Model!AS$12+Model!AS$13,Model!$X$14:$AB$14,FALSE))</f>
        <v>1</v>
      </c>
      <c r="AT202" s="23">
        <f>INDEX(Model!$R202:$V202,,MATCH(Model!AT$14,Model!$R$14:'Model'!$V$14,FALSE))*INDEX(Model!$X202:$AB202,MATCH(Model!AT$12+Model!AT$13,Model!$X$14:$AB$14,FALSE))</f>
        <v>1</v>
      </c>
      <c r="AU202" s="23">
        <f>INDEX(Model!$R202:$V202,,MATCH(Model!AU$14,Model!$R$14:'Model'!$V$14,FALSE))*INDEX(Model!$X202:$AB202,MATCH(Model!AU$12+Model!AU$13,Model!$X$14:$AB$14,FALSE))</f>
        <v>1</v>
      </c>
      <c r="AV202" s="23">
        <f>INDEX(Model!$R202:$V202,,MATCH(Model!AV$14,Model!$R$14:'Model'!$V$14,FALSE))*INDEX(Model!$X202:$AB202,MATCH(Model!AV$12+Model!AV$13,Model!$X$14:$AB$14,FALSE))</f>
        <v>0.65</v>
      </c>
      <c r="AW202" s="23">
        <f>INDEX(Model!$R202:$V202,,MATCH(Model!AW$14,Model!$R$14:'Model'!$V$14,FALSE))*INDEX(Model!$X202:$AB202,MATCH(Model!AW$12+Model!AW$13,Model!$X$14:$AB$14,FALSE))</f>
        <v>1</v>
      </c>
      <c r="AX202" s="23">
        <f>INDEX(Model!$R202:$V202,,MATCH(Model!AX$14,Model!$R$14:'Model'!$V$14,FALSE))*INDEX(Model!$X202:$AB202,MATCH(Model!AX$12+Model!AX$13,Model!$X$14:$AB$14,FALSE))</f>
        <v>1</v>
      </c>
      <c r="AY202" s="23">
        <f>INDEX(Model!$R202:$V202,,MATCH(Model!AY$14,Model!$R$14:'Model'!$V$14,FALSE))*INDEX(Model!$X202:$AB202,MATCH(Model!AY$12+Model!AY$13,Model!$X$14:$AB$14,FALSE))</f>
        <v>1</v>
      </c>
      <c r="AZ202" s="23">
        <f>INDEX(Model!$R202:$V202,,MATCH(Model!AZ$14,Model!$R$14:'Model'!$V$14,FALSE))*INDEX(Model!$X202:$AB202,MATCH(Model!AZ$12+Model!AZ$13,Model!$X$14:$AB$14,FALSE))</f>
        <v>1</v>
      </c>
      <c r="BA202" s="23">
        <f>INDEX(Model!$R202:$V202,,MATCH(Model!BA$14,Model!$R$14:'Model'!$V$14,FALSE))*INDEX(Model!$X202:$AB202,MATCH(Model!BA$12+Model!BA$13,Model!$X$14:$AB$14,FALSE))</f>
        <v>0.65</v>
      </c>
      <c r="BB202" s="23">
        <f>INDEX(Model!$R202:$V202,,MATCH(Model!BB$14,Model!$R$14:'Model'!$V$14,FALSE))*INDEX(Model!$X202:$AB202,MATCH(Model!BB$12+Model!BB$13,Model!$X$14:$AB$14,FALSE))</f>
        <v>1</v>
      </c>
      <c r="BC202" s="23">
        <f>INDEX(Model!$R202:$V202,,MATCH(Model!BC$14,Model!$R$14:'Model'!$V$14,FALSE))*INDEX(Model!$X202:$AB202,MATCH(Model!BC$12+Model!BC$13,Model!$X$14:$AB$14,FALSE))</f>
        <v>1</v>
      </c>
      <c r="BD202" s="60"/>
      <c r="BE202" s="33">
        <f>Model!C202*1%</f>
        <v>162.50925619500933</v>
      </c>
      <c r="BF202" s="1"/>
      <c r="BG202" s="1"/>
      <c r="BH202" s="38">
        <f>IF(Model!$C202&lt;Model!CI$12,Model!CI$13,0)</f>
        <v>0</v>
      </c>
      <c r="BI202" s="38">
        <f>IF(Model!$C202&lt;Model!CJ$12,Model!CJ$13,0)</f>
        <v>0</v>
      </c>
      <c r="BJ202" s="38">
        <f>IF(Model!$C202&lt;Model!CK$12,Model!CK$13,0)</f>
        <v>0</v>
      </c>
      <c r="BK202" s="38">
        <f>IF(Model!$C202&lt;Model!CL$12,Model!CL$13,0)</f>
        <v>0</v>
      </c>
      <c r="BL202" s="38">
        <f>IF(Model!$C202&lt;Model!CM$12,Model!CM$13,0)</f>
        <v>0</v>
      </c>
      <c r="BM202" s="38">
        <f>IF(Model!$C202&lt;Model!CN$12,Model!CN$13,0)</f>
        <v>0</v>
      </c>
      <c r="BN202" s="38">
        <f>IF(Model!$C202&lt;Model!CO$12,Model!CO$13,0)</f>
        <v>0</v>
      </c>
      <c r="BO202" s="38">
        <f>IF(Model!$C202&lt;Model!CP$12,Model!CP$13,0)</f>
        <v>0</v>
      </c>
      <c r="BP202" s="38">
        <f>IF(Model!$C202&lt;Model!CQ$12,Model!CQ$13,0)</f>
        <v>0</v>
      </c>
      <c r="BQ202" s="38">
        <f>IF(Model!$C202&lt;Model!CR$12,Model!CR$13,0)</f>
        <v>0</v>
      </c>
      <c r="BR202" s="38">
        <f>IF(Model!$C202&lt;Model!CS$12,Model!CS$13,0)</f>
        <v>0</v>
      </c>
      <c r="BS202" s="38">
        <f>IF(Model!$C202&lt;Model!CT$12,Model!CT$13,0)</f>
        <v>0</v>
      </c>
      <c r="BT202" s="38">
        <f>IF(Model!$C202&lt;Model!CU$12,Model!CU$13,0)</f>
        <v>0</v>
      </c>
      <c r="BU202" s="38">
        <f>IF(Model!$C202&lt;Model!CV$12,Model!CV$13,0)</f>
        <v>0</v>
      </c>
      <c r="BV202" s="38">
        <f>IF(Model!$C202&lt;Model!CW$12,Model!CW$13,0)</f>
        <v>0</v>
      </c>
      <c r="BW202" s="38">
        <f>IF(Model!$C202&lt;Model!CX$12,Model!CX$13,0)</f>
        <v>0</v>
      </c>
      <c r="BX202" s="38">
        <f>IF(Model!$C202&lt;Model!CY$12,Model!CY$13,0)</f>
        <v>0</v>
      </c>
      <c r="BY202" s="38">
        <f>IF(Model!$C202&lt;Model!CZ$12,Model!CZ$13,0)</f>
        <v>0</v>
      </c>
      <c r="BZ202" s="38">
        <f>IF(Model!$C202&lt;Model!DA$12,Model!DA$13,0)</f>
        <v>0</v>
      </c>
      <c r="CA202" s="38">
        <f>IF(Model!$C202&lt;Model!DB$12,Model!DB$13,0)</f>
        <v>0</v>
      </c>
      <c r="CB202" s="38">
        <f>IF(Model!$C202&lt;Model!DC$12,Model!DC$13,0)</f>
        <v>0</v>
      </c>
      <c r="CC202" s="38">
        <f>IF(Model!$C202&lt;Model!DD$12,Model!DD$13,0)</f>
        <v>0</v>
      </c>
      <c r="CD202" s="38">
        <f>IF(Model!$C202&lt;Model!DE$12,Model!DE$13,0)</f>
        <v>0</v>
      </c>
      <c r="CE202" s="38">
        <f>IF(Model!$C202&lt;Model!DF$12,Model!DF$13,0)</f>
        <v>0</v>
      </c>
      <c r="CF202" s="38">
        <f>IF(Model!$C202&lt;Model!DG$12,Model!DG$13,0)</f>
        <v>0</v>
      </c>
      <c r="CG202" s="1"/>
      <c r="CH202" s="1"/>
      <c r="CI202" s="40">
        <f>Model!$BE202+Model!BH202-50</f>
        <v>112.50925619500933</v>
      </c>
      <c r="CJ202" s="40">
        <f>Model!$BE202+Model!BI202-50</f>
        <v>112.50925619500933</v>
      </c>
      <c r="CK202" s="40">
        <f>Model!$BE202+Model!BJ202-50</f>
        <v>112.50925619500933</v>
      </c>
      <c r="CL202" s="40">
        <f>Model!$BE202+Model!BK202-50</f>
        <v>112.50925619500933</v>
      </c>
      <c r="CM202" s="40">
        <f>Model!$BE202+Model!BL202-50</f>
        <v>112.50925619500933</v>
      </c>
      <c r="CN202" s="40">
        <f>Model!$BE202+Model!BM202-50</f>
        <v>112.50925619500933</v>
      </c>
      <c r="CO202" s="40">
        <f>Model!$BE202+Model!BN202-50</f>
        <v>112.50925619500933</v>
      </c>
      <c r="CP202" s="40">
        <f>Model!$BE202+Model!BO202-50</f>
        <v>112.50925619500933</v>
      </c>
      <c r="CQ202" s="40">
        <f>Model!$BE202+Model!BP202-50</f>
        <v>112.50925619500933</v>
      </c>
      <c r="CR202" s="40">
        <f>Model!$BE202+Model!BQ202-50</f>
        <v>112.50925619500933</v>
      </c>
      <c r="CS202" s="40">
        <f>Model!$BE202+Model!BR202-50</f>
        <v>112.50925619500933</v>
      </c>
      <c r="CT202" s="40">
        <f>Model!$BE202+Model!BS202-50</f>
        <v>112.50925619500933</v>
      </c>
      <c r="CU202" s="40">
        <f>Model!$BE202+Model!BT202-50</f>
        <v>112.50925619500933</v>
      </c>
      <c r="CV202" s="40">
        <f>Model!$BE202+Model!BU202-50</f>
        <v>112.50925619500933</v>
      </c>
      <c r="CW202" s="40">
        <f>Model!$BE202+Model!BV202-50</f>
        <v>112.50925619500933</v>
      </c>
      <c r="CX202" s="40">
        <f>Model!$BE202+Model!BW202-50</f>
        <v>112.50925619500933</v>
      </c>
      <c r="CY202" s="40">
        <f>Model!$BE202+Model!BX202-50</f>
        <v>112.50925619500933</v>
      </c>
      <c r="CZ202" s="40">
        <f>Model!$BE202+Model!BY202-50</f>
        <v>112.50925619500933</v>
      </c>
      <c r="DA202" s="40">
        <f>Model!$BE202+Model!BZ202-50</f>
        <v>112.50925619500933</v>
      </c>
      <c r="DB202" s="40">
        <f>Model!$BE202+Model!CA202-50</f>
        <v>112.50925619500933</v>
      </c>
      <c r="DC202" s="40">
        <f>Model!$BE202+Model!CB202-50</f>
        <v>112.50925619500933</v>
      </c>
      <c r="DD202" s="40">
        <f>Model!$BE202+Model!CC202-50</f>
        <v>112.50925619500933</v>
      </c>
      <c r="DE202" s="40">
        <f>Model!$BE202+Model!CD202-50</f>
        <v>112.50925619500933</v>
      </c>
      <c r="DF202" s="40">
        <f>Model!$BE202+Model!CE202-50</f>
        <v>112.50925619500933</v>
      </c>
      <c r="DG202" s="40">
        <f>Model!$BE202+Model!CF202-50</f>
        <v>112.50925619500933</v>
      </c>
      <c r="DH202" s="36"/>
      <c r="DI202" s="36"/>
      <c r="DJ202" s="40">
        <f>Model!AE202*Model!CI202</f>
        <v>112.50925619500933</v>
      </c>
      <c r="DK202" s="40">
        <f>Model!AF202*Model!CJ202</f>
        <v>112.50925619500933</v>
      </c>
      <c r="DL202" s="40">
        <f>Model!AG202*Model!CK202</f>
        <v>73.131016526756071</v>
      </c>
      <c r="DM202" s="40">
        <f>Model!AH202*Model!CL202</f>
        <v>112.50925619500933</v>
      </c>
      <c r="DN202" s="40">
        <f>Model!AI202*Model!CM202</f>
        <v>112.50925619500933</v>
      </c>
      <c r="DO202" s="40">
        <f>Model!AJ202*Model!CN202</f>
        <v>112.50925619500933</v>
      </c>
      <c r="DP202" s="40">
        <f>Model!AK202*Model!CO202</f>
        <v>112.50925619500933</v>
      </c>
      <c r="DQ202" s="40">
        <f>Model!AL202*Model!CP202</f>
        <v>73.131016526756071</v>
      </c>
      <c r="DR202" s="40">
        <f>Model!AM202*Model!CQ202</f>
        <v>112.50925619500933</v>
      </c>
      <c r="DS202" s="40">
        <f>Model!AN202*Model!CR202</f>
        <v>112.50925619500933</v>
      </c>
      <c r="DT202" s="40">
        <f>Model!AO202*Model!CS202</f>
        <v>112.50925619500933</v>
      </c>
      <c r="DU202" s="40">
        <f>Model!AP202*Model!CT202</f>
        <v>112.50925619500933</v>
      </c>
      <c r="DV202" s="40">
        <f>Model!AQ202*Model!CU202</f>
        <v>73.131016526756071</v>
      </c>
      <c r="DW202" s="40">
        <f>Model!AR202*Model!CV202</f>
        <v>112.50925619500933</v>
      </c>
      <c r="DX202" s="40">
        <f>Model!AS202*Model!CW202</f>
        <v>112.50925619500933</v>
      </c>
      <c r="DY202" s="40">
        <f>Model!AT202*Model!CX202</f>
        <v>112.50925619500933</v>
      </c>
      <c r="DZ202" s="40">
        <f>Model!AU202*Model!CY202</f>
        <v>112.50925619500933</v>
      </c>
      <c r="EA202" s="40">
        <f>Model!AV202*Model!CZ202</f>
        <v>73.131016526756071</v>
      </c>
      <c r="EB202" s="40">
        <f>Model!AW202*Model!DA202</f>
        <v>112.50925619500933</v>
      </c>
      <c r="EC202" s="40">
        <f>Model!AX202*Model!DB202</f>
        <v>112.50925619500933</v>
      </c>
      <c r="ED202" s="40">
        <f>Model!AY202*Model!DC202</f>
        <v>112.50925619500933</v>
      </c>
      <c r="EE202" s="40">
        <f>Model!AZ202*Model!DD202</f>
        <v>112.50925619500933</v>
      </c>
      <c r="EF202" s="40">
        <f>Model!BA202*Model!DE202</f>
        <v>73.131016526756071</v>
      </c>
      <c r="EG202" s="40">
        <f>Model!BB202*Model!DF202</f>
        <v>112.50925619500933</v>
      </c>
      <c r="EH202" s="40">
        <f>Model!BC202*Model!DG202</f>
        <v>112.50925619500933</v>
      </c>
      <c r="EI202" s="36"/>
      <c r="EJ202" s="36"/>
      <c r="EK202" s="36"/>
      <c r="EL202" s="36"/>
      <c r="EM202" s="36"/>
      <c r="EN202" s="36"/>
      <c r="EO202" s="36"/>
      <c r="EP202" s="36"/>
      <c r="EQ202" s="36"/>
      <c r="ER202" s="36"/>
      <c r="ES202" s="36"/>
      <c r="ET202" s="36"/>
      <c r="EU202" s="36"/>
    </row>
    <row r="203" spans="1:151">
      <c r="A203">
        <v>1084</v>
      </c>
      <c r="B203" s="29">
        <f>INDEX('Customer Longevity'!$A$7:$A$206,MATCH(Scratch!A203,'Customer Longevity'!$B$7:$B$206,0))</f>
        <v>6.4072738085611531</v>
      </c>
      <c r="C203" s="3">
        <f ca="1">VLOOKUP(A203,'Average Balance'!A:B,2,FALSE)</f>
        <v>14406.718107862705</v>
      </c>
      <c r="D203" s="3"/>
      <c r="E203" s="29">
        <f>INDEX('Distance to Each Branch'!$C$7:$C$806,MATCH(Scratch!$A203&amp;Scratch!E$14,'Distance to Each Branch'!$K$7:$K$806,0))</f>
        <v>7.4380793230509896</v>
      </c>
      <c r="F203" s="29">
        <f>INDEX('Distance to Each Branch'!$C$7:$C$806,MATCH(Scratch!$A203&amp;Scratch!F$14,'Distance to Each Branch'!$K$7:$K$806,0))</f>
        <v>1.7398559015594288</v>
      </c>
      <c r="G203" s="29">
        <f>INDEX('Distance to Each Branch'!$C$7:$C$806,MATCH(Scratch!$A203&amp;Scratch!G$14,'Distance to Each Branch'!$K$7:$K$806,0))</f>
        <v>5.2610672650913797</v>
      </c>
      <c r="H203" s="29">
        <f>INDEX('Distance to Each Branch'!$C$7:$C$806,MATCH(Scratch!$A203&amp;Scratch!H$14,'Distance to Each Branch'!$K$7:$K$806,0))</f>
        <v>1.2089826096704925</v>
      </c>
      <c r="I203" s="29" t="str">
        <f t="shared" si="28"/>
        <v>Branch D</v>
      </c>
      <c r="K203" s="34">
        <f>MIN(Model!E203:'Model'!H203)</f>
        <v>1.2089826096704925</v>
      </c>
      <c r="L203" s="34">
        <v>0</v>
      </c>
      <c r="M203" s="29">
        <f>IF(Model!E203=Model!$K203,SMALL(Model!$E203:'Model'!$H203,2)-Model!$K203,0)</f>
        <v>0</v>
      </c>
      <c r="N203" s="29">
        <f>IF(Model!F203=Model!$K203,SMALL(Model!$E203:'Model'!$H203,2)-Model!$K203,0)</f>
        <v>0</v>
      </c>
      <c r="O203" s="29">
        <f>IF(Model!G203=Model!$K203,SMALL(Model!$E203:'Model'!$H203,2)-Model!$K203,0)</f>
        <v>0</v>
      </c>
      <c r="P203" s="29">
        <f>IF(Model!H203=Model!$K203,SMALL(Model!$E203:'Model'!$H203,2)-Model!$K203,0)</f>
        <v>0.53087329188893628</v>
      </c>
      <c r="R203" s="23">
        <v>1</v>
      </c>
      <c r="S203" s="23">
        <f>(1-IF(Model!M203=0,0,INDEX('Branch Closure Driven Attrition'!$D$9:$G$12,MATCH(Model!$B203,'Branch Closure Driven Attrition'!$C$9:$C$12,TRUE),MATCH(Model!M203,'Branch Closure Driven Attrition'!$D$8:$G$8,TRUE))))</f>
        <v>1</v>
      </c>
      <c r="T203" s="23">
        <f>(1-IF(Model!N203=0,0,INDEX('Branch Closure Driven Attrition'!$D$9:$G$12,MATCH(Model!$B203,'Branch Closure Driven Attrition'!$C$9:$C$12,TRUE),MATCH(Model!N203,'Branch Closure Driven Attrition'!$D$8:$G$8,TRUE))))</f>
        <v>1</v>
      </c>
      <c r="U203" s="23">
        <f>(1-IF(Model!O203=0,0,INDEX('Branch Closure Driven Attrition'!$D$9:$G$12,MATCH(Model!$B203,'Branch Closure Driven Attrition'!$C$9:$C$12,TRUE),MATCH(Model!O203,'Branch Closure Driven Attrition'!$D$8:$G$8,TRUE))))</f>
        <v>1</v>
      </c>
      <c r="V203" s="23">
        <f>(1-IF(Model!P203=0,0,INDEX('Branch Closure Driven Attrition'!$D$9:$G$12,MATCH(Model!$B203,'Branch Closure Driven Attrition'!$C$9:$C$12,TRUE),MATCH(Model!P203,'Branch Closure Driven Attrition'!$D$8:$G$8,TRUE))))</f>
        <v>0.7</v>
      </c>
      <c r="W203" s="29"/>
      <c r="X203" s="23">
        <f>Model!R203</f>
        <v>1</v>
      </c>
      <c r="Y203" s="23">
        <f>IF(Model!$C203&lt;'Fee Driven Attrition'!$I$8,1-IF(Model!Y$13='Fee Driven Attrition'!$J$7,'Fee Driven Attrition'!$J$8,'Fee Driven Attrition'!$K$8),1)</f>
        <v>1</v>
      </c>
      <c r="Z203" s="23">
        <f>IF(Model!$C203&lt;'Fee Driven Attrition'!$I$9,1-IF(Model!Z$13='Fee Driven Attrition'!$J$7,'Fee Driven Attrition'!$J$9,'Fee Driven Attrition'!$K$9),1)</f>
        <v>0.95</v>
      </c>
      <c r="AA203" s="23">
        <f>IF(Model!$C203&lt;'Fee Driven Attrition'!$I$8,1-IF(Model!AA$13='Fee Driven Attrition'!$J$7,'Fee Driven Attrition'!$J$8,'Fee Driven Attrition'!$K$8),1)</f>
        <v>1</v>
      </c>
      <c r="AB203" s="23">
        <f>IF(Model!$C203&lt;'Fee Driven Attrition'!$I$9,1-IF(Model!AB$13='Fee Driven Attrition'!$J$7,'Fee Driven Attrition'!$J$9,'Fee Driven Attrition'!$K$9),1)</f>
        <v>0.85</v>
      </c>
      <c r="AC203" s="29"/>
      <c r="AD203" s="23"/>
      <c r="AE203" s="23">
        <f>INDEX(Model!$R203:$V203,,MATCH(Model!AE$14,Model!$R$14:'Model'!$V$14,FALSE))*INDEX(Model!$X203:$AB203,MATCH(Model!AE$12+Model!AE$13,Model!$X$14:$AB$14,FALSE))</f>
        <v>1</v>
      </c>
      <c r="AF203" s="23">
        <f>INDEX(Model!$R203:$V203,,MATCH(Model!AF$14,Model!$R$14:'Model'!$V$14,FALSE))*INDEX(Model!$X203:$AB203,MATCH(Model!AF$12+Model!AF$13,Model!$X$14:$AB$14,FALSE))</f>
        <v>1</v>
      </c>
      <c r="AG203" s="23">
        <f>INDEX(Model!$R203:$V203,,MATCH(Model!AG$14,Model!$R$14:'Model'!$V$14,FALSE))*INDEX(Model!$X203:$AB203,MATCH(Model!AG$12+Model!AG$13,Model!$X$14:$AB$14,FALSE))</f>
        <v>1</v>
      </c>
      <c r="AH203" s="23">
        <f>INDEX(Model!$R203:$V203,,MATCH(Model!AH$14,Model!$R$14:'Model'!$V$14,FALSE))*INDEX(Model!$X203:$AB203,MATCH(Model!AH$12+Model!AH$13,Model!$X$14:$AB$14,FALSE))</f>
        <v>1</v>
      </c>
      <c r="AI203" s="23">
        <f>INDEX(Model!$R203:$V203,,MATCH(Model!AI$14,Model!$R$14:'Model'!$V$14,FALSE))*INDEX(Model!$X203:$AB203,MATCH(Model!AI$12+Model!AI$13,Model!$X$14:$AB$14,FALSE))</f>
        <v>0.7</v>
      </c>
      <c r="AJ203" s="23">
        <f>INDEX(Model!$R203:$V203,,MATCH(Model!AJ$14,Model!$R$14:'Model'!$V$14,FALSE))*INDEX(Model!$X203:$AB203,MATCH(Model!AJ$12+Model!AJ$13,Model!$X$14:$AB$14,FALSE))</f>
        <v>1</v>
      </c>
      <c r="AK203" s="23">
        <f>INDEX(Model!$R203:$V203,,MATCH(Model!AK$14,Model!$R$14:'Model'!$V$14,FALSE))*INDEX(Model!$X203:$AB203,MATCH(Model!AK$12+Model!AK$13,Model!$X$14:$AB$14,FALSE))</f>
        <v>1</v>
      </c>
      <c r="AL203" s="23">
        <f>INDEX(Model!$R203:$V203,,MATCH(Model!AL$14,Model!$R$14:'Model'!$V$14,FALSE))*INDEX(Model!$X203:$AB203,MATCH(Model!AL$12+Model!AL$13,Model!$X$14:$AB$14,FALSE))</f>
        <v>1</v>
      </c>
      <c r="AM203" s="23">
        <f>INDEX(Model!$R203:$V203,,MATCH(Model!AM$14,Model!$R$14:'Model'!$V$14,FALSE))*INDEX(Model!$X203:$AB203,MATCH(Model!AM$12+Model!AM$13,Model!$X$14:$AB$14,FALSE))</f>
        <v>1</v>
      </c>
      <c r="AN203" s="23">
        <f>INDEX(Model!$R203:$V203,,MATCH(Model!AN$14,Model!$R$14:'Model'!$V$14,FALSE))*INDEX(Model!$X203:$AB203,MATCH(Model!AN$12+Model!AN$13,Model!$X$14:$AB$14,FALSE))</f>
        <v>0.7</v>
      </c>
      <c r="AO203" s="23">
        <f>INDEX(Model!$R203:$V203,,MATCH(Model!AO$14,Model!$R$14:'Model'!$V$14,FALSE))*INDEX(Model!$X203:$AB203,MATCH(Model!AO$12+Model!AO$13,Model!$X$14:$AB$14,FALSE))</f>
        <v>0.95</v>
      </c>
      <c r="AP203" s="23">
        <f>INDEX(Model!$R203:$V203,,MATCH(Model!AP$14,Model!$R$14:'Model'!$V$14,FALSE))*INDEX(Model!$X203:$AB203,MATCH(Model!AP$12+Model!AP$13,Model!$X$14:$AB$14,FALSE))</f>
        <v>0.95</v>
      </c>
      <c r="AQ203" s="23">
        <f>INDEX(Model!$R203:$V203,,MATCH(Model!AQ$14,Model!$R$14:'Model'!$V$14,FALSE))*INDEX(Model!$X203:$AB203,MATCH(Model!AQ$12+Model!AQ$13,Model!$X$14:$AB$14,FALSE))</f>
        <v>0.95</v>
      </c>
      <c r="AR203" s="23">
        <f>INDEX(Model!$R203:$V203,,MATCH(Model!AR$14,Model!$R$14:'Model'!$V$14,FALSE))*INDEX(Model!$X203:$AB203,MATCH(Model!AR$12+Model!AR$13,Model!$X$14:$AB$14,FALSE))</f>
        <v>0.95</v>
      </c>
      <c r="AS203" s="23">
        <f>INDEX(Model!$R203:$V203,,MATCH(Model!AS$14,Model!$R$14:'Model'!$V$14,FALSE))*INDEX(Model!$X203:$AB203,MATCH(Model!AS$12+Model!AS$13,Model!$X$14:$AB$14,FALSE))</f>
        <v>0.66499999999999992</v>
      </c>
      <c r="AT203" s="23">
        <f>INDEX(Model!$R203:$V203,,MATCH(Model!AT$14,Model!$R$14:'Model'!$V$14,FALSE))*INDEX(Model!$X203:$AB203,MATCH(Model!AT$12+Model!AT$13,Model!$X$14:$AB$14,FALSE))</f>
        <v>1</v>
      </c>
      <c r="AU203" s="23">
        <f>INDEX(Model!$R203:$V203,,MATCH(Model!AU$14,Model!$R$14:'Model'!$V$14,FALSE))*INDEX(Model!$X203:$AB203,MATCH(Model!AU$12+Model!AU$13,Model!$X$14:$AB$14,FALSE))</f>
        <v>1</v>
      </c>
      <c r="AV203" s="23">
        <f>INDEX(Model!$R203:$V203,,MATCH(Model!AV$14,Model!$R$14:'Model'!$V$14,FALSE))*INDEX(Model!$X203:$AB203,MATCH(Model!AV$12+Model!AV$13,Model!$X$14:$AB$14,FALSE))</f>
        <v>1</v>
      </c>
      <c r="AW203" s="23">
        <f>INDEX(Model!$R203:$V203,,MATCH(Model!AW$14,Model!$R$14:'Model'!$V$14,FALSE))*INDEX(Model!$X203:$AB203,MATCH(Model!AW$12+Model!AW$13,Model!$X$14:$AB$14,FALSE))</f>
        <v>1</v>
      </c>
      <c r="AX203" s="23">
        <f>INDEX(Model!$R203:$V203,,MATCH(Model!AX$14,Model!$R$14:'Model'!$V$14,FALSE))*INDEX(Model!$X203:$AB203,MATCH(Model!AX$12+Model!AX$13,Model!$X$14:$AB$14,FALSE))</f>
        <v>0.7</v>
      </c>
      <c r="AY203" s="23">
        <f>INDEX(Model!$R203:$V203,,MATCH(Model!AY$14,Model!$R$14:'Model'!$V$14,FALSE))*INDEX(Model!$X203:$AB203,MATCH(Model!AY$12+Model!AY$13,Model!$X$14:$AB$14,FALSE))</f>
        <v>0.85</v>
      </c>
      <c r="AZ203" s="23">
        <f>INDEX(Model!$R203:$V203,,MATCH(Model!AZ$14,Model!$R$14:'Model'!$V$14,FALSE))*INDEX(Model!$X203:$AB203,MATCH(Model!AZ$12+Model!AZ$13,Model!$X$14:$AB$14,FALSE))</f>
        <v>0.85</v>
      </c>
      <c r="BA203" s="23">
        <f>INDEX(Model!$R203:$V203,,MATCH(Model!BA$14,Model!$R$14:'Model'!$V$14,FALSE))*INDEX(Model!$X203:$AB203,MATCH(Model!BA$12+Model!BA$13,Model!$X$14:$AB$14,FALSE))</f>
        <v>0.85</v>
      </c>
      <c r="BB203" s="23">
        <f>INDEX(Model!$R203:$V203,,MATCH(Model!BB$14,Model!$R$14:'Model'!$V$14,FALSE))*INDEX(Model!$X203:$AB203,MATCH(Model!BB$12+Model!BB$13,Model!$X$14:$AB$14,FALSE))</f>
        <v>0.85</v>
      </c>
      <c r="BC203" s="23">
        <f>INDEX(Model!$R203:$V203,,MATCH(Model!BC$14,Model!$R$14:'Model'!$V$14,FALSE))*INDEX(Model!$X203:$AB203,MATCH(Model!BC$12+Model!BC$13,Model!$X$14:$AB$14,FALSE))</f>
        <v>0.59499999999999997</v>
      </c>
      <c r="BD203" s="60"/>
      <c r="BE203" s="33">
        <f>Model!C203*1%</f>
        <v>144.06718107862704</v>
      </c>
      <c r="BF203" s="1"/>
      <c r="BG203" s="1"/>
      <c r="BH203" s="38">
        <f>IF(Model!$C203&lt;Model!CI$12,Model!CI$13,0)</f>
        <v>0</v>
      </c>
      <c r="BI203" s="38">
        <f>IF(Model!$C203&lt;Model!CJ$12,Model!CJ$13,0)</f>
        <v>0</v>
      </c>
      <c r="BJ203" s="38">
        <f>IF(Model!$C203&lt;Model!CK$12,Model!CK$13,0)</f>
        <v>0</v>
      </c>
      <c r="BK203" s="38">
        <f>IF(Model!$C203&lt;Model!CL$12,Model!CL$13,0)</f>
        <v>0</v>
      </c>
      <c r="BL203" s="38">
        <f>IF(Model!$C203&lt;Model!CM$12,Model!CM$13,0)</f>
        <v>0</v>
      </c>
      <c r="BM203" s="38">
        <f>IF(Model!$C203&lt;Model!CN$12,Model!CN$13,0)</f>
        <v>0</v>
      </c>
      <c r="BN203" s="38">
        <f>IF(Model!$C203&lt;Model!CO$12,Model!CO$13,0)</f>
        <v>0</v>
      </c>
      <c r="BO203" s="38">
        <f>IF(Model!$C203&lt;Model!CP$12,Model!CP$13,0)</f>
        <v>0</v>
      </c>
      <c r="BP203" s="38">
        <f>IF(Model!$C203&lt;Model!CQ$12,Model!CQ$13,0)</f>
        <v>0</v>
      </c>
      <c r="BQ203" s="38">
        <f>IF(Model!$C203&lt;Model!CR$12,Model!CR$13,0)</f>
        <v>0</v>
      </c>
      <c r="BR203" s="38">
        <f>IF(Model!$C203&lt;Model!CS$12,Model!CS$13,0)</f>
        <v>40</v>
      </c>
      <c r="BS203" s="38">
        <f>IF(Model!$C203&lt;Model!CT$12,Model!CT$13,0)</f>
        <v>40</v>
      </c>
      <c r="BT203" s="38">
        <f>IF(Model!$C203&lt;Model!CU$12,Model!CU$13,0)</f>
        <v>40</v>
      </c>
      <c r="BU203" s="38">
        <f>IF(Model!$C203&lt;Model!CV$12,Model!CV$13,0)</f>
        <v>40</v>
      </c>
      <c r="BV203" s="38">
        <f>IF(Model!$C203&lt;Model!CW$12,Model!CW$13,0)</f>
        <v>40</v>
      </c>
      <c r="BW203" s="38">
        <f>IF(Model!$C203&lt;Model!CX$12,Model!CX$13,0)</f>
        <v>0</v>
      </c>
      <c r="BX203" s="38">
        <f>IF(Model!$C203&lt;Model!CY$12,Model!CY$13,0)</f>
        <v>0</v>
      </c>
      <c r="BY203" s="38">
        <f>IF(Model!$C203&lt;Model!CZ$12,Model!CZ$13,0)</f>
        <v>0</v>
      </c>
      <c r="BZ203" s="38">
        <f>IF(Model!$C203&lt;Model!DA$12,Model!DA$13,0)</f>
        <v>0</v>
      </c>
      <c r="CA203" s="38">
        <f>IF(Model!$C203&lt;Model!DB$12,Model!DB$13,0)</f>
        <v>0</v>
      </c>
      <c r="CB203" s="38">
        <f>IF(Model!$C203&lt;Model!DC$12,Model!DC$13,0)</f>
        <v>60</v>
      </c>
      <c r="CC203" s="38">
        <f>IF(Model!$C203&lt;Model!DD$12,Model!DD$13,0)</f>
        <v>60</v>
      </c>
      <c r="CD203" s="38">
        <f>IF(Model!$C203&lt;Model!DE$12,Model!DE$13,0)</f>
        <v>60</v>
      </c>
      <c r="CE203" s="38">
        <f>IF(Model!$C203&lt;Model!DF$12,Model!DF$13,0)</f>
        <v>60</v>
      </c>
      <c r="CF203" s="38">
        <f>IF(Model!$C203&lt;Model!DG$12,Model!DG$13,0)</f>
        <v>60</v>
      </c>
      <c r="CG203" s="1"/>
      <c r="CH203" s="1"/>
      <c r="CI203" s="40">
        <f>Model!$BE203+Model!BH203-50</f>
        <v>94.067181078627044</v>
      </c>
      <c r="CJ203" s="40">
        <f>Model!$BE203+Model!BI203-50</f>
        <v>94.067181078627044</v>
      </c>
      <c r="CK203" s="40">
        <f>Model!$BE203+Model!BJ203-50</f>
        <v>94.067181078627044</v>
      </c>
      <c r="CL203" s="40">
        <f>Model!$BE203+Model!BK203-50</f>
        <v>94.067181078627044</v>
      </c>
      <c r="CM203" s="40">
        <f>Model!$BE203+Model!BL203-50</f>
        <v>94.067181078627044</v>
      </c>
      <c r="CN203" s="40">
        <f>Model!$BE203+Model!BM203-50</f>
        <v>94.067181078627044</v>
      </c>
      <c r="CO203" s="40">
        <f>Model!$BE203+Model!BN203-50</f>
        <v>94.067181078627044</v>
      </c>
      <c r="CP203" s="40">
        <f>Model!$BE203+Model!BO203-50</f>
        <v>94.067181078627044</v>
      </c>
      <c r="CQ203" s="40">
        <f>Model!$BE203+Model!BP203-50</f>
        <v>94.067181078627044</v>
      </c>
      <c r="CR203" s="40">
        <f>Model!$BE203+Model!BQ203-50</f>
        <v>94.067181078627044</v>
      </c>
      <c r="CS203" s="40">
        <f>Model!$BE203+Model!BR203-50</f>
        <v>134.06718107862704</v>
      </c>
      <c r="CT203" s="40">
        <f>Model!$BE203+Model!BS203-50</f>
        <v>134.06718107862704</v>
      </c>
      <c r="CU203" s="40">
        <f>Model!$BE203+Model!BT203-50</f>
        <v>134.06718107862704</v>
      </c>
      <c r="CV203" s="40">
        <f>Model!$BE203+Model!BU203-50</f>
        <v>134.06718107862704</v>
      </c>
      <c r="CW203" s="40">
        <f>Model!$BE203+Model!BV203-50</f>
        <v>134.06718107862704</v>
      </c>
      <c r="CX203" s="40">
        <f>Model!$BE203+Model!BW203-50</f>
        <v>94.067181078627044</v>
      </c>
      <c r="CY203" s="40">
        <f>Model!$BE203+Model!BX203-50</f>
        <v>94.067181078627044</v>
      </c>
      <c r="CZ203" s="40">
        <f>Model!$BE203+Model!BY203-50</f>
        <v>94.067181078627044</v>
      </c>
      <c r="DA203" s="40">
        <f>Model!$BE203+Model!BZ203-50</f>
        <v>94.067181078627044</v>
      </c>
      <c r="DB203" s="40">
        <f>Model!$BE203+Model!CA203-50</f>
        <v>94.067181078627044</v>
      </c>
      <c r="DC203" s="40">
        <f>Model!$BE203+Model!CB203-50</f>
        <v>154.06718107862704</v>
      </c>
      <c r="DD203" s="40">
        <f>Model!$BE203+Model!CC203-50</f>
        <v>154.06718107862704</v>
      </c>
      <c r="DE203" s="40">
        <f>Model!$BE203+Model!CD203-50</f>
        <v>154.06718107862704</v>
      </c>
      <c r="DF203" s="40">
        <f>Model!$BE203+Model!CE203-50</f>
        <v>154.06718107862704</v>
      </c>
      <c r="DG203" s="40">
        <f>Model!$BE203+Model!CF203-50</f>
        <v>154.06718107862704</v>
      </c>
      <c r="DH203" s="36"/>
      <c r="DI203" s="36"/>
      <c r="DJ203" s="40">
        <f>Model!AE203*Model!CI203</f>
        <v>94.067181078627044</v>
      </c>
      <c r="DK203" s="40">
        <f>Model!AF203*Model!CJ203</f>
        <v>94.067181078627044</v>
      </c>
      <c r="DL203" s="40">
        <f>Model!AG203*Model!CK203</f>
        <v>94.067181078627044</v>
      </c>
      <c r="DM203" s="40">
        <f>Model!AH203*Model!CL203</f>
        <v>94.067181078627044</v>
      </c>
      <c r="DN203" s="40">
        <f>Model!AI203*Model!CM203</f>
        <v>65.847026755038925</v>
      </c>
      <c r="DO203" s="40">
        <f>Model!AJ203*Model!CN203</f>
        <v>94.067181078627044</v>
      </c>
      <c r="DP203" s="40">
        <f>Model!AK203*Model!CO203</f>
        <v>94.067181078627044</v>
      </c>
      <c r="DQ203" s="40">
        <f>Model!AL203*Model!CP203</f>
        <v>94.067181078627044</v>
      </c>
      <c r="DR203" s="40">
        <f>Model!AM203*Model!CQ203</f>
        <v>94.067181078627044</v>
      </c>
      <c r="DS203" s="40">
        <f>Model!AN203*Model!CR203</f>
        <v>65.847026755038925</v>
      </c>
      <c r="DT203" s="40">
        <f>Model!AO203*Model!CS203</f>
        <v>127.36382202469568</v>
      </c>
      <c r="DU203" s="40">
        <f>Model!AP203*Model!CT203</f>
        <v>127.36382202469568</v>
      </c>
      <c r="DV203" s="40">
        <f>Model!AQ203*Model!CU203</f>
        <v>127.36382202469568</v>
      </c>
      <c r="DW203" s="40">
        <f>Model!AR203*Model!CV203</f>
        <v>127.36382202469568</v>
      </c>
      <c r="DX203" s="40">
        <f>Model!AS203*Model!CW203</f>
        <v>89.154675417286981</v>
      </c>
      <c r="DY203" s="40">
        <f>Model!AT203*Model!CX203</f>
        <v>94.067181078627044</v>
      </c>
      <c r="DZ203" s="40">
        <f>Model!AU203*Model!CY203</f>
        <v>94.067181078627044</v>
      </c>
      <c r="EA203" s="40">
        <f>Model!AV203*Model!CZ203</f>
        <v>94.067181078627044</v>
      </c>
      <c r="EB203" s="40">
        <f>Model!AW203*Model!DA203</f>
        <v>94.067181078627044</v>
      </c>
      <c r="EC203" s="40">
        <f>Model!AX203*Model!DB203</f>
        <v>65.847026755038925</v>
      </c>
      <c r="ED203" s="40">
        <f>Model!AY203*Model!DC203</f>
        <v>130.95710391683298</v>
      </c>
      <c r="EE203" s="40">
        <f>Model!AZ203*Model!DD203</f>
        <v>130.95710391683298</v>
      </c>
      <c r="EF203" s="40">
        <f>Model!BA203*Model!DE203</f>
        <v>130.95710391683298</v>
      </c>
      <c r="EG203" s="40">
        <f>Model!BB203*Model!DF203</f>
        <v>130.95710391683298</v>
      </c>
      <c r="EH203" s="40">
        <f>Model!BC203*Model!DG203</f>
        <v>91.669972741783084</v>
      </c>
      <c r="EI203" s="36"/>
      <c r="EJ203" s="36"/>
      <c r="EK203" s="36"/>
      <c r="EL203" s="36"/>
      <c r="EM203" s="36"/>
      <c r="EN203" s="36"/>
      <c r="EO203" s="36"/>
      <c r="EP203" s="36"/>
      <c r="EQ203" s="36"/>
      <c r="ER203" s="36"/>
      <c r="ES203" s="36"/>
      <c r="ET203" s="36"/>
      <c r="EU203" s="36"/>
    </row>
    <row r="204" spans="1:151">
      <c r="A204">
        <v>1190</v>
      </c>
      <c r="B204" s="29">
        <f>INDEX('Customer Longevity'!$A$7:$A$206,MATCH(Scratch!A204,'Customer Longevity'!$B$7:$B$206,0))</f>
        <v>10.989978478269352</v>
      </c>
      <c r="C204" s="3">
        <f ca="1">VLOOKUP(A204,'Average Balance'!A:B,2,FALSE)</f>
        <v>8255.8580045639919</v>
      </c>
      <c r="D204" s="3"/>
      <c r="E204" s="29">
        <f>INDEX('Distance to Each Branch'!$C$7:$C$806,MATCH(Scratch!$A204&amp;Scratch!E$14,'Distance to Each Branch'!$K$7:$K$806,0))</f>
        <v>4.3066738901170138</v>
      </c>
      <c r="F204" s="29">
        <f>INDEX('Distance to Each Branch'!$C$7:$C$806,MATCH(Scratch!$A204&amp;Scratch!F$14,'Distance to Each Branch'!$K$7:$K$806,0))</f>
        <v>2.7104280584699398</v>
      </c>
      <c r="G204" s="29">
        <f>INDEX('Distance to Each Branch'!$C$7:$C$806,MATCH(Scratch!$A204&amp;Scratch!G$14,'Distance to Each Branch'!$K$7:$K$806,0))</f>
        <v>3.2400094131609309</v>
      </c>
      <c r="H204" s="29">
        <f>INDEX('Distance to Each Branch'!$C$7:$C$806,MATCH(Scratch!$A204&amp;Scratch!H$14,'Distance to Each Branch'!$K$7:$K$806,0))</f>
        <v>1.3248285208171768</v>
      </c>
      <c r="I204" s="29" t="str">
        <f t="shared" si="28"/>
        <v>Branch D</v>
      </c>
      <c r="K204" s="34">
        <f>MIN(Model!E204:'Model'!H204)</f>
        <v>1.3248285208171768</v>
      </c>
      <c r="L204" s="34">
        <v>0</v>
      </c>
      <c r="M204" s="29">
        <f>IF(Model!E204=Model!$K204,SMALL(Model!$E204:'Model'!$H204,2)-Model!$K204,0)</f>
        <v>0</v>
      </c>
      <c r="N204" s="29">
        <f>IF(Model!F204=Model!$K204,SMALL(Model!$E204:'Model'!$H204,2)-Model!$K204,0)</f>
        <v>0</v>
      </c>
      <c r="O204" s="29">
        <f>IF(Model!G204=Model!$K204,SMALL(Model!$E204:'Model'!$H204,2)-Model!$K204,0)</f>
        <v>0</v>
      </c>
      <c r="P204" s="29">
        <f>IF(Model!H204=Model!$K204,SMALL(Model!$E204:'Model'!$H204,2)-Model!$K204,0)</f>
        <v>1.385599537652763</v>
      </c>
      <c r="R204" s="23">
        <v>1</v>
      </c>
      <c r="S204" s="23">
        <f>(1-IF(Model!M204=0,0,INDEX('Branch Closure Driven Attrition'!$D$9:$G$12,MATCH(Model!$B204,'Branch Closure Driven Attrition'!$C$9:$C$12,TRUE),MATCH(Model!M204,'Branch Closure Driven Attrition'!$D$8:$G$8,TRUE))))</f>
        <v>1</v>
      </c>
      <c r="T204" s="23">
        <f>(1-IF(Model!N204=0,0,INDEX('Branch Closure Driven Attrition'!$D$9:$G$12,MATCH(Model!$B204,'Branch Closure Driven Attrition'!$C$9:$C$12,TRUE),MATCH(Model!N204,'Branch Closure Driven Attrition'!$D$8:$G$8,TRUE))))</f>
        <v>1</v>
      </c>
      <c r="U204" s="23">
        <f>(1-IF(Model!O204=0,0,INDEX('Branch Closure Driven Attrition'!$D$9:$G$12,MATCH(Model!$B204,'Branch Closure Driven Attrition'!$C$9:$C$12,TRUE),MATCH(Model!O204,'Branch Closure Driven Attrition'!$D$8:$G$8,TRUE))))</f>
        <v>1</v>
      </c>
      <c r="V204" s="23">
        <f>(1-IF(Model!P204=0,0,INDEX('Branch Closure Driven Attrition'!$D$9:$G$12,MATCH(Model!$B204,'Branch Closure Driven Attrition'!$C$9:$C$12,TRUE),MATCH(Model!P204,'Branch Closure Driven Attrition'!$D$8:$G$8,TRUE))))</f>
        <v>0.65</v>
      </c>
      <c r="W204" s="29"/>
      <c r="X204" s="23">
        <f>Model!R204</f>
        <v>1</v>
      </c>
      <c r="Y204" s="23">
        <f>IF(Model!$C204&lt;'Fee Driven Attrition'!$I$8,1-IF(Model!Y$13='Fee Driven Attrition'!$J$7,'Fee Driven Attrition'!$J$8,'Fee Driven Attrition'!$K$8),1)</f>
        <v>0.9</v>
      </c>
      <c r="Z204" s="23">
        <f>IF(Model!$C204&lt;'Fee Driven Attrition'!$I$9,1-IF(Model!Z$13='Fee Driven Attrition'!$J$7,'Fee Driven Attrition'!$J$9,'Fee Driven Attrition'!$K$9),1)</f>
        <v>0.95</v>
      </c>
      <c r="AA204" s="23">
        <f>IF(Model!$C204&lt;'Fee Driven Attrition'!$I$8,1-IF(Model!AA$13='Fee Driven Attrition'!$J$7,'Fee Driven Attrition'!$J$8,'Fee Driven Attrition'!$K$8),1)</f>
        <v>0.8</v>
      </c>
      <c r="AB204" s="23">
        <f>IF(Model!$C204&lt;'Fee Driven Attrition'!$I$9,1-IF(Model!AB$13='Fee Driven Attrition'!$J$7,'Fee Driven Attrition'!$J$9,'Fee Driven Attrition'!$K$9),1)</f>
        <v>0.85</v>
      </c>
      <c r="AC204" s="29"/>
      <c r="AD204" s="23"/>
      <c r="AE204" s="23">
        <f>INDEX(Model!$R204:$V204,,MATCH(Model!AE$14,Model!$R$14:'Model'!$V$14,FALSE))*INDEX(Model!$X204:$AB204,MATCH(Model!AE$12+Model!AE$13,Model!$X$14:$AB$14,FALSE))</f>
        <v>1</v>
      </c>
      <c r="AF204" s="23">
        <f>INDEX(Model!$R204:$V204,,MATCH(Model!AF$14,Model!$R$14:'Model'!$V$14,FALSE))*INDEX(Model!$X204:$AB204,MATCH(Model!AF$12+Model!AF$13,Model!$X$14:$AB$14,FALSE))</f>
        <v>1</v>
      </c>
      <c r="AG204" s="23">
        <f>INDEX(Model!$R204:$V204,,MATCH(Model!AG$14,Model!$R$14:'Model'!$V$14,FALSE))*INDEX(Model!$X204:$AB204,MATCH(Model!AG$12+Model!AG$13,Model!$X$14:$AB$14,FALSE))</f>
        <v>1</v>
      </c>
      <c r="AH204" s="23">
        <f>INDEX(Model!$R204:$V204,,MATCH(Model!AH$14,Model!$R$14:'Model'!$V$14,FALSE))*INDEX(Model!$X204:$AB204,MATCH(Model!AH$12+Model!AH$13,Model!$X$14:$AB$14,FALSE))</f>
        <v>1</v>
      </c>
      <c r="AI204" s="23">
        <f>INDEX(Model!$R204:$V204,,MATCH(Model!AI$14,Model!$R$14:'Model'!$V$14,FALSE))*INDEX(Model!$X204:$AB204,MATCH(Model!AI$12+Model!AI$13,Model!$X$14:$AB$14,FALSE))</f>
        <v>0.65</v>
      </c>
      <c r="AJ204" s="23">
        <f>INDEX(Model!$R204:$V204,,MATCH(Model!AJ$14,Model!$R$14:'Model'!$V$14,FALSE))*INDEX(Model!$X204:$AB204,MATCH(Model!AJ$12+Model!AJ$13,Model!$X$14:$AB$14,FALSE))</f>
        <v>0.9</v>
      </c>
      <c r="AK204" s="23">
        <f>INDEX(Model!$R204:$V204,,MATCH(Model!AK$14,Model!$R$14:'Model'!$V$14,FALSE))*INDEX(Model!$X204:$AB204,MATCH(Model!AK$12+Model!AK$13,Model!$X$14:$AB$14,FALSE))</f>
        <v>0.9</v>
      </c>
      <c r="AL204" s="23">
        <f>INDEX(Model!$R204:$V204,,MATCH(Model!AL$14,Model!$R$14:'Model'!$V$14,FALSE))*INDEX(Model!$X204:$AB204,MATCH(Model!AL$12+Model!AL$13,Model!$X$14:$AB$14,FALSE))</f>
        <v>0.9</v>
      </c>
      <c r="AM204" s="23">
        <f>INDEX(Model!$R204:$V204,,MATCH(Model!AM$14,Model!$R$14:'Model'!$V$14,FALSE))*INDEX(Model!$X204:$AB204,MATCH(Model!AM$12+Model!AM$13,Model!$X$14:$AB$14,FALSE))</f>
        <v>0.9</v>
      </c>
      <c r="AN204" s="23">
        <f>INDEX(Model!$R204:$V204,,MATCH(Model!AN$14,Model!$R$14:'Model'!$V$14,FALSE))*INDEX(Model!$X204:$AB204,MATCH(Model!AN$12+Model!AN$13,Model!$X$14:$AB$14,FALSE))</f>
        <v>0.58500000000000008</v>
      </c>
      <c r="AO204" s="23">
        <f>INDEX(Model!$R204:$V204,,MATCH(Model!AO$14,Model!$R$14:'Model'!$V$14,FALSE))*INDEX(Model!$X204:$AB204,MATCH(Model!AO$12+Model!AO$13,Model!$X$14:$AB$14,FALSE))</f>
        <v>0.95</v>
      </c>
      <c r="AP204" s="23">
        <f>INDEX(Model!$R204:$V204,,MATCH(Model!AP$14,Model!$R$14:'Model'!$V$14,FALSE))*INDEX(Model!$X204:$AB204,MATCH(Model!AP$12+Model!AP$13,Model!$X$14:$AB$14,FALSE))</f>
        <v>0.95</v>
      </c>
      <c r="AQ204" s="23">
        <f>INDEX(Model!$R204:$V204,,MATCH(Model!AQ$14,Model!$R$14:'Model'!$V$14,FALSE))*INDEX(Model!$X204:$AB204,MATCH(Model!AQ$12+Model!AQ$13,Model!$X$14:$AB$14,FALSE))</f>
        <v>0.95</v>
      </c>
      <c r="AR204" s="23">
        <f>INDEX(Model!$R204:$V204,,MATCH(Model!AR$14,Model!$R$14:'Model'!$V$14,FALSE))*INDEX(Model!$X204:$AB204,MATCH(Model!AR$12+Model!AR$13,Model!$X$14:$AB$14,FALSE))</f>
        <v>0.95</v>
      </c>
      <c r="AS204" s="23">
        <f>INDEX(Model!$R204:$V204,,MATCH(Model!AS$14,Model!$R$14:'Model'!$V$14,FALSE))*INDEX(Model!$X204:$AB204,MATCH(Model!AS$12+Model!AS$13,Model!$X$14:$AB$14,FALSE))</f>
        <v>0.61749999999999994</v>
      </c>
      <c r="AT204" s="23">
        <f>INDEX(Model!$R204:$V204,,MATCH(Model!AT$14,Model!$R$14:'Model'!$V$14,FALSE))*INDEX(Model!$X204:$AB204,MATCH(Model!AT$12+Model!AT$13,Model!$X$14:$AB$14,FALSE))</f>
        <v>0.8</v>
      </c>
      <c r="AU204" s="23">
        <f>INDEX(Model!$R204:$V204,,MATCH(Model!AU$14,Model!$R$14:'Model'!$V$14,FALSE))*INDEX(Model!$X204:$AB204,MATCH(Model!AU$12+Model!AU$13,Model!$X$14:$AB$14,FALSE))</f>
        <v>0.8</v>
      </c>
      <c r="AV204" s="23">
        <f>INDEX(Model!$R204:$V204,,MATCH(Model!AV$14,Model!$R$14:'Model'!$V$14,FALSE))*INDEX(Model!$X204:$AB204,MATCH(Model!AV$12+Model!AV$13,Model!$X$14:$AB$14,FALSE))</f>
        <v>0.8</v>
      </c>
      <c r="AW204" s="23">
        <f>INDEX(Model!$R204:$V204,,MATCH(Model!AW$14,Model!$R$14:'Model'!$V$14,FALSE))*INDEX(Model!$X204:$AB204,MATCH(Model!AW$12+Model!AW$13,Model!$X$14:$AB$14,FALSE))</f>
        <v>0.8</v>
      </c>
      <c r="AX204" s="23">
        <f>INDEX(Model!$R204:$V204,,MATCH(Model!AX$14,Model!$R$14:'Model'!$V$14,FALSE))*INDEX(Model!$X204:$AB204,MATCH(Model!AX$12+Model!AX$13,Model!$X$14:$AB$14,FALSE))</f>
        <v>0.52</v>
      </c>
      <c r="AY204" s="23">
        <f>INDEX(Model!$R204:$V204,,MATCH(Model!AY$14,Model!$R$14:'Model'!$V$14,FALSE))*INDEX(Model!$X204:$AB204,MATCH(Model!AY$12+Model!AY$13,Model!$X$14:$AB$14,FALSE))</f>
        <v>0.85</v>
      </c>
      <c r="AZ204" s="23">
        <f>INDEX(Model!$R204:$V204,,MATCH(Model!AZ$14,Model!$R$14:'Model'!$V$14,FALSE))*INDEX(Model!$X204:$AB204,MATCH(Model!AZ$12+Model!AZ$13,Model!$X$14:$AB$14,FALSE))</f>
        <v>0.85</v>
      </c>
      <c r="BA204" s="23">
        <f>INDEX(Model!$R204:$V204,,MATCH(Model!BA$14,Model!$R$14:'Model'!$V$14,FALSE))*INDEX(Model!$X204:$AB204,MATCH(Model!BA$12+Model!BA$13,Model!$X$14:$AB$14,FALSE))</f>
        <v>0.85</v>
      </c>
      <c r="BB204" s="23">
        <f>INDEX(Model!$R204:$V204,,MATCH(Model!BB$14,Model!$R$14:'Model'!$V$14,FALSE))*INDEX(Model!$X204:$AB204,MATCH(Model!BB$12+Model!BB$13,Model!$X$14:$AB$14,FALSE))</f>
        <v>0.85</v>
      </c>
      <c r="BC204" s="23">
        <f>INDEX(Model!$R204:$V204,,MATCH(Model!BC$14,Model!$R$14:'Model'!$V$14,FALSE))*INDEX(Model!$X204:$AB204,MATCH(Model!BC$12+Model!BC$13,Model!$X$14:$AB$14,FALSE))</f>
        <v>0.55249999999999999</v>
      </c>
      <c r="BD204" s="60"/>
      <c r="BE204" s="33">
        <f>Model!C204*1%</f>
        <v>82.558580045639914</v>
      </c>
      <c r="BF204" s="1"/>
      <c r="BG204" s="1"/>
      <c r="BH204" s="38">
        <f>IF(Model!$C204&lt;Model!CI$12,Model!CI$13,0)</f>
        <v>0</v>
      </c>
      <c r="BI204" s="38">
        <f>IF(Model!$C204&lt;Model!CJ$12,Model!CJ$13,0)</f>
        <v>0</v>
      </c>
      <c r="BJ204" s="38">
        <f>IF(Model!$C204&lt;Model!CK$12,Model!CK$13,0)</f>
        <v>0</v>
      </c>
      <c r="BK204" s="38">
        <f>IF(Model!$C204&lt;Model!CL$12,Model!CL$13,0)</f>
        <v>0</v>
      </c>
      <c r="BL204" s="38">
        <f>IF(Model!$C204&lt;Model!CM$12,Model!CM$13,0)</f>
        <v>0</v>
      </c>
      <c r="BM204" s="38">
        <f>IF(Model!$C204&lt;Model!CN$12,Model!CN$13,0)</f>
        <v>40</v>
      </c>
      <c r="BN204" s="38">
        <f>IF(Model!$C204&lt;Model!CO$12,Model!CO$13,0)</f>
        <v>40</v>
      </c>
      <c r="BO204" s="38">
        <f>IF(Model!$C204&lt;Model!CP$12,Model!CP$13,0)</f>
        <v>40</v>
      </c>
      <c r="BP204" s="38">
        <f>IF(Model!$C204&lt;Model!CQ$12,Model!CQ$13,0)</f>
        <v>40</v>
      </c>
      <c r="BQ204" s="38">
        <f>IF(Model!$C204&lt;Model!CR$12,Model!CR$13,0)</f>
        <v>40</v>
      </c>
      <c r="BR204" s="38">
        <f>IF(Model!$C204&lt;Model!CS$12,Model!CS$13,0)</f>
        <v>40</v>
      </c>
      <c r="BS204" s="38">
        <f>IF(Model!$C204&lt;Model!CT$12,Model!CT$13,0)</f>
        <v>40</v>
      </c>
      <c r="BT204" s="38">
        <f>IF(Model!$C204&lt;Model!CU$12,Model!CU$13,0)</f>
        <v>40</v>
      </c>
      <c r="BU204" s="38">
        <f>IF(Model!$C204&lt;Model!CV$12,Model!CV$13,0)</f>
        <v>40</v>
      </c>
      <c r="BV204" s="38">
        <f>IF(Model!$C204&lt;Model!CW$12,Model!CW$13,0)</f>
        <v>40</v>
      </c>
      <c r="BW204" s="38">
        <f>IF(Model!$C204&lt;Model!CX$12,Model!CX$13,0)</f>
        <v>60</v>
      </c>
      <c r="BX204" s="38">
        <f>IF(Model!$C204&lt;Model!CY$12,Model!CY$13,0)</f>
        <v>60</v>
      </c>
      <c r="BY204" s="38">
        <f>IF(Model!$C204&lt;Model!CZ$12,Model!CZ$13,0)</f>
        <v>60</v>
      </c>
      <c r="BZ204" s="38">
        <f>IF(Model!$C204&lt;Model!DA$12,Model!DA$13,0)</f>
        <v>60</v>
      </c>
      <c r="CA204" s="38">
        <f>IF(Model!$C204&lt;Model!DB$12,Model!DB$13,0)</f>
        <v>60</v>
      </c>
      <c r="CB204" s="38">
        <f>IF(Model!$C204&lt;Model!DC$12,Model!DC$13,0)</f>
        <v>60</v>
      </c>
      <c r="CC204" s="38">
        <f>IF(Model!$C204&lt;Model!DD$12,Model!DD$13,0)</f>
        <v>60</v>
      </c>
      <c r="CD204" s="38">
        <f>IF(Model!$C204&lt;Model!DE$12,Model!DE$13,0)</f>
        <v>60</v>
      </c>
      <c r="CE204" s="38">
        <f>IF(Model!$C204&lt;Model!DF$12,Model!DF$13,0)</f>
        <v>60</v>
      </c>
      <c r="CF204" s="38">
        <f>IF(Model!$C204&lt;Model!DG$12,Model!DG$13,0)</f>
        <v>60</v>
      </c>
      <c r="CG204" s="1"/>
      <c r="CH204" s="1"/>
      <c r="CI204" s="40">
        <f>Model!$BE204+Model!BH204-50</f>
        <v>32.558580045639914</v>
      </c>
      <c r="CJ204" s="40">
        <f>Model!$BE204+Model!BI204-50</f>
        <v>32.558580045639914</v>
      </c>
      <c r="CK204" s="40">
        <f>Model!$BE204+Model!BJ204-50</f>
        <v>32.558580045639914</v>
      </c>
      <c r="CL204" s="40">
        <f>Model!$BE204+Model!BK204-50</f>
        <v>32.558580045639914</v>
      </c>
      <c r="CM204" s="40">
        <f>Model!$BE204+Model!BL204-50</f>
        <v>32.558580045639914</v>
      </c>
      <c r="CN204" s="40">
        <f>Model!$BE204+Model!BM204-50</f>
        <v>72.558580045639914</v>
      </c>
      <c r="CO204" s="40">
        <f>Model!$BE204+Model!BN204-50</f>
        <v>72.558580045639914</v>
      </c>
      <c r="CP204" s="40">
        <f>Model!$BE204+Model!BO204-50</f>
        <v>72.558580045639914</v>
      </c>
      <c r="CQ204" s="40">
        <f>Model!$BE204+Model!BP204-50</f>
        <v>72.558580045639914</v>
      </c>
      <c r="CR204" s="40">
        <f>Model!$BE204+Model!BQ204-50</f>
        <v>72.558580045639914</v>
      </c>
      <c r="CS204" s="40">
        <f>Model!$BE204+Model!BR204-50</f>
        <v>72.558580045639914</v>
      </c>
      <c r="CT204" s="40">
        <f>Model!$BE204+Model!BS204-50</f>
        <v>72.558580045639914</v>
      </c>
      <c r="CU204" s="40">
        <f>Model!$BE204+Model!BT204-50</f>
        <v>72.558580045639914</v>
      </c>
      <c r="CV204" s="40">
        <f>Model!$BE204+Model!BU204-50</f>
        <v>72.558580045639914</v>
      </c>
      <c r="CW204" s="40">
        <f>Model!$BE204+Model!BV204-50</f>
        <v>72.558580045639914</v>
      </c>
      <c r="CX204" s="40">
        <f>Model!$BE204+Model!BW204-50</f>
        <v>92.558580045639928</v>
      </c>
      <c r="CY204" s="40">
        <f>Model!$BE204+Model!BX204-50</f>
        <v>92.558580045639928</v>
      </c>
      <c r="CZ204" s="40">
        <f>Model!$BE204+Model!BY204-50</f>
        <v>92.558580045639928</v>
      </c>
      <c r="DA204" s="40">
        <f>Model!$BE204+Model!BZ204-50</f>
        <v>92.558580045639928</v>
      </c>
      <c r="DB204" s="40">
        <f>Model!$BE204+Model!CA204-50</f>
        <v>92.558580045639928</v>
      </c>
      <c r="DC204" s="40">
        <f>Model!$BE204+Model!CB204-50</f>
        <v>92.558580045639928</v>
      </c>
      <c r="DD204" s="40">
        <f>Model!$BE204+Model!CC204-50</f>
        <v>92.558580045639928</v>
      </c>
      <c r="DE204" s="40">
        <f>Model!$BE204+Model!CD204-50</f>
        <v>92.558580045639928</v>
      </c>
      <c r="DF204" s="40">
        <f>Model!$BE204+Model!CE204-50</f>
        <v>92.558580045639928</v>
      </c>
      <c r="DG204" s="40">
        <f>Model!$BE204+Model!CF204-50</f>
        <v>92.558580045639928</v>
      </c>
      <c r="DH204" s="36"/>
      <c r="DI204" s="36"/>
      <c r="DJ204" s="40">
        <f>Model!AE204*Model!CI204</f>
        <v>32.558580045639914</v>
      </c>
      <c r="DK204" s="40">
        <f>Model!AF204*Model!CJ204</f>
        <v>32.558580045639914</v>
      </c>
      <c r="DL204" s="40">
        <f>Model!AG204*Model!CK204</f>
        <v>32.558580045639914</v>
      </c>
      <c r="DM204" s="40">
        <f>Model!AH204*Model!CL204</f>
        <v>32.558580045639914</v>
      </c>
      <c r="DN204" s="40">
        <f>Model!AI204*Model!CM204</f>
        <v>21.163077029665946</v>
      </c>
      <c r="DO204" s="40">
        <f>Model!AJ204*Model!CN204</f>
        <v>65.302722041075924</v>
      </c>
      <c r="DP204" s="40">
        <f>Model!AK204*Model!CO204</f>
        <v>65.302722041075924</v>
      </c>
      <c r="DQ204" s="40">
        <f>Model!AL204*Model!CP204</f>
        <v>65.302722041075924</v>
      </c>
      <c r="DR204" s="40">
        <f>Model!AM204*Model!CQ204</f>
        <v>65.302722041075924</v>
      </c>
      <c r="DS204" s="40">
        <f>Model!AN204*Model!CR204</f>
        <v>42.446769326699354</v>
      </c>
      <c r="DT204" s="40">
        <f>Model!AO204*Model!CS204</f>
        <v>68.930651043357912</v>
      </c>
      <c r="DU204" s="40">
        <f>Model!AP204*Model!CT204</f>
        <v>68.930651043357912</v>
      </c>
      <c r="DV204" s="40">
        <f>Model!AQ204*Model!CU204</f>
        <v>68.930651043357912</v>
      </c>
      <c r="DW204" s="40">
        <f>Model!AR204*Model!CV204</f>
        <v>68.930651043357912</v>
      </c>
      <c r="DX204" s="40">
        <f>Model!AS204*Model!CW204</f>
        <v>44.804923178182641</v>
      </c>
      <c r="DY204" s="40">
        <f>Model!AT204*Model!CX204</f>
        <v>74.046864036511948</v>
      </c>
      <c r="DZ204" s="40">
        <f>Model!AU204*Model!CY204</f>
        <v>74.046864036511948</v>
      </c>
      <c r="EA204" s="40">
        <f>Model!AV204*Model!CZ204</f>
        <v>74.046864036511948</v>
      </c>
      <c r="EB204" s="40">
        <f>Model!AW204*Model!DA204</f>
        <v>74.046864036511948</v>
      </c>
      <c r="EC204" s="40">
        <f>Model!AX204*Model!DB204</f>
        <v>48.130461623732764</v>
      </c>
      <c r="ED204" s="40">
        <f>Model!AY204*Model!DC204</f>
        <v>78.674793038793936</v>
      </c>
      <c r="EE204" s="40">
        <f>Model!AZ204*Model!DD204</f>
        <v>78.674793038793936</v>
      </c>
      <c r="EF204" s="40">
        <f>Model!BA204*Model!DE204</f>
        <v>78.674793038793936</v>
      </c>
      <c r="EG204" s="40">
        <f>Model!BB204*Model!DF204</f>
        <v>78.674793038793936</v>
      </c>
      <c r="EH204" s="40">
        <f>Model!BC204*Model!DG204</f>
        <v>51.138615475216056</v>
      </c>
      <c r="EI204" s="36"/>
      <c r="EJ204" s="36"/>
      <c r="EK204" s="36"/>
      <c r="EL204" s="36"/>
      <c r="EM204" s="36"/>
      <c r="EN204" s="36"/>
      <c r="EO204" s="36"/>
      <c r="EP204" s="36"/>
      <c r="EQ204" s="36"/>
      <c r="ER204" s="36"/>
      <c r="ES204" s="36"/>
      <c r="ET204" s="36"/>
      <c r="EU204" s="36"/>
    </row>
    <row r="205" spans="1:151">
      <c r="A205">
        <v>1008</v>
      </c>
      <c r="B205" s="29">
        <f>INDEX('Customer Longevity'!$A$7:$A$206,MATCH(Scratch!A205,'Customer Longevity'!$B$7:$B$206,0))</f>
        <v>5.6045003225554577</v>
      </c>
      <c r="C205" s="3">
        <f ca="1">VLOOKUP(A205,'Average Balance'!A:B,2,FALSE)</f>
        <v>19663.169797591407</v>
      </c>
      <c r="D205" s="3"/>
      <c r="E205" s="29">
        <f>INDEX('Distance to Each Branch'!$C$7:$C$806,MATCH(Scratch!$A205&amp;Scratch!E$14,'Distance to Each Branch'!$K$7:$K$806,0))</f>
        <v>1.5384006711743901</v>
      </c>
      <c r="F205" s="29">
        <f>INDEX('Distance to Each Branch'!$C$7:$C$806,MATCH(Scratch!$A205&amp;Scratch!F$14,'Distance to Each Branch'!$K$7:$K$806,0))</f>
        <v>4.7142438378784464</v>
      </c>
      <c r="G205" s="29">
        <f>INDEX('Distance to Each Branch'!$C$7:$C$806,MATCH(Scratch!$A205&amp;Scratch!G$14,'Distance to Each Branch'!$K$7:$K$806,0))</f>
        <v>1.1333564738541</v>
      </c>
      <c r="H205" s="29">
        <f>INDEX('Distance to Each Branch'!$C$7:$C$806,MATCH(Scratch!$A205&amp;Scratch!H$14,'Distance to Each Branch'!$K$7:$K$806,0))</f>
        <v>2.364470533237387</v>
      </c>
      <c r="I205" s="29" t="str">
        <f t="shared" si="28"/>
        <v>Branch C</v>
      </c>
      <c r="K205" s="34">
        <f>MIN(Model!E205:'Model'!H205)</f>
        <v>1.1333564738541</v>
      </c>
      <c r="L205" s="34">
        <v>0</v>
      </c>
      <c r="M205" s="29">
        <f>IF(Model!E205=Model!$K205,SMALL(Model!$E205:'Model'!$H205,2)-Model!$K205,0)</f>
        <v>0</v>
      </c>
      <c r="N205" s="29">
        <f>IF(Model!F205=Model!$K205,SMALL(Model!$E205:'Model'!$H205,2)-Model!$K205,0)</f>
        <v>0</v>
      </c>
      <c r="O205" s="29">
        <f>IF(Model!G205=Model!$K205,SMALL(Model!$E205:'Model'!$H205,2)-Model!$K205,0)</f>
        <v>0.40504419732029007</v>
      </c>
      <c r="P205" s="29">
        <f>IF(Model!H205=Model!$K205,SMALL(Model!$E205:'Model'!$H205,2)-Model!$K205,0)</f>
        <v>0</v>
      </c>
      <c r="R205" s="23">
        <v>1</v>
      </c>
      <c r="S205" s="23">
        <f>(1-IF(Model!M205=0,0,INDEX('Branch Closure Driven Attrition'!$D$9:$G$12,MATCH(Model!$B205,'Branch Closure Driven Attrition'!$C$9:$C$12,TRUE),MATCH(Model!M205,'Branch Closure Driven Attrition'!$D$8:$G$8,TRUE))))</f>
        <v>1</v>
      </c>
      <c r="T205" s="23">
        <f>(1-IF(Model!N205=0,0,INDEX('Branch Closure Driven Attrition'!$D$9:$G$12,MATCH(Model!$B205,'Branch Closure Driven Attrition'!$C$9:$C$12,TRUE),MATCH(Model!N205,'Branch Closure Driven Attrition'!$D$8:$G$8,TRUE))))</f>
        <v>1</v>
      </c>
      <c r="U205" s="23">
        <f>(1-IF(Model!O205=0,0,INDEX('Branch Closure Driven Attrition'!$D$9:$G$12,MATCH(Model!$B205,'Branch Closure Driven Attrition'!$C$9:$C$12,TRUE),MATCH(Model!O205,'Branch Closure Driven Attrition'!$D$8:$G$8,TRUE))))</f>
        <v>0.75</v>
      </c>
      <c r="V205" s="23">
        <f>(1-IF(Model!P205=0,0,INDEX('Branch Closure Driven Attrition'!$D$9:$G$12,MATCH(Model!$B205,'Branch Closure Driven Attrition'!$C$9:$C$12,TRUE),MATCH(Model!P205,'Branch Closure Driven Attrition'!$D$8:$G$8,TRUE))))</f>
        <v>1</v>
      </c>
      <c r="W205" s="29"/>
      <c r="X205" s="23">
        <f>Model!R205</f>
        <v>1</v>
      </c>
      <c r="Y205" s="23">
        <f>IF(Model!$C205&lt;'Fee Driven Attrition'!$I$8,1-IF(Model!Y$13='Fee Driven Attrition'!$J$7,'Fee Driven Attrition'!$J$8,'Fee Driven Attrition'!$K$8),1)</f>
        <v>1</v>
      </c>
      <c r="Z205" s="23">
        <f>IF(Model!$C205&lt;'Fee Driven Attrition'!$I$9,1-IF(Model!Z$13='Fee Driven Attrition'!$J$7,'Fee Driven Attrition'!$J$9,'Fee Driven Attrition'!$K$9),1)</f>
        <v>1</v>
      </c>
      <c r="AA205" s="23">
        <f>IF(Model!$C205&lt;'Fee Driven Attrition'!$I$8,1-IF(Model!AA$13='Fee Driven Attrition'!$J$7,'Fee Driven Attrition'!$J$8,'Fee Driven Attrition'!$K$8),1)</f>
        <v>1</v>
      </c>
      <c r="AB205" s="23">
        <f>IF(Model!$C205&lt;'Fee Driven Attrition'!$I$9,1-IF(Model!AB$13='Fee Driven Attrition'!$J$7,'Fee Driven Attrition'!$J$9,'Fee Driven Attrition'!$K$9),1)</f>
        <v>1</v>
      </c>
      <c r="AC205" s="29"/>
      <c r="AD205" s="23"/>
      <c r="AE205" s="23">
        <f>INDEX(Model!$R205:$V205,,MATCH(Model!AE$14,Model!$R$14:'Model'!$V$14,FALSE))*INDEX(Model!$X205:$AB205,MATCH(Model!AE$12+Model!AE$13,Model!$X$14:$AB$14,FALSE))</f>
        <v>1</v>
      </c>
      <c r="AF205" s="23">
        <f>INDEX(Model!$R205:$V205,,MATCH(Model!AF$14,Model!$R$14:'Model'!$V$14,FALSE))*INDEX(Model!$X205:$AB205,MATCH(Model!AF$12+Model!AF$13,Model!$X$14:$AB$14,FALSE))</f>
        <v>1</v>
      </c>
      <c r="AG205" s="23">
        <f>INDEX(Model!$R205:$V205,,MATCH(Model!AG$14,Model!$R$14:'Model'!$V$14,FALSE))*INDEX(Model!$X205:$AB205,MATCH(Model!AG$12+Model!AG$13,Model!$X$14:$AB$14,FALSE))</f>
        <v>1</v>
      </c>
      <c r="AH205" s="23">
        <f>INDEX(Model!$R205:$V205,,MATCH(Model!AH$14,Model!$R$14:'Model'!$V$14,FALSE))*INDEX(Model!$X205:$AB205,MATCH(Model!AH$12+Model!AH$13,Model!$X$14:$AB$14,FALSE))</f>
        <v>0.75</v>
      </c>
      <c r="AI205" s="23">
        <f>INDEX(Model!$R205:$V205,,MATCH(Model!AI$14,Model!$R$14:'Model'!$V$14,FALSE))*INDEX(Model!$X205:$AB205,MATCH(Model!AI$12+Model!AI$13,Model!$X$14:$AB$14,FALSE))</f>
        <v>1</v>
      </c>
      <c r="AJ205" s="23">
        <f>INDEX(Model!$R205:$V205,,MATCH(Model!AJ$14,Model!$R$14:'Model'!$V$14,FALSE))*INDEX(Model!$X205:$AB205,MATCH(Model!AJ$12+Model!AJ$13,Model!$X$14:$AB$14,FALSE))</f>
        <v>1</v>
      </c>
      <c r="AK205" s="23">
        <f>INDEX(Model!$R205:$V205,,MATCH(Model!AK$14,Model!$R$14:'Model'!$V$14,FALSE))*INDEX(Model!$X205:$AB205,MATCH(Model!AK$12+Model!AK$13,Model!$X$14:$AB$14,FALSE))</f>
        <v>1</v>
      </c>
      <c r="AL205" s="23">
        <f>INDEX(Model!$R205:$V205,,MATCH(Model!AL$14,Model!$R$14:'Model'!$V$14,FALSE))*INDEX(Model!$X205:$AB205,MATCH(Model!AL$12+Model!AL$13,Model!$X$14:$AB$14,FALSE))</f>
        <v>1</v>
      </c>
      <c r="AM205" s="23">
        <f>INDEX(Model!$R205:$V205,,MATCH(Model!AM$14,Model!$R$14:'Model'!$V$14,FALSE))*INDEX(Model!$X205:$AB205,MATCH(Model!AM$12+Model!AM$13,Model!$X$14:$AB$14,FALSE))</f>
        <v>0.75</v>
      </c>
      <c r="AN205" s="23">
        <f>INDEX(Model!$R205:$V205,,MATCH(Model!AN$14,Model!$R$14:'Model'!$V$14,FALSE))*INDEX(Model!$X205:$AB205,MATCH(Model!AN$12+Model!AN$13,Model!$X$14:$AB$14,FALSE))</f>
        <v>1</v>
      </c>
      <c r="AO205" s="23">
        <f>INDEX(Model!$R205:$V205,,MATCH(Model!AO$14,Model!$R$14:'Model'!$V$14,FALSE))*INDEX(Model!$X205:$AB205,MATCH(Model!AO$12+Model!AO$13,Model!$X$14:$AB$14,FALSE))</f>
        <v>1</v>
      </c>
      <c r="AP205" s="23">
        <f>INDEX(Model!$R205:$V205,,MATCH(Model!AP$14,Model!$R$14:'Model'!$V$14,FALSE))*INDEX(Model!$X205:$AB205,MATCH(Model!AP$12+Model!AP$13,Model!$X$14:$AB$14,FALSE))</f>
        <v>1</v>
      </c>
      <c r="AQ205" s="23">
        <f>INDEX(Model!$R205:$V205,,MATCH(Model!AQ$14,Model!$R$14:'Model'!$V$14,FALSE))*INDEX(Model!$X205:$AB205,MATCH(Model!AQ$12+Model!AQ$13,Model!$X$14:$AB$14,FALSE))</f>
        <v>1</v>
      </c>
      <c r="AR205" s="23">
        <f>INDEX(Model!$R205:$V205,,MATCH(Model!AR$14,Model!$R$14:'Model'!$V$14,FALSE))*INDEX(Model!$X205:$AB205,MATCH(Model!AR$12+Model!AR$13,Model!$X$14:$AB$14,FALSE))</f>
        <v>0.75</v>
      </c>
      <c r="AS205" s="23">
        <f>INDEX(Model!$R205:$V205,,MATCH(Model!AS$14,Model!$R$14:'Model'!$V$14,FALSE))*INDEX(Model!$X205:$AB205,MATCH(Model!AS$12+Model!AS$13,Model!$X$14:$AB$14,FALSE))</f>
        <v>1</v>
      </c>
      <c r="AT205" s="23">
        <f>INDEX(Model!$R205:$V205,,MATCH(Model!AT$14,Model!$R$14:'Model'!$V$14,FALSE))*INDEX(Model!$X205:$AB205,MATCH(Model!AT$12+Model!AT$13,Model!$X$14:$AB$14,FALSE))</f>
        <v>1</v>
      </c>
      <c r="AU205" s="23">
        <f>INDEX(Model!$R205:$V205,,MATCH(Model!AU$14,Model!$R$14:'Model'!$V$14,FALSE))*INDEX(Model!$X205:$AB205,MATCH(Model!AU$12+Model!AU$13,Model!$X$14:$AB$14,FALSE))</f>
        <v>1</v>
      </c>
      <c r="AV205" s="23">
        <f>INDEX(Model!$R205:$V205,,MATCH(Model!AV$14,Model!$R$14:'Model'!$V$14,FALSE))*INDEX(Model!$X205:$AB205,MATCH(Model!AV$12+Model!AV$13,Model!$X$14:$AB$14,FALSE))</f>
        <v>1</v>
      </c>
      <c r="AW205" s="23">
        <f>INDEX(Model!$R205:$V205,,MATCH(Model!AW$14,Model!$R$14:'Model'!$V$14,FALSE))*INDEX(Model!$X205:$AB205,MATCH(Model!AW$12+Model!AW$13,Model!$X$14:$AB$14,FALSE))</f>
        <v>0.75</v>
      </c>
      <c r="AX205" s="23">
        <f>INDEX(Model!$R205:$V205,,MATCH(Model!AX$14,Model!$R$14:'Model'!$V$14,FALSE))*INDEX(Model!$X205:$AB205,MATCH(Model!AX$12+Model!AX$13,Model!$X$14:$AB$14,FALSE))</f>
        <v>1</v>
      </c>
      <c r="AY205" s="23">
        <f>INDEX(Model!$R205:$V205,,MATCH(Model!AY$14,Model!$R$14:'Model'!$V$14,FALSE))*INDEX(Model!$X205:$AB205,MATCH(Model!AY$12+Model!AY$13,Model!$X$14:$AB$14,FALSE))</f>
        <v>1</v>
      </c>
      <c r="AZ205" s="23">
        <f>INDEX(Model!$R205:$V205,,MATCH(Model!AZ$14,Model!$R$14:'Model'!$V$14,FALSE))*INDEX(Model!$X205:$AB205,MATCH(Model!AZ$12+Model!AZ$13,Model!$X$14:$AB$14,FALSE))</f>
        <v>1</v>
      </c>
      <c r="BA205" s="23">
        <f>INDEX(Model!$R205:$V205,,MATCH(Model!BA$14,Model!$R$14:'Model'!$V$14,FALSE))*INDEX(Model!$X205:$AB205,MATCH(Model!BA$12+Model!BA$13,Model!$X$14:$AB$14,FALSE))</f>
        <v>1</v>
      </c>
      <c r="BB205" s="23">
        <f>INDEX(Model!$R205:$V205,,MATCH(Model!BB$14,Model!$R$14:'Model'!$V$14,FALSE))*INDEX(Model!$X205:$AB205,MATCH(Model!BB$12+Model!BB$13,Model!$X$14:$AB$14,FALSE))</f>
        <v>0.75</v>
      </c>
      <c r="BC205" s="23">
        <f>INDEX(Model!$R205:$V205,,MATCH(Model!BC$14,Model!$R$14:'Model'!$V$14,FALSE))*INDEX(Model!$X205:$AB205,MATCH(Model!BC$12+Model!BC$13,Model!$X$14:$AB$14,FALSE))</f>
        <v>1</v>
      </c>
      <c r="BD205" s="60"/>
      <c r="BE205" s="33">
        <f>Model!C205*1%</f>
        <v>196.63169797591408</v>
      </c>
      <c r="BF205" s="1"/>
      <c r="BG205" s="1"/>
      <c r="BH205" s="38">
        <f>IF(Model!$C205&lt;Model!CI$12,Model!CI$13,0)</f>
        <v>0</v>
      </c>
      <c r="BI205" s="38">
        <f>IF(Model!$C205&lt;Model!CJ$12,Model!CJ$13,0)</f>
        <v>0</v>
      </c>
      <c r="BJ205" s="38">
        <f>IF(Model!$C205&lt;Model!CK$12,Model!CK$13,0)</f>
        <v>0</v>
      </c>
      <c r="BK205" s="38">
        <f>IF(Model!$C205&lt;Model!CL$12,Model!CL$13,0)</f>
        <v>0</v>
      </c>
      <c r="BL205" s="38">
        <f>IF(Model!$C205&lt;Model!CM$12,Model!CM$13,0)</f>
        <v>0</v>
      </c>
      <c r="BM205" s="38">
        <f>IF(Model!$C205&lt;Model!CN$12,Model!CN$13,0)</f>
        <v>0</v>
      </c>
      <c r="BN205" s="38">
        <f>IF(Model!$C205&lt;Model!CO$12,Model!CO$13,0)</f>
        <v>0</v>
      </c>
      <c r="BO205" s="38">
        <f>IF(Model!$C205&lt;Model!CP$12,Model!CP$13,0)</f>
        <v>0</v>
      </c>
      <c r="BP205" s="38">
        <f>IF(Model!$C205&lt;Model!CQ$12,Model!CQ$13,0)</f>
        <v>0</v>
      </c>
      <c r="BQ205" s="38">
        <f>IF(Model!$C205&lt;Model!CR$12,Model!CR$13,0)</f>
        <v>0</v>
      </c>
      <c r="BR205" s="38">
        <f>IF(Model!$C205&lt;Model!CS$12,Model!CS$13,0)</f>
        <v>0</v>
      </c>
      <c r="BS205" s="38">
        <f>IF(Model!$C205&lt;Model!CT$12,Model!CT$13,0)</f>
        <v>0</v>
      </c>
      <c r="BT205" s="38">
        <f>IF(Model!$C205&lt;Model!CU$12,Model!CU$13,0)</f>
        <v>0</v>
      </c>
      <c r="BU205" s="38">
        <f>IF(Model!$C205&lt;Model!CV$12,Model!CV$13,0)</f>
        <v>0</v>
      </c>
      <c r="BV205" s="38">
        <f>IF(Model!$C205&lt;Model!CW$12,Model!CW$13,0)</f>
        <v>0</v>
      </c>
      <c r="BW205" s="38">
        <f>IF(Model!$C205&lt;Model!CX$12,Model!CX$13,0)</f>
        <v>0</v>
      </c>
      <c r="BX205" s="38">
        <f>IF(Model!$C205&lt;Model!CY$12,Model!CY$13,0)</f>
        <v>0</v>
      </c>
      <c r="BY205" s="38">
        <f>IF(Model!$C205&lt;Model!CZ$12,Model!CZ$13,0)</f>
        <v>0</v>
      </c>
      <c r="BZ205" s="38">
        <f>IF(Model!$C205&lt;Model!DA$12,Model!DA$13,0)</f>
        <v>0</v>
      </c>
      <c r="CA205" s="38">
        <f>IF(Model!$C205&lt;Model!DB$12,Model!DB$13,0)</f>
        <v>0</v>
      </c>
      <c r="CB205" s="38">
        <f>IF(Model!$C205&lt;Model!DC$12,Model!DC$13,0)</f>
        <v>0</v>
      </c>
      <c r="CC205" s="38">
        <f>IF(Model!$C205&lt;Model!DD$12,Model!DD$13,0)</f>
        <v>0</v>
      </c>
      <c r="CD205" s="38">
        <f>IF(Model!$C205&lt;Model!DE$12,Model!DE$13,0)</f>
        <v>0</v>
      </c>
      <c r="CE205" s="38">
        <f>IF(Model!$C205&lt;Model!DF$12,Model!DF$13,0)</f>
        <v>0</v>
      </c>
      <c r="CF205" s="38">
        <f>IF(Model!$C205&lt;Model!DG$12,Model!DG$13,0)</f>
        <v>0</v>
      </c>
      <c r="CG205" s="1"/>
      <c r="CH205" s="1"/>
      <c r="CI205" s="40">
        <f>Model!$BE205+Model!BH205-50</f>
        <v>146.63169797591408</v>
      </c>
      <c r="CJ205" s="40">
        <f>Model!$BE205+Model!BI205-50</f>
        <v>146.63169797591408</v>
      </c>
      <c r="CK205" s="40">
        <f>Model!$BE205+Model!BJ205-50</f>
        <v>146.63169797591408</v>
      </c>
      <c r="CL205" s="40">
        <f>Model!$BE205+Model!BK205-50</f>
        <v>146.63169797591408</v>
      </c>
      <c r="CM205" s="40">
        <f>Model!$BE205+Model!BL205-50</f>
        <v>146.63169797591408</v>
      </c>
      <c r="CN205" s="40">
        <f>Model!$BE205+Model!BM205-50</f>
        <v>146.63169797591408</v>
      </c>
      <c r="CO205" s="40">
        <f>Model!$BE205+Model!BN205-50</f>
        <v>146.63169797591408</v>
      </c>
      <c r="CP205" s="40">
        <f>Model!$BE205+Model!BO205-50</f>
        <v>146.63169797591408</v>
      </c>
      <c r="CQ205" s="40">
        <f>Model!$BE205+Model!BP205-50</f>
        <v>146.63169797591408</v>
      </c>
      <c r="CR205" s="40">
        <f>Model!$BE205+Model!BQ205-50</f>
        <v>146.63169797591408</v>
      </c>
      <c r="CS205" s="40">
        <f>Model!$BE205+Model!BR205-50</f>
        <v>146.63169797591408</v>
      </c>
      <c r="CT205" s="40">
        <f>Model!$BE205+Model!BS205-50</f>
        <v>146.63169797591408</v>
      </c>
      <c r="CU205" s="40">
        <f>Model!$BE205+Model!BT205-50</f>
        <v>146.63169797591408</v>
      </c>
      <c r="CV205" s="40">
        <f>Model!$BE205+Model!BU205-50</f>
        <v>146.63169797591408</v>
      </c>
      <c r="CW205" s="40">
        <f>Model!$BE205+Model!BV205-50</f>
        <v>146.63169797591408</v>
      </c>
      <c r="CX205" s="40">
        <f>Model!$BE205+Model!BW205-50</f>
        <v>146.63169797591408</v>
      </c>
      <c r="CY205" s="40">
        <f>Model!$BE205+Model!BX205-50</f>
        <v>146.63169797591408</v>
      </c>
      <c r="CZ205" s="40">
        <f>Model!$BE205+Model!BY205-50</f>
        <v>146.63169797591408</v>
      </c>
      <c r="DA205" s="40">
        <f>Model!$BE205+Model!BZ205-50</f>
        <v>146.63169797591408</v>
      </c>
      <c r="DB205" s="40">
        <f>Model!$BE205+Model!CA205-50</f>
        <v>146.63169797591408</v>
      </c>
      <c r="DC205" s="40">
        <f>Model!$BE205+Model!CB205-50</f>
        <v>146.63169797591408</v>
      </c>
      <c r="DD205" s="40">
        <f>Model!$BE205+Model!CC205-50</f>
        <v>146.63169797591408</v>
      </c>
      <c r="DE205" s="40">
        <f>Model!$BE205+Model!CD205-50</f>
        <v>146.63169797591408</v>
      </c>
      <c r="DF205" s="40">
        <f>Model!$BE205+Model!CE205-50</f>
        <v>146.63169797591408</v>
      </c>
      <c r="DG205" s="40">
        <f>Model!$BE205+Model!CF205-50</f>
        <v>146.63169797591408</v>
      </c>
      <c r="DH205" s="36"/>
      <c r="DI205" s="36"/>
      <c r="DJ205" s="40">
        <f>Model!AE205*Model!CI205</f>
        <v>146.63169797591408</v>
      </c>
      <c r="DK205" s="40">
        <f>Model!AF205*Model!CJ205</f>
        <v>146.63169797591408</v>
      </c>
      <c r="DL205" s="40">
        <f>Model!AG205*Model!CK205</f>
        <v>146.63169797591408</v>
      </c>
      <c r="DM205" s="40">
        <f>Model!AH205*Model!CL205</f>
        <v>109.97377348193555</v>
      </c>
      <c r="DN205" s="40">
        <f>Model!AI205*Model!CM205</f>
        <v>146.63169797591408</v>
      </c>
      <c r="DO205" s="40">
        <f>Model!AJ205*Model!CN205</f>
        <v>146.63169797591408</v>
      </c>
      <c r="DP205" s="40">
        <f>Model!AK205*Model!CO205</f>
        <v>146.63169797591408</v>
      </c>
      <c r="DQ205" s="40">
        <f>Model!AL205*Model!CP205</f>
        <v>146.63169797591408</v>
      </c>
      <c r="DR205" s="40">
        <f>Model!AM205*Model!CQ205</f>
        <v>109.97377348193555</v>
      </c>
      <c r="DS205" s="40">
        <f>Model!AN205*Model!CR205</f>
        <v>146.63169797591408</v>
      </c>
      <c r="DT205" s="40">
        <f>Model!AO205*Model!CS205</f>
        <v>146.63169797591408</v>
      </c>
      <c r="DU205" s="40">
        <f>Model!AP205*Model!CT205</f>
        <v>146.63169797591408</v>
      </c>
      <c r="DV205" s="40">
        <f>Model!AQ205*Model!CU205</f>
        <v>146.63169797591408</v>
      </c>
      <c r="DW205" s="40">
        <f>Model!AR205*Model!CV205</f>
        <v>109.97377348193555</v>
      </c>
      <c r="DX205" s="40">
        <f>Model!AS205*Model!CW205</f>
        <v>146.63169797591408</v>
      </c>
      <c r="DY205" s="40">
        <f>Model!AT205*Model!CX205</f>
        <v>146.63169797591408</v>
      </c>
      <c r="DZ205" s="40">
        <f>Model!AU205*Model!CY205</f>
        <v>146.63169797591408</v>
      </c>
      <c r="EA205" s="40">
        <f>Model!AV205*Model!CZ205</f>
        <v>146.63169797591408</v>
      </c>
      <c r="EB205" s="40">
        <f>Model!AW205*Model!DA205</f>
        <v>109.97377348193555</v>
      </c>
      <c r="EC205" s="40">
        <f>Model!AX205*Model!DB205</f>
        <v>146.63169797591408</v>
      </c>
      <c r="ED205" s="40">
        <f>Model!AY205*Model!DC205</f>
        <v>146.63169797591408</v>
      </c>
      <c r="EE205" s="40">
        <f>Model!AZ205*Model!DD205</f>
        <v>146.63169797591408</v>
      </c>
      <c r="EF205" s="40">
        <f>Model!BA205*Model!DE205</f>
        <v>146.63169797591408</v>
      </c>
      <c r="EG205" s="40">
        <f>Model!BB205*Model!DF205</f>
        <v>109.97377348193555</v>
      </c>
      <c r="EH205" s="40">
        <f>Model!BC205*Model!DG205</f>
        <v>146.63169797591408</v>
      </c>
      <c r="EI205" s="36"/>
      <c r="EJ205" s="36"/>
      <c r="EK205" s="36"/>
      <c r="EL205" s="36"/>
      <c r="EM205" s="36"/>
      <c r="EN205" s="36"/>
      <c r="EO205" s="36"/>
      <c r="EP205" s="36"/>
      <c r="EQ205" s="36"/>
      <c r="ER205" s="36"/>
      <c r="ES205" s="36"/>
      <c r="ET205" s="36"/>
      <c r="EU205" s="36"/>
    </row>
    <row r="206" spans="1:151">
      <c r="A206">
        <v>1182</v>
      </c>
      <c r="B206" s="29">
        <f>INDEX('Customer Longevity'!$A$7:$A$206,MATCH(Scratch!A206,'Customer Longevity'!$B$7:$B$206,0))</f>
        <v>2.6959122737336481</v>
      </c>
      <c r="C206" s="3">
        <f ca="1">VLOOKUP(A206,'Average Balance'!A:B,2,FALSE)</f>
        <v>18267.948647233305</v>
      </c>
      <c r="D206" s="3"/>
      <c r="E206" s="29">
        <f>INDEX('Distance to Each Branch'!$C$7:$C$806,MATCH(Scratch!$A206&amp;Scratch!E$14,'Distance to Each Branch'!$K$7:$K$806,0))</f>
        <v>7.2105672047500189</v>
      </c>
      <c r="F206" s="29">
        <f>INDEX('Distance to Each Branch'!$C$7:$C$806,MATCH(Scratch!$A206&amp;Scratch!F$14,'Distance to Each Branch'!$K$7:$K$806,0))</f>
        <v>3.7073664900068892</v>
      </c>
      <c r="G206" s="29">
        <f>INDEX('Distance to Each Branch'!$C$7:$C$806,MATCH(Scratch!$A206&amp;Scratch!G$14,'Distance to Each Branch'!$K$7:$K$806,0))</f>
        <v>3.0423603510412107</v>
      </c>
      <c r="H206" s="29">
        <f>INDEX('Distance to Each Branch'!$C$7:$C$806,MATCH(Scratch!$A206&amp;Scratch!H$14,'Distance to Each Branch'!$K$7:$K$806,0))</f>
        <v>2.1014343831397944</v>
      </c>
      <c r="I206" s="29" t="str">
        <f t="shared" si="28"/>
        <v>Branch D</v>
      </c>
      <c r="K206" s="34">
        <f>MIN(Model!E206:'Model'!H206)</f>
        <v>2.1014343831397944</v>
      </c>
      <c r="L206" s="34">
        <v>0</v>
      </c>
      <c r="M206" s="29">
        <f>IF(Model!E206=Model!$K206,SMALL(Model!$E206:'Model'!$H206,2)-Model!$K206,0)</f>
        <v>0</v>
      </c>
      <c r="N206" s="29">
        <f>IF(Model!F206=Model!$K206,SMALL(Model!$E206:'Model'!$H206,2)-Model!$K206,0)</f>
        <v>0</v>
      </c>
      <c r="O206" s="29">
        <f>IF(Model!G206=Model!$K206,SMALL(Model!$E206:'Model'!$H206,2)-Model!$K206,0)</f>
        <v>0</v>
      </c>
      <c r="P206" s="29">
        <f>IF(Model!H206=Model!$K206,SMALL(Model!$E206:'Model'!$H206,2)-Model!$K206,0)</f>
        <v>0.94092596790141636</v>
      </c>
      <c r="R206" s="23">
        <v>1</v>
      </c>
      <c r="S206" s="23">
        <f>(1-IF(Model!M206=0,0,INDEX('Branch Closure Driven Attrition'!$D$9:$G$12,MATCH(Model!$B206,'Branch Closure Driven Attrition'!$C$9:$C$12,TRUE),MATCH(Model!M206,'Branch Closure Driven Attrition'!$D$8:$G$8,TRUE))))</f>
        <v>1</v>
      </c>
      <c r="T206" s="23">
        <f>(1-IF(Model!N206=0,0,INDEX('Branch Closure Driven Attrition'!$D$9:$G$12,MATCH(Model!$B206,'Branch Closure Driven Attrition'!$C$9:$C$12,TRUE),MATCH(Model!N206,'Branch Closure Driven Attrition'!$D$8:$G$8,TRUE))))</f>
        <v>1</v>
      </c>
      <c r="U206" s="23">
        <f>(1-IF(Model!O206=0,0,INDEX('Branch Closure Driven Attrition'!$D$9:$G$12,MATCH(Model!$B206,'Branch Closure Driven Attrition'!$C$9:$C$12,TRUE),MATCH(Model!O206,'Branch Closure Driven Attrition'!$D$8:$G$8,TRUE))))</f>
        <v>1</v>
      </c>
      <c r="V206" s="23">
        <f>(1-IF(Model!P206=0,0,INDEX('Branch Closure Driven Attrition'!$D$9:$G$12,MATCH(Model!$B206,'Branch Closure Driven Attrition'!$C$9:$C$12,TRUE),MATCH(Model!P206,'Branch Closure Driven Attrition'!$D$8:$G$8,TRUE))))</f>
        <v>0.6</v>
      </c>
      <c r="W206" s="29"/>
      <c r="X206" s="23">
        <f>Model!R206</f>
        <v>1</v>
      </c>
      <c r="Y206" s="23">
        <f>IF(Model!$C206&lt;'Fee Driven Attrition'!$I$8,1-IF(Model!Y$13='Fee Driven Attrition'!$J$7,'Fee Driven Attrition'!$J$8,'Fee Driven Attrition'!$K$8),1)</f>
        <v>1</v>
      </c>
      <c r="Z206" s="23">
        <f>IF(Model!$C206&lt;'Fee Driven Attrition'!$I$9,1-IF(Model!Z$13='Fee Driven Attrition'!$J$7,'Fee Driven Attrition'!$J$9,'Fee Driven Attrition'!$K$9),1)</f>
        <v>1</v>
      </c>
      <c r="AA206" s="23">
        <f>IF(Model!$C206&lt;'Fee Driven Attrition'!$I$8,1-IF(Model!AA$13='Fee Driven Attrition'!$J$7,'Fee Driven Attrition'!$J$8,'Fee Driven Attrition'!$K$8),1)</f>
        <v>1</v>
      </c>
      <c r="AB206" s="23">
        <f>IF(Model!$C206&lt;'Fee Driven Attrition'!$I$9,1-IF(Model!AB$13='Fee Driven Attrition'!$J$7,'Fee Driven Attrition'!$J$9,'Fee Driven Attrition'!$K$9),1)</f>
        <v>1</v>
      </c>
      <c r="AC206" s="29"/>
      <c r="AD206" s="23"/>
      <c r="AE206" s="23">
        <f>INDEX(Model!$R206:$V206,,MATCH(Model!AE$14,Model!$R$14:'Model'!$V$14,FALSE))*INDEX(Model!$X206:$AB206,MATCH(Model!AE$12+Model!AE$13,Model!$X$14:$AB$14,FALSE))</f>
        <v>1</v>
      </c>
      <c r="AF206" s="23">
        <f>INDEX(Model!$R206:$V206,,MATCH(Model!AF$14,Model!$R$14:'Model'!$V$14,FALSE))*INDEX(Model!$X206:$AB206,MATCH(Model!AF$12+Model!AF$13,Model!$X$14:$AB$14,FALSE))</f>
        <v>1</v>
      </c>
      <c r="AG206" s="23">
        <f>INDEX(Model!$R206:$V206,,MATCH(Model!AG$14,Model!$R$14:'Model'!$V$14,FALSE))*INDEX(Model!$X206:$AB206,MATCH(Model!AG$12+Model!AG$13,Model!$X$14:$AB$14,FALSE))</f>
        <v>1</v>
      </c>
      <c r="AH206" s="23">
        <f>INDEX(Model!$R206:$V206,,MATCH(Model!AH$14,Model!$R$14:'Model'!$V$14,FALSE))*INDEX(Model!$X206:$AB206,MATCH(Model!AH$12+Model!AH$13,Model!$X$14:$AB$14,FALSE))</f>
        <v>1</v>
      </c>
      <c r="AI206" s="23">
        <f>INDEX(Model!$R206:$V206,,MATCH(Model!AI$14,Model!$R$14:'Model'!$V$14,FALSE))*INDEX(Model!$X206:$AB206,MATCH(Model!AI$12+Model!AI$13,Model!$X$14:$AB$14,FALSE))</f>
        <v>0.6</v>
      </c>
      <c r="AJ206" s="23">
        <f>INDEX(Model!$R206:$V206,,MATCH(Model!AJ$14,Model!$R$14:'Model'!$V$14,FALSE))*INDEX(Model!$X206:$AB206,MATCH(Model!AJ$12+Model!AJ$13,Model!$X$14:$AB$14,FALSE))</f>
        <v>1</v>
      </c>
      <c r="AK206" s="23">
        <f>INDEX(Model!$R206:$V206,,MATCH(Model!AK$14,Model!$R$14:'Model'!$V$14,FALSE))*INDEX(Model!$X206:$AB206,MATCH(Model!AK$12+Model!AK$13,Model!$X$14:$AB$14,FALSE))</f>
        <v>1</v>
      </c>
      <c r="AL206" s="23">
        <f>INDEX(Model!$R206:$V206,,MATCH(Model!AL$14,Model!$R$14:'Model'!$V$14,FALSE))*INDEX(Model!$X206:$AB206,MATCH(Model!AL$12+Model!AL$13,Model!$X$14:$AB$14,FALSE))</f>
        <v>1</v>
      </c>
      <c r="AM206" s="23">
        <f>INDEX(Model!$R206:$V206,,MATCH(Model!AM$14,Model!$R$14:'Model'!$V$14,FALSE))*INDEX(Model!$X206:$AB206,MATCH(Model!AM$12+Model!AM$13,Model!$X$14:$AB$14,FALSE))</f>
        <v>1</v>
      </c>
      <c r="AN206" s="23">
        <f>INDEX(Model!$R206:$V206,,MATCH(Model!AN$14,Model!$R$14:'Model'!$V$14,FALSE))*INDEX(Model!$X206:$AB206,MATCH(Model!AN$12+Model!AN$13,Model!$X$14:$AB$14,FALSE))</f>
        <v>0.6</v>
      </c>
      <c r="AO206" s="23">
        <f>INDEX(Model!$R206:$V206,,MATCH(Model!AO$14,Model!$R$14:'Model'!$V$14,FALSE))*INDEX(Model!$X206:$AB206,MATCH(Model!AO$12+Model!AO$13,Model!$X$14:$AB$14,FALSE))</f>
        <v>1</v>
      </c>
      <c r="AP206" s="23">
        <f>INDEX(Model!$R206:$V206,,MATCH(Model!AP$14,Model!$R$14:'Model'!$V$14,FALSE))*INDEX(Model!$X206:$AB206,MATCH(Model!AP$12+Model!AP$13,Model!$X$14:$AB$14,FALSE))</f>
        <v>1</v>
      </c>
      <c r="AQ206" s="23">
        <f>INDEX(Model!$R206:$V206,,MATCH(Model!AQ$14,Model!$R$14:'Model'!$V$14,FALSE))*INDEX(Model!$X206:$AB206,MATCH(Model!AQ$12+Model!AQ$13,Model!$X$14:$AB$14,FALSE))</f>
        <v>1</v>
      </c>
      <c r="AR206" s="23">
        <f>INDEX(Model!$R206:$V206,,MATCH(Model!AR$14,Model!$R$14:'Model'!$V$14,FALSE))*INDEX(Model!$X206:$AB206,MATCH(Model!AR$12+Model!AR$13,Model!$X$14:$AB$14,FALSE))</f>
        <v>1</v>
      </c>
      <c r="AS206" s="23">
        <f>INDEX(Model!$R206:$V206,,MATCH(Model!AS$14,Model!$R$14:'Model'!$V$14,FALSE))*INDEX(Model!$X206:$AB206,MATCH(Model!AS$12+Model!AS$13,Model!$X$14:$AB$14,FALSE))</f>
        <v>0.6</v>
      </c>
      <c r="AT206" s="23">
        <f>INDEX(Model!$R206:$V206,,MATCH(Model!AT$14,Model!$R$14:'Model'!$V$14,FALSE))*INDEX(Model!$X206:$AB206,MATCH(Model!AT$12+Model!AT$13,Model!$X$14:$AB$14,FALSE))</f>
        <v>1</v>
      </c>
      <c r="AU206" s="23">
        <f>INDEX(Model!$R206:$V206,,MATCH(Model!AU$14,Model!$R$14:'Model'!$V$14,FALSE))*INDEX(Model!$X206:$AB206,MATCH(Model!AU$12+Model!AU$13,Model!$X$14:$AB$14,FALSE))</f>
        <v>1</v>
      </c>
      <c r="AV206" s="23">
        <f>INDEX(Model!$R206:$V206,,MATCH(Model!AV$14,Model!$R$14:'Model'!$V$14,FALSE))*INDEX(Model!$X206:$AB206,MATCH(Model!AV$12+Model!AV$13,Model!$X$14:$AB$14,FALSE))</f>
        <v>1</v>
      </c>
      <c r="AW206" s="23">
        <f>INDEX(Model!$R206:$V206,,MATCH(Model!AW$14,Model!$R$14:'Model'!$V$14,FALSE))*INDEX(Model!$X206:$AB206,MATCH(Model!AW$12+Model!AW$13,Model!$X$14:$AB$14,FALSE))</f>
        <v>1</v>
      </c>
      <c r="AX206" s="23">
        <f>INDEX(Model!$R206:$V206,,MATCH(Model!AX$14,Model!$R$14:'Model'!$V$14,FALSE))*INDEX(Model!$X206:$AB206,MATCH(Model!AX$12+Model!AX$13,Model!$X$14:$AB$14,FALSE))</f>
        <v>0.6</v>
      </c>
      <c r="AY206" s="23">
        <f>INDEX(Model!$R206:$V206,,MATCH(Model!AY$14,Model!$R$14:'Model'!$V$14,FALSE))*INDEX(Model!$X206:$AB206,MATCH(Model!AY$12+Model!AY$13,Model!$X$14:$AB$14,FALSE))</f>
        <v>1</v>
      </c>
      <c r="AZ206" s="23">
        <f>INDEX(Model!$R206:$V206,,MATCH(Model!AZ$14,Model!$R$14:'Model'!$V$14,FALSE))*INDEX(Model!$X206:$AB206,MATCH(Model!AZ$12+Model!AZ$13,Model!$X$14:$AB$14,FALSE))</f>
        <v>1</v>
      </c>
      <c r="BA206" s="23">
        <f>INDEX(Model!$R206:$V206,,MATCH(Model!BA$14,Model!$R$14:'Model'!$V$14,FALSE))*INDEX(Model!$X206:$AB206,MATCH(Model!BA$12+Model!BA$13,Model!$X$14:$AB$14,FALSE))</f>
        <v>1</v>
      </c>
      <c r="BB206" s="23">
        <f>INDEX(Model!$R206:$V206,,MATCH(Model!BB$14,Model!$R$14:'Model'!$V$14,FALSE))*INDEX(Model!$X206:$AB206,MATCH(Model!BB$12+Model!BB$13,Model!$X$14:$AB$14,FALSE))</f>
        <v>1</v>
      </c>
      <c r="BC206" s="23">
        <f>INDEX(Model!$R206:$V206,,MATCH(Model!BC$14,Model!$R$14:'Model'!$V$14,FALSE))*INDEX(Model!$X206:$AB206,MATCH(Model!BC$12+Model!BC$13,Model!$X$14:$AB$14,FALSE))</f>
        <v>0.6</v>
      </c>
      <c r="BD206" s="60"/>
      <c r="BE206" s="33">
        <f>Model!C206*1%</f>
        <v>182.67948647233305</v>
      </c>
      <c r="BF206" s="1"/>
      <c r="BG206" s="1"/>
      <c r="BH206" s="38">
        <f>IF(Model!$C206&lt;Model!CI$12,Model!CI$13,0)</f>
        <v>0</v>
      </c>
      <c r="BI206" s="38">
        <f>IF(Model!$C206&lt;Model!CJ$12,Model!CJ$13,0)</f>
        <v>0</v>
      </c>
      <c r="BJ206" s="38">
        <f>IF(Model!$C206&lt;Model!CK$12,Model!CK$13,0)</f>
        <v>0</v>
      </c>
      <c r="BK206" s="38">
        <f>IF(Model!$C206&lt;Model!CL$12,Model!CL$13,0)</f>
        <v>0</v>
      </c>
      <c r="BL206" s="38">
        <f>IF(Model!$C206&lt;Model!CM$12,Model!CM$13,0)</f>
        <v>0</v>
      </c>
      <c r="BM206" s="38">
        <f>IF(Model!$C206&lt;Model!CN$12,Model!CN$13,0)</f>
        <v>0</v>
      </c>
      <c r="BN206" s="38">
        <f>IF(Model!$C206&lt;Model!CO$12,Model!CO$13,0)</f>
        <v>0</v>
      </c>
      <c r="BO206" s="38">
        <f>IF(Model!$C206&lt;Model!CP$12,Model!CP$13,0)</f>
        <v>0</v>
      </c>
      <c r="BP206" s="38">
        <f>IF(Model!$C206&lt;Model!CQ$12,Model!CQ$13,0)</f>
        <v>0</v>
      </c>
      <c r="BQ206" s="38">
        <f>IF(Model!$C206&lt;Model!CR$12,Model!CR$13,0)</f>
        <v>0</v>
      </c>
      <c r="BR206" s="38">
        <f>IF(Model!$C206&lt;Model!CS$12,Model!CS$13,0)</f>
        <v>0</v>
      </c>
      <c r="BS206" s="38">
        <f>IF(Model!$C206&lt;Model!CT$12,Model!CT$13,0)</f>
        <v>0</v>
      </c>
      <c r="BT206" s="38">
        <f>IF(Model!$C206&lt;Model!CU$12,Model!CU$13,0)</f>
        <v>0</v>
      </c>
      <c r="BU206" s="38">
        <f>IF(Model!$C206&lt;Model!CV$12,Model!CV$13,0)</f>
        <v>0</v>
      </c>
      <c r="BV206" s="38">
        <f>IF(Model!$C206&lt;Model!CW$12,Model!CW$13,0)</f>
        <v>0</v>
      </c>
      <c r="BW206" s="38">
        <f>IF(Model!$C206&lt;Model!CX$12,Model!CX$13,0)</f>
        <v>0</v>
      </c>
      <c r="BX206" s="38">
        <f>IF(Model!$C206&lt;Model!CY$12,Model!CY$13,0)</f>
        <v>0</v>
      </c>
      <c r="BY206" s="38">
        <f>IF(Model!$C206&lt;Model!CZ$12,Model!CZ$13,0)</f>
        <v>0</v>
      </c>
      <c r="BZ206" s="38">
        <f>IF(Model!$C206&lt;Model!DA$12,Model!DA$13,0)</f>
        <v>0</v>
      </c>
      <c r="CA206" s="38">
        <f>IF(Model!$C206&lt;Model!DB$12,Model!DB$13,0)</f>
        <v>0</v>
      </c>
      <c r="CB206" s="38">
        <f>IF(Model!$C206&lt;Model!DC$12,Model!DC$13,0)</f>
        <v>0</v>
      </c>
      <c r="CC206" s="38">
        <f>IF(Model!$C206&lt;Model!DD$12,Model!DD$13,0)</f>
        <v>0</v>
      </c>
      <c r="CD206" s="38">
        <f>IF(Model!$C206&lt;Model!DE$12,Model!DE$13,0)</f>
        <v>0</v>
      </c>
      <c r="CE206" s="38">
        <f>IF(Model!$C206&lt;Model!DF$12,Model!DF$13,0)</f>
        <v>0</v>
      </c>
      <c r="CF206" s="38">
        <f>IF(Model!$C206&lt;Model!DG$12,Model!DG$13,0)</f>
        <v>0</v>
      </c>
      <c r="CG206" s="1"/>
      <c r="CH206" s="1"/>
      <c r="CI206" s="40">
        <f>Model!$BE206+Model!BH206-50</f>
        <v>132.67948647233305</v>
      </c>
      <c r="CJ206" s="40">
        <f>Model!$BE206+Model!BI206-50</f>
        <v>132.67948647233305</v>
      </c>
      <c r="CK206" s="40">
        <f>Model!$BE206+Model!BJ206-50</f>
        <v>132.67948647233305</v>
      </c>
      <c r="CL206" s="40">
        <f>Model!$BE206+Model!BK206-50</f>
        <v>132.67948647233305</v>
      </c>
      <c r="CM206" s="40">
        <f>Model!$BE206+Model!BL206-50</f>
        <v>132.67948647233305</v>
      </c>
      <c r="CN206" s="40">
        <f>Model!$BE206+Model!BM206-50</f>
        <v>132.67948647233305</v>
      </c>
      <c r="CO206" s="40">
        <f>Model!$BE206+Model!BN206-50</f>
        <v>132.67948647233305</v>
      </c>
      <c r="CP206" s="40">
        <f>Model!$BE206+Model!BO206-50</f>
        <v>132.67948647233305</v>
      </c>
      <c r="CQ206" s="40">
        <f>Model!$BE206+Model!BP206-50</f>
        <v>132.67948647233305</v>
      </c>
      <c r="CR206" s="40">
        <f>Model!$BE206+Model!BQ206-50</f>
        <v>132.67948647233305</v>
      </c>
      <c r="CS206" s="40">
        <f>Model!$BE206+Model!BR206-50</f>
        <v>132.67948647233305</v>
      </c>
      <c r="CT206" s="40">
        <f>Model!$BE206+Model!BS206-50</f>
        <v>132.67948647233305</v>
      </c>
      <c r="CU206" s="40">
        <f>Model!$BE206+Model!BT206-50</f>
        <v>132.67948647233305</v>
      </c>
      <c r="CV206" s="40">
        <f>Model!$BE206+Model!BU206-50</f>
        <v>132.67948647233305</v>
      </c>
      <c r="CW206" s="40">
        <f>Model!$BE206+Model!BV206-50</f>
        <v>132.67948647233305</v>
      </c>
      <c r="CX206" s="40">
        <f>Model!$BE206+Model!BW206-50</f>
        <v>132.67948647233305</v>
      </c>
      <c r="CY206" s="40">
        <f>Model!$BE206+Model!BX206-50</f>
        <v>132.67948647233305</v>
      </c>
      <c r="CZ206" s="40">
        <f>Model!$BE206+Model!BY206-50</f>
        <v>132.67948647233305</v>
      </c>
      <c r="DA206" s="40">
        <f>Model!$BE206+Model!BZ206-50</f>
        <v>132.67948647233305</v>
      </c>
      <c r="DB206" s="40">
        <f>Model!$BE206+Model!CA206-50</f>
        <v>132.67948647233305</v>
      </c>
      <c r="DC206" s="40">
        <f>Model!$BE206+Model!CB206-50</f>
        <v>132.67948647233305</v>
      </c>
      <c r="DD206" s="40">
        <f>Model!$BE206+Model!CC206-50</f>
        <v>132.67948647233305</v>
      </c>
      <c r="DE206" s="40">
        <f>Model!$BE206+Model!CD206-50</f>
        <v>132.67948647233305</v>
      </c>
      <c r="DF206" s="40">
        <f>Model!$BE206+Model!CE206-50</f>
        <v>132.67948647233305</v>
      </c>
      <c r="DG206" s="40">
        <f>Model!$BE206+Model!CF206-50</f>
        <v>132.67948647233305</v>
      </c>
      <c r="DH206" s="36"/>
      <c r="DI206" s="36"/>
      <c r="DJ206" s="40">
        <f>Model!AE206*Model!CI206</f>
        <v>132.67948647233305</v>
      </c>
      <c r="DK206" s="40">
        <f>Model!AF206*Model!CJ206</f>
        <v>132.67948647233305</v>
      </c>
      <c r="DL206" s="40">
        <f>Model!AG206*Model!CK206</f>
        <v>132.67948647233305</v>
      </c>
      <c r="DM206" s="40">
        <f>Model!AH206*Model!CL206</f>
        <v>132.67948647233305</v>
      </c>
      <c r="DN206" s="40">
        <f>Model!AI206*Model!CM206</f>
        <v>79.607691883399823</v>
      </c>
      <c r="DO206" s="40">
        <f>Model!AJ206*Model!CN206</f>
        <v>132.67948647233305</v>
      </c>
      <c r="DP206" s="40">
        <f>Model!AK206*Model!CO206</f>
        <v>132.67948647233305</v>
      </c>
      <c r="DQ206" s="40">
        <f>Model!AL206*Model!CP206</f>
        <v>132.67948647233305</v>
      </c>
      <c r="DR206" s="40">
        <f>Model!AM206*Model!CQ206</f>
        <v>132.67948647233305</v>
      </c>
      <c r="DS206" s="40">
        <f>Model!AN206*Model!CR206</f>
        <v>79.607691883399823</v>
      </c>
      <c r="DT206" s="40">
        <f>Model!AO206*Model!CS206</f>
        <v>132.67948647233305</v>
      </c>
      <c r="DU206" s="40">
        <f>Model!AP206*Model!CT206</f>
        <v>132.67948647233305</v>
      </c>
      <c r="DV206" s="40">
        <f>Model!AQ206*Model!CU206</f>
        <v>132.67948647233305</v>
      </c>
      <c r="DW206" s="40">
        <f>Model!AR206*Model!CV206</f>
        <v>132.67948647233305</v>
      </c>
      <c r="DX206" s="40">
        <f>Model!AS206*Model!CW206</f>
        <v>79.607691883399823</v>
      </c>
      <c r="DY206" s="40">
        <f>Model!AT206*Model!CX206</f>
        <v>132.67948647233305</v>
      </c>
      <c r="DZ206" s="40">
        <f>Model!AU206*Model!CY206</f>
        <v>132.67948647233305</v>
      </c>
      <c r="EA206" s="40">
        <f>Model!AV206*Model!CZ206</f>
        <v>132.67948647233305</v>
      </c>
      <c r="EB206" s="40">
        <f>Model!AW206*Model!DA206</f>
        <v>132.67948647233305</v>
      </c>
      <c r="EC206" s="40">
        <f>Model!AX206*Model!DB206</f>
        <v>79.607691883399823</v>
      </c>
      <c r="ED206" s="40">
        <f>Model!AY206*Model!DC206</f>
        <v>132.67948647233305</v>
      </c>
      <c r="EE206" s="40">
        <f>Model!AZ206*Model!DD206</f>
        <v>132.67948647233305</v>
      </c>
      <c r="EF206" s="40">
        <f>Model!BA206*Model!DE206</f>
        <v>132.67948647233305</v>
      </c>
      <c r="EG206" s="40">
        <f>Model!BB206*Model!DF206</f>
        <v>132.67948647233305</v>
      </c>
      <c r="EH206" s="40">
        <f>Model!BC206*Model!DG206</f>
        <v>79.607691883399823</v>
      </c>
      <c r="EI206" s="36"/>
      <c r="EJ206" s="36"/>
      <c r="EK206" s="36"/>
      <c r="EL206" s="36"/>
      <c r="EM206" s="36"/>
      <c r="EN206" s="36"/>
      <c r="EO206" s="36"/>
      <c r="EP206" s="36"/>
      <c r="EQ206" s="36"/>
      <c r="ER206" s="36"/>
      <c r="ES206" s="36"/>
      <c r="ET206" s="36"/>
      <c r="EU206" s="36"/>
    </row>
    <row r="207" spans="1:151">
      <c r="A207">
        <v>1188</v>
      </c>
      <c r="B207" s="29">
        <f>INDEX('Customer Longevity'!$A$7:$A$206,MATCH(Scratch!A207,'Customer Longevity'!$B$7:$B$206,0))</f>
        <v>2.5005985558858268</v>
      </c>
      <c r="C207" s="3">
        <f ca="1">VLOOKUP(A207,'Average Balance'!A:B,2,FALSE)</f>
        <v>24069.925317967554</v>
      </c>
      <c r="D207" s="3"/>
      <c r="E207" s="29">
        <f>INDEX('Distance to Each Branch'!$C$7:$C$806,MATCH(Scratch!$A207&amp;Scratch!E$14,'Distance to Each Branch'!$K$7:$K$806,0))</f>
        <v>5.1755831728017103</v>
      </c>
      <c r="F207" s="29">
        <f>INDEX('Distance to Each Branch'!$C$7:$C$806,MATCH(Scratch!$A207&amp;Scratch!F$14,'Distance to Each Branch'!$K$7:$K$806,0))</f>
        <v>3.1646575393113143</v>
      </c>
      <c r="G207" s="29">
        <f>INDEX('Distance to Each Branch'!$C$7:$C$806,MATCH(Scratch!$A207&amp;Scratch!G$14,'Distance to Each Branch'!$K$7:$K$806,0))</f>
        <v>1.0907772942751075</v>
      </c>
      <c r="H207" s="29">
        <f>INDEX('Distance to Each Branch'!$C$7:$C$806,MATCH(Scratch!$A207&amp;Scratch!H$14,'Distance to Each Branch'!$K$7:$K$806,0))</f>
        <v>3.3168876661712341</v>
      </c>
      <c r="I207" s="29" t="str">
        <f t="shared" ref="I207:I214" si="29">IF(E207=K207,"Branch A",IF(F207=K207,"Branch B",IF(G207=K207,"Branch C","Branch D")))</f>
        <v>Branch C</v>
      </c>
      <c r="K207" s="34">
        <f>MIN(Model!E207:'Model'!H207)</f>
        <v>1.0907772942751075</v>
      </c>
      <c r="L207" s="34">
        <v>0</v>
      </c>
      <c r="M207" s="29">
        <f>IF(Model!E207=Model!$K207,SMALL(Model!$E207:'Model'!$H207,2)-Model!$K207,0)</f>
        <v>0</v>
      </c>
      <c r="N207" s="29">
        <f>IF(Model!F207=Model!$K207,SMALL(Model!$E207:'Model'!$H207,2)-Model!$K207,0)</f>
        <v>0</v>
      </c>
      <c r="O207" s="29">
        <f>IF(Model!G207=Model!$K207,SMALL(Model!$E207:'Model'!$H207,2)-Model!$K207,0)</f>
        <v>2.0738802450362068</v>
      </c>
      <c r="P207" s="29">
        <f>IF(Model!H207=Model!$K207,SMALL(Model!$E207:'Model'!$H207,2)-Model!$K207,0)</f>
        <v>0</v>
      </c>
      <c r="R207" s="23">
        <v>1</v>
      </c>
      <c r="S207" s="23">
        <f>(1-IF(Model!M207=0,0,INDEX('Branch Closure Driven Attrition'!$D$9:$G$12,MATCH(Model!$B207,'Branch Closure Driven Attrition'!$C$9:$C$12,TRUE),MATCH(Model!M207,'Branch Closure Driven Attrition'!$D$8:$G$8,TRUE))))</f>
        <v>1</v>
      </c>
      <c r="T207" s="23">
        <f>(1-IF(Model!N207=0,0,INDEX('Branch Closure Driven Attrition'!$D$9:$G$12,MATCH(Model!$B207,'Branch Closure Driven Attrition'!$C$9:$C$12,TRUE),MATCH(Model!N207,'Branch Closure Driven Attrition'!$D$8:$G$8,TRUE))))</f>
        <v>1</v>
      </c>
      <c r="U207" s="23">
        <f>(1-IF(Model!O207=0,0,INDEX('Branch Closure Driven Attrition'!$D$9:$G$12,MATCH(Model!$B207,'Branch Closure Driven Attrition'!$C$9:$C$12,TRUE),MATCH(Model!O207,'Branch Closure Driven Attrition'!$D$8:$G$8,TRUE))))</f>
        <v>0.55000000000000004</v>
      </c>
      <c r="V207" s="23">
        <f>(1-IF(Model!P207=0,0,INDEX('Branch Closure Driven Attrition'!$D$9:$G$12,MATCH(Model!$B207,'Branch Closure Driven Attrition'!$C$9:$C$12,TRUE),MATCH(Model!P207,'Branch Closure Driven Attrition'!$D$8:$G$8,TRUE))))</f>
        <v>1</v>
      </c>
      <c r="W207" s="29"/>
      <c r="X207" s="23">
        <f>Model!R207</f>
        <v>1</v>
      </c>
      <c r="Y207" s="23">
        <f>IF(Model!$C207&lt;'Fee Driven Attrition'!$I$8,1-IF(Model!Y$13='Fee Driven Attrition'!$J$7,'Fee Driven Attrition'!$J$8,'Fee Driven Attrition'!$K$8),1)</f>
        <v>1</v>
      </c>
      <c r="Z207" s="23">
        <f>IF(Model!$C207&lt;'Fee Driven Attrition'!$I$9,1-IF(Model!Z$13='Fee Driven Attrition'!$J$7,'Fee Driven Attrition'!$J$9,'Fee Driven Attrition'!$K$9),1)</f>
        <v>1</v>
      </c>
      <c r="AA207" s="23">
        <f>IF(Model!$C207&lt;'Fee Driven Attrition'!$I$8,1-IF(Model!AA$13='Fee Driven Attrition'!$J$7,'Fee Driven Attrition'!$J$8,'Fee Driven Attrition'!$K$8),1)</f>
        <v>1</v>
      </c>
      <c r="AB207" s="23">
        <f>IF(Model!$C207&lt;'Fee Driven Attrition'!$I$9,1-IF(Model!AB$13='Fee Driven Attrition'!$J$7,'Fee Driven Attrition'!$J$9,'Fee Driven Attrition'!$K$9),1)</f>
        <v>1</v>
      </c>
      <c r="AC207" s="29"/>
      <c r="AD207" s="23"/>
      <c r="AE207" s="23">
        <f>INDEX(Model!$R207:$V207,,MATCH(Model!AE$14,Model!$R$14:'Model'!$V$14,FALSE))*INDEX(Model!$X207:$AB207,MATCH(Model!AE$12+Model!AE$13,Model!$X$14:$AB$14,FALSE))</f>
        <v>1</v>
      </c>
      <c r="AF207" s="23">
        <f>INDEX(Model!$R207:$V207,,MATCH(Model!AF$14,Model!$R$14:'Model'!$V$14,FALSE))*INDEX(Model!$X207:$AB207,MATCH(Model!AF$12+Model!AF$13,Model!$X$14:$AB$14,FALSE))</f>
        <v>1</v>
      </c>
      <c r="AG207" s="23">
        <f>INDEX(Model!$R207:$V207,,MATCH(Model!AG$14,Model!$R$14:'Model'!$V$14,FALSE))*INDEX(Model!$X207:$AB207,MATCH(Model!AG$12+Model!AG$13,Model!$X$14:$AB$14,FALSE))</f>
        <v>1</v>
      </c>
      <c r="AH207" s="23">
        <f>INDEX(Model!$R207:$V207,,MATCH(Model!AH$14,Model!$R$14:'Model'!$V$14,FALSE))*INDEX(Model!$X207:$AB207,MATCH(Model!AH$12+Model!AH$13,Model!$X$14:$AB$14,FALSE))</f>
        <v>0.55000000000000004</v>
      </c>
      <c r="AI207" s="23">
        <f>INDEX(Model!$R207:$V207,,MATCH(Model!AI$14,Model!$R$14:'Model'!$V$14,FALSE))*INDEX(Model!$X207:$AB207,MATCH(Model!AI$12+Model!AI$13,Model!$X$14:$AB$14,FALSE))</f>
        <v>1</v>
      </c>
      <c r="AJ207" s="23">
        <f>INDEX(Model!$R207:$V207,,MATCH(Model!AJ$14,Model!$R$14:'Model'!$V$14,FALSE))*INDEX(Model!$X207:$AB207,MATCH(Model!AJ$12+Model!AJ$13,Model!$X$14:$AB$14,FALSE))</f>
        <v>1</v>
      </c>
      <c r="AK207" s="23">
        <f>INDEX(Model!$R207:$V207,,MATCH(Model!AK$14,Model!$R$14:'Model'!$V$14,FALSE))*INDEX(Model!$X207:$AB207,MATCH(Model!AK$12+Model!AK$13,Model!$X$14:$AB$14,FALSE))</f>
        <v>1</v>
      </c>
      <c r="AL207" s="23">
        <f>INDEX(Model!$R207:$V207,,MATCH(Model!AL$14,Model!$R$14:'Model'!$V$14,FALSE))*INDEX(Model!$X207:$AB207,MATCH(Model!AL$12+Model!AL$13,Model!$X$14:$AB$14,FALSE))</f>
        <v>1</v>
      </c>
      <c r="AM207" s="23">
        <f>INDEX(Model!$R207:$V207,,MATCH(Model!AM$14,Model!$R$14:'Model'!$V$14,FALSE))*INDEX(Model!$X207:$AB207,MATCH(Model!AM$12+Model!AM$13,Model!$X$14:$AB$14,FALSE))</f>
        <v>0.55000000000000004</v>
      </c>
      <c r="AN207" s="23">
        <f>INDEX(Model!$R207:$V207,,MATCH(Model!AN$14,Model!$R$14:'Model'!$V$14,FALSE))*INDEX(Model!$X207:$AB207,MATCH(Model!AN$12+Model!AN$13,Model!$X$14:$AB$14,FALSE))</f>
        <v>1</v>
      </c>
      <c r="AO207" s="23">
        <f>INDEX(Model!$R207:$V207,,MATCH(Model!AO$14,Model!$R$14:'Model'!$V$14,FALSE))*INDEX(Model!$X207:$AB207,MATCH(Model!AO$12+Model!AO$13,Model!$X$14:$AB$14,FALSE))</f>
        <v>1</v>
      </c>
      <c r="AP207" s="23">
        <f>INDEX(Model!$R207:$V207,,MATCH(Model!AP$14,Model!$R$14:'Model'!$V$14,FALSE))*INDEX(Model!$X207:$AB207,MATCH(Model!AP$12+Model!AP$13,Model!$X$14:$AB$14,FALSE))</f>
        <v>1</v>
      </c>
      <c r="AQ207" s="23">
        <f>INDEX(Model!$R207:$V207,,MATCH(Model!AQ$14,Model!$R$14:'Model'!$V$14,FALSE))*INDEX(Model!$X207:$AB207,MATCH(Model!AQ$12+Model!AQ$13,Model!$X$14:$AB$14,FALSE))</f>
        <v>1</v>
      </c>
      <c r="AR207" s="23">
        <f>INDEX(Model!$R207:$V207,,MATCH(Model!AR$14,Model!$R$14:'Model'!$V$14,FALSE))*INDEX(Model!$X207:$AB207,MATCH(Model!AR$12+Model!AR$13,Model!$X$14:$AB$14,FALSE))</f>
        <v>0.55000000000000004</v>
      </c>
      <c r="AS207" s="23">
        <f>INDEX(Model!$R207:$V207,,MATCH(Model!AS$14,Model!$R$14:'Model'!$V$14,FALSE))*INDEX(Model!$X207:$AB207,MATCH(Model!AS$12+Model!AS$13,Model!$X$14:$AB$14,FALSE))</f>
        <v>1</v>
      </c>
      <c r="AT207" s="23">
        <f>INDEX(Model!$R207:$V207,,MATCH(Model!AT$14,Model!$R$14:'Model'!$V$14,FALSE))*INDEX(Model!$X207:$AB207,MATCH(Model!AT$12+Model!AT$13,Model!$X$14:$AB$14,FALSE))</f>
        <v>1</v>
      </c>
      <c r="AU207" s="23">
        <f>INDEX(Model!$R207:$V207,,MATCH(Model!AU$14,Model!$R$14:'Model'!$V$14,FALSE))*INDEX(Model!$X207:$AB207,MATCH(Model!AU$12+Model!AU$13,Model!$X$14:$AB$14,FALSE))</f>
        <v>1</v>
      </c>
      <c r="AV207" s="23">
        <f>INDEX(Model!$R207:$V207,,MATCH(Model!AV$14,Model!$R$14:'Model'!$V$14,FALSE))*INDEX(Model!$X207:$AB207,MATCH(Model!AV$12+Model!AV$13,Model!$X$14:$AB$14,FALSE))</f>
        <v>1</v>
      </c>
      <c r="AW207" s="23">
        <f>INDEX(Model!$R207:$V207,,MATCH(Model!AW$14,Model!$R$14:'Model'!$V$14,FALSE))*INDEX(Model!$X207:$AB207,MATCH(Model!AW$12+Model!AW$13,Model!$X$14:$AB$14,FALSE))</f>
        <v>0.55000000000000004</v>
      </c>
      <c r="AX207" s="23">
        <f>INDEX(Model!$R207:$V207,,MATCH(Model!AX$14,Model!$R$14:'Model'!$V$14,FALSE))*INDEX(Model!$X207:$AB207,MATCH(Model!AX$12+Model!AX$13,Model!$X$14:$AB$14,FALSE))</f>
        <v>1</v>
      </c>
      <c r="AY207" s="23">
        <f>INDEX(Model!$R207:$V207,,MATCH(Model!AY$14,Model!$R$14:'Model'!$V$14,FALSE))*INDEX(Model!$X207:$AB207,MATCH(Model!AY$12+Model!AY$13,Model!$X$14:$AB$14,FALSE))</f>
        <v>1</v>
      </c>
      <c r="AZ207" s="23">
        <f>INDEX(Model!$R207:$V207,,MATCH(Model!AZ$14,Model!$R$14:'Model'!$V$14,FALSE))*INDEX(Model!$X207:$AB207,MATCH(Model!AZ$12+Model!AZ$13,Model!$X$14:$AB$14,FALSE))</f>
        <v>1</v>
      </c>
      <c r="BA207" s="23">
        <f>INDEX(Model!$R207:$V207,,MATCH(Model!BA$14,Model!$R$14:'Model'!$V$14,FALSE))*INDEX(Model!$X207:$AB207,MATCH(Model!BA$12+Model!BA$13,Model!$X$14:$AB$14,FALSE))</f>
        <v>1</v>
      </c>
      <c r="BB207" s="23">
        <f>INDEX(Model!$R207:$V207,,MATCH(Model!BB$14,Model!$R$14:'Model'!$V$14,FALSE))*INDEX(Model!$X207:$AB207,MATCH(Model!BB$12+Model!BB$13,Model!$X$14:$AB$14,FALSE))</f>
        <v>0.55000000000000004</v>
      </c>
      <c r="BC207" s="23">
        <f>INDEX(Model!$R207:$V207,,MATCH(Model!BC$14,Model!$R$14:'Model'!$V$14,FALSE))*INDEX(Model!$X207:$AB207,MATCH(Model!BC$12+Model!BC$13,Model!$X$14:$AB$14,FALSE))</f>
        <v>1</v>
      </c>
      <c r="BD207" s="60"/>
      <c r="BE207" s="33">
        <f>Model!C207*1%</f>
        <v>240.69925317967554</v>
      </c>
      <c r="BF207" s="1"/>
      <c r="BG207" s="1"/>
      <c r="BH207" s="38">
        <f>IF(Model!$C207&lt;Model!CI$12,Model!CI$13,0)</f>
        <v>0</v>
      </c>
      <c r="BI207" s="38">
        <f>IF(Model!$C207&lt;Model!CJ$12,Model!CJ$13,0)</f>
        <v>0</v>
      </c>
      <c r="BJ207" s="38">
        <f>IF(Model!$C207&lt;Model!CK$12,Model!CK$13,0)</f>
        <v>0</v>
      </c>
      <c r="BK207" s="38">
        <f>IF(Model!$C207&lt;Model!CL$12,Model!CL$13,0)</f>
        <v>0</v>
      </c>
      <c r="BL207" s="38">
        <f>IF(Model!$C207&lt;Model!CM$12,Model!CM$13,0)</f>
        <v>0</v>
      </c>
      <c r="BM207" s="38">
        <f>IF(Model!$C207&lt;Model!CN$12,Model!CN$13,0)</f>
        <v>0</v>
      </c>
      <c r="BN207" s="38">
        <f>IF(Model!$C207&lt;Model!CO$12,Model!CO$13,0)</f>
        <v>0</v>
      </c>
      <c r="BO207" s="38">
        <f>IF(Model!$C207&lt;Model!CP$12,Model!CP$13,0)</f>
        <v>0</v>
      </c>
      <c r="BP207" s="38">
        <f>IF(Model!$C207&lt;Model!CQ$12,Model!CQ$13,0)</f>
        <v>0</v>
      </c>
      <c r="BQ207" s="38">
        <f>IF(Model!$C207&lt;Model!CR$12,Model!CR$13,0)</f>
        <v>0</v>
      </c>
      <c r="BR207" s="38">
        <f>IF(Model!$C207&lt;Model!CS$12,Model!CS$13,0)</f>
        <v>0</v>
      </c>
      <c r="BS207" s="38">
        <f>IF(Model!$C207&lt;Model!CT$12,Model!CT$13,0)</f>
        <v>0</v>
      </c>
      <c r="BT207" s="38">
        <f>IF(Model!$C207&lt;Model!CU$12,Model!CU$13,0)</f>
        <v>0</v>
      </c>
      <c r="BU207" s="38">
        <f>IF(Model!$C207&lt;Model!CV$12,Model!CV$13,0)</f>
        <v>0</v>
      </c>
      <c r="BV207" s="38">
        <f>IF(Model!$C207&lt;Model!CW$12,Model!CW$13,0)</f>
        <v>0</v>
      </c>
      <c r="BW207" s="38">
        <f>IF(Model!$C207&lt;Model!CX$12,Model!CX$13,0)</f>
        <v>0</v>
      </c>
      <c r="BX207" s="38">
        <f>IF(Model!$C207&lt;Model!CY$12,Model!CY$13,0)</f>
        <v>0</v>
      </c>
      <c r="BY207" s="38">
        <f>IF(Model!$C207&lt;Model!CZ$12,Model!CZ$13,0)</f>
        <v>0</v>
      </c>
      <c r="BZ207" s="38">
        <f>IF(Model!$C207&lt;Model!DA$12,Model!DA$13,0)</f>
        <v>0</v>
      </c>
      <c r="CA207" s="38">
        <f>IF(Model!$C207&lt;Model!DB$12,Model!DB$13,0)</f>
        <v>0</v>
      </c>
      <c r="CB207" s="38">
        <f>IF(Model!$C207&lt;Model!DC$12,Model!DC$13,0)</f>
        <v>0</v>
      </c>
      <c r="CC207" s="38">
        <f>IF(Model!$C207&lt;Model!DD$12,Model!DD$13,0)</f>
        <v>0</v>
      </c>
      <c r="CD207" s="38">
        <f>IF(Model!$C207&lt;Model!DE$12,Model!DE$13,0)</f>
        <v>0</v>
      </c>
      <c r="CE207" s="38">
        <f>IF(Model!$C207&lt;Model!DF$12,Model!DF$13,0)</f>
        <v>0</v>
      </c>
      <c r="CF207" s="38">
        <f>IF(Model!$C207&lt;Model!DG$12,Model!DG$13,0)</f>
        <v>0</v>
      </c>
      <c r="CG207" s="1"/>
      <c r="CH207" s="1"/>
      <c r="CI207" s="40">
        <f>Model!$BE207+Model!BH207-50</f>
        <v>190.69925317967554</v>
      </c>
      <c r="CJ207" s="40">
        <f>Model!$BE207+Model!BI207-50</f>
        <v>190.69925317967554</v>
      </c>
      <c r="CK207" s="40">
        <f>Model!$BE207+Model!BJ207-50</f>
        <v>190.69925317967554</v>
      </c>
      <c r="CL207" s="40">
        <f>Model!$BE207+Model!BK207-50</f>
        <v>190.69925317967554</v>
      </c>
      <c r="CM207" s="40">
        <f>Model!$BE207+Model!BL207-50</f>
        <v>190.69925317967554</v>
      </c>
      <c r="CN207" s="40">
        <f>Model!$BE207+Model!BM207-50</f>
        <v>190.69925317967554</v>
      </c>
      <c r="CO207" s="40">
        <f>Model!$BE207+Model!BN207-50</f>
        <v>190.69925317967554</v>
      </c>
      <c r="CP207" s="40">
        <f>Model!$BE207+Model!BO207-50</f>
        <v>190.69925317967554</v>
      </c>
      <c r="CQ207" s="40">
        <f>Model!$BE207+Model!BP207-50</f>
        <v>190.69925317967554</v>
      </c>
      <c r="CR207" s="40">
        <f>Model!$BE207+Model!BQ207-50</f>
        <v>190.69925317967554</v>
      </c>
      <c r="CS207" s="40">
        <f>Model!$BE207+Model!BR207-50</f>
        <v>190.69925317967554</v>
      </c>
      <c r="CT207" s="40">
        <f>Model!$BE207+Model!BS207-50</f>
        <v>190.69925317967554</v>
      </c>
      <c r="CU207" s="40">
        <f>Model!$BE207+Model!BT207-50</f>
        <v>190.69925317967554</v>
      </c>
      <c r="CV207" s="40">
        <f>Model!$BE207+Model!BU207-50</f>
        <v>190.69925317967554</v>
      </c>
      <c r="CW207" s="40">
        <f>Model!$BE207+Model!BV207-50</f>
        <v>190.69925317967554</v>
      </c>
      <c r="CX207" s="40">
        <f>Model!$BE207+Model!BW207-50</f>
        <v>190.69925317967554</v>
      </c>
      <c r="CY207" s="40">
        <f>Model!$BE207+Model!BX207-50</f>
        <v>190.69925317967554</v>
      </c>
      <c r="CZ207" s="40">
        <f>Model!$BE207+Model!BY207-50</f>
        <v>190.69925317967554</v>
      </c>
      <c r="DA207" s="40">
        <f>Model!$BE207+Model!BZ207-50</f>
        <v>190.69925317967554</v>
      </c>
      <c r="DB207" s="40">
        <f>Model!$BE207+Model!CA207-50</f>
        <v>190.69925317967554</v>
      </c>
      <c r="DC207" s="40">
        <f>Model!$BE207+Model!CB207-50</f>
        <v>190.69925317967554</v>
      </c>
      <c r="DD207" s="40">
        <f>Model!$BE207+Model!CC207-50</f>
        <v>190.69925317967554</v>
      </c>
      <c r="DE207" s="40">
        <f>Model!$BE207+Model!CD207-50</f>
        <v>190.69925317967554</v>
      </c>
      <c r="DF207" s="40">
        <f>Model!$BE207+Model!CE207-50</f>
        <v>190.69925317967554</v>
      </c>
      <c r="DG207" s="40">
        <f>Model!$BE207+Model!CF207-50</f>
        <v>190.69925317967554</v>
      </c>
      <c r="DH207" s="36"/>
      <c r="DI207" s="36"/>
      <c r="DJ207" s="40">
        <f>Model!AE207*Model!CI207</f>
        <v>190.69925317967554</v>
      </c>
      <c r="DK207" s="40">
        <f>Model!AF207*Model!CJ207</f>
        <v>190.69925317967554</v>
      </c>
      <c r="DL207" s="40">
        <f>Model!AG207*Model!CK207</f>
        <v>190.69925317967554</v>
      </c>
      <c r="DM207" s="40">
        <f>Model!AH207*Model!CL207</f>
        <v>104.88458924882156</v>
      </c>
      <c r="DN207" s="40">
        <f>Model!AI207*Model!CM207</f>
        <v>190.69925317967554</v>
      </c>
      <c r="DO207" s="40">
        <f>Model!AJ207*Model!CN207</f>
        <v>190.69925317967554</v>
      </c>
      <c r="DP207" s="40">
        <f>Model!AK207*Model!CO207</f>
        <v>190.69925317967554</v>
      </c>
      <c r="DQ207" s="40">
        <f>Model!AL207*Model!CP207</f>
        <v>190.69925317967554</v>
      </c>
      <c r="DR207" s="40">
        <f>Model!AM207*Model!CQ207</f>
        <v>104.88458924882156</v>
      </c>
      <c r="DS207" s="40">
        <f>Model!AN207*Model!CR207</f>
        <v>190.69925317967554</v>
      </c>
      <c r="DT207" s="40">
        <f>Model!AO207*Model!CS207</f>
        <v>190.69925317967554</v>
      </c>
      <c r="DU207" s="40">
        <f>Model!AP207*Model!CT207</f>
        <v>190.69925317967554</v>
      </c>
      <c r="DV207" s="40">
        <f>Model!AQ207*Model!CU207</f>
        <v>190.69925317967554</v>
      </c>
      <c r="DW207" s="40">
        <f>Model!AR207*Model!CV207</f>
        <v>104.88458924882156</v>
      </c>
      <c r="DX207" s="40">
        <f>Model!AS207*Model!CW207</f>
        <v>190.69925317967554</v>
      </c>
      <c r="DY207" s="40">
        <f>Model!AT207*Model!CX207</f>
        <v>190.69925317967554</v>
      </c>
      <c r="DZ207" s="40">
        <f>Model!AU207*Model!CY207</f>
        <v>190.69925317967554</v>
      </c>
      <c r="EA207" s="40">
        <f>Model!AV207*Model!CZ207</f>
        <v>190.69925317967554</v>
      </c>
      <c r="EB207" s="40">
        <f>Model!AW207*Model!DA207</f>
        <v>104.88458924882156</v>
      </c>
      <c r="EC207" s="40">
        <f>Model!AX207*Model!DB207</f>
        <v>190.69925317967554</v>
      </c>
      <c r="ED207" s="40">
        <f>Model!AY207*Model!DC207</f>
        <v>190.69925317967554</v>
      </c>
      <c r="EE207" s="40">
        <f>Model!AZ207*Model!DD207</f>
        <v>190.69925317967554</v>
      </c>
      <c r="EF207" s="40">
        <f>Model!BA207*Model!DE207</f>
        <v>190.69925317967554</v>
      </c>
      <c r="EG207" s="40">
        <f>Model!BB207*Model!DF207</f>
        <v>104.88458924882156</v>
      </c>
      <c r="EH207" s="40">
        <f>Model!BC207*Model!DG207</f>
        <v>190.69925317967554</v>
      </c>
      <c r="EI207" s="36"/>
      <c r="EJ207" s="36"/>
      <c r="EK207" s="36"/>
      <c r="EL207" s="36"/>
      <c r="EM207" s="36"/>
      <c r="EN207" s="36"/>
      <c r="EO207" s="36"/>
      <c r="EP207" s="36"/>
      <c r="EQ207" s="36"/>
      <c r="ER207" s="36"/>
      <c r="ES207" s="36"/>
      <c r="ET207" s="36"/>
      <c r="EU207" s="36"/>
    </row>
    <row r="208" spans="1:151">
      <c r="A208">
        <v>1036</v>
      </c>
      <c r="B208" s="29">
        <f>INDEX('Customer Longevity'!$A$7:$A$206,MATCH(Scratch!A208,'Customer Longevity'!$B$7:$B$206,0))</f>
        <v>10.896107827231857</v>
      </c>
      <c r="C208" s="3">
        <f ca="1">VLOOKUP(A208,'Average Balance'!A:B,2,FALSE)</f>
        <v>11064.29455278931</v>
      </c>
      <c r="D208" s="3"/>
      <c r="E208" s="29">
        <f>INDEX('Distance to Each Branch'!$C$7:$C$806,MATCH(Scratch!$A208&amp;Scratch!E$14,'Distance to Each Branch'!$K$7:$K$806,0))</f>
        <v>2.8202042038970543</v>
      </c>
      <c r="F208" s="29">
        <f>INDEX('Distance to Each Branch'!$C$7:$C$806,MATCH(Scratch!$A208&amp;Scratch!F$14,'Distance to Each Branch'!$K$7:$K$806,0))</f>
        <v>0.4851674368160212</v>
      </c>
      <c r="G208" s="29">
        <f>INDEX('Distance to Each Branch'!$C$7:$C$806,MATCH(Scratch!$A208&amp;Scratch!G$14,'Distance to Each Branch'!$K$7:$K$806,0))</f>
        <v>1.8810373711635644</v>
      </c>
      <c r="H208" s="29">
        <f>INDEX('Distance to Each Branch'!$C$7:$C$806,MATCH(Scratch!$A208&amp;Scratch!H$14,'Distance to Each Branch'!$K$7:$K$806,0))</f>
        <v>0.99597205120178589</v>
      </c>
      <c r="I208" s="29" t="str">
        <f t="shared" si="29"/>
        <v>Branch B</v>
      </c>
      <c r="K208" s="34">
        <f>MIN(Model!E208:'Model'!H208)</f>
        <v>0.4851674368160212</v>
      </c>
      <c r="L208" s="34">
        <v>0</v>
      </c>
      <c r="M208" s="29">
        <f>IF(Model!E208=Model!$K208,SMALL(Model!$E208:'Model'!$H208,2)-Model!$K208,0)</f>
        <v>0</v>
      </c>
      <c r="N208" s="29">
        <f>IF(Model!F208=Model!$K208,SMALL(Model!$E208:'Model'!$H208,2)-Model!$K208,0)</f>
        <v>0.51080461438576474</v>
      </c>
      <c r="O208" s="29">
        <f>IF(Model!G208=Model!$K208,SMALL(Model!$E208:'Model'!$H208,2)-Model!$K208,0)</f>
        <v>0</v>
      </c>
      <c r="P208" s="29">
        <f>IF(Model!H208=Model!$K208,SMALL(Model!$E208:'Model'!$H208,2)-Model!$K208,0)</f>
        <v>0</v>
      </c>
      <c r="R208" s="23">
        <v>1</v>
      </c>
      <c r="S208" s="23">
        <f>(1-IF(Model!M208=0,0,INDEX('Branch Closure Driven Attrition'!$D$9:$G$12,MATCH(Model!$B208,'Branch Closure Driven Attrition'!$C$9:$C$12,TRUE),MATCH(Model!M208,'Branch Closure Driven Attrition'!$D$8:$G$8,TRUE))))</f>
        <v>1</v>
      </c>
      <c r="T208" s="23">
        <f>(1-IF(Model!N208=0,0,INDEX('Branch Closure Driven Attrition'!$D$9:$G$12,MATCH(Model!$B208,'Branch Closure Driven Attrition'!$C$9:$C$12,TRUE),MATCH(Model!N208,'Branch Closure Driven Attrition'!$D$8:$G$8,TRUE))))</f>
        <v>0.7</v>
      </c>
      <c r="U208" s="23">
        <f>(1-IF(Model!O208=0,0,INDEX('Branch Closure Driven Attrition'!$D$9:$G$12,MATCH(Model!$B208,'Branch Closure Driven Attrition'!$C$9:$C$12,TRUE),MATCH(Model!O208,'Branch Closure Driven Attrition'!$D$8:$G$8,TRUE))))</f>
        <v>1</v>
      </c>
      <c r="V208" s="23">
        <f>(1-IF(Model!P208=0,0,INDEX('Branch Closure Driven Attrition'!$D$9:$G$12,MATCH(Model!$B208,'Branch Closure Driven Attrition'!$C$9:$C$12,TRUE),MATCH(Model!P208,'Branch Closure Driven Attrition'!$D$8:$G$8,TRUE))))</f>
        <v>1</v>
      </c>
      <c r="W208" s="29"/>
      <c r="X208" s="23">
        <f>Model!R208</f>
        <v>1</v>
      </c>
      <c r="Y208" s="23">
        <f>IF(Model!$C208&lt;'Fee Driven Attrition'!$I$8,1-IF(Model!Y$13='Fee Driven Attrition'!$J$7,'Fee Driven Attrition'!$J$8,'Fee Driven Attrition'!$K$8),1)</f>
        <v>0.9</v>
      </c>
      <c r="Z208" s="23">
        <f>IF(Model!$C208&lt;'Fee Driven Attrition'!$I$9,1-IF(Model!Z$13='Fee Driven Attrition'!$J$7,'Fee Driven Attrition'!$J$9,'Fee Driven Attrition'!$K$9),1)</f>
        <v>0.95</v>
      </c>
      <c r="AA208" s="23">
        <f>IF(Model!$C208&lt;'Fee Driven Attrition'!$I$8,1-IF(Model!AA$13='Fee Driven Attrition'!$J$7,'Fee Driven Attrition'!$J$8,'Fee Driven Attrition'!$K$8),1)</f>
        <v>0.8</v>
      </c>
      <c r="AB208" s="23">
        <f>IF(Model!$C208&lt;'Fee Driven Attrition'!$I$9,1-IF(Model!AB$13='Fee Driven Attrition'!$J$7,'Fee Driven Attrition'!$J$9,'Fee Driven Attrition'!$K$9),1)</f>
        <v>0.85</v>
      </c>
      <c r="AC208" s="29"/>
      <c r="AD208" s="23"/>
      <c r="AE208" s="23">
        <f>INDEX(Model!$R208:$V208,,MATCH(Model!AE$14,Model!$R$14:'Model'!$V$14,FALSE))*INDEX(Model!$X208:$AB208,MATCH(Model!AE$12+Model!AE$13,Model!$X$14:$AB$14,FALSE))</f>
        <v>1</v>
      </c>
      <c r="AF208" s="23">
        <f>INDEX(Model!$R208:$V208,,MATCH(Model!AF$14,Model!$R$14:'Model'!$V$14,FALSE))*INDEX(Model!$X208:$AB208,MATCH(Model!AF$12+Model!AF$13,Model!$X$14:$AB$14,FALSE))</f>
        <v>1</v>
      </c>
      <c r="AG208" s="23">
        <f>INDEX(Model!$R208:$V208,,MATCH(Model!AG$14,Model!$R$14:'Model'!$V$14,FALSE))*INDEX(Model!$X208:$AB208,MATCH(Model!AG$12+Model!AG$13,Model!$X$14:$AB$14,FALSE))</f>
        <v>0.7</v>
      </c>
      <c r="AH208" s="23">
        <f>INDEX(Model!$R208:$V208,,MATCH(Model!AH$14,Model!$R$14:'Model'!$V$14,FALSE))*INDEX(Model!$X208:$AB208,MATCH(Model!AH$12+Model!AH$13,Model!$X$14:$AB$14,FALSE))</f>
        <v>1</v>
      </c>
      <c r="AI208" s="23">
        <f>INDEX(Model!$R208:$V208,,MATCH(Model!AI$14,Model!$R$14:'Model'!$V$14,FALSE))*INDEX(Model!$X208:$AB208,MATCH(Model!AI$12+Model!AI$13,Model!$X$14:$AB$14,FALSE))</f>
        <v>1</v>
      </c>
      <c r="AJ208" s="23">
        <f>INDEX(Model!$R208:$V208,,MATCH(Model!AJ$14,Model!$R$14:'Model'!$V$14,FALSE))*INDEX(Model!$X208:$AB208,MATCH(Model!AJ$12+Model!AJ$13,Model!$X$14:$AB$14,FALSE))</f>
        <v>0.9</v>
      </c>
      <c r="AK208" s="23">
        <f>INDEX(Model!$R208:$V208,,MATCH(Model!AK$14,Model!$R$14:'Model'!$V$14,FALSE))*INDEX(Model!$X208:$AB208,MATCH(Model!AK$12+Model!AK$13,Model!$X$14:$AB$14,FALSE))</f>
        <v>0.9</v>
      </c>
      <c r="AL208" s="23">
        <f>INDEX(Model!$R208:$V208,,MATCH(Model!AL$14,Model!$R$14:'Model'!$V$14,FALSE))*INDEX(Model!$X208:$AB208,MATCH(Model!AL$12+Model!AL$13,Model!$X$14:$AB$14,FALSE))</f>
        <v>0.63</v>
      </c>
      <c r="AM208" s="23">
        <f>INDEX(Model!$R208:$V208,,MATCH(Model!AM$14,Model!$R$14:'Model'!$V$14,FALSE))*INDEX(Model!$X208:$AB208,MATCH(Model!AM$12+Model!AM$13,Model!$X$14:$AB$14,FALSE))</f>
        <v>0.9</v>
      </c>
      <c r="AN208" s="23">
        <f>INDEX(Model!$R208:$V208,,MATCH(Model!AN$14,Model!$R$14:'Model'!$V$14,FALSE))*INDEX(Model!$X208:$AB208,MATCH(Model!AN$12+Model!AN$13,Model!$X$14:$AB$14,FALSE))</f>
        <v>0.9</v>
      </c>
      <c r="AO208" s="23">
        <f>INDEX(Model!$R208:$V208,,MATCH(Model!AO$14,Model!$R$14:'Model'!$V$14,FALSE))*INDEX(Model!$X208:$AB208,MATCH(Model!AO$12+Model!AO$13,Model!$X$14:$AB$14,FALSE))</f>
        <v>0.95</v>
      </c>
      <c r="AP208" s="23">
        <f>INDEX(Model!$R208:$V208,,MATCH(Model!AP$14,Model!$R$14:'Model'!$V$14,FALSE))*INDEX(Model!$X208:$AB208,MATCH(Model!AP$12+Model!AP$13,Model!$X$14:$AB$14,FALSE))</f>
        <v>0.95</v>
      </c>
      <c r="AQ208" s="23">
        <f>INDEX(Model!$R208:$V208,,MATCH(Model!AQ$14,Model!$R$14:'Model'!$V$14,FALSE))*INDEX(Model!$X208:$AB208,MATCH(Model!AQ$12+Model!AQ$13,Model!$X$14:$AB$14,FALSE))</f>
        <v>0.66499999999999992</v>
      </c>
      <c r="AR208" s="23">
        <f>INDEX(Model!$R208:$V208,,MATCH(Model!AR$14,Model!$R$14:'Model'!$V$14,FALSE))*INDEX(Model!$X208:$AB208,MATCH(Model!AR$12+Model!AR$13,Model!$X$14:$AB$14,FALSE))</f>
        <v>0.95</v>
      </c>
      <c r="AS208" s="23">
        <f>INDEX(Model!$R208:$V208,,MATCH(Model!AS$14,Model!$R$14:'Model'!$V$14,FALSE))*INDEX(Model!$X208:$AB208,MATCH(Model!AS$12+Model!AS$13,Model!$X$14:$AB$14,FALSE))</f>
        <v>0.95</v>
      </c>
      <c r="AT208" s="23">
        <f>INDEX(Model!$R208:$V208,,MATCH(Model!AT$14,Model!$R$14:'Model'!$V$14,FALSE))*INDEX(Model!$X208:$AB208,MATCH(Model!AT$12+Model!AT$13,Model!$X$14:$AB$14,FALSE))</f>
        <v>0.8</v>
      </c>
      <c r="AU208" s="23">
        <f>INDEX(Model!$R208:$V208,,MATCH(Model!AU$14,Model!$R$14:'Model'!$V$14,FALSE))*INDEX(Model!$X208:$AB208,MATCH(Model!AU$12+Model!AU$13,Model!$X$14:$AB$14,FALSE))</f>
        <v>0.8</v>
      </c>
      <c r="AV208" s="23">
        <f>INDEX(Model!$R208:$V208,,MATCH(Model!AV$14,Model!$R$14:'Model'!$V$14,FALSE))*INDEX(Model!$X208:$AB208,MATCH(Model!AV$12+Model!AV$13,Model!$X$14:$AB$14,FALSE))</f>
        <v>0.55999999999999994</v>
      </c>
      <c r="AW208" s="23">
        <f>INDEX(Model!$R208:$V208,,MATCH(Model!AW$14,Model!$R$14:'Model'!$V$14,FALSE))*INDEX(Model!$X208:$AB208,MATCH(Model!AW$12+Model!AW$13,Model!$X$14:$AB$14,FALSE))</f>
        <v>0.8</v>
      </c>
      <c r="AX208" s="23">
        <f>INDEX(Model!$R208:$V208,,MATCH(Model!AX$14,Model!$R$14:'Model'!$V$14,FALSE))*INDEX(Model!$X208:$AB208,MATCH(Model!AX$12+Model!AX$13,Model!$X$14:$AB$14,FALSE))</f>
        <v>0.8</v>
      </c>
      <c r="AY208" s="23">
        <f>INDEX(Model!$R208:$V208,,MATCH(Model!AY$14,Model!$R$14:'Model'!$V$14,FALSE))*INDEX(Model!$X208:$AB208,MATCH(Model!AY$12+Model!AY$13,Model!$X$14:$AB$14,FALSE))</f>
        <v>0.85</v>
      </c>
      <c r="AZ208" s="23">
        <f>INDEX(Model!$R208:$V208,,MATCH(Model!AZ$14,Model!$R$14:'Model'!$V$14,FALSE))*INDEX(Model!$X208:$AB208,MATCH(Model!AZ$12+Model!AZ$13,Model!$X$14:$AB$14,FALSE))</f>
        <v>0.85</v>
      </c>
      <c r="BA208" s="23">
        <f>INDEX(Model!$R208:$V208,,MATCH(Model!BA$14,Model!$R$14:'Model'!$V$14,FALSE))*INDEX(Model!$X208:$AB208,MATCH(Model!BA$12+Model!BA$13,Model!$X$14:$AB$14,FALSE))</f>
        <v>0.59499999999999997</v>
      </c>
      <c r="BB208" s="23">
        <f>INDEX(Model!$R208:$V208,,MATCH(Model!BB$14,Model!$R$14:'Model'!$V$14,FALSE))*INDEX(Model!$X208:$AB208,MATCH(Model!BB$12+Model!BB$13,Model!$X$14:$AB$14,FALSE))</f>
        <v>0.85</v>
      </c>
      <c r="BC208" s="23">
        <f>INDEX(Model!$R208:$V208,,MATCH(Model!BC$14,Model!$R$14:'Model'!$V$14,FALSE))*INDEX(Model!$X208:$AB208,MATCH(Model!BC$12+Model!BC$13,Model!$X$14:$AB$14,FALSE))</f>
        <v>0.85</v>
      </c>
      <c r="BD208" s="60"/>
      <c r="BE208" s="33">
        <f>Model!C208*1%</f>
        <v>110.6429455278931</v>
      </c>
      <c r="BF208" s="1"/>
      <c r="BG208" s="1"/>
      <c r="BH208" s="38">
        <f>IF(Model!$C208&lt;Model!CI$12,Model!CI$13,0)</f>
        <v>0</v>
      </c>
      <c r="BI208" s="38">
        <f>IF(Model!$C208&lt;Model!CJ$12,Model!CJ$13,0)</f>
        <v>0</v>
      </c>
      <c r="BJ208" s="38">
        <f>IF(Model!$C208&lt;Model!CK$12,Model!CK$13,0)</f>
        <v>0</v>
      </c>
      <c r="BK208" s="38">
        <f>IF(Model!$C208&lt;Model!CL$12,Model!CL$13,0)</f>
        <v>0</v>
      </c>
      <c r="BL208" s="38">
        <f>IF(Model!$C208&lt;Model!CM$12,Model!CM$13,0)</f>
        <v>0</v>
      </c>
      <c r="BM208" s="38">
        <f>IF(Model!$C208&lt;Model!CN$12,Model!CN$13,0)</f>
        <v>40</v>
      </c>
      <c r="BN208" s="38">
        <f>IF(Model!$C208&lt;Model!CO$12,Model!CO$13,0)</f>
        <v>40</v>
      </c>
      <c r="BO208" s="38">
        <f>IF(Model!$C208&lt;Model!CP$12,Model!CP$13,0)</f>
        <v>40</v>
      </c>
      <c r="BP208" s="38">
        <f>IF(Model!$C208&lt;Model!CQ$12,Model!CQ$13,0)</f>
        <v>40</v>
      </c>
      <c r="BQ208" s="38">
        <f>IF(Model!$C208&lt;Model!CR$12,Model!CR$13,0)</f>
        <v>40</v>
      </c>
      <c r="BR208" s="38">
        <f>IF(Model!$C208&lt;Model!CS$12,Model!CS$13,0)</f>
        <v>40</v>
      </c>
      <c r="BS208" s="38">
        <f>IF(Model!$C208&lt;Model!CT$12,Model!CT$13,0)</f>
        <v>40</v>
      </c>
      <c r="BT208" s="38">
        <f>IF(Model!$C208&lt;Model!CU$12,Model!CU$13,0)</f>
        <v>40</v>
      </c>
      <c r="BU208" s="38">
        <f>IF(Model!$C208&lt;Model!CV$12,Model!CV$13,0)</f>
        <v>40</v>
      </c>
      <c r="BV208" s="38">
        <f>IF(Model!$C208&lt;Model!CW$12,Model!CW$13,0)</f>
        <v>40</v>
      </c>
      <c r="BW208" s="38">
        <f>IF(Model!$C208&lt;Model!CX$12,Model!CX$13,0)</f>
        <v>60</v>
      </c>
      <c r="BX208" s="38">
        <f>IF(Model!$C208&lt;Model!CY$12,Model!CY$13,0)</f>
        <v>60</v>
      </c>
      <c r="BY208" s="38">
        <f>IF(Model!$C208&lt;Model!CZ$12,Model!CZ$13,0)</f>
        <v>60</v>
      </c>
      <c r="BZ208" s="38">
        <f>IF(Model!$C208&lt;Model!DA$12,Model!DA$13,0)</f>
        <v>60</v>
      </c>
      <c r="CA208" s="38">
        <f>IF(Model!$C208&lt;Model!DB$12,Model!DB$13,0)</f>
        <v>60</v>
      </c>
      <c r="CB208" s="38">
        <f>IF(Model!$C208&lt;Model!DC$12,Model!DC$13,0)</f>
        <v>60</v>
      </c>
      <c r="CC208" s="38">
        <f>IF(Model!$C208&lt;Model!DD$12,Model!DD$13,0)</f>
        <v>60</v>
      </c>
      <c r="CD208" s="38">
        <f>IF(Model!$C208&lt;Model!DE$12,Model!DE$13,0)</f>
        <v>60</v>
      </c>
      <c r="CE208" s="38">
        <f>IF(Model!$C208&lt;Model!DF$12,Model!DF$13,0)</f>
        <v>60</v>
      </c>
      <c r="CF208" s="38">
        <f>IF(Model!$C208&lt;Model!DG$12,Model!DG$13,0)</f>
        <v>60</v>
      </c>
      <c r="CG208" s="1"/>
      <c r="CH208" s="1"/>
      <c r="CI208" s="40">
        <f>Model!$BE208+Model!BH208-50</f>
        <v>60.642945527893104</v>
      </c>
      <c r="CJ208" s="40">
        <f>Model!$BE208+Model!BI208-50</f>
        <v>60.642945527893104</v>
      </c>
      <c r="CK208" s="40">
        <f>Model!$BE208+Model!BJ208-50</f>
        <v>60.642945527893104</v>
      </c>
      <c r="CL208" s="40">
        <f>Model!$BE208+Model!BK208-50</f>
        <v>60.642945527893104</v>
      </c>
      <c r="CM208" s="40">
        <f>Model!$BE208+Model!BL208-50</f>
        <v>60.642945527893104</v>
      </c>
      <c r="CN208" s="40">
        <f>Model!$BE208+Model!BM208-50</f>
        <v>100.64294552789312</v>
      </c>
      <c r="CO208" s="40">
        <f>Model!$BE208+Model!BN208-50</f>
        <v>100.64294552789312</v>
      </c>
      <c r="CP208" s="40">
        <f>Model!$BE208+Model!BO208-50</f>
        <v>100.64294552789312</v>
      </c>
      <c r="CQ208" s="40">
        <f>Model!$BE208+Model!BP208-50</f>
        <v>100.64294552789312</v>
      </c>
      <c r="CR208" s="40">
        <f>Model!$BE208+Model!BQ208-50</f>
        <v>100.64294552789312</v>
      </c>
      <c r="CS208" s="40">
        <f>Model!$BE208+Model!BR208-50</f>
        <v>100.64294552789312</v>
      </c>
      <c r="CT208" s="40">
        <f>Model!$BE208+Model!BS208-50</f>
        <v>100.64294552789312</v>
      </c>
      <c r="CU208" s="40">
        <f>Model!$BE208+Model!BT208-50</f>
        <v>100.64294552789312</v>
      </c>
      <c r="CV208" s="40">
        <f>Model!$BE208+Model!BU208-50</f>
        <v>100.64294552789312</v>
      </c>
      <c r="CW208" s="40">
        <f>Model!$BE208+Model!BV208-50</f>
        <v>100.64294552789312</v>
      </c>
      <c r="CX208" s="40">
        <f>Model!$BE208+Model!BW208-50</f>
        <v>120.64294552789312</v>
      </c>
      <c r="CY208" s="40">
        <f>Model!$BE208+Model!BX208-50</f>
        <v>120.64294552789312</v>
      </c>
      <c r="CZ208" s="40">
        <f>Model!$BE208+Model!BY208-50</f>
        <v>120.64294552789312</v>
      </c>
      <c r="DA208" s="40">
        <f>Model!$BE208+Model!BZ208-50</f>
        <v>120.64294552789312</v>
      </c>
      <c r="DB208" s="40">
        <f>Model!$BE208+Model!CA208-50</f>
        <v>120.64294552789312</v>
      </c>
      <c r="DC208" s="40">
        <f>Model!$BE208+Model!CB208-50</f>
        <v>120.64294552789312</v>
      </c>
      <c r="DD208" s="40">
        <f>Model!$BE208+Model!CC208-50</f>
        <v>120.64294552789312</v>
      </c>
      <c r="DE208" s="40">
        <f>Model!$BE208+Model!CD208-50</f>
        <v>120.64294552789312</v>
      </c>
      <c r="DF208" s="40">
        <f>Model!$BE208+Model!CE208-50</f>
        <v>120.64294552789312</v>
      </c>
      <c r="DG208" s="40">
        <f>Model!$BE208+Model!CF208-50</f>
        <v>120.64294552789312</v>
      </c>
      <c r="DH208" s="36"/>
      <c r="DI208" s="36"/>
      <c r="DJ208" s="40">
        <f>Model!AE208*Model!CI208</f>
        <v>60.642945527893104</v>
      </c>
      <c r="DK208" s="40">
        <f>Model!AF208*Model!CJ208</f>
        <v>60.642945527893104</v>
      </c>
      <c r="DL208" s="40">
        <f>Model!AG208*Model!CK208</f>
        <v>42.450061869525172</v>
      </c>
      <c r="DM208" s="40">
        <f>Model!AH208*Model!CL208</f>
        <v>60.642945527893104</v>
      </c>
      <c r="DN208" s="40">
        <f>Model!AI208*Model!CM208</f>
        <v>60.642945527893104</v>
      </c>
      <c r="DO208" s="40">
        <f>Model!AJ208*Model!CN208</f>
        <v>90.578650975103812</v>
      </c>
      <c r="DP208" s="40">
        <f>Model!AK208*Model!CO208</f>
        <v>90.578650975103812</v>
      </c>
      <c r="DQ208" s="40">
        <f>Model!AL208*Model!CP208</f>
        <v>63.405055682572666</v>
      </c>
      <c r="DR208" s="40">
        <f>Model!AM208*Model!CQ208</f>
        <v>90.578650975103812</v>
      </c>
      <c r="DS208" s="40">
        <f>Model!AN208*Model!CR208</f>
        <v>90.578650975103812</v>
      </c>
      <c r="DT208" s="40">
        <f>Model!AO208*Model!CS208</f>
        <v>95.610798251498451</v>
      </c>
      <c r="DU208" s="40">
        <f>Model!AP208*Model!CT208</f>
        <v>95.610798251498451</v>
      </c>
      <c r="DV208" s="40">
        <f>Model!AQ208*Model!CU208</f>
        <v>66.927558776048912</v>
      </c>
      <c r="DW208" s="40">
        <f>Model!AR208*Model!CV208</f>
        <v>95.610798251498451</v>
      </c>
      <c r="DX208" s="40">
        <f>Model!AS208*Model!CW208</f>
        <v>95.610798251498451</v>
      </c>
      <c r="DY208" s="40">
        <f>Model!AT208*Model!CX208</f>
        <v>96.514356422314506</v>
      </c>
      <c r="DZ208" s="40">
        <f>Model!AU208*Model!CY208</f>
        <v>96.514356422314506</v>
      </c>
      <c r="EA208" s="40">
        <f>Model!AV208*Model!CZ208</f>
        <v>67.560049495620135</v>
      </c>
      <c r="EB208" s="40">
        <f>Model!AW208*Model!DA208</f>
        <v>96.514356422314506</v>
      </c>
      <c r="EC208" s="40">
        <f>Model!AX208*Model!DB208</f>
        <v>96.514356422314506</v>
      </c>
      <c r="ED208" s="40">
        <f>Model!AY208*Model!DC208</f>
        <v>102.54650369870915</v>
      </c>
      <c r="EE208" s="40">
        <f>Model!AZ208*Model!DD208</f>
        <v>102.54650369870915</v>
      </c>
      <c r="EF208" s="40">
        <f>Model!BA208*Model!DE208</f>
        <v>71.782552589096397</v>
      </c>
      <c r="EG208" s="40">
        <f>Model!BB208*Model!DF208</f>
        <v>102.54650369870915</v>
      </c>
      <c r="EH208" s="40">
        <f>Model!BC208*Model!DG208</f>
        <v>102.54650369870915</v>
      </c>
      <c r="EI208" s="36"/>
      <c r="EJ208" s="36"/>
      <c r="EK208" s="36"/>
      <c r="EL208" s="36"/>
      <c r="EM208" s="36"/>
      <c r="EN208" s="36"/>
      <c r="EO208" s="36"/>
      <c r="EP208" s="36"/>
      <c r="EQ208" s="36"/>
      <c r="ER208" s="36"/>
      <c r="ES208" s="36"/>
      <c r="ET208" s="36"/>
      <c r="EU208" s="36"/>
    </row>
    <row r="209" spans="1:151">
      <c r="A209">
        <v>1074</v>
      </c>
      <c r="B209" s="29">
        <f>INDEX('Customer Longevity'!$A$7:$A$206,MATCH(Scratch!A209,'Customer Longevity'!$B$7:$B$206,0))</f>
        <v>3.554804513463913</v>
      </c>
      <c r="C209" s="3">
        <f ca="1">VLOOKUP(A209,'Average Balance'!A:B,2,FALSE)</f>
        <v>16131.81561434679</v>
      </c>
      <c r="D209" s="3"/>
      <c r="E209" s="29">
        <f>INDEX('Distance to Each Branch'!$C$7:$C$806,MATCH(Scratch!$A209&amp;Scratch!E$14,'Distance to Each Branch'!$K$7:$K$806,0))</f>
        <v>2.188509911090148</v>
      </c>
      <c r="F209" s="29">
        <f>INDEX('Distance to Each Branch'!$C$7:$C$806,MATCH(Scratch!$A209&amp;Scratch!F$14,'Distance to Each Branch'!$K$7:$K$806,0))</f>
        <v>4.8739659626708454</v>
      </c>
      <c r="G209" s="29">
        <f>INDEX('Distance to Each Branch'!$C$7:$C$806,MATCH(Scratch!$A209&amp;Scratch!G$14,'Distance to Each Branch'!$K$7:$K$806,0))</f>
        <v>2.9875314308856273</v>
      </c>
      <c r="H209" s="29">
        <f>INDEX('Distance to Each Branch'!$C$7:$C$806,MATCH(Scratch!$A209&amp;Scratch!H$14,'Distance to Each Branch'!$K$7:$K$806,0))</f>
        <v>3.6821252025975419</v>
      </c>
      <c r="I209" s="29" t="str">
        <f t="shared" si="29"/>
        <v>Branch A</v>
      </c>
      <c r="K209" s="34">
        <f>MIN(Model!E209:'Model'!H209)</f>
        <v>2.188509911090148</v>
      </c>
      <c r="L209" s="34">
        <v>0</v>
      </c>
      <c r="M209" s="29">
        <f>IF(Model!E209=Model!$K209,SMALL(Model!$E209:'Model'!$H209,2)-Model!$K209,0)</f>
        <v>0.79902151979547931</v>
      </c>
      <c r="N209" s="29">
        <f>IF(Model!F209=Model!$K209,SMALL(Model!$E209:'Model'!$H209,2)-Model!$K209,0)</f>
        <v>0</v>
      </c>
      <c r="O209" s="29">
        <f>IF(Model!G209=Model!$K209,SMALL(Model!$E209:'Model'!$H209,2)-Model!$K209,0)</f>
        <v>0</v>
      </c>
      <c r="P209" s="29">
        <f>IF(Model!H209=Model!$K209,SMALL(Model!$E209:'Model'!$H209,2)-Model!$K209,0)</f>
        <v>0</v>
      </c>
      <c r="R209" s="23">
        <v>1</v>
      </c>
      <c r="S209" s="23">
        <f>(1-IF(Model!M209=0,0,INDEX('Branch Closure Driven Attrition'!$D$9:$G$12,MATCH(Model!$B209,'Branch Closure Driven Attrition'!$C$9:$C$12,TRUE),MATCH(Model!M209,'Branch Closure Driven Attrition'!$D$8:$G$8,TRUE))))</f>
        <v>0.65</v>
      </c>
      <c r="T209" s="23">
        <f>(1-IF(Model!N209=0,0,INDEX('Branch Closure Driven Attrition'!$D$9:$G$12,MATCH(Model!$B209,'Branch Closure Driven Attrition'!$C$9:$C$12,TRUE),MATCH(Model!N209,'Branch Closure Driven Attrition'!$D$8:$G$8,TRUE))))</f>
        <v>1</v>
      </c>
      <c r="U209" s="23">
        <f>(1-IF(Model!O209=0,0,INDEX('Branch Closure Driven Attrition'!$D$9:$G$12,MATCH(Model!$B209,'Branch Closure Driven Attrition'!$C$9:$C$12,TRUE),MATCH(Model!O209,'Branch Closure Driven Attrition'!$D$8:$G$8,TRUE))))</f>
        <v>1</v>
      </c>
      <c r="V209" s="23">
        <f>(1-IF(Model!P209=0,0,INDEX('Branch Closure Driven Attrition'!$D$9:$G$12,MATCH(Model!$B209,'Branch Closure Driven Attrition'!$C$9:$C$12,TRUE),MATCH(Model!P209,'Branch Closure Driven Attrition'!$D$8:$G$8,TRUE))))</f>
        <v>1</v>
      </c>
      <c r="W209" s="29"/>
      <c r="X209" s="23">
        <f>Model!R209</f>
        <v>1</v>
      </c>
      <c r="Y209" s="23">
        <f>IF(Model!$C209&lt;'Fee Driven Attrition'!$I$8,1-IF(Model!Y$13='Fee Driven Attrition'!$J$7,'Fee Driven Attrition'!$J$8,'Fee Driven Attrition'!$K$8),1)</f>
        <v>1</v>
      </c>
      <c r="Z209" s="23">
        <f>IF(Model!$C209&lt;'Fee Driven Attrition'!$I$9,1-IF(Model!Z$13='Fee Driven Attrition'!$J$7,'Fee Driven Attrition'!$J$9,'Fee Driven Attrition'!$K$9),1)</f>
        <v>1</v>
      </c>
      <c r="AA209" s="23">
        <f>IF(Model!$C209&lt;'Fee Driven Attrition'!$I$8,1-IF(Model!AA$13='Fee Driven Attrition'!$J$7,'Fee Driven Attrition'!$J$8,'Fee Driven Attrition'!$K$8),1)</f>
        <v>1</v>
      </c>
      <c r="AB209" s="23">
        <f>IF(Model!$C209&lt;'Fee Driven Attrition'!$I$9,1-IF(Model!AB$13='Fee Driven Attrition'!$J$7,'Fee Driven Attrition'!$J$9,'Fee Driven Attrition'!$K$9),1)</f>
        <v>1</v>
      </c>
      <c r="AC209" s="29"/>
      <c r="AD209" s="23"/>
      <c r="AE209" s="23">
        <f>INDEX(Model!$R209:$V209,,MATCH(Model!AE$14,Model!$R$14:'Model'!$V$14,FALSE))*INDEX(Model!$X209:$AB209,MATCH(Model!AE$12+Model!AE$13,Model!$X$14:$AB$14,FALSE))</f>
        <v>1</v>
      </c>
      <c r="AF209" s="23">
        <f>INDEX(Model!$R209:$V209,,MATCH(Model!AF$14,Model!$R$14:'Model'!$V$14,FALSE))*INDEX(Model!$X209:$AB209,MATCH(Model!AF$12+Model!AF$13,Model!$X$14:$AB$14,FALSE))</f>
        <v>0.65</v>
      </c>
      <c r="AG209" s="23">
        <f>INDEX(Model!$R209:$V209,,MATCH(Model!AG$14,Model!$R$14:'Model'!$V$14,FALSE))*INDEX(Model!$X209:$AB209,MATCH(Model!AG$12+Model!AG$13,Model!$X$14:$AB$14,FALSE))</f>
        <v>1</v>
      </c>
      <c r="AH209" s="23">
        <f>INDEX(Model!$R209:$V209,,MATCH(Model!AH$14,Model!$R$14:'Model'!$V$14,FALSE))*INDEX(Model!$X209:$AB209,MATCH(Model!AH$12+Model!AH$13,Model!$X$14:$AB$14,FALSE))</f>
        <v>1</v>
      </c>
      <c r="AI209" s="23">
        <f>INDEX(Model!$R209:$V209,,MATCH(Model!AI$14,Model!$R$14:'Model'!$V$14,FALSE))*INDEX(Model!$X209:$AB209,MATCH(Model!AI$12+Model!AI$13,Model!$X$14:$AB$14,FALSE))</f>
        <v>1</v>
      </c>
      <c r="AJ209" s="23">
        <f>INDEX(Model!$R209:$V209,,MATCH(Model!AJ$14,Model!$R$14:'Model'!$V$14,FALSE))*INDEX(Model!$X209:$AB209,MATCH(Model!AJ$12+Model!AJ$13,Model!$X$14:$AB$14,FALSE))</f>
        <v>1</v>
      </c>
      <c r="AK209" s="23">
        <f>INDEX(Model!$R209:$V209,,MATCH(Model!AK$14,Model!$R$14:'Model'!$V$14,FALSE))*INDEX(Model!$X209:$AB209,MATCH(Model!AK$12+Model!AK$13,Model!$X$14:$AB$14,FALSE))</f>
        <v>0.65</v>
      </c>
      <c r="AL209" s="23">
        <f>INDEX(Model!$R209:$V209,,MATCH(Model!AL$14,Model!$R$14:'Model'!$V$14,FALSE))*INDEX(Model!$X209:$AB209,MATCH(Model!AL$12+Model!AL$13,Model!$X$14:$AB$14,FALSE))</f>
        <v>1</v>
      </c>
      <c r="AM209" s="23">
        <f>INDEX(Model!$R209:$V209,,MATCH(Model!AM$14,Model!$R$14:'Model'!$V$14,FALSE))*INDEX(Model!$X209:$AB209,MATCH(Model!AM$12+Model!AM$13,Model!$X$14:$AB$14,FALSE))</f>
        <v>1</v>
      </c>
      <c r="AN209" s="23">
        <f>INDEX(Model!$R209:$V209,,MATCH(Model!AN$14,Model!$R$14:'Model'!$V$14,FALSE))*INDEX(Model!$X209:$AB209,MATCH(Model!AN$12+Model!AN$13,Model!$X$14:$AB$14,FALSE))</f>
        <v>1</v>
      </c>
      <c r="AO209" s="23">
        <f>INDEX(Model!$R209:$V209,,MATCH(Model!AO$14,Model!$R$14:'Model'!$V$14,FALSE))*INDEX(Model!$X209:$AB209,MATCH(Model!AO$12+Model!AO$13,Model!$X$14:$AB$14,FALSE))</f>
        <v>1</v>
      </c>
      <c r="AP209" s="23">
        <f>INDEX(Model!$R209:$V209,,MATCH(Model!AP$14,Model!$R$14:'Model'!$V$14,FALSE))*INDEX(Model!$X209:$AB209,MATCH(Model!AP$12+Model!AP$13,Model!$X$14:$AB$14,FALSE))</f>
        <v>0.65</v>
      </c>
      <c r="AQ209" s="23">
        <f>INDEX(Model!$R209:$V209,,MATCH(Model!AQ$14,Model!$R$14:'Model'!$V$14,FALSE))*INDEX(Model!$X209:$AB209,MATCH(Model!AQ$12+Model!AQ$13,Model!$X$14:$AB$14,FALSE))</f>
        <v>1</v>
      </c>
      <c r="AR209" s="23">
        <f>INDEX(Model!$R209:$V209,,MATCH(Model!AR$14,Model!$R$14:'Model'!$V$14,FALSE))*INDEX(Model!$X209:$AB209,MATCH(Model!AR$12+Model!AR$13,Model!$X$14:$AB$14,FALSE))</f>
        <v>1</v>
      </c>
      <c r="AS209" s="23">
        <f>INDEX(Model!$R209:$V209,,MATCH(Model!AS$14,Model!$R$14:'Model'!$V$14,FALSE))*INDEX(Model!$X209:$AB209,MATCH(Model!AS$12+Model!AS$13,Model!$X$14:$AB$14,FALSE))</f>
        <v>1</v>
      </c>
      <c r="AT209" s="23">
        <f>INDEX(Model!$R209:$V209,,MATCH(Model!AT$14,Model!$R$14:'Model'!$V$14,FALSE))*INDEX(Model!$X209:$AB209,MATCH(Model!AT$12+Model!AT$13,Model!$X$14:$AB$14,FALSE))</f>
        <v>1</v>
      </c>
      <c r="AU209" s="23">
        <f>INDEX(Model!$R209:$V209,,MATCH(Model!AU$14,Model!$R$14:'Model'!$V$14,FALSE))*INDEX(Model!$X209:$AB209,MATCH(Model!AU$12+Model!AU$13,Model!$X$14:$AB$14,FALSE))</f>
        <v>0.65</v>
      </c>
      <c r="AV209" s="23">
        <f>INDEX(Model!$R209:$V209,,MATCH(Model!AV$14,Model!$R$14:'Model'!$V$14,FALSE))*INDEX(Model!$X209:$AB209,MATCH(Model!AV$12+Model!AV$13,Model!$X$14:$AB$14,FALSE))</f>
        <v>1</v>
      </c>
      <c r="AW209" s="23">
        <f>INDEX(Model!$R209:$V209,,MATCH(Model!AW$14,Model!$R$14:'Model'!$V$14,FALSE))*INDEX(Model!$X209:$AB209,MATCH(Model!AW$12+Model!AW$13,Model!$X$14:$AB$14,FALSE))</f>
        <v>1</v>
      </c>
      <c r="AX209" s="23">
        <f>INDEX(Model!$R209:$V209,,MATCH(Model!AX$14,Model!$R$14:'Model'!$V$14,FALSE))*INDEX(Model!$X209:$AB209,MATCH(Model!AX$12+Model!AX$13,Model!$X$14:$AB$14,FALSE))</f>
        <v>1</v>
      </c>
      <c r="AY209" s="23">
        <f>INDEX(Model!$R209:$V209,,MATCH(Model!AY$14,Model!$R$14:'Model'!$V$14,FALSE))*INDEX(Model!$X209:$AB209,MATCH(Model!AY$12+Model!AY$13,Model!$X$14:$AB$14,FALSE))</f>
        <v>1</v>
      </c>
      <c r="AZ209" s="23">
        <f>INDEX(Model!$R209:$V209,,MATCH(Model!AZ$14,Model!$R$14:'Model'!$V$14,FALSE))*INDEX(Model!$X209:$AB209,MATCH(Model!AZ$12+Model!AZ$13,Model!$X$14:$AB$14,FALSE))</f>
        <v>0.65</v>
      </c>
      <c r="BA209" s="23">
        <f>INDEX(Model!$R209:$V209,,MATCH(Model!BA$14,Model!$R$14:'Model'!$V$14,FALSE))*INDEX(Model!$X209:$AB209,MATCH(Model!BA$12+Model!BA$13,Model!$X$14:$AB$14,FALSE))</f>
        <v>1</v>
      </c>
      <c r="BB209" s="23">
        <f>INDEX(Model!$R209:$V209,,MATCH(Model!BB$14,Model!$R$14:'Model'!$V$14,FALSE))*INDEX(Model!$X209:$AB209,MATCH(Model!BB$12+Model!BB$13,Model!$X$14:$AB$14,FALSE))</f>
        <v>1</v>
      </c>
      <c r="BC209" s="23">
        <f>INDEX(Model!$R209:$V209,,MATCH(Model!BC$14,Model!$R$14:'Model'!$V$14,FALSE))*INDEX(Model!$X209:$AB209,MATCH(Model!BC$12+Model!BC$13,Model!$X$14:$AB$14,FALSE))</f>
        <v>1</v>
      </c>
      <c r="BD209" s="60"/>
      <c r="BE209" s="33">
        <f>Model!C209*1%</f>
        <v>161.31815614346789</v>
      </c>
      <c r="BF209" s="1"/>
      <c r="BG209" s="1"/>
      <c r="BH209" s="38">
        <f>IF(Model!$C209&lt;Model!CI$12,Model!CI$13,0)</f>
        <v>0</v>
      </c>
      <c r="BI209" s="38">
        <f>IF(Model!$C209&lt;Model!CJ$12,Model!CJ$13,0)</f>
        <v>0</v>
      </c>
      <c r="BJ209" s="38">
        <f>IF(Model!$C209&lt;Model!CK$12,Model!CK$13,0)</f>
        <v>0</v>
      </c>
      <c r="BK209" s="38">
        <f>IF(Model!$C209&lt;Model!CL$12,Model!CL$13,0)</f>
        <v>0</v>
      </c>
      <c r="BL209" s="38">
        <f>IF(Model!$C209&lt;Model!CM$12,Model!CM$13,0)</f>
        <v>0</v>
      </c>
      <c r="BM209" s="38">
        <f>IF(Model!$C209&lt;Model!CN$12,Model!CN$13,0)</f>
        <v>0</v>
      </c>
      <c r="BN209" s="38">
        <f>IF(Model!$C209&lt;Model!CO$12,Model!CO$13,0)</f>
        <v>0</v>
      </c>
      <c r="BO209" s="38">
        <f>IF(Model!$C209&lt;Model!CP$12,Model!CP$13,0)</f>
        <v>0</v>
      </c>
      <c r="BP209" s="38">
        <f>IF(Model!$C209&lt;Model!CQ$12,Model!CQ$13,0)</f>
        <v>0</v>
      </c>
      <c r="BQ209" s="38">
        <f>IF(Model!$C209&lt;Model!CR$12,Model!CR$13,0)</f>
        <v>0</v>
      </c>
      <c r="BR209" s="38">
        <f>IF(Model!$C209&lt;Model!CS$12,Model!CS$13,0)</f>
        <v>0</v>
      </c>
      <c r="BS209" s="38">
        <f>IF(Model!$C209&lt;Model!CT$12,Model!CT$13,0)</f>
        <v>0</v>
      </c>
      <c r="BT209" s="38">
        <f>IF(Model!$C209&lt;Model!CU$12,Model!CU$13,0)</f>
        <v>0</v>
      </c>
      <c r="BU209" s="38">
        <f>IF(Model!$C209&lt;Model!CV$12,Model!CV$13,0)</f>
        <v>0</v>
      </c>
      <c r="BV209" s="38">
        <f>IF(Model!$C209&lt;Model!CW$12,Model!CW$13,0)</f>
        <v>0</v>
      </c>
      <c r="BW209" s="38">
        <f>IF(Model!$C209&lt;Model!CX$12,Model!CX$13,0)</f>
        <v>0</v>
      </c>
      <c r="BX209" s="38">
        <f>IF(Model!$C209&lt;Model!CY$12,Model!CY$13,0)</f>
        <v>0</v>
      </c>
      <c r="BY209" s="38">
        <f>IF(Model!$C209&lt;Model!CZ$12,Model!CZ$13,0)</f>
        <v>0</v>
      </c>
      <c r="BZ209" s="38">
        <f>IF(Model!$C209&lt;Model!DA$12,Model!DA$13,0)</f>
        <v>0</v>
      </c>
      <c r="CA209" s="38">
        <f>IF(Model!$C209&lt;Model!DB$12,Model!DB$13,0)</f>
        <v>0</v>
      </c>
      <c r="CB209" s="38">
        <f>IF(Model!$C209&lt;Model!DC$12,Model!DC$13,0)</f>
        <v>0</v>
      </c>
      <c r="CC209" s="38">
        <f>IF(Model!$C209&lt;Model!DD$12,Model!DD$13,0)</f>
        <v>0</v>
      </c>
      <c r="CD209" s="38">
        <f>IF(Model!$C209&lt;Model!DE$12,Model!DE$13,0)</f>
        <v>0</v>
      </c>
      <c r="CE209" s="38">
        <f>IF(Model!$C209&lt;Model!DF$12,Model!DF$13,0)</f>
        <v>0</v>
      </c>
      <c r="CF209" s="38">
        <f>IF(Model!$C209&lt;Model!DG$12,Model!DG$13,0)</f>
        <v>0</v>
      </c>
      <c r="CG209" s="1"/>
      <c r="CH209" s="1"/>
      <c r="CI209" s="40">
        <f>Model!$BE209+Model!BH209-50</f>
        <v>111.31815614346789</v>
      </c>
      <c r="CJ209" s="40">
        <f>Model!$BE209+Model!BI209-50</f>
        <v>111.31815614346789</v>
      </c>
      <c r="CK209" s="40">
        <f>Model!$BE209+Model!BJ209-50</f>
        <v>111.31815614346789</v>
      </c>
      <c r="CL209" s="40">
        <f>Model!$BE209+Model!BK209-50</f>
        <v>111.31815614346789</v>
      </c>
      <c r="CM209" s="40">
        <f>Model!$BE209+Model!BL209-50</f>
        <v>111.31815614346789</v>
      </c>
      <c r="CN209" s="40">
        <f>Model!$BE209+Model!BM209-50</f>
        <v>111.31815614346789</v>
      </c>
      <c r="CO209" s="40">
        <f>Model!$BE209+Model!BN209-50</f>
        <v>111.31815614346789</v>
      </c>
      <c r="CP209" s="40">
        <f>Model!$BE209+Model!BO209-50</f>
        <v>111.31815614346789</v>
      </c>
      <c r="CQ209" s="40">
        <f>Model!$BE209+Model!BP209-50</f>
        <v>111.31815614346789</v>
      </c>
      <c r="CR209" s="40">
        <f>Model!$BE209+Model!BQ209-50</f>
        <v>111.31815614346789</v>
      </c>
      <c r="CS209" s="40">
        <f>Model!$BE209+Model!BR209-50</f>
        <v>111.31815614346789</v>
      </c>
      <c r="CT209" s="40">
        <f>Model!$BE209+Model!BS209-50</f>
        <v>111.31815614346789</v>
      </c>
      <c r="CU209" s="40">
        <f>Model!$BE209+Model!BT209-50</f>
        <v>111.31815614346789</v>
      </c>
      <c r="CV209" s="40">
        <f>Model!$BE209+Model!BU209-50</f>
        <v>111.31815614346789</v>
      </c>
      <c r="CW209" s="40">
        <f>Model!$BE209+Model!BV209-50</f>
        <v>111.31815614346789</v>
      </c>
      <c r="CX209" s="40">
        <f>Model!$BE209+Model!BW209-50</f>
        <v>111.31815614346789</v>
      </c>
      <c r="CY209" s="40">
        <f>Model!$BE209+Model!BX209-50</f>
        <v>111.31815614346789</v>
      </c>
      <c r="CZ209" s="40">
        <f>Model!$BE209+Model!BY209-50</f>
        <v>111.31815614346789</v>
      </c>
      <c r="DA209" s="40">
        <f>Model!$BE209+Model!BZ209-50</f>
        <v>111.31815614346789</v>
      </c>
      <c r="DB209" s="40">
        <f>Model!$BE209+Model!CA209-50</f>
        <v>111.31815614346789</v>
      </c>
      <c r="DC209" s="40">
        <f>Model!$BE209+Model!CB209-50</f>
        <v>111.31815614346789</v>
      </c>
      <c r="DD209" s="40">
        <f>Model!$BE209+Model!CC209-50</f>
        <v>111.31815614346789</v>
      </c>
      <c r="DE209" s="40">
        <f>Model!$BE209+Model!CD209-50</f>
        <v>111.31815614346789</v>
      </c>
      <c r="DF209" s="40">
        <f>Model!$BE209+Model!CE209-50</f>
        <v>111.31815614346789</v>
      </c>
      <c r="DG209" s="40">
        <f>Model!$BE209+Model!CF209-50</f>
        <v>111.31815614346789</v>
      </c>
      <c r="DH209" s="36"/>
      <c r="DI209" s="36"/>
      <c r="DJ209" s="40">
        <f>Model!AE209*Model!CI209</f>
        <v>111.31815614346789</v>
      </c>
      <c r="DK209" s="40">
        <f>Model!AF209*Model!CJ209</f>
        <v>72.356801493254125</v>
      </c>
      <c r="DL209" s="40">
        <f>Model!AG209*Model!CK209</f>
        <v>111.31815614346789</v>
      </c>
      <c r="DM209" s="40">
        <f>Model!AH209*Model!CL209</f>
        <v>111.31815614346789</v>
      </c>
      <c r="DN209" s="40">
        <f>Model!AI209*Model!CM209</f>
        <v>111.31815614346789</v>
      </c>
      <c r="DO209" s="40">
        <f>Model!AJ209*Model!CN209</f>
        <v>111.31815614346789</v>
      </c>
      <c r="DP209" s="40">
        <f>Model!AK209*Model!CO209</f>
        <v>72.356801493254125</v>
      </c>
      <c r="DQ209" s="40">
        <f>Model!AL209*Model!CP209</f>
        <v>111.31815614346789</v>
      </c>
      <c r="DR209" s="40">
        <f>Model!AM209*Model!CQ209</f>
        <v>111.31815614346789</v>
      </c>
      <c r="DS209" s="40">
        <f>Model!AN209*Model!CR209</f>
        <v>111.31815614346789</v>
      </c>
      <c r="DT209" s="40">
        <f>Model!AO209*Model!CS209</f>
        <v>111.31815614346789</v>
      </c>
      <c r="DU209" s="40">
        <f>Model!AP209*Model!CT209</f>
        <v>72.356801493254125</v>
      </c>
      <c r="DV209" s="40">
        <f>Model!AQ209*Model!CU209</f>
        <v>111.31815614346789</v>
      </c>
      <c r="DW209" s="40">
        <f>Model!AR209*Model!CV209</f>
        <v>111.31815614346789</v>
      </c>
      <c r="DX209" s="40">
        <f>Model!AS209*Model!CW209</f>
        <v>111.31815614346789</v>
      </c>
      <c r="DY209" s="40">
        <f>Model!AT209*Model!CX209</f>
        <v>111.31815614346789</v>
      </c>
      <c r="DZ209" s="40">
        <f>Model!AU209*Model!CY209</f>
        <v>72.356801493254125</v>
      </c>
      <c r="EA209" s="40">
        <f>Model!AV209*Model!CZ209</f>
        <v>111.31815614346789</v>
      </c>
      <c r="EB209" s="40">
        <f>Model!AW209*Model!DA209</f>
        <v>111.31815614346789</v>
      </c>
      <c r="EC209" s="40">
        <f>Model!AX209*Model!DB209</f>
        <v>111.31815614346789</v>
      </c>
      <c r="ED209" s="40">
        <f>Model!AY209*Model!DC209</f>
        <v>111.31815614346789</v>
      </c>
      <c r="EE209" s="40">
        <f>Model!AZ209*Model!DD209</f>
        <v>72.356801493254125</v>
      </c>
      <c r="EF209" s="40">
        <f>Model!BA209*Model!DE209</f>
        <v>111.31815614346789</v>
      </c>
      <c r="EG209" s="40">
        <f>Model!BB209*Model!DF209</f>
        <v>111.31815614346789</v>
      </c>
      <c r="EH209" s="40">
        <f>Model!BC209*Model!DG209</f>
        <v>111.31815614346789</v>
      </c>
      <c r="EI209" s="36"/>
      <c r="EJ209" s="36"/>
      <c r="EK209" s="36"/>
      <c r="EL209" s="36"/>
      <c r="EM209" s="36"/>
      <c r="EN209" s="36"/>
      <c r="EO209" s="36"/>
      <c r="EP209" s="36"/>
      <c r="EQ209" s="36"/>
      <c r="ER209" s="36"/>
      <c r="ES209" s="36"/>
      <c r="ET209" s="36"/>
      <c r="EU209" s="36"/>
    </row>
    <row r="210" spans="1:151">
      <c r="A210">
        <v>1022</v>
      </c>
      <c r="B210" s="29">
        <f>INDEX('Customer Longevity'!$A$7:$A$206,MATCH(Scratch!A210,'Customer Longevity'!$B$7:$B$206,0))</f>
        <v>10.72886472743542</v>
      </c>
      <c r="C210" s="3">
        <f ca="1">VLOOKUP(A210,'Average Balance'!A:B,2,FALSE)</f>
        <v>11725.022266173122</v>
      </c>
      <c r="D210" s="3"/>
      <c r="E210" s="29">
        <f>INDEX('Distance to Each Branch'!$C$7:$C$806,MATCH(Scratch!$A210&amp;Scratch!E$14,'Distance to Each Branch'!$K$7:$K$806,0))</f>
        <v>5.7432907184030739</v>
      </c>
      <c r="F210" s="29">
        <f>INDEX('Distance to Each Branch'!$C$7:$C$806,MATCH(Scratch!$A210&amp;Scratch!F$14,'Distance to Each Branch'!$K$7:$K$806,0))</f>
        <v>2.9038137741252252</v>
      </c>
      <c r="G210" s="29">
        <f>INDEX('Distance to Each Branch'!$C$7:$C$806,MATCH(Scratch!$A210&amp;Scratch!G$14,'Distance to Each Branch'!$K$7:$K$806,0))</f>
        <v>3.1049986650890622</v>
      </c>
      <c r="H210" s="29">
        <f>INDEX('Distance to Each Branch'!$C$7:$C$806,MATCH(Scratch!$A210&amp;Scratch!H$14,'Distance to Each Branch'!$K$7:$K$806,0))</f>
        <v>2.4157153687284016</v>
      </c>
      <c r="I210" s="29" t="str">
        <f t="shared" si="29"/>
        <v>Branch D</v>
      </c>
      <c r="K210" s="34">
        <f>MIN(Model!E210:'Model'!H210)</f>
        <v>2.4157153687284016</v>
      </c>
      <c r="L210" s="34">
        <v>0</v>
      </c>
      <c r="M210" s="29">
        <f>IF(Model!E210=Model!$K210,SMALL(Model!$E210:'Model'!$H210,2)-Model!$K210,0)</f>
        <v>0</v>
      </c>
      <c r="N210" s="29">
        <f>IF(Model!F210=Model!$K210,SMALL(Model!$E210:'Model'!$H210,2)-Model!$K210,0)</f>
        <v>0</v>
      </c>
      <c r="O210" s="29">
        <f>IF(Model!G210=Model!$K210,SMALL(Model!$E210:'Model'!$H210,2)-Model!$K210,0)</f>
        <v>0</v>
      </c>
      <c r="P210" s="29">
        <f>IF(Model!H210=Model!$K210,SMALL(Model!$E210:'Model'!$H210,2)-Model!$K210,0)</f>
        <v>0.48809840539682359</v>
      </c>
      <c r="R210" s="23">
        <v>1</v>
      </c>
      <c r="S210" s="23">
        <f>(1-IF(Model!M210=0,0,INDEX('Branch Closure Driven Attrition'!$D$9:$G$12,MATCH(Model!$B210,'Branch Closure Driven Attrition'!$C$9:$C$12,TRUE),MATCH(Model!M210,'Branch Closure Driven Attrition'!$D$8:$G$8,TRUE))))</f>
        <v>1</v>
      </c>
      <c r="T210" s="23">
        <f>(1-IF(Model!N210=0,0,INDEX('Branch Closure Driven Attrition'!$D$9:$G$12,MATCH(Model!$B210,'Branch Closure Driven Attrition'!$C$9:$C$12,TRUE),MATCH(Model!N210,'Branch Closure Driven Attrition'!$D$8:$G$8,TRUE))))</f>
        <v>1</v>
      </c>
      <c r="U210" s="23">
        <f>(1-IF(Model!O210=0,0,INDEX('Branch Closure Driven Attrition'!$D$9:$G$12,MATCH(Model!$B210,'Branch Closure Driven Attrition'!$C$9:$C$12,TRUE),MATCH(Model!O210,'Branch Closure Driven Attrition'!$D$8:$G$8,TRUE))))</f>
        <v>1</v>
      </c>
      <c r="V210" s="23">
        <f>(1-IF(Model!P210=0,0,INDEX('Branch Closure Driven Attrition'!$D$9:$G$12,MATCH(Model!$B210,'Branch Closure Driven Attrition'!$C$9:$C$12,TRUE),MATCH(Model!P210,'Branch Closure Driven Attrition'!$D$8:$G$8,TRUE))))</f>
        <v>0.75</v>
      </c>
      <c r="W210" s="29"/>
      <c r="X210" s="23">
        <f>Model!R210</f>
        <v>1</v>
      </c>
      <c r="Y210" s="23">
        <f>IF(Model!$C210&lt;'Fee Driven Attrition'!$I$8,1-IF(Model!Y$13='Fee Driven Attrition'!$J$7,'Fee Driven Attrition'!$J$8,'Fee Driven Attrition'!$K$8),1)</f>
        <v>0.9</v>
      </c>
      <c r="Z210" s="23">
        <f>IF(Model!$C210&lt;'Fee Driven Attrition'!$I$9,1-IF(Model!Z$13='Fee Driven Attrition'!$J$7,'Fee Driven Attrition'!$J$9,'Fee Driven Attrition'!$K$9),1)</f>
        <v>0.95</v>
      </c>
      <c r="AA210" s="23">
        <f>IF(Model!$C210&lt;'Fee Driven Attrition'!$I$8,1-IF(Model!AA$13='Fee Driven Attrition'!$J$7,'Fee Driven Attrition'!$J$8,'Fee Driven Attrition'!$K$8),1)</f>
        <v>0.8</v>
      </c>
      <c r="AB210" s="23">
        <f>IF(Model!$C210&lt;'Fee Driven Attrition'!$I$9,1-IF(Model!AB$13='Fee Driven Attrition'!$J$7,'Fee Driven Attrition'!$J$9,'Fee Driven Attrition'!$K$9),1)</f>
        <v>0.85</v>
      </c>
      <c r="AC210" s="29"/>
      <c r="AD210" s="23"/>
      <c r="AE210" s="23">
        <f>INDEX(Model!$R210:$V210,,MATCH(Model!AE$14,Model!$R$14:'Model'!$V$14,FALSE))*INDEX(Model!$X210:$AB210,MATCH(Model!AE$12+Model!AE$13,Model!$X$14:$AB$14,FALSE))</f>
        <v>1</v>
      </c>
      <c r="AF210" s="23">
        <f>INDEX(Model!$R210:$V210,,MATCH(Model!AF$14,Model!$R$14:'Model'!$V$14,FALSE))*INDEX(Model!$X210:$AB210,MATCH(Model!AF$12+Model!AF$13,Model!$X$14:$AB$14,FALSE))</f>
        <v>1</v>
      </c>
      <c r="AG210" s="23">
        <f>INDEX(Model!$R210:$V210,,MATCH(Model!AG$14,Model!$R$14:'Model'!$V$14,FALSE))*INDEX(Model!$X210:$AB210,MATCH(Model!AG$12+Model!AG$13,Model!$X$14:$AB$14,FALSE))</f>
        <v>1</v>
      </c>
      <c r="AH210" s="23">
        <f>INDEX(Model!$R210:$V210,,MATCH(Model!AH$14,Model!$R$14:'Model'!$V$14,FALSE))*INDEX(Model!$X210:$AB210,MATCH(Model!AH$12+Model!AH$13,Model!$X$14:$AB$14,FALSE))</f>
        <v>1</v>
      </c>
      <c r="AI210" s="23">
        <f>INDEX(Model!$R210:$V210,,MATCH(Model!AI$14,Model!$R$14:'Model'!$V$14,FALSE))*INDEX(Model!$X210:$AB210,MATCH(Model!AI$12+Model!AI$13,Model!$X$14:$AB$14,FALSE))</f>
        <v>0.75</v>
      </c>
      <c r="AJ210" s="23">
        <f>INDEX(Model!$R210:$V210,,MATCH(Model!AJ$14,Model!$R$14:'Model'!$V$14,FALSE))*INDEX(Model!$X210:$AB210,MATCH(Model!AJ$12+Model!AJ$13,Model!$X$14:$AB$14,FALSE))</f>
        <v>0.9</v>
      </c>
      <c r="AK210" s="23">
        <f>INDEX(Model!$R210:$V210,,MATCH(Model!AK$14,Model!$R$14:'Model'!$V$14,FALSE))*INDEX(Model!$X210:$AB210,MATCH(Model!AK$12+Model!AK$13,Model!$X$14:$AB$14,FALSE))</f>
        <v>0.9</v>
      </c>
      <c r="AL210" s="23">
        <f>INDEX(Model!$R210:$V210,,MATCH(Model!AL$14,Model!$R$14:'Model'!$V$14,FALSE))*INDEX(Model!$X210:$AB210,MATCH(Model!AL$12+Model!AL$13,Model!$X$14:$AB$14,FALSE))</f>
        <v>0.9</v>
      </c>
      <c r="AM210" s="23">
        <f>INDEX(Model!$R210:$V210,,MATCH(Model!AM$14,Model!$R$14:'Model'!$V$14,FALSE))*INDEX(Model!$X210:$AB210,MATCH(Model!AM$12+Model!AM$13,Model!$X$14:$AB$14,FALSE))</f>
        <v>0.9</v>
      </c>
      <c r="AN210" s="23">
        <f>INDEX(Model!$R210:$V210,,MATCH(Model!AN$14,Model!$R$14:'Model'!$V$14,FALSE))*INDEX(Model!$X210:$AB210,MATCH(Model!AN$12+Model!AN$13,Model!$X$14:$AB$14,FALSE))</f>
        <v>0.67500000000000004</v>
      </c>
      <c r="AO210" s="23">
        <f>INDEX(Model!$R210:$V210,,MATCH(Model!AO$14,Model!$R$14:'Model'!$V$14,FALSE))*INDEX(Model!$X210:$AB210,MATCH(Model!AO$12+Model!AO$13,Model!$X$14:$AB$14,FALSE))</f>
        <v>0.95</v>
      </c>
      <c r="AP210" s="23">
        <f>INDEX(Model!$R210:$V210,,MATCH(Model!AP$14,Model!$R$14:'Model'!$V$14,FALSE))*INDEX(Model!$X210:$AB210,MATCH(Model!AP$12+Model!AP$13,Model!$X$14:$AB$14,FALSE))</f>
        <v>0.95</v>
      </c>
      <c r="AQ210" s="23">
        <f>INDEX(Model!$R210:$V210,,MATCH(Model!AQ$14,Model!$R$14:'Model'!$V$14,FALSE))*INDEX(Model!$X210:$AB210,MATCH(Model!AQ$12+Model!AQ$13,Model!$X$14:$AB$14,FALSE))</f>
        <v>0.95</v>
      </c>
      <c r="AR210" s="23">
        <f>INDEX(Model!$R210:$V210,,MATCH(Model!AR$14,Model!$R$14:'Model'!$V$14,FALSE))*INDEX(Model!$X210:$AB210,MATCH(Model!AR$12+Model!AR$13,Model!$X$14:$AB$14,FALSE))</f>
        <v>0.95</v>
      </c>
      <c r="AS210" s="23">
        <f>INDEX(Model!$R210:$V210,,MATCH(Model!AS$14,Model!$R$14:'Model'!$V$14,FALSE))*INDEX(Model!$X210:$AB210,MATCH(Model!AS$12+Model!AS$13,Model!$X$14:$AB$14,FALSE))</f>
        <v>0.71249999999999991</v>
      </c>
      <c r="AT210" s="23">
        <f>INDEX(Model!$R210:$V210,,MATCH(Model!AT$14,Model!$R$14:'Model'!$V$14,FALSE))*INDEX(Model!$X210:$AB210,MATCH(Model!AT$12+Model!AT$13,Model!$X$14:$AB$14,FALSE))</f>
        <v>0.8</v>
      </c>
      <c r="AU210" s="23">
        <f>INDEX(Model!$R210:$V210,,MATCH(Model!AU$14,Model!$R$14:'Model'!$V$14,FALSE))*INDEX(Model!$X210:$AB210,MATCH(Model!AU$12+Model!AU$13,Model!$X$14:$AB$14,FALSE))</f>
        <v>0.8</v>
      </c>
      <c r="AV210" s="23">
        <f>INDEX(Model!$R210:$V210,,MATCH(Model!AV$14,Model!$R$14:'Model'!$V$14,FALSE))*INDEX(Model!$X210:$AB210,MATCH(Model!AV$12+Model!AV$13,Model!$X$14:$AB$14,FALSE))</f>
        <v>0.8</v>
      </c>
      <c r="AW210" s="23">
        <f>INDEX(Model!$R210:$V210,,MATCH(Model!AW$14,Model!$R$14:'Model'!$V$14,FALSE))*INDEX(Model!$X210:$AB210,MATCH(Model!AW$12+Model!AW$13,Model!$X$14:$AB$14,FALSE))</f>
        <v>0.8</v>
      </c>
      <c r="AX210" s="23">
        <f>INDEX(Model!$R210:$V210,,MATCH(Model!AX$14,Model!$R$14:'Model'!$V$14,FALSE))*INDEX(Model!$X210:$AB210,MATCH(Model!AX$12+Model!AX$13,Model!$X$14:$AB$14,FALSE))</f>
        <v>0.60000000000000009</v>
      </c>
      <c r="AY210" s="23">
        <f>INDEX(Model!$R210:$V210,,MATCH(Model!AY$14,Model!$R$14:'Model'!$V$14,FALSE))*INDEX(Model!$X210:$AB210,MATCH(Model!AY$12+Model!AY$13,Model!$X$14:$AB$14,FALSE))</f>
        <v>0.85</v>
      </c>
      <c r="AZ210" s="23">
        <f>INDEX(Model!$R210:$V210,,MATCH(Model!AZ$14,Model!$R$14:'Model'!$V$14,FALSE))*INDEX(Model!$X210:$AB210,MATCH(Model!AZ$12+Model!AZ$13,Model!$X$14:$AB$14,FALSE))</f>
        <v>0.85</v>
      </c>
      <c r="BA210" s="23">
        <f>INDEX(Model!$R210:$V210,,MATCH(Model!BA$14,Model!$R$14:'Model'!$V$14,FALSE))*INDEX(Model!$X210:$AB210,MATCH(Model!BA$12+Model!BA$13,Model!$X$14:$AB$14,FALSE))</f>
        <v>0.85</v>
      </c>
      <c r="BB210" s="23">
        <f>INDEX(Model!$R210:$V210,,MATCH(Model!BB$14,Model!$R$14:'Model'!$V$14,FALSE))*INDEX(Model!$X210:$AB210,MATCH(Model!BB$12+Model!BB$13,Model!$X$14:$AB$14,FALSE))</f>
        <v>0.85</v>
      </c>
      <c r="BC210" s="23">
        <f>INDEX(Model!$R210:$V210,,MATCH(Model!BC$14,Model!$R$14:'Model'!$V$14,FALSE))*INDEX(Model!$X210:$AB210,MATCH(Model!BC$12+Model!BC$13,Model!$X$14:$AB$14,FALSE))</f>
        <v>0.63749999999999996</v>
      </c>
      <c r="BD210" s="60"/>
      <c r="BE210" s="33">
        <f>Model!C210*1%</f>
        <v>117.25022266173123</v>
      </c>
      <c r="BF210" s="1"/>
      <c r="BG210" s="1"/>
      <c r="BH210" s="38">
        <f>IF(Model!$C210&lt;Model!CI$12,Model!CI$13,0)</f>
        <v>0</v>
      </c>
      <c r="BI210" s="38">
        <f>IF(Model!$C210&lt;Model!CJ$12,Model!CJ$13,0)</f>
        <v>0</v>
      </c>
      <c r="BJ210" s="38">
        <f>IF(Model!$C210&lt;Model!CK$12,Model!CK$13,0)</f>
        <v>0</v>
      </c>
      <c r="BK210" s="38">
        <f>IF(Model!$C210&lt;Model!CL$12,Model!CL$13,0)</f>
        <v>0</v>
      </c>
      <c r="BL210" s="38">
        <f>IF(Model!$C210&lt;Model!CM$12,Model!CM$13,0)</f>
        <v>0</v>
      </c>
      <c r="BM210" s="38">
        <f>IF(Model!$C210&lt;Model!CN$12,Model!CN$13,0)</f>
        <v>40</v>
      </c>
      <c r="BN210" s="38">
        <f>IF(Model!$C210&lt;Model!CO$12,Model!CO$13,0)</f>
        <v>40</v>
      </c>
      <c r="BO210" s="38">
        <f>IF(Model!$C210&lt;Model!CP$12,Model!CP$13,0)</f>
        <v>40</v>
      </c>
      <c r="BP210" s="38">
        <f>IF(Model!$C210&lt;Model!CQ$12,Model!CQ$13,0)</f>
        <v>40</v>
      </c>
      <c r="BQ210" s="38">
        <f>IF(Model!$C210&lt;Model!CR$12,Model!CR$13,0)</f>
        <v>40</v>
      </c>
      <c r="BR210" s="38">
        <f>IF(Model!$C210&lt;Model!CS$12,Model!CS$13,0)</f>
        <v>40</v>
      </c>
      <c r="BS210" s="38">
        <f>IF(Model!$C210&lt;Model!CT$12,Model!CT$13,0)</f>
        <v>40</v>
      </c>
      <c r="BT210" s="38">
        <f>IF(Model!$C210&lt;Model!CU$12,Model!CU$13,0)</f>
        <v>40</v>
      </c>
      <c r="BU210" s="38">
        <f>IF(Model!$C210&lt;Model!CV$12,Model!CV$13,0)</f>
        <v>40</v>
      </c>
      <c r="BV210" s="38">
        <f>IF(Model!$C210&lt;Model!CW$12,Model!CW$13,0)</f>
        <v>40</v>
      </c>
      <c r="BW210" s="38">
        <f>IF(Model!$C210&lt;Model!CX$12,Model!CX$13,0)</f>
        <v>60</v>
      </c>
      <c r="BX210" s="38">
        <f>IF(Model!$C210&lt;Model!CY$12,Model!CY$13,0)</f>
        <v>60</v>
      </c>
      <c r="BY210" s="38">
        <f>IF(Model!$C210&lt;Model!CZ$12,Model!CZ$13,0)</f>
        <v>60</v>
      </c>
      <c r="BZ210" s="38">
        <f>IF(Model!$C210&lt;Model!DA$12,Model!DA$13,0)</f>
        <v>60</v>
      </c>
      <c r="CA210" s="38">
        <f>IF(Model!$C210&lt;Model!DB$12,Model!DB$13,0)</f>
        <v>60</v>
      </c>
      <c r="CB210" s="38">
        <f>IF(Model!$C210&lt;Model!DC$12,Model!DC$13,0)</f>
        <v>60</v>
      </c>
      <c r="CC210" s="38">
        <f>IF(Model!$C210&lt;Model!DD$12,Model!DD$13,0)</f>
        <v>60</v>
      </c>
      <c r="CD210" s="38">
        <f>IF(Model!$C210&lt;Model!DE$12,Model!DE$13,0)</f>
        <v>60</v>
      </c>
      <c r="CE210" s="38">
        <f>IF(Model!$C210&lt;Model!DF$12,Model!DF$13,0)</f>
        <v>60</v>
      </c>
      <c r="CF210" s="38">
        <f>IF(Model!$C210&lt;Model!DG$12,Model!DG$13,0)</f>
        <v>60</v>
      </c>
      <c r="CG210" s="1"/>
      <c r="CH210" s="1"/>
      <c r="CI210" s="40">
        <f>Model!$BE210+Model!BH210-50</f>
        <v>67.250222661731229</v>
      </c>
      <c r="CJ210" s="40">
        <f>Model!$BE210+Model!BI210-50</f>
        <v>67.250222661731229</v>
      </c>
      <c r="CK210" s="40">
        <f>Model!$BE210+Model!BJ210-50</f>
        <v>67.250222661731229</v>
      </c>
      <c r="CL210" s="40">
        <f>Model!$BE210+Model!BK210-50</f>
        <v>67.250222661731229</v>
      </c>
      <c r="CM210" s="40">
        <f>Model!$BE210+Model!BL210-50</f>
        <v>67.250222661731229</v>
      </c>
      <c r="CN210" s="40">
        <f>Model!$BE210+Model!BM210-50</f>
        <v>107.25022266173124</v>
      </c>
      <c r="CO210" s="40">
        <f>Model!$BE210+Model!BN210-50</f>
        <v>107.25022266173124</v>
      </c>
      <c r="CP210" s="40">
        <f>Model!$BE210+Model!BO210-50</f>
        <v>107.25022266173124</v>
      </c>
      <c r="CQ210" s="40">
        <f>Model!$BE210+Model!BP210-50</f>
        <v>107.25022266173124</v>
      </c>
      <c r="CR210" s="40">
        <f>Model!$BE210+Model!BQ210-50</f>
        <v>107.25022266173124</v>
      </c>
      <c r="CS210" s="40">
        <f>Model!$BE210+Model!BR210-50</f>
        <v>107.25022266173124</v>
      </c>
      <c r="CT210" s="40">
        <f>Model!$BE210+Model!BS210-50</f>
        <v>107.25022266173124</v>
      </c>
      <c r="CU210" s="40">
        <f>Model!$BE210+Model!BT210-50</f>
        <v>107.25022266173124</v>
      </c>
      <c r="CV210" s="40">
        <f>Model!$BE210+Model!BU210-50</f>
        <v>107.25022266173124</v>
      </c>
      <c r="CW210" s="40">
        <f>Model!$BE210+Model!BV210-50</f>
        <v>107.25022266173124</v>
      </c>
      <c r="CX210" s="40">
        <f>Model!$BE210+Model!BW210-50</f>
        <v>127.25022266173124</v>
      </c>
      <c r="CY210" s="40">
        <f>Model!$BE210+Model!BX210-50</f>
        <v>127.25022266173124</v>
      </c>
      <c r="CZ210" s="40">
        <f>Model!$BE210+Model!BY210-50</f>
        <v>127.25022266173124</v>
      </c>
      <c r="DA210" s="40">
        <f>Model!$BE210+Model!BZ210-50</f>
        <v>127.25022266173124</v>
      </c>
      <c r="DB210" s="40">
        <f>Model!$BE210+Model!CA210-50</f>
        <v>127.25022266173124</v>
      </c>
      <c r="DC210" s="40">
        <f>Model!$BE210+Model!CB210-50</f>
        <v>127.25022266173124</v>
      </c>
      <c r="DD210" s="40">
        <f>Model!$BE210+Model!CC210-50</f>
        <v>127.25022266173124</v>
      </c>
      <c r="DE210" s="40">
        <f>Model!$BE210+Model!CD210-50</f>
        <v>127.25022266173124</v>
      </c>
      <c r="DF210" s="40">
        <f>Model!$BE210+Model!CE210-50</f>
        <v>127.25022266173124</v>
      </c>
      <c r="DG210" s="40">
        <f>Model!$BE210+Model!CF210-50</f>
        <v>127.25022266173124</v>
      </c>
      <c r="DH210" s="36"/>
      <c r="DI210" s="36"/>
      <c r="DJ210" s="40">
        <f>Model!AE210*Model!CI210</f>
        <v>67.250222661731229</v>
      </c>
      <c r="DK210" s="40">
        <f>Model!AF210*Model!CJ210</f>
        <v>67.250222661731229</v>
      </c>
      <c r="DL210" s="40">
        <f>Model!AG210*Model!CK210</f>
        <v>67.250222661731229</v>
      </c>
      <c r="DM210" s="40">
        <f>Model!AH210*Model!CL210</f>
        <v>67.250222661731229</v>
      </c>
      <c r="DN210" s="40">
        <f>Model!AI210*Model!CM210</f>
        <v>50.437666996298418</v>
      </c>
      <c r="DO210" s="40">
        <f>Model!AJ210*Model!CN210</f>
        <v>96.525200395558116</v>
      </c>
      <c r="DP210" s="40">
        <f>Model!AK210*Model!CO210</f>
        <v>96.525200395558116</v>
      </c>
      <c r="DQ210" s="40">
        <f>Model!AL210*Model!CP210</f>
        <v>96.525200395558116</v>
      </c>
      <c r="DR210" s="40">
        <f>Model!AM210*Model!CQ210</f>
        <v>96.525200395558116</v>
      </c>
      <c r="DS210" s="40">
        <f>Model!AN210*Model!CR210</f>
        <v>72.39390029666859</v>
      </c>
      <c r="DT210" s="40">
        <f>Model!AO210*Model!CS210</f>
        <v>101.88771152864467</v>
      </c>
      <c r="DU210" s="40">
        <f>Model!AP210*Model!CT210</f>
        <v>101.88771152864467</v>
      </c>
      <c r="DV210" s="40">
        <f>Model!AQ210*Model!CU210</f>
        <v>101.88771152864467</v>
      </c>
      <c r="DW210" s="40">
        <f>Model!AR210*Model!CV210</f>
        <v>101.88771152864467</v>
      </c>
      <c r="DX210" s="40">
        <f>Model!AS210*Model!CW210</f>
        <v>76.415783646483504</v>
      </c>
      <c r="DY210" s="40">
        <f>Model!AT210*Model!CX210</f>
        <v>101.800178129385</v>
      </c>
      <c r="DZ210" s="40">
        <f>Model!AU210*Model!CY210</f>
        <v>101.800178129385</v>
      </c>
      <c r="EA210" s="40">
        <f>Model!AV210*Model!CZ210</f>
        <v>101.800178129385</v>
      </c>
      <c r="EB210" s="40">
        <f>Model!AW210*Model!DA210</f>
        <v>101.800178129385</v>
      </c>
      <c r="EC210" s="40">
        <f>Model!AX210*Model!DB210</f>
        <v>76.350133597038763</v>
      </c>
      <c r="ED210" s="40">
        <f>Model!AY210*Model!DC210</f>
        <v>108.16268926247156</v>
      </c>
      <c r="EE210" s="40">
        <f>Model!AZ210*Model!DD210</f>
        <v>108.16268926247156</v>
      </c>
      <c r="EF210" s="40">
        <f>Model!BA210*Model!DE210</f>
        <v>108.16268926247156</v>
      </c>
      <c r="EG210" s="40">
        <f>Model!BB210*Model!DF210</f>
        <v>108.16268926247156</v>
      </c>
      <c r="EH210" s="40">
        <f>Model!BC210*Model!DG210</f>
        <v>81.122016946853662</v>
      </c>
      <c r="EI210" s="36"/>
      <c r="EJ210" s="36"/>
      <c r="EK210" s="36"/>
      <c r="EL210" s="36"/>
      <c r="EM210" s="36"/>
      <c r="EN210" s="36"/>
      <c r="EO210" s="36"/>
      <c r="EP210" s="36"/>
      <c r="EQ210" s="36"/>
      <c r="ER210" s="36"/>
      <c r="ES210" s="36"/>
      <c r="ET210" s="36"/>
      <c r="EU210" s="36"/>
    </row>
    <row r="211" spans="1:151">
      <c r="A211">
        <v>1032</v>
      </c>
      <c r="B211" s="29">
        <f>INDEX('Customer Longevity'!$A$7:$A$206,MATCH(Scratch!A211,'Customer Longevity'!$B$7:$B$206,0))</f>
        <v>9.8216913454660322</v>
      </c>
      <c r="C211" s="3">
        <f ca="1">VLOOKUP(A211,'Average Balance'!A:B,2,FALSE)</f>
        <v>7684.2255038929634</v>
      </c>
      <c r="D211" s="3"/>
      <c r="E211" s="29">
        <f>INDEX('Distance to Each Branch'!$C$7:$C$806,MATCH(Scratch!$A211&amp;Scratch!E$14,'Distance to Each Branch'!$K$7:$K$806,0))</f>
        <v>2.5520360293353725</v>
      </c>
      <c r="F211" s="29">
        <f>INDEX('Distance to Each Branch'!$C$7:$C$806,MATCH(Scratch!$A211&amp;Scratch!F$14,'Distance to Each Branch'!$K$7:$K$806,0))</f>
        <v>4.5388527924190356</v>
      </c>
      <c r="G211" s="29">
        <f>INDEX('Distance to Each Branch'!$C$7:$C$806,MATCH(Scratch!$A211&amp;Scratch!G$14,'Distance to Each Branch'!$K$7:$K$806,0))</f>
        <v>4.4858109966091515</v>
      </c>
      <c r="H211" s="29">
        <f>INDEX('Distance to Each Branch'!$C$7:$C$806,MATCH(Scratch!$A211&amp;Scratch!H$14,'Distance to Each Branch'!$K$7:$K$806,0))</f>
        <v>0.72984944020421627</v>
      </c>
      <c r="I211" s="29" t="str">
        <f t="shared" si="29"/>
        <v>Branch D</v>
      </c>
      <c r="K211" s="34">
        <f>MIN(Model!E211:'Model'!H211)</f>
        <v>0.72984944020421627</v>
      </c>
      <c r="L211" s="34">
        <v>0</v>
      </c>
      <c r="M211" s="29">
        <f>IF(Model!E211=Model!$K211,SMALL(Model!$E211:'Model'!$H211,2)-Model!$K211,0)</f>
        <v>0</v>
      </c>
      <c r="N211" s="29">
        <f>IF(Model!F211=Model!$K211,SMALL(Model!$E211:'Model'!$H211,2)-Model!$K211,0)</f>
        <v>0</v>
      </c>
      <c r="O211" s="29">
        <f>IF(Model!G211=Model!$K211,SMALL(Model!$E211:'Model'!$H211,2)-Model!$K211,0)</f>
        <v>0</v>
      </c>
      <c r="P211" s="29">
        <f>IF(Model!H211=Model!$K211,SMALL(Model!$E211:'Model'!$H211,2)-Model!$K211,0)</f>
        <v>1.8221865891311562</v>
      </c>
      <c r="R211" s="23">
        <v>1</v>
      </c>
      <c r="S211" s="23">
        <f>(1-IF(Model!M211=0,0,INDEX('Branch Closure Driven Attrition'!$D$9:$G$12,MATCH(Model!$B211,'Branch Closure Driven Attrition'!$C$9:$C$12,TRUE),MATCH(Model!M211,'Branch Closure Driven Attrition'!$D$8:$G$8,TRUE))))</f>
        <v>1</v>
      </c>
      <c r="T211" s="23">
        <f>(1-IF(Model!N211=0,0,INDEX('Branch Closure Driven Attrition'!$D$9:$G$12,MATCH(Model!$B211,'Branch Closure Driven Attrition'!$C$9:$C$12,TRUE),MATCH(Model!N211,'Branch Closure Driven Attrition'!$D$8:$G$8,TRUE))))</f>
        <v>1</v>
      </c>
      <c r="U211" s="23">
        <f>(1-IF(Model!O211=0,0,INDEX('Branch Closure Driven Attrition'!$D$9:$G$12,MATCH(Model!$B211,'Branch Closure Driven Attrition'!$C$9:$C$12,TRUE),MATCH(Model!O211,'Branch Closure Driven Attrition'!$D$8:$G$8,TRUE))))</f>
        <v>1</v>
      </c>
      <c r="V211" s="23">
        <f>(1-IF(Model!P211=0,0,INDEX('Branch Closure Driven Attrition'!$D$9:$G$12,MATCH(Model!$B211,'Branch Closure Driven Attrition'!$C$9:$C$12,TRUE),MATCH(Model!P211,'Branch Closure Driven Attrition'!$D$8:$G$8,TRUE))))</f>
        <v>0.65</v>
      </c>
      <c r="W211" s="29"/>
      <c r="X211" s="23">
        <f>Model!R211</f>
        <v>1</v>
      </c>
      <c r="Y211" s="23">
        <f>IF(Model!$C211&lt;'Fee Driven Attrition'!$I$8,1-IF(Model!Y$13='Fee Driven Attrition'!$J$7,'Fee Driven Attrition'!$J$8,'Fee Driven Attrition'!$K$8),1)</f>
        <v>0.9</v>
      </c>
      <c r="Z211" s="23">
        <f>IF(Model!$C211&lt;'Fee Driven Attrition'!$I$9,1-IF(Model!Z$13='Fee Driven Attrition'!$J$7,'Fee Driven Attrition'!$J$9,'Fee Driven Attrition'!$K$9),1)</f>
        <v>0.95</v>
      </c>
      <c r="AA211" s="23">
        <f>IF(Model!$C211&lt;'Fee Driven Attrition'!$I$8,1-IF(Model!AA$13='Fee Driven Attrition'!$J$7,'Fee Driven Attrition'!$J$8,'Fee Driven Attrition'!$K$8),1)</f>
        <v>0.8</v>
      </c>
      <c r="AB211" s="23">
        <f>IF(Model!$C211&lt;'Fee Driven Attrition'!$I$9,1-IF(Model!AB$13='Fee Driven Attrition'!$J$7,'Fee Driven Attrition'!$J$9,'Fee Driven Attrition'!$K$9),1)</f>
        <v>0.85</v>
      </c>
      <c r="AC211" s="29"/>
      <c r="AD211" s="23"/>
      <c r="AE211" s="23">
        <f>INDEX(Model!$R211:$V211,,MATCH(Model!AE$14,Model!$R$14:'Model'!$V$14,FALSE))*INDEX(Model!$X211:$AB211,MATCH(Model!AE$12+Model!AE$13,Model!$X$14:$AB$14,FALSE))</f>
        <v>1</v>
      </c>
      <c r="AF211" s="23">
        <f>INDEX(Model!$R211:$V211,,MATCH(Model!AF$14,Model!$R$14:'Model'!$V$14,FALSE))*INDEX(Model!$X211:$AB211,MATCH(Model!AF$12+Model!AF$13,Model!$X$14:$AB$14,FALSE))</f>
        <v>1</v>
      </c>
      <c r="AG211" s="23">
        <f>INDEX(Model!$R211:$V211,,MATCH(Model!AG$14,Model!$R$14:'Model'!$V$14,FALSE))*INDEX(Model!$X211:$AB211,MATCH(Model!AG$12+Model!AG$13,Model!$X$14:$AB$14,FALSE))</f>
        <v>1</v>
      </c>
      <c r="AH211" s="23">
        <f>INDEX(Model!$R211:$V211,,MATCH(Model!AH$14,Model!$R$14:'Model'!$V$14,FALSE))*INDEX(Model!$X211:$AB211,MATCH(Model!AH$12+Model!AH$13,Model!$X$14:$AB$14,FALSE))</f>
        <v>1</v>
      </c>
      <c r="AI211" s="23">
        <f>INDEX(Model!$R211:$V211,,MATCH(Model!AI$14,Model!$R$14:'Model'!$V$14,FALSE))*INDEX(Model!$X211:$AB211,MATCH(Model!AI$12+Model!AI$13,Model!$X$14:$AB$14,FALSE))</f>
        <v>0.65</v>
      </c>
      <c r="AJ211" s="23">
        <f>INDEX(Model!$R211:$V211,,MATCH(Model!AJ$14,Model!$R$14:'Model'!$V$14,FALSE))*INDEX(Model!$X211:$AB211,MATCH(Model!AJ$12+Model!AJ$13,Model!$X$14:$AB$14,FALSE))</f>
        <v>0.9</v>
      </c>
      <c r="AK211" s="23">
        <f>INDEX(Model!$R211:$V211,,MATCH(Model!AK$14,Model!$R$14:'Model'!$V$14,FALSE))*INDEX(Model!$X211:$AB211,MATCH(Model!AK$12+Model!AK$13,Model!$X$14:$AB$14,FALSE))</f>
        <v>0.9</v>
      </c>
      <c r="AL211" s="23">
        <f>INDEX(Model!$R211:$V211,,MATCH(Model!AL$14,Model!$R$14:'Model'!$V$14,FALSE))*INDEX(Model!$X211:$AB211,MATCH(Model!AL$12+Model!AL$13,Model!$X$14:$AB$14,FALSE))</f>
        <v>0.9</v>
      </c>
      <c r="AM211" s="23">
        <f>INDEX(Model!$R211:$V211,,MATCH(Model!AM$14,Model!$R$14:'Model'!$V$14,FALSE))*INDEX(Model!$X211:$AB211,MATCH(Model!AM$12+Model!AM$13,Model!$X$14:$AB$14,FALSE))</f>
        <v>0.9</v>
      </c>
      <c r="AN211" s="23">
        <f>INDEX(Model!$R211:$V211,,MATCH(Model!AN$14,Model!$R$14:'Model'!$V$14,FALSE))*INDEX(Model!$X211:$AB211,MATCH(Model!AN$12+Model!AN$13,Model!$X$14:$AB$14,FALSE))</f>
        <v>0.58500000000000008</v>
      </c>
      <c r="AO211" s="23">
        <f>INDEX(Model!$R211:$V211,,MATCH(Model!AO$14,Model!$R$14:'Model'!$V$14,FALSE))*INDEX(Model!$X211:$AB211,MATCH(Model!AO$12+Model!AO$13,Model!$X$14:$AB$14,FALSE))</f>
        <v>0.95</v>
      </c>
      <c r="AP211" s="23">
        <f>INDEX(Model!$R211:$V211,,MATCH(Model!AP$14,Model!$R$14:'Model'!$V$14,FALSE))*INDEX(Model!$X211:$AB211,MATCH(Model!AP$12+Model!AP$13,Model!$X$14:$AB$14,FALSE))</f>
        <v>0.95</v>
      </c>
      <c r="AQ211" s="23">
        <f>INDEX(Model!$R211:$V211,,MATCH(Model!AQ$14,Model!$R$14:'Model'!$V$14,FALSE))*INDEX(Model!$X211:$AB211,MATCH(Model!AQ$12+Model!AQ$13,Model!$X$14:$AB$14,FALSE))</f>
        <v>0.95</v>
      </c>
      <c r="AR211" s="23">
        <f>INDEX(Model!$R211:$V211,,MATCH(Model!AR$14,Model!$R$14:'Model'!$V$14,FALSE))*INDEX(Model!$X211:$AB211,MATCH(Model!AR$12+Model!AR$13,Model!$X$14:$AB$14,FALSE))</f>
        <v>0.95</v>
      </c>
      <c r="AS211" s="23">
        <f>INDEX(Model!$R211:$V211,,MATCH(Model!AS$14,Model!$R$14:'Model'!$V$14,FALSE))*INDEX(Model!$X211:$AB211,MATCH(Model!AS$12+Model!AS$13,Model!$X$14:$AB$14,FALSE))</f>
        <v>0.61749999999999994</v>
      </c>
      <c r="AT211" s="23">
        <f>INDEX(Model!$R211:$V211,,MATCH(Model!AT$14,Model!$R$14:'Model'!$V$14,FALSE))*INDEX(Model!$X211:$AB211,MATCH(Model!AT$12+Model!AT$13,Model!$X$14:$AB$14,FALSE))</f>
        <v>0.8</v>
      </c>
      <c r="AU211" s="23">
        <f>INDEX(Model!$R211:$V211,,MATCH(Model!AU$14,Model!$R$14:'Model'!$V$14,FALSE))*INDEX(Model!$X211:$AB211,MATCH(Model!AU$12+Model!AU$13,Model!$X$14:$AB$14,FALSE))</f>
        <v>0.8</v>
      </c>
      <c r="AV211" s="23">
        <f>INDEX(Model!$R211:$V211,,MATCH(Model!AV$14,Model!$R$14:'Model'!$V$14,FALSE))*INDEX(Model!$X211:$AB211,MATCH(Model!AV$12+Model!AV$13,Model!$X$14:$AB$14,FALSE))</f>
        <v>0.8</v>
      </c>
      <c r="AW211" s="23">
        <f>INDEX(Model!$R211:$V211,,MATCH(Model!AW$14,Model!$R$14:'Model'!$V$14,FALSE))*INDEX(Model!$X211:$AB211,MATCH(Model!AW$12+Model!AW$13,Model!$X$14:$AB$14,FALSE))</f>
        <v>0.8</v>
      </c>
      <c r="AX211" s="23">
        <f>INDEX(Model!$R211:$V211,,MATCH(Model!AX$14,Model!$R$14:'Model'!$V$14,FALSE))*INDEX(Model!$X211:$AB211,MATCH(Model!AX$12+Model!AX$13,Model!$X$14:$AB$14,FALSE))</f>
        <v>0.52</v>
      </c>
      <c r="AY211" s="23">
        <f>INDEX(Model!$R211:$V211,,MATCH(Model!AY$14,Model!$R$14:'Model'!$V$14,FALSE))*INDEX(Model!$X211:$AB211,MATCH(Model!AY$12+Model!AY$13,Model!$X$14:$AB$14,FALSE))</f>
        <v>0.85</v>
      </c>
      <c r="AZ211" s="23">
        <f>INDEX(Model!$R211:$V211,,MATCH(Model!AZ$14,Model!$R$14:'Model'!$V$14,FALSE))*INDEX(Model!$X211:$AB211,MATCH(Model!AZ$12+Model!AZ$13,Model!$X$14:$AB$14,FALSE))</f>
        <v>0.85</v>
      </c>
      <c r="BA211" s="23">
        <f>INDEX(Model!$R211:$V211,,MATCH(Model!BA$14,Model!$R$14:'Model'!$V$14,FALSE))*INDEX(Model!$X211:$AB211,MATCH(Model!BA$12+Model!BA$13,Model!$X$14:$AB$14,FALSE))</f>
        <v>0.85</v>
      </c>
      <c r="BB211" s="23">
        <f>INDEX(Model!$R211:$V211,,MATCH(Model!BB$14,Model!$R$14:'Model'!$V$14,FALSE))*INDEX(Model!$X211:$AB211,MATCH(Model!BB$12+Model!BB$13,Model!$X$14:$AB$14,FALSE))</f>
        <v>0.85</v>
      </c>
      <c r="BC211" s="23">
        <f>INDEX(Model!$R211:$V211,,MATCH(Model!BC$14,Model!$R$14:'Model'!$V$14,FALSE))*INDEX(Model!$X211:$AB211,MATCH(Model!BC$12+Model!BC$13,Model!$X$14:$AB$14,FALSE))</f>
        <v>0.55249999999999999</v>
      </c>
      <c r="BD211" s="60"/>
      <c r="BE211" s="33">
        <f>Model!C211*1%</f>
        <v>76.842255038929636</v>
      </c>
      <c r="BF211" s="1"/>
      <c r="BG211" s="1"/>
      <c r="BH211" s="38">
        <f>IF(Model!$C211&lt;Model!CI$12,Model!CI$13,0)</f>
        <v>0</v>
      </c>
      <c r="BI211" s="38">
        <f>IF(Model!$C211&lt;Model!CJ$12,Model!CJ$13,0)</f>
        <v>0</v>
      </c>
      <c r="BJ211" s="38">
        <f>IF(Model!$C211&lt;Model!CK$12,Model!CK$13,0)</f>
        <v>0</v>
      </c>
      <c r="BK211" s="38">
        <f>IF(Model!$C211&lt;Model!CL$12,Model!CL$13,0)</f>
        <v>0</v>
      </c>
      <c r="BL211" s="38">
        <f>IF(Model!$C211&lt;Model!CM$12,Model!CM$13,0)</f>
        <v>0</v>
      </c>
      <c r="BM211" s="38">
        <f>IF(Model!$C211&lt;Model!CN$12,Model!CN$13,0)</f>
        <v>40</v>
      </c>
      <c r="BN211" s="38">
        <f>IF(Model!$C211&lt;Model!CO$12,Model!CO$13,0)</f>
        <v>40</v>
      </c>
      <c r="BO211" s="38">
        <f>IF(Model!$C211&lt;Model!CP$12,Model!CP$13,0)</f>
        <v>40</v>
      </c>
      <c r="BP211" s="38">
        <f>IF(Model!$C211&lt;Model!CQ$12,Model!CQ$13,0)</f>
        <v>40</v>
      </c>
      <c r="BQ211" s="38">
        <f>IF(Model!$C211&lt;Model!CR$12,Model!CR$13,0)</f>
        <v>40</v>
      </c>
      <c r="BR211" s="38">
        <f>IF(Model!$C211&lt;Model!CS$12,Model!CS$13,0)</f>
        <v>40</v>
      </c>
      <c r="BS211" s="38">
        <f>IF(Model!$C211&lt;Model!CT$12,Model!CT$13,0)</f>
        <v>40</v>
      </c>
      <c r="BT211" s="38">
        <f>IF(Model!$C211&lt;Model!CU$12,Model!CU$13,0)</f>
        <v>40</v>
      </c>
      <c r="BU211" s="38">
        <f>IF(Model!$C211&lt;Model!CV$12,Model!CV$13,0)</f>
        <v>40</v>
      </c>
      <c r="BV211" s="38">
        <f>IF(Model!$C211&lt;Model!CW$12,Model!CW$13,0)</f>
        <v>40</v>
      </c>
      <c r="BW211" s="38">
        <f>IF(Model!$C211&lt;Model!CX$12,Model!CX$13,0)</f>
        <v>60</v>
      </c>
      <c r="BX211" s="38">
        <f>IF(Model!$C211&lt;Model!CY$12,Model!CY$13,0)</f>
        <v>60</v>
      </c>
      <c r="BY211" s="38">
        <f>IF(Model!$C211&lt;Model!CZ$12,Model!CZ$13,0)</f>
        <v>60</v>
      </c>
      <c r="BZ211" s="38">
        <f>IF(Model!$C211&lt;Model!DA$12,Model!DA$13,0)</f>
        <v>60</v>
      </c>
      <c r="CA211" s="38">
        <f>IF(Model!$C211&lt;Model!DB$12,Model!DB$13,0)</f>
        <v>60</v>
      </c>
      <c r="CB211" s="38">
        <f>IF(Model!$C211&lt;Model!DC$12,Model!DC$13,0)</f>
        <v>60</v>
      </c>
      <c r="CC211" s="38">
        <f>IF(Model!$C211&lt;Model!DD$12,Model!DD$13,0)</f>
        <v>60</v>
      </c>
      <c r="CD211" s="38">
        <f>IF(Model!$C211&lt;Model!DE$12,Model!DE$13,0)</f>
        <v>60</v>
      </c>
      <c r="CE211" s="38">
        <f>IF(Model!$C211&lt;Model!DF$12,Model!DF$13,0)</f>
        <v>60</v>
      </c>
      <c r="CF211" s="38">
        <f>IF(Model!$C211&lt;Model!DG$12,Model!DG$13,0)</f>
        <v>60</v>
      </c>
      <c r="CG211" s="1"/>
      <c r="CH211" s="1"/>
      <c r="CI211" s="40">
        <f>Model!$BE211+Model!BH211-50</f>
        <v>26.842255038929636</v>
      </c>
      <c r="CJ211" s="40">
        <f>Model!$BE211+Model!BI211-50</f>
        <v>26.842255038929636</v>
      </c>
      <c r="CK211" s="40">
        <f>Model!$BE211+Model!BJ211-50</f>
        <v>26.842255038929636</v>
      </c>
      <c r="CL211" s="40">
        <f>Model!$BE211+Model!BK211-50</f>
        <v>26.842255038929636</v>
      </c>
      <c r="CM211" s="40">
        <f>Model!$BE211+Model!BL211-50</f>
        <v>26.842255038929636</v>
      </c>
      <c r="CN211" s="40">
        <f>Model!$BE211+Model!BM211-50</f>
        <v>66.842255038929636</v>
      </c>
      <c r="CO211" s="40">
        <f>Model!$BE211+Model!BN211-50</f>
        <v>66.842255038929636</v>
      </c>
      <c r="CP211" s="40">
        <f>Model!$BE211+Model!BO211-50</f>
        <v>66.842255038929636</v>
      </c>
      <c r="CQ211" s="40">
        <f>Model!$BE211+Model!BP211-50</f>
        <v>66.842255038929636</v>
      </c>
      <c r="CR211" s="40">
        <f>Model!$BE211+Model!BQ211-50</f>
        <v>66.842255038929636</v>
      </c>
      <c r="CS211" s="40">
        <f>Model!$BE211+Model!BR211-50</f>
        <v>66.842255038929636</v>
      </c>
      <c r="CT211" s="40">
        <f>Model!$BE211+Model!BS211-50</f>
        <v>66.842255038929636</v>
      </c>
      <c r="CU211" s="40">
        <f>Model!$BE211+Model!BT211-50</f>
        <v>66.842255038929636</v>
      </c>
      <c r="CV211" s="40">
        <f>Model!$BE211+Model!BU211-50</f>
        <v>66.842255038929636</v>
      </c>
      <c r="CW211" s="40">
        <f>Model!$BE211+Model!BV211-50</f>
        <v>66.842255038929636</v>
      </c>
      <c r="CX211" s="40">
        <f>Model!$BE211+Model!BW211-50</f>
        <v>86.842255038929636</v>
      </c>
      <c r="CY211" s="40">
        <f>Model!$BE211+Model!BX211-50</f>
        <v>86.842255038929636</v>
      </c>
      <c r="CZ211" s="40">
        <f>Model!$BE211+Model!BY211-50</f>
        <v>86.842255038929636</v>
      </c>
      <c r="DA211" s="40">
        <f>Model!$BE211+Model!BZ211-50</f>
        <v>86.842255038929636</v>
      </c>
      <c r="DB211" s="40">
        <f>Model!$BE211+Model!CA211-50</f>
        <v>86.842255038929636</v>
      </c>
      <c r="DC211" s="40">
        <f>Model!$BE211+Model!CB211-50</f>
        <v>86.842255038929636</v>
      </c>
      <c r="DD211" s="40">
        <f>Model!$BE211+Model!CC211-50</f>
        <v>86.842255038929636</v>
      </c>
      <c r="DE211" s="40">
        <f>Model!$BE211+Model!CD211-50</f>
        <v>86.842255038929636</v>
      </c>
      <c r="DF211" s="40">
        <f>Model!$BE211+Model!CE211-50</f>
        <v>86.842255038929636</v>
      </c>
      <c r="DG211" s="40">
        <f>Model!$BE211+Model!CF211-50</f>
        <v>86.842255038929636</v>
      </c>
      <c r="DH211" s="36"/>
      <c r="DI211" s="36"/>
      <c r="DJ211" s="40">
        <f>Model!AE211*Model!CI211</f>
        <v>26.842255038929636</v>
      </c>
      <c r="DK211" s="40">
        <f>Model!AF211*Model!CJ211</f>
        <v>26.842255038929636</v>
      </c>
      <c r="DL211" s="40">
        <f>Model!AG211*Model!CK211</f>
        <v>26.842255038929636</v>
      </c>
      <c r="DM211" s="40">
        <f>Model!AH211*Model!CL211</f>
        <v>26.842255038929636</v>
      </c>
      <c r="DN211" s="40">
        <f>Model!AI211*Model!CM211</f>
        <v>17.447465775304263</v>
      </c>
      <c r="DO211" s="40">
        <f>Model!AJ211*Model!CN211</f>
        <v>60.158029535036675</v>
      </c>
      <c r="DP211" s="40">
        <f>Model!AK211*Model!CO211</f>
        <v>60.158029535036675</v>
      </c>
      <c r="DQ211" s="40">
        <f>Model!AL211*Model!CP211</f>
        <v>60.158029535036675</v>
      </c>
      <c r="DR211" s="40">
        <f>Model!AM211*Model!CQ211</f>
        <v>60.158029535036675</v>
      </c>
      <c r="DS211" s="40">
        <f>Model!AN211*Model!CR211</f>
        <v>39.102719197773844</v>
      </c>
      <c r="DT211" s="40">
        <f>Model!AO211*Model!CS211</f>
        <v>63.500142286983149</v>
      </c>
      <c r="DU211" s="40">
        <f>Model!AP211*Model!CT211</f>
        <v>63.500142286983149</v>
      </c>
      <c r="DV211" s="40">
        <f>Model!AQ211*Model!CU211</f>
        <v>63.500142286983149</v>
      </c>
      <c r="DW211" s="40">
        <f>Model!AR211*Model!CV211</f>
        <v>63.500142286983149</v>
      </c>
      <c r="DX211" s="40">
        <f>Model!AS211*Model!CW211</f>
        <v>41.275092486539045</v>
      </c>
      <c r="DY211" s="40">
        <f>Model!AT211*Model!CX211</f>
        <v>69.473804031143715</v>
      </c>
      <c r="DZ211" s="40">
        <f>Model!AU211*Model!CY211</f>
        <v>69.473804031143715</v>
      </c>
      <c r="EA211" s="40">
        <f>Model!AV211*Model!CZ211</f>
        <v>69.473804031143715</v>
      </c>
      <c r="EB211" s="40">
        <f>Model!AW211*Model!DA211</f>
        <v>69.473804031143715</v>
      </c>
      <c r="EC211" s="40">
        <f>Model!AX211*Model!DB211</f>
        <v>45.157972620243413</v>
      </c>
      <c r="ED211" s="40">
        <f>Model!AY211*Model!DC211</f>
        <v>73.815916783090188</v>
      </c>
      <c r="EE211" s="40">
        <f>Model!AZ211*Model!DD211</f>
        <v>73.815916783090188</v>
      </c>
      <c r="EF211" s="40">
        <f>Model!BA211*Model!DE211</f>
        <v>73.815916783090188</v>
      </c>
      <c r="EG211" s="40">
        <f>Model!BB211*Model!DF211</f>
        <v>73.815916783090188</v>
      </c>
      <c r="EH211" s="40">
        <f>Model!BC211*Model!DG211</f>
        <v>47.980345909008626</v>
      </c>
      <c r="ES211" s="36"/>
      <c r="ET211" s="36"/>
      <c r="EU211" s="36"/>
    </row>
    <row r="212" spans="1:151">
      <c r="A212">
        <v>1079</v>
      </c>
      <c r="B212" s="29">
        <f>INDEX('Customer Longevity'!$A$7:$A$206,MATCH(Scratch!A212,'Customer Longevity'!$B$7:$B$206,0))</f>
        <v>3.5834552066189005</v>
      </c>
      <c r="C212" s="3">
        <f ca="1">VLOOKUP(A212,'Average Balance'!A:B,2,FALSE)</f>
        <v>8961.6348524028836</v>
      </c>
      <c r="D212" s="3"/>
      <c r="E212" s="29">
        <f>INDEX('Distance to Each Branch'!$C$7:$C$806,MATCH(Scratch!$A212&amp;Scratch!E$14,'Distance to Each Branch'!$K$7:$K$806,0))</f>
        <v>3.2850323422426926</v>
      </c>
      <c r="F212" s="29">
        <f>INDEX('Distance to Each Branch'!$C$7:$C$806,MATCH(Scratch!$A212&amp;Scratch!F$14,'Distance to Each Branch'!$K$7:$K$806,0))</f>
        <v>3.3627809196738965</v>
      </c>
      <c r="G212" s="29">
        <f>INDEX('Distance to Each Branch'!$C$7:$C$806,MATCH(Scratch!$A212&amp;Scratch!G$14,'Distance to Each Branch'!$K$7:$K$806,0))</f>
        <v>3.7146473220634038</v>
      </c>
      <c r="H212" s="29">
        <f>INDEX('Distance to Each Branch'!$C$7:$C$806,MATCH(Scratch!$A212&amp;Scratch!H$14,'Distance to Each Branch'!$K$7:$K$806,0))</f>
        <v>2.5152021177636499</v>
      </c>
      <c r="I212" s="29" t="str">
        <f t="shared" si="29"/>
        <v>Branch D</v>
      </c>
      <c r="K212" s="34">
        <f>MIN(Model!E212:'Model'!H212)</f>
        <v>2.5152021177636499</v>
      </c>
      <c r="L212" s="34">
        <v>0</v>
      </c>
      <c r="M212" s="29">
        <f>IF(Model!E212=Model!$K212,SMALL(Model!$E212:'Model'!$H212,2)-Model!$K212,0)</f>
        <v>0</v>
      </c>
      <c r="N212" s="29">
        <f>IF(Model!F212=Model!$K212,SMALL(Model!$E212:'Model'!$H212,2)-Model!$K212,0)</f>
        <v>0</v>
      </c>
      <c r="O212" s="29">
        <f>IF(Model!G212=Model!$K212,SMALL(Model!$E212:'Model'!$H212,2)-Model!$K212,0)</f>
        <v>0</v>
      </c>
      <c r="P212" s="29">
        <f>IF(Model!H212=Model!$K212,SMALL(Model!$E212:'Model'!$H212,2)-Model!$K212,0)</f>
        <v>0.7698302244790427</v>
      </c>
      <c r="R212" s="23">
        <v>1</v>
      </c>
      <c r="S212" s="23">
        <f>(1-IF(Model!M212=0,0,INDEX('Branch Closure Driven Attrition'!$D$9:$G$12,MATCH(Model!$B212,'Branch Closure Driven Attrition'!$C$9:$C$12,TRUE),MATCH(Model!M212,'Branch Closure Driven Attrition'!$D$8:$G$8,TRUE))))</f>
        <v>1</v>
      </c>
      <c r="T212" s="23">
        <f>(1-IF(Model!N212=0,0,INDEX('Branch Closure Driven Attrition'!$D$9:$G$12,MATCH(Model!$B212,'Branch Closure Driven Attrition'!$C$9:$C$12,TRUE),MATCH(Model!N212,'Branch Closure Driven Attrition'!$D$8:$G$8,TRUE))))</f>
        <v>1</v>
      </c>
      <c r="U212" s="23">
        <f>(1-IF(Model!O212=0,0,INDEX('Branch Closure Driven Attrition'!$D$9:$G$12,MATCH(Model!$B212,'Branch Closure Driven Attrition'!$C$9:$C$12,TRUE),MATCH(Model!O212,'Branch Closure Driven Attrition'!$D$8:$G$8,TRUE))))</f>
        <v>1</v>
      </c>
      <c r="V212" s="23">
        <f>(1-IF(Model!P212=0,0,INDEX('Branch Closure Driven Attrition'!$D$9:$G$12,MATCH(Model!$B212,'Branch Closure Driven Attrition'!$C$9:$C$12,TRUE),MATCH(Model!P212,'Branch Closure Driven Attrition'!$D$8:$G$8,TRUE))))</f>
        <v>0.65</v>
      </c>
      <c r="W212" s="29"/>
      <c r="X212" s="23">
        <f>Model!R212</f>
        <v>1</v>
      </c>
      <c r="Y212" s="23">
        <f>IF(Model!$C212&lt;'Fee Driven Attrition'!$I$8,1-IF(Model!Y$13='Fee Driven Attrition'!$J$7,'Fee Driven Attrition'!$J$8,'Fee Driven Attrition'!$K$8),1)</f>
        <v>0.9</v>
      </c>
      <c r="Z212" s="23">
        <f>IF(Model!$C212&lt;'Fee Driven Attrition'!$I$9,1-IF(Model!Z$13='Fee Driven Attrition'!$J$7,'Fee Driven Attrition'!$J$9,'Fee Driven Attrition'!$K$9),1)</f>
        <v>0.95</v>
      </c>
      <c r="AA212" s="23">
        <f>IF(Model!$C212&lt;'Fee Driven Attrition'!$I$8,1-IF(Model!AA$13='Fee Driven Attrition'!$J$7,'Fee Driven Attrition'!$J$8,'Fee Driven Attrition'!$K$8),1)</f>
        <v>0.8</v>
      </c>
      <c r="AB212" s="23">
        <f>IF(Model!$C212&lt;'Fee Driven Attrition'!$I$9,1-IF(Model!AB$13='Fee Driven Attrition'!$J$7,'Fee Driven Attrition'!$J$9,'Fee Driven Attrition'!$K$9),1)</f>
        <v>0.85</v>
      </c>
      <c r="AC212" s="29"/>
      <c r="AD212" s="23"/>
      <c r="AE212" s="23">
        <f>INDEX(Model!$R212:$V212,,MATCH(Model!AE$14,Model!$R$14:'Model'!$V$14,FALSE))*INDEX(Model!$X212:$AB212,MATCH(Model!AE$12+Model!AE$13,Model!$X$14:$AB$14,FALSE))</f>
        <v>1</v>
      </c>
      <c r="AF212" s="23">
        <f>INDEX(Model!$R212:$V212,,MATCH(Model!AF$14,Model!$R$14:'Model'!$V$14,FALSE))*INDEX(Model!$X212:$AB212,MATCH(Model!AF$12+Model!AF$13,Model!$X$14:$AB$14,FALSE))</f>
        <v>1</v>
      </c>
      <c r="AG212" s="23">
        <f>INDEX(Model!$R212:$V212,,MATCH(Model!AG$14,Model!$R$14:'Model'!$V$14,FALSE))*INDEX(Model!$X212:$AB212,MATCH(Model!AG$12+Model!AG$13,Model!$X$14:$AB$14,FALSE))</f>
        <v>1</v>
      </c>
      <c r="AH212" s="23">
        <f>INDEX(Model!$R212:$V212,,MATCH(Model!AH$14,Model!$R$14:'Model'!$V$14,FALSE))*INDEX(Model!$X212:$AB212,MATCH(Model!AH$12+Model!AH$13,Model!$X$14:$AB$14,FALSE))</f>
        <v>1</v>
      </c>
      <c r="AI212" s="23">
        <f>INDEX(Model!$R212:$V212,,MATCH(Model!AI$14,Model!$R$14:'Model'!$V$14,FALSE))*INDEX(Model!$X212:$AB212,MATCH(Model!AI$12+Model!AI$13,Model!$X$14:$AB$14,FALSE))</f>
        <v>0.65</v>
      </c>
      <c r="AJ212" s="23">
        <f>INDEX(Model!$R212:$V212,,MATCH(Model!AJ$14,Model!$R$14:'Model'!$V$14,FALSE))*INDEX(Model!$X212:$AB212,MATCH(Model!AJ$12+Model!AJ$13,Model!$X$14:$AB$14,FALSE))</f>
        <v>0.9</v>
      </c>
      <c r="AK212" s="23">
        <f>INDEX(Model!$R212:$V212,,MATCH(Model!AK$14,Model!$R$14:'Model'!$V$14,FALSE))*INDEX(Model!$X212:$AB212,MATCH(Model!AK$12+Model!AK$13,Model!$X$14:$AB$14,FALSE))</f>
        <v>0.9</v>
      </c>
      <c r="AL212" s="23">
        <f>INDEX(Model!$R212:$V212,,MATCH(Model!AL$14,Model!$R$14:'Model'!$V$14,FALSE))*INDEX(Model!$X212:$AB212,MATCH(Model!AL$12+Model!AL$13,Model!$X$14:$AB$14,FALSE))</f>
        <v>0.9</v>
      </c>
      <c r="AM212" s="23">
        <f>INDEX(Model!$R212:$V212,,MATCH(Model!AM$14,Model!$R$14:'Model'!$V$14,FALSE))*INDEX(Model!$X212:$AB212,MATCH(Model!AM$12+Model!AM$13,Model!$X$14:$AB$14,FALSE))</f>
        <v>0.9</v>
      </c>
      <c r="AN212" s="23">
        <f>INDEX(Model!$R212:$V212,,MATCH(Model!AN$14,Model!$R$14:'Model'!$V$14,FALSE))*INDEX(Model!$X212:$AB212,MATCH(Model!AN$12+Model!AN$13,Model!$X$14:$AB$14,FALSE))</f>
        <v>0.58500000000000008</v>
      </c>
      <c r="AO212" s="23">
        <f>INDEX(Model!$R212:$V212,,MATCH(Model!AO$14,Model!$R$14:'Model'!$V$14,FALSE))*INDEX(Model!$X212:$AB212,MATCH(Model!AO$12+Model!AO$13,Model!$X$14:$AB$14,FALSE))</f>
        <v>0.95</v>
      </c>
      <c r="AP212" s="23">
        <f>INDEX(Model!$R212:$V212,,MATCH(Model!AP$14,Model!$R$14:'Model'!$V$14,FALSE))*INDEX(Model!$X212:$AB212,MATCH(Model!AP$12+Model!AP$13,Model!$X$14:$AB$14,FALSE))</f>
        <v>0.95</v>
      </c>
      <c r="AQ212" s="23">
        <f>INDEX(Model!$R212:$V212,,MATCH(Model!AQ$14,Model!$R$14:'Model'!$V$14,FALSE))*INDEX(Model!$X212:$AB212,MATCH(Model!AQ$12+Model!AQ$13,Model!$X$14:$AB$14,FALSE))</f>
        <v>0.95</v>
      </c>
      <c r="AR212" s="23">
        <f>INDEX(Model!$R212:$V212,,MATCH(Model!AR$14,Model!$R$14:'Model'!$V$14,FALSE))*INDEX(Model!$X212:$AB212,MATCH(Model!AR$12+Model!AR$13,Model!$X$14:$AB$14,FALSE))</f>
        <v>0.95</v>
      </c>
      <c r="AS212" s="23">
        <f>INDEX(Model!$R212:$V212,,MATCH(Model!AS$14,Model!$R$14:'Model'!$V$14,FALSE))*INDEX(Model!$X212:$AB212,MATCH(Model!AS$12+Model!AS$13,Model!$X$14:$AB$14,FALSE))</f>
        <v>0.61749999999999994</v>
      </c>
      <c r="AT212" s="23">
        <f>INDEX(Model!$R212:$V212,,MATCH(Model!AT$14,Model!$R$14:'Model'!$V$14,FALSE))*INDEX(Model!$X212:$AB212,MATCH(Model!AT$12+Model!AT$13,Model!$X$14:$AB$14,FALSE))</f>
        <v>0.8</v>
      </c>
      <c r="AU212" s="23">
        <f>INDEX(Model!$R212:$V212,,MATCH(Model!AU$14,Model!$R$14:'Model'!$V$14,FALSE))*INDEX(Model!$X212:$AB212,MATCH(Model!AU$12+Model!AU$13,Model!$X$14:$AB$14,FALSE))</f>
        <v>0.8</v>
      </c>
      <c r="AV212" s="23">
        <f>INDEX(Model!$R212:$V212,,MATCH(Model!AV$14,Model!$R$14:'Model'!$V$14,FALSE))*INDEX(Model!$X212:$AB212,MATCH(Model!AV$12+Model!AV$13,Model!$X$14:$AB$14,FALSE))</f>
        <v>0.8</v>
      </c>
      <c r="AW212" s="23">
        <f>INDEX(Model!$R212:$V212,,MATCH(Model!AW$14,Model!$R$14:'Model'!$V$14,FALSE))*INDEX(Model!$X212:$AB212,MATCH(Model!AW$12+Model!AW$13,Model!$X$14:$AB$14,FALSE))</f>
        <v>0.8</v>
      </c>
      <c r="AX212" s="23">
        <f>INDEX(Model!$R212:$V212,,MATCH(Model!AX$14,Model!$R$14:'Model'!$V$14,FALSE))*INDEX(Model!$X212:$AB212,MATCH(Model!AX$12+Model!AX$13,Model!$X$14:$AB$14,FALSE))</f>
        <v>0.52</v>
      </c>
      <c r="AY212" s="23">
        <f>INDEX(Model!$R212:$V212,,MATCH(Model!AY$14,Model!$R$14:'Model'!$V$14,FALSE))*INDEX(Model!$X212:$AB212,MATCH(Model!AY$12+Model!AY$13,Model!$X$14:$AB$14,FALSE))</f>
        <v>0.85</v>
      </c>
      <c r="AZ212" s="23">
        <f>INDEX(Model!$R212:$V212,,MATCH(Model!AZ$14,Model!$R$14:'Model'!$V$14,FALSE))*INDEX(Model!$X212:$AB212,MATCH(Model!AZ$12+Model!AZ$13,Model!$X$14:$AB$14,FALSE))</f>
        <v>0.85</v>
      </c>
      <c r="BA212" s="23">
        <f>INDEX(Model!$R212:$V212,,MATCH(Model!BA$14,Model!$R$14:'Model'!$V$14,FALSE))*INDEX(Model!$X212:$AB212,MATCH(Model!BA$12+Model!BA$13,Model!$X$14:$AB$14,FALSE))</f>
        <v>0.85</v>
      </c>
      <c r="BB212" s="23">
        <f>INDEX(Model!$R212:$V212,,MATCH(Model!BB$14,Model!$R$14:'Model'!$V$14,FALSE))*INDEX(Model!$X212:$AB212,MATCH(Model!BB$12+Model!BB$13,Model!$X$14:$AB$14,FALSE))</f>
        <v>0.85</v>
      </c>
      <c r="BC212" s="23">
        <f>INDEX(Model!$R212:$V212,,MATCH(Model!BC$14,Model!$R$14:'Model'!$V$14,FALSE))*INDEX(Model!$X212:$AB212,MATCH(Model!BC$12+Model!BC$13,Model!$X$14:$AB$14,FALSE))</f>
        <v>0.55249999999999999</v>
      </c>
      <c r="BD212" s="60"/>
      <c r="BE212" s="33">
        <f>Model!C212*1%</f>
        <v>89.616348524028837</v>
      </c>
      <c r="BF212" s="1"/>
      <c r="BG212" s="1"/>
      <c r="BH212" s="38">
        <f>IF(Model!$C212&lt;Model!CI$12,Model!CI$13,0)</f>
        <v>0</v>
      </c>
      <c r="BI212" s="38">
        <f>IF(Model!$C212&lt;Model!CJ$12,Model!CJ$13,0)</f>
        <v>0</v>
      </c>
      <c r="BJ212" s="38">
        <f>IF(Model!$C212&lt;Model!CK$12,Model!CK$13,0)</f>
        <v>0</v>
      </c>
      <c r="BK212" s="38">
        <f>IF(Model!$C212&lt;Model!CL$12,Model!CL$13,0)</f>
        <v>0</v>
      </c>
      <c r="BL212" s="38">
        <f>IF(Model!$C212&lt;Model!CM$12,Model!CM$13,0)</f>
        <v>0</v>
      </c>
      <c r="BM212" s="38">
        <f>IF(Model!$C212&lt;Model!CN$12,Model!CN$13,0)</f>
        <v>40</v>
      </c>
      <c r="BN212" s="38">
        <f>IF(Model!$C212&lt;Model!CO$12,Model!CO$13,0)</f>
        <v>40</v>
      </c>
      <c r="BO212" s="38">
        <f>IF(Model!$C212&lt;Model!CP$12,Model!CP$13,0)</f>
        <v>40</v>
      </c>
      <c r="BP212" s="38">
        <f>IF(Model!$C212&lt;Model!CQ$12,Model!CQ$13,0)</f>
        <v>40</v>
      </c>
      <c r="BQ212" s="38">
        <f>IF(Model!$C212&lt;Model!CR$12,Model!CR$13,0)</f>
        <v>40</v>
      </c>
      <c r="BR212" s="38">
        <f>IF(Model!$C212&lt;Model!CS$12,Model!CS$13,0)</f>
        <v>40</v>
      </c>
      <c r="BS212" s="38">
        <f>IF(Model!$C212&lt;Model!CT$12,Model!CT$13,0)</f>
        <v>40</v>
      </c>
      <c r="BT212" s="38">
        <f>IF(Model!$C212&lt;Model!CU$12,Model!CU$13,0)</f>
        <v>40</v>
      </c>
      <c r="BU212" s="38">
        <f>IF(Model!$C212&lt;Model!CV$12,Model!CV$13,0)</f>
        <v>40</v>
      </c>
      <c r="BV212" s="38">
        <f>IF(Model!$C212&lt;Model!CW$12,Model!CW$13,0)</f>
        <v>40</v>
      </c>
      <c r="BW212" s="38">
        <f>IF(Model!$C212&lt;Model!CX$12,Model!CX$13,0)</f>
        <v>60</v>
      </c>
      <c r="BX212" s="38">
        <f>IF(Model!$C212&lt;Model!CY$12,Model!CY$13,0)</f>
        <v>60</v>
      </c>
      <c r="BY212" s="38">
        <f>IF(Model!$C212&lt;Model!CZ$12,Model!CZ$13,0)</f>
        <v>60</v>
      </c>
      <c r="BZ212" s="38">
        <f>IF(Model!$C212&lt;Model!DA$12,Model!DA$13,0)</f>
        <v>60</v>
      </c>
      <c r="CA212" s="38">
        <f>IF(Model!$C212&lt;Model!DB$12,Model!DB$13,0)</f>
        <v>60</v>
      </c>
      <c r="CB212" s="38">
        <f>IF(Model!$C212&lt;Model!DC$12,Model!DC$13,0)</f>
        <v>60</v>
      </c>
      <c r="CC212" s="38">
        <f>IF(Model!$C212&lt;Model!DD$12,Model!DD$13,0)</f>
        <v>60</v>
      </c>
      <c r="CD212" s="38">
        <f>IF(Model!$C212&lt;Model!DE$12,Model!DE$13,0)</f>
        <v>60</v>
      </c>
      <c r="CE212" s="38">
        <f>IF(Model!$C212&lt;Model!DF$12,Model!DF$13,0)</f>
        <v>60</v>
      </c>
      <c r="CF212" s="38">
        <f>IF(Model!$C212&lt;Model!DG$12,Model!DG$13,0)</f>
        <v>60</v>
      </c>
      <c r="CG212" s="1"/>
      <c r="CH212" s="1"/>
      <c r="CI212" s="40">
        <f>Model!$BE212+Model!BH212-50</f>
        <v>39.616348524028837</v>
      </c>
      <c r="CJ212" s="40">
        <f>Model!$BE212+Model!BI212-50</f>
        <v>39.616348524028837</v>
      </c>
      <c r="CK212" s="40">
        <f>Model!$BE212+Model!BJ212-50</f>
        <v>39.616348524028837</v>
      </c>
      <c r="CL212" s="40">
        <f>Model!$BE212+Model!BK212-50</f>
        <v>39.616348524028837</v>
      </c>
      <c r="CM212" s="40">
        <f>Model!$BE212+Model!BL212-50</f>
        <v>39.616348524028837</v>
      </c>
      <c r="CN212" s="40">
        <f>Model!$BE212+Model!BM212-50</f>
        <v>79.616348524028837</v>
      </c>
      <c r="CO212" s="40">
        <f>Model!$BE212+Model!BN212-50</f>
        <v>79.616348524028837</v>
      </c>
      <c r="CP212" s="40">
        <f>Model!$BE212+Model!BO212-50</f>
        <v>79.616348524028837</v>
      </c>
      <c r="CQ212" s="40">
        <f>Model!$BE212+Model!BP212-50</f>
        <v>79.616348524028837</v>
      </c>
      <c r="CR212" s="40">
        <f>Model!$BE212+Model!BQ212-50</f>
        <v>79.616348524028837</v>
      </c>
      <c r="CS212" s="40">
        <f>Model!$BE212+Model!BR212-50</f>
        <v>79.616348524028837</v>
      </c>
      <c r="CT212" s="40">
        <f>Model!$BE212+Model!BS212-50</f>
        <v>79.616348524028837</v>
      </c>
      <c r="CU212" s="40">
        <f>Model!$BE212+Model!BT212-50</f>
        <v>79.616348524028837</v>
      </c>
      <c r="CV212" s="40">
        <f>Model!$BE212+Model!BU212-50</f>
        <v>79.616348524028837</v>
      </c>
      <c r="CW212" s="40">
        <f>Model!$BE212+Model!BV212-50</f>
        <v>79.616348524028837</v>
      </c>
      <c r="CX212" s="40">
        <f>Model!$BE212+Model!BW212-50</f>
        <v>99.616348524028837</v>
      </c>
      <c r="CY212" s="40">
        <f>Model!$BE212+Model!BX212-50</f>
        <v>99.616348524028837</v>
      </c>
      <c r="CZ212" s="40">
        <f>Model!$BE212+Model!BY212-50</f>
        <v>99.616348524028837</v>
      </c>
      <c r="DA212" s="40">
        <f>Model!$BE212+Model!BZ212-50</f>
        <v>99.616348524028837</v>
      </c>
      <c r="DB212" s="40">
        <f>Model!$BE212+Model!CA212-50</f>
        <v>99.616348524028837</v>
      </c>
      <c r="DC212" s="40">
        <f>Model!$BE212+Model!CB212-50</f>
        <v>99.616348524028837</v>
      </c>
      <c r="DD212" s="40">
        <f>Model!$BE212+Model!CC212-50</f>
        <v>99.616348524028837</v>
      </c>
      <c r="DE212" s="40">
        <f>Model!$BE212+Model!CD212-50</f>
        <v>99.616348524028837</v>
      </c>
      <c r="DF212" s="40">
        <f>Model!$BE212+Model!CE212-50</f>
        <v>99.616348524028837</v>
      </c>
      <c r="DG212" s="40">
        <f>Model!$BE212+Model!CF212-50</f>
        <v>99.616348524028837</v>
      </c>
      <c r="DH212" s="36"/>
      <c r="DI212" s="36"/>
      <c r="DJ212" s="40">
        <f>Model!AE212*Model!CI212</f>
        <v>39.616348524028837</v>
      </c>
      <c r="DK212" s="40">
        <f>Model!AF212*Model!CJ212</f>
        <v>39.616348524028837</v>
      </c>
      <c r="DL212" s="40">
        <f>Model!AG212*Model!CK212</f>
        <v>39.616348524028837</v>
      </c>
      <c r="DM212" s="40">
        <f>Model!AH212*Model!CL212</f>
        <v>39.616348524028837</v>
      </c>
      <c r="DN212" s="40">
        <f>Model!AI212*Model!CM212</f>
        <v>25.750626540618743</v>
      </c>
      <c r="DO212" s="40">
        <f>Model!AJ212*Model!CN212</f>
        <v>71.654713671625956</v>
      </c>
      <c r="DP212" s="40">
        <f>Model!AK212*Model!CO212</f>
        <v>71.654713671625956</v>
      </c>
      <c r="DQ212" s="40">
        <f>Model!AL212*Model!CP212</f>
        <v>71.654713671625956</v>
      </c>
      <c r="DR212" s="40">
        <f>Model!AM212*Model!CQ212</f>
        <v>71.654713671625956</v>
      </c>
      <c r="DS212" s="40">
        <f>Model!AN212*Model!CR212</f>
        <v>46.575563886556878</v>
      </c>
      <c r="DT212" s="40">
        <f>Model!AO212*Model!CS212</f>
        <v>75.635531097827396</v>
      </c>
      <c r="DU212" s="40">
        <f>Model!AP212*Model!CT212</f>
        <v>75.635531097827396</v>
      </c>
      <c r="DV212" s="40">
        <f>Model!AQ212*Model!CU212</f>
        <v>75.635531097827396</v>
      </c>
      <c r="DW212" s="40">
        <f>Model!AR212*Model!CV212</f>
        <v>75.635531097827396</v>
      </c>
      <c r="DX212" s="40">
        <f>Model!AS212*Model!CW212</f>
        <v>49.163095213587802</v>
      </c>
      <c r="DY212" s="40">
        <f>Model!AT212*Model!CX212</f>
        <v>79.693078819223075</v>
      </c>
      <c r="DZ212" s="40">
        <f>Model!AU212*Model!CY212</f>
        <v>79.693078819223075</v>
      </c>
      <c r="EA212" s="40">
        <f>Model!AV212*Model!CZ212</f>
        <v>79.693078819223075</v>
      </c>
      <c r="EB212" s="40">
        <f>Model!AW212*Model!DA212</f>
        <v>79.693078819223075</v>
      </c>
      <c r="EC212" s="40">
        <f>Model!AX212*Model!DB212</f>
        <v>51.800501232494994</v>
      </c>
      <c r="ED212" s="40">
        <f>Model!AY212*Model!DC212</f>
        <v>84.673896245424515</v>
      </c>
      <c r="EE212" s="40">
        <f>Model!AZ212*Model!DD212</f>
        <v>84.673896245424515</v>
      </c>
      <c r="EF212" s="40">
        <f>Model!BA212*Model!DE212</f>
        <v>84.673896245424515</v>
      </c>
      <c r="EG212" s="40">
        <f>Model!BB212*Model!DF212</f>
        <v>84.673896245424515</v>
      </c>
      <c r="EH212" s="40">
        <f>Model!BC212*Model!DG212</f>
        <v>55.038032559525931</v>
      </c>
      <c r="ES212" s="36"/>
      <c r="ET212" s="36"/>
      <c r="EU212" s="36"/>
    </row>
    <row r="213" spans="1:151">
      <c r="A213">
        <v>1005</v>
      </c>
      <c r="B213" s="29">
        <f>INDEX('Customer Longevity'!$A$7:$A$206,MATCH(Scratch!A213,'Customer Longevity'!$B$7:$B$206,0))</f>
        <v>0.10085489667297332</v>
      </c>
      <c r="C213" s="3">
        <f ca="1">VLOOKUP(A213,'Average Balance'!A:B,2,FALSE)</f>
        <v>23393.900010707272</v>
      </c>
      <c r="D213" s="3"/>
      <c r="E213" s="29">
        <f>INDEX('Distance to Each Branch'!$C$7:$C$806,MATCH(Scratch!$A213&amp;Scratch!E$14,'Distance to Each Branch'!$K$7:$K$806,0))</f>
        <v>6.9292133208288744</v>
      </c>
      <c r="F213" s="29">
        <f>INDEX('Distance to Each Branch'!$C$7:$C$806,MATCH(Scratch!$A213&amp;Scratch!F$14,'Distance to Each Branch'!$K$7:$K$806,0))</f>
        <v>2.2113326024871189</v>
      </c>
      <c r="G213" s="29">
        <f>INDEX('Distance to Each Branch'!$C$7:$C$806,MATCH(Scratch!$A213&amp;Scratch!G$14,'Distance to Each Branch'!$K$7:$K$806,0))</f>
        <v>5.7210903514707878</v>
      </c>
      <c r="H213" s="29">
        <f>INDEX('Distance to Each Branch'!$C$7:$C$806,MATCH(Scratch!$A213&amp;Scratch!H$14,'Distance to Each Branch'!$K$7:$K$806,0))</f>
        <v>2.1650795533381628</v>
      </c>
      <c r="I213" s="29" t="str">
        <f t="shared" si="29"/>
        <v>Branch D</v>
      </c>
      <c r="K213" s="34">
        <f>MIN(Model!E213:'Model'!H213)</f>
        <v>2.1650795533381628</v>
      </c>
      <c r="L213" s="34">
        <v>0</v>
      </c>
      <c r="M213" s="29">
        <f>IF(Model!E213=Model!$K213,SMALL(Model!$E213:'Model'!$H213,2)-Model!$K213,0)</f>
        <v>0</v>
      </c>
      <c r="N213" s="29">
        <f>IF(Model!F213=Model!$K213,SMALL(Model!$E213:'Model'!$H213,2)-Model!$K213,0)</f>
        <v>0</v>
      </c>
      <c r="O213" s="29">
        <f>IF(Model!G213=Model!$K213,SMALL(Model!$E213:'Model'!$H213,2)-Model!$K213,0)</f>
        <v>0</v>
      </c>
      <c r="P213" s="29">
        <f>IF(Model!H213=Model!$K213,SMALL(Model!$E213:'Model'!$H213,2)-Model!$K213,0)</f>
        <v>4.6253049148956116E-2</v>
      </c>
      <c r="R213" s="23">
        <v>1</v>
      </c>
      <c r="S213" s="23">
        <f>(1-IF(Model!M213=0,0,INDEX('Branch Closure Driven Attrition'!$D$9:$G$12,MATCH(Model!$B213,'Branch Closure Driven Attrition'!$C$9:$C$12,TRUE),MATCH(Model!M213,'Branch Closure Driven Attrition'!$D$8:$G$8,TRUE))))</f>
        <v>1</v>
      </c>
      <c r="T213" s="23">
        <f>(1-IF(Model!N213=0,0,INDEX('Branch Closure Driven Attrition'!$D$9:$G$12,MATCH(Model!$B213,'Branch Closure Driven Attrition'!$C$9:$C$12,TRUE),MATCH(Model!N213,'Branch Closure Driven Attrition'!$D$8:$G$8,TRUE))))</f>
        <v>1</v>
      </c>
      <c r="U213" s="23">
        <f>(1-IF(Model!O213=0,0,INDEX('Branch Closure Driven Attrition'!$D$9:$G$12,MATCH(Model!$B213,'Branch Closure Driven Attrition'!$C$9:$C$12,TRUE),MATCH(Model!O213,'Branch Closure Driven Attrition'!$D$8:$G$8,TRUE))))</f>
        <v>1</v>
      </c>
      <c r="V213" s="23">
        <f>(1-IF(Model!P213=0,0,INDEX('Branch Closure Driven Attrition'!$D$9:$G$12,MATCH(Model!$B213,'Branch Closure Driven Attrition'!$C$9:$C$12,TRUE),MATCH(Model!P213,'Branch Closure Driven Attrition'!$D$8:$G$8,TRUE))))</f>
        <v>0.65</v>
      </c>
      <c r="W213" s="29"/>
      <c r="X213" s="23">
        <f>Model!R213</f>
        <v>1</v>
      </c>
      <c r="Y213" s="23">
        <f>IF(Model!$C213&lt;'Fee Driven Attrition'!$I$8,1-IF(Model!Y$13='Fee Driven Attrition'!$J$7,'Fee Driven Attrition'!$J$8,'Fee Driven Attrition'!$K$8),1)</f>
        <v>1</v>
      </c>
      <c r="Z213" s="23">
        <f>IF(Model!$C213&lt;'Fee Driven Attrition'!$I$9,1-IF(Model!Z$13='Fee Driven Attrition'!$J$7,'Fee Driven Attrition'!$J$9,'Fee Driven Attrition'!$K$9),1)</f>
        <v>1</v>
      </c>
      <c r="AA213" s="23">
        <f>IF(Model!$C213&lt;'Fee Driven Attrition'!$I$8,1-IF(Model!AA$13='Fee Driven Attrition'!$J$7,'Fee Driven Attrition'!$J$8,'Fee Driven Attrition'!$K$8),1)</f>
        <v>1</v>
      </c>
      <c r="AB213" s="23">
        <f>IF(Model!$C213&lt;'Fee Driven Attrition'!$I$9,1-IF(Model!AB$13='Fee Driven Attrition'!$J$7,'Fee Driven Attrition'!$J$9,'Fee Driven Attrition'!$K$9),1)</f>
        <v>1</v>
      </c>
      <c r="AC213" s="29"/>
      <c r="AD213" s="23"/>
      <c r="AE213" s="23">
        <f>INDEX(Model!$R213:$V213,,MATCH(Model!AE$14,Model!$R$14:'Model'!$V$14,FALSE))*INDEX(Model!$X213:$AB213,MATCH(Model!AE$12+Model!AE$13,Model!$X$14:$AB$14,FALSE))</f>
        <v>1</v>
      </c>
      <c r="AF213" s="23">
        <f>INDEX(Model!$R213:$V213,,MATCH(Model!AF$14,Model!$R$14:'Model'!$V$14,FALSE))*INDEX(Model!$X213:$AB213,MATCH(Model!AF$12+Model!AF$13,Model!$X$14:$AB$14,FALSE))</f>
        <v>1</v>
      </c>
      <c r="AG213" s="23">
        <f>INDEX(Model!$R213:$V213,,MATCH(Model!AG$14,Model!$R$14:'Model'!$V$14,FALSE))*INDEX(Model!$X213:$AB213,MATCH(Model!AG$12+Model!AG$13,Model!$X$14:$AB$14,FALSE))</f>
        <v>1</v>
      </c>
      <c r="AH213" s="23">
        <f>INDEX(Model!$R213:$V213,,MATCH(Model!AH$14,Model!$R$14:'Model'!$V$14,FALSE))*INDEX(Model!$X213:$AB213,MATCH(Model!AH$12+Model!AH$13,Model!$X$14:$AB$14,FALSE))</f>
        <v>1</v>
      </c>
      <c r="AI213" s="23">
        <f>INDEX(Model!$R213:$V213,,MATCH(Model!AI$14,Model!$R$14:'Model'!$V$14,FALSE))*INDEX(Model!$X213:$AB213,MATCH(Model!AI$12+Model!AI$13,Model!$X$14:$AB$14,FALSE))</f>
        <v>0.65</v>
      </c>
      <c r="AJ213" s="23">
        <f>INDEX(Model!$R213:$V213,,MATCH(Model!AJ$14,Model!$R$14:'Model'!$V$14,FALSE))*INDEX(Model!$X213:$AB213,MATCH(Model!AJ$12+Model!AJ$13,Model!$X$14:$AB$14,FALSE))</f>
        <v>1</v>
      </c>
      <c r="AK213" s="23">
        <f>INDEX(Model!$R213:$V213,,MATCH(Model!AK$14,Model!$R$14:'Model'!$V$14,FALSE))*INDEX(Model!$X213:$AB213,MATCH(Model!AK$12+Model!AK$13,Model!$X$14:$AB$14,FALSE))</f>
        <v>1</v>
      </c>
      <c r="AL213" s="23">
        <f>INDEX(Model!$R213:$V213,,MATCH(Model!AL$14,Model!$R$14:'Model'!$V$14,FALSE))*INDEX(Model!$X213:$AB213,MATCH(Model!AL$12+Model!AL$13,Model!$X$14:$AB$14,FALSE))</f>
        <v>1</v>
      </c>
      <c r="AM213" s="23">
        <f>INDEX(Model!$R213:$V213,,MATCH(Model!AM$14,Model!$R$14:'Model'!$V$14,FALSE))*INDEX(Model!$X213:$AB213,MATCH(Model!AM$12+Model!AM$13,Model!$X$14:$AB$14,FALSE))</f>
        <v>1</v>
      </c>
      <c r="AN213" s="23">
        <f>INDEX(Model!$R213:$V213,,MATCH(Model!AN$14,Model!$R$14:'Model'!$V$14,FALSE))*INDEX(Model!$X213:$AB213,MATCH(Model!AN$12+Model!AN$13,Model!$X$14:$AB$14,FALSE))</f>
        <v>0.65</v>
      </c>
      <c r="AO213" s="23">
        <f>INDEX(Model!$R213:$V213,,MATCH(Model!AO$14,Model!$R$14:'Model'!$V$14,FALSE))*INDEX(Model!$X213:$AB213,MATCH(Model!AO$12+Model!AO$13,Model!$X$14:$AB$14,FALSE))</f>
        <v>1</v>
      </c>
      <c r="AP213" s="23">
        <f>INDEX(Model!$R213:$V213,,MATCH(Model!AP$14,Model!$R$14:'Model'!$V$14,FALSE))*INDEX(Model!$X213:$AB213,MATCH(Model!AP$12+Model!AP$13,Model!$X$14:$AB$14,FALSE))</f>
        <v>1</v>
      </c>
      <c r="AQ213" s="23">
        <f>INDEX(Model!$R213:$V213,,MATCH(Model!AQ$14,Model!$R$14:'Model'!$V$14,FALSE))*INDEX(Model!$X213:$AB213,MATCH(Model!AQ$12+Model!AQ$13,Model!$X$14:$AB$14,FALSE))</f>
        <v>1</v>
      </c>
      <c r="AR213" s="23">
        <f>INDEX(Model!$R213:$V213,,MATCH(Model!AR$14,Model!$R$14:'Model'!$V$14,FALSE))*INDEX(Model!$X213:$AB213,MATCH(Model!AR$12+Model!AR$13,Model!$X$14:$AB$14,FALSE))</f>
        <v>1</v>
      </c>
      <c r="AS213" s="23">
        <f>INDEX(Model!$R213:$V213,,MATCH(Model!AS$14,Model!$R$14:'Model'!$V$14,FALSE))*INDEX(Model!$X213:$AB213,MATCH(Model!AS$12+Model!AS$13,Model!$X$14:$AB$14,FALSE))</f>
        <v>0.65</v>
      </c>
      <c r="AT213" s="23">
        <f>INDEX(Model!$R213:$V213,,MATCH(Model!AT$14,Model!$R$14:'Model'!$V$14,FALSE))*INDEX(Model!$X213:$AB213,MATCH(Model!AT$12+Model!AT$13,Model!$X$14:$AB$14,FALSE))</f>
        <v>1</v>
      </c>
      <c r="AU213" s="23">
        <f>INDEX(Model!$R213:$V213,,MATCH(Model!AU$14,Model!$R$14:'Model'!$V$14,FALSE))*INDEX(Model!$X213:$AB213,MATCH(Model!AU$12+Model!AU$13,Model!$X$14:$AB$14,FALSE))</f>
        <v>1</v>
      </c>
      <c r="AV213" s="23">
        <f>INDEX(Model!$R213:$V213,,MATCH(Model!AV$14,Model!$R$14:'Model'!$V$14,FALSE))*INDEX(Model!$X213:$AB213,MATCH(Model!AV$12+Model!AV$13,Model!$X$14:$AB$14,FALSE))</f>
        <v>1</v>
      </c>
      <c r="AW213" s="23">
        <f>INDEX(Model!$R213:$V213,,MATCH(Model!AW$14,Model!$R$14:'Model'!$V$14,FALSE))*INDEX(Model!$X213:$AB213,MATCH(Model!AW$12+Model!AW$13,Model!$X$14:$AB$14,FALSE))</f>
        <v>1</v>
      </c>
      <c r="AX213" s="23">
        <f>INDEX(Model!$R213:$V213,,MATCH(Model!AX$14,Model!$R$14:'Model'!$V$14,FALSE))*INDEX(Model!$X213:$AB213,MATCH(Model!AX$12+Model!AX$13,Model!$X$14:$AB$14,FALSE))</f>
        <v>0.65</v>
      </c>
      <c r="AY213" s="23">
        <f>INDEX(Model!$R213:$V213,,MATCH(Model!AY$14,Model!$R$14:'Model'!$V$14,FALSE))*INDEX(Model!$X213:$AB213,MATCH(Model!AY$12+Model!AY$13,Model!$X$14:$AB$14,FALSE))</f>
        <v>1</v>
      </c>
      <c r="AZ213" s="23">
        <f>INDEX(Model!$R213:$V213,,MATCH(Model!AZ$14,Model!$R$14:'Model'!$V$14,FALSE))*INDEX(Model!$X213:$AB213,MATCH(Model!AZ$12+Model!AZ$13,Model!$X$14:$AB$14,FALSE))</f>
        <v>1</v>
      </c>
      <c r="BA213" s="23">
        <f>INDEX(Model!$R213:$V213,,MATCH(Model!BA$14,Model!$R$14:'Model'!$V$14,FALSE))*INDEX(Model!$X213:$AB213,MATCH(Model!BA$12+Model!BA$13,Model!$X$14:$AB$14,FALSE))</f>
        <v>1</v>
      </c>
      <c r="BB213" s="23">
        <f>INDEX(Model!$R213:$V213,,MATCH(Model!BB$14,Model!$R$14:'Model'!$V$14,FALSE))*INDEX(Model!$X213:$AB213,MATCH(Model!BB$12+Model!BB$13,Model!$X$14:$AB$14,FALSE))</f>
        <v>1</v>
      </c>
      <c r="BC213" s="23">
        <f>INDEX(Model!$R213:$V213,,MATCH(Model!BC$14,Model!$R$14:'Model'!$V$14,FALSE))*INDEX(Model!$X213:$AB213,MATCH(Model!BC$12+Model!BC$13,Model!$X$14:$AB$14,FALSE))</f>
        <v>0.65</v>
      </c>
      <c r="BD213" s="60"/>
      <c r="BE213" s="33">
        <f>Model!C213*1%</f>
        <v>233.93900010707273</v>
      </c>
      <c r="BF213" s="1"/>
      <c r="BG213" s="1"/>
      <c r="BH213" s="38">
        <f>IF(Model!$C213&lt;Model!CI$12,Model!CI$13,0)</f>
        <v>0</v>
      </c>
      <c r="BI213" s="38">
        <f>IF(Model!$C213&lt;Model!CJ$12,Model!CJ$13,0)</f>
        <v>0</v>
      </c>
      <c r="BJ213" s="38">
        <f>IF(Model!$C213&lt;Model!CK$12,Model!CK$13,0)</f>
        <v>0</v>
      </c>
      <c r="BK213" s="38">
        <f>IF(Model!$C213&lt;Model!CL$12,Model!CL$13,0)</f>
        <v>0</v>
      </c>
      <c r="BL213" s="38">
        <f>IF(Model!$C213&lt;Model!CM$12,Model!CM$13,0)</f>
        <v>0</v>
      </c>
      <c r="BM213" s="38">
        <f>IF(Model!$C213&lt;Model!CN$12,Model!CN$13,0)</f>
        <v>0</v>
      </c>
      <c r="BN213" s="38">
        <f>IF(Model!$C213&lt;Model!CO$12,Model!CO$13,0)</f>
        <v>0</v>
      </c>
      <c r="BO213" s="38">
        <f>IF(Model!$C213&lt;Model!CP$12,Model!CP$13,0)</f>
        <v>0</v>
      </c>
      <c r="BP213" s="38">
        <f>IF(Model!$C213&lt;Model!CQ$12,Model!CQ$13,0)</f>
        <v>0</v>
      </c>
      <c r="BQ213" s="38">
        <f>IF(Model!$C213&lt;Model!CR$12,Model!CR$13,0)</f>
        <v>0</v>
      </c>
      <c r="BR213" s="38">
        <f>IF(Model!$C213&lt;Model!CS$12,Model!CS$13,0)</f>
        <v>0</v>
      </c>
      <c r="BS213" s="38">
        <f>IF(Model!$C213&lt;Model!CT$12,Model!CT$13,0)</f>
        <v>0</v>
      </c>
      <c r="BT213" s="38">
        <f>IF(Model!$C213&lt;Model!CU$12,Model!CU$13,0)</f>
        <v>0</v>
      </c>
      <c r="BU213" s="38">
        <f>IF(Model!$C213&lt;Model!CV$12,Model!CV$13,0)</f>
        <v>0</v>
      </c>
      <c r="BV213" s="38">
        <f>IF(Model!$C213&lt;Model!CW$12,Model!CW$13,0)</f>
        <v>0</v>
      </c>
      <c r="BW213" s="38">
        <f>IF(Model!$C213&lt;Model!CX$12,Model!CX$13,0)</f>
        <v>0</v>
      </c>
      <c r="BX213" s="38">
        <f>IF(Model!$C213&lt;Model!CY$12,Model!CY$13,0)</f>
        <v>0</v>
      </c>
      <c r="BY213" s="38">
        <f>IF(Model!$C213&lt;Model!CZ$12,Model!CZ$13,0)</f>
        <v>0</v>
      </c>
      <c r="BZ213" s="38">
        <f>IF(Model!$C213&lt;Model!DA$12,Model!DA$13,0)</f>
        <v>0</v>
      </c>
      <c r="CA213" s="38">
        <f>IF(Model!$C213&lt;Model!DB$12,Model!DB$13,0)</f>
        <v>0</v>
      </c>
      <c r="CB213" s="38">
        <f>IF(Model!$C213&lt;Model!DC$12,Model!DC$13,0)</f>
        <v>0</v>
      </c>
      <c r="CC213" s="38">
        <f>IF(Model!$C213&lt;Model!DD$12,Model!DD$13,0)</f>
        <v>0</v>
      </c>
      <c r="CD213" s="38">
        <f>IF(Model!$C213&lt;Model!DE$12,Model!DE$13,0)</f>
        <v>0</v>
      </c>
      <c r="CE213" s="38">
        <f>IF(Model!$C213&lt;Model!DF$12,Model!DF$13,0)</f>
        <v>0</v>
      </c>
      <c r="CF213" s="38">
        <f>IF(Model!$C213&lt;Model!DG$12,Model!DG$13,0)</f>
        <v>0</v>
      </c>
      <c r="CG213" s="1"/>
      <c r="CH213" s="1"/>
      <c r="CI213" s="40">
        <f>Model!$BE213+Model!BH213-50</f>
        <v>183.93900010707273</v>
      </c>
      <c r="CJ213" s="40">
        <f>Model!$BE213+Model!BI213-50</f>
        <v>183.93900010707273</v>
      </c>
      <c r="CK213" s="40">
        <f>Model!$BE213+Model!BJ213-50</f>
        <v>183.93900010707273</v>
      </c>
      <c r="CL213" s="40">
        <f>Model!$BE213+Model!BK213-50</f>
        <v>183.93900010707273</v>
      </c>
      <c r="CM213" s="40">
        <f>Model!$BE213+Model!BL213-50</f>
        <v>183.93900010707273</v>
      </c>
      <c r="CN213" s="40">
        <f>Model!$BE213+Model!BM213-50</f>
        <v>183.93900010707273</v>
      </c>
      <c r="CO213" s="40">
        <f>Model!$BE213+Model!BN213-50</f>
        <v>183.93900010707273</v>
      </c>
      <c r="CP213" s="40">
        <f>Model!$BE213+Model!BO213-50</f>
        <v>183.93900010707273</v>
      </c>
      <c r="CQ213" s="40">
        <f>Model!$BE213+Model!BP213-50</f>
        <v>183.93900010707273</v>
      </c>
      <c r="CR213" s="40">
        <f>Model!$BE213+Model!BQ213-50</f>
        <v>183.93900010707273</v>
      </c>
      <c r="CS213" s="40">
        <f>Model!$BE213+Model!BR213-50</f>
        <v>183.93900010707273</v>
      </c>
      <c r="CT213" s="40">
        <f>Model!$BE213+Model!BS213-50</f>
        <v>183.93900010707273</v>
      </c>
      <c r="CU213" s="40">
        <f>Model!$BE213+Model!BT213-50</f>
        <v>183.93900010707273</v>
      </c>
      <c r="CV213" s="40">
        <f>Model!$BE213+Model!BU213-50</f>
        <v>183.93900010707273</v>
      </c>
      <c r="CW213" s="40">
        <f>Model!$BE213+Model!BV213-50</f>
        <v>183.93900010707273</v>
      </c>
      <c r="CX213" s="40">
        <f>Model!$BE213+Model!BW213-50</f>
        <v>183.93900010707273</v>
      </c>
      <c r="CY213" s="40">
        <f>Model!$BE213+Model!BX213-50</f>
        <v>183.93900010707273</v>
      </c>
      <c r="CZ213" s="40">
        <f>Model!$BE213+Model!BY213-50</f>
        <v>183.93900010707273</v>
      </c>
      <c r="DA213" s="40">
        <f>Model!$BE213+Model!BZ213-50</f>
        <v>183.93900010707273</v>
      </c>
      <c r="DB213" s="40">
        <f>Model!$BE213+Model!CA213-50</f>
        <v>183.93900010707273</v>
      </c>
      <c r="DC213" s="40">
        <f>Model!$BE213+Model!CB213-50</f>
        <v>183.93900010707273</v>
      </c>
      <c r="DD213" s="40">
        <f>Model!$BE213+Model!CC213-50</f>
        <v>183.93900010707273</v>
      </c>
      <c r="DE213" s="40">
        <f>Model!$BE213+Model!CD213-50</f>
        <v>183.93900010707273</v>
      </c>
      <c r="DF213" s="40">
        <f>Model!$BE213+Model!CE213-50</f>
        <v>183.93900010707273</v>
      </c>
      <c r="DG213" s="40">
        <f>Model!$BE213+Model!CF213-50</f>
        <v>183.93900010707273</v>
      </c>
      <c r="DH213" s="36"/>
      <c r="DI213" s="36"/>
      <c r="DJ213" s="40">
        <f>Model!AE213*Model!CI213</f>
        <v>183.93900010707273</v>
      </c>
      <c r="DK213" s="40">
        <f>Model!AF213*Model!CJ213</f>
        <v>183.93900010707273</v>
      </c>
      <c r="DL213" s="40">
        <f>Model!AG213*Model!CK213</f>
        <v>183.93900010707273</v>
      </c>
      <c r="DM213" s="40">
        <f>Model!AH213*Model!CL213</f>
        <v>183.93900010707273</v>
      </c>
      <c r="DN213" s="40">
        <f>Model!AI213*Model!CM213</f>
        <v>119.56035006959728</v>
      </c>
      <c r="DO213" s="40">
        <f>Model!AJ213*Model!CN213</f>
        <v>183.93900010707273</v>
      </c>
      <c r="DP213" s="40">
        <f>Model!AK213*Model!CO213</f>
        <v>183.93900010707273</v>
      </c>
      <c r="DQ213" s="40">
        <f>Model!AL213*Model!CP213</f>
        <v>183.93900010707273</v>
      </c>
      <c r="DR213" s="40">
        <f>Model!AM213*Model!CQ213</f>
        <v>183.93900010707273</v>
      </c>
      <c r="DS213" s="40">
        <f>Model!AN213*Model!CR213</f>
        <v>119.56035006959728</v>
      </c>
      <c r="DT213" s="40">
        <f>Model!AO213*Model!CS213</f>
        <v>183.93900010707273</v>
      </c>
      <c r="DU213" s="40">
        <f>Model!AP213*Model!CT213</f>
        <v>183.93900010707273</v>
      </c>
      <c r="DV213" s="40">
        <f>Model!AQ213*Model!CU213</f>
        <v>183.93900010707273</v>
      </c>
      <c r="DW213" s="40">
        <f>Model!AR213*Model!CV213</f>
        <v>183.93900010707273</v>
      </c>
      <c r="DX213" s="40">
        <f>Model!AS213*Model!CW213</f>
        <v>119.56035006959728</v>
      </c>
      <c r="DY213" s="40">
        <f>Model!AT213*Model!CX213</f>
        <v>183.93900010707273</v>
      </c>
      <c r="DZ213" s="40">
        <f>Model!AU213*Model!CY213</f>
        <v>183.93900010707273</v>
      </c>
      <c r="EA213" s="40">
        <f>Model!AV213*Model!CZ213</f>
        <v>183.93900010707273</v>
      </c>
      <c r="EB213" s="40">
        <f>Model!AW213*Model!DA213</f>
        <v>183.93900010707273</v>
      </c>
      <c r="EC213" s="40">
        <f>Model!AX213*Model!DB213</f>
        <v>119.56035006959728</v>
      </c>
      <c r="ED213" s="40">
        <f>Model!AY213*Model!DC213</f>
        <v>183.93900010707273</v>
      </c>
      <c r="EE213" s="40">
        <f>Model!AZ213*Model!DD213</f>
        <v>183.93900010707273</v>
      </c>
      <c r="EF213" s="40">
        <f>Model!BA213*Model!DE213</f>
        <v>183.93900010707273</v>
      </c>
      <c r="EG213" s="40">
        <f>Model!BB213*Model!DF213</f>
        <v>183.93900010707273</v>
      </c>
      <c r="EH213" s="40">
        <f>Model!BC213*Model!DG213</f>
        <v>119.56035006959728</v>
      </c>
      <c r="ES213" s="36"/>
      <c r="ET213" s="36"/>
      <c r="EU213" s="36"/>
    </row>
    <row r="214" spans="1:151">
      <c r="A214">
        <v>1038</v>
      </c>
      <c r="B214" s="29">
        <f>INDEX('Customer Longevity'!$A$7:$A$206,MATCH(Scratch!A214,'Customer Longevity'!$B$7:$B$206,0))</f>
        <v>2.2510719743859582</v>
      </c>
      <c r="C214" s="3">
        <f ca="1">VLOOKUP(A214,'Average Balance'!A:B,2,FALSE)</f>
        <v>12918.967104873753</v>
      </c>
      <c r="D214" s="3"/>
      <c r="E214" s="29">
        <f>INDEX('Distance to Each Branch'!$C$7:$C$806,MATCH(Scratch!$A214&amp;Scratch!E$14,'Distance to Each Branch'!$K$7:$K$806,0))</f>
        <v>5.1939406075044028</v>
      </c>
      <c r="F214" s="29">
        <f>INDEX('Distance to Each Branch'!$C$7:$C$806,MATCH(Scratch!$A214&amp;Scratch!F$14,'Distance to Each Branch'!$K$7:$K$806,0))</f>
        <v>4.5094262206634781</v>
      </c>
      <c r="G214" s="29">
        <f>INDEX('Distance to Each Branch'!$C$7:$C$806,MATCH(Scratch!$A214&amp;Scratch!G$14,'Distance to Each Branch'!$K$7:$K$806,0))</f>
        <v>2.9694400010575723</v>
      </c>
      <c r="H214" s="29">
        <f>INDEX('Distance to Each Branch'!$C$7:$C$806,MATCH(Scratch!$A214&amp;Scratch!H$14,'Distance to Each Branch'!$K$7:$K$806,0))</f>
        <v>2.4119787995507762</v>
      </c>
      <c r="I214" s="29" t="str">
        <f t="shared" si="29"/>
        <v>Branch D</v>
      </c>
      <c r="K214" s="34">
        <f>MIN(Model!E214:'Model'!H214)</f>
        <v>2.4119787995507762</v>
      </c>
      <c r="L214" s="34">
        <v>0</v>
      </c>
      <c r="M214" s="29">
        <f>IF(Model!E214=Model!$K214,SMALL(Model!$E214:'Model'!$H214,2)-Model!$K214,0)</f>
        <v>0</v>
      </c>
      <c r="N214" s="29">
        <f>IF(Model!F214=Model!$K214,SMALL(Model!$E214:'Model'!$H214,2)-Model!$K214,0)</f>
        <v>0</v>
      </c>
      <c r="O214" s="29">
        <f>IF(Model!G214=Model!$K214,SMALL(Model!$E214:'Model'!$H214,2)-Model!$K214,0)</f>
        <v>0</v>
      </c>
      <c r="P214" s="29">
        <f>IF(Model!H214=Model!$K214,SMALL(Model!$E214:'Model'!$H214,2)-Model!$K214,0)</f>
        <v>0.55746120150679612</v>
      </c>
      <c r="R214" s="23">
        <v>1</v>
      </c>
      <c r="S214" s="23">
        <f>(1-IF(Model!M214=0,0,INDEX('Branch Closure Driven Attrition'!$D$9:$G$12,MATCH(Model!$B214,'Branch Closure Driven Attrition'!$C$9:$C$12,TRUE),MATCH(Model!M214,'Branch Closure Driven Attrition'!$D$8:$G$8,TRUE))))</f>
        <v>1</v>
      </c>
      <c r="T214" s="23">
        <f>(1-IF(Model!N214=0,0,INDEX('Branch Closure Driven Attrition'!$D$9:$G$12,MATCH(Model!$B214,'Branch Closure Driven Attrition'!$C$9:$C$12,TRUE),MATCH(Model!N214,'Branch Closure Driven Attrition'!$D$8:$G$8,TRUE))))</f>
        <v>1</v>
      </c>
      <c r="U214" s="23">
        <f>(1-IF(Model!O214=0,0,INDEX('Branch Closure Driven Attrition'!$D$9:$G$12,MATCH(Model!$B214,'Branch Closure Driven Attrition'!$C$9:$C$12,TRUE),MATCH(Model!O214,'Branch Closure Driven Attrition'!$D$8:$G$8,TRUE))))</f>
        <v>1</v>
      </c>
      <c r="V214" s="23">
        <f>(1-IF(Model!P214=0,0,INDEX('Branch Closure Driven Attrition'!$D$9:$G$12,MATCH(Model!$B214,'Branch Closure Driven Attrition'!$C$9:$C$12,TRUE),MATCH(Model!P214,'Branch Closure Driven Attrition'!$D$8:$G$8,TRUE))))</f>
        <v>0.6</v>
      </c>
      <c r="W214" s="29"/>
      <c r="X214" s="23">
        <f>Model!R214</f>
        <v>1</v>
      </c>
      <c r="Y214" s="23">
        <f>IF(Model!$C214&lt;'Fee Driven Attrition'!$I$8,1-IF(Model!Y$13='Fee Driven Attrition'!$J$7,'Fee Driven Attrition'!$J$8,'Fee Driven Attrition'!$K$8),1)</f>
        <v>1</v>
      </c>
      <c r="Z214" s="23">
        <f>IF(Model!$C214&lt;'Fee Driven Attrition'!$I$9,1-IF(Model!Z$13='Fee Driven Attrition'!$J$7,'Fee Driven Attrition'!$J$9,'Fee Driven Attrition'!$K$9),1)</f>
        <v>0.95</v>
      </c>
      <c r="AA214" s="23">
        <f>IF(Model!$C214&lt;'Fee Driven Attrition'!$I$8,1-IF(Model!AA$13='Fee Driven Attrition'!$J$7,'Fee Driven Attrition'!$J$8,'Fee Driven Attrition'!$K$8),1)</f>
        <v>1</v>
      </c>
      <c r="AB214" s="23">
        <f>IF(Model!$C214&lt;'Fee Driven Attrition'!$I$9,1-IF(Model!AB$13='Fee Driven Attrition'!$J$7,'Fee Driven Attrition'!$J$9,'Fee Driven Attrition'!$K$9),1)</f>
        <v>0.85</v>
      </c>
      <c r="AC214" s="29"/>
      <c r="AD214" s="23"/>
      <c r="AE214" s="23">
        <f>INDEX(Model!$R214:$V214,,MATCH(Model!AE$14,Model!$R$14:'Model'!$V$14,FALSE))*INDEX(Model!$X214:$AB214,MATCH(Model!AE$12+Model!AE$13,Model!$X$14:$AB$14,FALSE))</f>
        <v>1</v>
      </c>
      <c r="AF214" s="23">
        <f>INDEX(Model!$R214:$V214,,MATCH(Model!AF$14,Model!$R$14:'Model'!$V$14,FALSE))*INDEX(Model!$X214:$AB214,MATCH(Model!AF$12+Model!AF$13,Model!$X$14:$AB$14,FALSE))</f>
        <v>1</v>
      </c>
      <c r="AG214" s="23">
        <f>INDEX(Model!$R214:$V214,,MATCH(Model!AG$14,Model!$R$14:'Model'!$V$14,FALSE))*INDEX(Model!$X214:$AB214,MATCH(Model!AG$12+Model!AG$13,Model!$X$14:$AB$14,FALSE))</f>
        <v>1</v>
      </c>
      <c r="AH214" s="23">
        <f>INDEX(Model!$R214:$V214,,MATCH(Model!AH$14,Model!$R$14:'Model'!$V$14,FALSE))*INDEX(Model!$X214:$AB214,MATCH(Model!AH$12+Model!AH$13,Model!$X$14:$AB$14,FALSE))</f>
        <v>1</v>
      </c>
      <c r="AI214" s="23">
        <f>INDEX(Model!$R214:$V214,,MATCH(Model!AI$14,Model!$R$14:'Model'!$V$14,FALSE))*INDEX(Model!$X214:$AB214,MATCH(Model!AI$12+Model!AI$13,Model!$X$14:$AB$14,FALSE))</f>
        <v>0.6</v>
      </c>
      <c r="AJ214" s="23">
        <f>INDEX(Model!$R214:$V214,,MATCH(Model!AJ$14,Model!$R$14:'Model'!$V$14,FALSE))*INDEX(Model!$X214:$AB214,MATCH(Model!AJ$12+Model!AJ$13,Model!$X$14:$AB$14,FALSE))</f>
        <v>1</v>
      </c>
      <c r="AK214" s="23">
        <f>INDEX(Model!$R214:$V214,,MATCH(Model!AK$14,Model!$R$14:'Model'!$V$14,FALSE))*INDEX(Model!$X214:$AB214,MATCH(Model!AK$12+Model!AK$13,Model!$X$14:$AB$14,FALSE))</f>
        <v>1</v>
      </c>
      <c r="AL214" s="23">
        <f>INDEX(Model!$R214:$V214,,MATCH(Model!AL$14,Model!$R$14:'Model'!$V$14,FALSE))*INDEX(Model!$X214:$AB214,MATCH(Model!AL$12+Model!AL$13,Model!$X$14:$AB$14,FALSE))</f>
        <v>1</v>
      </c>
      <c r="AM214" s="23">
        <f>INDEX(Model!$R214:$V214,,MATCH(Model!AM$14,Model!$R$14:'Model'!$V$14,FALSE))*INDEX(Model!$X214:$AB214,MATCH(Model!AM$12+Model!AM$13,Model!$X$14:$AB$14,FALSE))</f>
        <v>1</v>
      </c>
      <c r="AN214" s="23">
        <f>INDEX(Model!$R214:$V214,,MATCH(Model!AN$14,Model!$R$14:'Model'!$V$14,FALSE))*INDEX(Model!$X214:$AB214,MATCH(Model!AN$12+Model!AN$13,Model!$X$14:$AB$14,FALSE))</f>
        <v>0.6</v>
      </c>
      <c r="AO214" s="23">
        <f>INDEX(Model!$R214:$V214,,MATCH(Model!AO$14,Model!$R$14:'Model'!$V$14,FALSE))*INDEX(Model!$X214:$AB214,MATCH(Model!AO$12+Model!AO$13,Model!$X$14:$AB$14,FALSE))</f>
        <v>0.95</v>
      </c>
      <c r="AP214" s="23">
        <f>INDEX(Model!$R214:$V214,,MATCH(Model!AP$14,Model!$R$14:'Model'!$V$14,FALSE))*INDEX(Model!$X214:$AB214,MATCH(Model!AP$12+Model!AP$13,Model!$X$14:$AB$14,FALSE))</f>
        <v>0.95</v>
      </c>
      <c r="AQ214" s="23">
        <f>INDEX(Model!$R214:$V214,,MATCH(Model!AQ$14,Model!$R$14:'Model'!$V$14,FALSE))*INDEX(Model!$X214:$AB214,MATCH(Model!AQ$12+Model!AQ$13,Model!$X$14:$AB$14,FALSE))</f>
        <v>0.95</v>
      </c>
      <c r="AR214" s="23">
        <f>INDEX(Model!$R214:$V214,,MATCH(Model!AR$14,Model!$R$14:'Model'!$V$14,FALSE))*INDEX(Model!$X214:$AB214,MATCH(Model!AR$12+Model!AR$13,Model!$X$14:$AB$14,FALSE))</f>
        <v>0.95</v>
      </c>
      <c r="AS214" s="23">
        <f>INDEX(Model!$R214:$V214,,MATCH(Model!AS$14,Model!$R$14:'Model'!$V$14,FALSE))*INDEX(Model!$X214:$AB214,MATCH(Model!AS$12+Model!AS$13,Model!$X$14:$AB$14,FALSE))</f>
        <v>0.56999999999999995</v>
      </c>
      <c r="AT214" s="23">
        <f>INDEX(Model!$R214:$V214,,MATCH(Model!AT$14,Model!$R$14:'Model'!$V$14,FALSE))*INDEX(Model!$X214:$AB214,MATCH(Model!AT$12+Model!AT$13,Model!$X$14:$AB$14,FALSE))</f>
        <v>1</v>
      </c>
      <c r="AU214" s="23">
        <f>INDEX(Model!$R214:$V214,,MATCH(Model!AU$14,Model!$R$14:'Model'!$V$14,FALSE))*INDEX(Model!$X214:$AB214,MATCH(Model!AU$12+Model!AU$13,Model!$X$14:$AB$14,FALSE))</f>
        <v>1</v>
      </c>
      <c r="AV214" s="23">
        <f>INDEX(Model!$R214:$V214,,MATCH(Model!AV$14,Model!$R$14:'Model'!$V$14,FALSE))*INDEX(Model!$X214:$AB214,MATCH(Model!AV$12+Model!AV$13,Model!$X$14:$AB$14,FALSE))</f>
        <v>1</v>
      </c>
      <c r="AW214" s="23">
        <f>INDEX(Model!$R214:$V214,,MATCH(Model!AW$14,Model!$R$14:'Model'!$V$14,FALSE))*INDEX(Model!$X214:$AB214,MATCH(Model!AW$12+Model!AW$13,Model!$X$14:$AB$14,FALSE))</f>
        <v>1</v>
      </c>
      <c r="AX214" s="23">
        <f>INDEX(Model!$R214:$V214,,MATCH(Model!AX$14,Model!$R$14:'Model'!$V$14,FALSE))*INDEX(Model!$X214:$AB214,MATCH(Model!AX$12+Model!AX$13,Model!$X$14:$AB$14,FALSE))</f>
        <v>0.6</v>
      </c>
      <c r="AY214" s="23">
        <f>INDEX(Model!$R214:$V214,,MATCH(Model!AY$14,Model!$R$14:'Model'!$V$14,FALSE))*INDEX(Model!$X214:$AB214,MATCH(Model!AY$12+Model!AY$13,Model!$X$14:$AB$14,FALSE))</f>
        <v>0.85</v>
      </c>
      <c r="AZ214" s="23">
        <f>INDEX(Model!$R214:$V214,,MATCH(Model!AZ$14,Model!$R$14:'Model'!$V$14,FALSE))*INDEX(Model!$X214:$AB214,MATCH(Model!AZ$12+Model!AZ$13,Model!$X$14:$AB$14,FALSE))</f>
        <v>0.85</v>
      </c>
      <c r="BA214" s="23">
        <f>INDEX(Model!$R214:$V214,,MATCH(Model!BA$14,Model!$R$14:'Model'!$V$14,FALSE))*INDEX(Model!$X214:$AB214,MATCH(Model!BA$12+Model!BA$13,Model!$X$14:$AB$14,FALSE))</f>
        <v>0.85</v>
      </c>
      <c r="BB214" s="23">
        <f>INDEX(Model!$R214:$V214,,MATCH(Model!BB$14,Model!$R$14:'Model'!$V$14,FALSE))*INDEX(Model!$X214:$AB214,MATCH(Model!BB$12+Model!BB$13,Model!$X$14:$AB$14,FALSE))</f>
        <v>0.85</v>
      </c>
      <c r="BC214" s="23">
        <f>INDEX(Model!$R214:$V214,,MATCH(Model!BC$14,Model!$R$14:'Model'!$V$14,FALSE))*INDEX(Model!$X214:$AB214,MATCH(Model!BC$12+Model!BC$13,Model!$X$14:$AB$14,FALSE))</f>
        <v>0.51</v>
      </c>
      <c r="BD214" s="60"/>
      <c r="BE214" s="33">
        <f>Model!C214*1%</f>
        <v>129.18967104873752</v>
      </c>
      <c r="BF214" s="1"/>
      <c r="BG214" s="1"/>
      <c r="BH214" s="38">
        <f>IF(Model!$C214&lt;Model!CI$12,Model!CI$13,0)</f>
        <v>0</v>
      </c>
      <c r="BI214" s="38">
        <f>IF(Model!$C214&lt;Model!CJ$12,Model!CJ$13,0)</f>
        <v>0</v>
      </c>
      <c r="BJ214" s="38">
        <f>IF(Model!$C214&lt;Model!CK$12,Model!CK$13,0)</f>
        <v>0</v>
      </c>
      <c r="BK214" s="38">
        <f>IF(Model!$C214&lt;Model!CL$12,Model!CL$13,0)</f>
        <v>0</v>
      </c>
      <c r="BL214" s="38">
        <f>IF(Model!$C214&lt;Model!CM$12,Model!CM$13,0)</f>
        <v>0</v>
      </c>
      <c r="BM214" s="38">
        <f>IF(Model!$C214&lt;Model!CN$12,Model!CN$13,0)</f>
        <v>0</v>
      </c>
      <c r="BN214" s="38">
        <f>IF(Model!$C214&lt;Model!CO$12,Model!CO$13,0)</f>
        <v>0</v>
      </c>
      <c r="BO214" s="38">
        <f>IF(Model!$C214&lt;Model!CP$12,Model!CP$13,0)</f>
        <v>0</v>
      </c>
      <c r="BP214" s="38">
        <f>IF(Model!$C214&lt;Model!CQ$12,Model!CQ$13,0)</f>
        <v>0</v>
      </c>
      <c r="BQ214" s="38">
        <f>IF(Model!$C214&lt;Model!CR$12,Model!CR$13,0)</f>
        <v>0</v>
      </c>
      <c r="BR214" s="38">
        <f>IF(Model!$C214&lt;Model!CS$12,Model!CS$13,0)</f>
        <v>40</v>
      </c>
      <c r="BS214" s="38">
        <f>IF(Model!$C214&lt;Model!CT$12,Model!CT$13,0)</f>
        <v>40</v>
      </c>
      <c r="BT214" s="38">
        <f>IF(Model!$C214&lt;Model!CU$12,Model!CU$13,0)</f>
        <v>40</v>
      </c>
      <c r="BU214" s="38">
        <f>IF(Model!$C214&lt;Model!CV$12,Model!CV$13,0)</f>
        <v>40</v>
      </c>
      <c r="BV214" s="38">
        <f>IF(Model!$C214&lt;Model!CW$12,Model!CW$13,0)</f>
        <v>40</v>
      </c>
      <c r="BW214" s="38">
        <f>IF(Model!$C214&lt;Model!CX$12,Model!CX$13,0)</f>
        <v>0</v>
      </c>
      <c r="BX214" s="38">
        <f>IF(Model!$C214&lt;Model!CY$12,Model!CY$13,0)</f>
        <v>0</v>
      </c>
      <c r="BY214" s="38">
        <f>IF(Model!$C214&lt;Model!CZ$12,Model!CZ$13,0)</f>
        <v>0</v>
      </c>
      <c r="BZ214" s="38">
        <f>IF(Model!$C214&lt;Model!DA$12,Model!DA$13,0)</f>
        <v>0</v>
      </c>
      <c r="CA214" s="38">
        <f>IF(Model!$C214&lt;Model!DB$12,Model!DB$13,0)</f>
        <v>0</v>
      </c>
      <c r="CB214" s="38">
        <f>IF(Model!$C214&lt;Model!DC$12,Model!DC$13,0)</f>
        <v>60</v>
      </c>
      <c r="CC214" s="38">
        <f>IF(Model!$C214&lt;Model!DD$12,Model!DD$13,0)</f>
        <v>60</v>
      </c>
      <c r="CD214" s="38">
        <f>IF(Model!$C214&lt;Model!DE$12,Model!DE$13,0)</f>
        <v>60</v>
      </c>
      <c r="CE214" s="38">
        <f>IF(Model!$C214&lt;Model!DF$12,Model!DF$13,0)</f>
        <v>60</v>
      </c>
      <c r="CF214" s="38">
        <f>IF(Model!$C214&lt;Model!DG$12,Model!DG$13,0)</f>
        <v>60</v>
      </c>
      <c r="CG214" s="1"/>
      <c r="CH214" s="1"/>
      <c r="CI214" s="40">
        <f>Model!$BE214+Model!BH214-50</f>
        <v>79.189671048737523</v>
      </c>
      <c r="CJ214" s="40">
        <f>Model!$BE214+Model!BI214-50</f>
        <v>79.189671048737523</v>
      </c>
      <c r="CK214" s="40">
        <f>Model!$BE214+Model!BJ214-50</f>
        <v>79.189671048737523</v>
      </c>
      <c r="CL214" s="40">
        <f>Model!$BE214+Model!BK214-50</f>
        <v>79.189671048737523</v>
      </c>
      <c r="CM214" s="40">
        <f>Model!$BE214+Model!BL214-50</f>
        <v>79.189671048737523</v>
      </c>
      <c r="CN214" s="40">
        <f>Model!$BE214+Model!BM214-50</f>
        <v>79.189671048737523</v>
      </c>
      <c r="CO214" s="40">
        <f>Model!$BE214+Model!BN214-50</f>
        <v>79.189671048737523</v>
      </c>
      <c r="CP214" s="40">
        <f>Model!$BE214+Model!BO214-50</f>
        <v>79.189671048737523</v>
      </c>
      <c r="CQ214" s="40">
        <f>Model!$BE214+Model!BP214-50</f>
        <v>79.189671048737523</v>
      </c>
      <c r="CR214" s="40">
        <f>Model!$BE214+Model!BQ214-50</f>
        <v>79.189671048737523</v>
      </c>
      <c r="CS214" s="40">
        <f>Model!$BE214+Model!BR214-50</f>
        <v>119.18967104873752</v>
      </c>
      <c r="CT214" s="40">
        <f>Model!$BE214+Model!BS214-50</f>
        <v>119.18967104873752</v>
      </c>
      <c r="CU214" s="40">
        <f>Model!$BE214+Model!BT214-50</f>
        <v>119.18967104873752</v>
      </c>
      <c r="CV214" s="40">
        <f>Model!$BE214+Model!BU214-50</f>
        <v>119.18967104873752</v>
      </c>
      <c r="CW214" s="40">
        <f>Model!$BE214+Model!BV214-50</f>
        <v>119.18967104873752</v>
      </c>
      <c r="CX214" s="40">
        <f>Model!$BE214+Model!BW214-50</f>
        <v>79.189671048737523</v>
      </c>
      <c r="CY214" s="40">
        <f>Model!$BE214+Model!BX214-50</f>
        <v>79.189671048737523</v>
      </c>
      <c r="CZ214" s="40">
        <f>Model!$BE214+Model!BY214-50</f>
        <v>79.189671048737523</v>
      </c>
      <c r="DA214" s="40">
        <f>Model!$BE214+Model!BZ214-50</f>
        <v>79.189671048737523</v>
      </c>
      <c r="DB214" s="40">
        <f>Model!$BE214+Model!CA214-50</f>
        <v>79.189671048737523</v>
      </c>
      <c r="DC214" s="40">
        <f>Model!$BE214+Model!CB214-50</f>
        <v>139.18967104873752</v>
      </c>
      <c r="DD214" s="40">
        <f>Model!$BE214+Model!CC214-50</f>
        <v>139.18967104873752</v>
      </c>
      <c r="DE214" s="40">
        <f>Model!$BE214+Model!CD214-50</f>
        <v>139.18967104873752</v>
      </c>
      <c r="DF214" s="40">
        <f>Model!$BE214+Model!CE214-50</f>
        <v>139.18967104873752</v>
      </c>
      <c r="DG214" s="40">
        <f>Model!$BE214+Model!CF214-50</f>
        <v>139.18967104873752</v>
      </c>
      <c r="DH214" s="36"/>
      <c r="DI214" s="36"/>
      <c r="DJ214" s="40">
        <f>Model!AE214*Model!CI214</f>
        <v>79.189671048737523</v>
      </c>
      <c r="DK214" s="40">
        <f>Model!AF214*Model!CJ214</f>
        <v>79.189671048737523</v>
      </c>
      <c r="DL214" s="40">
        <f>Model!AG214*Model!CK214</f>
        <v>79.189671048737523</v>
      </c>
      <c r="DM214" s="40">
        <f>Model!AH214*Model!CL214</f>
        <v>79.189671048737523</v>
      </c>
      <c r="DN214" s="40">
        <f>Model!AI214*Model!CM214</f>
        <v>47.513802629242512</v>
      </c>
      <c r="DO214" s="40">
        <f>Model!AJ214*Model!CN214</f>
        <v>79.189671048737523</v>
      </c>
      <c r="DP214" s="40">
        <f>Model!AK214*Model!CO214</f>
        <v>79.189671048737523</v>
      </c>
      <c r="DQ214" s="40">
        <f>Model!AL214*Model!CP214</f>
        <v>79.189671048737523</v>
      </c>
      <c r="DR214" s="40">
        <f>Model!AM214*Model!CQ214</f>
        <v>79.189671048737523</v>
      </c>
      <c r="DS214" s="40">
        <f>Model!AN214*Model!CR214</f>
        <v>47.513802629242512</v>
      </c>
      <c r="DT214" s="40">
        <f>Model!AO214*Model!CS214</f>
        <v>113.23018749630064</v>
      </c>
      <c r="DU214" s="40">
        <f>Model!AP214*Model!CT214</f>
        <v>113.23018749630064</v>
      </c>
      <c r="DV214" s="40">
        <f>Model!AQ214*Model!CU214</f>
        <v>113.23018749630064</v>
      </c>
      <c r="DW214" s="40">
        <f>Model!AR214*Model!CV214</f>
        <v>113.23018749630064</v>
      </c>
      <c r="DX214" s="40">
        <f>Model!AS214*Model!CW214</f>
        <v>67.938112497780381</v>
      </c>
      <c r="DY214" s="40">
        <f>Model!AT214*Model!CX214</f>
        <v>79.189671048737523</v>
      </c>
      <c r="DZ214" s="40">
        <f>Model!AU214*Model!CY214</f>
        <v>79.189671048737523</v>
      </c>
      <c r="EA214" s="40">
        <f>Model!AV214*Model!CZ214</f>
        <v>79.189671048737523</v>
      </c>
      <c r="EB214" s="40">
        <f>Model!AW214*Model!DA214</f>
        <v>79.189671048737523</v>
      </c>
      <c r="EC214" s="40">
        <f>Model!AX214*Model!DB214</f>
        <v>47.513802629242512</v>
      </c>
      <c r="ED214" s="40">
        <f>Model!AY214*Model!DC214</f>
        <v>118.31122039142689</v>
      </c>
      <c r="EE214" s="40">
        <f>Model!AZ214*Model!DD214</f>
        <v>118.31122039142689</v>
      </c>
      <c r="EF214" s="40">
        <f>Model!BA214*Model!DE214</f>
        <v>118.31122039142689</v>
      </c>
      <c r="EG214" s="40">
        <f>Model!BB214*Model!DF214</f>
        <v>118.31122039142689</v>
      </c>
      <c r="EH214" s="40">
        <f>Model!BC214*Model!DG214</f>
        <v>70.986732234856134</v>
      </c>
      <c r="ES214" s="36"/>
      <c r="ET214" s="36"/>
      <c r="EU214" s="36"/>
    </row>
    <row r="215" spans="1:151">
      <c r="Y215" s="23"/>
      <c r="Z215" s="23"/>
      <c r="AD215" s="4"/>
      <c r="AE215" s="4"/>
      <c r="AF215" s="4"/>
      <c r="AG215" s="4"/>
      <c r="AH215" s="4"/>
      <c r="BE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row>
    <row r="216" spans="1:151">
      <c r="Y216" s="23"/>
      <c r="Z216" s="23"/>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row>
    <row r="217" spans="1:151">
      <c r="Y217" s="23"/>
      <c r="Z217" s="23"/>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row>
    <row r="218" spans="1:151">
      <c r="Y218" s="23"/>
      <c r="Z218" s="23"/>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row>
    <row r="219" spans="1:151">
      <c r="Y219" s="23"/>
      <c r="Z219" s="23"/>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row>
    <row r="220" spans="1:151">
      <c r="Y220" s="23"/>
      <c r="Z220" s="23"/>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row>
    <row r="221" spans="1:151">
      <c r="Y221" s="23"/>
      <c r="Z221" s="23"/>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row>
    <row r="222" spans="1:151">
      <c r="Y222" s="23"/>
      <c r="Z222" s="23"/>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row>
    <row r="223" spans="1:151">
      <c r="Y223" s="23"/>
      <c r="Z223" s="23"/>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row>
    <row r="224" spans="1:151">
      <c r="Y224" s="23"/>
      <c r="Z224" s="23"/>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row>
    <row r="225" spans="1:111">
      <c r="A225" s="22" t="s">
        <v>442</v>
      </c>
      <c r="J225"/>
      <c r="Y225" s="23"/>
      <c r="Z225" s="23"/>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row>
    <row r="226" spans="1:111" ht="25.5">
      <c r="A226" s="50"/>
      <c r="B226" s="47"/>
      <c r="C226" s="47"/>
      <c r="D226" s="47"/>
      <c r="E226" s="51" t="s">
        <v>11</v>
      </c>
      <c r="F226" s="51" t="s">
        <v>433</v>
      </c>
      <c r="G226" s="51" t="s">
        <v>453</v>
      </c>
      <c r="H226" s="51" t="s">
        <v>437</v>
      </c>
      <c r="I226" s="51" t="s">
        <v>434</v>
      </c>
      <c r="J226" s="51" t="s">
        <v>432</v>
      </c>
      <c r="K226" s="51" t="s">
        <v>21</v>
      </c>
      <c r="Y226" s="23"/>
      <c r="Z226" s="23"/>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row>
    <row r="227" spans="1:111">
      <c r="B227" s="36" t="s">
        <v>18</v>
      </c>
      <c r="C227" s="36"/>
      <c r="D227" s="36"/>
      <c r="E227" s="63">
        <f>SUM(Scratch!BE$15:BE$214)</f>
        <v>30394.806253520594</v>
      </c>
      <c r="F227" s="63">
        <f>COUNT(Scratch!A$13:A$214)*90</f>
        <v>18000</v>
      </c>
      <c r="G227" s="63"/>
      <c r="H227" s="44">
        <f>'Attribution Analysis'!E39-'Attribution Analysis'!F39+'Attribution Analysis'!G39</f>
        <v>12394.806253520594</v>
      </c>
      <c r="I227" s="63">
        <v>12000</v>
      </c>
      <c r="J227" s="44">
        <f>'Attribution Analysis'!H39-'Attribution Analysis'!I39</f>
        <v>394.8062535205936</v>
      </c>
      <c r="K227" s="44"/>
      <c r="Y227" s="23"/>
      <c r="Z227" s="23"/>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row>
    <row r="228" spans="1:111">
      <c r="B228" s="36" t="s">
        <v>446</v>
      </c>
      <c r="C228" s="36"/>
      <c r="D228" s="36"/>
      <c r="E228" s="63">
        <f>SUM(Scratch!BE$15:BE$214)</f>
        <v>30394.806253520594</v>
      </c>
      <c r="F228" s="63">
        <f>COUNT(Scratch!A$13:A$214)*50</f>
        <v>10000</v>
      </c>
      <c r="G228" s="63"/>
      <c r="H228" s="44">
        <f>'Attribution Analysis'!E40-'Attribution Analysis'!F40+'Attribution Analysis'!G40</f>
        <v>20394.806253520594</v>
      </c>
      <c r="I228" s="63">
        <v>12000</v>
      </c>
      <c r="J228" s="44">
        <f>'Attribution Analysis'!H40-'Attribution Analysis'!I40</f>
        <v>8394.8062535205936</v>
      </c>
      <c r="K228" s="44">
        <f>J228-J227</f>
        <v>8000</v>
      </c>
      <c r="Y228" s="23"/>
      <c r="Z228" s="23"/>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row>
    <row r="229" spans="1:111">
      <c r="B229" s="36" t="s">
        <v>451</v>
      </c>
      <c r="C229" s="36"/>
      <c r="D229" s="36"/>
      <c r="E229" s="63">
        <f>SUMPRODUCT(Scratch!$U$15:$U$214,Scratch!$BE$15:$BE$214)</f>
        <v>29016.423899497448</v>
      </c>
      <c r="F229" s="63">
        <f>SUM(Model!$U$15:$U$214)*50</f>
        <v>9462.5</v>
      </c>
      <c r="G229" s="63"/>
      <c r="H229" s="44">
        <f>'Attribution Analysis'!E41-'Attribution Analysis'!F41+'Attribution Analysis'!G41</f>
        <v>19553.923899497448</v>
      </c>
      <c r="I229" s="63">
        <v>9000</v>
      </c>
      <c r="J229" s="44">
        <f>'Attribution Analysis'!H41-'Attribution Analysis'!I41</f>
        <v>10553.923899497448</v>
      </c>
      <c r="K229" s="44">
        <f>J229-J228</f>
        <v>2159.117645976854</v>
      </c>
      <c r="Y229" s="23"/>
      <c r="Z229" s="23"/>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row>
    <row r="230" spans="1:111">
      <c r="B230" s="36" t="s">
        <v>452</v>
      </c>
      <c r="C230" s="36"/>
      <c r="D230" s="36"/>
      <c r="E230" s="63">
        <f>SUMPRODUCT(Scratch!BB$15:$BB$214,Scratch!$BE$15:$BE$214)</f>
        <v>27221.687108322109</v>
      </c>
      <c r="F230" s="63">
        <f>SUM(Scratch!$BB$15:$BB$214)*50</f>
        <v>8614.9999999999854</v>
      </c>
      <c r="G230" s="63">
        <f>SUMPRODUCT(Scratch!BB15:BB214,Scratch!$CE$15:$CE$214)</f>
        <v>5762.9999999999991</v>
      </c>
      <c r="H230" s="44">
        <f>'Attribution Analysis'!E42-'Attribution Analysis'!F42+'Attribution Analysis'!G42</f>
        <v>24369.687108322109</v>
      </c>
      <c r="I230" s="63">
        <v>9000</v>
      </c>
      <c r="J230" s="44">
        <f>'Attribution Analysis'!H42-'Attribution Analysis'!I42</f>
        <v>15369.687108322109</v>
      </c>
      <c r="K230" s="44">
        <f>J230-J229</f>
        <v>4815.763208824661</v>
      </c>
      <c r="Y230" s="23"/>
      <c r="Z230" s="23"/>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row>
    <row r="231" spans="1:111">
      <c r="B231" s="36"/>
      <c r="C231" s="36"/>
      <c r="D231" s="36"/>
      <c r="E231" s="44"/>
      <c r="F231" s="44"/>
      <c r="G231" s="44"/>
      <c r="H231" s="40"/>
      <c r="I231" s="40"/>
      <c r="J231" s="40"/>
      <c r="K231" s="44"/>
      <c r="Y231" s="23"/>
      <c r="Z231" s="23"/>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row>
    <row r="232" spans="1:111">
      <c r="B232" s="48" t="s">
        <v>445</v>
      </c>
      <c r="C232" s="48"/>
      <c r="D232" s="48"/>
      <c r="E232" s="49">
        <f t="shared" ref="E232:J232" si="30">E230-E227</f>
        <v>-3173.1191451984851</v>
      </c>
      <c r="F232" s="49">
        <f t="shared" si="30"/>
        <v>-9385.0000000000146</v>
      </c>
      <c r="G232" s="49">
        <f t="shared" si="30"/>
        <v>5762.9999999999991</v>
      </c>
      <c r="H232" s="49">
        <f t="shared" si="30"/>
        <v>11974.880854801515</v>
      </c>
      <c r="I232" s="49">
        <f t="shared" si="30"/>
        <v>-3000</v>
      </c>
      <c r="J232" s="49">
        <f t="shared" si="30"/>
        <v>14974.880854801515</v>
      </c>
      <c r="K232" s="44"/>
      <c r="Y232" s="23"/>
      <c r="Z232" s="23"/>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row>
    <row r="233" spans="1:111">
      <c r="A233" s="48"/>
      <c r="B233" s="48"/>
      <c r="C233" s="48"/>
      <c r="D233" s="49"/>
      <c r="E233" s="49"/>
      <c r="F233" s="49"/>
      <c r="G233" s="49"/>
      <c r="H233" s="49"/>
      <c r="I233" s="49"/>
      <c r="J233" s="44"/>
      <c r="Y233" s="23"/>
      <c r="Z233" s="23"/>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row>
    <row r="234" spans="1:111">
      <c r="A234" s="37"/>
      <c r="B234" s="36"/>
      <c r="C234" s="36"/>
      <c r="D234" s="36"/>
      <c r="E234" s="36"/>
      <c r="F234" s="36"/>
      <c r="G234" s="36"/>
      <c r="H234" s="36"/>
      <c r="I234" s="36"/>
      <c r="J234" s="36"/>
      <c r="Y234" s="23"/>
      <c r="Z234" s="23"/>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row>
    <row r="235" spans="1:111">
      <c r="A235" s="36"/>
      <c r="B235" s="36"/>
      <c r="C235" s="36"/>
      <c r="D235" s="36"/>
      <c r="E235" s="36"/>
      <c r="F235" s="36"/>
      <c r="G235" s="36"/>
      <c r="H235" s="36"/>
      <c r="I235" s="36"/>
      <c r="J235" s="36"/>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row>
    <row r="236" spans="1:111">
      <c r="A236" s="22" t="s">
        <v>443</v>
      </c>
      <c r="B236" s="36"/>
      <c r="C236" s="36"/>
      <c r="D236" s="36"/>
      <c r="E236" s="36"/>
      <c r="F236" s="36"/>
      <c r="G236" s="36"/>
      <c r="H236" s="36"/>
      <c r="I236" s="36"/>
      <c r="J236" s="36"/>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row>
    <row r="237" spans="1:111" ht="25.5">
      <c r="B237" s="36"/>
      <c r="C237" s="36"/>
      <c r="D237" s="36"/>
      <c r="E237" s="51" t="s">
        <v>11</v>
      </c>
      <c r="F237" s="51" t="s">
        <v>433</v>
      </c>
      <c r="G237" s="51" t="s">
        <v>453</v>
      </c>
      <c r="H237" s="51" t="s">
        <v>437</v>
      </c>
      <c r="I237" s="51" t="s">
        <v>434</v>
      </c>
      <c r="J237" s="51" t="s">
        <v>432</v>
      </c>
      <c r="K237" s="51" t="s">
        <v>21</v>
      </c>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row>
    <row r="238" spans="1:111">
      <c r="B238" s="36" t="s">
        <v>18</v>
      </c>
      <c r="C238" s="36"/>
      <c r="D238" s="36"/>
      <c r="E238" s="63">
        <f>SUM(Scratch!BE$15:BE$214)</f>
        <v>30394.806253520594</v>
      </c>
      <c r="F238" s="63">
        <f>COUNT(Scratch!A$13:A$214)*90</f>
        <v>18000</v>
      </c>
      <c r="G238" s="63"/>
      <c r="H238" s="44">
        <f>'Attribution Analysis'!E50-'Attribution Analysis'!F50+'Attribution Analysis'!G50</f>
        <v>12394.806253520594</v>
      </c>
      <c r="I238" s="63">
        <f>I227</f>
        <v>12000</v>
      </c>
      <c r="J238" s="44">
        <f>'Attribution Analysis'!H50-'Attribution Analysis'!I50</f>
        <v>394.8062535205936</v>
      </c>
      <c r="K238" s="44"/>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row>
    <row r="239" spans="1:111">
      <c r="B239" s="36" t="s">
        <v>446</v>
      </c>
      <c r="C239" s="36"/>
      <c r="D239" s="36"/>
      <c r="E239" s="63">
        <f>SUM(Scratch!BE$15:BE$214)</f>
        <v>30394.806253520594</v>
      </c>
      <c r="F239" s="63">
        <f>COUNT(Scratch!A$13:A$214)*50</f>
        <v>10000</v>
      </c>
      <c r="G239" s="63"/>
      <c r="H239" s="44">
        <f>'Attribution Analysis'!E51-'Attribution Analysis'!F51+'Attribution Analysis'!G51</f>
        <v>20394.806253520594</v>
      </c>
      <c r="I239" s="63">
        <f>I228</f>
        <v>12000</v>
      </c>
      <c r="J239" s="44">
        <f>'Attribution Analysis'!H51-'Attribution Analysis'!I51</f>
        <v>8394.8062535205936</v>
      </c>
      <c r="K239" s="44">
        <f>J239-J238</f>
        <v>8000</v>
      </c>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row>
    <row r="240" spans="1:111">
      <c r="B240" s="36" t="s">
        <v>452</v>
      </c>
      <c r="C240" s="36"/>
      <c r="D240" s="36"/>
      <c r="E240" s="63">
        <f>SUMPRODUCT(Scratch!$AB$15:AB$214,Scratch!$BE$15:$BE$214)</f>
        <v>28471.413279786069</v>
      </c>
      <c r="F240" s="63">
        <f>SUM(Model!$AB$15:$AB$214)*50</f>
        <v>9092.49999999998</v>
      </c>
      <c r="G240" s="63">
        <f>SUMPRODUCT(Model!AB15:AB214,Model!$CE$15:$CE$214)</f>
        <v>6171</v>
      </c>
      <c r="H240" s="44">
        <f>'Attribution Analysis'!E52-'Attribution Analysis'!F52+'Attribution Analysis'!G52</f>
        <v>25549.913279786069</v>
      </c>
      <c r="I240" s="63">
        <v>12000</v>
      </c>
      <c r="J240" s="44">
        <f>'Attribution Analysis'!H52-'Attribution Analysis'!I52</f>
        <v>13549.913279786069</v>
      </c>
      <c r="K240" s="44">
        <f>J240-J239</f>
        <v>5155.1070262654757</v>
      </c>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row>
    <row r="241" spans="2:111">
      <c r="B241" s="36" t="s">
        <v>451</v>
      </c>
      <c r="C241" s="36"/>
      <c r="D241" s="36"/>
      <c r="E241" s="63">
        <f>SUMPRODUCT(Scratch!BB$15:$BB$214,Scratch!$BE$15:$BE$214)</f>
        <v>27221.687108322109</v>
      </c>
      <c r="F241" s="63">
        <f>SUM(Scratch!$BB$15:$BB$214)*50</f>
        <v>8614.9999999999854</v>
      </c>
      <c r="G241" s="64">
        <f>SUMPRODUCT(Scratch!BB15:BB214,Scratch!$CE$15:$CE$214)</f>
        <v>5762.9999999999991</v>
      </c>
      <c r="H241" s="44">
        <f>'Attribution Analysis'!E53-'Attribution Analysis'!F53+'Attribution Analysis'!G53</f>
        <v>24369.687108322109</v>
      </c>
      <c r="I241" s="63">
        <f>I230</f>
        <v>9000</v>
      </c>
      <c r="J241" s="44">
        <f>'Attribution Analysis'!H53-'Attribution Analysis'!I53</f>
        <v>15369.687108322109</v>
      </c>
      <c r="K241" s="44">
        <f>J241-J240</f>
        <v>1819.7738285360392</v>
      </c>
      <c r="L241" s="36">
        <f>ROUNDUP(K241,-2)</f>
        <v>1900</v>
      </c>
      <c r="M241" s="36">
        <f>L241*4</f>
        <v>7600</v>
      </c>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row>
    <row r="242" spans="2:111">
      <c r="C242" s="36"/>
      <c r="D242" s="36"/>
      <c r="E242" s="44"/>
      <c r="F242" s="44"/>
      <c r="G242" s="44"/>
      <c r="H242" s="40"/>
      <c r="I242" s="40"/>
      <c r="J242" s="40"/>
      <c r="K242" s="40"/>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row>
    <row r="243" spans="2:111">
      <c r="B243" s="48" t="s">
        <v>445</v>
      </c>
      <c r="C243" s="48"/>
      <c r="D243" s="48"/>
      <c r="E243" s="49">
        <f t="shared" ref="E243:J243" si="31">E241-E238</f>
        <v>-3173.1191451984851</v>
      </c>
      <c r="F243" s="49">
        <f t="shared" si="31"/>
        <v>-9385.0000000000146</v>
      </c>
      <c r="G243" s="49">
        <f t="shared" si="31"/>
        <v>5762.9999999999991</v>
      </c>
      <c r="H243" s="49">
        <f t="shared" si="31"/>
        <v>11974.880854801515</v>
      </c>
      <c r="I243" s="49">
        <f t="shared" si="31"/>
        <v>-3000</v>
      </c>
      <c r="J243" s="49">
        <f t="shared" si="31"/>
        <v>14974.880854801515</v>
      </c>
      <c r="K243" s="40"/>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row>
    <row r="244" spans="2:11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row>
    <row r="245" spans="2:11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row>
    <row r="246" spans="2:11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row>
    <row r="247" spans="2:111">
      <c r="CZ247" s="1"/>
      <c r="DA247" s="1"/>
    </row>
    <row r="248" spans="2:111">
      <c r="CZ248" s="1"/>
      <c r="DA248" s="1"/>
    </row>
    <row r="249" spans="2:111">
      <c r="CZ249" s="1"/>
      <c r="DA249" s="1"/>
    </row>
    <row r="250" spans="2:111">
      <c r="CZ250" s="1"/>
      <c r="DA250" s="1"/>
    </row>
  </sheetData>
  <autoFilter ref="A14:FI214" xr:uid="{B00DE25B-5DEB-A542-97C6-0339FA0D804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1C3E3-8D89-C04B-9BCE-6513705EB63F}">
  <sheetPr codeName="Sheet10">
    <tabColor rgb="FFFF0000"/>
  </sheetPr>
  <dimension ref="A1:FI306"/>
  <sheetViews>
    <sheetView topLeftCell="A276" zoomScaleNormal="120" workbookViewId="0">
      <selection activeCell="F18" sqref="F18"/>
    </sheetView>
  </sheetViews>
  <sheetFormatPr defaultColWidth="13" defaultRowHeight="12.75"/>
  <cols>
    <col min="1" max="1" width="13.42578125" style="99" customWidth="1"/>
    <col min="2" max="3" width="13" style="99"/>
    <col min="4" max="4" width="12" style="99" customWidth="1"/>
    <col min="5" max="6" width="13" style="99"/>
    <col min="7" max="7" width="12.85546875" style="99" customWidth="1"/>
    <col min="8" max="78" width="13" style="99"/>
    <col min="79" max="16384" width="13" style="109"/>
  </cols>
  <sheetData>
    <row r="1" spans="1:133" s="96" customFormat="1">
      <c r="I1" s="97"/>
      <c r="J1" s="97"/>
      <c r="K1" s="98"/>
      <c r="L1" s="98"/>
      <c r="M1" s="98"/>
      <c r="N1" s="98"/>
      <c r="O1" s="98"/>
      <c r="P1" s="98"/>
      <c r="Q1" s="98"/>
      <c r="R1" s="98"/>
      <c r="S1" s="98"/>
      <c r="T1" s="98"/>
      <c r="U1" s="98"/>
      <c r="V1" s="98"/>
      <c r="W1" s="98"/>
      <c r="X1" s="98"/>
      <c r="Y1" s="98"/>
      <c r="Z1" s="98"/>
      <c r="AA1" s="98"/>
      <c r="AB1" s="98"/>
      <c r="AC1" s="98"/>
      <c r="AD1" s="98"/>
      <c r="AE1" s="98"/>
      <c r="AF1" s="98"/>
      <c r="AG1" s="98"/>
      <c r="AH1" s="98"/>
      <c r="AI1" s="98"/>
      <c r="AJ1" s="98"/>
      <c r="AK1" s="98"/>
      <c r="AL1" s="98"/>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99"/>
      <c r="BP1" s="99"/>
      <c r="BQ1" s="99"/>
      <c r="BR1" s="99"/>
      <c r="BS1" s="99"/>
      <c r="BT1" s="99"/>
      <c r="BU1" s="99"/>
      <c r="BV1" s="99"/>
      <c r="BW1" s="99"/>
      <c r="BX1" s="99"/>
      <c r="BY1" s="99"/>
      <c r="BZ1" s="99"/>
      <c r="CA1" s="96">
        <v>3</v>
      </c>
      <c r="CB1" s="96">
        <v>1234567</v>
      </c>
      <c r="CC1" s="100" t="b">
        <f ca="1">TODAY()&gt;45078</f>
        <v>0</v>
      </c>
      <c r="CD1" s="96">
        <v>2</v>
      </c>
      <c r="CE1" s="96">
        <v>3</v>
      </c>
      <c r="CF1" s="96">
        <v>4</v>
      </c>
      <c r="CG1" s="96">
        <v>5</v>
      </c>
      <c r="CH1" s="96">
        <v>6</v>
      </c>
      <c r="CI1" s="96">
        <v>7</v>
      </c>
      <c r="CJ1" s="96">
        <v>8</v>
      </c>
      <c r="CK1" s="96">
        <v>9</v>
      </c>
      <c r="CL1" s="96">
        <v>10</v>
      </c>
      <c r="CM1" s="96">
        <v>11</v>
      </c>
      <c r="CN1" s="96">
        <v>12</v>
      </c>
      <c r="CO1" s="96">
        <v>13</v>
      </c>
      <c r="CY1" s="99">
        <v>1</v>
      </c>
      <c r="CZ1" s="99" t="s">
        <v>532</v>
      </c>
      <c r="DD1" s="97">
        <v>1</v>
      </c>
      <c r="DE1" s="97">
        <v>2</v>
      </c>
      <c r="DF1" s="97">
        <v>3</v>
      </c>
      <c r="DG1" s="97">
        <v>4</v>
      </c>
      <c r="DH1" s="97">
        <v>5</v>
      </c>
      <c r="DI1" s="97">
        <v>6</v>
      </c>
      <c r="DJ1" s="97">
        <v>7</v>
      </c>
      <c r="DK1" s="97">
        <v>8</v>
      </c>
      <c r="DL1" s="97">
        <v>9</v>
      </c>
      <c r="DM1" s="97">
        <v>10</v>
      </c>
      <c r="DN1" s="97">
        <v>11</v>
      </c>
      <c r="DO1" s="97">
        <v>12</v>
      </c>
      <c r="DP1" s="97">
        <v>13</v>
      </c>
      <c r="DQ1" s="97">
        <v>14</v>
      </c>
      <c r="DR1" s="97">
        <v>15</v>
      </c>
      <c r="DS1" s="97">
        <v>16</v>
      </c>
      <c r="DT1" s="97">
        <v>17</v>
      </c>
      <c r="DU1" s="97">
        <v>18</v>
      </c>
      <c r="DV1" s="97">
        <v>19</v>
      </c>
      <c r="DW1" s="97">
        <v>20</v>
      </c>
      <c r="DX1" s="97">
        <v>21</v>
      </c>
      <c r="DY1" s="97">
        <v>22</v>
      </c>
      <c r="DZ1" s="97">
        <v>23</v>
      </c>
      <c r="EA1" s="97">
        <v>24</v>
      </c>
      <c r="EB1" s="97">
        <v>25</v>
      </c>
      <c r="EC1" s="97">
        <v>26</v>
      </c>
    </row>
    <row r="2" spans="1:133" s="104" customFormat="1" ht="15.75">
      <c r="A2" s="99"/>
      <c r="B2" s="99"/>
      <c r="C2" s="99"/>
      <c r="D2" s="99"/>
      <c r="E2" s="99"/>
      <c r="F2" s="99"/>
      <c r="G2" s="99"/>
      <c r="H2" s="99"/>
      <c r="I2" s="99"/>
      <c r="J2" s="99"/>
      <c r="K2" s="99"/>
      <c r="L2" s="99"/>
      <c r="M2" s="99"/>
      <c r="N2" s="99"/>
      <c r="O2" s="99"/>
      <c r="P2" s="99"/>
      <c r="Q2" s="99"/>
      <c r="R2" s="99"/>
      <c r="S2" s="99"/>
      <c r="T2" s="99"/>
      <c r="U2" s="99"/>
      <c r="V2" s="99"/>
      <c r="W2" s="99"/>
      <c r="X2" s="99"/>
      <c r="Y2" s="99"/>
      <c r="Z2" s="99"/>
      <c r="AA2" s="97"/>
      <c r="AB2" s="98"/>
      <c r="AC2" s="98"/>
      <c r="AD2" s="98"/>
      <c r="AE2" s="98"/>
      <c r="AF2" s="98"/>
      <c r="AG2" s="98"/>
      <c r="AH2" s="98"/>
      <c r="AI2" s="98"/>
      <c r="AJ2" s="97"/>
      <c r="AK2" s="97"/>
      <c r="AL2" s="97"/>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101">
        <v>16</v>
      </c>
      <c r="CB2" s="102">
        <f t="shared" ref="CB2:CB14" si="0">MOD($CB$1,CA2)+1</f>
        <v>8</v>
      </c>
      <c r="CC2" s="103">
        <f>CB2</f>
        <v>8</v>
      </c>
      <c r="CD2" s="104">
        <f>RANK($CC2,$CC$2:$CC$3)</f>
        <v>2</v>
      </c>
      <c r="CE2" s="104">
        <f>RANK($CC2,$CC$2:$CC$4)</f>
        <v>2</v>
      </c>
      <c r="CF2" s="104">
        <f>RANK($CC2,$CC$2:$CC$5)</f>
        <v>3</v>
      </c>
      <c r="CG2" s="104">
        <f>RANK($CC2,$CC$2:$CC$6)</f>
        <v>4</v>
      </c>
      <c r="CH2" s="104">
        <f t="shared" ref="CH2:CH7" si="1">RANK($CC2,$CC$2:$CC$7)</f>
        <v>5</v>
      </c>
      <c r="CI2" s="104">
        <f t="shared" ref="CI2:CI8" si="2">RANK($CC2,$CC$2:$CC$8)</f>
        <v>6</v>
      </c>
      <c r="CJ2" s="104">
        <f t="shared" ref="CJ2:CJ9" si="3">RANK($CC2,$CC$2:$CC$9)</f>
        <v>7</v>
      </c>
      <c r="CK2" s="104">
        <f t="shared" ref="CK2:CK10" si="4">RANK($CC2,$CC$2:$CC$10)</f>
        <v>8</v>
      </c>
      <c r="CL2" s="104">
        <f t="shared" ref="CL2:CL11" si="5">RANK($CC2,$CC$2:$CC$11)</f>
        <v>9</v>
      </c>
      <c r="CM2" s="104">
        <f t="shared" ref="CM2:CM12" si="6">RANK($CC2,$CC$2:$CC$12)</f>
        <v>10</v>
      </c>
      <c r="CN2" s="104">
        <f t="shared" ref="CN2:CN13" si="7">RANK($CC2,$CC$2:$CC$13)</f>
        <v>11</v>
      </c>
      <c r="CO2" s="104">
        <f t="shared" ref="CO2:CO14" si="8">RANK($CC2,$CC$2:$CC$14)</f>
        <v>12</v>
      </c>
      <c r="CT2" s="105"/>
      <c r="CY2" s="99">
        <v>2</v>
      </c>
      <c r="CZ2" s="99" t="s">
        <v>533</v>
      </c>
      <c r="DD2" s="106" t="s">
        <v>534</v>
      </c>
      <c r="DE2" s="107" t="s">
        <v>535</v>
      </c>
      <c r="DF2" s="106" t="s">
        <v>536</v>
      </c>
      <c r="DG2" s="107" t="s">
        <v>537</v>
      </c>
      <c r="DH2" s="106" t="s">
        <v>538</v>
      </c>
      <c r="DI2" s="107" t="s">
        <v>539</v>
      </c>
      <c r="DJ2" s="106" t="s">
        <v>540</v>
      </c>
      <c r="DK2" s="107" t="s">
        <v>541</v>
      </c>
      <c r="DL2" s="107" t="s">
        <v>542</v>
      </c>
      <c r="DM2" s="107" t="s">
        <v>543</v>
      </c>
      <c r="DN2" s="107" t="s">
        <v>544</v>
      </c>
      <c r="DO2" s="107" t="s">
        <v>545</v>
      </c>
      <c r="DP2" s="107" t="s">
        <v>546</v>
      </c>
      <c r="DQ2" s="107" t="s">
        <v>547</v>
      </c>
      <c r="DR2" s="107" t="s">
        <v>548</v>
      </c>
      <c r="DS2" s="107" t="s">
        <v>549</v>
      </c>
      <c r="DT2" s="107" t="s">
        <v>550</v>
      </c>
      <c r="DU2" s="107" t="s">
        <v>551</v>
      </c>
      <c r="DV2" s="107" t="s">
        <v>552</v>
      </c>
      <c r="DW2" s="107" t="s">
        <v>553</v>
      </c>
      <c r="DX2" s="107" t="s">
        <v>554</v>
      </c>
      <c r="DY2" s="107" t="s">
        <v>555</v>
      </c>
      <c r="DZ2" s="107" t="s">
        <v>556</v>
      </c>
      <c r="EA2" s="107" t="s">
        <v>557</v>
      </c>
      <c r="EB2" s="107" t="s">
        <v>558</v>
      </c>
      <c r="EC2" s="107" t="s">
        <v>559</v>
      </c>
    </row>
    <row r="3" spans="1:133" ht="15.75">
      <c r="AA3" s="97"/>
      <c r="AB3" s="97"/>
      <c r="AC3" s="97"/>
      <c r="AD3" s="97"/>
      <c r="AE3" s="97"/>
      <c r="AF3" s="97"/>
      <c r="AG3" s="97"/>
      <c r="AH3" s="97"/>
      <c r="AI3" s="97"/>
      <c r="AJ3" s="97"/>
      <c r="AK3" s="97"/>
      <c r="AL3" s="97"/>
      <c r="BZ3" s="108"/>
      <c r="CA3" s="101">
        <v>17</v>
      </c>
      <c r="CB3" s="102">
        <f t="shared" si="0"/>
        <v>11</v>
      </c>
      <c r="CC3" s="103">
        <f>IF(COUNTIF(CC$2:CC2,CB3)&gt;0,CB3+0.1*COUNTIF(CB$2:CB2,CB3),CB3)</f>
        <v>11</v>
      </c>
      <c r="CD3" s="109">
        <f>RANK(CC3,CC$2:CC$3)</f>
        <v>1</v>
      </c>
      <c r="CE3" s="109">
        <f>RANK($CC3,$CC$2:$CC$4)</f>
        <v>1</v>
      </c>
      <c r="CF3" s="109">
        <f>RANK($CC3,$CC$2:$CC$5)</f>
        <v>2</v>
      </c>
      <c r="CG3" s="109">
        <f>RANK($CC3,$CC$2:$CC$6)</f>
        <v>2</v>
      </c>
      <c r="CH3" s="109">
        <f t="shared" si="1"/>
        <v>3</v>
      </c>
      <c r="CI3" s="109">
        <f t="shared" si="2"/>
        <v>4</v>
      </c>
      <c r="CJ3" s="109">
        <f t="shared" si="3"/>
        <v>5</v>
      </c>
      <c r="CK3" s="109">
        <f t="shared" si="4"/>
        <v>5</v>
      </c>
      <c r="CL3" s="109">
        <f t="shared" si="5"/>
        <v>6</v>
      </c>
      <c r="CM3" s="104">
        <f t="shared" si="6"/>
        <v>6</v>
      </c>
      <c r="CN3" s="104">
        <f t="shared" si="7"/>
        <v>7</v>
      </c>
      <c r="CO3" s="104">
        <f t="shared" si="8"/>
        <v>8</v>
      </c>
      <c r="CT3" s="105"/>
      <c r="CY3" s="99">
        <v>3</v>
      </c>
      <c r="CZ3" s="99" t="s">
        <v>560</v>
      </c>
    </row>
    <row r="4" spans="1:133" ht="15.75">
      <c r="D4" s="98"/>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CA4" s="101">
        <v>19</v>
      </c>
      <c r="CB4" s="102">
        <f t="shared" si="0"/>
        <v>5</v>
      </c>
      <c r="CC4" s="103">
        <f>IF(COUNTIF(CC$2:CC3,CB4)&gt;0,CB4+0.1*COUNTIF(CB$2:CB3,CB4),CB4)</f>
        <v>5</v>
      </c>
      <c r="CE4" s="109">
        <f>RANK($CC4,$CC$2:$CC$4)</f>
        <v>3</v>
      </c>
      <c r="CF4" s="109">
        <f>RANK($CC4,$CC$2:$CC$5)</f>
        <v>4</v>
      </c>
      <c r="CG4" s="109">
        <f>RANK($CC4,$CC$2:$CC$6)</f>
        <v>5</v>
      </c>
      <c r="CH4" s="109">
        <f t="shared" si="1"/>
        <v>6</v>
      </c>
      <c r="CI4" s="109">
        <f t="shared" si="2"/>
        <v>7</v>
      </c>
      <c r="CJ4" s="109">
        <f t="shared" si="3"/>
        <v>8</v>
      </c>
      <c r="CK4" s="109">
        <f t="shared" si="4"/>
        <v>9</v>
      </c>
      <c r="CL4" s="109">
        <f t="shared" si="5"/>
        <v>10</v>
      </c>
      <c r="CM4" s="104">
        <f t="shared" si="6"/>
        <v>11</v>
      </c>
      <c r="CN4" s="104">
        <f t="shared" si="7"/>
        <v>12</v>
      </c>
      <c r="CO4" s="104">
        <f t="shared" si="8"/>
        <v>13</v>
      </c>
      <c r="CT4" s="105"/>
      <c r="CY4" s="99">
        <v>4</v>
      </c>
      <c r="CZ4" s="99" t="s">
        <v>561</v>
      </c>
    </row>
    <row r="5" spans="1:133" ht="15.75">
      <c r="O5" s="110"/>
      <c r="CA5" s="101">
        <v>23</v>
      </c>
      <c r="CB5" s="102">
        <f t="shared" si="0"/>
        <v>20</v>
      </c>
      <c r="CC5" s="103">
        <f>IF(COUNTIF(CC$2:CC4,CB5)&gt;0,CB5+0.1*COUNTIF(CB$2:CB4,CB5),CB5)</f>
        <v>20</v>
      </c>
      <c r="CF5" s="109">
        <f>RANK($CC5,$CC$2:$CC$5)</f>
        <v>1</v>
      </c>
      <c r="CG5" s="109">
        <f>RANK($CC5,$CC$2:$CC$6)</f>
        <v>1</v>
      </c>
      <c r="CH5" s="109">
        <f t="shared" si="1"/>
        <v>2</v>
      </c>
      <c r="CI5" s="109">
        <f t="shared" si="2"/>
        <v>2</v>
      </c>
      <c r="CJ5" s="109">
        <f t="shared" si="3"/>
        <v>3</v>
      </c>
      <c r="CK5" s="109">
        <f t="shared" si="4"/>
        <v>3</v>
      </c>
      <c r="CL5" s="109">
        <f t="shared" si="5"/>
        <v>3</v>
      </c>
      <c r="CM5" s="104">
        <f t="shared" si="6"/>
        <v>3</v>
      </c>
      <c r="CN5" s="104">
        <f t="shared" si="7"/>
        <v>4</v>
      </c>
      <c r="CO5" s="104">
        <f t="shared" si="8"/>
        <v>5</v>
      </c>
      <c r="CT5" s="105"/>
      <c r="CY5" s="99">
        <v>5</v>
      </c>
      <c r="CZ5" s="99" t="s">
        <v>562</v>
      </c>
    </row>
    <row r="6" spans="1:133" ht="15.75">
      <c r="B6" s="111"/>
      <c r="O6" s="110"/>
      <c r="CA6" s="101">
        <v>20</v>
      </c>
      <c r="CB6" s="102">
        <f t="shared" si="0"/>
        <v>8</v>
      </c>
      <c r="CC6" s="103">
        <f>IF(COUNTIF(CC$2:CC5,CB6)&gt;0,CB6+0.1*COUNTIF(CB$2:CB5,CB6),CB6)</f>
        <v>8.1</v>
      </c>
      <c r="CG6" s="109">
        <f>RANK($CC6,$CC$2:$CC$6)</f>
        <v>3</v>
      </c>
      <c r="CH6" s="109">
        <f t="shared" si="1"/>
        <v>4</v>
      </c>
      <c r="CI6" s="109">
        <f t="shared" si="2"/>
        <v>5</v>
      </c>
      <c r="CJ6" s="109">
        <f t="shared" si="3"/>
        <v>6</v>
      </c>
      <c r="CK6" s="109">
        <f t="shared" si="4"/>
        <v>7</v>
      </c>
      <c r="CL6" s="109">
        <f t="shared" si="5"/>
        <v>8</v>
      </c>
      <c r="CM6" s="104">
        <f t="shared" si="6"/>
        <v>9</v>
      </c>
      <c r="CN6" s="104">
        <f t="shared" si="7"/>
        <v>10</v>
      </c>
      <c r="CO6" s="104">
        <f t="shared" si="8"/>
        <v>11</v>
      </c>
      <c r="CT6" s="105"/>
      <c r="CY6" s="99">
        <v>6</v>
      </c>
      <c r="CZ6" s="97" t="s">
        <v>563</v>
      </c>
    </row>
    <row r="7" spans="1:133" ht="15.75">
      <c r="B7" s="112"/>
      <c r="C7" s="113"/>
      <c r="D7" s="114"/>
      <c r="E7" s="113"/>
      <c r="F7" s="115"/>
      <c r="O7" s="110"/>
      <c r="CA7" s="101">
        <v>21</v>
      </c>
      <c r="CB7" s="102">
        <f t="shared" si="0"/>
        <v>20</v>
      </c>
      <c r="CC7" s="103">
        <f>IF(COUNTIF(CC$2:CC6,CB7)&gt;0,CB7+0.1*COUNTIF(CB$2:CB6,CB7),CB7)</f>
        <v>20.100000000000001</v>
      </c>
      <c r="CH7" s="109">
        <f t="shared" si="1"/>
        <v>1</v>
      </c>
      <c r="CI7" s="109">
        <f t="shared" si="2"/>
        <v>1</v>
      </c>
      <c r="CJ7" s="109">
        <f t="shared" si="3"/>
        <v>2</v>
      </c>
      <c r="CK7" s="109">
        <f t="shared" si="4"/>
        <v>2</v>
      </c>
      <c r="CL7" s="109">
        <f t="shared" si="5"/>
        <v>2</v>
      </c>
      <c r="CM7" s="104">
        <f t="shared" si="6"/>
        <v>2</v>
      </c>
      <c r="CN7" s="104">
        <f t="shared" si="7"/>
        <v>3</v>
      </c>
      <c r="CO7" s="104">
        <f t="shared" si="8"/>
        <v>4</v>
      </c>
      <c r="CT7" s="105"/>
      <c r="CY7" s="99">
        <v>7</v>
      </c>
      <c r="CZ7" s="97" t="s">
        <v>564</v>
      </c>
    </row>
    <row r="8" spans="1:133" ht="15.75">
      <c r="O8" s="110"/>
      <c r="CA8" s="101">
        <v>22</v>
      </c>
      <c r="CB8" s="102">
        <f t="shared" si="0"/>
        <v>16</v>
      </c>
      <c r="CC8" s="103">
        <f>IF(COUNTIF(CC$2:CC7,CB8)&gt;0,CB8+0.1*COUNTIF(CB$2:CB7,CB8),CB8)</f>
        <v>16</v>
      </c>
      <c r="CI8" s="109">
        <f t="shared" si="2"/>
        <v>3</v>
      </c>
      <c r="CJ8" s="109">
        <f t="shared" si="3"/>
        <v>4</v>
      </c>
      <c r="CK8" s="109">
        <f t="shared" si="4"/>
        <v>4</v>
      </c>
      <c r="CL8" s="109">
        <f t="shared" si="5"/>
        <v>5</v>
      </c>
      <c r="CM8" s="104">
        <f t="shared" si="6"/>
        <v>5</v>
      </c>
      <c r="CN8" s="104">
        <f t="shared" si="7"/>
        <v>6</v>
      </c>
      <c r="CO8" s="104">
        <f t="shared" si="8"/>
        <v>7</v>
      </c>
      <c r="CT8" s="105"/>
      <c r="CY8" s="99">
        <v>8</v>
      </c>
      <c r="CZ8" s="97" t="s">
        <v>565</v>
      </c>
    </row>
    <row r="9" spans="1:133" ht="15.75">
      <c r="L9" s="116"/>
      <c r="O9" s="110"/>
      <c r="CA9" s="101">
        <v>23</v>
      </c>
      <c r="CB9" s="102">
        <f t="shared" si="0"/>
        <v>20</v>
      </c>
      <c r="CC9" s="103">
        <f>IF(COUNTIF(CC$2:CC8,CB9)&gt;0,CB9+0.1*COUNTIF(CB$2:CB8,CB9),CB9)</f>
        <v>20.2</v>
      </c>
      <c r="CJ9" s="109">
        <f t="shared" si="3"/>
        <v>1</v>
      </c>
      <c r="CK9" s="109">
        <f t="shared" si="4"/>
        <v>1</v>
      </c>
      <c r="CL9" s="109">
        <f t="shared" si="5"/>
        <v>1</v>
      </c>
      <c r="CM9" s="104">
        <f t="shared" si="6"/>
        <v>1</v>
      </c>
      <c r="CN9" s="104">
        <f t="shared" si="7"/>
        <v>2</v>
      </c>
      <c r="CO9" s="104">
        <f t="shared" si="8"/>
        <v>3</v>
      </c>
      <c r="CT9" s="105"/>
      <c r="CY9" s="99">
        <v>9</v>
      </c>
      <c r="CZ9" s="97" t="s">
        <v>566</v>
      </c>
    </row>
    <row r="10" spans="1:133" ht="15.75">
      <c r="A10" s="97"/>
      <c r="B10" s="97"/>
      <c r="C10" s="97"/>
      <c r="D10" s="97"/>
      <c r="E10" s="97"/>
      <c r="F10" s="97"/>
      <c r="G10" s="97"/>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101">
        <v>24</v>
      </c>
      <c r="CB10" s="102">
        <f t="shared" si="0"/>
        <v>8</v>
      </c>
      <c r="CC10" s="103">
        <f>IF(COUNTIF(CC$2:CC9,CB10)&gt;0,CB10+0.1*COUNTIF(CB$2:CB9,CB10),CB10)</f>
        <v>8.1999999999999993</v>
      </c>
      <c r="CK10" s="109">
        <f t="shared" si="4"/>
        <v>6</v>
      </c>
      <c r="CL10" s="109">
        <f t="shared" si="5"/>
        <v>7</v>
      </c>
      <c r="CM10" s="104">
        <f t="shared" si="6"/>
        <v>8</v>
      </c>
      <c r="CN10" s="104">
        <f t="shared" si="7"/>
        <v>9</v>
      </c>
      <c r="CO10" s="104">
        <f t="shared" si="8"/>
        <v>10</v>
      </c>
      <c r="CT10" s="105"/>
      <c r="CY10" s="99">
        <v>10</v>
      </c>
      <c r="CZ10" s="97" t="s">
        <v>567</v>
      </c>
    </row>
    <row r="11" spans="1:133" ht="15.75">
      <c r="A11" s="97"/>
      <c r="B11" s="97"/>
      <c r="C11" s="97"/>
      <c r="D11" s="97"/>
      <c r="E11" s="97"/>
      <c r="F11" s="97"/>
      <c r="G11" s="97"/>
      <c r="H11" s="97"/>
      <c r="I11" s="97"/>
      <c r="J11" s="97"/>
      <c r="K11" s="97"/>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BX11" s="97"/>
      <c r="BY11" s="97"/>
      <c r="BZ11" s="97"/>
      <c r="CA11" s="101">
        <v>25</v>
      </c>
      <c r="CB11" s="102">
        <f t="shared" si="0"/>
        <v>18</v>
      </c>
      <c r="CC11" s="103">
        <f>IF(COUNTIF(CC$2:CC10,CB11)&gt;0,CB11+0.1*COUNTIF(CB$2:CB10,CB11),CB11)</f>
        <v>18</v>
      </c>
      <c r="CL11" s="109">
        <f t="shared" si="5"/>
        <v>4</v>
      </c>
      <c r="CM11" s="104">
        <f t="shared" si="6"/>
        <v>4</v>
      </c>
      <c r="CN11" s="104">
        <f t="shared" si="7"/>
        <v>5</v>
      </c>
      <c r="CO11" s="104">
        <f t="shared" si="8"/>
        <v>6</v>
      </c>
      <c r="CT11" s="105"/>
      <c r="CY11" s="99">
        <v>11</v>
      </c>
      <c r="CZ11" s="97" t="s">
        <v>568</v>
      </c>
    </row>
    <row r="12" spans="1:133" ht="15.75">
      <c r="A12" s="97"/>
      <c r="B12" s="97"/>
      <c r="C12" s="97"/>
      <c r="D12" s="97"/>
      <c r="E12" s="97"/>
      <c r="F12" s="97"/>
      <c r="G12" s="97"/>
      <c r="H12" s="97"/>
      <c r="I12" s="97"/>
      <c r="J12" s="97"/>
      <c r="K12" s="97"/>
      <c r="L12" s="97"/>
      <c r="M12" s="97"/>
      <c r="N12" s="97"/>
      <c r="O12" s="97"/>
      <c r="P12" s="97"/>
      <c r="Q12" s="97"/>
      <c r="R12" s="97"/>
      <c r="S12" s="97"/>
      <c r="T12" s="97"/>
      <c r="U12" s="97"/>
      <c r="V12" s="97"/>
      <c r="W12" s="97"/>
      <c r="X12" s="97"/>
      <c r="Y12" s="97"/>
      <c r="Z12" s="97"/>
      <c r="AA12" s="97"/>
      <c r="AB12" s="97"/>
      <c r="AC12" s="117"/>
      <c r="AD12" s="117"/>
      <c r="AE12" s="117"/>
      <c r="AF12" s="117"/>
      <c r="AG12" s="117"/>
      <c r="AH12" s="117"/>
      <c r="AI12" s="117"/>
      <c r="AJ12" s="117"/>
      <c r="AK12" s="117"/>
      <c r="AL12" s="117"/>
      <c r="AM12" s="117"/>
      <c r="AN12" s="117"/>
      <c r="AO12" s="117"/>
      <c r="AP12" s="117"/>
      <c r="AQ12" s="97"/>
      <c r="AR12" s="97"/>
      <c r="AS12" s="97"/>
      <c r="AT12" s="97"/>
      <c r="AU12" s="97"/>
      <c r="AV12" s="97"/>
      <c r="AW12" s="97"/>
      <c r="AX12" s="97"/>
      <c r="AY12" s="97"/>
      <c r="AZ12" s="97"/>
      <c r="BA12" s="97"/>
      <c r="BB12" s="97"/>
      <c r="BC12" s="97"/>
      <c r="BD12" s="97"/>
      <c r="BE12" s="97"/>
      <c r="BF12" s="97"/>
      <c r="BG12" s="97"/>
      <c r="BH12" s="97"/>
      <c r="BI12" s="97"/>
      <c r="BJ12" s="97"/>
      <c r="BK12" s="97"/>
      <c r="BL12" s="97"/>
      <c r="BM12" s="97"/>
      <c r="BN12" s="97"/>
      <c r="BO12" s="117"/>
      <c r="BP12" s="117"/>
      <c r="BQ12" s="117"/>
      <c r="BR12" s="117"/>
      <c r="BS12" s="117"/>
      <c r="BT12" s="117"/>
      <c r="BU12" s="117"/>
      <c r="BV12" s="117"/>
      <c r="BW12" s="117"/>
      <c r="BX12" s="117"/>
      <c r="BY12" s="117"/>
      <c r="BZ12" s="117"/>
      <c r="CA12" s="101">
        <v>26</v>
      </c>
      <c r="CB12" s="102">
        <f t="shared" si="0"/>
        <v>10</v>
      </c>
      <c r="CC12" s="103">
        <f>IF(COUNTIF(CC$2:CC11,CB12)&gt;0,CB12+0.1*COUNTIF(CB$2:CB11,CB12),CB12)</f>
        <v>10</v>
      </c>
      <c r="CM12" s="104">
        <f t="shared" si="6"/>
        <v>7</v>
      </c>
      <c r="CN12" s="104">
        <f t="shared" si="7"/>
        <v>8</v>
      </c>
      <c r="CO12" s="104">
        <f t="shared" si="8"/>
        <v>9</v>
      </c>
      <c r="CT12" s="105"/>
      <c r="CY12" s="99">
        <v>12</v>
      </c>
      <c r="CZ12" s="97" t="s">
        <v>569</v>
      </c>
    </row>
    <row r="13" spans="1:133" ht="15.75">
      <c r="A13" s="97" t="s">
        <v>570</v>
      </c>
      <c r="B13" s="118" t="str">
        <f>TEXT(B15,"0000000")&amp;TEXT(B14,"00")</f>
        <v>123456701</v>
      </c>
      <c r="C13" s="97"/>
      <c r="D13" s="97"/>
      <c r="E13" s="97"/>
      <c r="F13" s="97"/>
      <c r="G13" s="97"/>
      <c r="H13" s="97"/>
      <c r="I13" s="97"/>
      <c r="J13" s="97"/>
      <c r="K13" s="97"/>
      <c r="L13" s="97"/>
      <c r="M13" s="97"/>
      <c r="N13" s="97"/>
      <c r="O13" s="97"/>
      <c r="P13" s="97"/>
      <c r="Q13" s="97"/>
      <c r="R13" s="97"/>
      <c r="S13" s="97"/>
      <c r="T13" s="97"/>
      <c r="U13" s="97"/>
      <c r="V13" s="97"/>
      <c r="W13" s="97"/>
      <c r="X13" s="97"/>
      <c r="Y13" s="97"/>
      <c r="Z13" s="97"/>
      <c r="AA13" s="97"/>
      <c r="AB13" s="97"/>
      <c r="AC13" s="119"/>
      <c r="AD13" s="119"/>
      <c r="AE13" s="119"/>
      <c r="AF13" s="119"/>
      <c r="AG13" s="119"/>
      <c r="AH13" s="119"/>
      <c r="AI13" s="119"/>
      <c r="AJ13" s="119"/>
      <c r="AK13" s="119"/>
      <c r="AL13" s="119"/>
      <c r="AM13" s="119"/>
      <c r="AN13" s="119"/>
      <c r="AO13" s="119"/>
      <c r="AP13" s="119"/>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119"/>
      <c r="BP13" s="119"/>
      <c r="BQ13" s="119"/>
      <c r="BR13" s="119"/>
      <c r="BS13" s="119"/>
      <c r="BT13" s="119"/>
      <c r="BU13" s="119"/>
      <c r="BV13" s="119"/>
      <c r="BW13" s="119"/>
      <c r="BX13" s="119"/>
      <c r="BY13" s="119"/>
      <c r="BZ13" s="119"/>
      <c r="CA13" s="101">
        <v>27</v>
      </c>
      <c r="CB13" s="102">
        <f t="shared" si="0"/>
        <v>20</v>
      </c>
      <c r="CC13" s="103">
        <f>IF(COUNTIF(CC$2:CC12,CB13)&gt;0,CB13+0.1*COUNTIF(CB$2:CB12,CB13),CB13)</f>
        <v>20.3</v>
      </c>
      <c r="CN13" s="104">
        <f t="shared" si="7"/>
        <v>1</v>
      </c>
      <c r="CO13" s="104">
        <f t="shared" si="8"/>
        <v>2</v>
      </c>
      <c r="CT13" s="105"/>
      <c r="CY13" s="99">
        <v>13</v>
      </c>
      <c r="CZ13" s="97" t="s">
        <v>571</v>
      </c>
    </row>
    <row r="14" spans="1:133" ht="15.75">
      <c r="A14" s="99" t="s">
        <v>572</v>
      </c>
      <c r="B14" s="99">
        <v>1</v>
      </c>
      <c r="C14" s="97"/>
      <c r="D14" s="97"/>
      <c r="E14" s="97"/>
      <c r="F14" s="97"/>
      <c r="G14" s="97"/>
      <c r="H14" s="97"/>
      <c r="I14" s="97"/>
      <c r="J14" s="97"/>
      <c r="K14" s="97"/>
      <c r="L14" s="97"/>
      <c r="M14" s="97"/>
      <c r="N14" s="97"/>
      <c r="O14" s="97"/>
      <c r="P14" s="97"/>
      <c r="Q14" s="97"/>
      <c r="R14" s="97"/>
      <c r="S14" s="97"/>
      <c r="T14" s="97"/>
      <c r="U14" s="97"/>
      <c r="V14" s="97"/>
      <c r="W14" s="97"/>
      <c r="X14" s="97"/>
      <c r="Y14" s="97"/>
      <c r="Z14" s="97"/>
      <c r="AA14" s="97"/>
      <c r="AB14" s="97"/>
      <c r="AC14" s="119"/>
      <c r="AD14" s="119"/>
      <c r="AE14" s="119"/>
      <c r="AF14" s="119"/>
      <c r="AG14" s="119"/>
      <c r="AH14" s="119"/>
      <c r="AI14" s="119"/>
      <c r="AJ14" s="119"/>
      <c r="AK14" s="119"/>
      <c r="AL14" s="119"/>
      <c r="AM14" s="119"/>
      <c r="AN14" s="119"/>
      <c r="AO14" s="119"/>
      <c r="AP14" s="119"/>
      <c r="AQ14" s="97"/>
      <c r="AR14" s="97"/>
      <c r="AS14" s="97"/>
      <c r="AT14" s="97"/>
      <c r="AU14" s="97"/>
      <c r="AV14" s="97"/>
      <c r="AW14" s="97"/>
      <c r="AX14" s="97"/>
      <c r="AY14" s="97"/>
      <c r="AZ14" s="97"/>
      <c r="BA14" s="97"/>
      <c r="BB14" s="97"/>
      <c r="BC14" s="97"/>
      <c r="BD14" s="97"/>
      <c r="BE14" s="97"/>
      <c r="BF14" s="97"/>
      <c r="BG14" s="97"/>
      <c r="BH14" s="97"/>
      <c r="BI14" s="97"/>
      <c r="BJ14" s="97"/>
      <c r="BK14" s="97"/>
      <c r="BL14" s="97"/>
      <c r="BM14" s="97"/>
      <c r="BN14" s="97"/>
      <c r="BO14" s="117"/>
      <c r="BP14" s="117"/>
      <c r="BQ14" s="117"/>
      <c r="BR14" s="117"/>
      <c r="BS14" s="117"/>
      <c r="BT14" s="117"/>
      <c r="BU14" s="117"/>
      <c r="BV14" s="117"/>
      <c r="BW14" s="117"/>
      <c r="BX14" s="117"/>
      <c r="BY14" s="117"/>
      <c r="BZ14" s="117"/>
      <c r="CA14" s="101">
        <v>28</v>
      </c>
      <c r="CB14" s="102">
        <f t="shared" si="0"/>
        <v>20</v>
      </c>
      <c r="CC14" s="103">
        <f>IF(COUNTIF(CC$2:CC13,CB14)&gt;0,CB14+0.1*COUNTIF(CB$2:CB13,CB14),CB14)</f>
        <v>20.399999999999999</v>
      </c>
      <c r="CO14" s="104">
        <f t="shared" si="8"/>
        <v>1</v>
      </c>
      <c r="CT14" s="105"/>
      <c r="CY14" s="99">
        <v>14</v>
      </c>
      <c r="CZ14" s="97" t="s">
        <v>573</v>
      </c>
    </row>
    <row r="15" spans="1:133">
      <c r="A15" s="99" t="s">
        <v>574</v>
      </c>
      <c r="B15" s="120">
        <f>CB1</f>
        <v>1234567</v>
      </c>
      <c r="C15" s="97"/>
      <c r="D15" s="97"/>
      <c r="E15" s="97"/>
      <c r="F15" s="97"/>
      <c r="G15" s="97"/>
      <c r="H15" s="97"/>
      <c r="I15" s="97"/>
      <c r="J15" s="97"/>
      <c r="K15" s="97"/>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Y15" s="99">
        <v>15</v>
      </c>
      <c r="CZ15" s="99" t="s">
        <v>575</v>
      </c>
    </row>
    <row r="16" spans="1:133">
      <c r="A16" s="98" t="s">
        <v>576</v>
      </c>
      <c r="B16" s="98">
        <v>2</v>
      </c>
      <c r="E16" s="97"/>
      <c r="F16" s="97"/>
      <c r="G16" s="97"/>
      <c r="H16" s="97"/>
      <c r="I16" s="97"/>
      <c r="J16" s="97"/>
      <c r="CD16" s="137"/>
      <c r="CY16" s="99">
        <v>16</v>
      </c>
      <c r="CZ16" s="99"/>
    </row>
    <row r="17" spans="1:104">
      <c r="A17" s="97" t="s">
        <v>577</v>
      </c>
      <c r="B17" s="97">
        <f ca="1">SUM(E23:E71)</f>
        <v>105.5</v>
      </c>
      <c r="CY17" s="99">
        <v>17</v>
      </c>
      <c r="CZ17" s="99"/>
    </row>
    <row r="18" spans="1:104">
      <c r="A18" s="97" t="s">
        <v>578</v>
      </c>
      <c r="B18" s="97">
        <f>SUM(F23:F71)</f>
        <v>105.5</v>
      </c>
      <c r="CY18" s="99">
        <v>18</v>
      </c>
      <c r="CZ18" s="97" t="s">
        <v>579</v>
      </c>
    </row>
    <row r="19" spans="1:104">
      <c r="A19" s="99" t="s">
        <v>580</v>
      </c>
      <c r="B19" s="97">
        <f>SUM(G23:G71)</f>
        <v>0</v>
      </c>
      <c r="CY19" s="99">
        <v>19</v>
      </c>
      <c r="CZ19" s="99" t="s">
        <v>581</v>
      </c>
    </row>
    <row r="20" spans="1:104">
      <c r="A20" s="99" t="s">
        <v>582</v>
      </c>
      <c r="B20" s="97">
        <f>SUM(H23:H71)</f>
        <v>0</v>
      </c>
      <c r="CY20" s="99">
        <v>20</v>
      </c>
      <c r="CZ20" s="99" t="s">
        <v>583</v>
      </c>
    </row>
    <row r="21" spans="1:104">
      <c r="A21" s="99" t="s">
        <v>584</v>
      </c>
      <c r="B21" s="97"/>
      <c r="CY21" s="99"/>
      <c r="CZ21" s="99"/>
    </row>
    <row r="22" spans="1:104">
      <c r="A22" s="99" t="s">
        <v>585</v>
      </c>
      <c r="B22" s="97"/>
      <c r="CY22" s="99"/>
      <c r="CZ22" s="99"/>
    </row>
    <row r="23" spans="1:104">
      <c r="A23" s="99">
        <v>1</v>
      </c>
      <c r="B23" s="121" t="b">
        <f t="shared" ref="B23:B52" si="9">IF(E23+G23=F23+H23,TRUE,FALSE)</f>
        <v>1</v>
      </c>
      <c r="C23" s="99" t="s">
        <v>596</v>
      </c>
      <c r="D23" s="99" t="s">
        <v>597</v>
      </c>
      <c r="E23" s="122">
        <f>B$83/40</f>
        <v>5</v>
      </c>
      <c r="F23" s="122">
        <v>5</v>
      </c>
      <c r="CA23" s="109">
        <v>1</v>
      </c>
      <c r="CH23" s="122"/>
      <c r="CI23" s="122"/>
    </row>
    <row r="24" spans="1:104">
      <c r="A24" s="99">
        <v>2</v>
      </c>
      <c r="B24" s="121" t="b">
        <f t="shared" ca="1" si="9"/>
        <v>1</v>
      </c>
      <c r="C24" s="99" t="s">
        <v>596</v>
      </c>
      <c r="D24" s="99" t="s">
        <v>598</v>
      </c>
      <c r="E24" s="122">
        <f ca="1">C$83/40</f>
        <v>5</v>
      </c>
      <c r="F24" s="122">
        <v>5</v>
      </c>
      <c r="CA24" s="109">
        <v>2</v>
      </c>
      <c r="CH24" s="122"/>
      <c r="CI24" s="122"/>
    </row>
    <row r="25" spans="1:104">
      <c r="A25" s="99">
        <v>3</v>
      </c>
      <c r="B25" s="121" t="b">
        <f t="shared" si="9"/>
        <v>1</v>
      </c>
      <c r="C25" s="99" t="s">
        <v>596</v>
      </c>
      <c r="D25" s="99" t="s">
        <v>599</v>
      </c>
      <c r="E25" s="122">
        <f>SUM(E83:H$83)/160</f>
        <v>5</v>
      </c>
      <c r="F25" s="122">
        <v>5</v>
      </c>
      <c r="CA25" s="109">
        <v>3</v>
      </c>
      <c r="CH25" s="122"/>
      <c r="CI25" s="122"/>
    </row>
    <row r="26" spans="1:104">
      <c r="A26" s="99">
        <v>4</v>
      </c>
      <c r="B26" s="121" t="b">
        <f t="shared" si="9"/>
        <v>1</v>
      </c>
      <c r="C26" s="99" t="s">
        <v>596</v>
      </c>
      <c r="D26" s="99" t="s">
        <v>600</v>
      </c>
      <c r="E26" s="122">
        <f>I$83/40</f>
        <v>5</v>
      </c>
      <c r="F26" s="122">
        <v>5</v>
      </c>
      <c r="CA26" s="109">
        <v>4</v>
      </c>
      <c r="CH26" s="122"/>
      <c r="CI26" s="122"/>
    </row>
    <row r="27" spans="1:104">
      <c r="A27" s="99">
        <v>5</v>
      </c>
      <c r="B27" s="121" t="b">
        <f t="shared" si="9"/>
        <v>1</v>
      </c>
      <c r="C27" s="99" t="s">
        <v>596</v>
      </c>
      <c r="D27" s="99" t="s">
        <v>601</v>
      </c>
      <c r="E27" s="122">
        <f>K$83/40</f>
        <v>5</v>
      </c>
      <c r="F27" s="122">
        <v>5</v>
      </c>
      <c r="CA27" s="109">
        <v>5</v>
      </c>
      <c r="CH27" s="122"/>
      <c r="CI27" s="122"/>
    </row>
    <row r="28" spans="1:104">
      <c r="A28" s="99">
        <v>6</v>
      </c>
      <c r="B28" s="121" t="b">
        <f t="shared" si="9"/>
        <v>1</v>
      </c>
      <c r="C28" s="99" t="s">
        <v>596</v>
      </c>
      <c r="D28" s="99" t="s">
        <v>602</v>
      </c>
      <c r="E28" s="122">
        <f>SUM(M83:P83)/160</f>
        <v>5</v>
      </c>
      <c r="F28" s="122">
        <v>5</v>
      </c>
      <c r="CA28" s="109">
        <v>6</v>
      </c>
      <c r="CH28" s="122"/>
      <c r="CI28" s="122"/>
    </row>
    <row r="29" spans="1:104">
      <c r="A29" s="99">
        <v>7</v>
      </c>
      <c r="B29" s="121" t="b">
        <f t="shared" si="9"/>
        <v>1</v>
      </c>
      <c r="C29" s="99" t="s">
        <v>596</v>
      </c>
      <c r="D29" s="99" t="s">
        <v>603</v>
      </c>
      <c r="E29" s="122">
        <f>SUM(S83:V83)/160</f>
        <v>5</v>
      </c>
      <c r="F29" s="122">
        <v>5</v>
      </c>
      <c r="CA29" s="109">
        <v>7</v>
      </c>
      <c r="CH29" s="122"/>
      <c r="CI29" s="122"/>
    </row>
    <row r="30" spans="1:104">
      <c r="A30" s="99">
        <v>8</v>
      </c>
      <c r="B30" s="121" t="b">
        <f t="shared" si="9"/>
        <v>1</v>
      </c>
      <c r="C30" s="99" t="s">
        <v>596</v>
      </c>
      <c r="D30" s="99" t="s">
        <v>604</v>
      </c>
      <c r="E30" s="122">
        <f>SUM(Y83:AB83)/160</f>
        <v>5</v>
      </c>
      <c r="F30" s="122">
        <v>5</v>
      </c>
      <c r="CA30" s="109">
        <v>8</v>
      </c>
      <c r="CH30" s="122"/>
      <c r="CI30" s="122"/>
    </row>
    <row r="31" spans="1:104">
      <c r="A31" s="99">
        <v>9</v>
      </c>
      <c r="B31" s="121" t="b">
        <f t="shared" si="9"/>
        <v>1</v>
      </c>
      <c r="C31" s="99" t="s">
        <v>596</v>
      </c>
      <c r="D31" s="99" t="s">
        <v>605</v>
      </c>
      <c r="E31" s="122">
        <f>B$83/40</f>
        <v>5</v>
      </c>
      <c r="F31" s="122">
        <v>5</v>
      </c>
      <c r="CA31" s="109">
        <v>9</v>
      </c>
      <c r="CH31" s="122"/>
      <c r="CI31" s="122"/>
    </row>
    <row r="32" spans="1:104">
      <c r="A32" s="99">
        <v>10</v>
      </c>
      <c r="B32" s="121" t="b">
        <f t="shared" si="9"/>
        <v>1</v>
      </c>
      <c r="C32" s="99" t="s">
        <v>596</v>
      </c>
      <c r="D32" s="99" t="s">
        <v>606</v>
      </c>
      <c r="E32" s="122">
        <f>BE$83/40</f>
        <v>5</v>
      </c>
      <c r="F32" s="122">
        <v>5</v>
      </c>
      <c r="CA32" s="109">
        <v>10</v>
      </c>
      <c r="CH32" s="122"/>
      <c r="CI32" s="122"/>
    </row>
    <row r="33" spans="1:87">
      <c r="A33" s="99">
        <v>11</v>
      </c>
      <c r="B33" s="121" t="b">
        <f t="shared" si="9"/>
        <v>1</v>
      </c>
      <c r="C33" s="99" t="s">
        <v>596</v>
      </c>
      <c r="D33" s="99" t="s">
        <v>607</v>
      </c>
      <c r="E33" s="122">
        <f>SUM(BH83:CF83)/1000</f>
        <v>5</v>
      </c>
      <c r="F33" s="122">
        <v>5</v>
      </c>
      <c r="CA33" s="109">
        <v>11</v>
      </c>
      <c r="CH33" s="122"/>
      <c r="CI33" s="122"/>
    </row>
    <row r="34" spans="1:87">
      <c r="A34" s="99">
        <v>12</v>
      </c>
      <c r="B34" s="121" t="b">
        <f t="shared" si="9"/>
        <v>1</v>
      </c>
      <c r="C34" s="99" t="s">
        <v>596</v>
      </c>
      <c r="D34" s="99" t="s">
        <v>608</v>
      </c>
      <c r="E34" s="122">
        <f>SUM(CI83:DG83)/1000</f>
        <v>5</v>
      </c>
      <c r="F34" s="122">
        <v>5</v>
      </c>
      <c r="CA34" s="109">
        <v>12</v>
      </c>
      <c r="CH34" s="122"/>
      <c r="CI34" s="122"/>
    </row>
    <row r="35" spans="1:87">
      <c r="A35" s="99">
        <v>13</v>
      </c>
      <c r="B35" s="121" t="b">
        <f t="shared" si="9"/>
        <v>1</v>
      </c>
      <c r="C35" s="99" t="s">
        <v>596</v>
      </c>
      <c r="D35" s="99" t="s">
        <v>609</v>
      </c>
      <c r="E35" s="122">
        <f>SUM(DJ83:EH83)/1000</f>
        <v>5</v>
      </c>
      <c r="F35" s="122">
        <v>5</v>
      </c>
      <c r="CA35" s="109">
        <v>13</v>
      </c>
      <c r="CH35" s="122"/>
      <c r="CI35" s="122"/>
    </row>
    <row r="36" spans="1:87">
      <c r="A36" s="99">
        <v>14</v>
      </c>
      <c r="B36" s="121" t="b">
        <f t="shared" si="9"/>
        <v>1</v>
      </c>
      <c r="C36" s="99" t="s">
        <v>596</v>
      </c>
      <c r="D36" s="99" t="str">
        <f>"EK"&amp;ROW(Model!A8)&amp;":FI"&amp;ROW(Model!A8)</f>
        <v>EK8:FI8</v>
      </c>
      <c r="E36" s="123">
        <f>SUM(EK78:FI78)/5</f>
        <v>5</v>
      </c>
      <c r="F36" s="122">
        <v>5</v>
      </c>
      <c r="L36" s="123"/>
      <c r="CA36" s="109">
        <v>14</v>
      </c>
    </row>
    <row r="37" spans="1:87">
      <c r="A37" s="99">
        <v>15</v>
      </c>
      <c r="B37" s="121" t="b">
        <f t="shared" si="9"/>
        <v>1</v>
      </c>
      <c r="C37" s="99" t="s">
        <v>596</v>
      </c>
      <c r="D37" s="99" t="str">
        <f>"EK"&amp;ROW(Model!A9)&amp;":FI"&amp;ROW(Model!A9)</f>
        <v>EK9:FI9</v>
      </c>
      <c r="E37" s="123">
        <f>SUM(EK79:FI79)/5</f>
        <v>5</v>
      </c>
      <c r="F37" s="122">
        <v>5</v>
      </c>
      <c r="L37" s="123"/>
      <c r="CA37" s="109">
        <v>15</v>
      </c>
    </row>
    <row r="38" spans="1:87">
      <c r="A38" s="99">
        <v>16</v>
      </c>
      <c r="B38" s="121" t="b">
        <f t="shared" si="9"/>
        <v>1</v>
      </c>
      <c r="C38" s="99" t="s">
        <v>596</v>
      </c>
      <c r="D38" s="99" t="str">
        <f>"EK"&amp;ROW(Model!A10)&amp;":FI"&amp;ROW(Model!A10)</f>
        <v>EK10:FI10</v>
      </c>
      <c r="E38" s="123">
        <f>SUM(EK80:FI80)/5</f>
        <v>5</v>
      </c>
      <c r="F38" s="122">
        <v>5</v>
      </c>
      <c r="L38" s="123"/>
      <c r="CA38" s="109">
        <v>16</v>
      </c>
    </row>
    <row r="39" spans="1:87">
      <c r="A39" s="99">
        <v>17</v>
      </c>
      <c r="B39" s="121" t="b">
        <f t="shared" si="9"/>
        <v>1</v>
      </c>
      <c r="C39" s="99" t="s">
        <v>610</v>
      </c>
      <c r="D39" s="99" t="s">
        <v>611</v>
      </c>
      <c r="E39" s="123">
        <f>E290/2</f>
        <v>2</v>
      </c>
      <c r="F39" s="123">
        <v>2</v>
      </c>
      <c r="L39" s="123"/>
      <c r="CA39" s="109">
        <v>17</v>
      </c>
    </row>
    <row r="40" spans="1:87">
      <c r="A40" s="99">
        <v>18</v>
      </c>
      <c r="B40" s="121" t="b">
        <f t="shared" si="9"/>
        <v>1</v>
      </c>
      <c r="C40" s="99" t="s">
        <v>610</v>
      </c>
      <c r="D40" s="99" t="s">
        <v>612</v>
      </c>
      <c r="E40" s="123">
        <f>F290/2</f>
        <v>2</v>
      </c>
      <c r="F40" s="123">
        <v>2</v>
      </c>
      <c r="L40" s="123"/>
      <c r="CA40" s="109">
        <v>18</v>
      </c>
    </row>
    <row r="41" spans="1:87">
      <c r="A41" s="99">
        <v>19</v>
      </c>
      <c r="B41" s="121" t="b">
        <f t="shared" si="9"/>
        <v>1</v>
      </c>
      <c r="C41" s="99" t="s">
        <v>610</v>
      </c>
      <c r="D41" s="99" t="s">
        <v>613</v>
      </c>
      <c r="E41" s="123">
        <f>G290/2</f>
        <v>0.5</v>
      </c>
      <c r="F41" s="123">
        <v>0.5</v>
      </c>
      <c r="L41" s="123"/>
      <c r="CA41" s="109">
        <v>19</v>
      </c>
    </row>
    <row r="42" spans="1:87">
      <c r="A42" s="99">
        <v>20</v>
      </c>
      <c r="B42" s="121" t="b">
        <f t="shared" si="9"/>
        <v>1</v>
      </c>
      <c r="C42" s="99" t="s">
        <v>610</v>
      </c>
      <c r="D42" s="99" t="s">
        <v>614</v>
      </c>
      <c r="E42" s="123">
        <f>H290/2</f>
        <v>2</v>
      </c>
      <c r="F42" s="123">
        <v>2</v>
      </c>
      <c r="L42" s="123"/>
      <c r="CA42" s="109">
        <v>20</v>
      </c>
    </row>
    <row r="43" spans="1:87">
      <c r="A43" s="99">
        <v>21</v>
      </c>
      <c r="B43" s="121" t="b">
        <f t="shared" si="9"/>
        <v>1</v>
      </c>
      <c r="C43" s="99" t="s">
        <v>610</v>
      </c>
      <c r="D43" s="99" t="s">
        <v>615</v>
      </c>
      <c r="E43" s="123">
        <f>I290/2</f>
        <v>2</v>
      </c>
      <c r="F43" s="123">
        <v>2</v>
      </c>
      <c r="L43" s="123"/>
      <c r="CA43" s="109">
        <v>21</v>
      </c>
    </row>
    <row r="44" spans="1:87">
      <c r="A44" s="99">
        <v>22</v>
      </c>
      <c r="B44" s="121" t="b">
        <f t="shared" si="9"/>
        <v>1</v>
      </c>
      <c r="C44" s="99" t="s">
        <v>610</v>
      </c>
      <c r="D44" s="99" t="s">
        <v>616</v>
      </c>
      <c r="E44" s="123">
        <f>J290/2</f>
        <v>2</v>
      </c>
      <c r="F44" s="123">
        <v>2</v>
      </c>
      <c r="L44" s="123"/>
      <c r="CA44" s="109">
        <v>22</v>
      </c>
    </row>
    <row r="45" spans="1:87">
      <c r="A45" s="99">
        <v>23</v>
      </c>
      <c r="B45" s="121" t="b">
        <f t="shared" si="9"/>
        <v>1</v>
      </c>
      <c r="C45" s="99" t="s">
        <v>610</v>
      </c>
      <c r="D45" s="132" t="s">
        <v>617</v>
      </c>
      <c r="E45" s="123">
        <f>E301/2</f>
        <v>2</v>
      </c>
      <c r="F45" s="123">
        <v>2</v>
      </c>
      <c r="L45" s="123"/>
      <c r="CA45" s="109">
        <v>23</v>
      </c>
    </row>
    <row r="46" spans="1:87">
      <c r="A46" s="99">
        <v>24</v>
      </c>
      <c r="B46" s="121" t="b">
        <f t="shared" si="9"/>
        <v>1</v>
      </c>
      <c r="C46" s="99" t="s">
        <v>610</v>
      </c>
      <c r="D46" s="132" t="s">
        <v>618</v>
      </c>
      <c r="E46" s="122">
        <f>F301/2</f>
        <v>2</v>
      </c>
      <c r="F46" s="123">
        <v>2</v>
      </c>
      <c r="CA46" s="109">
        <v>24</v>
      </c>
      <c r="CH46" s="122"/>
      <c r="CI46" s="122"/>
    </row>
    <row r="47" spans="1:87">
      <c r="A47" s="99">
        <v>25</v>
      </c>
      <c r="B47" s="121" t="b">
        <f t="shared" si="9"/>
        <v>1</v>
      </c>
      <c r="C47" s="99" t="s">
        <v>610</v>
      </c>
      <c r="D47" s="132" t="s">
        <v>619</v>
      </c>
      <c r="E47" s="122">
        <f>G301/2</f>
        <v>1</v>
      </c>
      <c r="F47" s="123">
        <v>1</v>
      </c>
      <c r="CA47" s="109">
        <v>25</v>
      </c>
      <c r="CH47" s="122"/>
      <c r="CI47" s="122"/>
    </row>
    <row r="48" spans="1:87">
      <c r="A48" s="99">
        <v>26</v>
      </c>
      <c r="B48" s="121" t="b">
        <f t="shared" si="9"/>
        <v>1</v>
      </c>
      <c r="C48" s="99" t="s">
        <v>610</v>
      </c>
      <c r="D48" s="132" t="s">
        <v>620</v>
      </c>
      <c r="E48" s="122">
        <f>H301/2</f>
        <v>2</v>
      </c>
      <c r="F48" s="123">
        <v>2</v>
      </c>
      <c r="CA48" s="109">
        <v>26</v>
      </c>
      <c r="CH48" s="122"/>
      <c r="CI48" s="122"/>
    </row>
    <row r="49" spans="1:92">
      <c r="A49" s="99">
        <v>27</v>
      </c>
      <c r="B49" s="121" t="b">
        <f t="shared" si="9"/>
        <v>1</v>
      </c>
      <c r="C49" s="99" t="s">
        <v>610</v>
      </c>
      <c r="D49" s="132" t="s">
        <v>621</v>
      </c>
      <c r="E49" s="122">
        <f>I301/2</f>
        <v>2</v>
      </c>
      <c r="F49" s="123">
        <v>2</v>
      </c>
      <c r="CA49" s="109">
        <v>27</v>
      </c>
      <c r="CH49" s="122"/>
      <c r="CI49" s="122"/>
    </row>
    <row r="50" spans="1:92">
      <c r="A50" s="99">
        <v>28</v>
      </c>
      <c r="B50" s="121" t="b">
        <f t="shared" si="9"/>
        <v>1</v>
      </c>
      <c r="C50" s="99" t="s">
        <v>610</v>
      </c>
      <c r="D50" s="132" t="s">
        <v>622</v>
      </c>
      <c r="E50" s="122">
        <f>J301/2</f>
        <v>2</v>
      </c>
      <c r="F50" s="123">
        <v>2</v>
      </c>
      <c r="CA50" s="109">
        <v>28</v>
      </c>
      <c r="CH50" s="122"/>
      <c r="CI50" s="122"/>
    </row>
    <row r="51" spans="1:92">
      <c r="A51" s="99">
        <v>29</v>
      </c>
      <c r="B51" s="121" t="b">
        <f t="shared" si="9"/>
        <v>1</v>
      </c>
      <c r="C51" s="99" t="s">
        <v>610</v>
      </c>
      <c r="D51" s="99">
        <f>ROW('Attribution Analysis'!A61)</f>
        <v>61</v>
      </c>
      <c r="E51" s="122">
        <f>IFERROR(IF(CD51=K51,F51,0),0)</f>
        <v>2</v>
      </c>
      <c r="F51" s="122">
        <v>2</v>
      </c>
      <c r="K51" t="s">
        <v>628</v>
      </c>
      <c r="CA51" s="109">
        <v>29</v>
      </c>
      <c r="CD51" s="109" t="str">
        <f>'Attribution Analysis'!B61</f>
        <v>Minimum Account Fee followed by Close Branch</v>
      </c>
      <c r="CH51" s="122"/>
      <c r="CI51" s="122"/>
    </row>
    <row r="52" spans="1:92">
      <c r="A52" s="99">
        <v>30</v>
      </c>
      <c r="B52" s="121" t="b">
        <f t="shared" si="9"/>
        <v>1</v>
      </c>
      <c r="C52" s="99" t="s">
        <v>610</v>
      </c>
      <c r="D52" s="99">
        <f>ROW('Attribution Analysis'!A63)</f>
        <v>63</v>
      </c>
      <c r="E52" s="122">
        <f>IFERROR(IF(CD52=K52,F52,0),0)</f>
        <v>2</v>
      </c>
      <c r="F52" s="122">
        <v>2</v>
      </c>
      <c r="K52" s="99" t="s">
        <v>630</v>
      </c>
      <c r="CA52" s="109">
        <v>30</v>
      </c>
      <c r="CD52" s="109" t="str">
        <f>'Attribution Analysis'!B63</f>
        <v>No</v>
      </c>
      <c r="CH52" s="122"/>
      <c r="CI52" s="122"/>
    </row>
    <row r="53" spans="1:92" ht="15.95" customHeight="1">
      <c r="B53" s="121"/>
      <c r="E53" s="122"/>
      <c r="F53" s="122"/>
      <c r="CH53" s="122"/>
      <c r="CI53" s="122"/>
    </row>
    <row r="54" spans="1:92">
      <c r="B54" s="121"/>
      <c r="E54" s="122"/>
      <c r="F54" s="122"/>
      <c r="CH54" s="122"/>
      <c r="CI54" s="122"/>
    </row>
    <row r="55" spans="1:92">
      <c r="B55" s="121"/>
      <c r="E55" s="122"/>
      <c r="F55" s="122"/>
      <c r="CH55" s="122"/>
      <c r="CI55" s="122"/>
    </row>
    <row r="56" spans="1:92">
      <c r="B56" s="121"/>
      <c r="E56" s="122"/>
      <c r="F56" s="122"/>
      <c r="CH56" s="122"/>
      <c r="CI56" s="122"/>
    </row>
    <row r="57" spans="1:92">
      <c r="B57" s="121"/>
      <c r="E57" s="121"/>
      <c r="F57" s="121"/>
      <c r="G57" s="121"/>
      <c r="H57" s="121"/>
      <c r="L57" s="121"/>
      <c r="CC57" s="121"/>
      <c r="CK57" s="121"/>
      <c r="CL57" s="121"/>
      <c r="CM57" s="121"/>
      <c r="CN57" s="121"/>
    </row>
    <row r="58" spans="1:92">
      <c r="B58" s="121"/>
      <c r="E58" s="121"/>
      <c r="F58" s="121"/>
      <c r="G58" s="121"/>
      <c r="H58" s="121"/>
      <c r="L58" s="121"/>
      <c r="CC58" s="121"/>
      <c r="CJ58" s="121"/>
      <c r="CK58" s="121"/>
      <c r="CM58" s="121"/>
      <c r="CN58" s="121"/>
    </row>
    <row r="59" spans="1:92">
      <c r="B59" s="121"/>
      <c r="E59" s="121"/>
      <c r="F59" s="121"/>
      <c r="G59" s="121"/>
      <c r="H59" s="121"/>
      <c r="CC59" s="121"/>
      <c r="CJ59" s="121"/>
      <c r="CK59" s="121"/>
      <c r="CL59" s="121"/>
      <c r="CM59" s="121"/>
      <c r="CN59" s="121"/>
    </row>
    <row r="60" spans="1:92">
      <c r="B60" s="121"/>
      <c r="E60" s="121"/>
      <c r="F60" s="121"/>
      <c r="G60" s="121"/>
      <c r="H60" s="121"/>
      <c r="M60" s="121"/>
      <c r="N60" s="121"/>
      <c r="O60" s="121"/>
      <c r="CC60" s="121"/>
      <c r="CH60" s="121"/>
    </row>
    <row r="61" spans="1:92">
      <c r="B61" s="121"/>
      <c r="G61" s="121"/>
      <c r="H61" s="121"/>
      <c r="L61" s="121"/>
      <c r="M61" s="121"/>
      <c r="N61" s="121"/>
      <c r="O61" s="121"/>
      <c r="P61" s="121"/>
      <c r="S61" s="121"/>
      <c r="T61" s="121"/>
      <c r="U61" s="121"/>
      <c r="V61" s="121"/>
      <c r="W61" s="121"/>
      <c r="CC61" s="121"/>
      <c r="CD61" s="133"/>
      <c r="CE61" s="133"/>
      <c r="CF61" s="133"/>
      <c r="CG61" s="133"/>
      <c r="CH61" s="133"/>
    </row>
    <row r="62" spans="1:92">
      <c r="B62" s="121"/>
      <c r="E62" s="121"/>
      <c r="F62" s="121"/>
      <c r="G62" s="121"/>
      <c r="H62" s="121"/>
      <c r="L62" s="121"/>
      <c r="M62" s="121"/>
      <c r="N62" s="121"/>
      <c r="O62" s="121"/>
      <c r="P62" s="121"/>
      <c r="S62" s="121"/>
      <c r="T62" s="121"/>
      <c r="U62" s="121"/>
      <c r="V62" s="121"/>
      <c r="W62" s="121"/>
      <c r="CC62" s="121"/>
      <c r="CD62" s="133"/>
      <c r="CE62" s="133"/>
      <c r="CF62" s="133"/>
      <c r="CG62" s="133"/>
      <c r="CH62" s="133"/>
    </row>
    <row r="63" spans="1:92">
      <c r="B63" s="121"/>
      <c r="E63" s="121"/>
      <c r="F63" s="121"/>
      <c r="G63" s="121"/>
      <c r="H63" s="121"/>
      <c r="L63" s="121"/>
      <c r="M63" s="121"/>
      <c r="N63" s="121"/>
      <c r="O63" s="121"/>
      <c r="P63" s="121"/>
      <c r="S63" s="121"/>
      <c r="T63" s="121"/>
      <c r="U63" s="121"/>
      <c r="V63" s="121"/>
      <c r="W63" s="121"/>
      <c r="CC63" s="121"/>
      <c r="CD63" s="133"/>
      <c r="CE63" s="133"/>
      <c r="CF63" s="133"/>
      <c r="CG63" s="133"/>
      <c r="CH63" s="133"/>
    </row>
    <row r="64" spans="1:92">
      <c r="B64" s="121"/>
      <c r="E64" s="121"/>
      <c r="F64" s="121"/>
      <c r="G64" s="121"/>
      <c r="H64" s="121"/>
      <c r="L64" s="121"/>
      <c r="M64" s="121"/>
      <c r="N64" s="121"/>
      <c r="O64" s="121"/>
      <c r="P64" s="121"/>
      <c r="S64" s="121"/>
      <c r="T64" s="121"/>
      <c r="U64" s="121"/>
      <c r="V64" s="121"/>
      <c r="W64" s="121"/>
      <c r="CC64" s="121"/>
      <c r="CD64" s="133"/>
      <c r="CE64" s="133"/>
      <c r="CF64" s="133"/>
      <c r="CG64" s="133"/>
      <c r="CH64" s="133"/>
    </row>
    <row r="65" spans="2:165">
      <c r="B65" s="121"/>
      <c r="E65" s="121"/>
      <c r="F65" s="121"/>
      <c r="G65" s="121"/>
      <c r="H65" s="121"/>
      <c r="L65" s="121"/>
      <c r="M65" s="124"/>
      <c r="N65" s="121"/>
      <c r="CC65" s="121"/>
      <c r="CH65" s="121"/>
      <c r="CI65" s="121"/>
    </row>
    <row r="66" spans="2:165">
      <c r="B66" s="121"/>
      <c r="E66" s="121"/>
      <c r="F66" s="121"/>
      <c r="G66" s="121"/>
      <c r="H66" s="121"/>
      <c r="L66" s="121"/>
      <c r="M66" s="125"/>
      <c r="N66" s="121"/>
      <c r="CC66" s="121"/>
      <c r="CH66" s="121"/>
      <c r="CI66" s="121"/>
    </row>
    <row r="67" spans="2:165">
      <c r="B67" s="121"/>
      <c r="E67" s="121"/>
      <c r="F67" s="121"/>
      <c r="G67" s="121"/>
      <c r="H67" s="121"/>
      <c r="L67" s="121"/>
      <c r="M67" s="126"/>
      <c r="N67" s="121"/>
      <c r="CC67" s="121"/>
      <c r="CH67" s="121"/>
      <c r="CI67" s="121"/>
    </row>
    <row r="68" spans="2:165">
      <c r="B68" s="121"/>
      <c r="E68" s="121"/>
      <c r="F68" s="121"/>
      <c r="G68" s="121"/>
      <c r="H68" s="121"/>
      <c r="L68" s="121"/>
      <c r="M68" s="121"/>
      <c r="N68" s="121"/>
      <c r="O68" s="121"/>
      <c r="P68" s="121"/>
      <c r="CC68" s="121"/>
    </row>
    <row r="69" spans="2:165">
      <c r="B69" s="121"/>
      <c r="E69" s="113"/>
      <c r="F69" s="113"/>
      <c r="G69" s="113"/>
      <c r="H69" s="113"/>
      <c r="L69" s="113"/>
      <c r="M69" s="109"/>
      <c r="N69" s="109"/>
      <c r="O69" s="109"/>
      <c r="P69" s="109"/>
    </row>
    <row r="70" spans="2:165">
      <c r="B70" s="121"/>
      <c r="E70" s="113"/>
      <c r="F70" s="113"/>
      <c r="G70" s="113"/>
      <c r="H70" s="113"/>
      <c r="L70" s="113"/>
      <c r="M70" s="109"/>
      <c r="N70" s="109"/>
      <c r="O70" s="109"/>
      <c r="P70" s="109"/>
      <c r="CD70" s="134"/>
    </row>
    <row r="71" spans="2:165">
      <c r="B71" s="121"/>
      <c r="E71" s="113"/>
      <c r="F71" s="113"/>
      <c r="G71" s="113"/>
      <c r="H71" s="113"/>
      <c r="L71" s="113"/>
      <c r="M71" s="109"/>
      <c r="N71" s="109"/>
      <c r="O71" s="109"/>
      <c r="P71" s="109"/>
    </row>
    <row r="72" spans="2:165">
      <c r="B72" s="121"/>
    </row>
    <row r="73" spans="2:165">
      <c r="B73" s="121"/>
    </row>
    <row r="74" spans="2:165">
      <c r="B74" s="121"/>
      <c r="EK74" s="99"/>
    </row>
    <row r="75" spans="2:165">
      <c r="B75" s="121"/>
      <c r="EK75" s="99"/>
    </row>
    <row r="76" spans="2:165">
      <c r="B76" s="121"/>
      <c r="EK76" s="99"/>
    </row>
    <row r="77" spans="2:165">
      <c r="EK77" s="99"/>
    </row>
    <row r="78" spans="2:165">
      <c r="EK78" s="99">
        <f>IF(Model!EK8="",0,IF(ABS(Model!EK8-Scratch!EK8)&lt;0.01,1,0))</f>
        <v>1</v>
      </c>
      <c r="EL78" s="99">
        <f>IF(Model!EL8="",0,IF(ABS(Model!EL8-Scratch!EL8)&lt;0.01,1,0))</f>
        <v>1</v>
      </c>
      <c r="EM78" s="99">
        <f>IF(Model!EM8="",0,IF(ABS(Model!EM8-Scratch!EM8)&lt;0.01,1,0))</f>
        <v>1</v>
      </c>
      <c r="EN78" s="99">
        <f>IF(Model!EN8="",0,IF(ABS(Model!EN8-Scratch!EN8)&lt;0.01,1,0))</f>
        <v>1</v>
      </c>
      <c r="EO78" s="99">
        <f>IF(Model!EO8="",0,IF(ABS(Model!EO8-Scratch!EO8)&lt;0.01,1,0))</f>
        <v>1</v>
      </c>
      <c r="EP78" s="99">
        <f>IF(Model!EP8="",0,IF(ABS(Model!EP8-Scratch!EP8)&lt;0.01,1,0))</f>
        <v>1</v>
      </c>
      <c r="EQ78" s="99">
        <f>IF(Model!EQ8="",0,IF(ABS(Model!EQ8-Scratch!EQ8)&lt;0.01,1,0))</f>
        <v>1</v>
      </c>
      <c r="ER78" s="99">
        <f>IF(Model!ER8="",0,IF(ABS(Model!ER8-Scratch!ER8)&lt;0.01,1,0))</f>
        <v>1</v>
      </c>
      <c r="ES78" s="99">
        <f>IF(Model!ES8="",0,IF(ABS(Model!ES8-Scratch!ES8)&lt;0.01,1,0))</f>
        <v>1</v>
      </c>
      <c r="ET78" s="99">
        <f>IF(Model!ET8="",0,IF(ABS(Model!ET8-Scratch!ET8)&lt;0.01,1,0))</f>
        <v>1</v>
      </c>
      <c r="EU78" s="99">
        <f>IF(Model!EU8="",0,IF(ABS(Model!EU8-Scratch!EU8)&lt;0.01,1,0))</f>
        <v>1</v>
      </c>
      <c r="EV78" s="99">
        <f>IF(Model!EV8="",0,IF(ABS(Model!EV8-Scratch!EV8)&lt;0.01,1,0))</f>
        <v>1</v>
      </c>
      <c r="EW78" s="99">
        <f>IF(Model!EW8="",0,IF(ABS(Model!EW8-Scratch!EW8)&lt;0.01,1,0))</f>
        <v>1</v>
      </c>
      <c r="EX78" s="99">
        <f>IF(Model!EX8="",0,IF(ABS(Model!EX8-Scratch!EX8)&lt;0.01,1,0))</f>
        <v>1</v>
      </c>
      <c r="EY78" s="99">
        <f>IF(Model!EY8="",0,IF(ABS(Model!EY8-Scratch!EY8)&lt;0.01,1,0))</f>
        <v>1</v>
      </c>
      <c r="EZ78" s="99">
        <f>IF(Model!EZ8="",0,IF(ABS(Model!EZ8-Scratch!EZ8)&lt;0.01,1,0))</f>
        <v>1</v>
      </c>
      <c r="FA78" s="99">
        <f>IF(Model!FA8="",0,IF(ABS(Model!FA8-Scratch!FA8)&lt;0.01,1,0))</f>
        <v>1</v>
      </c>
      <c r="FB78" s="99">
        <f>IF(Model!FB8="",0,IF(ABS(Model!FB8-Scratch!FB8)&lt;0.01,1,0))</f>
        <v>1</v>
      </c>
      <c r="FC78" s="99">
        <f>IF(Model!FC8="",0,IF(ABS(Model!FC8-Scratch!FC8)&lt;0.01,1,0))</f>
        <v>1</v>
      </c>
      <c r="FD78" s="99">
        <f>IF(Model!FD8="",0,IF(ABS(Model!FD8-Scratch!FD8)&lt;0.01,1,0))</f>
        <v>1</v>
      </c>
      <c r="FE78" s="99">
        <f>IF(Model!FE8="",0,IF(ABS(Model!FE8-Scratch!FE8)&lt;0.01,1,0))</f>
        <v>1</v>
      </c>
      <c r="FF78" s="99">
        <f>IF(Model!FF8="",0,IF(ABS(Model!FF8-Scratch!FF8)&lt;0.01,1,0))</f>
        <v>1</v>
      </c>
      <c r="FG78" s="99">
        <f>IF(Model!FG8="",0,IF(ABS(Model!FG8-Scratch!FG8)&lt;0.01,1,0))</f>
        <v>1</v>
      </c>
      <c r="FH78" s="99">
        <f>IF(Model!FH8="",0,IF(ABS(Model!FH8-Scratch!FH8)&lt;0.01,1,0))</f>
        <v>1</v>
      </c>
      <c r="FI78" s="99">
        <f>IF(Model!FI8="",0,IF(ABS(Model!FI8-Scratch!FI8)&lt;0.01,1,0))</f>
        <v>1</v>
      </c>
    </row>
    <row r="79" spans="2:165">
      <c r="EK79" s="99">
        <f>IF(Model!EK9="",0,IF(ABS(Model!EK9-Scratch!EK9)&lt;0.01,1,0))</f>
        <v>1</v>
      </c>
      <c r="EL79" s="99">
        <f>IF(Model!EL9="",0,IF(ABS(Model!EL9-Scratch!EL9)&lt;0.01,1,0))</f>
        <v>1</v>
      </c>
      <c r="EM79" s="99">
        <f>IF(Model!EM9="",0,IF(ABS(Model!EM9-Scratch!EM9)&lt;0.01,1,0))</f>
        <v>1</v>
      </c>
      <c r="EN79" s="99">
        <f>IF(Model!EN9="",0,IF(ABS(Model!EN9-Scratch!EN9)&lt;0.01,1,0))</f>
        <v>1</v>
      </c>
      <c r="EO79" s="99">
        <f>IF(Model!EO9="",0,IF(ABS(Model!EO9-Scratch!EO9)&lt;0.01,1,0))</f>
        <v>1</v>
      </c>
      <c r="EP79" s="99">
        <f>IF(Model!EP9="",0,IF(ABS(Model!EP9-Scratch!EP9)&lt;0.01,1,0))</f>
        <v>1</v>
      </c>
      <c r="EQ79" s="99">
        <f>IF(Model!EQ9="",0,IF(ABS(Model!EQ9-Scratch!EQ9)&lt;0.01,1,0))</f>
        <v>1</v>
      </c>
      <c r="ER79" s="99">
        <f>IF(Model!ER9="",0,IF(ABS(Model!ER9-Scratch!ER9)&lt;0.01,1,0))</f>
        <v>1</v>
      </c>
      <c r="ES79" s="99">
        <f>IF(Model!ES9="",0,IF(ABS(Model!ES9-Scratch!ES9)&lt;0.01,1,0))</f>
        <v>1</v>
      </c>
      <c r="ET79" s="99">
        <f>IF(Model!ET9="",0,IF(ABS(Model!ET9-Scratch!ET9)&lt;0.01,1,0))</f>
        <v>1</v>
      </c>
      <c r="EU79" s="99">
        <f>IF(Model!EU9="",0,IF(ABS(Model!EU9-Scratch!EU9)&lt;0.01,1,0))</f>
        <v>1</v>
      </c>
      <c r="EV79" s="99">
        <f>IF(Model!EV9="",0,IF(ABS(Model!EV9-Scratch!EV9)&lt;0.01,1,0))</f>
        <v>1</v>
      </c>
      <c r="EW79" s="99">
        <f>IF(Model!EW9="",0,IF(ABS(Model!EW9-Scratch!EW9)&lt;0.01,1,0))</f>
        <v>1</v>
      </c>
      <c r="EX79" s="99">
        <f>IF(Model!EX9="",0,IF(ABS(Model!EX9-Scratch!EX9)&lt;0.01,1,0))</f>
        <v>1</v>
      </c>
      <c r="EY79" s="99">
        <f>IF(Model!EY9="",0,IF(ABS(Model!EY9-Scratch!EY9)&lt;0.01,1,0))</f>
        <v>1</v>
      </c>
      <c r="EZ79" s="99">
        <f>IF(Model!EZ9="",0,IF(ABS(Model!EZ9-Scratch!EZ9)&lt;0.01,1,0))</f>
        <v>1</v>
      </c>
      <c r="FA79" s="99">
        <f>IF(Model!FA9="",0,IF(ABS(Model!FA9-Scratch!FA9)&lt;0.01,1,0))</f>
        <v>1</v>
      </c>
      <c r="FB79" s="99">
        <f>IF(Model!FB9="",0,IF(ABS(Model!FB9-Scratch!FB9)&lt;0.01,1,0))</f>
        <v>1</v>
      </c>
      <c r="FC79" s="99">
        <f>IF(Model!FC9="",0,IF(ABS(Model!FC9-Scratch!FC9)&lt;0.01,1,0))</f>
        <v>1</v>
      </c>
      <c r="FD79" s="99">
        <f>IF(Model!FD9="",0,IF(ABS(Model!FD9-Scratch!FD9)&lt;0.01,1,0))</f>
        <v>1</v>
      </c>
      <c r="FE79" s="99">
        <f>IF(Model!FE9="",0,IF(ABS(Model!FE9-Scratch!FE9)&lt;0.01,1,0))</f>
        <v>1</v>
      </c>
      <c r="FF79" s="99">
        <f>IF(Model!FF9="",0,IF(ABS(Model!FF9-Scratch!FF9)&lt;0.01,1,0))</f>
        <v>1</v>
      </c>
      <c r="FG79" s="99">
        <f>IF(Model!FG9="",0,IF(ABS(Model!FG9-Scratch!FG9)&lt;0.01,1,0))</f>
        <v>1</v>
      </c>
      <c r="FH79" s="99">
        <f>IF(Model!FH9="",0,IF(ABS(Model!FH9-Scratch!FH9)&lt;0.01,1,0))</f>
        <v>1</v>
      </c>
      <c r="FI79" s="99">
        <f>IF(Model!FI9="",0,IF(ABS(Model!FI9-Scratch!FI9)&lt;0.01,1,0))</f>
        <v>1</v>
      </c>
    </row>
    <row r="80" spans="2:165">
      <c r="EK80" s="99">
        <f>IF(Model!EK10="",0,IF(ABS(Model!EK10-Scratch!EK10)&lt;0.01,1,0))</f>
        <v>1</v>
      </c>
      <c r="EL80" s="99">
        <f>IF(Model!EL10="",0,IF(ABS(Model!EL10-Scratch!EL10)&lt;0.01,1,0))</f>
        <v>1</v>
      </c>
      <c r="EM80" s="99">
        <f>IF(Model!EM10="",0,IF(ABS(Model!EM10-Scratch!EM10)&lt;0.01,1,0))</f>
        <v>1</v>
      </c>
      <c r="EN80" s="99">
        <f>IF(Model!EN10="",0,IF(ABS(Model!EN10-Scratch!EN10)&lt;0.01,1,0))</f>
        <v>1</v>
      </c>
      <c r="EO80" s="99">
        <f>IF(Model!EO10="",0,IF(ABS(Model!EO10-Scratch!EO10)&lt;0.01,1,0))</f>
        <v>1</v>
      </c>
      <c r="EP80" s="99">
        <f>IF(Model!EP10="",0,IF(ABS(Model!EP10-Scratch!EP10)&lt;0.01,1,0))</f>
        <v>1</v>
      </c>
      <c r="EQ80" s="99">
        <f>IF(Model!EQ10="",0,IF(ABS(Model!EQ10-Scratch!EQ10)&lt;0.01,1,0))</f>
        <v>1</v>
      </c>
      <c r="ER80" s="99">
        <f>IF(Model!ER10="",0,IF(ABS(Model!ER10-Scratch!ER10)&lt;0.01,1,0))</f>
        <v>1</v>
      </c>
      <c r="ES80" s="99">
        <f>IF(Model!ES10="",0,IF(ABS(Model!ES10-Scratch!ES10)&lt;0.01,1,0))</f>
        <v>1</v>
      </c>
      <c r="ET80" s="99">
        <f>IF(Model!ET10="",0,IF(ABS(Model!ET10-Scratch!ET10)&lt;0.01,1,0))</f>
        <v>1</v>
      </c>
      <c r="EU80" s="99">
        <f>IF(Model!EU10="",0,IF(ABS(Model!EU10-Scratch!EU10)&lt;0.01,1,0))</f>
        <v>1</v>
      </c>
      <c r="EV80" s="99">
        <f>IF(Model!EV10="",0,IF(ABS(Model!EV10-Scratch!EV10)&lt;0.01,1,0))</f>
        <v>1</v>
      </c>
      <c r="EW80" s="99">
        <f>IF(Model!EW10="",0,IF(ABS(Model!EW10-Scratch!EW10)&lt;0.01,1,0))</f>
        <v>1</v>
      </c>
      <c r="EX80" s="99">
        <f>IF(Model!EX10="",0,IF(ABS(Model!EX10-Scratch!EX10)&lt;0.01,1,0))</f>
        <v>1</v>
      </c>
      <c r="EY80" s="99">
        <f>IF(Model!EY10="",0,IF(ABS(Model!EY10-Scratch!EY10)&lt;0.01,1,0))</f>
        <v>1</v>
      </c>
      <c r="EZ80" s="99">
        <f>IF(Model!EZ10="",0,IF(ABS(Model!EZ10-Scratch!EZ10)&lt;0.01,1,0))</f>
        <v>1</v>
      </c>
      <c r="FA80" s="99">
        <f>IF(Model!FA10="",0,IF(ABS(Model!FA10-Scratch!FA10)&lt;0.01,1,0))</f>
        <v>1</v>
      </c>
      <c r="FB80" s="99">
        <f>IF(Model!FB10="",0,IF(ABS(Model!FB10-Scratch!FB10)&lt;0.01,1,0))</f>
        <v>1</v>
      </c>
      <c r="FC80" s="99">
        <f>IF(Model!FC10="",0,IF(ABS(Model!FC10-Scratch!FC10)&lt;0.01,1,0))</f>
        <v>1</v>
      </c>
      <c r="FD80" s="99">
        <f>IF(Model!FD10="",0,IF(ABS(Model!FD10-Scratch!FD10)&lt;0.01,1,0))</f>
        <v>1</v>
      </c>
      <c r="FE80" s="99">
        <f>IF(Model!FE10="",0,IF(ABS(Model!FE10-Scratch!FE10)&lt;0.01,1,0))</f>
        <v>1</v>
      </c>
      <c r="FF80" s="99">
        <f>IF(Model!FF10="",0,IF(ABS(Model!FF10-Scratch!FF10)&lt;0.01,1,0))</f>
        <v>1</v>
      </c>
      <c r="FG80" s="99">
        <f>IF(Model!FG10="",0,IF(ABS(Model!FG10-Scratch!FG10)&lt;0.01,1,0))</f>
        <v>1</v>
      </c>
      <c r="FH80" s="99">
        <f>IF(Model!FH10="",0,IF(ABS(Model!FH10-Scratch!FH10)&lt;0.01,1,0))</f>
        <v>1</v>
      </c>
      <c r="FI80" s="99">
        <f>IF(Model!FI10="",0,IF(ABS(Model!FI10-Scratch!FI10)&lt;0.01,1,0))</f>
        <v>1</v>
      </c>
    </row>
    <row r="81" spans="2:165">
      <c r="EK81" s="99"/>
    </row>
    <row r="82" spans="2:165">
      <c r="EK82" s="99"/>
    </row>
    <row r="83" spans="2:165">
      <c r="B83" s="99">
        <f>SUM(B85:B284)</f>
        <v>200</v>
      </c>
      <c r="C83" s="99">
        <f t="shared" ref="C83:BN83" ca="1" si="10">SUM(C85:C284)</f>
        <v>200</v>
      </c>
      <c r="E83" s="99">
        <f t="shared" si="10"/>
        <v>200</v>
      </c>
      <c r="F83" s="99">
        <f t="shared" si="10"/>
        <v>200</v>
      </c>
      <c r="G83" s="99">
        <f t="shared" si="10"/>
        <v>200</v>
      </c>
      <c r="H83" s="99">
        <f t="shared" si="10"/>
        <v>200</v>
      </c>
      <c r="I83" s="99">
        <f t="shared" si="10"/>
        <v>200</v>
      </c>
      <c r="K83" s="99">
        <f t="shared" si="10"/>
        <v>200</v>
      </c>
      <c r="L83" s="99">
        <f t="shared" si="10"/>
        <v>200</v>
      </c>
      <c r="M83" s="99">
        <f t="shared" si="10"/>
        <v>200</v>
      </c>
      <c r="N83" s="99">
        <f t="shared" si="10"/>
        <v>200</v>
      </c>
      <c r="O83" s="99">
        <f t="shared" si="10"/>
        <v>200</v>
      </c>
      <c r="P83" s="99">
        <f t="shared" si="10"/>
        <v>200</v>
      </c>
      <c r="R83" s="99">
        <f t="shared" si="10"/>
        <v>200</v>
      </c>
      <c r="S83" s="99">
        <f t="shared" si="10"/>
        <v>200</v>
      </c>
      <c r="T83" s="99">
        <f t="shared" si="10"/>
        <v>200</v>
      </c>
      <c r="U83" s="99">
        <f t="shared" si="10"/>
        <v>200</v>
      </c>
      <c r="V83" s="99">
        <f t="shared" si="10"/>
        <v>200</v>
      </c>
      <c r="X83" s="99">
        <f t="shared" si="10"/>
        <v>200</v>
      </c>
      <c r="Y83" s="99">
        <f t="shared" si="10"/>
        <v>200</v>
      </c>
      <c r="Z83" s="99">
        <f t="shared" si="10"/>
        <v>200</v>
      </c>
      <c r="AA83" s="99">
        <f t="shared" si="10"/>
        <v>200</v>
      </c>
      <c r="AB83" s="99">
        <f t="shared" si="10"/>
        <v>200</v>
      </c>
      <c r="AE83" s="99">
        <f t="shared" si="10"/>
        <v>200</v>
      </c>
      <c r="AF83" s="99">
        <f t="shared" si="10"/>
        <v>200</v>
      </c>
      <c r="AG83" s="99">
        <f t="shared" si="10"/>
        <v>200</v>
      </c>
      <c r="AH83" s="99">
        <f t="shared" si="10"/>
        <v>200</v>
      </c>
      <c r="AI83" s="99">
        <f t="shared" si="10"/>
        <v>200</v>
      </c>
      <c r="AJ83" s="99">
        <f t="shared" si="10"/>
        <v>200</v>
      </c>
      <c r="AK83" s="99">
        <f t="shared" si="10"/>
        <v>200</v>
      </c>
      <c r="AL83" s="99">
        <f t="shared" si="10"/>
        <v>200</v>
      </c>
      <c r="AM83" s="99">
        <f t="shared" si="10"/>
        <v>200</v>
      </c>
      <c r="AN83" s="99">
        <f t="shared" si="10"/>
        <v>200</v>
      </c>
      <c r="AO83" s="99">
        <f t="shared" si="10"/>
        <v>200</v>
      </c>
      <c r="AP83" s="99">
        <f t="shared" si="10"/>
        <v>200</v>
      </c>
      <c r="AQ83" s="99">
        <f t="shared" si="10"/>
        <v>200</v>
      </c>
      <c r="AR83" s="99">
        <f t="shared" si="10"/>
        <v>200</v>
      </c>
      <c r="AS83" s="99">
        <f t="shared" si="10"/>
        <v>200</v>
      </c>
      <c r="AT83" s="99">
        <f t="shared" si="10"/>
        <v>200</v>
      </c>
      <c r="AU83" s="99">
        <f t="shared" si="10"/>
        <v>200</v>
      </c>
      <c r="AV83" s="99">
        <f t="shared" si="10"/>
        <v>200</v>
      </c>
      <c r="AW83" s="99">
        <f t="shared" si="10"/>
        <v>200</v>
      </c>
      <c r="AX83" s="99">
        <f t="shared" si="10"/>
        <v>200</v>
      </c>
      <c r="AY83" s="99">
        <f t="shared" si="10"/>
        <v>200</v>
      </c>
      <c r="AZ83" s="99">
        <f t="shared" si="10"/>
        <v>200</v>
      </c>
      <c r="BA83" s="99">
        <f t="shared" si="10"/>
        <v>200</v>
      </c>
      <c r="BB83" s="99">
        <f t="shared" si="10"/>
        <v>200</v>
      </c>
      <c r="BC83" s="99">
        <f t="shared" si="10"/>
        <v>200</v>
      </c>
      <c r="BD83" s="99">
        <f t="shared" si="10"/>
        <v>0</v>
      </c>
      <c r="BE83" s="99">
        <f t="shared" si="10"/>
        <v>200</v>
      </c>
      <c r="BH83" s="99">
        <f t="shared" si="10"/>
        <v>200</v>
      </c>
      <c r="BI83" s="99">
        <f t="shared" si="10"/>
        <v>200</v>
      </c>
      <c r="BJ83" s="99">
        <f t="shared" si="10"/>
        <v>200</v>
      </c>
      <c r="BK83" s="99">
        <f t="shared" si="10"/>
        <v>200</v>
      </c>
      <c r="BL83" s="99">
        <f t="shared" si="10"/>
        <v>200</v>
      </c>
      <c r="BM83" s="99">
        <f t="shared" si="10"/>
        <v>200</v>
      </c>
      <c r="BN83" s="99">
        <f t="shared" si="10"/>
        <v>200</v>
      </c>
      <c r="BO83" s="99">
        <f t="shared" ref="BO83:DZ83" si="11">SUM(BO85:BO284)</f>
        <v>200</v>
      </c>
      <c r="BP83" s="99">
        <f t="shared" si="11"/>
        <v>200</v>
      </c>
      <c r="BQ83" s="99">
        <f t="shared" si="11"/>
        <v>200</v>
      </c>
      <c r="BR83" s="99">
        <f t="shared" si="11"/>
        <v>200</v>
      </c>
      <c r="BS83" s="99">
        <f t="shared" si="11"/>
        <v>200</v>
      </c>
      <c r="BT83" s="99">
        <f t="shared" si="11"/>
        <v>200</v>
      </c>
      <c r="BU83" s="99">
        <f t="shared" si="11"/>
        <v>200</v>
      </c>
      <c r="BV83" s="99">
        <f t="shared" si="11"/>
        <v>200</v>
      </c>
      <c r="BW83" s="99">
        <f t="shared" si="11"/>
        <v>200</v>
      </c>
      <c r="BX83" s="99">
        <f t="shared" si="11"/>
        <v>200</v>
      </c>
      <c r="BY83" s="99">
        <f t="shared" si="11"/>
        <v>200</v>
      </c>
      <c r="BZ83" s="99">
        <f t="shared" si="11"/>
        <v>200</v>
      </c>
      <c r="CA83" s="99">
        <f t="shared" si="11"/>
        <v>200</v>
      </c>
      <c r="CB83" s="99">
        <f t="shared" si="11"/>
        <v>200</v>
      </c>
      <c r="CC83" s="99">
        <f t="shared" si="11"/>
        <v>200</v>
      </c>
      <c r="CD83" s="99">
        <f t="shared" si="11"/>
        <v>200</v>
      </c>
      <c r="CE83" s="99">
        <f t="shared" si="11"/>
        <v>200</v>
      </c>
      <c r="CF83" s="99">
        <f t="shared" si="11"/>
        <v>200</v>
      </c>
      <c r="CG83" s="99"/>
      <c r="CH83" s="99"/>
      <c r="CI83" s="99">
        <f t="shared" si="11"/>
        <v>200</v>
      </c>
      <c r="CJ83" s="99">
        <f t="shared" si="11"/>
        <v>200</v>
      </c>
      <c r="CK83" s="99">
        <f t="shared" si="11"/>
        <v>200</v>
      </c>
      <c r="CL83" s="99">
        <f t="shared" si="11"/>
        <v>200</v>
      </c>
      <c r="CM83" s="99">
        <f t="shared" si="11"/>
        <v>200</v>
      </c>
      <c r="CN83" s="99">
        <f t="shared" si="11"/>
        <v>200</v>
      </c>
      <c r="CO83" s="99">
        <f t="shared" si="11"/>
        <v>200</v>
      </c>
      <c r="CP83" s="99">
        <f t="shared" si="11"/>
        <v>200</v>
      </c>
      <c r="CQ83" s="99">
        <f t="shared" si="11"/>
        <v>200</v>
      </c>
      <c r="CR83" s="99">
        <f t="shared" si="11"/>
        <v>200</v>
      </c>
      <c r="CS83" s="99">
        <f t="shared" si="11"/>
        <v>200</v>
      </c>
      <c r="CT83" s="99">
        <f t="shared" si="11"/>
        <v>200</v>
      </c>
      <c r="CU83" s="99">
        <f t="shared" si="11"/>
        <v>200</v>
      </c>
      <c r="CV83" s="99">
        <f t="shared" si="11"/>
        <v>200</v>
      </c>
      <c r="CW83" s="99">
        <f t="shared" si="11"/>
        <v>200</v>
      </c>
      <c r="CX83" s="99">
        <f t="shared" si="11"/>
        <v>200</v>
      </c>
      <c r="CY83" s="99">
        <f t="shared" si="11"/>
        <v>200</v>
      </c>
      <c r="CZ83" s="99">
        <f t="shared" si="11"/>
        <v>200</v>
      </c>
      <c r="DA83" s="99">
        <f t="shared" si="11"/>
        <v>200</v>
      </c>
      <c r="DB83" s="99">
        <f t="shared" si="11"/>
        <v>200</v>
      </c>
      <c r="DC83" s="99">
        <f t="shared" si="11"/>
        <v>200</v>
      </c>
      <c r="DD83" s="99">
        <f t="shared" si="11"/>
        <v>200</v>
      </c>
      <c r="DE83" s="99">
        <f t="shared" si="11"/>
        <v>200</v>
      </c>
      <c r="DF83" s="99">
        <f t="shared" si="11"/>
        <v>200</v>
      </c>
      <c r="DG83" s="99">
        <f t="shared" si="11"/>
        <v>200</v>
      </c>
      <c r="DH83" s="99"/>
      <c r="DI83" s="99"/>
      <c r="DJ83" s="99">
        <f t="shared" si="11"/>
        <v>200</v>
      </c>
      <c r="DK83" s="99">
        <f t="shared" si="11"/>
        <v>200</v>
      </c>
      <c r="DL83" s="99">
        <f t="shared" si="11"/>
        <v>200</v>
      </c>
      <c r="DM83" s="99">
        <f t="shared" si="11"/>
        <v>200</v>
      </c>
      <c r="DN83" s="99">
        <f t="shared" si="11"/>
        <v>200</v>
      </c>
      <c r="DO83" s="99">
        <f t="shared" si="11"/>
        <v>200</v>
      </c>
      <c r="DP83" s="99">
        <f t="shared" si="11"/>
        <v>200</v>
      </c>
      <c r="DQ83" s="99">
        <f t="shared" si="11"/>
        <v>200</v>
      </c>
      <c r="DR83" s="99">
        <f t="shared" si="11"/>
        <v>200</v>
      </c>
      <c r="DS83" s="99">
        <f t="shared" si="11"/>
        <v>200</v>
      </c>
      <c r="DT83" s="99">
        <f t="shared" si="11"/>
        <v>200</v>
      </c>
      <c r="DU83" s="99">
        <f t="shared" si="11"/>
        <v>200</v>
      </c>
      <c r="DV83" s="99">
        <f t="shared" si="11"/>
        <v>200</v>
      </c>
      <c r="DW83" s="99">
        <f t="shared" si="11"/>
        <v>200</v>
      </c>
      <c r="DX83" s="99">
        <f t="shared" si="11"/>
        <v>200</v>
      </c>
      <c r="DY83" s="99">
        <f t="shared" si="11"/>
        <v>200</v>
      </c>
      <c r="DZ83" s="99">
        <f t="shared" si="11"/>
        <v>200</v>
      </c>
      <c r="EA83" s="99">
        <f t="shared" ref="EA83:EH83" si="12">SUM(EA85:EA284)</f>
        <v>200</v>
      </c>
      <c r="EB83" s="99">
        <f t="shared" si="12"/>
        <v>200</v>
      </c>
      <c r="EC83" s="99">
        <f t="shared" si="12"/>
        <v>200</v>
      </c>
      <c r="ED83" s="99">
        <f t="shared" si="12"/>
        <v>200</v>
      </c>
      <c r="EE83" s="99">
        <f t="shared" si="12"/>
        <v>200</v>
      </c>
      <c r="EF83" s="99">
        <f t="shared" si="12"/>
        <v>200</v>
      </c>
      <c r="EG83" s="99">
        <f t="shared" si="12"/>
        <v>200</v>
      </c>
      <c r="EH83" s="99">
        <f t="shared" si="12"/>
        <v>200</v>
      </c>
      <c r="EI83" s="99"/>
      <c r="EJ83" s="99"/>
      <c r="EK83" s="99"/>
      <c r="EL83" s="99"/>
      <c r="EM83" s="99"/>
      <c r="EN83" s="99"/>
      <c r="EO83" s="99"/>
      <c r="EP83" s="99"/>
      <c r="EQ83" s="99"/>
      <c r="ER83" s="99"/>
      <c r="ES83" s="99"/>
      <c r="ET83" s="99"/>
      <c r="EU83" s="99"/>
      <c r="EV83" s="99"/>
      <c r="EW83" s="99"/>
      <c r="EX83" s="99"/>
      <c r="EY83" s="99"/>
      <c r="EZ83" s="99"/>
      <c r="FA83" s="99"/>
      <c r="FB83" s="99"/>
      <c r="FC83" s="99"/>
      <c r="FD83" s="99"/>
      <c r="FE83" s="99"/>
      <c r="FF83" s="99"/>
      <c r="FG83" s="99"/>
      <c r="FH83" s="99"/>
      <c r="FI83" s="99"/>
    </row>
    <row r="84" spans="2:165">
      <c r="EK84" s="99"/>
    </row>
    <row r="85" spans="2:165">
      <c r="B85" s="99">
        <f>IF(Model!B15="",0,IF(ABS(Model!B15-Scratch!B15)&lt;0.01,1,0))</f>
        <v>1</v>
      </c>
      <c r="C85" s="99">
        <f ca="1">IF(Model!C15="",0,IF(ABS(Model!C15-Scratch!C15)&lt;0.01,1,0))</f>
        <v>1</v>
      </c>
      <c r="D85" s="129" t="s">
        <v>591</v>
      </c>
      <c r="E85" s="99">
        <f>IF(Model!E15="",0,IF(ABS(Model!E15-Scratch!E15)&lt;0.01,1,0))</f>
        <v>1</v>
      </c>
      <c r="F85" s="99">
        <f>IF(Model!F15="",0,IF(ABS(Model!F15-Scratch!F15)&lt;0.01,1,0))</f>
        <v>1</v>
      </c>
      <c r="G85" s="99">
        <f>IF(Model!G15="",0,IF(ABS(Model!G15-Scratch!G15)&lt;0.01,1,0))</f>
        <v>1</v>
      </c>
      <c r="H85" s="99">
        <f>IF(Model!H15="",0,IF(ABS(Model!H15-Scratch!H15)&lt;0.01,1,0))</f>
        <v>1</v>
      </c>
      <c r="I85" s="99">
        <f>IF(Model!I15=Scratch!I15,1,0)</f>
        <v>1</v>
      </c>
      <c r="J85" s="129" t="s">
        <v>591</v>
      </c>
      <c r="K85" s="99">
        <f>IF(Model!K15="",0,IF(ABS(Model!K15-Scratch!K15)&lt;0.01,1,0))</f>
        <v>1</v>
      </c>
      <c r="L85" s="99">
        <f>IF(Model!L15="",0,IF(ABS(Model!L15-Scratch!L15)&lt;0.01,1,0))</f>
        <v>1</v>
      </c>
      <c r="M85" s="99">
        <f>IF(Model!M15="",0,IF(ABS(Model!M15-Scratch!M15)&lt;0.01,1,0))</f>
        <v>1</v>
      </c>
      <c r="N85" s="99">
        <f>IF(Model!N15="",0,IF(ABS(Model!N15-Scratch!N15)&lt;0.01,1,0))</f>
        <v>1</v>
      </c>
      <c r="O85" s="99">
        <f>IF(Model!O15="",0,IF(ABS(Model!O15-Scratch!O15)&lt;0.01,1,0))</f>
        <v>1</v>
      </c>
      <c r="P85" s="99">
        <f>IF(Model!P15="",0,IF(ABS(Model!P15-Scratch!P15)&lt;0.01,1,0))</f>
        <v>1</v>
      </c>
      <c r="Q85" s="129" t="s">
        <v>591</v>
      </c>
      <c r="R85" s="99">
        <f>IF(Model!R15="",0,IF(ABS(Model!R15-Scratch!R15)&lt;0.01,1,0))</f>
        <v>1</v>
      </c>
      <c r="S85" s="99">
        <f>IF(Model!S15="",0,IF(ABS(Model!S15-Scratch!S15)&lt;0.01,1,0))</f>
        <v>1</v>
      </c>
      <c r="T85" s="99">
        <f>IF(Model!T15="",0,IF(ABS(Model!T15-Scratch!T15)&lt;0.01,1,0))</f>
        <v>1</v>
      </c>
      <c r="U85" s="99">
        <f>IF(Model!U15="",0,IF(ABS(Model!U15-Scratch!U15)&lt;0.01,1,0))</f>
        <v>1</v>
      </c>
      <c r="V85" s="99">
        <f>IF(Model!V15="",0,IF(ABS(Model!V15-Scratch!V15)&lt;0.01,1,0))</f>
        <v>1</v>
      </c>
      <c r="W85" s="129" t="s">
        <v>591</v>
      </c>
      <c r="X85" s="99">
        <f>IF(Model!X15="",0,IF(ABS(Model!X15-Scratch!X15)&lt;0.01,1,0))</f>
        <v>1</v>
      </c>
      <c r="Y85" s="99">
        <f>IF(Model!Y15="",0,IF(ABS(Model!Y15-Scratch!Y15)&lt;0.01,1,0))</f>
        <v>1</v>
      </c>
      <c r="Z85" s="99">
        <f>IF(Model!Z15="",0,IF(ABS(Model!Z15-Scratch!Z15)&lt;0.01,1,0))</f>
        <v>1</v>
      </c>
      <c r="AA85" s="99">
        <f>IF(Model!AA15="",0,IF(ABS(Model!AA15-Scratch!AA15)&lt;0.01,1,0))</f>
        <v>1</v>
      </c>
      <c r="AB85" s="99">
        <f>IF(Model!AB15="",0,IF(ABS(Model!AB15-Scratch!AB15)&lt;0.01,1,0))</f>
        <v>1</v>
      </c>
      <c r="AC85" s="129" t="s">
        <v>591</v>
      </c>
      <c r="AD85" s="129" t="s">
        <v>591</v>
      </c>
      <c r="AE85" s="99">
        <f>IF(Model!AE15="",0,IF(ABS(Model!AE15-Scratch!AE15)&lt;0.01,1,0))</f>
        <v>1</v>
      </c>
      <c r="AF85" s="99">
        <f>IF(Model!AF15="",0,IF(ABS(Model!AF15-Scratch!AF15)&lt;0.01,1,0))</f>
        <v>1</v>
      </c>
      <c r="AG85" s="99">
        <f>IF(Model!AG15="",0,IF(ABS(Model!AG15-Scratch!AG15)&lt;0.01,1,0))</f>
        <v>1</v>
      </c>
      <c r="AH85" s="99">
        <f>IF(Model!AH15="",0,IF(ABS(Model!AH15-Scratch!AH15)&lt;0.01,1,0))</f>
        <v>1</v>
      </c>
      <c r="AI85" s="99">
        <f>IF(Model!AI15="",0,IF(ABS(Model!AI15-Scratch!AI15)&lt;0.01,1,0))</f>
        <v>1</v>
      </c>
      <c r="AJ85" s="99">
        <f>IF(Model!AJ15="",0,IF(ABS(Model!AJ15-Scratch!AJ15)&lt;0.01,1,0))</f>
        <v>1</v>
      </c>
      <c r="AK85" s="99">
        <f>IF(Model!AK15="",0,IF(ABS(Model!AK15-Scratch!AK15)&lt;0.01,1,0))</f>
        <v>1</v>
      </c>
      <c r="AL85" s="99">
        <f>IF(Model!AL15="",0,IF(ABS(Model!AL15-Scratch!AL15)&lt;0.01,1,0))</f>
        <v>1</v>
      </c>
      <c r="AM85" s="99">
        <f>IF(Model!AM15="",0,IF(ABS(Model!AM15-Scratch!AM15)&lt;0.01,1,0))</f>
        <v>1</v>
      </c>
      <c r="AN85" s="99">
        <f>IF(Model!AN15="",0,IF(ABS(Model!AN15-Scratch!AN15)&lt;0.01,1,0))</f>
        <v>1</v>
      </c>
      <c r="AO85" s="99">
        <f>IF(Model!AO15="",0,IF(ABS(Model!AO15-Scratch!AO15)&lt;0.01,1,0))</f>
        <v>1</v>
      </c>
      <c r="AP85" s="99">
        <f>IF(Model!AP15="",0,IF(ABS(Model!AP15-Scratch!AP15)&lt;0.01,1,0))</f>
        <v>1</v>
      </c>
      <c r="AQ85" s="99">
        <f>IF(Model!AQ15="",0,IF(ABS(Model!AQ15-Scratch!AQ15)&lt;0.01,1,0))</f>
        <v>1</v>
      </c>
      <c r="AR85" s="99">
        <f>IF(Model!AR15="",0,IF(ABS(Model!AR15-Scratch!AR15)&lt;0.01,1,0))</f>
        <v>1</v>
      </c>
      <c r="AS85" s="99">
        <f>IF(Model!AS15="",0,IF(ABS(Model!AS15-Scratch!AS15)&lt;0.01,1,0))</f>
        <v>1</v>
      </c>
      <c r="AT85" s="99">
        <f>IF(Model!AT15="",0,IF(ABS(Model!AT15-Scratch!AT15)&lt;0.01,1,0))</f>
        <v>1</v>
      </c>
      <c r="AU85" s="99">
        <f>IF(Model!AU15="",0,IF(ABS(Model!AU15-Scratch!AU15)&lt;0.01,1,0))</f>
        <v>1</v>
      </c>
      <c r="AV85" s="99">
        <f>IF(Model!AV15="",0,IF(ABS(Model!AV15-Scratch!AV15)&lt;0.01,1,0))</f>
        <v>1</v>
      </c>
      <c r="AW85" s="99">
        <f>IF(Model!AW15="",0,IF(ABS(Model!AW15-Scratch!AW15)&lt;0.01,1,0))</f>
        <v>1</v>
      </c>
      <c r="AX85" s="99">
        <f>IF(Model!AX15="",0,IF(ABS(Model!AX15-Scratch!AX15)&lt;0.01,1,0))</f>
        <v>1</v>
      </c>
      <c r="AY85" s="99">
        <f>IF(Model!AY15="",0,IF(ABS(Model!AY15-Scratch!AY15)&lt;0.01,1,0))</f>
        <v>1</v>
      </c>
      <c r="AZ85" s="99">
        <f>IF(Model!AZ15="",0,IF(ABS(Model!AZ15-Scratch!AZ15)&lt;0.01,1,0))</f>
        <v>1</v>
      </c>
      <c r="BA85" s="99">
        <f>IF(Model!BA15="",0,IF(ABS(Model!BA15-Scratch!BA15)&lt;0.01,1,0))</f>
        <v>1</v>
      </c>
      <c r="BB85" s="99">
        <f>IF(Model!BB15="",0,IF(ABS(Model!BB15-Scratch!BB15)&lt;0.01,1,0))</f>
        <v>1</v>
      </c>
      <c r="BC85" s="99">
        <f>IF(Model!BC15="",0,IF(ABS(Model!BC15-Scratch!BC15)&lt;0.01,1,0))</f>
        <v>1</v>
      </c>
      <c r="BD85" s="99">
        <f>IF(Model!BD15="",0,IF(ABS(Model!BD15-Scratch!BD15)&lt;0.01,1,0))</f>
        <v>0</v>
      </c>
      <c r="BE85" s="99">
        <f>IF(Model!BE15="",0,IF(ABS(Model!BE15-Scratch!BE15)&lt;0.01,1,0))</f>
        <v>1</v>
      </c>
      <c r="BF85" s="129" t="s">
        <v>591</v>
      </c>
      <c r="BG85" s="129" t="s">
        <v>591</v>
      </c>
      <c r="BH85" s="99">
        <f>IF(Model!BH15="",0,IF(ABS(Model!BH15-Scratch!BH15)&lt;0.01,1,0))</f>
        <v>1</v>
      </c>
      <c r="BI85" s="99">
        <f>IF(Model!BI15="",0,IF(ABS(Model!BI15-Scratch!BI15)&lt;0.01,1,0))</f>
        <v>1</v>
      </c>
      <c r="BJ85" s="99">
        <f>IF(Model!BJ15="",0,IF(ABS(Model!BJ15-Scratch!BJ15)&lt;0.01,1,0))</f>
        <v>1</v>
      </c>
      <c r="BK85" s="99">
        <f>IF(Model!BK15="",0,IF(ABS(Model!BK15-Scratch!BK15)&lt;0.01,1,0))</f>
        <v>1</v>
      </c>
      <c r="BL85" s="99">
        <f>IF(Model!BL15="",0,IF(ABS(Model!BL15-Scratch!BL15)&lt;0.01,1,0))</f>
        <v>1</v>
      </c>
      <c r="BM85" s="99">
        <f>IF(Model!BM15="",0,IF(ABS(Model!BM15-Scratch!BM15)&lt;0.01,1,0))</f>
        <v>1</v>
      </c>
      <c r="BN85" s="99">
        <f>IF(Model!BN15="",0,IF(ABS(Model!BN15-Scratch!BN15)&lt;0.01,1,0))</f>
        <v>1</v>
      </c>
      <c r="BO85" s="99">
        <f>IF(Model!BO15="",0,IF(ABS(Model!BO15-Scratch!BO15)&lt;0.01,1,0))</f>
        <v>1</v>
      </c>
      <c r="BP85" s="99">
        <f>IF(Model!BP15="",0,IF(ABS(Model!BP15-Scratch!BP15)&lt;0.01,1,0))</f>
        <v>1</v>
      </c>
      <c r="BQ85" s="99">
        <f>IF(Model!BQ15="",0,IF(ABS(Model!BQ15-Scratch!BQ15)&lt;0.01,1,0))</f>
        <v>1</v>
      </c>
      <c r="BR85" s="99">
        <f>IF(Model!BR15="",0,IF(ABS(Model!BR15-Scratch!BR15)&lt;0.01,1,0))</f>
        <v>1</v>
      </c>
      <c r="BS85" s="99">
        <f>IF(Model!BS15="",0,IF(ABS(Model!BS15-Scratch!BS15)&lt;0.01,1,0))</f>
        <v>1</v>
      </c>
      <c r="BT85" s="99">
        <f>IF(Model!BT15="",0,IF(ABS(Model!BT15-Scratch!BT15)&lt;0.01,1,0))</f>
        <v>1</v>
      </c>
      <c r="BU85" s="99">
        <f>IF(Model!BU15="",0,IF(ABS(Model!BU15-Scratch!BU15)&lt;0.01,1,0))</f>
        <v>1</v>
      </c>
      <c r="BV85" s="99">
        <f>IF(Model!BV15="",0,IF(ABS(Model!BV15-Scratch!BV15)&lt;0.01,1,0))</f>
        <v>1</v>
      </c>
      <c r="BW85" s="99">
        <f>IF(Model!BW15="",0,IF(ABS(Model!BW15-Scratch!BW15)&lt;0.01,1,0))</f>
        <v>1</v>
      </c>
      <c r="BX85" s="99">
        <f>IF(Model!BX15="",0,IF(ABS(Model!BX15-Scratch!BX15)&lt;0.01,1,0))</f>
        <v>1</v>
      </c>
      <c r="BY85" s="99">
        <f>IF(Model!BY15="",0,IF(ABS(Model!BY15-Scratch!BY15)&lt;0.01,1,0))</f>
        <v>1</v>
      </c>
      <c r="BZ85" s="99">
        <f>IF(Model!BZ15="",0,IF(ABS(Model!BZ15-Scratch!BZ15)&lt;0.01,1,0))</f>
        <v>1</v>
      </c>
      <c r="CA85" s="99">
        <f>IF(Model!CA15="",0,IF(ABS(Model!CA15-Scratch!CA15)&lt;0.01,1,0))</f>
        <v>1</v>
      </c>
      <c r="CB85" s="99">
        <f>IF(Model!CB15="",0,IF(ABS(Model!CB15-Scratch!CB15)&lt;0.01,1,0))</f>
        <v>1</v>
      </c>
      <c r="CC85" s="99">
        <f>IF(Model!CC15="",0,IF(ABS(Model!CC15-Scratch!CC15)&lt;0.01,1,0))</f>
        <v>1</v>
      </c>
      <c r="CD85" s="99">
        <f>IF(Model!CD15="",0,IF(ABS(Model!CD15-Scratch!CD15)&lt;0.01,1,0))</f>
        <v>1</v>
      </c>
      <c r="CE85" s="99">
        <f>IF(Model!CE15="",0,IF(ABS(Model!CE15-Scratch!CE15)&lt;0.01,1,0))</f>
        <v>1</v>
      </c>
      <c r="CF85" s="99">
        <f>IF(Model!CF15="",0,IF(ABS(Model!CF15-Scratch!CF15)&lt;0.01,1,0))</f>
        <v>1</v>
      </c>
      <c r="CG85" s="129" t="s">
        <v>591</v>
      </c>
      <c r="CH85" s="129" t="s">
        <v>591</v>
      </c>
      <c r="CI85" s="99">
        <f>IF(Model!CI15="",0,IF(ABS(Model!CI15-Scratch!CI15)&lt;0.01,1,0))</f>
        <v>1</v>
      </c>
      <c r="CJ85" s="99">
        <f>IF(Model!CJ15="",0,IF(ABS(Model!CJ15-Scratch!CJ15)&lt;0.01,1,0))</f>
        <v>1</v>
      </c>
      <c r="CK85" s="99">
        <f>IF(Model!CK15="",0,IF(ABS(Model!CK15-Scratch!CK15)&lt;0.01,1,0))</f>
        <v>1</v>
      </c>
      <c r="CL85" s="99">
        <f>IF(Model!CL15="",0,IF(ABS(Model!CL15-Scratch!CL15)&lt;0.01,1,0))</f>
        <v>1</v>
      </c>
      <c r="CM85" s="99">
        <f>IF(Model!CM15="",0,IF(ABS(Model!CM15-Scratch!CM15)&lt;0.01,1,0))</f>
        <v>1</v>
      </c>
      <c r="CN85" s="99">
        <f>IF(Model!CN15="",0,IF(ABS(Model!CN15-Scratch!CN15)&lt;0.01,1,0))</f>
        <v>1</v>
      </c>
      <c r="CO85" s="99">
        <f>IF(Model!CO15="",0,IF(ABS(Model!CO15-Scratch!CO15)&lt;0.01,1,0))</f>
        <v>1</v>
      </c>
      <c r="CP85" s="99">
        <f>IF(Model!CP15="",0,IF(ABS(Model!CP15-Scratch!CP15)&lt;0.01,1,0))</f>
        <v>1</v>
      </c>
      <c r="CQ85" s="99">
        <f>IF(Model!CQ15="",0,IF(ABS(Model!CQ15-Scratch!CQ15)&lt;0.01,1,0))</f>
        <v>1</v>
      </c>
      <c r="CR85" s="99">
        <f>IF(Model!CR15="",0,IF(ABS(Model!CR15-Scratch!CR15)&lt;0.01,1,0))</f>
        <v>1</v>
      </c>
      <c r="CS85" s="99">
        <f>IF(Model!CS15="",0,IF(ABS(Model!CS15-Scratch!CS15)&lt;0.01,1,0))</f>
        <v>1</v>
      </c>
      <c r="CT85" s="99">
        <f>IF(Model!CT15="",0,IF(ABS(Model!CT15-Scratch!CT15)&lt;0.01,1,0))</f>
        <v>1</v>
      </c>
      <c r="CU85" s="99">
        <f>IF(Model!CU15="",0,IF(ABS(Model!CU15-Scratch!CU15)&lt;0.01,1,0))</f>
        <v>1</v>
      </c>
      <c r="CV85" s="99">
        <f>IF(Model!CV15="",0,IF(ABS(Model!CV15-Scratch!CV15)&lt;0.01,1,0))</f>
        <v>1</v>
      </c>
      <c r="CW85" s="99">
        <f>IF(Model!CW15="",0,IF(ABS(Model!CW15-Scratch!CW15)&lt;0.01,1,0))</f>
        <v>1</v>
      </c>
      <c r="CX85" s="99">
        <f>IF(Model!CX15="",0,IF(ABS(Model!CX15-Scratch!CX15)&lt;0.01,1,0))</f>
        <v>1</v>
      </c>
      <c r="CY85" s="99">
        <f>IF(Model!CY15="",0,IF(ABS(Model!CY15-Scratch!CY15)&lt;0.01,1,0))</f>
        <v>1</v>
      </c>
      <c r="CZ85" s="99">
        <f>IF(Model!CZ15="",0,IF(ABS(Model!CZ15-Scratch!CZ15)&lt;0.01,1,0))</f>
        <v>1</v>
      </c>
      <c r="DA85" s="99">
        <f>IF(Model!DA15="",0,IF(ABS(Model!DA15-Scratch!DA15)&lt;0.01,1,0))</f>
        <v>1</v>
      </c>
      <c r="DB85" s="99">
        <f>IF(Model!DB15="",0,IF(ABS(Model!DB15-Scratch!DB15)&lt;0.01,1,0))</f>
        <v>1</v>
      </c>
      <c r="DC85" s="99">
        <f>IF(Model!DC15="",0,IF(ABS(Model!DC15-Scratch!DC15)&lt;0.01,1,0))</f>
        <v>1</v>
      </c>
      <c r="DD85" s="99">
        <f>IF(Model!DD15="",0,IF(ABS(Model!DD15-Scratch!DD15)&lt;0.01,1,0))</f>
        <v>1</v>
      </c>
      <c r="DE85" s="99">
        <f>IF(Model!DE15="",0,IF(ABS(Model!DE15-Scratch!DE15)&lt;0.01,1,0))</f>
        <v>1</v>
      </c>
      <c r="DF85" s="99">
        <f>IF(Model!DF15="",0,IF(ABS(Model!DF15-Scratch!DF15)&lt;0.01,1,0))</f>
        <v>1</v>
      </c>
      <c r="DG85" s="99">
        <f>IF(Model!DG15="",0,IF(ABS(Model!DG15-Scratch!DG15)&lt;0.01,1,0))</f>
        <v>1</v>
      </c>
      <c r="DH85" s="129" t="s">
        <v>591</v>
      </c>
      <c r="DI85" s="129" t="s">
        <v>591</v>
      </c>
      <c r="DJ85" s="99">
        <f>IF(Model!DJ15="",0,IF(ABS(Model!DJ15-Scratch!DJ15)&lt;0.01,1,0))</f>
        <v>1</v>
      </c>
      <c r="DK85" s="99">
        <f>IF(Model!DK15="",0,IF(ABS(Model!DK15-Scratch!DK15)&lt;0.01,1,0))</f>
        <v>1</v>
      </c>
      <c r="DL85" s="99">
        <f>IF(Model!DL15="",0,IF(ABS(Model!DL15-Scratch!DL15)&lt;0.01,1,0))</f>
        <v>1</v>
      </c>
      <c r="DM85" s="99">
        <f>IF(Model!DM15="",0,IF(ABS(Model!DM15-Scratch!DM15)&lt;0.01,1,0))</f>
        <v>1</v>
      </c>
      <c r="DN85" s="99">
        <f>IF(Model!DN15="",0,IF(ABS(Model!DN15-Scratch!DN15)&lt;0.01,1,0))</f>
        <v>1</v>
      </c>
      <c r="DO85" s="99">
        <f>IF(Model!DO15="",0,IF(ABS(Model!DO15-Scratch!DO15)&lt;0.01,1,0))</f>
        <v>1</v>
      </c>
      <c r="DP85" s="99">
        <f>IF(Model!DP15="",0,IF(ABS(Model!DP15-Scratch!DP15)&lt;0.01,1,0))</f>
        <v>1</v>
      </c>
      <c r="DQ85" s="99">
        <f>IF(Model!DQ15="",0,IF(ABS(Model!DQ15-Scratch!DQ15)&lt;0.01,1,0))</f>
        <v>1</v>
      </c>
      <c r="DR85" s="99">
        <f>IF(Model!DR15="",0,IF(ABS(Model!DR15-Scratch!DR15)&lt;0.01,1,0))</f>
        <v>1</v>
      </c>
      <c r="DS85" s="99">
        <f>IF(Model!DS15="",0,IF(ABS(Model!DS15-Scratch!DS15)&lt;0.01,1,0))</f>
        <v>1</v>
      </c>
      <c r="DT85" s="99">
        <f>IF(Model!DT15="",0,IF(ABS(Model!DT15-Scratch!DT15)&lt;0.01,1,0))</f>
        <v>1</v>
      </c>
      <c r="DU85" s="99">
        <f>IF(Model!DU15="",0,IF(ABS(Model!DU15-Scratch!DU15)&lt;0.01,1,0))</f>
        <v>1</v>
      </c>
      <c r="DV85" s="99">
        <f>IF(Model!DV15="",0,IF(ABS(Model!DV15-Scratch!DV15)&lt;0.01,1,0))</f>
        <v>1</v>
      </c>
      <c r="DW85" s="99">
        <f>IF(Model!DW15="",0,IF(ABS(Model!DW15-Scratch!DW15)&lt;0.01,1,0))</f>
        <v>1</v>
      </c>
      <c r="DX85" s="99">
        <f>IF(Model!DX15="",0,IF(ABS(Model!DX15-Scratch!DX15)&lt;0.01,1,0))</f>
        <v>1</v>
      </c>
      <c r="DY85" s="99">
        <f>IF(Model!DY15="",0,IF(ABS(Model!DY15-Scratch!DY15)&lt;0.01,1,0))</f>
        <v>1</v>
      </c>
      <c r="DZ85" s="99">
        <f>IF(Model!DZ15="",0,IF(ABS(Model!DZ15-Scratch!DZ15)&lt;0.01,1,0))</f>
        <v>1</v>
      </c>
      <c r="EA85" s="99">
        <f>IF(Model!EA15="",0,IF(ABS(Model!EA15-Scratch!EA15)&lt;0.01,1,0))</f>
        <v>1</v>
      </c>
      <c r="EB85" s="99">
        <f>IF(Model!EB15="",0,IF(ABS(Model!EB15-Scratch!EB15)&lt;0.01,1,0))</f>
        <v>1</v>
      </c>
      <c r="EC85" s="99">
        <f>IF(Model!EC15="",0,IF(ABS(Model!EC15-Scratch!EC15)&lt;0.01,1,0))</f>
        <v>1</v>
      </c>
      <c r="ED85" s="99">
        <f>IF(Model!ED15="",0,IF(ABS(Model!ED15-Scratch!ED15)&lt;0.01,1,0))</f>
        <v>1</v>
      </c>
      <c r="EE85" s="99">
        <f>IF(Model!EE15="",0,IF(ABS(Model!EE15-Scratch!EE15)&lt;0.01,1,0))</f>
        <v>1</v>
      </c>
      <c r="EF85" s="99">
        <f>IF(Model!EF15="",0,IF(ABS(Model!EF15-Scratch!EF15)&lt;0.01,1,0))</f>
        <v>1</v>
      </c>
      <c r="EG85" s="99">
        <f>IF(Model!EG15="",0,IF(ABS(Model!EG15-Scratch!EG15)&lt;0.01,1,0))</f>
        <v>1</v>
      </c>
      <c r="EH85" s="99">
        <f>IF(Model!EH15="",0,IF(ABS(Model!EH15-Scratch!EH15)&lt;0.01,1,0))</f>
        <v>1</v>
      </c>
      <c r="EI85" s="129" t="s">
        <v>591</v>
      </c>
      <c r="EJ85" s="129" t="s">
        <v>591</v>
      </c>
      <c r="EK85" s="99"/>
      <c r="EL85" s="99"/>
      <c r="EM85" s="99"/>
      <c r="EN85" s="99"/>
      <c r="EO85" s="99"/>
      <c r="EP85" s="99"/>
      <c r="EQ85" s="99"/>
      <c r="ER85" s="99"/>
      <c r="ES85" s="99"/>
      <c r="ET85" s="99"/>
      <c r="EU85" s="99"/>
      <c r="EV85" s="99"/>
      <c r="EW85" s="99"/>
      <c r="EX85" s="99"/>
      <c r="EY85" s="99"/>
      <c r="EZ85" s="99"/>
      <c r="FA85" s="99"/>
      <c r="FB85" s="99"/>
      <c r="FC85" s="99"/>
      <c r="FD85" s="99"/>
      <c r="FE85" s="99"/>
      <c r="FF85" s="99"/>
      <c r="FG85" s="99"/>
      <c r="FH85" s="99"/>
      <c r="FI85" s="99"/>
    </row>
    <row r="86" spans="2:165">
      <c r="B86" s="99">
        <f>IF(Model!B16="",0,IF(ABS(Model!B16-Scratch!B16)&lt;1,1,0))</f>
        <v>1</v>
      </c>
      <c r="C86" s="99">
        <f ca="1">IF(Model!C16="",0,IF(ABS(Model!C16-Scratch!C16)&lt;1,1,0))</f>
        <v>1</v>
      </c>
      <c r="D86" s="129" t="s">
        <v>591</v>
      </c>
      <c r="E86" s="99">
        <f>IF(Model!E16="",0,IF(ABS(Model!E16-Scratch!E16)&lt;1,1,0))</f>
        <v>1</v>
      </c>
      <c r="F86" s="99">
        <f>IF(Model!F16="",0,IF(ABS(Model!F16-Scratch!F16)&lt;1,1,0))</f>
        <v>1</v>
      </c>
      <c r="G86" s="99">
        <f>IF(Model!G16="",0,IF(ABS(Model!G16-Scratch!G16)&lt;1,1,0))</f>
        <v>1</v>
      </c>
      <c r="H86" s="99">
        <f>IF(Model!H16="",0,IF(ABS(Model!H16-Scratch!H16)&lt;1,1,0))</f>
        <v>1</v>
      </c>
      <c r="I86" s="99">
        <f>IF(Model!I16=Scratch!I16,1,0)</f>
        <v>1</v>
      </c>
      <c r="J86" s="129" t="s">
        <v>591</v>
      </c>
      <c r="K86" s="99">
        <f>IF(Model!K16="",0,IF(ABS(Model!K16-Scratch!K16)&lt;1,1,0))</f>
        <v>1</v>
      </c>
      <c r="L86" s="99">
        <f>IF(Model!L16=Scratch!L16,1,0)</f>
        <v>1</v>
      </c>
      <c r="M86" s="99">
        <f>IFERROR(IF(Model!M16=Scratch!M16,1,0),0)</f>
        <v>1</v>
      </c>
      <c r="N86" s="99">
        <f>IFERROR(IF(Model!N16=Scratch!N16,1,0),0)</f>
        <v>1</v>
      </c>
      <c r="O86" s="99">
        <f>IFERROR(IF(Model!O16=Scratch!O16,1,0),0)</f>
        <v>1</v>
      </c>
      <c r="P86" s="99">
        <f>IFERROR(IF(Model!P16=Scratch!P16,1,0),0)</f>
        <v>1</v>
      </c>
      <c r="Q86" s="129" t="s">
        <v>591</v>
      </c>
      <c r="R86" s="99">
        <f>IF(Model!R16="",0,IF(ABS(Model!R16-Scratch!R16)&lt;1,1,0))</f>
        <v>1</v>
      </c>
      <c r="S86" s="99">
        <f>IF(Model!S16="",0,IF(ABS(Model!S16-Scratch!S16)&lt;1,1,0))</f>
        <v>1</v>
      </c>
      <c r="T86" s="99">
        <f>IF(Model!T16="",0,IF(ABS(Model!T16-Scratch!T16)&lt;1,1,0))</f>
        <v>1</v>
      </c>
      <c r="U86" s="99">
        <f>IF(Model!U16="",0,IF(ABS(Model!U16-Scratch!U16)&lt;1,1,0))</f>
        <v>1</v>
      </c>
      <c r="V86" s="99">
        <f>IF(Model!V16="",0,IF(ABS(Model!V16-Scratch!V16)&lt;1,1,0))</f>
        <v>1</v>
      </c>
      <c r="W86" s="129" t="s">
        <v>591</v>
      </c>
      <c r="X86" s="99">
        <f>IF(Model!X16="",0,IF(ABS(Model!X16-Scratch!X16)&lt;1,1,0))</f>
        <v>1</v>
      </c>
      <c r="Y86" s="99">
        <f>IF(Model!Y16="",0,IF(ABS(Model!Y16-Scratch!Y16)&lt;1,1,0))</f>
        <v>1</v>
      </c>
      <c r="Z86" s="99">
        <f>IF(Model!Z16="",0,IF(ABS(Model!Z16-Scratch!Z16)&lt;1,1,0))</f>
        <v>1</v>
      </c>
      <c r="AA86" s="99">
        <f>IF(Model!AA16="",0,IF(ABS(Model!AA16-Scratch!AA16)&lt;1,1,0))</f>
        <v>1</v>
      </c>
      <c r="AB86" s="99">
        <f>IF(Model!AB16="",0,IF(ABS(Model!AB16-Scratch!AB16)&lt;1,1,0))</f>
        <v>1</v>
      </c>
      <c r="AC86" s="129" t="s">
        <v>591</v>
      </c>
      <c r="AD86" s="129" t="s">
        <v>591</v>
      </c>
      <c r="AE86" s="99">
        <f>IF(Model!AE16="",0,IF(ABS(Model!AE16-Scratch!AE16)&lt;1,1,0))</f>
        <v>1</v>
      </c>
      <c r="AF86" s="99">
        <f>IF(Model!AF16="",0,IF(ABS(Model!AF16-Scratch!AF16)&lt;1,1,0))</f>
        <v>1</v>
      </c>
      <c r="AG86" s="99">
        <f>IF(Model!AG16="",0,IF(ABS(Model!AG16-Scratch!AG16)&lt;1,1,0))</f>
        <v>1</v>
      </c>
      <c r="AH86" s="99">
        <f>IF(Model!AH16="",0,IF(ABS(Model!AH16-Scratch!AH16)&lt;1,1,0))</f>
        <v>1</v>
      </c>
      <c r="AI86" s="99">
        <f>IF(Model!AI16="",0,IF(ABS(Model!AI16-Scratch!AI16)&lt;1,1,0))</f>
        <v>1</v>
      </c>
      <c r="AJ86" s="99">
        <f>IF(Model!AJ16="",0,IF(ABS(Model!AJ16-Scratch!AJ16)&lt;1,1,0))</f>
        <v>1</v>
      </c>
      <c r="AK86" s="99">
        <f>IF(Model!AK16="",0,IF(ABS(Model!AK16-Scratch!AK16)&lt;1,1,0))</f>
        <v>1</v>
      </c>
      <c r="AL86" s="99">
        <f>IF(Model!AL16="",0,IF(ABS(Model!AL16-Scratch!AL16)&lt;1,1,0))</f>
        <v>1</v>
      </c>
      <c r="AM86" s="99">
        <f>IF(Model!AM16="",0,IF(ABS(Model!AM16-Scratch!AM16)&lt;1,1,0))</f>
        <v>1</v>
      </c>
      <c r="AN86" s="99">
        <f>IF(Model!AN16="",0,IF(ABS(Model!AN16-Scratch!AN16)&lt;1,1,0))</f>
        <v>1</v>
      </c>
      <c r="AO86" s="99">
        <f>IF(Model!AO16="",0,IF(ABS(Model!AO16-Scratch!AO16)&lt;1,1,0))</f>
        <v>1</v>
      </c>
      <c r="AP86" s="99">
        <f>IF(Model!AP16="",0,IF(ABS(Model!AP16-Scratch!AP16)&lt;1,1,0))</f>
        <v>1</v>
      </c>
      <c r="AQ86" s="99">
        <f>IF(Model!AQ16="",0,IF(ABS(Model!AQ16-Scratch!AQ16)&lt;1,1,0))</f>
        <v>1</v>
      </c>
      <c r="AR86" s="99">
        <f>IF(Model!AR16="",0,IF(ABS(Model!AR16-Scratch!AR16)&lt;1,1,0))</f>
        <v>1</v>
      </c>
      <c r="AS86" s="99">
        <f>IF(Model!AS16="",0,IF(ABS(Model!AS16-Scratch!AS16)&lt;1,1,0))</f>
        <v>1</v>
      </c>
      <c r="AT86" s="99">
        <f>IF(Model!AT16="",0,IF(ABS(Model!AT16-Scratch!AT16)&lt;1,1,0))</f>
        <v>1</v>
      </c>
      <c r="AU86" s="99">
        <f>IF(Model!AU16="",0,IF(ABS(Model!AU16-Scratch!AU16)&lt;1,1,0))</f>
        <v>1</v>
      </c>
      <c r="AV86" s="99">
        <f>IF(Model!AV16="",0,IF(ABS(Model!AV16-Scratch!AV16)&lt;1,1,0))</f>
        <v>1</v>
      </c>
      <c r="AW86" s="99">
        <f>IF(Model!AW16="",0,IF(ABS(Model!AW16-Scratch!AW16)&lt;1,1,0))</f>
        <v>1</v>
      </c>
      <c r="AX86" s="99">
        <f>IF(Model!AX16="",0,IF(ABS(Model!AX16-Scratch!AX16)&lt;1,1,0))</f>
        <v>1</v>
      </c>
      <c r="AY86" s="99">
        <f>IF(Model!AY16="",0,IF(ABS(Model!AY16-Scratch!AY16)&lt;1,1,0))</f>
        <v>1</v>
      </c>
      <c r="AZ86" s="99">
        <f>IF(Model!AZ16="",0,IF(ABS(Model!AZ16-Scratch!AZ16)&lt;1,1,0))</f>
        <v>1</v>
      </c>
      <c r="BA86" s="99">
        <f>IF(Model!BA16="",0,IF(ABS(Model!BA16-Scratch!BA16)&lt;1,1,0))</f>
        <v>1</v>
      </c>
      <c r="BB86" s="99">
        <f>IF(Model!BB16="",0,IF(ABS(Model!BB16-Scratch!BB16)&lt;1,1,0))</f>
        <v>1</v>
      </c>
      <c r="BC86" s="99">
        <f>IF(Model!BC16="",0,IF(ABS(Model!BC16-Scratch!BC16)&lt;1,1,0))</f>
        <v>1</v>
      </c>
      <c r="BD86" s="99">
        <f>IF(Model!BD16="",0,IF(ABS(Model!BD16-Scratch!BD16)&lt;1,1,0))</f>
        <v>0</v>
      </c>
      <c r="BE86" s="99">
        <f>IF(Model!BE16="",0,IF(ABS(Model!BE16-Scratch!BE16)&lt;1,1,0))</f>
        <v>1</v>
      </c>
      <c r="BF86" s="129" t="s">
        <v>591</v>
      </c>
      <c r="BG86" s="129" t="s">
        <v>591</v>
      </c>
      <c r="BH86" s="99">
        <f>IF(Model!BH16="",0,IF(ABS(Model!BH16-Scratch!BH16)&lt;1,1,0))</f>
        <v>1</v>
      </c>
      <c r="BI86" s="99">
        <f>IF(Model!BI16="",0,IF(ABS(Model!BI16-Scratch!BI16)&lt;1,1,0))</f>
        <v>1</v>
      </c>
      <c r="BJ86" s="99">
        <f>IF(Model!BJ16="",0,IF(ABS(Model!BJ16-Scratch!BJ16)&lt;1,1,0))</f>
        <v>1</v>
      </c>
      <c r="BK86" s="99">
        <f>IF(Model!BK16="",0,IF(ABS(Model!BK16-Scratch!BK16)&lt;1,1,0))</f>
        <v>1</v>
      </c>
      <c r="BL86" s="99">
        <f>IF(Model!BL16="",0,IF(ABS(Model!BL16-Scratch!BL16)&lt;1,1,0))</f>
        <v>1</v>
      </c>
      <c r="BM86" s="99">
        <f>IF(Model!BM16="",0,IF(ABS(Model!BM16-Scratch!BM16)&lt;1,1,0))</f>
        <v>1</v>
      </c>
      <c r="BN86" s="99">
        <f>IF(Model!BN16="",0,IF(ABS(Model!BN16-Scratch!BN16)&lt;1,1,0))</f>
        <v>1</v>
      </c>
      <c r="BO86" s="99">
        <f>IF(Model!BO16="",0,IF(ABS(Model!BO16-Scratch!BO16)&lt;1,1,0))</f>
        <v>1</v>
      </c>
      <c r="BP86" s="99">
        <f>IF(Model!BP16="",0,IF(ABS(Model!BP16-Scratch!BP16)&lt;1,1,0))</f>
        <v>1</v>
      </c>
      <c r="BQ86" s="99">
        <f>IF(Model!BQ16="",0,IF(ABS(Model!BQ16-Scratch!BQ16)&lt;1,1,0))</f>
        <v>1</v>
      </c>
      <c r="BR86" s="99">
        <f>IF(Model!BR16="",0,IF(ABS(Model!BR16-Scratch!BR16)&lt;1,1,0))</f>
        <v>1</v>
      </c>
      <c r="BS86" s="99">
        <f>IF(Model!BS16="",0,IF(ABS(Model!BS16-Scratch!BS16)&lt;1,1,0))</f>
        <v>1</v>
      </c>
      <c r="BT86" s="99">
        <f>IF(Model!BT16="",0,IF(ABS(Model!BT16-Scratch!BT16)&lt;1,1,0))</f>
        <v>1</v>
      </c>
      <c r="BU86" s="99">
        <f>IF(Model!BU16="",0,IF(ABS(Model!BU16-Scratch!BU16)&lt;1,1,0))</f>
        <v>1</v>
      </c>
      <c r="BV86" s="99">
        <f>IF(Model!BV16="",0,IF(ABS(Model!BV16-Scratch!BV16)&lt;1,1,0))</f>
        <v>1</v>
      </c>
      <c r="BW86" s="99">
        <f>IF(Model!BW16="",0,IF(ABS(Model!BW16-Scratch!BW16)&lt;1,1,0))</f>
        <v>1</v>
      </c>
      <c r="BX86" s="99">
        <f>IF(Model!BX16="",0,IF(ABS(Model!BX16-Scratch!BX16)&lt;1,1,0))</f>
        <v>1</v>
      </c>
      <c r="BY86" s="99">
        <f>IF(Model!BY16="",0,IF(ABS(Model!BY16-Scratch!BY16)&lt;1,1,0))</f>
        <v>1</v>
      </c>
      <c r="BZ86" s="99">
        <f>IF(Model!BZ16="",0,IF(ABS(Model!BZ16-Scratch!BZ16)&lt;1,1,0))</f>
        <v>1</v>
      </c>
      <c r="CA86" s="99">
        <f>IF(Model!CA16="",0,IF(ABS(Model!CA16-Scratch!CA16)&lt;1,1,0))</f>
        <v>1</v>
      </c>
      <c r="CB86" s="99">
        <f>IF(Model!CB16="",0,IF(ABS(Model!CB16-Scratch!CB16)&lt;1,1,0))</f>
        <v>1</v>
      </c>
      <c r="CC86" s="99">
        <f>IF(Model!CC16="",0,IF(ABS(Model!CC16-Scratch!CC16)&lt;1,1,0))</f>
        <v>1</v>
      </c>
      <c r="CD86" s="99">
        <f>IF(Model!CD16="",0,IF(ABS(Model!CD16-Scratch!CD16)&lt;1,1,0))</f>
        <v>1</v>
      </c>
      <c r="CE86" s="99">
        <f>IF(Model!CE16="",0,IF(ABS(Model!CE16-Scratch!CE16)&lt;1,1,0))</f>
        <v>1</v>
      </c>
      <c r="CF86" s="99">
        <f>IF(Model!CF16="",0,IF(ABS(Model!CF16-Scratch!CF16)&lt;1,1,0))</f>
        <v>1</v>
      </c>
      <c r="CG86" s="129" t="s">
        <v>591</v>
      </c>
      <c r="CH86" s="129" t="s">
        <v>591</v>
      </c>
      <c r="CI86" s="99">
        <f>IF(Model!CI16="",0,IF(ABS(Model!CI16-Scratch!CI16)&lt;1,1,0))</f>
        <v>1</v>
      </c>
      <c r="CJ86" s="99">
        <f>IF(Model!CJ16="",0,IF(ABS(Model!CJ16-Scratch!CJ16)&lt;1,1,0))</f>
        <v>1</v>
      </c>
      <c r="CK86" s="99">
        <f>IF(Model!CK16="",0,IF(ABS(Model!CK16-Scratch!CK16)&lt;1,1,0))</f>
        <v>1</v>
      </c>
      <c r="CL86" s="99">
        <f>IF(Model!CL16="",0,IF(ABS(Model!CL16-Scratch!CL16)&lt;1,1,0))</f>
        <v>1</v>
      </c>
      <c r="CM86" s="99">
        <f>IF(Model!CM16="",0,IF(ABS(Model!CM16-Scratch!CM16)&lt;1,1,0))</f>
        <v>1</v>
      </c>
      <c r="CN86" s="99">
        <f>IF(Model!CN16="",0,IF(ABS(Model!CN16-Scratch!CN16)&lt;1,1,0))</f>
        <v>1</v>
      </c>
      <c r="CO86" s="99">
        <f>IF(Model!CO16="",0,IF(ABS(Model!CO16-Scratch!CO16)&lt;1,1,0))</f>
        <v>1</v>
      </c>
      <c r="CP86" s="99">
        <f>IF(Model!CP16="",0,IF(ABS(Model!CP16-Scratch!CP16)&lt;1,1,0))</f>
        <v>1</v>
      </c>
      <c r="CQ86" s="99">
        <f>IF(Model!CQ16="",0,IF(ABS(Model!CQ16-Scratch!CQ16)&lt;1,1,0))</f>
        <v>1</v>
      </c>
      <c r="CR86" s="99">
        <f>IF(Model!CR16="",0,IF(ABS(Model!CR16-Scratch!CR16)&lt;1,1,0))</f>
        <v>1</v>
      </c>
      <c r="CS86" s="99">
        <f>IF(Model!CS16="",0,IF(ABS(Model!CS16-Scratch!CS16)&lt;1,1,0))</f>
        <v>1</v>
      </c>
      <c r="CT86" s="99">
        <f>IF(Model!CT16="",0,IF(ABS(Model!CT16-Scratch!CT16)&lt;1,1,0))</f>
        <v>1</v>
      </c>
      <c r="CU86" s="99">
        <f>IF(Model!CU16="",0,IF(ABS(Model!CU16-Scratch!CU16)&lt;1,1,0))</f>
        <v>1</v>
      </c>
      <c r="CV86" s="99">
        <f>IF(Model!CV16="",0,IF(ABS(Model!CV16-Scratch!CV16)&lt;1,1,0))</f>
        <v>1</v>
      </c>
      <c r="CW86" s="99">
        <f>IF(Model!CW16="",0,IF(ABS(Model!CW16-Scratch!CW16)&lt;1,1,0))</f>
        <v>1</v>
      </c>
      <c r="CX86" s="99">
        <f>IF(Model!CX16="",0,IF(ABS(Model!CX16-Scratch!CX16)&lt;1,1,0))</f>
        <v>1</v>
      </c>
      <c r="CY86" s="99">
        <f>IF(Model!CY16="",0,IF(ABS(Model!CY16-Scratch!CY16)&lt;1,1,0))</f>
        <v>1</v>
      </c>
      <c r="CZ86" s="99">
        <f>IF(Model!CZ16="",0,IF(ABS(Model!CZ16-Scratch!CZ16)&lt;1,1,0))</f>
        <v>1</v>
      </c>
      <c r="DA86" s="99">
        <f>IF(Model!DA16="",0,IF(ABS(Model!DA16-Scratch!DA16)&lt;1,1,0))</f>
        <v>1</v>
      </c>
      <c r="DB86" s="99">
        <f>IF(Model!DB16="",0,IF(ABS(Model!DB16-Scratch!DB16)&lt;1,1,0))</f>
        <v>1</v>
      </c>
      <c r="DC86" s="99">
        <f>IF(Model!DC16="",0,IF(ABS(Model!DC16-Scratch!DC16)&lt;1,1,0))</f>
        <v>1</v>
      </c>
      <c r="DD86" s="99">
        <f>IF(Model!DD16="",0,IF(ABS(Model!DD16-Scratch!DD16)&lt;1,1,0))</f>
        <v>1</v>
      </c>
      <c r="DE86" s="99">
        <f>IF(Model!DE16="",0,IF(ABS(Model!DE16-Scratch!DE16)&lt;1,1,0))</f>
        <v>1</v>
      </c>
      <c r="DF86" s="99">
        <f>IF(Model!DF16="",0,IF(ABS(Model!DF16-Scratch!DF16)&lt;1,1,0))</f>
        <v>1</v>
      </c>
      <c r="DG86" s="99">
        <f>IF(Model!DG16="",0,IF(ABS(Model!DG16-Scratch!DG16)&lt;1,1,0))</f>
        <v>1</v>
      </c>
      <c r="DH86" s="129" t="s">
        <v>591</v>
      </c>
      <c r="DI86" s="129" t="s">
        <v>591</v>
      </c>
      <c r="DJ86" s="99">
        <f>IF(Model!DJ16="",0,IF(ABS(Model!DJ16-Scratch!DJ16)&lt;1,1,0))</f>
        <v>1</v>
      </c>
      <c r="DK86" s="99">
        <f>IF(Model!DK16="",0,IF(ABS(Model!DK16-Scratch!DK16)&lt;1,1,0))</f>
        <v>1</v>
      </c>
      <c r="DL86" s="99">
        <f>IF(Model!DL16="",0,IF(ABS(Model!DL16-Scratch!DL16)&lt;1,1,0))</f>
        <v>1</v>
      </c>
      <c r="DM86" s="99">
        <f>IF(Model!DM16="",0,IF(ABS(Model!DM16-Scratch!DM16)&lt;1,1,0))</f>
        <v>1</v>
      </c>
      <c r="DN86" s="99">
        <f>IF(Model!DN16="",0,IF(ABS(Model!DN16-Scratch!DN16)&lt;1,1,0))</f>
        <v>1</v>
      </c>
      <c r="DO86" s="99">
        <f>IF(Model!DO16="",0,IF(ABS(Model!DO16-Scratch!DO16)&lt;1,1,0))</f>
        <v>1</v>
      </c>
      <c r="DP86" s="99">
        <f>IF(Model!DP16="",0,IF(ABS(Model!DP16-Scratch!DP16)&lt;1,1,0))</f>
        <v>1</v>
      </c>
      <c r="DQ86" s="99">
        <f>IF(Model!DQ16="",0,IF(ABS(Model!DQ16-Scratch!DQ16)&lt;1,1,0))</f>
        <v>1</v>
      </c>
      <c r="DR86" s="99">
        <f>IF(Model!DR16="",0,IF(ABS(Model!DR16-Scratch!DR16)&lt;1,1,0))</f>
        <v>1</v>
      </c>
      <c r="DS86" s="99">
        <f>IF(Model!DS16="",0,IF(ABS(Model!DS16-Scratch!DS16)&lt;1,1,0))</f>
        <v>1</v>
      </c>
      <c r="DT86" s="99">
        <f>IF(Model!DT16="",0,IF(ABS(Model!DT16-Scratch!DT16)&lt;1,1,0))</f>
        <v>1</v>
      </c>
      <c r="DU86" s="99">
        <f>IF(Model!DU16="",0,IF(ABS(Model!DU16-Scratch!DU16)&lt;1,1,0))</f>
        <v>1</v>
      </c>
      <c r="DV86" s="99">
        <f>IF(Model!DV16="",0,IF(ABS(Model!DV16-Scratch!DV16)&lt;1,1,0))</f>
        <v>1</v>
      </c>
      <c r="DW86" s="99">
        <f>IF(Model!DW16="",0,IF(ABS(Model!DW16-Scratch!DW16)&lt;1,1,0))</f>
        <v>1</v>
      </c>
      <c r="DX86" s="99">
        <f>IF(Model!DX16="",0,IF(ABS(Model!DX16-Scratch!DX16)&lt;1,1,0))</f>
        <v>1</v>
      </c>
      <c r="DY86" s="99">
        <f>IF(Model!DY16="",0,IF(ABS(Model!DY16-Scratch!DY16)&lt;1,1,0))</f>
        <v>1</v>
      </c>
      <c r="DZ86" s="99">
        <f>IF(Model!DZ16="",0,IF(ABS(Model!DZ16-Scratch!DZ16)&lt;1,1,0))</f>
        <v>1</v>
      </c>
      <c r="EA86" s="99">
        <f>IF(Model!EA16="",0,IF(ABS(Model!EA16-Scratch!EA16)&lt;1,1,0))</f>
        <v>1</v>
      </c>
      <c r="EB86" s="99">
        <f>IF(Model!EB16="",0,IF(ABS(Model!EB16-Scratch!EB16)&lt;1,1,0))</f>
        <v>1</v>
      </c>
      <c r="EC86" s="99">
        <f>IF(Model!EC16="",0,IF(ABS(Model!EC16-Scratch!EC16)&lt;1,1,0))</f>
        <v>1</v>
      </c>
      <c r="ED86" s="99">
        <f>IF(Model!ED16="",0,IF(ABS(Model!ED16-Scratch!ED16)&lt;1,1,0))</f>
        <v>1</v>
      </c>
      <c r="EE86" s="99">
        <f>IF(Model!EE16="",0,IF(ABS(Model!EE16-Scratch!EE16)&lt;1,1,0))</f>
        <v>1</v>
      </c>
      <c r="EF86" s="99">
        <f>IF(Model!EF16="",0,IF(ABS(Model!EF16-Scratch!EF16)&lt;1,1,0))</f>
        <v>1</v>
      </c>
      <c r="EG86" s="99">
        <f>IF(Model!EG16="",0,IF(ABS(Model!EG16-Scratch!EG16)&lt;1,1,0))</f>
        <v>1</v>
      </c>
      <c r="EH86" s="99">
        <f>IF(Model!EH16="",0,IF(ABS(Model!EH16-Scratch!EH16)&lt;1,1,0))</f>
        <v>1</v>
      </c>
      <c r="EI86" s="129" t="s">
        <v>591</v>
      </c>
      <c r="EJ86" s="129" t="s">
        <v>591</v>
      </c>
      <c r="EK86" s="99"/>
      <c r="EL86" s="99"/>
      <c r="EM86" s="99"/>
      <c r="EN86" s="99"/>
      <c r="EO86" s="99"/>
      <c r="EP86" s="99"/>
      <c r="EQ86" s="99"/>
      <c r="ER86" s="99"/>
      <c r="ES86" s="99"/>
      <c r="ET86" s="99"/>
      <c r="EU86" s="99"/>
      <c r="EV86" s="99"/>
      <c r="EW86" s="99"/>
      <c r="EX86" s="99"/>
      <c r="EY86" s="99"/>
      <c r="EZ86" s="99"/>
      <c r="FA86" s="99"/>
      <c r="FB86" s="99"/>
      <c r="FC86" s="99"/>
      <c r="FD86" s="99"/>
      <c r="FE86" s="99"/>
      <c r="FF86" s="99"/>
      <c r="FG86" s="99"/>
      <c r="FH86" s="99"/>
      <c r="FI86" s="99"/>
    </row>
    <row r="87" spans="2:165">
      <c r="B87" s="99">
        <f>IF(Model!B17="",0,IF(ABS(Model!B17-Scratch!B17)&lt;1,1,0))</f>
        <v>1</v>
      </c>
      <c r="C87" s="99">
        <f ca="1">IF(Model!C17="",0,IF(ABS(Model!C17-Scratch!C17)&lt;1,1,0))</f>
        <v>1</v>
      </c>
      <c r="D87" s="129" t="s">
        <v>591</v>
      </c>
      <c r="E87" s="99">
        <f>IF(Model!E17="",0,IF(ABS(Model!E17-Scratch!E17)&lt;1,1,0))</f>
        <v>1</v>
      </c>
      <c r="F87" s="99">
        <f>IF(Model!F17="",0,IF(ABS(Model!F17-Scratch!F17)&lt;1,1,0))</f>
        <v>1</v>
      </c>
      <c r="G87" s="99">
        <f>IF(Model!G17="",0,IF(ABS(Model!G17-Scratch!G17)&lt;1,1,0))</f>
        <v>1</v>
      </c>
      <c r="H87" s="99">
        <f>IF(Model!H17="",0,IF(ABS(Model!H17-Scratch!H17)&lt;1,1,0))</f>
        <v>1</v>
      </c>
      <c r="I87" s="99">
        <f>IF(Model!I17=Scratch!I17,1,0)</f>
        <v>1</v>
      </c>
      <c r="J87" s="129" t="s">
        <v>591</v>
      </c>
      <c r="K87" s="99">
        <f>IF(Model!K17="",0,IF(ABS(Model!K17-Scratch!K17)&lt;1,1,0))</f>
        <v>1</v>
      </c>
      <c r="L87" s="99">
        <f>IF(Model!L17=Scratch!L17,1,0)</f>
        <v>1</v>
      </c>
      <c r="M87" s="99">
        <f>IFERROR(IF(Model!M17=Scratch!M17,1,0),0)</f>
        <v>1</v>
      </c>
      <c r="N87" s="99">
        <f>IFERROR(IF(Model!N17=Scratch!N17,1,0),0)</f>
        <v>1</v>
      </c>
      <c r="O87" s="99">
        <f>IFERROR(IF(Model!O17=Scratch!O17,1,0),0)</f>
        <v>1</v>
      </c>
      <c r="P87" s="99">
        <f>IFERROR(IF(Model!P17=Scratch!P17,1,0),0)</f>
        <v>1</v>
      </c>
      <c r="Q87" s="129" t="s">
        <v>591</v>
      </c>
      <c r="R87" s="99">
        <f>IF(Model!R17="",0,IF(ABS(Model!R17-Scratch!R17)&lt;1,1,0))</f>
        <v>1</v>
      </c>
      <c r="S87" s="99">
        <f>IF(Model!S17="",0,IF(ABS(Model!S17-Scratch!S17)&lt;1,1,0))</f>
        <v>1</v>
      </c>
      <c r="T87" s="99">
        <f>IF(Model!T17="",0,IF(ABS(Model!T17-Scratch!T17)&lt;1,1,0))</f>
        <v>1</v>
      </c>
      <c r="U87" s="99">
        <f>IF(Model!U17="",0,IF(ABS(Model!U17-Scratch!U17)&lt;1,1,0))</f>
        <v>1</v>
      </c>
      <c r="V87" s="99">
        <f>IF(Model!V17="",0,IF(ABS(Model!V17-Scratch!V17)&lt;1,1,0))</f>
        <v>1</v>
      </c>
      <c r="W87" s="129" t="s">
        <v>591</v>
      </c>
      <c r="X87" s="99">
        <f>IF(Model!X17="",0,IF(ABS(Model!X17-Scratch!X17)&lt;1,1,0))</f>
        <v>1</v>
      </c>
      <c r="Y87" s="99">
        <f>IF(Model!Y17="",0,IF(ABS(Model!Y17-Scratch!Y17)&lt;1,1,0))</f>
        <v>1</v>
      </c>
      <c r="Z87" s="99">
        <f>IF(Model!Z17="",0,IF(ABS(Model!Z17-Scratch!Z17)&lt;1,1,0))</f>
        <v>1</v>
      </c>
      <c r="AA87" s="99">
        <f>IF(Model!AA17="",0,IF(ABS(Model!AA17-Scratch!AA17)&lt;1,1,0))</f>
        <v>1</v>
      </c>
      <c r="AB87" s="99">
        <f>IF(Model!AB17="",0,IF(ABS(Model!AB17-Scratch!AB17)&lt;1,1,0))</f>
        <v>1</v>
      </c>
      <c r="AC87" s="129" t="s">
        <v>591</v>
      </c>
      <c r="AD87" s="129" t="s">
        <v>591</v>
      </c>
      <c r="AE87" s="99">
        <f>IF(Model!AE17="",0,IF(ABS(Model!AE17-Scratch!AE17)&lt;1,1,0))</f>
        <v>1</v>
      </c>
      <c r="AF87" s="99">
        <f>IF(Model!AF17="",0,IF(ABS(Model!AF17-Scratch!AF17)&lt;1,1,0))</f>
        <v>1</v>
      </c>
      <c r="AG87" s="99">
        <f>IF(Model!AG17="",0,IF(ABS(Model!AG17-Scratch!AG17)&lt;1,1,0))</f>
        <v>1</v>
      </c>
      <c r="AH87" s="99">
        <f>IF(Model!AH17="",0,IF(ABS(Model!AH17-Scratch!AH17)&lt;1,1,0))</f>
        <v>1</v>
      </c>
      <c r="AI87" s="99">
        <f>IF(Model!AI17="",0,IF(ABS(Model!AI17-Scratch!AI17)&lt;1,1,0))</f>
        <v>1</v>
      </c>
      <c r="AJ87" s="99">
        <f>IF(Model!AJ17="",0,IF(ABS(Model!AJ17-Scratch!AJ17)&lt;1,1,0))</f>
        <v>1</v>
      </c>
      <c r="AK87" s="99">
        <f>IF(Model!AK17="",0,IF(ABS(Model!AK17-Scratch!AK17)&lt;1,1,0))</f>
        <v>1</v>
      </c>
      <c r="AL87" s="99">
        <f>IF(Model!AL17="",0,IF(ABS(Model!AL17-Scratch!AL17)&lt;1,1,0))</f>
        <v>1</v>
      </c>
      <c r="AM87" s="99">
        <f>IF(Model!AM17="",0,IF(ABS(Model!AM17-Scratch!AM17)&lt;1,1,0))</f>
        <v>1</v>
      </c>
      <c r="AN87" s="99">
        <f>IF(Model!AN17="",0,IF(ABS(Model!AN17-Scratch!AN17)&lt;1,1,0))</f>
        <v>1</v>
      </c>
      <c r="AO87" s="99">
        <f>IF(Model!AO17="",0,IF(ABS(Model!AO17-Scratch!AO17)&lt;1,1,0))</f>
        <v>1</v>
      </c>
      <c r="AP87" s="99">
        <f>IF(Model!AP17="",0,IF(ABS(Model!AP17-Scratch!AP17)&lt;1,1,0))</f>
        <v>1</v>
      </c>
      <c r="AQ87" s="99">
        <f>IF(Model!AQ17="",0,IF(ABS(Model!AQ17-Scratch!AQ17)&lt;1,1,0))</f>
        <v>1</v>
      </c>
      <c r="AR87" s="99">
        <f>IF(Model!AR17="",0,IF(ABS(Model!AR17-Scratch!AR17)&lt;1,1,0))</f>
        <v>1</v>
      </c>
      <c r="AS87" s="99">
        <f>IF(Model!AS17="",0,IF(ABS(Model!AS17-Scratch!AS17)&lt;1,1,0))</f>
        <v>1</v>
      </c>
      <c r="AT87" s="99">
        <f>IF(Model!AT17="",0,IF(ABS(Model!AT17-Scratch!AT17)&lt;1,1,0))</f>
        <v>1</v>
      </c>
      <c r="AU87" s="99">
        <f>IF(Model!AU17="",0,IF(ABS(Model!AU17-Scratch!AU17)&lt;1,1,0))</f>
        <v>1</v>
      </c>
      <c r="AV87" s="99">
        <f>IF(Model!AV17="",0,IF(ABS(Model!AV17-Scratch!AV17)&lt;1,1,0))</f>
        <v>1</v>
      </c>
      <c r="AW87" s="99">
        <f>IF(Model!AW17="",0,IF(ABS(Model!AW17-Scratch!AW17)&lt;1,1,0))</f>
        <v>1</v>
      </c>
      <c r="AX87" s="99">
        <f>IF(Model!AX17="",0,IF(ABS(Model!AX17-Scratch!AX17)&lt;1,1,0))</f>
        <v>1</v>
      </c>
      <c r="AY87" s="99">
        <f>IF(Model!AY17="",0,IF(ABS(Model!AY17-Scratch!AY17)&lt;1,1,0))</f>
        <v>1</v>
      </c>
      <c r="AZ87" s="99">
        <f>IF(Model!AZ17="",0,IF(ABS(Model!AZ17-Scratch!AZ17)&lt;1,1,0))</f>
        <v>1</v>
      </c>
      <c r="BA87" s="99">
        <f>IF(Model!BA17="",0,IF(ABS(Model!BA17-Scratch!BA17)&lt;1,1,0))</f>
        <v>1</v>
      </c>
      <c r="BB87" s="99">
        <f>IF(Model!BB17="",0,IF(ABS(Model!BB17-Scratch!BB17)&lt;1,1,0))</f>
        <v>1</v>
      </c>
      <c r="BC87" s="99">
        <f>IF(Model!BC17="",0,IF(ABS(Model!BC17-Scratch!BC17)&lt;1,1,0))</f>
        <v>1</v>
      </c>
      <c r="BD87" s="99">
        <f>IF(Model!BD17="",0,IF(ABS(Model!BD17-Scratch!BD17)&lt;1,1,0))</f>
        <v>0</v>
      </c>
      <c r="BE87" s="99">
        <f>IF(Model!BE17="",0,IF(ABS(Model!BE17-Scratch!BE17)&lt;1,1,0))</f>
        <v>1</v>
      </c>
      <c r="BF87" s="129" t="s">
        <v>591</v>
      </c>
      <c r="BG87" s="129" t="s">
        <v>591</v>
      </c>
      <c r="BH87" s="99">
        <f>IF(Model!BH17="",0,IF(ABS(Model!BH17-Scratch!BH17)&lt;1,1,0))</f>
        <v>1</v>
      </c>
      <c r="BI87" s="99">
        <f>IF(Model!BI17="",0,IF(ABS(Model!BI17-Scratch!BI17)&lt;1,1,0))</f>
        <v>1</v>
      </c>
      <c r="BJ87" s="99">
        <f>IF(Model!BJ17="",0,IF(ABS(Model!BJ17-Scratch!BJ17)&lt;1,1,0))</f>
        <v>1</v>
      </c>
      <c r="BK87" s="99">
        <f>IF(Model!BK17="",0,IF(ABS(Model!BK17-Scratch!BK17)&lt;1,1,0))</f>
        <v>1</v>
      </c>
      <c r="BL87" s="99">
        <f>IF(Model!BL17="",0,IF(ABS(Model!BL17-Scratch!BL17)&lt;1,1,0))</f>
        <v>1</v>
      </c>
      <c r="BM87" s="99">
        <f>IF(Model!BM17="",0,IF(ABS(Model!BM17-Scratch!BM17)&lt;1,1,0))</f>
        <v>1</v>
      </c>
      <c r="BN87" s="99">
        <f>IF(Model!BN17="",0,IF(ABS(Model!BN17-Scratch!BN17)&lt;1,1,0))</f>
        <v>1</v>
      </c>
      <c r="BO87" s="99">
        <f>IF(Model!BO17="",0,IF(ABS(Model!BO17-Scratch!BO17)&lt;1,1,0))</f>
        <v>1</v>
      </c>
      <c r="BP87" s="99">
        <f>IF(Model!BP17="",0,IF(ABS(Model!BP17-Scratch!BP17)&lt;1,1,0))</f>
        <v>1</v>
      </c>
      <c r="BQ87" s="99">
        <f>IF(Model!BQ17="",0,IF(ABS(Model!BQ17-Scratch!BQ17)&lt;1,1,0))</f>
        <v>1</v>
      </c>
      <c r="BR87" s="99">
        <f>IF(Model!BR17="",0,IF(ABS(Model!BR17-Scratch!BR17)&lt;1,1,0))</f>
        <v>1</v>
      </c>
      <c r="BS87" s="99">
        <f>IF(Model!BS17="",0,IF(ABS(Model!BS17-Scratch!BS17)&lt;1,1,0))</f>
        <v>1</v>
      </c>
      <c r="BT87" s="99">
        <f>IF(Model!BT17="",0,IF(ABS(Model!BT17-Scratch!BT17)&lt;1,1,0))</f>
        <v>1</v>
      </c>
      <c r="BU87" s="99">
        <f>IF(Model!BU17="",0,IF(ABS(Model!BU17-Scratch!BU17)&lt;1,1,0))</f>
        <v>1</v>
      </c>
      <c r="BV87" s="99">
        <f>IF(Model!BV17="",0,IF(ABS(Model!BV17-Scratch!BV17)&lt;1,1,0))</f>
        <v>1</v>
      </c>
      <c r="BW87" s="99">
        <f>IF(Model!BW17="",0,IF(ABS(Model!BW17-Scratch!BW17)&lt;1,1,0))</f>
        <v>1</v>
      </c>
      <c r="BX87" s="99">
        <f>IF(Model!BX17="",0,IF(ABS(Model!BX17-Scratch!BX17)&lt;1,1,0))</f>
        <v>1</v>
      </c>
      <c r="BY87" s="99">
        <f>IF(Model!BY17="",0,IF(ABS(Model!BY17-Scratch!BY17)&lt;1,1,0))</f>
        <v>1</v>
      </c>
      <c r="BZ87" s="99">
        <f>IF(Model!BZ17="",0,IF(ABS(Model!BZ17-Scratch!BZ17)&lt;1,1,0))</f>
        <v>1</v>
      </c>
      <c r="CA87" s="99">
        <f>IF(Model!CA17="",0,IF(ABS(Model!CA17-Scratch!CA17)&lt;1,1,0))</f>
        <v>1</v>
      </c>
      <c r="CB87" s="99">
        <f>IF(Model!CB17="",0,IF(ABS(Model!CB17-Scratch!CB17)&lt;1,1,0))</f>
        <v>1</v>
      </c>
      <c r="CC87" s="99">
        <f>IF(Model!CC17="",0,IF(ABS(Model!CC17-Scratch!CC17)&lt;1,1,0))</f>
        <v>1</v>
      </c>
      <c r="CD87" s="99">
        <f>IF(Model!CD17="",0,IF(ABS(Model!CD17-Scratch!CD17)&lt;1,1,0))</f>
        <v>1</v>
      </c>
      <c r="CE87" s="99">
        <f>IF(Model!CE17="",0,IF(ABS(Model!CE17-Scratch!CE17)&lt;1,1,0))</f>
        <v>1</v>
      </c>
      <c r="CF87" s="99">
        <f>IF(Model!CF17="",0,IF(ABS(Model!CF17-Scratch!CF17)&lt;1,1,0))</f>
        <v>1</v>
      </c>
      <c r="CG87" s="129" t="s">
        <v>591</v>
      </c>
      <c r="CH87" s="129" t="s">
        <v>591</v>
      </c>
      <c r="CI87" s="99">
        <f>IF(Model!CI17="",0,IF(ABS(Model!CI17-Scratch!CI17)&lt;1,1,0))</f>
        <v>1</v>
      </c>
      <c r="CJ87" s="99">
        <f>IF(Model!CJ17="",0,IF(ABS(Model!CJ17-Scratch!CJ17)&lt;1,1,0))</f>
        <v>1</v>
      </c>
      <c r="CK87" s="99">
        <f>IF(Model!CK17="",0,IF(ABS(Model!CK17-Scratch!CK17)&lt;1,1,0))</f>
        <v>1</v>
      </c>
      <c r="CL87" s="99">
        <f>IF(Model!CL17="",0,IF(ABS(Model!CL17-Scratch!CL17)&lt;1,1,0))</f>
        <v>1</v>
      </c>
      <c r="CM87" s="99">
        <f>IF(Model!CM17="",0,IF(ABS(Model!CM17-Scratch!CM17)&lt;1,1,0))</f>
        <v>1</v>
      </c>
      <c r="CN87" s="99">
        <f>IF(Model!CN17="",0,IF(ABS(Model!CN17-Scratch!CN17)&lt;1,1,0))</f>
        <v>1</v>
      </c>
      <c r="CO87" s="99">
        <f>IF(Model!CO17="",0,IF(ABS(Model!CO17-Scratch!CO17)&lt;1,1,0))</f>
        <v>1</v>
      </c>
      <c r="CP87" s="99">
        <f>IF(Model!CP17="",0,IF(ABS(Model!CP17-Scratch!CP17)&lt;1,1,0))</f>
        <v>1</v>
      </c>
      <c r="CQ87" s="99">
        <f>IF(Model!CQ17="",0,IF(ABS(Model!CQ17-Scratch!CQ17)&lt;1,1,0))</f>
        <v>1</v>
      </c>
      <c r="CR87" s="99">
        <f>IF(Model!CR17="",0,IF(ABS(Model!CR17-Scratch!CR17)&lt;1,1,0))</f>
        <v>1</v>
      </c>
      <c r="CS87" s="99">
        <f>IF(Model!CS17="",0,IF(ABS(Model!CS17-Scratch!CS17)&lt;1,1,0))</f>
        <v>1</v>
      </c>
      <c r="CT87" s="99">
        <f>IF(Model!CT17="",0,IF(ABS(Model!CT17-Scratch!CT17)&lt;1,1,0))</f>
        <v>1</v>
      </c>
      <c r="CU87" s="99">
        <f>IF(Model!CU17="",0,IF(ABS(Model!CU17-Scratch!CU17)&lt;1,1,0))</f>
        <v>1</v>
      </c>
      <c r="CV87" s="99">
        <f>IF(Model!CV17="",0,IF(ABS(Model!CV17-Scratch!CV17)&lt;1,1,0))</f>
        <v>1</v>
      </c>
      <c r="CW87" s="99">
        <f>IF(Model!CW17="",0,IF(ABS(Model!CW17-Scratch!CW17)&lt;1,1,0))</f>
        <v>1</v>
      </c>
      <c r="CX87" s="99">
        <f>IF(Model!CX17="",0,IF(ABS(Model!CX17-Scratch!CX17)&lt;1,1,0))</f>
        <v>1</v>
      </c>
      <c r="CY87" s="99">
        <f>IF(Model!CY17="",0,IF(ABS(Model!CY17-Scratch!CY17)&lt;1,1,0))</f>
        <v>1</v>
      </c>
      <c r="CZ87" s="99">
        <f>IF(Model!CZ17="",0,IF(ABS(Model!CZ17-Scratch!CZ17)&lt;1,1,0))</f>
        <v>1</v>
      </c>
      <c r="DA87" s="99">
        <f>IF(Model!DA17="",0,IF(ABS(Model!DA17-Scratch!DA17)&lt;1,1,0))</f>
        <v>1</v>
      </c>
      <c r="DB87" s="99">
        <f>IF(Model!DB17="",0,IF(ABS(Model!DB17-Scratch!DB17)&lt;1,1,0))</f>
        <v>1</v>
      </c>
      <c r="DC87" s="99">
        <f>IF(Model!DC17="",0,IF(ABS(Model!DC17-Scratch!DC17)&lt;1,1,0))</f>
        <v>1</v>
      </c>
      <c r="DD87" s="99">
        <f>IF(Model!DD17="",0,IF(ABS(Model!DD17-Scratch!DD17)&lt;1,1,0))</f>
        <v>1</v>
      </c>
      <c r="DE87" s="99">
        <f>IF(Model!DE17="",0,IF(ABS(Model!DE17-Scratch!DE17)&lt;1,1,0))</f>
        <v>1</v>
      </c>
      <c r="DF87" s="99">
        <f>IF(Model!DF17="",0,IF(ABS(Model!DF17-Scratch!DF17)&lt;1,1,0))</f>
        <v>1</v>
      </c>
      <c r="DG87" s="99">
        <f>IF(Model!DG17="",0,IF(ABS(Model!DG17-Scratch!DG17)&lt;1,1,0))</f>
        <v>1</v>
      </c>
      <c r="DH87" s="129" t="s">
        <v>591</v>
      </c>
      <c r="DI87" s="129" t="s">
        <v>591</v>
      </c>
      <c r="DJ87" s="99">
        <f>IF(Model!DJ17="",0,IF(ABS(Model!DJ17-Scratch!DJ17)&lt;1,1,0))</f>
        <v>1</v>
      </c>
      <c r="DK87" s="99">
        <f>IF(Model!DK17="",0,IF(ABS(Model!DK17-Scratch!DK17)&lt;1,1,0))</f>
        <v>1</v>
      </c>
      <c r="DL87" s="99">
        <f>IF(Model!DL17="",0,IF(ABS(Model!DL17-Scratch!DL17)&lt;1,1,0))</f>
        <v>1</v>
      </c>
      <c r="DM87" s="99">
        <f>IF(Model!DM17="",0,IF(ABS(Model!DM17-Scratch!DM17)&lt;1,1,0))</f>
        <v>1</v>
      </c>
      <c r="DN87" s="99">
        <f>IF(Model!DN17="",0,IF(ABS(Model!DN17-Scratch!DN17)&lt;1,1,0))</f>
        <v>1</v>
      </c>
      <c r="DO87" s="99">
        <f>IF(Model!DO17="",0,IF(ABS(Model!DO17-Scratch!DO17)&lt;1,1,0))</f>
        <v>1</v>
      </c>
      <c r="DP87" s="99">
        <f>IF(Model!DP17="",0,IF(ABS(Model!DP17-Scratch!DP17)&lt;1,1,0))</f>
        <v>1</v>
      </c>
      <c r="DQ87" s="99">
        <f>IF(Model!DQ17="",0,IF(ABS(Model!DQ17-Scratch!DQ17)&lt;1,1,0))</f>
        <v>1</v>
      </c>
      <c r="DR87" s="99">
        <f>IF(Model!DR17="",0,IF(ABS(Model!DR17-Scratch!DR17)&lt;1,1,0))</f>
        <v>1</v>
      </c>
      <c r="DS87" s="99">
        <f>IF(Model!DS17="",0,IF(ABS(Model!DS17-Scratch!DS17)&lt;1,1,0))</f>
        <v>1</v>
      </c>
      <c r="DT87" s="99">
        <f>IF(Model!DT17="",0,IF(ABS(Model!DT17-Scratch!DT17)&lt;1,1,0))</f>
        <v>1</v>
      </c>
      <c r="DU87" s="99">
        <f>IF(Model!DU17="",0,IF(ABS(Model!DU17-Scratch!DU17)&lt;1,1,0))</f>
        <v>1</v>
      </c>
      <c r="DV87" s="99">
        <f>IF(Model!DV17="",0,IF(ABS(Model!DV17-Scratch!DV17)&lt;1,1,0))</f>
        <v>1</v>
      </c>
      <c r="DW87" s="99">
        <f>IF(Model!DW17="",0,IF(ABS(Model!DW17-Scratch!DW17)&lt;1,1,0))</f>
        <v>1</v>
      </c>
      <c r="DX87" s="99">
        <f>IF(Model!DX17="",0,IF(ABS(Model!DX17-Scratch!DX17)&lt;1,1,0))</f>
        <v>1</v>
      </c>
      <c r="DY87" s="99">
        <f>IF(Model!DY17="",0,IF(ABS(Model!DY17-Scratch!DY17)&lt;1,1,0))</f>
        <v>1</v>
      </c>
      <c r="DZ87" s="99">
        <f>IF(Model!DZ17="",0,IF(ABS(Model!DZ17-Scratch!DZ17)&lt;1,1,0))</f>
        <v>1</v>
      </c>
      <c r="EA87" s="99">
        <f>IF(Model!EA17="",0,IF(ABS(Model!EA17-Scratch!EA17)&lt;1,1,0))</f>
        <v>1</v>
      </c>
      <c r="EB87" s="99">
        <f>IF(Model!EB17="",0,IF(ABS(Model!EB17-Scratch!EB17)&lt;1,1,0))</f>
        <v>1</v>
      </c>
      <c r="EC87" s="99">
        <f>IF(Model!EC17="",0,IF(ABS(Model!EC17-Scratch!EC17)&lt;1,1,0))</f>
        <v>1</v>
      </c>
      <c r="ED87" s="99">
        <f>IF(Model!ED17="",0,IF(ABS(Model!ED17-Scratch!ED17)&lt;1,1,0))</f>
        <v>1</v>
      </c>
      <c r="EE87" s="99">
        <f>IF(Model!EE17="",0,IF(ABS(Model!EE17-Scratch!EE17)&lt;1,1,0))</f>
        <v>1</v>
      </c>
      <c r="EF87" s="99">
        <f>IF(Model!EF17="",0,IF(ABS(Model!EF17-Scratch!EF17)&lt;1,1,0))</f>
        <v>1</v>
      </c>
      <c r="EG87" s="99">
        <f>IF(Model!EG17="",0,IF(ABS(Model!EG17-Scratch!EG17)&lt;1,1,0))</f>
        <v>1</v>
      </c>
      <c r="EH87" s="99">
        <f>IF(Model!EH17="",0,IF(ABS(Model!EH17-Scratch!EH17)&lt;1,1,0))</f>
        <v>1</v>
      </c>
      <c r="EI87" s="129" t="s">
        <v>591</v>
      </c>
      <c r="EJ87" s="129" t="s">
        <v>591</v>
      </c>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row>
    <row r="88" spans="2:165">
      <c r="B88" s="99">
        <f>IF(Model!B18="",0,IF(ABS(Model!B18-Scratch!B18)&lt;1,1,0))</f>
        <v>1</v>
      </c>
      <c r="C88" s="99">
        <f ca="1">IF(Model!C18="",0,IF(ABS(Model!C18-Scratch!C18)&lt;1,1,0))</f>
        <v>1</v>
      </c>
      <c r="D88" s="129" t="s">
        <v>591</v>
      </c>
      <c r="E88" s="99">
        <f>IF(Model!E18="",0,IF(ABS(Model!E18-Scratch!E18)&lt;1,1,0))</f>
        <v>1</v>
      </c>
      <c r="F88" s="99">
        <f>IF(Model!F18="",0,IF(ABS(Model!F18-Scratch!F18)&lt;1,1,0))</f>
        <v>1</v>
      </c>
      <c r="G88" s="99">
        <f>IF(Model!G18="",0,IF(ABS(Model!G18-Scratch!G18)&lt;1,1,0))</f>
        <v>1</v>
      </c>
      <c r="H88" s="99">
        <f>IF(Model!H18="",0,IF(ABS(Model!H18-Scratch!H18)&lt;1,1,0))</f>
        <v>1</v>
      </c>
      <c r="I88" s="99">
        <f>IF(Model!I18=Scratch!I18,1,0)</f>
        <v>1</v>
      </c>
      <c r="J88" s="129" t="s">
        <v>591</v>
      </c>
      <c r="K88" s="99">
        <f>IF(Model!K18="",0,IF(ABS(Model!K18-Scratch!K18)&lt;1,1,0))</f>
        <v>1</v>
      </c>
      <c r="L88" s="99">
        <f>IF(Model!L18=Scratch!L18,1,0)</f>
        <v>1</v>
      </c>
      <c r="M88" s="99">
        <f>IFERROR(IF(Model!M18=Scratch!M18,1,0),0)</f>
        <v>1</v>
      </c>
      <c r="N88" s="99">
        <f>IFERROR(IF(Model!N18=Scratch!N18,1,0),0)</f>
        <v>1</v>
      </c>
      <c r="O88" s="99">
        <f>IFERROR(IF(Model!O18=Scratch!O18,1,0),0)</f>
        <v>1</v>
      </c>
      <c r="P88" s="99">
        <f>IFERROR(IF(Model!P18=Scratch!P18,1,0),0)</f>
        <v>1</v>
      </c>
      <c r="Q88" s="129" t="s">
        <v>591</v>
      </c>
      <c r="R88" s="99">
        <f>IF(Model!R18="",0,IF(ABS(Model!R18-Scratch!R18)&lt;1,1,0))</f>
        <v>1</v>
      </c>
      <c r="S88" s="99">
        <f>IF(Model!S18="",0,IF(ABS(Model!S18-Scratch!S18)&lt;1,1,0))</f>
        <v>1</v>
      </c>
      <c r="T88" s="99">
        <f>IF(Model!T18="",0,IF(ABS(Model!T18-Scratch!T18)&lt;1,1,0))</f>
        <v>1</v>
      </c>
      <c r="U88" s="99">
        <f>IF(Model!U18="",0,IF(ABS(Model!U18-Scratch!U18)&lt;1,1,0))</f>
        <v>1</v>
      </c>
      <c r="V88" s="99">
        <f>IF(Model!V18="",0,IF(ABS(Model!V18-Scratch!V18)&lt;1,1,0))</f>
        <v>1</v>
      </c>
      <c r="W88" s="129" t="s">
        <v>591</v>
      </c>
      <c r="X88" s="99">
        <f>IF(Model!X18="",0,IF(ABS(Model!X18-Scratch!X18)&lt;1,1,0))</f>
        <v>1</v>
      </c>
      <c r="Y88" s="99">
        <f>IF(Model!Y18="",0,IF(ABS(Model!Y18-Scratch!Y18)&lt;1,1,0))</f>
        <v>1</v>
      </c>
      <c r="Z88" s="99">
        <f>IF(Model!Z18="",0,IF(ABS(Model!Z18-Scratch!Z18)&lt;1,1,0))</f>
        <v>1</v>
      </c>
      <c r="AA88" s="99">
        <f>IF(Model!AA18="",0,IF(ABS(Model!AA18-Scratch!AA18)&lt;1,1,0))</f>
        <v>1</v>
      </c>
      <c r="AB88" s="99">
        <f>IF(Model!AB18="",0,IF(ABS(Model!AB18-Scratch!AB18)&lt;1,1,0))</f>
        <v>1</v>
      </c>
      <c r="AC88" s="129" t="s">
        <v>591</v>
      </c>
      <c r="AD88" s="129" t="s">
        <v>591</v>
      </c>
      <c r="AE88" s="99">
        <f>IF(Model!AE18="",0,IF(ABS(Model!AE18-Scratch!AE18)&lt;1,1,0))</f>
        <v>1</v>
      </c>
      <c r="AF88" s="99">
        <f>IF(Model!AF18="",0,IF(ABS(Model!AF18-Scratch!AF18)&lt;1,1,0))</f>
        <v>1</v>
      </c>
      <c r="AG88" s="99">
        <f>IF(Model!AG18="",0,IF(ABS(Model!AG18-Scratch!AG18)&lt;1,1,0))</f>
        <v>1</v>
      </c>
      <c r="AH88" s="99">
        <f>IF(Model!AH18="",0,IF(ABS(Model!AH18-Scratch!AH18)&lt;1,1,0))</f>
        <v>1</v>
      </c>
      <c r="AI88" s="99">
        <f>IF(Model!AI18="",0,IF(ABS(Model!AI18-Scratch!AI18)&lt;1,1,0))</f>
        <v>1</v>
      </c>
      <c r="AJ88" s="99">
        <f>IF(Model!AJ18="",0,IF(ABS(Model!AJ18-Scratch!AJ18)&lt;1,1,0))</f>
        <v>1</v>
      </c>
      <c r="AK88" s="99">
        <f>IF(Model!AK18="",0,IF(ABS(Model!AK18-Scratch!AK18)&lt;1,1,0))</f>
        <v>1</v>
      </c>
      <c r="AL88" s="99">
        <f>IF(Model!AL18="",0,IF(ABS(Model!AL18-Scratch!AL18)&lt;1,1,0))</f>
        <v>1</v>
      </c>
      <c r="AM88" s="99">
        <f>IF(Model!AM18="",0,IF(ABS(Model!AM18-Scratch!AM18)&lt;1,1,0))</f>
        <v>1</v>
      </c>
      <c r="AN88" s="99">
        <f>IF(Model!AN18="",0,IF(ABS(Model!AN18-Scratch!AN18)&lt;1,1,0))</f>
        <v>1</v>
      </c>
      <c r="AO88" s="99">
        <f>IF(Model!AO18="",0,IF(ABS(Model!AO18-Scratch!AO18)&lt;1,1,0))</f>
        <v>1</v>
      </c>
      <c r="AP88" s="99">
        <f>IF(Model!AP18="",0,IF(ABS(Model!AP18-Scratch!AP18)&lt;1,1,0))</f>
        <v>1</v>
      </c>
      <c r="AQ88" s="99">
        <f>IF(Model!AQ18="",0,IF(ABS(Model!AQ18-Scratch!AQ18)&lt;1,1,0))</f>
        <v>1</v>
      </c>
      <c r="AR88" s="99">
        <f>IF(Model!AR18="",0,IF(ABS(Model!AR18-Scratch!AR18)&lt;1,1,0))</f>
        <v>1</v>
      </c>
      <c r="AS88" s="99">
        <f>IF(Model!AS18="",0,IF(ABS(Model!AS18-Scratch!AS18)&lt;1,1,0))</f>
        <v>1</v>
      </c>
      <c r="AT88" s="99">
        <f>IF(Model!AT18="",0,IF(ABS(Model!AT18-Scratch!AT18)&lt;1,1,0))</f>
        <v>1</v>
      </c>
      <c r="AU88" s="99">
        <f>IF(Model!AU18="",0,IF(ABS(Model!AU18-Scratch!AU18)&lt;1,1,0))</f>
        <v>1</v>
      </c>
      <c r="AV88" s="99">
        <f>IF(Model!AV18="",0,IF(ABS(Model!AV18-Scratch!AV18)&lt;1,1,0))</f>
        <v>1</v>
      </c>
      <c r="AW88" s="99">
        <f>IF(Model!AW18="",0,IF(ABS(Model!AW18-Scratch!AW18)&lt;1,1,0))</f>
        <v>1</v>
      </c>
      <c r="AX88" s="99">
        <f>IF(Model!AX18="",0,IF(ABS(Model!AX18-Scratch!AX18)&lt;1,1,0))</f>
        <v>1</v>
      </c>
      <c r="AY88" s="99">
        <f>IF(Model!AY18="",0,IF(ABS(Model!AY18-Scratch!AY18)&lt;1,1,0))</f>
        <v>1</v>
      </c>
      <c r="AZ88" s="99">
        <f>IF(Model!AZ18="",0,IF(ABS(Model!AZ18-Scratch!AZ18)&lt;1,1,0))</f>
        <v>1</v>
      </c>
      <c r="BA88" s="99">
        <f>IF(Model!BA18="",0,IF(ABS(Model!BA18-Scratch!BA18)&lt;1,1,0))</f>
        <v>1</v>
      </c>
      <c r="BB88" s="99">
        <f>IF(Model!BB18="",0,IF(ABS(Model!BB18-Scratch!BB18)&lt;1,1,0))</f>
        <v>1</v>
      </c>
      <c r="BC88" s="99">
        <f>IF(Model!BC18="",0,IF(ABS(Model!BC18-Scratch!BC18)&lt;1,1,0))</f>
        <v>1</v>
      </c>
      <c r="BD88" s="99">
        <f>IF(Model!BD18="",0,IF(ABS(Model!BD18-Scratch!BD18)&lt;1,1,0))</f>
        <v>0</v>
      </c>
      <c r="BE88" s="99">
        <f>IF(Model!BE18="",0,IF(ABS(Model!BE18-Scratch!BE18)&lt;1,1,0))</f>
        <v>1</v>
      </c>
      <c r="BF88" s="129" t="s">
        <v>591</v>
      </c>
      <c r="BG88" s="129" t="s">
        <v>591</v>
      </c>
      <c r="BH88" s="99">
        <f>IF(Model!BH18="",0,IF(ABS(Model!BH18-Scratch!BH18)&lt;1,1,0))</f>
        <v>1</v>
      </c>
      <c r="BI88" s="99">
        <f>IF(Model!BI18="",0,IF(ABS(Model!BI18-Scratch!BI18)&lt;1,1,0))</f>
        <v>1</v>
      </c>
      <c r="BJ88" s="99">
        <f>IF(Model!BJ18="",0,IF(ABS(Model!BJ18-Scratch!BJ18)&lt;1,1,0))</f>
        <v>1</v>
      </c>
      <c r="BK88" s="99">
        <f>IF(Model!BK18="",0,IF(ABS(Model!BK18-Scratch!BK18)&lt;1,1,0))</f>
        <v>1</v>
      </c>
      <c r="BL88" s="99">
        <f>IF(Model!BL18="",0,IF(ABS(Model!BL18-Scratch!BL18)&lt;1,1,0))</f>
        <v>1</v>
      </c>
      <c r="BM88" s="99">
        <f>IF(Model!BM18="",0,IF(ABS(Model!BM18-Scratch!BM18)&lt;1,1,0))</f>
        <v>1</v>
      </c>
      <c r="BN88" s="99">
        <f>IF(Model!BN18="",0,IF(ABS(Model!BN18-Scratch!BN18)&lt;1,1,0))</f>
        <v>1</v>
      </c>
      <c r="BO88" s="99">
        <f>IF(Model!BO18="",0,IF(ABS(Model!BO18-Scratch!BO18)&lt;1,1,0))</f>
        <v>1</v>
      </c>
      <c r="BP88" s="99">
        <f>IF(Model!BP18="",0,IF(ABS(Model!BP18-Scratch!BP18)&lt;1,1,0))</f>
        <v>1</v>
      </c>
      <c r="BQ88" s="99">
        <f>IF(Model!BQ18="",0,IF(ABS(Model!BQ18-Scratch!BQ18)&lt;1,1,0))</f>
        <v>1</v>
      </c>
      <c r="BR88" s="99">
        <f>IF(Model!BR18="",0,IF(ABS(Model!BR18-Scratch!BR18)&lt;1,1,0))</f>
        <v>1</v>
      </c>
      <c r="BS88" s="99">
        <f>IF(Model!BS18="",0,IF(ABS(Model!BS18-Scratch!BS18)&lt;1,1,0))</f>
        <v>1</v>
      </c>
      <c r="BT88" s="99">
        <f>IF(Model!BT18="",0,IF(ABS(Model!BT18-Scratch!BT18)&lt;1,1,0))</f>
        <v>1</v>
      </c>
      <c r="BU88" s="99">
        <f>IF(Model!BU18="",0,IF(ABS(Model!BU18-Scratch!BU18)&lt;1,1,0))</f>
        <v>1</v>
      </c>
      <c r="BV88" s="99">
        <f>IF(Model!BV18="",0,IF(ABS(Model!BV18-Scratch!BV18)&lt;1,1,0))</f>
        <v>1</v>
      </c>
      <c r="BW88" s="99">
        <f>IF(Model!BW18="",0,IF(ABS(Model!BW18-Scratch!BW18)&lt;1,1,0))</f>
        <v>1</v>
      </c>
      <c r="BX88" s="99">
        <f>IF(Model!BX18="",0,IF(ABS(Model!BX18-Scratch!BX18)&lt;1,1,0))</f>
        <v>1</v>
      </c>
      <c r="BY88" s="99">
        <f>IF(Model!BY18="",0,IF(ABS(Model!BY18-Scratch!BY18)&lt;1,1,0))</f>
        <v>1</v>
      </c>
      <c r="BZ88" s="99">
        <f>IF(Model!BZ18="",0,IF(ABS(Model!BZ18-Scratch!BZ18)&lt;1,1,0))</f>
        <v>1</v>
      </c>
      <c r="CA88" s="99">
        <f>IF(Model!CA18="",0,IF(ABS(Model!CA18-Scratch!CA18)&lt;1,1,0))</f>
        <v>1</v>
      </c>
      <c r="CB88" s="99">
        <f>IF(Model!CB18="",0,IF(ABS(Model!CB18-Scratch!CB18)&lt;1,1,0))</f>
        <v>1</v>
      </c>
      <c r="CC88" s="99">
        <f>IF(Model!CC18="",0,IF(ABS(Model!CC18-Scratch!CC18)&lt;1,1,0))</f>
        <v>1</v>
      </c>
      <c r="CD88" s="99">
        <f>IF(Model!CD18="",0,IF(ABS(Model!CD18-Scratch!CD18)&lt;1,1,0))</f>
        <v>1</v>
      </c>
      <c r="CE88" s="99">
        <f>IF(Model!CE18="",0,IF(ABS(Model!CE18-Scratch!CE18)&lt;1,1,0))</f>
        <v>1</v>
      </c>
      <c r="CF88" s="99">
        <f>IF(Model!CF18="",0,IF(ABS(Model!CF18-Scratch!CF18)&lt;1,1,0))</f>
        <v>1</v>
      </c>
      <c r="CG88" s="129" t="s">
        <v>591</v>
      </c>
      <c r="CH88" s="129" t="s">
        <v>591</v>
      </c>
      <c r="CI88" s="99">
        <f>IF(Model!CI18="",0,IF(ABS(Model!CI18-Scratch!CI18)&lt;1,1,0))</f>
        <v>1</v>
      </c>
      <c r="CJ88" s="99">
        <f>IF(Model!CJ18="",0,IF(ABS(Model!CJ18-Scratch!CJ18)&lt;1,1,0))</f>
        <v>1</v>
      </c>
      <c r="CK88" s="99">
        <f>IF(Model!CK18="",0,IF(ABS(Model!CK18-Scratch!CK18)&lt;1,1,0))</f>
        <v>1</v>
      </c>
      <c r="CL88" s="99">
        <f>IF(Model!CL18="",0,IF(ABS(Model!CL18-Scratch!CL18)&lt;1,1,0))</f>
        <v>1</v>
      </c>
      <c r="CM88" s="99">
        <f>IF(Model!CM18="",0,IF(ABS(Model!CM18-Scratch!CM18)&lt;1,1,0))</f>
        <v>1</v>
      </c>
      <c r="CN88" s="99">
        <f>IF(Model!CN18="",0,IF(ABS(Model!CN18-Scratch!CN18)&lt;1,1,0))</f>
        <v>1</v>
      </c>
      <c r="CO88" s="99">
        <f>IF(Model!CO18="",0,IF(ABS(Model!CO18-Scratch!CO18)&lt;1,1,0))</f>
        <v>1</v>
      </c>
      <c r="CP88" s="99">
        <f>IF(Model!CP18="",0,IF(ABS(Model!CP18-Scratch!CP18)&lt;1,1,0))</f>
        <v>1</v>
      </c>
      <c r="CQ88" s="99">
        <f>IF(Model!CQ18="",0,IF(ABS(Model!CQ18-Scratch!CQ18)&lt;1,1,0))</f>
        <v>1</v>
      </c>
      <c r="CR88" s="99">
        <f>IF(Model!CR18="",0,IF(ABS(Model!CR18-Scratch!CR18)&lt;1,1,0))</f>
        <v>1</v>
      </c>
      <c r="CS88" s="99">
        <f>IF(Model!CS18="",0,IF(ABS(Model!CS18-Scratch!CS18)&lt;1,1,0))</f>
        <v>1</v>
      </c>
      <c r="CT88" s="99">
        <f>IF(Model!CT18="",0,IF(ABS(Model!CT18-Scratch!CT18)&lt;1,1,0))</f>
        <v>1</v>
      </c>
      <c r="CU88" s="99">
        <f>IF(Model!CU18="",0,IF(ABS(Model!CU18-Scratch!CU18)&lt;1,1,0))</f>
        <v>1</v>
      </c>
      <c r="CV88" s="99">
        <f>IF(Model!CV18="",0,IF(ABS(Model!CV18-Scratch!CV18)&lt;1,1,0))</f>
        <v>1</v>
      </c>
      <c r="CW88" s="99">
        <f>IF(Model!CW18="",0,IF(ABS(Model!CW18-Scratch!CW18)&lt;1,1,0))</f>
        <v>1</v>
      </c>
      <c r="CX88" s="99">
        <f>IF(Model!CX18="",0,IF(ABS(Model!CX18-Scratch!CX18)&lt;1,1,0))</f>
        <v>1</v>
      </c>
      <c r="CY88" s="99">
        <f>IF(Model!CY18="",0,IF(ABS(Model!CY18-Scratch!CY18)&lt;1,1,0))</f>
        <v>1</v>
      </c>
      <c r="CZ88" s="99">
        <f>IF(Model!CZ18="",0,IF(ABS(Model!CZ18-Scratch!CZ18)&lt;1,1,0))</f>
        <v>1</v>
      </c>
      <c r="DA88" s="99">
        <f>IF(Model!DA18="",0,IF(ABS(Model!DA18-Scratch!DA18)&lt;1,1,0))</f>
        <v>1</v>
      </c>
      <c r="DB88" s="99">
        <f>IF(Model!DB18="",0,IF(ABS(Model!DB18-Scratch!DB18)&lt;1,1,0))</f>
        <v>1</v>
      </c>
      <c r="DC88" s="99">
        <f>IF(Model!DC18="",0,IF(ABS(Model!DC18-Scratch!DC18)&lt;1,1,0))</f>
        <v>1</v>
      </c>
      <c r="DD88" s="99">
        <f>IF(Model!DD18="",0,IF(ABS(Model!DD18-Scratch!DD18)&lt;1,1,0))</f>
        <v>1</v>
      </c>
      <c r="DE88" s="99">
        <f>IF(Model!DE18="",0,IF(ABS(Model!DE18-Scratch!DE18)&lt;1,1,0))</f>
        <v>1</v>
      </c>
      <c r="DF88" s="99">
        <f>IF(Model!DF18="",0,IF(ABS(Model!DF18-Scratch!DF18)&lt;1,1,0))</f>
        <v>1</v>
      </c>
      <c r="DG88" s="99">
        <f>IF(Model!DG18="",0,IF(ABS(Model!DG18-Scratch!DG18)&lt;1,1,0))</f>
        <v>1</v>
      </c>
      <c r="DH88" s="129" t="s">
        <v>591</v>
      </c>
      <c r="DI88" s="129" t="s">
        <v>591</v>
      </c>
      <c r="DJ88" s="99">
        <f>IF(Model!DJ18="",0,IF(ABS(Model!DJ18-Scratch!DJ18)&lt;1,1,0))</f>
        <v>1</v>
      </c>
      <c r="DK88" s="99">
        <f>IF(Model!DK18="",0,IF(ABS(Model!DK18-Scratch!DK18)&lt;1,1,0))</f>
        <v>1</v>
      </c>
      <c r="DL88" s="99">
        <f>IF(Model!DL18="",0,IF(ABS(Model!DL18-Scratch!DL18)&lt;1,1,0))</f>
        <v>1</v>
      </c>
      <c r="DM88" s="99">
        <f>IF(Model!DM18="",0,IF(ABS(Model!DM18-Scratch!DM18)&lt;1,1,0))</f>
        <v>1</v>
      </c>
      <c r="DN88" s="99">
        <f>IF(Model!DN18="",0,IF(ABS(Model!DN18-Scratch!DN18)&lt;1,1,0))</f>
        <v>1</v>
      </c>
      <c r="DO88" s="99">
        <f>IF(Model!DO18="",0,IF(ABS(Model!DO18-Scratch!DO18)&lt;1,1,0))</f>
        <v>1</v>
      </c>
      <c r="DP88" s="99">
        <f>IF(Model!DP18="",0,IF(ABS(Model!DP18-Scratch!DP18)&lt;1,1,0))</f>
        <v>1</v>
      </c>
      <c r="DQ88" s="99">
        <f>IF(Model!DQ18="",0,IF(ABS(Model!DQ18-Scratch!DQ18)&lt;1,1,0))</f>
        <v>1</v>
      </c>
      <c r="DR88" s="99">
        <f>IF(Model!DR18="",0,IF(ABS(Model!DR18-Scratch!DR18)&lt;1,1,0))</f>
        <v>1</v>
      </c>
      <c r="DS88" s="99">
        <f>IF(Model!DS18="",0,IF(ABS(Model!DS18-Scratch!DS18)&lt;1,1,0))</f>
        <v>1</v>
      </c>
      <c r="DT88" s="99">
        <f>IF(Model!DT18="",0,IF(ABS(Model!DT18-Scratch!DT18)&lt;1,1,0))</f>
        <v>1</v>
      </c>
      <c r="DU88" s="99">
        <f>IF(Model!DU18="",0,IF(ABS(Model!DU18-Scratch!DU18)&lt;1,1,0))</f>
        <v>1</v>
      </c>
      <c r="DV88" s="99">
        <f>IF(Model!DV18="",0,IF(ABS(Model!DV18-Scratch!DV18)&lt;1,1,0))</f>
        <v>1</v>
      </c>
      <c r="DW88" s="99">
        <f>IF(Model!DW18="",0,IF(ABS(Model!DW18-Scratch!DW18)&lt;1,1,0))</f>
        <v>1</v>
      </c>
      <c r="DX88" s="99">
        <f>IF(Model!DX18="",0,IF(ABS(Model!DX18-Scratch!DX18)&lt;1,1,0))</f>
        <v>1</v>
      </c>
      <c r="DY88" s="99">
        <f>IF(Model!DY18="",0,IF(ABS(Model!DY18-Scratch!DY18)&lt;1,1,0))</f>
        <v>1</v>
      </c>
      <c r="DZ88" s="99">
        <f>IF(Model!DZ18="",0,IF(ABS(Model!DZ18-Scratch!DZ18)&lt;1,1,0))</f>
        <v>1</v>
      </c>
      <c r="EA88" s="99">
        <f>IF(Model!EA18="",0,IF(ABS(Model!EA18-Scratch!EA18)&lt;1,1,0))</f>
        <v>1</v>
      </c>
      <c r="EB88" s="99">
        <f>IF(Model!EB18="",0,IF(ABS(Model!EB18-Scratch!EB18)&lt;1,1,0))</f>
        <v>1</v>
      </c>
      <c r="EC88" s="99">
        <f>IF(Model!EC18="",0,IF(ABS(Model!EC18-Scratch!EC18)&lt;1,1,0))</f>
        <v>1</v>
      </c>
      <c r="ED88" s="99">
        <f>IF(Model!ED18="",0,IF(ABS(Model!ED18-Scratch!ED18)&lt;1,1,0))</f>
        <v>1</v>
      </c>
      <c r="EE88" s="99">
        <f>IF(Model!EE18="",0,IF(ABS(Model!EE18-Scratch!EE18)&lt;1,1,0))</f>
        <v>1</v>
      </c>
      <c r="EF88" s="99">
        <f>IF(Model!EF18="",0,IF(ABS(Model!EF18-Scratch!EF18)&lt;1,1,0))</f>
        <v>1</v>
      </c>
      <c r="EG88" s="99">
        <f>IF(Model!EG18="",0,IF(ABS(Model!EG18-Scratch!EG18)&lt;1,1,0))</f>
        <v>1</v>
      </c>
      <c r="EH88" s="99">
        <f>IF(Model!EH18="",0,IF(ABS(Model!EH18-Scratch!EH18)&lt;1,1,0))</f>
        <v>1</v>
      </c>
      <c r="EI88" s="129" t="s">
        <v>591</v>
      </c>
      <c r="EJ88" s="129" t="s">
        <v>591</v>
      </c>
      <c r="EK88" s="99"/>
      <c r="EL88" s="99"/>
      <c r="EM88" s="99"/>
      <c r="EN88" s="99"/>
      <c r="EO88" s="99"/>
      <c r="EP88" s="99"/>
      <c r="EQ88" s="99"/>
      <c r="ER88" s="99"/>
      <c r="ES88" s="99"/>
      <c r="ET88" s="99"/>
      <c r="EU88" s="99"/>
      <c r="EV88" s="99"/>
      <c r="EW88" s="99"/>
      <c r="EX88" s="99"/>
      <c r="EY88" s="99"/>
      <c r="EZ88" s="99"/>
      <c r="FA88" s="99"/>
      <c r="FB88" s="99"/>
      <c r="FC88" s="99"/>
      <c r="FD88" s="99"/>
      <c r="FE88" s="99"/>
      <c r="FF88" s="99"/>
      <c r="FG88" s="99"/>
      <c r="FH88" s="99"/>
      <c r="FI88" s="99"/>
    </row>
    <row r="89" spans="2:165">
      <c r="B89" s="99">
        <f>IF(Model!B19="",0,IF(ABS(Model!B19-Scratch!B19)&lt;1,1,0))</f>
        <v>1</v>
      </c>
      <c r="C89" s="99">
        <f ca="1">IF(Model!C19="",0,IF(ABS(Model!C19-Scratch!C19)&lt;1,1,0))</f>
        <v>1</v>
      </c>
      <c r="D89" s="129" t="s">
        <v>591</v>
      </c>
      <c r="E89" s="99">
        <f>IF(Model!E19="",0,IF(ABS(Model!E19-Scratch!E19)&lt;1,1,0))</f>
        <v>1</v>
      </c>
      <c r="F89" s="99">
        <f>IF(Model!F19="",0,IF(ABS(Model!F19-Scratch!F19)&lt;1,1,0))</f>
        <v>1</v>
      </c>
      <c r="G89" s="99">
        <f>IF(Model!G19="",0,IF(ABS(Model!G19-Scratch!G19)&lt;1,1,0))</f>
        <v>1</v>
      </c>
      <c r="H89" s="99">
        <f>IF(Model!H19="",0,IF(ABS(Model!H19-Scratch!H19)&lt;1,1,0))</f>
        <v>1</v>
      </c>
      <c r="I89" s="99">
        <f>IF(Model!I19=Scratch!I19,1,0)</f>
        <v>1</v>
      </c>
      <c r="J89" s="129" t="s">
        <v>591</v>
      </c>
      <c r="K89" s="99">
        <f>IF(Model!K19="",0,IF(ABS(Model!K19-Scratch!K19)&lt;1,1,0))</f>
        <v>1</v>
      </c>
      <c r="L89" s="99">
        <f>IF(Model!L19=Scratch!L19,1,0)</f>
        <v>1</v>
      </c>
      <c r="M89" s="99">
        <f>IFERROR(IF(Model!M19=Scratch!M19,1,0),0)</f>
        <v>1</v>
      </c>
      <c r="N89" s="99">
        <f>IFERROR(IF(Model!N19=Scratch!N19,1,0),0)</f>
        <v>1</v>
      </c>
      <c r="O89" s="99">
        <f>IFERROR(IF(Model!O19=Scratch!O19,1,0),0)</f>
        <v>1</v>
      </c>
      <c r="P89" s="99">
        <f>IFERROR(IF(Model!P19=Scratch!P19,1,0),0)</f>
        <v>1</v>
      </c>
      <c r="Q89" s="129" t="s">
        <v>591</v>
      </c>
      <c r="R89" s="99">
        <f>IF(Model!R19="",0,IF(ABS(Model!R19-Scratch!R19)&lt;1,1,0))</f>
        <v>1</v>
      </c>
      <c r="S89" s="99">
        <f>IF(Model!S19="",0,IF(ABS(Model!S19-Scratch!S19)&lt;1,1,0))</f>
        <v>1</v>
      </c>
      <c r="T89" s="99">
        <f>IF(Model!T19="",0,IF(ABS(Model!T19-Scratch!T19)&lt;1,1,0))</f>
        <v>1</v>
      </c>
      <c r="U89" s="99">
        <f>IF(Model!U19="",0,IF(ABS(Model!U19-Scratch!U19)&lt;1,1,0))</f>
        <v>1</v>
      </c>
      <c r="V89" s="99">
        <f>IF(Model!V19="",0,IF(ABS(Model!V19-Scratch!V19)&lt;1,1,0))</f>
        <v>1</v>
      </c>
      <c r="W89" s="129" t="s">
        <v>591</v>
      </c>
      <c r="X89" s="99">
        <f>IF(Model!X19="",0,IF(ABS(Model!X19-Scratch!X19)&lt;1,1,0))</f>
        <v>1</v>
      </c>
      <c r="Y89" s="99">
        <f>IF(Model!Y19="",0,IF(ABS(Model!Y19-Scratch!Y19)&lt;1,1,0))</f>
        <v>1</v>
      </c>
      <c r="Z89" s="99">
        <f>IF(Model!Z19="",0,IF(ABS(Model!Z19-Scratch!Z19)&lt;1,1,0))</f>
        <v>1</v>
      </c>
      <c r="AA89" s="99">
        <f>IF(Model!AA19="",0,IF(ABS(Model!AA19-Scratch!AA19)&lt;1,1,0))</f>
        <v>1</v>
      </c>
      <c r="AB89" s="99">
        <f>IF(Model!AB19="",0,IF(ABS(Model!AB19-Scratch!AB19)&lt;1,1,0))</f>
        <v>1</v>
      </c>
      <c r="AC89" s="129" t="s">
        <v>591</v>
      </c>
      <c r="AD89" s="129" t="s">
        <v>591</v>
      </c>
      <c r="AE89" s="99">
        <f>IF(Model!AE19="",0,IF(ABS(Model!AE19-Scratch!AE19)&lt;1,1,0))</f>
        <v>1</v>
      </c>
      <c r="AF89" s="99">
        <f>IF(Model!AF19="",0,IF(ABS(Model!AF19-Scratch!AF19)&lt;1,1,0))</f>
        <v>1</v>
      </c>
      <c r="AG89" s="99">
        <f>IF(Model!AG19="",0,IF(ABS(Model!AG19-Scratch!AG19)&lt;1,1,0))</f>
        <v>1</v>
      </c>
      <c r="AH89" s="99">
        <f>IF(Model!AH19="",0,IF(ABS(Model!AH19-Scratch!AH19)&lt;1,1,0))</f>
        <v>1</v>
      </c>
      <c r="AI89" s="99">
        <f>IF(Model!AI19="",0,IF(ABS(Model!AI19-Scratch!AI19)&lt;1,1,0))</f>
        <v>1</v>
      </c>
      <c r="AJ89" s="99">
        <f>IF(Model!AJ19="",0,IF(ABS(Model!AJ19-Scratch!AJ19)&lt;1,1,0))</f>
        <v>1</v>
      </c>
      <c r="AK89" s="99">
        <f>IF(Model!AK19="",0,IF(ABS(Model!AK19-Scratch!AK19)&lt;1,1,0))</f>
        <v>1</v>
      </c>
      <c r="AL89" s="99">
        <f>IF(Model!AL19="",0,IF(ABS(Model!AL19-Scratch!AL19)&lt;1,1,0))</f>
        <v>1</v>
      </c>
      <c r="AM89" s="99">
        <f>IF(Model!AM19="",0,IF(ABS(Model!AM19-Scratch!AM19)&lt;1,1,0))</f>
        <v>1</v>
      </c>
      <c r="AN89" s="99">
        <f>IF(Model!AN19="",0,IF(ABS(Model!AN19-Scratch!AN19)&lt;1,1,0))</f>
        <v>1</v>
      </c>
      <c r="AO89" s="99">
        <f>IF(Model!AO19="",0,IF(ABS(Model!AO19-Scratch!AO19)&lt;1,1,0))</f>
        <v>1</v>
      </c>
      <c r="AP89" s="99">
        <f>IF(Model!AP19="",0,IF(ABS(Model!AP19-Scratch!AP19)&lt;1,1,0))</f>
        <v>1</v>
      </c>
      <c r="AQ89" s="99">
        <f>IF(Model!AQ19="",0,IF(ABS(Model!AQ19-Scratch!AQ19)&lt;1,1,0))</f>
        <v>1</v>
      </c>
      <c r="AR89" s="99">
        <f>IF(Model!AR19="",0,IF(ABS(Model!AR19-Scratch!AR19)&lt;1,1,0))</f>
        <v>1</v>
      </c>
      <c r="AS89" s="99">
        <f>IF(Model!AS19="",0,IF(ABS(Model!AS19-Scratch!AS19)&lt;1,1,0))</f>
        <v>1</v>
      </c>
      <c r="AT89" s="99">
        <f>IF(Model!AT19="",0,IF(ABS(Model!AT19-Scratch!AT19)&lt;1,1,0))</f>
        <v>1</v>
      </c>
      <c r="AU89" s="99">
        <f>IF(Model!AU19="",0,IF(ABS(Model!AU19-Scratch!AU19)&lt;1,1,0))</f>
        <v>1</v>
      </c>
      <c r="AV89" s="99">
        <f>IF(Model!AV19="",0,IF(ABS(Model!AV19-Scratch!AV19)&lt;1,1,0))</f>
        <v>1</v>
      </c>
      <c r="AW89" s="99">
        <f>IF(Model!AW19="",0,IF(ABS(Model!AW19-Scratch!AW19)&lt;1,1,0))</f>
        <v>1</v>
      </c>
      <c r="AX89" s="99">
        <f>IF(Model!AX19="",0,IF(ABS(Model!AX19-Scratch!AX19)&lt;1,1,0))</f>
        <v>1</v>
      </c>
      <c r="AY89" s="99">
        <f>IF(Model!AY19="",0,IF(ABS(Model!AY19-Scratch!AY19)&lt;1,1,0))</f>
        <v>1</v>
      </c>
      <c r="AZ89" s="99">
        <f>IF(Model!AZ19="",0,IF(ABS(Model!AZ19-Scratch!AZ19)&lt;1,1,0))</f>
        <v>1</v>
      </c>
      <c r="BA89" s="99">
        <f>IF(Model!BA19="",0,IF(ABS(Model!BA19-Scratch!BA19)&lt;1,1,0))</f>
        <v>1</v>
      </c>
      <c r="BB89" s="99">
        <f>IF(Model!BB19="",0,IF(ABS(Model!BB19-Scratch!BB19)&lt;1,1,0))</f>
        <v>1</v>
      </c>
      <c r="BC89" s="99">
        <f>IF(Model!BC19="",0,IF(ABS(Model!BC19-Scratch!BC19)&lt;1,1,0))</f>
        <v>1</v>
      </c>
      <c r="BD89" s="99">
        <f>IF(Model!BD19="",0,IF(ABS(Model!BD19-Scratch!BD19)&lt;1,1,0))</f>
        <v>0</v>
      </c>
      <c r="BE89" s="99">
        <f>IF(Model!BE19="",0,IF(ABS(Model!BE19-Scratch!BE19)&lt;1,1,0))</f>
        <v>1</v>
      </c>
      <c r="BF89" s="129" t="s">
        <v>591</v>
      </c>
      <c r="BG89" s="129" t="s">
        <v>591</v>
      </c>
      <c r="BH89" s="99">
        <f>IF(Model!BH19="",0,IF(ABS(Model!BH19-Scratch!BH19)&lt;1,1,0))</f>
        <v>1</v>
      </c>
      <c r="BI89" s="99">
        <f>IF(Model!BI19="",0,IF(ABS(Model!BI19-Scratch!BI19)&lt;1,1,0))</f>
        <v>1</v>
      </c>
      <c r="BJ89" s="99">
        <f>IF(Model!BJ19="",0,IF(ABS(Model!BJ19-Scratch!BJ19)&lt;1,1,0))</f>
        <v>1</v>
      </c>
      <c r="BK89" s="99">
        <f>IF(Model!BK19="",0,IF(ABS(Model!BK19-Scratch!BK19)&lt;1,1,0))</f>
        <v>1</v>
      </c>
      <c r="BL89" s="99">
        <f>IF(Model!BL19="",0,IF(ABS(Model!BL19-Scratch!BL19)&lt;1,1,0))</f>
        <v>1</v>
      </c>
      <c r="BM89" s="99">
        <f>IF(Model!BM19="",0,IF(ABS(Model!BM19-Scratch!BM19)&lt;1,1,0))</f>
        <v>1</v>
      </c>
      <c r="BN89" s="99">
        <f>IF(Model!BN19="",0,IF(ABS(Model!BN19-Scratch!BN19)&lt;1,1,0))</f>
        <v>1</v>
      </c>
      <c r="BO89" s="99">
        <f>IF(Model!BO19="",0,IF(ABS(Model!BO19-Scratch!BO19)&lt;1,1,0))</f>
        <v>1</v>
      </c>
      <c r="BP89" s="99">
        <f>IF(Model!BP19="",0,IF(ABS(Model!BP19-Scratch!BP19)&lt;1,1,0))</f>
        <v>1</v>
      </c>
      <c r="BQ89" s="99">
        <f>IF(Model!BQ19="",0,IF(ABS(Model!BQ19-Scratch!BQ19)&lt;1,1,0))</f>
        <v>1</v>
      </c>
      <c r="BR89" s="99">
        <f>IF(Model!BR19="",0,IF(ABS(Model!BR19-Scratch!BR19)&lt;1,1,0))</f>
        <v>1</v>
      </c>
      <c r="BS89" s="99">
        <f>IF(Model!BS19="",0,IF(ABS(Model!BS19-Scratch!BS19)&lt;1,1,0))</f>
        <v>1</v>
      </c>
      <c r="BT89" s="99">
        <f>IF(Model!BT19="",0,IF(ABS(Model!BT19-Scratch!BT19)&lt;1,1,0))</f>
        <v>1</v>
      </c>
      <c r="BU89" s="99">
        <f>IF(Model!BU19="",0,IF(ABS(Model!BU19-Scratch!BU19)&lt;1,1,0))</f>
        <v>1</v>
      </c>
      <c r="BV89" s="99">
        <f>IF(Model!BV19="",0,IF(ABS(Model!BV19-Scratch!BV19)&lt;1,1,0))</f>
        <v>1</v>
      </c>
      <c r="BW89" s="99">
        <f>IF(Model!BW19="",0,IF(ABS(Model!BW19-Scratch!BW19)&lt;1,1,0))</f>
        <v>1</v>
      </c>
      <c r="BX89" s="99">
        <f>IF(Model!BX19="",0,IF(ABS(Model!BX19-Scratch!BX19)&lt;1,1,0))</f>
        <v>1</v>
      </c>
      <c r="BY89" s="99">
        <f>IF(Model!BY19="",0,IF(ABS(Model!BY19-Scratch!BY19)&lt;1,1,0))</f>
        <v>1</v>
      </c>
      <c r="BZ89" s="99">
        <f>IF(Model!BZ19="",0,IF(ABS(Model!BZ19-Scratch!BZ19)&lt;1,1,0))</f>
        <v>1</v>
      </c>
      <c r="CA89" s="99">
        <f>IF(Model!CA19="",0,IF(ABS(Model!CA19-Scratch!CA19)&lt;1,1,0))</f>
        <v>1</v>
      </c>
      <c r="CB89" s="99">
        <f>IF(Model!CB19="",0,IF(ABS(Model!CB19-Scratch!CB19)&lt;1,1,0))</f>
        <v>1</v>
      </c>
      <c r="CC89" s="99">
        <f>IF(Model!CC19="",0,IF(ABS(Model!CC19-Scratch!CC19)&lt;1,1,0))</f>
        <v>1</v>
      </c>
      <c r="CD89" s="99">
        <f>IF(Model!CD19="",0,IF(ABS(Model!CD19-Scratch!CD19)&lt;1,1,0))</f>
        <v>1</v>
      </c>
      <c r="CE89" s="99">
        <f>IF(Model!CE19="",0,IF(ABS(Model!CE19-Scratch!CE19)&lt;1,1,0))</f>
        <v>1</v>
      </c>
      <c r="CF89" s="99">
        <f>IF(Model!CF19="",0,IF(ABS(Model!CF19-Scratch!CF19)&lt;1,1,0))</f>
        <v>1</v>
      </c>
      <c r="CG89" s="129" t="s">
        <v>591</v>
      </c>
      <c r="CH89" s="129" t="s">
        <v>591</v>
      </c>
      <c r="CI89" s="99">
        <f>IF(Model!CI19="",0,IF(ABS(Model!CI19-Scratch!CI19)&lt;1,1,0))</f>
        <v>1</v>
      </c>
      <c r="CJ89" s="99">
        <f>IF(Model!CJ19="",0,IF(ABS(Model!CJ19-Scratch!CJ19)&lt;1,1,0))</f>
        <v>1</v>
      </c>
      <c r="CK89" s="99">
        <f>IF(Model!CK19="",0,IF(ABS(Model!CK19-Scratch!CK19)&lt;1,1,0))</f>
        <v>1</v>
      </c>
      <c r="CL89" s="99">
        <f>IF(Model!CL19="",0,IF(ABS(Model!CL19-Scratch!CL19)&lt;1,1,0))</f>
        <v>1</v>
      </c>
      <c r="CM89" s="99">
        <f>IF(Model!CM19="",0,IF(ABS(Model!CM19-Scratch!CM19)&lt;1,1,0))</f>
        <v>1</v>
      </c>
      <c r="CN89" s="99">
        <f>IF(Model!CN19="",0,IF(ABS(Model!CN19-Scratch!CN19)&lt;1,1,0))</f>
        <v>1</v>
      </c>
      <c r="CO89" s="99">
        <f>IF(Model!CO19="",0,IF(ABS(Model!CO19-Scratch!CO19)&lt;1,1,0))</f>
        <v>1</v>
      </c>
      <c r="CP89" s="99">
        <f>IF(Model!CP19="",0,IF(ABS(Model!CP19-Scratch!CP19)&lt;1,1,0))</f>
        <v>1</v>
      </c>
      <c r="CQ89" s="99">
        <f>IF(Model!CQ19="",0,IF(ABS(Model!CQ19-Scratch!CQ19)&lt;1,1,0))</f>
        <v>1</v>
      </c>
      <c r="CR89" s="99">
        <f>IF(Model!CR19="",0,IF(ABS(Model!CR19-Scratch!CR19)&lt;1,1,0))</f>
        <v>1</v>
      </c>
      <c r="CS89" s="99">
        <f>IF(Model!CS19="",0,IF(ABS(Model!CS19-Scratch!CS19)&lt;1,1,0))</f>
        <v>1</v>
      </c>
      <c r="CT89" s="99">
        <f>IF(Model!CT19="",0,IF(ABS(Model!CT19-Scratch!CT19)&lt;1,1,0))</f>
        <v>1</v>
      </c>
      <c r="CU89" s="99">
        <f>IF(Model!CU19="",0,IF(ABS(Model!CU19-Scratch!CU19)&lt;1,1,0))</f>
        <v>1</v>
      </c>
      <c r="CV89" s="99">
        <f>IF(Model!CV19="",0,IF(ABS(Model!CV19-Scratch!CV19)&lt;1,1,0))</f>
        <v>1</v>
      </c>
      <c r="CW89" s="99">
        <f>IF(Model!CW19="",0,IF(ABS(Model!CW19-Scratch!CW19)&lt;1,1,0))</f>
        <v>1</v>
      </c>
      <c r="CX89" s="99">
        <f>IF(Model!CX19="",0,IF(ABS(Model!CX19-Scratch!CX19)&lt;1,1,0))</f>
        <v>1</v>
      </c>
      <c r="CY89" s="99">
        <f>IF(Model!CY19="",0,IF(ABS(Model!CY19-Scratch!CY19)&lt;1,1,0))</f>
        <v>1</v>
      </c>
      <c r="CZ89" s="99">
        <f>IF(Model!CZ19="",0,IF(ABS(Model!CZ19-Scratch!CZ19)&lt;1,1,0))</f>
        <v>1</v>
      </c>
      <c r="DA89" s="99">
        <f>IF(Model!DA19="",0,IF(ABS(Model!DA19-Scratch!DA19)&lt;1,1,0))</f>
        <v>1</v>
      </c>
      <c r="DB89" s="99">
        <f>IF(Model!DB19="",0,IF(ABS(Model!DB19-Scratch!DB19)&lt;1,1,0))</f>
        <v>1</v>
      </c>
      <c r="DC89" s="99">
        <f>IF(Model!DC19="",0,IF(ABS(Model!DC19-Scratch!DC19)&lt;1,1,0))</f>
        <v>1</v>
      </c>
      <c r="DD89" s="99">
        <f>IF(Model!DD19="",0,IF(ABS(Model!DD19-Scratch!DD19)&lt;1,1,0))</f>
        <v>1</v>
      </c>
      <c r="DE89" s="99">
        <f>IF(Model!DE19="",0,IF(ABS(Model!DE19-Scratch!DE19)&lt;1,1,0))</f>
        <v>1</v>
      </c>
      <c r="DF89" s="99">
        <f>IF(Model!DF19="",0,IF(ABS(Model!DF19-Scratch!DF19)&lt;1,1,0))</f>
        <v>1</v>
      </c>
      <c r="DG89" s="99">
        <f>IF(Model!DG19="",0,IF(ABS(Model!DG19-Scratch!DG19)&lt;1,1,0))</f>
        <v>1</v>
      </c>
      <c r="DH89" s="129" t="s">
        <v>591</v>
      </c>
      <c r="DI89" s="129" t="s">
        <v>591</v>
      </c>
      <c r="DJ89" s="99">
        <f>IF(Model!DJ19="",0,IF(ABS(Model!DJ19-Scratch!DJ19)&lt;1,1,0))</f>
        <v>1</v>
      </c>
      <c r="DK89" s="99">
        <f>IF(Model!DK19="",0,IF(ABS(Model!DK19-Scratch!DK19)&lt;1,1,0))</f>
        <v>1</v>
      </c>
      <c r="DL89" s="99">
        <f>IF(Model!DL19="",0,IF(ABS(Model!DL19-Scratch!DL19)&lt;1,1,0))</f>
        <v>1</v>
      </c>
      <c r="DM89" s="99">
        <f>IF(Model!DM19="",0,IF(ABS(Model!DM19-Scratch!DM19)&lt;1,1,0))</f>
        <v>1</v>
      </c>
      <c r="DN89" s="99">
        <f>IF(Model!DN19="",0,IF(ABS(Model!DN19-Scratch!DN19)&lt;1,1,0))</f>
        <v>1</v>
      </c>
      <c r="DO89" s="99">
        <f>IF(Model!DO19="",0,IF(ABS(Model!DO19-Scratch!DO19)&lt;1,1,0))</f>
        <v>1</v>
      </c>
      <c r="DP89" s="99">
        <f>IF(Model!DP19="",0,IF(ABS(Model!DP19-Scratch!DP19)&lt;1,1,0))</f>
        <v>1</v>
      </c>
      <c r="DQ89" s="99">
        <f>IF(Model!DQ19="",0,IF(ABS(Model!DQ19-Scratch!DQ19)&lt;1,1,0))</f>
        <v>1</v>
      </c>
      <c r="DR89" s="99">
        <f>IF(Model!DR19="",0,IF(ABS(Model!DR19-Scratch!DR19)&lt;1,1,0))</f>
        <v>1</v>
      </c>
      <c r="DS89" s="99">
        <f>IF(Model!DS19="",0,IF(ABS(Model!DS19-Scratch!DS19)&lt;1,1,0))</f>
        <v>1</v>
      </c>
      <c r="DT89" s="99">
        <f>IF(Model!DT19="",0,IF(ABS(Model!DT19-Scratch!DT19)&lt;1,1,0))</f>
        <v>1</v>
      </c>
      <c r="DU89" s="99">
        <f>IF(Model!DU19="",0,IF(ABS(Model!DU19-Scratch!DU19)&lt;1,1,0))</f>
        <v>1</v>
      </c>
      <c r="DV89" s="99">
        <f>IF(Model!DV19="",0,IF(ABS(Model!DV19-Scratch!DV19)&lt;1,1,0))</f>
        <v>1</v>
      </c>
      <c r="DW89" s="99">
        <f>IF(Model!DW19="",0,IF(ABS(Model!DW19-Scratch!DW19)&lt;1,1,0))</f>
        <v>1</v>
      </c>
      <c r="DX89" s="99">
        <f>IF(Model!DX19="",0,IF(ABS(Model!DX19-Scratch!DX19)&lt;1,1,0))</f>
        <v>1</v>
      </c>
      <c r="DY89" s="99">
        <f>IF(Model!DY19="",0,IF(ABS(Model!DY19-Scratch!DY19)&lt;1,1,0))</f>
        <v>1</v>
      </c>
      <c r="DZ89" s="99">
        <f>IF(Model!DZ19="",0,IF(ABS(Model!DZ19-Scratch!DZ19)&lt;1,1,0))</f>
        <v>1</v>
      </c>
      <c r="EA89" s="99">
        <f>IF(Model!EA19="",0,IF(ABS(Model!EA19-Scratch!EA19)&lt;1,1,0))</f>
        <v>1</v>
      </c>
      <c r="EB89" s="99">
        <f>IF(Model!EB19="",0,IF(ABS(Model!EB19-Scratch!EB19)&lt;1,1,0))</f>
        <v>1</v>
      </c>
      <c r="EC89" s="99">
        <f>IF(Model!EC19="",0,IF(ABS(Model!EC19-Scratch!EC19)&lt;1,1,0))</f>
        <v>1</v>
      </c>
      <c r="ED89" s="99">
        <f>IF(Model!ED19="",0,IF(ABS(Model!ED19-Scratch!ED19)&lt;1,1,0))</f>
        <v>1</v>
      </c>
      <c r="EE89" s="99">
        <f>IF(Model!EE19="",0,IF(ABS(Model!EE19-Scratch!EE19)&lt;1,1,0))</f>
        <v>1</v>
      </c>
      <c r="EF89" s="99">
        <f>IF(Model!EF19="",0,IF(ABS(Model!EF19-Scratch!EF19)&lt;1,1,0))</f>
        <v>1</v>
      </c>
      <c r="EG89" s="99">
        <f>IF(Model!EG19="",0,IF(ABS(Model!EG19-Scratch!EG19)&lt;1,1,0))</f>
        <v>1</v>
      </c>
      <c r="EH89" s="99">
        <f>IF(Model!EH19="",0,IF(ABS(Model!EH19-Scratch!EH19)&lt;1,1,0))</f>
        <v>1</v>
      </c>
      <c r="EI89" s="129" t="s">
        <v>591</v>
      </c>
      <c r="EJ89" s="129" t="s">
        <v>591</v>
      </c>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row>
    <row r="90" spans="2:165">
      <c r="B90" s="99">
        <f>IF(Model!B20="",0,IF(ABS(Model!B20-Scratch!B20)&lt;1,1,0))</f>
        <v>1</v>
      </c>
      <c r="C90" s="99">
        <f ca="1">IF(Model!C20="",0,IF(ABS(Model!C20-Scratch!C20)&lt;1,1,0))</f>
        <v>1</v>
      </c>
      <c r="D90" s="129" t="s">
        <v>591</v>
      </c>
      <c r="E90" s="99">
        <f>IF(Model!E20="",0,IF(ABS(Model!E20-Scratch!E20)&lt;1,1,0))</f>
        <v>1</v>
      </c>
      <c r="F90" s="99">
        <f>IF(Model!F20="",0,IF(ABS(Model!F20-Scratch!F20)&lt;1,1,0))</f>
        <v>1</v>
      </c>
      <c r="G90" s="99">
        <f>IF(Model!G20="",0,IF(ABS(Model!G20-Scratch!G20)&lt;1,1,0))</f>
        <v>1</v>
      </c>
      <c r="H90" s="99">
        <f>IF(Model!H20="",0,IF(ABS(Model!H20-Scratch!H20)&lt;1,1,0))</f>
        <v>1</v>
      </c>
      <c r="I90" s="99">
        <f>IF(Model!I20=Scratch!I20,1,0)</f>
        <v>1</v>
      </c>
      <c r="J90" s="129" t="s">
        <v>591</v>
      </c>
      <c r="K90" s="99">
        <f>IF(Model!K20="",0,IF(ABS(Model!K20-Scratch!K20)&lt;1,1,0))</f>
        <v>1</v>
      </c>
      <c r="L90" s="99">
        <f>IF(Model!L20=Scratch!L20,1,0)</f>
        <v>1</v>
      </c>
      <c r="M90" s="99">
        <f>IFERROR(IF(Model!M20=Scratch!M20,1,0),0)</f>
        <v>1</v>
      </c>
      <c r="N90" s="99">
        <f>IFERROR(IF(Model!N20=Scratch!N20,1,0),0)</f>
        <v>1</v>
      </c>
      <c r="O90" s="99">
        <f>IFERROR(IF(Model!O20=Scratch!O20,1,0),0)</f>
        <v>1</v>
      </c>
      <c r="P90" s="99">
        <f>IFERROR(IF(Model!P20=Scratch!P20,1,0),0)</f>
        <v>1</v>
      </c>
      <c r="Q90" s="129" t="s">
        <v>591</v>
      </c>
      <c r="R90" s="99">
        <f>IF(Model!R20="",0,IF(ABS(Model!R20-Scratch!R20)&lt;1,1,0))</f>
        <v>1</v>
      </c>
      <c r="S90" s="99">
        <f>IF(Model!S20="",0,IF(ABS(Model!S20-Scratch!S20)&lt;1,1,0))</f>
        <v>1</v>
      </c>
      <c r="T90" s="99">
        <f>IF(Model!T20="",0,IF(ABS(Model!T20-Scratch!T20)&lt;1,1,0))</f>
        <v>1</v>
      </c>
      <c r="U90" s="99">
        <f>IF(Model!U20="",0,IF(ABS(Model!U20-Scratch!U20)&lt;1,1,0))</f>
        <v>1</v>
      </c>
      <c r="V90" s="99">
        <f>IF(Model!V20="",0,IF(ABS(Model!V20-Scratch!V20)&lt;1,1,0))</f>
        <v>1</v>
      </c>
      <c r="W90" s="129" t="s">
        <v>591</v>
      </c>
      <c r="X90" s="99">
        <f>IF(Model!X20="",0,IF(ABS(Model!X20-Scratch!X20)&lt;1,1,0))</f>
        <v>1</v>
      </c>
      <c r="Y90" s="99">
        <f>IF(Model!Y20="",0,IF(ABS(Model!Y20-Scratch!Y20)&lt;1,1,0))</f>
        <v>1</v>
      </c>
      <c r="Z90" s="99">
        <f>IF(Model!Z20="",0,IF(ABS(Model!Z20-Scratch!Z20)&lt;1,1,0))</f>
        <v>1</v>
      </c>
      <c r="AA90" s="99">
        <f>IF(Model!AA20="",0,IF(ABS(Model!AA20-Scratch!AA20)&lt;1,1,0))</f>
        <v>1</v>
      </c>
      <c r="AB90" s="99">
        <f>IF(Model!AB20="",0,IF(ABS(Model!AB20-Scratch!AB20)&lt;1,1,0))</f>
        <v>1</v>
      </c>
      <c r="AC90" s="129" t="s">
        <v>591</v>
      </c>
      <c r="AD90" s="129" t="s">
        <v>591</v>
      </c>
      <c r="AE90" s="99">
        <f>IF(Model!AE20="",0,IF(ABS(Model!AE20-Scratch!AE20)&lt;1,1,0))</f>
        <v>1</v>
      </c>
      <c r="AF90" s="99">
        <f>IF(Model!AF20="",0,IF(ABS(Model!AF20-Scratch!AF20)&lt;1,1,0))</f>
        <v>1</v>
      </c>
      <c r="AG90" s="99">
        <f>IF(Model!AG20="",0,IF(ABS(Model!AG20-Scratch!AG20)&lt;1,1,0))</f>
        <v>1</v>
      </c>
      <c r="AH90" s="99">
        <f>IF(Model!AH20="",0,IF(ABS(Model!AH20-Scratch!AH20)&lt;1,1,0))</f>
        <v>1</v>
      </c>
      <c r="AI90" s="99">
        <f>IF(Model!AI20="",0,IF(ABS(Model!AI20-Scratch!AI20)&lt;1,1,0))</f>
        <v>1</v>
      </c>
      <c r="AJ90" s="99">
        <f>IF(Model!AJ20="",0,IF(ABS(Model!AJ20-Scratch!AJ20)&lt;1,1,0))</f>
        <v>1</v>
      </c>
      <c r="AK90" s="99">
        <f>IF(Model!AK20="",0,IF(ABS(Model!AK20-Scratch!AK20)&lt;1,1,0))</f>
        <v>1</v>
      </c>
      <c r="AL90" s="99">
        <f>IF(Model!AL20="",0,IF(ABS(Model!AL20-Scratch!AL20)&lt;1,1,0))</f>
        <v>1</v>
      </c>
      <c r="AM90" s="99">
        <f>IF(Model!AM20="",0,IF(ABS(Model!AM20-Scratch!AM20)&lt;1,1,0))</f>
        <v>1</v>
      </c>
      <c r="AN90" s="99">
        <f>IF(Model!AN20="",0,IF(ABS(Model!AN20-Scratch!AN20)&lt;1,1,0))</f>
        <v>1</v>
      </c>
      <c r="AO90" s="99">
        <f>IF(Model!AO20="",0,IF(ABS(Model!AO20-Scratch!AO20)&lt;1,1,0))</f>
        <v>1</v>
      </c>
      <c r="AP90" s="99">
        <f>IF(Model!AP20="",0,IF(ABS(Model!AP20-Scratch!AP20)&lt;1,1,0))</f>
        <v>1</v>
      </c>
      <c r="AQ90" s="99">
        <f>IF(Model!AQ20="",0,IF(ABS(Model!AQ20-Scratch!AQ20)&lt;1,1,0))</f>
        <v>1</v>
      </c>
      <c r="AR90" s="99">
        <f>IF(Model!AR20="",0,IF(ABS(Model!AR20-Scratch!AR20)&lt;1,1,0))</f>
        <v>1</v>
      </c>
      <c r="AS90" s="99">
        <f>IF(Model!AS20="",0,IF(ABS(Model!AS20-Scratch!AS20)&lt;1,1,0))</f>
        <v>1</v>
      </c>
      <c r="AT90" s="99">
        <f>IF(Model!AT20="",0,IF(ABS(Model!AT20-Scratch!AT20)&lt;1,1,0))</f>
        <v>1</v>
      </c>
      <c r="AU90" s="99">
        <f>IF(Model!AU20="",0,IF(ABS(Model!AU20-Scratch!AU20)&lt;1,1,0))</f>
        <v>1</v>
      </c>
      <c r="AV90" s="99">
        <f>IF(Model!AV20="",0,IF(ABS(Model!AV20-Scratch!AV20)&lt;1,1,0))</f>
        <v>1</v>
      </c>
      <c r="AW90" s="99">
        <f>IF(Model!AW20="",0,IF(ABS(Model!AW20-Scratch!AW20)&lt;1,1,0))</f>
        <v>1</v>
      </c>
      <c r="AX90" s="99">
        <f>IF(Model!AX20="",0,IF(ABS(Model!AX20-Scratch!AX20)&lt;1,1,0))</f>
        <v>1</v>
      </c>
      <c r="AY90" s="99">
        <f>IF(Model!AY20="",0,IF(ABS(Model!AY20-Scratch!AY20)&lt;1,1,0))</f>
        <v>1</v>
      </c>
      <c r="AZ90" s="99">
        <f>IF(Model!AZ20="",0,IF(ABS(Model!AZ20-Scratch!AZ20)&lt;1,1,0))</f>
        <v>1</v>
      </c>
      <c r="BA90" s="99">
        <f>IF(Model!BA20="",0,IF(ABS(Model!BA20-Scratch!BA20)&lt;1,1,0))</f>
        <v>1</v>
      </c>
      <c r="BB90" s="99">
        <f>IF(Model!BB20="",0,IF(ABS(Model!BB20-Scratch!BB20)&lt;1,1,0))</f>
        <v>1</v>
      </c>
      <c r="BC90" s="99">
        <f>IF(Model!BC20="",0,IF(ABS(Model!BC20-Scratch!BC20)&lt;1,1,0))</f>
        <v>1</v>
      </c>
      <c r="BD90" s="99">
        <f>IF(Model!BD20="",0,IF(ABS(Model!BD20-Scratch!BD20)&lt;1,1,0))</f>
        <v>0</v>
      </c>
      <c r="BE90" s="99">
        <f>IF(Model!BE20="",0,IF(ABS(Model!BE20-Scratch!BE20)&lt;1,1,0))</f>
        <v>1</v>
      </c>
      <c r="BF90" s="129" t="s">
        <v>591</v>
      </c>
      <c r="BG90" s="129" t="s">
        <v>591</v>
      </c>
      <c r="BH90" s="99">
        <f>IF(Model!BH20="",0,IF(ABS(Model!BH20-Scratch!BH20)&lt;1,1,0))</f>
        <v>1</v>
      </c>
      <c r="BI90" s="99">
        <f>IF(Model!BI20="",0,IF(ABS(Model!BI20-Scratch!BI20)&lt;1,1,0))</f>
        <v>1</v>
      </c>
      <c r="BJ90" s="99">
        <f>IF(Model!BJ20="",0,IF(ABS(Model!BJ20-Scratch!BJ20)&lt;1,1,0))</f>
        <v>1</v>
      </c>
      <c r="BK90" s="99">
        <f>IF(Model!BK20="",0,IF(ABS(Model!BK20-Scratch!BK20)&lt;1,1,0))</f>
        <v>1</v>
      </c>
      <c r="BL90" s="99">
        <f>IF(Model!BL20="",0,IF(ABS(Model!BL20-Scratch!BL20)&lt;1,1,0))</f>
        <v>1</v>
      </c>
      <c r="BM90" s="99">
        <f>IF(Model!BM20="",0,IF(ABS(Model!BM20-Scratch!BM20)&lt;1,1,0))</f>
        <v>1</v>
      </c>
      <c r="BN90" s="99">
        <f>IF(Model!BN20="",0,IF(ABS(Model!BN20-Scratch!BN20)&lt;1,1,0))</f>
        <v>1</v>
      </c>
      <c r="BO90" s="99">
        <f>IF(Model!BO20="",0,IF(ABS(Model!BO20-Scratch!BO20)&lt;1,1,0))</f>
        <v>1</v>
      </c>
      <c r="BP90" s="99">
        <f>IF(Model!BP20="",0,IF(ABS(Model!BP20-Scratch!BP20)&lt;1,1,0))</f>
        <v>1</v>
      </c>
      <c r="BQ90" s="99">
        <f>IF(Model!BQ20="",0,IF(ABS(Model!BQ20-Scratch!BQ20)&lt;1,1,0))</f>
        <v>1</v>
      </c>
      <c r="BR90" s="99">
        <f>IF(Model!BR20="",0,IF(ABS(Model!BR20-Scratch!BR20)&lt;1,1,0))</f>
        <v>1</v>
      </c>
      <c r="BS90" s="99">
        <f>IF(Model!BS20="",0,IF(ABS(Model!BS20-Scratch!BS20)&lt;1,1,0))</f>
        <v>1</v>
      </c>
      <c r="BT90" s="99">
        <f>IF(Model!BT20="",0,IF(ABS(Model!BT20-Scratch!BT20)&lt;1,1,0))</f>
        <v>1</v>
      </c>
      <c r="BU90" s="99">
        <f>IF(Model!BU20="",0,IF(ABS(Model!BU20-Scratch!BU20)&lt;1,1,0))</f>
        <v>1</v>
      </c>
      <c r="BV90" s="99">
        <f>IF(Model!BV20="",0,IF(ABS(Model!BV20-Scratch!BV20)&lt;1,1,0))</f>
        <v>1</v>
      </c>
      <c r="BW90" s="99">
        <f>IF(Model!BW20="",0,IF(ABS(Model!BW20-Scratch!BW20)&lt;1,1,0))</f>
        <v>1</v>
      </c>
      <c r="BX90" s="99">
        <f>IF(Model!BX20="",0,IF(ABS(Model!BX20-Scratch!BX20)&lt;1,1,0))</f>
        <v>1</v>
      </c>
      <c r="BY90" s="99">
        <f>IF(Model!BY20="",0,IF(ABS(Model!BY20-Scratch!BY20)&lt;1,1,0))</f>
        <v>1</v>
      </c>
      <c r="BZ90" s="99">
        <f>IF(Model!BZ20="",0,IF(ABS(Model!BZ20-Scratch!BZ20)&lt;1,1,0))</f>
        <v>1</v>
      </c>
      <c r="CA90" s="99">
        <f>IF(Model!CA20="",0,IF(ABS(Model!CA20-Scratch!CA20)&lt;1,1,0))</f>
        <v>1</v>
      </c>
      <c r="CB90" s="99">
        <f>IF(Model!CB20="",0,IF(ABS(Model!CB20-Scratch!CB20)&lt;1,1,0))</f>
        <v>1</v>
      </c>
      <c r="CC90" s="99">
        <f>IF(Model!CC20="",0,IF(ABS(Model!CC20-Scratch!CC20)&lt;1,1,0))</f>
        <v>1</v>
      </c>
      <c r="CD90" s="99">
        <f>IF(Model!CD20="",0,IF(ABS(Model!CD20-Scratch!CD20)&lt;1,1,0))</f>
        <v>1</v>
      </c>
      <c r="CE90" s="99">
        <f>IF(Model!CE20="",0,IF(ABS(Model!CE20-Scratch!CE20)&lt;1,1,0))</f>
        <v>1</v>
      </c>
      <c r="CF90" s="99">
        <f>IF(Model!CF20="",0,IF(ABS(Model!CF20-Scratch!CF20)&lt;1,1,0))</f>
        <v>1</v>
      </c>
      <c r="CG90" s="129" t="s">
        <v>591</v>
      </c>
      <c r="CH90" s="129" t="s">
        <v>591</v>
      </c>
      <c r="CI90" s="99">
        <f>IF(Model!CI20="",0,IF(ABS(Model!CI20-Scratch!CI20)&lt;1,1,0))</f>
        <v>1</v>
      </c>
      <c r="CJ90" s="99">
        <f>IF(Model!CJ20="",0,IF(ABS(Model!CJ20-Scratch!CJ20)&lt;1,1,0))</f>
        <v>1</v>
      </c>
      <c r="CK90" s="99">
        <f>IF(Model!CK20="",0,IF(ABS(Model!CK20-Scratch!CK20)&lt;1,1,0))</f>
        <v>1</v>
      </c>
      <c r="CL90" s="99">
        <f>IF(Model!CL20="",0,IF(ABS(Model!CL20-Scratch!CL20)&lt;1,1,0))</f>
        <v>1</v>
      </c>
      <c r="CM90" s="99">
        <f>IF(Model!CM20="",0,IF(ABS(Model!CM20-Scratch!CM20)&lt;1,1,0))</f>
        <v>1</v>
      </c>
      <c r="CN90" s="99">
        <f>IF(Model!CN20="",0,IF(ABS(Model!CN20-Scratch!CN20)&lt;1,1,0))</f>
        <v>1</v>
      </c>
      <c r="CO90" s="99">
        <f>IF(Model!CO20="",0,IF(ABS(Model!CO20-Scratch!CO20)&lt;1,1,0))</f>
        <v>1</v>
      </c>
      <c r="CP90" s="99">
        <f>IF(Model!CP20="",0,IF(ABS(Model!CP20-Scratch!CP20)&lt;1,1,0))</f>
        <v>1</v>
      </c>
      <c r="CQ90" s="99">
        <f>IF(Model!CQ20="",0,IF(ABS(Model!CQ20-Scratch!CQ20)&lt;1,1,0))</f>
        <v>1</v>
      </c>
      <c r="CR90" s="99">
        <f>IF(Model!CR20="",0,IF(ABS(Model!CR20-Scratch!CR20)&lt;1,1,0))</f>
        <v>1</v>
      </c>
      <c r="CS90" s="99">
        <f>IF(Model!CS20="",0,IF(ABS(Model!CS20-Scratch!CS20)&lt;1,1,0))</f>
        <v>1</v>
      </c>
      <c r="CT90" s="99">
        <f>IF(Model!CT20="",0,IF(ABS(Model!CT20-Scratch!CT20)&lt;1,1,0))</f>
        <v>1</v>
      </c>
      <c r="CU90" s="99">
        <f>IF(Model!CU20="",0,IF(ABS(Model!CU20-Scratch!CU20)&lt;1,1,0))</f>
        <v>1</v>
      </c>
      <c r="CV90" s="99">
        <f>IF(Model!CV20="",0,IF(ABS(Model!CV20-Scratch!CV20)&lt;1,1,0))</f>
        <v>1</v>
      </c>
      <c r="CW90" s="99">
        <f>IF(Model!CW20="",0,IF(ABS(Model!CW20-Scratch!CW20)&lt;1,1,0))</f>
        <v>1</v>
      </c>
      <c r="CX90" s="99">
        <f>IF(Model!CX20="",0,IF(ABS(Model!CX20-Scratch!CX20)&lt;1,1,0))</f>
        <v>1</v>
      </c>
      <c r="CY90" s="99">
        <f>IF(Model!CY20="",0,IF(ABS(Model!CY20-Scratch!CY20)&lt;1,1,0))</f>
        <v>1</v>
      </c>
      <c r="CZ90" s="99">
        <f>IF(Model!CZ20="",0,IF(ABS(Model!CZ20-Scratch!CZ20)&lt;1,1,0))</f>
        <v>1</v>
      </c>
      <c r="DA90" s="99">
        <f>IF(Model!DA20="",0,IF(ABS(Model!DA20-Scratch!DA20)&lt;1,1,0))</f>
        <v>1</v>
      </c>
      <c r="DB90" s="99">
        <f>IF(Model!DB20="",0,IF(ABS(Model!DB20-Scratch!DB20)&lt;1,1,0))</f>
        <v>1</v>
      </c>
      <c r="DC90" s="99">
        <f>IF(Model!DC20="",0,IF(ABS(Model!DC20-Scratch!DC20)&lt;1,1,0))</f>
        <v>1</v>
      </c>
      <c r="DD90" s="99">
        <f>IF(Model!DD20="",0,IF(ABS(Model!DD20-Scratch!DD20)&lt;1,1,0))</f>
        <v>1</v>
      </c>
      <c r="DE90" s="99">
        <f>IF(Model!DE20="",0,IF(ABS(Model!DE20-Scratch!DE20)&lt;1,1,0))</f>
        <v>1</v>
      </c>
      <c r="DF90" s="99">
        <f>IF(Model!DF20="",0,IF(ABS(Model!DF20-Scratch!DF20)&lt;1,1,0))</f>
        <v>1</v>
      </c>
      <c r="DG90" s="99">
        <f>IF(Model!DG20="",0,IF(ABS(Model!DG20-Scratch!DG20)&lt;1,1,0))</f>
        <v>1</v>
      </c>
      <c r="DH90" s="129" t="s">
        <v>591</v>
      </c>
      <c r="DI90" s="129" t="s">
        <v>591</v>
      </c>
      <c r="DJ90" s="99">
        <f>IF(Model!DJ20="",0,IF(ABS(Model!DJ20-Scratch!DJ20)&lt;1,1,0))</f>
        <v>1</v>
      </c>
      <c r="DK90" s="99">
        <f>IF(Model!DK20="",0,IF(ABS(Model!DK20-Scratch!DK20)&lt;1,1,0))</f>
        <v>1</v>
      </c>
      <c r="DL90" s="99">
        <f>IF(Model!DL20="",0,IF(ABS(Model!DL20-Scratch!DL20)&lt;1,1,0))</f>
        <v>1</v>
      </c>
      <c r="DM90" s="99">
        <f>IF(Model!DM20="",0,IF(ABS(Model!DM20-Scratch!DM20)&lt;1,1,0))</f>
        <v>1</v>
      </c>
      <c r="DN90" s="99">
        <f>IF(Model!DN20="",0,IF(ABS(Model!DN20-Scratch!DN20)&lt;1,1,0))</f>
        <v>1</v>
      </c>
      <c r="DO90" s="99">
        <f>IF(Model!DO20="",0,IF(ABS(Model!DO20-Scratch!DO20)&lt;1,1,0))</f>
        <v>1</v>
      </c>
      <c r="DP90" s="99">
        <f>IF(Model!DP20="",0,IF(ABS(Model!DP20-Scratch!DP20)&lt;1,1,0))</f>
        <v>1</v>
      </c>
      <c r="DQ90" s="99">
        <f>IF(Model!DQ20="",0,IF(ABS(Model!DQ20-Scratch!DQ20)&lt;1,1,0))</f>
        <v>1</v>
      </c>
      <c r="DR90" s="99">
        <f>IF(Model!DR20="",0,IF(ABS(Model!DR20-Scratch!DR20)&lt;1,1,0))</f>
        <v>1</v>
      </c>
      <c r="DS90" s="99">
        <f>IF(Model!DS20="",0,IF(ABS(Model!DS20-Scratch!DS20)&lt;1,1,0))</f>
        <v>1</v>
      </c>
      <c r="DT90" s="99">
        <f>IF(Model!DT20="",0,IF(ABS(Model!DT20-Scratch!DT20)&lt;1,1,0))</f>
        <v>1</v>
      </c>
      <c r="DU90" s="99">
        <f>IF(Model!DU20="",0,IF(ABS(Model!DU20-Scratch!DU20)&lt;1,1,0))</f>
        <v>1</v>
      </c>
      <c r="DV90" s="99">
        <f>IF(Model!DV20="",0,IF(ABS(Model!DV20-Scratch!DV20)&lt;1,1,0))</f>
        <v>1</v>
      </c>
      <c r="DW90" s="99">
        <f>IF(Model!DW20="",0,IF(ABS(Model!DW20-Scratch!DW20)&lt;1,1,0))</f>
        <v>1</v>
      </c>
      <c r="DX90" s="99">
        <f>IF(Model!DX20="",0,IF(ABS(Model!DX20-Scratch!DX20)&lt;1,1,0))</f>
        <v>1</v>
      </c>
      <c r="DY90" s="99">
        <f>IF(Model!DY20="",0,IF(ABS(Model!DY20-Scratch!DY20)&lt;1,1,0))</f>
        <v>1</v>
      </c>
      <c r="DZ90" s="99">
        <f>IF(Model!DZ20="",0,IF(ABS(Model!DZ20-Scratch!DZ20)&lt;1,1,0))</f>
        <v>1</v>
      </c>
      <c r="EA90" s="99">
        <f>IF(Model!EA20="",0,IF(ABS(Model!EA20-Scratch!EA20)&lt;1,1,0))</f>
        <v>1</v>
      </c>
      <c r="EB90" s="99">
        <f>IF(Model!EB20="",0,IF(ABS(Model!EB20-Scratch!EB20)&lt;1,1,0))</f>
        <v>1</v>
      </c>
      <c r="EC90" s="99">
        <f>IF(Model!EC20="",0,IF(ABS(Model!EC20-Scratch!EC20)&lt;1,1,0))</f>
        <v>1</v>
      </c>
      <c r="ED90" s="99">
        <f>IF(Model!ED20="",0,IF(ABS(Model!ED20-Scratch!ED20)&lt;1,1,0))</f>
        <v>1</v>
      </c>
      <c r="EE90" s="99">
        <f>IF(Model!EE20="",0,IF(ABS(Model!EE20-Scratch!EE20)&lt;1,1,0))</f>
        <v>1</v>
      </c>
      <c r="EF90" s="99">
        <f>IF(Model!EF20="",0,IF(ABS(Model!EF20-Scratch!EF20)&lt;1,1,0))</f>
        <v>1</v>
      </c>
      <c r="EG90" s="99">
        <f>IF(Model!EG20="",0,IF(ABS(Model!EG20-Scratch!EG20)&lt;1,1,0))</f>
        <v>1</v>
      </c>
      <c r="EH90" s="99">
        <f>IF(Model!EH20="",0,IF(ABS(Model!EH20-Scratch!EH20)&lt;1,1,0))</f>
        <v>1</v>
      </c>
      <c r="EI90" s="129" t="s">
        <v>591</v>
      </c>
      <c r="EJ90" s="129" t="s">
        <v>591</v>
      </c>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row>
    <row r="91" spans="2:165">
      <c r="B91" s="99">
        <f>IF(Model!B21="",0,IF(ABS(Model!B21-Scratch!B21)&lt;1,1,0))</f>
        <v>1</v>
      </c>
      <c r="C91" s="99">
        <f ca="1">IF(Model!C21="",0,IF(ABS(Model!C21-Scratch!C21)&lt;1,1,0))</f>
        <v>1</v>
      </c>
      <c r="D91" s="129" t="s">
        <v>591</v>
      </c>
      <c r="E91" s="99">
        <f>IF(Model!E21="",0,IF(ABS(Model!E21-Scratch!E21)&lt;1,1,0))</f>
        <v>1</v>
      </c>
      <c r="F91" s="99">
        <f>IF(Model!F21="",0,IF(ABS(Model!F21-Scratch!F21)&lt;1,1,0))</f>
        <v>1</v>
      </c>
      <c r="G91" s="99">
        <f>IF(Model!G21="",0,IF(ABS(Model!G21-Scratch!G21)&lt;1,1,0))</f>
        <v>1</v>
      </c>
      <c r="H91" s="99">
        <f>IF(Model!H21="",0,IF(ABS(Model!H21-Scratch!H21)&lt;1,1,0))</f>
        <v>1</v>
      </c>
      <c r="I91" s="99">
        <f>IF(Model!I21=Scratch!I21,1,0)</f>
        <v>1</v>
      </c>
      <c r="J91" s="129" t="s">
        <v>591</v>
      </c>
      <c r="K91" s="99">
        <f>IF(Model!K21="",0,IF(ABS(Model!K21-Scratch!K21)&lt;1,1,0))</f>
        <v>1</v>
      </c>
      <c r="L91" s="99">
        <f>IF(Model!L21=Scratch!L21,1,0)</f>
        <v>1</v>
      </c>
      <c r="M91" s="99">
        <f>IFERROR(IF(Model!M21=Scratch!M21,1,0),0)</f>
        <v>1</v>
      </c>
      <c r="N91" s="99">
        <f>IFERROR(IF(Model!N21=Scratch!N21,1,0),0)</f>
        <v>1</v>
      </c>
      <c r="O91" s="99">
        <f>IFERROR(IF(Model!O21=Scratch!O21,1,0),0)</f>
        <v>1</v>
      </c>
      <c r="P91" s="99">
        <f>IFERROR(IF(Model!P21=Scratch!P21,1,0),0)</f>
        <v>1</v>
      </c>
      <c r="Q91" s="129" t="s">
        <v>591</v>
      </c>
      <c r="R91" s="99">
        <f>IF(Model!R21="",0,IF(ABS(Model!R21-Scratch!R21)&lt;1,1,0))</f>
        <v>1</v>
      </c>
      <c r="S91" s="99">
        <f>IF(Model!S21="",0,IF(ABS(Model!S21-Scratch!S21)&lt;1,1,0))</f>
        <v>1</v>
      </c>
      <c r="T91" s="99">
        <f>IF(Model!T21="",0,IF(ABS(Model!T21-Scratch!T21)&lt;1,1,0))</f>
        <v>1</v>
      </c>
      <c r="U91" s="99">
        <f>IF(Model!U21="",0,IF(ABS(Model!U21-Scratch!U21)&lt;1,1,0))</f>
        <v>1</v>
      </c>
      <c r="V91" s="99">
        <f>IF(Model!V21="",0,IF(ABS(Model!V21-Scratch!V21)&lt;1,1,0))</f>
        <v>1</v>
      </c>
      <c r="W91" s="129" t="s">
        <v>591</v>
      </c>
      <c r="X91" s="99">
        <f>IF(Model!X21="",0,IF(ABS(Model!X21-Scratch!X21)&lt;1,1,0))</f>
        <v>1</v>
      </c>
      <c r="Y91" s="99">
        <f>IF(Model!Y21="",0,IF(ABS(Model!Y21-Scratch!Y21)&lt;1,1,0))</f>
        <v>1</v>
      </c>
      <c r="Z91" s="99">
        <f>IF(Model!Z21="",0,IF(ABS(Model!Z21-Scratch!Z21)&lt;1,1,0))</f>
        <v>1</v>
      </c>
      <c r="AA91" s="99">
        <f>IF(Model!AA21="",0,IF(ABS(Model!AA21-Scratch!AA21)&lt;1,1,0))</f>
        <v>1</v>
      </c>
      <c r="AB91" s="99">
        <f>IF(Model!AB21="",0,IF(ABS(Model!AB21-Scratch!AB21)&lt;1,1,0))</f>
        <v>1</v>
      </c>
      <c r="AC91" s="129" t="s">
        <v>591</v>
      </c>
      <c r="AD91" s="129" t="s">
        <v>591</v>
      </c>
      <c r="AE91" s="99">
        <f>IF(Model!AE21="",0,IF(ABS(Model!AE21-Scratch!AE21)&lt;1,1,0))</f>
        <v>1</v>
      </c>
      <c r="AF91" s="99">
        <f>IF(Model!AF21="",0,IF(ABS(Model!AF21-Scratch!AF21)&lt;1,1,0))</f>
        <v>1</v>
      </c>
      <c r="AG91" s="99">
        <f>IF(Model!AG21="",0,IF(ABS(Model!AG21-Scratch!AG21)&lt;1,1,0))</f>
        <v>1</v>
      </c>
      <c r="AH91" s="99">
        <f>IF(Model!AH21="",0,IF(ABS(Model!AH21-Scratch!AH21)&lt;1,1,0))</f>
        <v>1</v>
      </c>
      <c r="AI91" s="99">
        <f>IF(Model!AI21="",0,IF(ABS(Model!AI21-Scratch!AI21)&lt;1,1,0))</f>
        <v>1</v>
      </c>
      <c r="AJ91" s="99">
        <f>IF(Model!AJ21="",0,IF(ABS(Model!AJ21-Scratch!AJ21)&lt;1,1,0))</f>
        <v>1</v>
      </c>
      <c r="AK91" s="99">
        <f>IF(Model!AK21="",0,IF(ABS(Model!AK21-Scratch!AK21)&lt;1,1,0))</f>
        <v>1</v>
      </c>
      <c r="AL91" s="99">
        <f>IF(Model!AL21="",0,IF(ABS(Model!AL21-Scratch!AL21)&lt;1,1,0))</f>
        <v>1</v>
      </c>
      <c r="AM91" s="99">
        <f>IF(Model!AM21="",0,IF(ABS(Model!AM21-Scratch!AM21)&lt;1,1,0))</f>
        <v>1</v>
      </c>
      <c r="AN91" s="99">
        <f>IF(Model!AN21="",0,IF(ABS(Model!AN21-Scratch!AN21)&lt;1,1,0))</f>
        <v>1</v>
      </c>
      <c r="AO91" s="99">
        <f>IF(Model!AO21="",0,IF(ABS(Model!AO21-Scratch!AO21)&lt;1,1,0))</f>
        <v>1</v>
      </c>
      <c r="AP91" s="99">
        <f>IF(Model!AP21="",0,IF(ABS(Model!AP21-Scratch!AP21)&lt;1,1,0))</f>
        <v>1</v>
      </c>
      <c r="AQ91" s="99">
        <f>IF(Model!AQ21="",0,IF(ABS(Model!AQ21-Scratch!AQ21)&lt;1,1,0))</f>
        <v>1</v>
      </c>
      <c r="AR91" s="99">
        <f>IF(Model!AR21="",0,IF(ABS(Model!AR21-Scratch!AR21)&lt;1,1,0))</f>
        <v>1</v>
      </c>
      <c r="AS91" s="99">
        <f>IF(Model!AS21="",0,IF(ABS(Model!AS21-Scratch!AS21)&lt;1,1,0))</f>
        <v>1</v>
      </c>
      <c r="AT91" s="99">
        <f>IF(Model!AT21="",0,IF(ABS(Model!AT21-Scratch!AT21)&lt;1,1,0))</f>
        <v>1</v>
      </c>
      <c r="AU91" s="99">
        <f>IF(Model!AU21="",0,IF(ABS(Model!AU21-Scratch!AU21)&lt;1,1,0))</f>
        <v>1</v>
      </c>
      <c r="AV91" s="99">
        <f>IF(Model!AV21="",0,IF(ABS(Model!AV21-Scratch!AV21)&lt;1,1,0))</f>
        <v>1</v>
      </c>
      <c r="AW91" s="99">
        <f>IF(Model!AW21="",0,IF(ABS(Model!AW21-Scratch!AW21)&lt;1,1,0))</f>
        <v>1</v>
      </c>
      <c r="AX91" s="99">
        <f>IF(Model!AX21="",0,IF(ABS(Model!AX21-Scratch!AX21)&lt;1,1,0))</f>
        <v>1</v>
      </c>
      <c r="AY91" s="99">
        <f>IF(Model!AY21="",0,IF(ABS(Model!AY21-Scratch!AY21)&lt;1,1,0))</f>
        <v>1</v>
      </c>
      <c r="AZ91" s="99">
        <f>IF(Model!AZ21="",0,IF(ABS(Model!AZ21-Scratch!AZ21)&lt;1,1,0))</f>
        <v>1</v>
      </c>
      <c r="BA91" s="99">
        <f>IF(Model!BA21="",0,IF(ABS(Model!BA21-Scratch!BA21)&lt;1,1,0))</f>
        <v>1</v>
      </c>
      <c r="BB91" s="99">
        <f>IF(Model!BB21="",0,IF(ABS(Model!BB21-Scratch!BB21)&lt;1,1,0))</f>
        <v>1</v>
      </c>
      <c r="BC91" s="99">
        <f>IF(Model!BC21="",0,IF(ABS(Model!BC21-Scratch!BC21)&lt;1,1,0))</f>
        <v>1</v>
      </c>
      <c r="BD91" s="99">
        <f>IF(Model!BD21="",0,IF(ABS(Model!BD21-Scratch!BD21)&lt;1,1,0))</f>
        <v>0</v>
      </c>
      <c r="BE91" s="99">
        <f>IF(Model!BE21="",0,IF(ABS(Model!BE21-Scratch!BE21)&lt;1,1,0))</f>
        <v>1</v>
      </c>
      <c r="BF91" s="129" t="s">
        <v>591</v>
      </c>
      <c r="BG91" s="129" t="s">
        <v>591</v>
      </c>
      <c r="BH91" s="99">
        <f>IF(Model!BH21="",0,IF(ABS(Model!BH21-Scratch!BH21)&lt;1,1,0))</f>
        <v>1</v>
      </c>
      <c r="BI91" s="99">
        <f>IF(Model!BI21="",0,IF(ABS(Model!BI21-Scratch!BI21)&lt;1,1,0))</f>
        <v>1</v>
      </c>
      <c r="BJ91" s="99">
        <f>IF(Model!BJ21="",0,IF(ABS(Model!BJ21-Scratch!BJ21)&lt;1,1,0))</f>
        <v>1</v>
      </c>
      <c r="BK91" s="99">
        <f>IF(Model!BK21="",0,IF(ABS(Model!BK21-Scratch!BK21)&lt;1,1,0))</f>
        <v>1</v>
      </c>
      <c r="BL91" s="99">
        <f>IF(Model!BL21="",0,IF(ABS(Model!BL21-Scratch!BL21)&lt;1,1,0))</f>
        <v>1</v>
      </c>
      <c r="BM91" s="99">
        <f>IF(Model!BM21="",0,IF(ABS(Model!BM21-Scratch!BM21)&lt;1,1,0))</f>
        <v>1</v>
      </c>
      <c r="BN91" s="99">
        <f>IF(Model!BN21="",0,IF(ABS(Model!BN21-Scratch!BN21)&lt;1,1,0))</f>
        <v>1</v>
      </c>
      <c r="BO91" s="99">
        <f>IF(Model!BO21="",0,IF(ABS(Model!BO21-Scratch!BO21)&lt;1,1,0))</f>
        <v>1</v>
      </c>
      <c r="BP91" s="99">
        <f>IF(Model!BP21="",0,IF(ABS(Model!BP21-Scratch!BP21)&lt;1,1,0))</f>
        <v>1</v>
      </c>
      <c r="BQ91" s="99">
        <f>IF(Model!BQ21="",0,IF(ABS(Model!BQ21-Scratch!BQ21)&lt;1,1,0))</f>
        <v>1</v>
      </c>
      <c r="BR91" s="99">
        <f>IF(Model!BR21="",0,IF(ABS(Model!BR21-Scratch!BR21)&lt;1,1,0))</f>
        <v>1</v>
      </c>
      <c r="BS91" s="99">
        <f>IF(Model!BS21="",0,IF(ABS(Model!BS21-Scratch!BS21)&lt;1,1,0))</f>
        <v>1</v>
      </c>
      <c r="BT91" s="99">
        <f>IF(Model!BT21="",0,IF(ABS(Model!BT21-Scratch!BT21)&lt;1,1,0))</f>
        <v>1</v>
      </c>
      <c r="BU91" s="99">
        <f>IF(Model!BU21="",0,IF(ABS(Model!BU21-Scratch!BU21)&lt;1,1,0))</f>
        <v>1</v>
      </c>
      <c r="BV91" s="99">
        <f>IF(Model!BV21="",0,IF(ABS(Model!BV21-Scratch!BV21)&lt;1,1,0))</f>
        <v>1</v>
      </c>
      <c r="BW91" s="99">
        <f>IF(Model!BW21="",0,IF(ABS(Model!BW21-Scratch!BW21)&lt;1,1,0))</f>
        <v>1</v>
      </c>
      <c r="BX91" s="99">
        <f>IF(Model!BX21="",0,IF(ABS(Model!BX21-Scratch!BX21)&lt;1,1,0))</f>
        <v>1</v>
      </c>
      <c r="BY91" s="99">
        <f>IF(Model!BY21="",0,IF(ABS(Model!BY21-Scratch!BY21)&lt;1,1,0))</f>
        <v>1</v>
      </c>
      <c r="BZ91" s="99">
        <f>IF(Model!BZ21="",0,IF(ABS(Model!BZ21-Scratch!BZ21)&lt;1,1,0))</f>
        <v>1</v>
      </c>
      <c r="CA91" s="99">
        <f>IF(Model!CA21="",0,IF(ABS(Model!CA21-Scratch!CA21)&lt;1,1,0))</f>
        <v>1</v>
      </c>
      <c r="CB91" s="99">
        <f>IF(Model!CB21="",0,IF(ABS(Model!CB21-Scratch!CB21)&lt;1,1,0))</f>
        <v>1</v>
      </c>
      <c r="CC91" s="99">
        <f>IF(Model!CC21="",0,IF(ABS(Model!CC21-Scratch!CC21)&lt;1,1,0))</f>
        <v>1</v>
      </c>
      <c r="CD91" s="99">
        <f>IF(Model!CD21="",0,IF(ABS(Model!CD21-Scratch!CD21)&lt;1,1,0))</f>
        <v>1</v>
      </c>
      <c r="CE91" s="99">
        <f>IF(Model!CE21="",0,IF(ABS(Model!CE21-Scratch!CE21)&lt;1,1,0))</f>
        <v>1</v>
      </c>
      <c r="CF91" s="99">
        <f>IF(Model!CF21="",0,IF(ABS(Model!CF21-Scratch!CF21)&lt;1,1,0))</f>
        <v>1</v>
      </c>
      <c r="CG91" s="129" t="s">
        <v>591</v>
      </c>
      <c r="CH91" s="129" t="s">
        <v>591</v>
      </c>
      <c r="CI91" s="99">
        <f>IF(Model!CI21="",0,IF(ABS(Model!CI21-Scratch!CI21)&lt;1,1,0))</f>
        <v>1</v>
      </c>
      <c r="CJ91" s="99">
        <f>IF(Model!CJ21="",0,IF(ABS(Model!CJ21-Scratch!CJ21)&lt;1,1,0))</f>
        <v>1</v>
      </c>
      <c r="CK91" s="99">
        <f>IF(Model!CK21="",0,IF(ABS(Model!CK21-Scratch!CK21)&lt;1,1,0))</f>
        <v>1</v>
      </c>
      <c r="CL91" s="99">
        <f>IF(Model!CL21="",0,IF(ABS(Model!CL21-Scratch!CL21)&lt;1,1,0))</f>
        <v>1</v>
      </c>
      <c r="CM91" s="99">
        <f>IF(Model!CM21="",0,IF(ABS(Model!CM21-Scratch!CM21)&lt;1,1,0))</f>
        <v>1</v>
      </c>
      <c r="CN91" s="99">
        <f>IF(Model!CN21="",0,IF(ABS(Model!CN21-Scratch!CN21)&lt;1,1,0))</f>
        <v>1</v>
      </c>
      <c r="CO91" s="99">
        <f>IF(Model!CO21="",0,IF(ABS(Model!CO21-Scratch!CO21)&lt;1,1,0))</f>
        <v>1</v>
      </c>
      <c r="CP91" s="99">
        <f>IF(Model!CP21="",0,IF(ABS(Model!CP21-Scratch!CP21)&lt;1,1,0))</f>
        <v>1</v>
      </c>
      <c r="CQ91" s="99">
        <f>IF(Model!CQ21="",0,IF(ABS(Model!CQ21-Scratch!CQ21)&lt;1,1,0))</f>
        <v>1</v>
      </c>
      <c r="CR91" s="99">
        <f>IF(Model!CR21="",0,IF(ABS(Model!CR21-Scratch!CR21)&lt;1,1,0))</f>
        <v>1</v>
      </c>
      <c r="CS91" s="99">
        <f>IF(Model!CS21="",0,IF(ABS(Model!CS21-Scratch!CS21)&lt;1,1,0))</f>
        <v>1</v>
      </c>
      <c r="CT91" s="99">
        <f>IF(Model!CT21="",0,IF(ABS(Model!CT21-Scratch!CT21)&lt;1,1,0))</f>
        <v>1</v>
      </c>
      <c r="CU91" s="99">
        <f>IF(Model!CU21="",0,IF(ABS(Model!CU21-Scratch!CU21)&lt;1,1,0))</f>
        <v>1</v>
      </c>
      <c r="CV91" s="99">
        <f>IF(Model!CV21="",0,IF(ABS(Model!CV21-Scratch!CV21)&lt;1,1,0))</f>
        <v>1</v>
      </c>
      <c r="CW91" s="99">
        <f>IF(Model!CW21="",0,IF(ABS(Model!CW21-Scratch!CW21)&lt;1,1,0))</f>
        <v>1</v>
      </c>
      <c r="CX91" s="99">
        <f>IF(Model!CX21="",0,IF(ABS(Model!CX21-Scratch!CX21)&lt;1,1,0))</f>
        <v>1</v>
      </c>
      <c r="CY91" s="99">
        <f>IF(Model!CY21="",0,IF(ABS(Model!CY21-Scratch!CY21)&lt;1,1,0))</f>
        <v>1</v>
      </c>
      <c r="CZ91" s="99">
        <f>IF(Model!CZ21="",0,IF(ABS(Model!CZ21-Scratch!CZ21)&lt;1,1,0))</f>
        <v>1</v>
      </c>
      <c r="DA91" s="99">
        <f>IF(Model!DA21="",0,IF(ABS(Model!DA21-Scratch!DA21)&lt;1,1,0))</f>
        <v>1</v>
      </c>
      <c r="DB91" s="99">
        <f>IF(Model!DB21="",0,IF(ABS(Model!DB21-Scratch!DB21)&lt;1,1,0))</f>
        <v>1</v>
      </c>
      <c r="DC91" s="99">
        <f>IF(Model!DC21="",0,IF(ABS(Model!DC21-Scratch!DC21)&lt;1,1,0))</f>
        <v>1</v>
      </c>
      <c r="DD91" s="99">
        <f>IF(Model!DD21="",0,IF(ABS(Model!DD21-Scratch!DD21)&lt;1,1,0))</f>
        <v>1</v>
      </c>
      <c r="DE91" s="99">
        <f>IF(Model!DE21="",0,IF(ABS(Model!DE21-Scratch!DE21)&lt;1,1,0))</f>
        <v>1</v>
      </c>
      <c r="DF91" s="99">
        <f>IF(Model!DF21="",0,IF(ABS(Model!DF21-Scratch!DF21)&lt;1,1,0))</f>
        <v>1</v>
      </c>
      <c r="DG91" s="99">
        <f>IF(Model!DG21="",0,IF(ABS(Model!DG21-Scratch!DG21)&lt;1,1,0))</f>
        <v>1</v>
      </c>
      <c r="DH91" s="129" t="s">
        <v>591</v>
      </c>
      <c r="DI91" s="129" t="s">
        <v>591</v>
      </c>
      <c r="DJ91" s="99">
        <f>IF(Model!DJ21="",0,IF(ABS(Model!DJ21-Scratch!DJ21)&lt;1,1,0))</f>
        <v>1</v>
      </c>
      <c r="DK91" s="99">
        <f>IF(Model!DK21="",0,IF(ABS(Model!DK21-Scratch!DK21)&lt;1,1,0))</f>
        <v>1</v>
      </c>
      <c r="DL91" s="99">
        <f>IF(Model!DL21="",0,IF(ABS(Model!DL21-Scratch!DL21)&lt;1,1,0))</f>
        <v>1</v>
      </c>
      <c r="DM91" s="99">
        <f>IF(Model!DM21="",0,IF(ABS(Model!DM21-Scratch!DM21)&lt;1,1,0))</f>
        <v>1</v>
      </c>
      <c r="DN91" s="99">
        <f>IF(Model!DN21="",0,IF(ABS(Model!DN21-Scratch!DN21)&lt;1,1,0))</f>
        <v>1</v>
      </c>
      <c r="DO91" s="99">
        <f>IF(Model!DO21="",0,IF(ABS(Model!DO21-Scratch!DO21)&lt;1,1,0))</f>
        <v>1</v>
      </c>
      <c r="DP91" s="99">
        <f>IF(Model!DP21="",0,IF(ABS(Model!DP21-Scratch!DP21)&lt;1,1,0))</f>
        <v>1</v>
      </c>
      <c r="DQ91" s="99">
        <f>IF(Model!DQ21="",0,IF(ABS(Model!DQ21-Scratch!DQ21)&lt;1,1,0))</f>
        <v>1</v>
      </c>
      <c r="DR91" s="99">
        <f>IF(Model!DR21="",0,IF(ABS(Model!DR21-Scratch!DR21)&lt;1,1,0))</f>
        <v>1</v>
      </c>
      <c r="DS91" s="99">
        <f>IF(Model!DS21="",0,IF(ABS(Model!DS21-Scratch!DS21)&lt;1,1,0))</f>
        <v>1</v>
      </c>
      <c r="DT91" s="99">
        <f>IF(Model!DT21="",0,IF(ABS(Model!DT21-Scratch!DT21)&lt;1,1,0))</f>
        <v>1</v>
      </c>
      <c r="DU91" s="99">
        <f>IF(Model!DU21="",0,IF(ABS(Model!DU21-Scratch!DU21)&lt;1,1,0))</f>
        <v>1</v>
      </c>
      <c r="DV91" s="99">
        <f>IF(Model!DV21="",0,IF(ABS(Model!DV21-Scratch!DV21)&lt;1,1,0))</f>
        <v>1</v>
      </c>
      <c r="DW91" s="99">
        <f>IF(Model!DW21="",0,IF(ABS(Model!DW21-Scratch!DW21)&lt;1,1,0))</f>
        <v>1</v>
      </c>
      <c r="DX91" s="99">
        <f>IF(Model!DX21="",0,IF(ABS(Model!DX21-Scratch!DX21)&lt;1,1,0))</f>
        <v>1</v>
      </c>
      <c r="DY91" s="99">
        <f>IF(Model!DY21="",0,IF(ABS(Model!DY21-Scratch!DY21)&lt;1,1,0))</f>
        <v>1</v>
      </c>
      <c r="DZ91" s="99">
        <f>IF(Model!DZ21="",0,IF(ABS(Model!DZ21-Scratch!DZ21)&lt;1,1,0))</f>
        <v>1</v>
      </c>
      <c r="EA91" s="99">
        <f>IF(Model!EA21="",0,IF(ABS(Model!EA21-Scratch!EA21)&lt;1,1,0))</f>
        <v>1</v>
      </c>
      <c r="EB91" s="99">
        <f>IF(Model!EB21="",0,IF(ABS(Model!EB21-Scratch!EB21)&lt;1,1,0))</f>
        <v>1</v>
      </c>
      <c r="EC91" s="99">
        <f>IF(Model!EC21="",0,IF(ABS(Model!EC21-Scratch!EC21)&lt;1,1,0))</f>
        <v>1</v>
      </c>
      <c r="ED91" s="99">
        <f>IF(Model!ED21="",0,IF(ABS(Model!ED21-Scratch!ED21)&lt;1,1,0))</f>
        <v>1</v>
      </c>
      <c r="EE91" s="99">
        <f>IF(Model!EE21="",0,IF(ABS(Model!EE21-Scratch!EE21)&lt;1,1,0))</f>
        <v>1</v>
      </c>
      <c r="EF91" s="99">
        <f>IF(Model!EF21="",0,IF(ABS(Model!EF21-Scratch!EF21)&lt;1,1,0))</f>
        <v>1</v>
      </c>
      <c r="EG91" s="99">
        <f>IF(Model!EG21="",0,IF(ABS(Model!EG21-Scratch!EG21)&lt;1,1,0))</f>
        <v>1</v>
      </c>
      <c r="EH91" s="99">
        <f>IF(Model!EH21="",0,IF(ABS(Model!EH21-Scratch!EH21)&lt;1,1,0))</f>
        <v>1</v>
      </c>
      <c r="EI91" s="129" t="s">
        <v>591</v>
      </c>
      <c r="EJ91" s="129" t="s">
        <v>591</v>
      </c>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row>
    <row r="92" spans="2:165">
      <c r="B92" s="99">
        <f>IF(Model!B22="",0,IF(ABS(Model!B22-Scratch!B22)&lt;1,1,0))</f>
        <v>1</v>
      </c>
      <c r="C92" s="99">
        <f ca="1">IF(Model!C22="",0,IF(ABS(Model!C22-Scratch!C22)&lt;1,1,0))</f>
        <v>1</v>
      </c>
      <c r="D92" s="129" t="s">
        <v>591</v>
      </c>
      <c r="E92" s="99">
        <f>IF(Model!E22="",0,IF(ABS(Model!E22-Scratch!E22)&lt;1,1,0))</f>
        <v>1</v>
      </c>
      <c r="F92" s="99">
        <f>IF(Model!F22="",0,IF(ABS(Model!F22-Scratch!F22)&lt;1,1,0))</f>
        <v>1</v>
      </c>
      <c r="G92" s="99">
        <f>IF(Model!G22="",0,IF(ABS(Model!G22-Scratch!G22)&lt;1,1,0))</f>
        <v>1</v>
      </c>
      <c r="H92" s="99">
        <f>IF(Model!H22="",0,IF(ABS(Model!H22-Scratch!H22)&lt;1,1,0))</f>
        <v>1</v>
      </c>
      <c r="I92" s="99">
        <f>IF(Model!I22=Scratch!I22,1,0)</f>
        <v>1</v>
      </c>
      <c r="J92" s="129" t="s">
        <v>591</v>
      </c>
      <c r="K92" s="99">
        <f>IF(Model!K22="",0,IF(ABS(Model!K22-Scratch!K22)&lt;1,1,0))</f>
        <v>1</v>
      </c>
      <c r="L92" s="99">
        <f>IF(Model!L22=Scratch!L22,1,0)</f>
        <v>1</v>
      </c>
      <c r="M92" s="99">
        <f>IFERROR(IF(Model!M22=Scratch!M22,1,0),0)</f>
        <v>1</v>
      </c>
      <c r="N92" s="99">
        <f>IFERROR(IF(Model!N22=Scratch!N22,1,0),0)</f>
        <v>1</v>
      </c>
      <c r="O92" s="99">
        <f>IFERROR(IF(Model!O22=Scratch!O22,1,0),0)</f>
        <v>1</v>
      </c>
      <c r="P92" s="99">
        <f>IFERROR(IF(Model!P22=Scratch!P22,1,0),0)</f>
        <v>1</v>
      </c>
      <c r="Q92" s="129" t="s">
        <v>591</v>
      </c>
      <c r="R92" s="99">
        <f>IF(Model!R22="",0,IF(ABS(Model!R22-Scratch!R22)&lt;1,1,0))</f>
        <v>1</v>
      </c>
      <c r="S92" s="99">
        <f>IF(Model!S22="",0,IF(ABS(Model!S22-Scratch!S22)&lt;1,1,0))</f>
        <v>1</v>
      </c>
      <c r="T92" s="99">
        <f>IF(Model!T22="",0,IF(ABS(Model!T22-Scratch!T22)&lt;1,1,0))</f>
        <v>1</v>
      </c>
      <c r="U92" s="99">
        <f>IF(Model!U22="",0,IF(ABS(Model!U22-Scratch!U22)&lt;1,1,0))</f>
        <v>1</v>
      </c>
      <c r="V92" s="99">
        <f>IF(Model!V22="",0,IF(ABS(Model!V22-Scratch!V22)&lt;1,1,0))</f>
        <v>1</v>
      </c>
      <c r="W92" s="129" t="s">
        <v>591</v>
      </c>
      <c r="X92" s="99">
        <f>IF(Model!X22="",0,IF(ABS(Model!X22-Scratch!X22)&lt;1,1,0))</f>
        <v>1</v>
      </c>
      <c r="Y92" s="99">
        <f>IF(Model!Y22="",0,IF(ABS(Model!Y22-Scratch!Y22)&lt;1,1,0))</f>
        <v>1</v>
      </c>
      <c r="Z92" s="99">
        <f>IF(Model!Z22="",0,IF(ABS(Model!Z22-Scratch!Z22)&lt;1,1,0))</f>
        <v>1</v>
      </c>
      <c r="AA92" s="99">
        <f>IF(Model!AA22="",0,IF(ABS(Model!AA22-Scratch!AA22)&lt;1,1,0))</f>
        <v>1</v>
      </c>
      <c r="AB92" s="99">
        <f>IF(Model!AB22="",0,IF(ABS(Model!AB22-Scratch!AB22)&lt;1,1,0))</f>
        <v>1</v>
      </c>
      <c r="AC92" s="129" t="s">
        <v>591</v>
      </c>
      <c r="AD92" s="129" t="s">
        <v>591</v>
      </c>
      <c r="AE92" s="99">
        <f>IF(Model!AE22="",0,IF(ABS(Model!AE22-Scratch!AE22)&lt;1,1,0))</f>
        <v>1</v>
      </c>
      <c r="AF92" s="99">
        <f>IF(Model!AF22="",0,IF(ABS(Model!AF22-Scratch!AF22)&lt;1,1,0))</f>
        <v>1</v>
      </c>
      <c r="AG92" s="99">
        <f>IF(Model!AG22="",0,IF(ABS(Model!AG22-Scratch!AG22)&lt;1,1,0))</f>
        <v>1</v>
      </c>
      <c r="AH92" s="99">
        <f>IF(Model!AH22="",0,IF(ABS(Model!AH22-Scratch!AH22)&lt;1,1,0))</f>
        <v>1</v>
      </c>
      <c r="AI92" s="99">
        <f>IF(Model!AI22="",0,IF(ABS(Model!AI22-Scratch!AI22)&lt;1,1,0))</f>
        <v>1</v>
      </c>
      <c r="AJ92" s="99">
        <f>IF(Model!AJ22="",0,IF(ABS(Model!AJ22-Scratch!AJ22)&lt;1,1,0))</f>
        <v>1</v>
      </c>
      <c r="AK92" s="99">
        <f>IF(Model!AK22="",0,IF(ABS(Model!AK22-Scratch!AK22)&lt;1,1,0))</f>
        <v>1</v>
      </c>
      <c r="AL92" s="99">
        <f>IF(Model!AL22="",0,IF(ABS(Model!AL22-Scratch!AL22)&lt;1,1,0))</f>
        <v>1</v>
      </c>
      <c r="AM92" s="99">
        <f>IF(Model!AM22="",0,IF(ABS(Model!AM22-Scratch!AM22)&lt;1,1,0))</f>
        <v>1</v>
      </c>
      <c r="AN92" s="99">
        <f>IF(Model!AN22="",0,IF(ABS(Model!AN22-Scratch!AN22)&lt;1,1,0))</f>
        <v>1</v>
      </c>
      <c r="AO92" s="99">
        <f>IF(Model!AO22="",0,IF(ABS(Model!AO22-Scratch!AO22)&lt;1,1,0))</f>
        <v>1</v>
      </c>
      <c r="AP92" s="99">
        <f>IF(Model!AP22="",0,IF(ABS(Model!AP22-Scratch!AP22)&lt;1,1,0))</f>
        <v>1</v>
      </c>
      <c r="AQ92" s="99">
        <f>IF(Model!AQ22="",0,IF(ABS(Model!AQ22-Scratch!AQ22)&lt;1,1,0))</f>
        <v>1</v>
      </c>
      <c r="AR92" s="99">
        <f>IF(Model!AR22="",0,IF(ABS(Model!AR22-Scratch!AR22)&lt;1,1,0))</f>
        <v>1</v>
      </c>
      <c r="AS92" s="99">
        <f>IF(Model!AS22="",0,IF(ABS(Model!AS22-Scratch!AS22)&lt;1,1,0))</f>
        <v>1</v>
      </c>
      <c r="AT92" s="99">
        <f>IF(Model!AT22="",0,IF(ABS(Model!AT22-Scratch!AT22)&lt;1,1,0))</f>
        <v>1</v>
      </c>
      <c r="AU92" s="99">
        <f>IF(Model!AU22="",0,IF(ABS(Model!AU22-Scratch!AU22)&lt;1,1,0))</f>
        <v>1</v>
      </c>
      <c r="AV92" s="99">
        <f>IF(Model!AV22="",0,IF(ABS(Model!AV22-Scratch!AV22)&lt;1,1,0))</f>
        <v>1</v>
      </c>
      <c r="AW92" s="99">
        <f>IF(Model!AW22="",0,IF(ABS(Model!AW22-Scratch!AW22)&lt;1,1,0))</f>
        <v>1</v>
      </c>
      <c r="AX92" s="99">
        <f>IF(Model!AX22="",0,IF(ABS(Model!AX22-Scratch!AX22)&lt;1,1,0))</f>
        <v>1</v>
      </c>
      <c r="AY92" s="99">
        <f>IF(Model!AY22="",0,IF(ABS(Model!AY22-Scratch!AY22)&lt;1,1,0))</f>
        <v>1</v>
      </c>
      <c r="AZ92" s="99">
        <f>IF(Model!AZ22="",0,IF(ABS(Model!AZ22-Scratch!AZ22)&lt;1,1,0))</f>
        <v>1</v>
      </c>
      <c r="BA92" s="99">
        <f>IF(Model!BA22="",0,IF(ABS(Model!BA22-Scratch!BA22)&lt;1,1,0))</f>
        <v>1</v>
      </c>
      <c r="BB92" s="99">
        <f>IF(Model!BB22="",0,IF(ABS(Model!BB22-Scratch!BB22)&lt;1,1,0))</f>
        <v>1</v>
      </c>
      <c r="BC92" s="99">
        <f>IF(Model!BC22="",0,IF(ABS(Model!BC22-Scratch!BC22)&lt;1,1,0))</f>
        <v>1</v>
      </c>
      <c r="BD92" s="99">
        <f>IF(Model!BD22="",0,IF(ABS(Model!BD22-Scratch!BD22)&lt;1,1,0))</f>
        <v>0</v>
      </c>
      <c r="BE92" s="99">
        <f>IF(Model!BE22="",0,IF(ABS(Model!BE22-Scratch!BE22)&lt;1,1,0))</f>
        <v>1</v>
      </c>
      <c r="BF92" s="129" t="s">
        <v>591</v>
      </c>
      <c r="BG92" s="129" t="s">
        <v>591</v>
      </c>
      <c r="BH92" s="99">
        <f>IF(Model!BH22="",0,IF(ABS(Model!BH22-Scratch!BH22)&lt;1,1,0))</f>
        <v>1</v>
      </c>
      <c r="BI92" s="99">
        <f>IF(Model!BI22="",0,IF(ABS(Model!BI22-Scratch!BI22)&lt;1,1,0))</f>
        <v>1</v>
      </c>
      <c r="BJ92" s="99">
        <f>IF(Model!BJ22="",0,IF(ABS(Model!BJ22-Scratch!BJ22)&lt;1,1,0))</f>
        <v>1</v>
      </c>
      <c r="BK92" s="99">
        <f>IF(Model!BK22="",0,IF(ABS(Model!BK22-Scratch!BK22)&lt;1,1,0))</f>
        <v>1</v>
      </c>
      <c r="BL92" s="99">
        <f>IF(Model!BL22="",0,IF(ABS(Model!BL22-Scratch!BL22)&lt;1,1,0))</f>
        <v>1</v>
      </c>
      <c r="BM92" s="99">
        <f>IF(Model!BM22="",0,IF(ABS(Model!BM22-Scratch!BM22)&lt;1,1,0))</f>
        <v>1</v>
      </c>
      <c r="BN92" s="99">
        <f>IF(Model!BN22="",0,IF(ABS(Model!BN22-Scratch!BN22)&lt;1,1,0))</f>
        <v>1</v>
      </c>
      <c r="BO92" s="99">
        <f>IF(Model!BO22="",0,IF(ABS(Model!BO22-Scratch!BO22)&lt;1,1,0))</f>
        <v>1</v>
      </c>
      <c r="BP92" s="99">
        <f>IF(Model!BP22="",0,IF(ABS(Model!BP22-Scratch!BP22)&lt;1,1,0))</f>
        <v>1</v>
      </c>
      <c r="BQ92" s="99">
        <f>IF(Model!BQ22="",0,IF(ABS(Model!BQ22-Scratch!BQ22)&lt;1,1,0))</f>
        <v>1</v>
      </c>
      <c r="BR92" s="99">
        <f>IF(Model!BR22="",0,IF(ABS(Model!BR22-Scratch!BR22)&lt;1,1,0))</f>
        <v>1</v>
      </c>
      <c r="BS92" s="99">
        <f>IF(Model!BS22="",0,IF(ABS(Model!BS22-Scratch!BS22)&lt;1,1,0))</f>
        <v>1</v>
      </c>
      <c r="BT92" s="99">
        <f>IF(Model!BT22="",0,IF(ABS(Model!BT22-Scratch!BT22)&lt;1,1,0))</f>
        <v>1</v>
      </c>
      <c r="BU92" s="99">
        <f>IF(Model!BU22="",0,IF(ABS(Model!BU22-Scratch!BU22)&lt;1,1,0))</f>
        <v>1</v>
      </c>
      <c r="BV92" s="99">
        <f>IF(Model!BV22="",0,IF(ABS(Model!BV22-Scratch!BV22)&lt;1,1,0))</f>
        <v>1</v>
      </c>
      <c r="BW92" s="99">
        <f>IF(Model!BW22="",0,IF(ABS(Model!BW22-Scratch!BW22)&lt;1,1,0))</f>
        <v>1</v>
      </c>
      <c r="BX92" s="99">
        <f>IF(Model!BX22="",0,IF(ABS(Model!BX22-Scratch!BX22)&lt;1,1,0))</f>
        <v>1</v>
      </c>
      <c r="BY92" s="99">
        <f>IF(Model!BY22="",0,IF(ABS(Model!BY22-Scratch!BY22)&lt;1,1,0))</f>
        <v>1</v>
      </c>
      <c r="BZ92" s="99">
        <f>IF(Model!BZ22="",0,IF(ABS(Model!BZ22-Scratch!BZ22)&lt;1,1,0))</f>
        <v>1</v>
      </c>
      <c r="CA92" s="99">
        <f>IF(Model!CA22="",0,IF(ABS(Model!CA22-Scratch!CA22)&lt;1,1,0))</f>
        <v>1</v>
      </c>
      <c r="CB92" s="99">
        <f>IF(Model!CB22="",0,IF(ABS(Model!CB22-Scratch!CB22)&lt;1,1,0))</f>
        <v>1</v>
      </c>
      <c r="CC92" s="99">
        <f>IF(Model!CC22="",0,IF(ABS(Model!CC22-Scratch!CC22)&lt;1,1,0))</f>
        <v>1</v>
      </c>
      <c r="CD92" s="99">
        <f>IF(Model!CD22="",0,IF(ABS(Model!CD22-Scratch!CD22)&lt;1,1,0))</f>
        <v>1</v>
      </c>
      <c r="CE92" s="99">
        <f>IF(Model!CE22="",0,IF(ABS(Model!CE22-Scratch!CE22)&lt;1,1,0))</f>
        <v>1</v>
      </c>
      <c r="CF92" s="99">
        <f>IF(Model!CF22="",0,IF(ABS(Model!CF22-Scratch!CF22)&lt;1,1,0))</f>
        <v>1</v>
      </c>
      <c r="CG92" s="129" t="s">
        <v>591</v>
      </c>
      <c r="CH92" s="129" t="s">
        <v>591</v>
      </c>
      <c r="CI92" s="99">
        <f>IF(Model!CI22="",0,IF(ABS(Model!CI22-Scratch!CI22)&lt;1,1,0))</f>
        <v>1</v>
      </c>
      <c r="CJ92" s="99">
        <f>IF(Model!CJ22="",0,IF(ABS(Model!CJ22-Scratch!CJ22)&lt;1,1,0))</f>
        <v>1</v>
      </c>
      <c r="CK92" s="99">
        <f>IF(Model!CK22="",0,IF(ABS(Model!CK22-Scratch!CK22)&lt;1,1,0))</f>
        <v>1</v>
      </c>
      <c r="CL92" s="99">
        <f>IF(Model!CL22="",0,IF(ABS(Model!CL22-Scratch!CL22)&lt;1,1,0))</f>
        <v>1</v>
      </c>
      <c r="CM92" s="99">
        <f>IF(Model!CM22="",0,IF(ABS(Model!CM22-Scratch!CM22)&lt;1,1,0))</f>
        <v>1</v>
      </c>
      <c r="CN92" s="99">
        <f>IF(Model!CN22="",0,IF(ABS(Model!CN22-Scratch!CN22)&lt;1,1,0))</f>
        <v>1</v>
      </c>
      <c r="CO92" s="99">
        <f>IF(Model!CO22="",0,IF(ABS(Model!CO22-Scratch!CO22)&lt;1,1,0))</f>
        <v>1</v>
      </c>
      <c r="CP92" s="99">
        <f>IF(Model!CP22="",0,IF(ABS(Model!CP22-Scratch!CP22)&lt;1,1,0))</f>
        <v>1</v>
      </c>
      <c r="CQ92" s="99">
        <f>IF(Model!CQ22="",0,IF(ABS(Model!CQ22-Scratch!CQ22)&lt;1,1,0))</f>
        <v>1</v>
      </c>
      <c r="CR92" s="99">
        <f>IF(Model!CR22="",0,IF(ABS(Model!CR22-Scratch!CR22)&lt;1,1,0))</f>
        <v>1</v>
      </c>
      <c r="CS92" s="99">
        <f>IF(Model!CS22="",0,IF(ABS(Model!CS22-Scratch!CS22)&lt;1,1,0))</f>
        <v>1</v>
      </c>
      <c r="CT92" s="99">
        <f>IF(Model!CT22="",0,IF(ABS(Model!CT22-Scratch!CT22)&lt;1,1,0))</f>
        <v>1</v>
      </c>
      <c r="CU92" s="99">
        <f>IF(Model!CU22="",0,IF(ABS(Model!CU22-Scratch!CU22)&lt;1,1,0))</f>
        <v>1</v>
      </c>
      <c r="CV92" s="99">
        <f>IF(Model!CV22="",0,IF(ABS(Model!CV22-Scratch!CV22)&lt;1,1,0))</f>
        <v>1</v>
      </c>
      <c r="CW92" s="99">
        <f>IF(Model!CW22="",0,IF(ABS(Model!CW22-Scratch!CW22)&lt;1,1,0))</f>
        <v>1</v>
      </c>
      <c r="CX92" s="99">
        <f>IF(Model!CX22="",0,IF(ABS(Model!CX22-Scratch!CX22)&lt;1,1,0))</f>
        <v>1</v>
      </c>
      <c r="CY92" s="99">
        <f>IF(Model!CY22="",0,IF(ABS(Model!CY22-Scratch!CY22)&lt;1,1,0))</f>
        <v>1</v>
      </c>
      <c r="CZ92" s="99">
        <f>IF(Model!CZ22="",0,IF(ABS(Model!CZ22-Scratch!CZ22)&lt;1,1,0))</f>
        <v>1</v>
      </c>
      <c r="DA92" s="99">
        <f>IF(Model!DA22="",0,IF(ABS(Model!DA22-Scratch!DA22)&lt;1,1,0))</f>
        <v>1</v>
      </c>
      <c r="DB92" s="99">
        <f>IF(Model!DB22="",0,IF(ABS(Model!DB22-Scratch!DB22)&lt;1,1,0))</f>
        <v>1</v>
      </c>
      <c r="DC92" s="99">
        <f>IF(Model!DC22="",0,IF(ABS(Model!DC22-Scratch!DC22)&lt;1,1,0))</f>
        <v>1</v>
      </c>
      <c r="DD92" s="99">
        <f>IF(Model!DD22="",0,IF(ABS(Model!DD22-Scratch!DD22)&lt;1,1,0))</f>
        <v>1</v>
      </c>
      <c r="DE92" s="99">
        <f>IF(Model!DE22="",0,IF(ABS(Model!DE22-Scratch!DE22)&lt;1,1,0))</f>
        <v>1</v>
      </c>
      <c r="DF92" s="99">
        <f>IF(Model!DF22="",0,IF(ABS(Model!DF22-Scratch!DF22)&lt;1,1,0))</f>
        <v>1</v>
      </c>
      <c r="DG92" s="99">
        <f>IF(Model!DG22="",0,IF(ABS(Model!DG22-Scratch!DG22)&lt;1,1,0))</f>
        <v>1</v>
      </c>
      <c r="DH92" s="129" t="s">
        <v>591</v>
      </c>
      <c r="DI92" s="129" t="s">
        <v>591</v>
      </c>
      <c r="DJ92" s="99">
        <f>IF(Model!DJ22="",0,IF(ABS(Model!DJ22-Scratch!DJ22)&lt;1,1,0))</f>
        <v>1</v>
      </c>
      <c r="DK92" s="99">
        <f>IF(Model!DK22="",0,IF(ABS(Model!DK22-Scratch!DK22)&lt;1,1,0))</f>
        <v>1</v>
      </c>
      <c r="DL92" s="99">
        <f>IF(Model!DL22="",0,IF(ABS(Model!DL22-Scratch!DL22)&lt;1,1,0))</f>
        <v>1</v>
      </c>
      <c r="DM92" s="99">
        <f>IF(Model!DM22="",0,IF(ABS(Model!DM22-Scratch!DM22)&lt;1,1,0))</f>
        <v>1</v>
      </c>
      <c r="DN92" s="99">
        <f>IF(Model!DN22="",0,IF(ABS(Model!DN22-Scratch!DN22)&lt;1,1,0))</f>
        <v>1</v>
      </c>
      <c r="DO92" s="99">
        <f>IF(Model!DO22="",0,IF(ABS(Model!DO22-Scratch!DO22)&lt;1,1,0))</f>
        <v>1</v>
      </c>
      <c r="DP92" s="99">
        <f>IF(Model!DP22="",0,IF(ABS(Model!DP22-Scratch!DP22)&lt;1,1,0))</f>
        <v>1</v>
      </c>
      <c r="DQ92" s="99">
        <f>IF(Model!DQ22="",0,IF(ABS(Model!DQ22-Scratch!DQ22)&lt;1,1,0))</f>
        <v>1</v>
      </c>
      <c r="DR92" s="99">
        <f>IF(Model!DR22="",0,IF(ABS(Model!DR22-Scratch!DR22)&lt;1,1,0))</f>
        <v>1</v>
      </c>
      <c r="DS92" s="99">
        <f>IF(Model!DS22="",0,IF(ABS(Model!DS22-Scratch!DS22)&lt;1,1,0))</f>
        <v>1</v>
      </c>
      <c r="DT92" s="99">
        <f>IF(Model!DT22="",0,IF(ABS(Model!DT22-Scratch!DT22)&lt;1,1,0))</f>
        <v>1</v>
      </c>
      <c r="DU92" s="99">
        <f>IF(Model!DU22="",0,IF(ABS(Model!DU22-Scratch!DU22)&lt;1,1,0))</f>
        <v>1</v>
      </c>
      <c r="DV92" s="99">
        <f>IF(Model!DV22="",0,IF(ABS(Model!DV22-Scratch!DV22)&lt;1,1,0))</f>
        <v>1</v>
      </c>
      <c r="DW92" s="99">
        <f>IF(Model!DW22="",0,IF(ABS(Model!DW22-Scratch!DW22)&lt;1,1,0))</f>
        <v>1</v>
      </c>
      <c r="DX92" s="99">
        <f>IF(Model!DX22="",0,IF(ABS(Model!DX22-Scratch!DX22)&lt;1,1,0))</f>
        <v>1</v>
      </c>
      <c r="DY92" s="99">
        <f>IF(Model!DY22="",0,IF(ABS(Model!DY22-Scratch!DY22)&lt;1,1,0))</f>
        <v>1</v>
      </c>
      <c r="DZ92" s="99">
        <f>IF(Model!DZ22="",0,IF(ABS(Model!DZ22-Scratch!DZ22)&lt;1,1,0))</f>
        <v>1</v>
      </c>
      <c r="EA92" s="99">
        <f>IF(Model!EA22="",0,IF(ABS(Model!EA22-Scratch!EA22)&lt;1,1,0))</f>
        <v>1</v>
      </c>
      <c r="EB92" s="99">
        <f>IF(Model!EB22="",0,IF(ABS(Model!EB22-Scratch!EB22)&lt;1,1,0))</f>
        <v>1</v>
      </c>
      <c r="EC92" s="99">
        <f>IF(Model!EC22="",0,IF(ABS(Model!EC22-Scratch!EC22)&lt;1,1,0))</f>
        <v>1</v>
      </c>
      <c r="ED92" s="99">
        <f>IF(Model!ED22="",0,IF(ABS(Model!ED22-Scratch!ED22)&lt;1,1,0))</f>
        <v>1</v>
      </c>
      <c r="EE92" s="99">
        <f>IF(Model!EE22="",0,IF(ABS(Model!EE22-Scratch!EE22)&lt;1,1,0))</f>
        <v>1</v>
      </c>
      <c r="EF92" s="99">
        <f>IF(Model!EF22="",0,IF(ABS(Model!EF22-Scratch!EF22)&lt;1,1,0))</f>
        <v>1</v>
      </c>
      <c r="EG92" s="99">
        <f>IF(Model!EG22="",0,IF(ABS(Model!EG22-Scratch!EG22)&lt;1,1,0))</f>
        <v>1</v>
      </c>
      <c r="EH92" s="99">
        <f>IF(Model!EH22="",0,IF(ABS(Model!EH22-Scratch!EH22)&lt;1,1,0))</f>
        <v>1</v>
      </c>
      <c r="EI92" s="129" t="s">
        <v>591</v>
      </c>
      <c r="EJ92" s="129" t="s">
        <v>591</v>
      </c>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row>
    <row r="93" spans="2:165">
      <c r="B93" s="99">
        <f>IF(Model!B23="",0,IF(ABS(Model!B23-Scratch!B23)&lt;1,1,0))</f>
        <v>1</v>
      </c>
      <c r="C93" s="99">
        <f ca="1">IF(Model!C23="",0,IF(ABS(Model!C23-Scratch!C23)&lt;1,1,0))</f>
        <v>1</v>
      </c>
      <c r="D93" s="129" t="s">
        <v>591</v>
      </c>
      <c r="E93" s="99">
        <f>IF(Model!E23="",0,IF(ABS(Model!E23-Scratch!E23)&lt;1,1,0))</f>
        <v>1</v>
      </c>
      <c r="F93" s="99">
        <f>IF(Model!F23="",0,IF(ABS(Model!F23-Scratch!F23)&lt;1,1,0))</f>
        <v>1</v>
      </c>
      <c r="G93" s="99">
        <f>IF(Model!G23="",0,IF(ABS(Model!G23-Scratch!G23)&lt;1,1,0))</f>
        <v>1</v>
      </c>
      <c r="H93" s="99">
        <f>IF(Model!H23="",0,IF(ABS(Model!H23-Scratch!H23)&lt;1,1,0))</f>
        <v>1</v>
      </c>
      <c r="I93" s="99">
        <f>IF(Model!I23=Scratch!I23,1,0)</f>
        <v>1</v>
      </c>
      <c r="J93" s="129" t="s">
        <v>591</v>
      </c>
      <c r="K93" s="99">
        <f>IF(Model!K23="",0,IF(ABS(Model!K23-Scratch!K23)&lt;1,1,0))</f>
        <v>1</v>
      </c>
      <c r="L93" s="99">
        <f>IF(Model!L23=Scratch!L23,1,0)</f>
        <v>1</v>
      </c>
      <c r="M93" s="99">
        <f>IFERROR(IF(Model!M23=Scratch!M23,1,0),0)</f>
        <v>1</v>
      </c>
      <c r="N93" s="99">
        <f>IFERROR(IF(Model!N23=Scratch!N23,1,0),0)</f>
        <v>1</v>
      </c>
      <c r="O93" s="99">
        <f>IFERROR(IF(Model!O23=Scratch!O23,1,0),0)</f>
        <v>1</v>
      </c>
      <c r="P93" s="99">
        <f>IFERROR(IF(Model!P23=Scratch!P23,1,0),0)</f>
        <v>1</v>
      </c>
      <c r="Q93" s="129" t="s">
        <v>591</v>
      </c>
      <c r="R93" s="99">
        <f>IF(Model!R23="",0,IF(ABS(Model!R23-Scratch!R23)&lt;1,1,0))</f>
        <v>1</v>
      </c>
      <c r="S93" s="99">
        <f>IF(Model!S23="",0,IF(ABS(Model!S23-Scratch!S23)&lt;1,1,0))</f>
        <v>1</v>
      </c>
      <c r="T93" s="99">
        <f>IF(Model!T23="",0,IF(ABS(Model!T23-Scratch!T23)&lt;1,1,0))</f>
        <v>1</v>
      </c>
      <c r="U93" s="99">
        <f>IF(Model!U23="",0,IF(ABS(Model!U23-Scratch!U23)&lt;1,1,0))</f>
        <v>1</v>
      </c>
      <c r="V93" s="99">
        <f>IF(Model!V23="",0,IF(ABS(Model!V23-Scratch!V23)&lt;1,1,0))</f>
        <v>1</v>
      </c>
      <c r="W93" s="129" t="s">
        <v>591</v>
      </c>
      <c r="X93" s="99">
        <f>IF(Model!X23="",0,IF(ABS(Model!X23-Scratch!X23)&lt;1,1,0))</f>
        <v>1</v>
      </c>
      <c r="Y93" s="99">
        <f>IF(Model!Y23="",0,IF(ABS(Model!Y23-Scratch!Y23)&lt;1,1,0))</f>
        <v>1</v>
      </c>
      <c r="Z93" s="99">
        <f>IF(Model!Z23="",0,IF(ABS(Model!Z23-Scratch!Z23)&lt;1,1,0))</f>
        <v>1</v>
      </c>
      <c r="AA93" s="99">
        <f>IF(Model!AA23="",0,IF(ABS(Model!AA23-Scratch!AA23)&lt;1,1,0))</f>
        <v>1</v>
      </c>
      <c r="AB93" s="99">
        <f>IF(Model!AB23="",0,IF(ABS(Model!AB23-Scratch!AB23)&lt;1,1,0))</f>
        <v>1</v>
      </c>
      <c r="AC93" s="129" t="s">
        <v>591</v>
      </c>
      <c r="AD93" s="129" t="s">
        <v>591</v>
      </c>
      <c r="AE93" s="99">
        <f>IF(Model!AE23="",0,IF(ABS(Model!AE23-Scratch!AE23)&lt;1,1,0))</f>
        <v>1</v>
      </c>
      <c r="AF93" s="99">
        <f>IF(Model!AF23="",0,IF(ABS(Model!AF23-Scratch!AF23)&lt;1,1,0))</f>
        <v>1</v>
      </c>
      <c r="AG93" s="99">
        <f>IF(Model!AG23="",0,IF(ABS(Model!AG23-Scratch!AG23)&lt;1,1,0))</f>
        <v>1</v>
      </c>
      <c r="AH93" s="99">
        <f>IF(Model!AH23="",0,IF(ABS(Model!AH23-Scratch!AH23)&lt;1,1,0))</f>
        <v>1</v>
      </c>
      <c r="AI93" s="99">
        <f>IF(Model!AI23="",0,IF(ABS(Model!AI23-Scratch!AI23)&lt;1,1,0))</f>
        <v>1</v>
      </c>
      <c r="AJ93" s="99">
        <f>IF(Model!AJ23="",0,IF(ABS(Model!AJ23-Scratch!AJ23)&lt;1,1,0))</f>
        <v>1</v>
      </c>
      <c r="AK93" s="99">
        <f>IF(Model!AK23="",0,IF(ABS(Model!AK23-Scratch!AK23)&lt;1,1,0))</f>
        <v>1</v>
      </c>
      <c r="AL93" s="99">
        <f>IF(Model!AL23="",0,IF(ABS(Model!AL23-Scratch!AL23)&lt;1,1,0))</f>
        <v>1</v>
      </c>
      <c r="AM93" s="99">
        <f>IF(Model!AM23="",0,IF(ABS(Model!AM23-Scratch!AM23)&lt;1,1,0))</f>
        <v>1</v>
      </c>
      <c r="AN93" s="99">
        <f>IF(Model!AN23="",0,IF(ABS(Model!AN23-Scratch!AN23)&lt;1,1,0))</f>
        <v>1</v>
      </c>
      <c r="AO93" s="99">
        <f>IF(Model!AO23="",0,IF(ABS(Model!AO23-Scratch!AO23)&lt;1,1,0))</f>
        <v>1</v>
      </c>
      <c r="AP93" s="99">
        <f>IF(Model!AP23="",0,IF(ABS(Model!AP23-Scratch!AP23)&lt;1,1,0))</f>
        <v>1</v>
      </c>
      <c r="AQ93" s="99">
        <f>IF(Model!AQ23="",0,IF(ABS(Model!AQ23-Scratch!AQ23)&lt;1,1,0))</f>
        <v>1</v>
      </c>
      <c r="AR93" s="99">
        <f>IF(Model!AR23="",0,IF(ABS(Model!AR23-Scratch!AR23)&lt;1,1,0))</f>
        <v>1</v>
      </c>
      <c r="AS93" s="99">
        <f>IF(Model!AS23="",0,IF(ABS(Model!AS23-Scratch!AS23)&lt;1,1,0))</f>
        <v>1</v>
      </c>
      <c r="AT93" s="99">
        <f>IF(Model!AT23="",0,IF(ABS(Model!AT23-Scratch!AT23)&lt;1,1,0))</f>
        <v>1</v>
      </c>
      <c r="AU93" s="99">
        <f>IF(Model!AU23="",0,IF(ABS(Model!AU23-Scratch!AU23)&lt;1,1,0))</f>
        <v>1</v>
      </c>
      <c r="AV93" s="99">
        <f>IF(Model!AV23="",0,IF(ABS(Model!AV23-Scratch!AV23)&lt;1,1,0))</f>
        <v>1</v>
      </c>
      <c r="AW93" s="99">
        <f>IF(Model!AW23="",0,IF(ABS(Model!AW23-Scratch!AW23)&lt;1,1,0))</f>
        <v>1</v>
      </c>
      <c r="AX93" s="99">
        <f>IF(Model!AX23="",0,IF(ABS(Model!AX23-Scratch!AX23)&lt;1,1,0))</f>
        <v>1</v>
      </c>
      <c r="AY93" s="99">
        <f>IF(Model!AY23="",0,IF(ABS(Model!AY23-Scratch!AY23)&lt;1,1,0))</f>
        <v>1</v>
      </c>
      <c r="AZ93" s="99">
        <f>IF(Model!AZ23="",0,IF(ABS(Model!AZ23-Scratch!AZ23)&lt;1,1,0))</f>
        <v>1</v>
      </c>
      <c r="BA93" s="99">
        <f>IF(Model!BA23="",0,IF(ABS(Model!BA23-Scratch!BA23)&lt;1,1,0))</f>
        <v>1</v>
      </c>
      <c r="BB93" s="99">
        <f>IF(Model!BB23="",0,IF(ABS(Model!BB23-Scratch!BB23)&lt;1,1,0))</f>
        <v>1</v>
      </c>
      <c r="BC93" s="99">
        <f>IF(Model!BC23="",0,IF(ABS(Model!BC23-Scratch!BC23)&lt;1,1,0))</f>
        <v>1</v>
      </c>
      <c r="BD93" s="99">
        <f>IF(Model!BD23="",0,IF(ABS(Model!BD23-Scratch!BD23)&lt;1,1,0))</f>
        <v>0</v>
      </c>
      <c r="BE93" s="99">
        <f>IF(Model!BE23="",0,IF(ABS(Model!BE23-Scratch!BE23)&lt;1,1,0))</f>
        <v>1</v>
      </c>
      <c r="BF93" s="129" t="s">
        <v>591</v>
      </c>
      <c r="BG93" s="129" t="s">
        <v>591</v>
      </c>
      <c r="BH93" s="99">
        <f>IF(Model!BH23="",0,IF(ABS(Model!BH23-Scratch!BH23)&lt;1,1,0))</f>
        <v>1</v>
      </c>
      <c r="BI93" s="99">
        <f>IF(Model!BI23="",0,IF(ABS(Model!BI23-Scratch!BI23)&lt;1,1,0))</f>
        <v>1</v>
      </c>
      <c r="BJ93" s="99">
        <f>IF(Model!BJ23="",0,IF(ABS(Model!BJ23-Scratch!BJ23)&lt;1,1,0))</f>
        <v>1</v>
      </c>
      <c r="BK93" s="99">
        <f>IF(Model!BK23="",0,IF(ABS(Model!BK23-Scratch!BK23)&lt;1,1,0))</f>
        <v>1</v>
      </c>
      <c r="BL93" s="99">
        <f>IF(Model!BL23="",0,IF(ABS(Model!BL23-Scratch!BL23)&lt;1,1,0))</f>
        <v>1</v>
      </c>
      <c r="BM93" s="99">
        <f>IF(Model!BM23="",0,IF(ABS(Model!BM23-Scratch!BM23)&lt;1,1,0))</f>
        <v>1</v>
      </c>
      <c r="BN93" s="99">
        <f>IF(Model!BN23="",0,IF(ABS(Model!BN23-Scratch!BN23)&lt;1,1,0))</f>
        <v>1</v>
      </c>
      <c r="BO93" s="99">
        <f>IF(Model!BO23="",0,IF(ABS(Model!BO23-Scratch!BO23)&lt;1,1,0))</f>
        <v>1</v>
      </c>
      <c r="BP93" s="99">
        <f>IF(Model!BP23="",0,IF(ABS(Model!BP23-Scratch!BP23)&lt;1,1,0))</f>
        <v>1</v>
      </c>
      <c r="BQ93" s="99">
        <f>IF(Model!BQ23="",0,IF(ABS(Model!BQ23-Scratch!BQ23)&lt;1,1,0))</f>
        <v>1</v>
      </c>
      <c r="BR93" s="99">
        <f>IF(Model!BR23="",0,IF(ABS(Model!BR23-Scratch!BR23)&lt;1,1,0))</f>
        <v>1</v>
      </c>
      <c r="BS93" s="99">
        <f>IF(Model!BS23="",0,IF(ABS(Model!BS23-Scratch!BS23)&lt;1,1,0))</f>
        <v>1</v>
      </c>
      <c r="BT93" s="99">
        <f>IF(Model!BT23="",0,IF(ABS(Model!BT23-Scratch!BT23)&lt;1,1,0))</f>
        <v>1</v>
      </c>
      <c r="BU93" s="99">
        <f>IF(Model!BU23="",0,IF(ABS(Model!BU23-Scratch!BU23)&lt;1,1,0))</f>
        <v>1</v>
      </c>
      <c r="BV93" s="99">
        <f>IF(Model!BV23="",0,IF(ABS(Model!BV23-Scratch!BV23)&lt;1,1,0))</f>
        <v>1</v>
      </c>
      <c r="BW93" s="99">
        <f>IF(Model!BW23="",0,IF(ABS(Model!BW23-Scratch!BW23)&lt;1,1,0))</f>
        <v>1</v>
      </c>
      <c r="BX93" s="99">
        <f>IF(Model!BX23="",0,IF(ABS(Model!BX23-Scratch!BX23)&lt;1,1,0))</f>
        <v>1</v>
      </c>
      <c r="BY93" s="99">
        <f>IF(Model!BY23="",0,IF(ABS(Model!BY23-Scratch!BY23)&lt;1,1,0))</f>
        <v>1</v>
      </c>
      <c r="BZ93" s="99">
        <f>IF(Model!BZ23="",0,IF(ABS(Model!BZ23-Scratch!BZ23)&lt;1,1,0))</f>
        <v>1</v>
      </c>
      <c r="CA93" s="99">
        <f>IF(Model!CA23="",0,IF(ABS(Model!CA23-Scratch!CA23)&lt;1,1,0))</f>
        <v>1</v>
      </c>
      <c r="CB93" s="99">
        <f>IF(Model!CB23="",0,IF(ABS(Model!CB23-Scratch!CB23)&lt;1,1,0))</f>
        <v>1</v>
      </c>
      <c r="CC93" s="99">
        <f>IF(Model!CC23="",0,IF(ABS(Model!CC23-Scratch!CC23)&lt;1,1,0))</f>
        <v>1</v>
      </c>
      <c r="CD93" s="99">
        <f>IF(Model!CD23="",0,IF(ABS(Model!CD23-Scratch!CD23)&lt;1,1,0))</f>
        <v>1</v>
      </c>
      <c r="CE93" s="99">
        <f>IF(Model!CE23="",0,IF(ABS(Model!CE23-Scratch!CE23)&lt;1,1,0))</f>
        <v>1</v>
      </c>
      <c r="CF93" s="99">
        <f>IF(Model!CF23="",0,IF(ABS(Model!CF23-Scratch!CF23)&lt;1,1,0))</f>
        <v>1</v>
      </c>
      <c r="CG93" s="129" t="s">
        <v>591</v>
      </c>
      <c r="CH93" s="129" t="s">
        <v>591</v>
      </c>
      <c r="CI93" s="99">
        <f>IF(Model!CI23="",0,IF(ABS(Model!CI23-Scratch!CI23)&lt;1,1,0))</f>
        <v>1</v>
      </c>
      <c r="CJ93" s="99">
        <f>IF(Model!CJ23="",0,IF(ABS(Model!CJ23-Scratch!CJ23)&lt;1,1,0))</f>
        <v>1</v>
      </c>
      <c r="CK93" s="99">
        <f>IF(Model!CK23="",0,IF(ABS(Model!CK23-Scratch!CK23)&lt;1,1,0))</f>
        <v>1</v>
      </c>
      <c r="CL93" s="99">
        <f>IF(Model!CL23="",0,IF(ABS(Model!CL23-Scratch!CL23)&lt;1,1,0))</f>
        <v>1</v>
      </c>
      <c r="CM93" s="99">
        <f>IF(Model!CM23="",0,IF(ABS(Model!CM23-Scratch!CM23)&lt;1,1,0))</f>
        <v>1</v>
      </c>
      <c r="CN93" s="99">
        <f>IF(Model!CN23="",0,IF(ABS(Model!CN23-Scratch!CN23)&lt;1,1,0))</f>
        <v>1</v>
      </c>
      <c r="CO93" s="99">
        <f>IF(Model!CO23="",0,IF(ABS(Model!CO23-Scratch!CO23)&lt;1,1,0))</f>
        <v>1</v>
      </c>
      <c r="CP93" s="99">
        <f>IF(Model!CP23="",0,IF(ABS(Model!CP23-Scratch!CP23)&lt;1,1,0))</f>
        <v>1</v>
      </c>
      <c r="CQ93" s="99">
        <f>IF(Model!CQ23="",0,IF(ABS(Model!CQ23-Scratch!CQ23)&lt;1,1,0))</f>
        <v>1</v>
      </c>
      <c r="CR93" s="99">
        <f>IF(Model!CR23="",0,IF(ABS(Model!CR23-Scratch!CR23)&lt;1,1,0))</f>
        <v>1</v>
      </c>
      <c r="CS93" s="99">
        <f>IF(Model!CS23="",0,IF(ABS(Model!CS23-Scratch!CS23)&lt;1,1,0))</f>
        <v>1</v>
      </c>
      <c r="CT93" s="99">
        <f>IF(Model!CT23="",0,IF(ABS(Model!CT23-Scratch!CT23)&lt;1,1,0))</f>
        <v>1</v>
      </c>
      <c r="CU93" s="99">
        <f>IF(Model!CU23="",0,IF(ABS(Model!CU23-Scratch!CU23)&lt;1,1,0))</f>
        <v>1</v>
      </c>
      <c r="CV93" s="99">
        <f>IF(Model!CV23="",0,IF(ABS(Model!CV23-Scratch!CV23)&lt;1,1,0))</f>
        <v>1</v>
      </c>
      <c r="CW93" s="99">
        <f>IF(Model!CW23="",0,IF(ABS(Model!CW23-Scratch!CW23)&lt;1,1,0))</f>
        <v>1</v>
      </c>
      <c r="CX93" s="99">
        <f>IF(Model!CX23="",0,IF(ABS(Model!CX23-Scratch!CX23)&lt;1,1,0))</f>
        <v>1</v>
      </c>
      <c r="CY93" s="99">
        <f>IF(Model!CY23="",0,IF(ABS(Model!CY23-Scratch!CY23)&lt;1,1,0))</f>
        <v>1</v>
      </c>
      <c r="CZ93" s="99">
        <f>IF(Model!CZ23="",0,IF(ABS(Model!CZ23-Scratch!CZ23)&lt;1,1,0))</f>
        <v>1</v>
      </c>
      <c r="DA93" s="99">
        <f>IF(Model!DA23="",0,IF(ABS(Model!DA23-Scratch!DA23)&lt;1,1,0))</f>
        <v>1</v>
      </c>
      <c r="DB93" s="99">
        <f>IF(Model!DB23="",0,IF(ABS(Model!DB23-Scratch!DB23)&lt;1,1,0))</f>
        <v>1</v>
      </c>
      <c r="DC93" s="99">
        <f>IF(Model!DC23="",0,IF(ABS(Model!DC23-Scratch!DC23)&lt;1,1,0))</f>
        <v>1</v>
      </c>
      <c r="DD93" s="99">
        <f>IF(Model!DD23="",0,IF(ABS(Model!DD23-Scratch!DD23)&lt;1,1,0))</f>
        <v>1</v>
      </c>
      <c r="DE93" s="99">
        <f>IF(Model!DE23="",0,IF(ABS(Model!DE23-Scratch!DE23)&lt;1,1,0))</f>
        <v>1</v>
      </c>
      <c r="DF93" s="99">
        <f>IF(Model!DF23="",0,IF(ABS(Model!DF23-Scratch!DF23)&lt;1,1,0))</f>
        <v>1</v>
      </c>
      <c r="DG93" s="99">
        <f>IF(Model!DG23="",0,IF(ABS(Model!DG23-Scratch!DG23)&lt;1,1,0))</f>
        <v>1</v>
      </c>
      <c r="DH93" s="129" t="s">
        <v>591</v>
      </c>
      <c r="DI93" s="129" t="s">
        <v>591</v>
      </c>
      <c r="DJ93" s="99">
        <f>IF(Model!DJ23="",0,IF(ABS(Model!DJ23-Scratch!DJ23)&lt;1,1,0))</f>
        <v>1</v>
      </c>
      <c r="DK93" s="99">
        <f>IF(Model!DK23="",0,IF(ABS(Model!DK23-Scratch!DK23)&lt;1,1,0))</f>
        <v>1</v>
      </c>
      <c r="DL93" s="99">
        <f>IF(Model!DL23="",0,IF(ABS(Model!DL23-Scratch!DL23)&lt;1,1,0))</f>
        <v>1</v>
      </c>
      <c r="DM93" s="99">
        <f>IF(Model!DM23="",0,IF(ABS(Model!DM23-Scratch!DM23)&lt;1,1,0))</f>
        <v>1</v>
      </c>
      <c r="DN93" s="99">
        <f>IF(Model!DN23="",0,IF(ABS(Model!DN23-Scratch!DN23)&lt;1,1,0))</f>
        <v>1</v>
      </c>
      <c r="DO93" s="99">
        <f>IF(Model!DO23="",0,IF(ABS(Model!DO23-Scratch!DO23)&lt;1,1,0))</f>
        <v>1</v>
      </c>
      <c r="DP93" s="99">
        <f>IF(Model!DP23="",0,IF(ABS(Model!DP23-Scratch!DP23)&lt;1,1,0))</f>
        <v>1</v>
      </c>
      <c r="DQ93" s="99">
        <f>IF(Model!DQ23="",0,IF(ABS(Model!DQ23-Scratch!DQ23)&lt;1,1,0))</f>
        <v>1</v>
      </c>
      <c r="DR93" s="99">
        <f>IF(Model!DR23="",0,IF(ABS(Model!DR23-Scratch!DR23)&lt;1,1,0))</f>
        <v>1</v>
      </c>
      <c r="DS93" s="99">
        <f>IF(Model!DS23="",0,IF(ABS(Model!DS23-Scratch!DS23)&lt;1,1,0))</f>
        <v>1</v>
      </c>
      <c r="DT93" s="99">
        <f>IF(Model!DT23="",0,IF(ABS(Model!DT23-Scratch!DT23)&lt;1,1,0))</f>
        <v>1</v>
      </c>
      <c r="DU93" s="99">
        <f>IF(Model!DU23="",0,IF(ABS(Model!DU23-Scratch!DU23)&lt;1,1,0))</f>
        <v>1</v>
      </c>
      <c r="DV93" s="99">
        <f>IF(Model!DV23="",0,IF(ABS(Model!DV23-Scratch!DV23)&lt;1,1,0))</f>
        <v>1</v>
      </c>
      <c r="DW93" s="99">
        <f>IF(Model!DW23="",0,IF(ABS(Model!DW23-Scratch!DW23)&lt;1,1,0))</f>
        <v>1</v>
      </c>
      <c r="DX93" s="99">
        <f>IF(Model!DX23="",0,IF(ABS(Model!DX23-Scratch!DX23)&lt;1,1,0))</f>
        <v>1</v>
      </c>
      <c r="DY93" s="99">
        <f>IF(Model!DY23="",0,IF(ABS(Model!DY23-Scratch!DY23)&lt;1,1,0))</f>
        <v>1</v>
      </c>
      <c r="DZ93" s="99">
        <f>IF(Model!DZ23="",0,IF(ABS(Model!DZ23-Scratch!DZ23)&lt;1,1,0))</f>
        <v>1</v>
      </c>
      <c r="EA93" s="99">
        <f>IF(Model!EA23="",0,IF(ABS(Model!EA23-Scratch!EA23)&lt;1,1,0))</f>
        <v>1</v>
      </c>
      <c r="EB93" s="99">
        <f>IF(Model!EB23="",0,IF(ABS(Model!EB23-Scratch!EB23)&lt;1,1,0))</f>
        <v>1</v>
      </c>
      <c r="EC93" s="99">
        <f>IF(Model!EC23="",0,IF(ABS(Model!EC23-Scratch!EC23)&lt;1,1,0))</f>
        <v>1</v>
      </c>
      <c r="ED93" s="99">
        <f>IF(Model!ED23="",0,IF(ABS(Model!ED23-Scratch!ED23)&lt;1,1,0))</f>
        <v>1</v>
      </c>
      <c r="EE93" s="99">
        <f>IF(Model!EE23="",0,IF(ABS(Model!EE23-Scratch!EE23)&lt;1,1,0))</f>
        <v>1</v>
      </c>
      <c r="EF93" s="99">
        <f>IF(Model!EF23="",0,IF(ABS(Model!EF23-Scratch!EF23)&lt;1,1,0))</f>
        <v>1</v>
      </c>
      <c r="EG93" s="99">
        <f>IF(Model!EG23="",0,IF(ABS(Model!EG23-Scratch!EG23)&lt;1,1,0))</f>
        <v>1</v>
      </c>
      <c r="EH93" s="99">
        <f>IF(Model!EH23="",0,IF(ABS(Model!EH23-Scratch!EH23)&lt;1,1,0))</f>
        <v>1</v>
      </c>
      <c r="EI93" s="129" t="s">
        <v>591</v>
      </c>
      <c r="EJ93" s="129" t="s">
        <v>591</v>
      </c>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row>
    <row r="94" spans="2:165">
      <c r="B94" s="99">
        <f>IF(Model!B24="",0,IF(ABS(Model!B24-Scratch!B24)&lt;1,1,0))</f>
        <v>1</v>
      </c>
      <c r="C94" s="99">
        <f ca="1">IF(Model!C24="",0,IF(ABS(Model!C24-Scratch!C24)&lt;1,1,0))</f>
        <v>1</v>
      </c>
      <c r="D94" s="129" t="s">
        <v>591</v>
      </c>
      <c r="E94" s="99">
        <f>IF(Model!E24="",0,IF(ABS(Model!E24-Scratch!E24)&lt;1,1,0))</f>
        <v>1</v>
      </c>
      <c r="F94" s="99">
        <f>IF(Model!F24="",0,IF(ABS(Model!F24-Scratch!F24)&lt;1,1,0))</f>
        <v>1</v>
      </c>
      <c r="G94" s="99">
        <f>IF(Model!G24="",0,IF(ABS(Model!G24-Scratch!G24)&lt;1,1,0))</f>
        <v>1</v>
      </c>
      <c r="H94" s="99">
        <f>IF(Model!H24="",0,IF(ABS(Model!H24-Scratch!H24)&lt;1,1,0))</f>
        <v>1</v>
      </c>
      <c r="I94" s="99">
        <f>IF(Model!I24=Scratch!I24,1,0)</f>
        <v>1</v>
      </c>
      <c r="J94" s="129" t="s">
        <v>591</v>
      </c>
      <c r="K94" s="99">
        <f>IF(Model!K24="",0,IF(ABS(Model!K24-Scratch!K24)&lt;1,1,0))</f>
        <v>1</v>
      </c>
      <c r="L94" s="99">
        <f>IF(Model!L24=Scratch!L24,1,0)</f>
        <v>1</v>
      </c>
      <c r="M94" s="99">
        <f>IFERROR(IF(Model!M24=Scratch!M24,1,0),0)</f>
        <v>1</v>
      </c>
      <c r="N94" s="99">
        <f>IFERROR(IF(Model!N24=Scratch!N24,1,0),0)</f>
        <v>1</v>
      </c>
      <c r="O94" s="99">
        <f>IFERROR(IF(Model!O24=Scratch!O24,1,0),0)</f>
        <v>1</v>
      </c>
      <c r="P94" s="99">
        <f>IFERROR(IF(Model!P24=Scratch!P24,1,0),0)</f>
        <v>1</v>
      </c>
      <c r="Q94" s="129" t="s">
        <v>591</v>
      </c>
      <c r="R94" s="99">
        <f>IF(Model!R24="",0,IF(ABS(Model!R24-Scratch!R24)&lt;1,1,0))</f>
        <v>1</v>
      </c>
      <c r="S94" s="99">
        <f>IF(Model!S24="",0,IF(ABS(Model!S24-Scratch!S24)&lt;1,1,0))</f>
        <v>1</v>
      </c>
      <c r="T94" s="99">
        <f>IF(Model!T24="",0,IF(ABS(Model!T24-Scratch!T24)&lt;1,1,0))</f>
        <v>1</v>
      </c>
      <c r="U94" s="99">
        <f>IF(Model!U24="",0,IF(ABS(Model!U24-Scratch!U24)&lt;1,1,0))</f>
        <v>1</v>
      </c>
      <c r="V94" s="99">
        <f>IF(Model!V24="",0,IF(ABS(Model!V24-Scratch!V24)&lt;1,1,0))</f>
        <v>1</v>
      </c>
      <c r="W94" s="129" t="s">
        <v>591</v>
      </c>
      <c r="X94" s="99">
        <f>IF(Model!X24="",0,IF(ABS(Model!X24-Scratch!X24)&lt;1,1,0))</f>
        <v>1</v>
      </c>
      <c r="Y94" s="99">
        <f>IF(Model!Y24="",0,IF(ABS(Model!Y24-Scratch!Y24)&lt;1,1,0))</f>
        <v>1</v>
      </c>
      <c r="Z94" s="99">
        <f>IF(Model!Z24="",0,IF(ABS(Model!Z24-Scratch!Z24)&lt;1,1,0))</f>
        <v>1</v>
      </c>
      <c r="AA94" s="99">
        <f>IF(Model!AA24="",0,IF(ABS(Model!AA24-Scratch!AA24)&lt;1,1,0))</f>
        <v>1</v>
      </c>
      <c r="AB94" s="99">
        <f>IF(Model!AB24="",0,IF(ABS(Model!AB24-Scratch!AB24)&lt;1,1,0))</f>
        <v>1</v>
      </c>
      <c r="AC94" s="129" t="s">
        <v>591</v>
      </c>
      <c r="AD94" s="129" t="s">
        <v>591</v>
      </c>
      <c r="AE94" s="99">
        <f>IF(Model!AE24="",0,IF(ABS(Model!AE24-Scratch!AE24)&lt;1,1,0))</f>
        <v>1</v>
      </c>
      <c r="AF94" s="99">
        <f>IF(Model!AF24="",0,IF(ABS(Model!AF24-Scratch!AF24)&lt;1,1,0))</f>
        <v>1</v>
      </c>
      <c r="AG94" s="99">
        <f>IF(Model!AG24="",0,IF(ABS(Model!AG24-Scratch!AG24)&lt;1,1,0))</f>
        <v>1</v>
      </c>
      <c r="AH94" s="99">
        <f>IF(Model!AH24="",0,IF(ABS(Model!AH24-Scratch!AH24)&lt;1,1,0))</f>
        <v>1</v>
      </c>
      <c r="AI94" s="99">
        <f>IF(Model!AI24="",0,IF(ABS(Model!AI24-Scratch!AI24)&lt;1,1,0))</f>
        <v>1</v>
      </c>
      <c r="AJ94" s="99">
        <f>IF(Model!AJ24="",0,IF(ABS(Model!AJ24-Scratch!AJ24)&lt;1,1,0))</f>
        <v>1</v>
      </c>
      <c r="AK94" s="99">
        <f>IF(Model!AK24="",0,IF(ABS(Model!AK24-Scratch!AK24)&lt;1,1,0))</f>
        <v>1</v>
      </c>
      <c r="AL94" s="99">
        <f>IF(Model!AL24="",0,IF(ABS(Model!AL24-Scratch!AL24)&lt;1,1,0))</f>
        <v>1</v>
      </c>
      <c r="AM94" s="99">
        <f>IF(Model!AM24="",0,IF(ABS(Model!AM24-Scratch!AM24)&lt;1,1,0))</f>
        <v>1</v>
      </c>
      <c r="AN94" s="99">
        <f>IF(Model!AN24="",0,IF(ABS(Model!AN24-Scratch!AN24)&lt;1,1,0))</f>
        <v>1</v>
      </c>
      <c r="AO94" s="99">
        <f>IF(Model!AO24="",0,IF(ABS(Model!AO24-Scratch!AO24)&lt;1,1,0))</f>
        <v>1</v>
      </c>
      <c r="AP94" s="99">
        <f>IF(Model!AP24="",0,IF(ABS(Model!AP24-Scratch!AP24)&lt;1,1,0))</f>
        <v>1</v>
      </c>
      <c r="AQ94" s="99">
        <f>IF(Model!AQ24="",0,IF(ABS(Model!AQ24-Scratch!AQ24)&lt;1,1,0))</f>
        <v>1</v>
      </c>
      <c r="AR94" s="99">
        <f>IF(Model!AR24="",0,IF(ABS(Model!AR24-Scratch!AR24)&lt;1,1,0))</f>
        <v>1</v>
      </c>
      <c r="AS94" s="99">
        <f>IF(Model!AS24="",0,IF(ABS(Model!AS24-Scratch!AS24)&lt;1,1,0))</f>
        <v>1</v>
      </c>
      <c r="AT94" s="99">
        <f>IF(Model!AT24="",0,IF(ABS(Model!AT24-Scratch!AT24)&lt;1,1,0))</f>
        <v>1</v>
      </c>
      <c r="AU94" s="99">
        <f>IF(Model!AU24="",0,IF(ABS(Model!AU24-Scratch!AU24)&lt;1,1,0))</f>
        <v>1</v>
      </c>
      <c r="AV94" s="99">
        <f>IF(Model!AV24="",0,IF(ABS(Model!AV24-Scratch!AV24)&lt;1,1,0))</f>
        <v>1</v>
      </c>
      <c r="AW94" s="99">
        <f>IF(Model!AW24="",0,IF(ABS(Model!AW24-Scratch!AW24)&lt;1,1,0))</f>
        <v>1</v>
      </c>
      <c r="AX94" s="99">
        <f>IF(Model!AX24="",0,IF(ABS(Model!AX24-Scratch!AX24)&lt;1,1,0))</f>
        <v>1</v>
      </c>
      <c r="AY94" s="99">
        <f>IF(Model!AY24="",0,IF(ABS(Model!AY24-Scratch!AY24)&lt;1,1,0))</f>
        <v>1</v>
      </c>
      <c r="AZ94" s="99">
        <f>IF(Model!AZ24="",0,IF(ABS(Model!AZ24-Scratch!AZ24)&lt;1,1,0))</f>
        <v>1</v>
      </c>
      <c r="BA94" s="99">
        <f>IF(Model!BA24="",0,IF(ABS(Model!BA24-Scratch!BA24)&lt;1,1,0))</f>
        <v>1</v>
      </c>
      <c r="BB94" s="99">
        <f>IF(Model!BB24="",0,IF(ABS(Model!BB24-Scratch!BB24)&lt;1,1,0))</f>
        <v>1</v>
      </c>
      <c r="BC94" s="99">
        <f>IF(Model!BC24="",0,IF(ABS(Model!BC24-Scratch!BC24)&lt;1,1,0))</f>
        <v>1</v>
      </c>
      <c r="BD94" s="99">
        <f>IF(Model!BD24="",0,IF(ABS(Model!BD24-Scratch!BD24)&lt;1,1,0))</f>
        <v>0</v>
      </c>
      <c r="BE94" s="99">
        <f>IF(Model!BE24="",0,IF(ABS(Model!BE24-Scratch!BE24)&lt;1,1,0))</f>
        <v>1</v>
      </c>
      <c r="BF94" s="129" t="s">
        <v>591</v>
      </c>
      <c r="BG94" s="129" t="s">
        <v>591</v>
      </c>
      <c r="BH94" s="99">
        <f>IF(Model!BH24="",0,IF(ABS(Model!BH24-Scratch!BH24)&lt;1,1,0))</f>
        <v>1</v>
      </c>
      <c r="BI94" s="99">
        <f>IF(Model!BI24="",0,IF(ABS(Model!BI24-Scratch!BI24)&lt;1,1,0))</f>
        <v>1</v>
      </c>
      <c r="BJ94" s="99">
        <f>IF(Model!BJ24="",0,IF(ABS(Model!BJ24-Scratch!BJ24)&lt;1,1,0))</f>
        <v>1</v>
      </c>
      <c r="BK94" s="99">
        <f>IF(Model!BK24="",0,IF(ABS(Model!BK24-Scratch!BK24)&lt;1,1,0))</f>
        <v>1</v>
      </c>
      <c r="BL94" s="99">
        <f>IF(Model!BL24="",0,IF(ABS(Model!BL24-Scratch!BL24)&lt;1,1,0))</f>
        <v>1</v>
      </c>
      <c r="BM94" s="99">
        <f>IF(Model!BM24="",0,IF(ABS(Model!BM24-Scratch!BM24)&lt;1,1,0))</f>
        <v>1</v>
      </c>
      <c r="BN94" s="99">
        <f>IF(Model!BN24="",0,IF(ABS(Model!BN24-Scratch!BN24)&lt;1,1,0))</f>
        <v>1</v>
      </c>
      <c r="BO94" s="99">
        <f>IF(Model!BO24="",0,IF(ABS(Model!BO24-Scratch!BO24)&lt;1,1,0))</f>
        <v>1</v>
      </c>
      <c r="BP94" s="99">
        <f>IF(Model!BP24="",0,IF(ABS(Model!BP24-Scratch!BP24)&lt;1,1,0))</f>
        <v>1</v>
      </c>
      <c r="BQ94" s="99">
        <f>IF(Model!BQ24="",0,IF(ABS(Model!BQ24-Scratch!BQ24)&lt;1,1,0))</f>
        <v>1</v>
      </c>
      <c r="BR94" s="99">
        <f>IF(Model!BR24="",0,IF(ABS(Model!BR24-Scratch!BR24)&lt;1,1,0))</f>
        <v>1</v>
      </c>
      <c r="BS94" s="99">
        <f>IF(Model!BS24="",0,IF(ABS(Model!BS24-Scratch!BS24)&lt;1,1,0))</f>
        <v>1</v>
      </c>
      <c r="BT94" s="99">
        <f>IF(Model!BT24="",0,IF(ABS(Model!BT24-Scratch!BT24)&lt;1,1,0))</f>
        <v>1</v>
      </c>
      <c r="BU94" s="99">
        <f>IF(Model!BU24="",0,IF(ABS(Model!BU24-Scratch!BU24)&lt;1,1,0))</f>
        <v>1</v>
      </c>
      <c r="BV94" s="99">
        <f>IF(Model!BV24="",0,IF(ABS(Model!BV24-Scratch!BV24)&lt;1,1,0))</f>
        <v>1</v>
      </c>
      <c r="BW94" s="99">
        <f>IF(Model!BW24="",0,IF(ABS(Model!BW24-Scratch!BW24)&lt;1,1,0))</f>
        <v>1</v>
      </c>
      <c r="BX94" s="99">
        <f>IF(Model!BX24="",0,IF(ABS(Model!BX24-Scratch!BX24)&lt;1,1,0))</f>
        <v>1</v>
      </c>
      <c r="BY94" s="99">
        <f>IF(Model!BY24="",0,IF(ABS(Model!BY24-Scratch!BY24)&lt;1,1,0))</f>
        <v>1</v>
      </c>
      <c r="BZ94" s="99">
        <f>IF(Model!BZ24="",0,IF(ABS(Model!BZ24-Scratch!BZ24)&lt;1,1,0))</f>
        <v>1</v>
      </c>
      <c r="CA94" s="99">
        <f>IF(Model!CA24="",0,IF(ABS(Model!CA24-Scratch!CA24)&lt;1,1,0))</f>
        <v>1</v>
      </c>
      <c r="CB94" s="99">
        <f>IF(Model!CB24="",0,IF(ABS(Model!CB24-Scratch!CB24)&lt;1,1,0))</f>
        <v>1</v>
      </c>
      <c r="CC94" s="99">
        <f>IF(Model!CC24="",0,IF(ABS(Model!CC24-Scratch!CC24)&lt;1,1,0))</f>
        <v>1</v>
      </c>
      <c r="CD94" s="99">
        <f>IF(Model!CD24="",0,IF(ABS(Model!CD24-Scratch!CD24)&lt;1,1,0))</f>
        <v>1</v>
      </c>
      <c r="CE94" s="99">
        <f>IF(Model!CE24="",0,IF(ABS(Model!CE24-Scratch!CE24)&lt;1,1,0))</f>
        <v>1</v>
      </c>
      <c r="CF94" s="99">
        <f>IF(Model!CF24="",0,IF(ABS(Model!CF24-Scratch!CF24)&lt;1,1,0))</f>
        <v>1</v>
      </c>
      <c r="CG94" s="129" t="s">
        <v>591</v>
      </c>
      <c r="CH94" s="129" t="s">
        <v>591</v>
      </c>
      <c r="CI94" s="99">
        <f>IF(Model!CI24="",0,IF(ABS(Model!CI24-Scratch!CI24)&lt;1,1,0))</f>
        <v>1</v>
      </c>
      <c r="CJ94" s="99">
        <f>IF(Model!CJ24="",0,IF(ABS(Model!CJ24-Scratch!CJ24)&lt;1,1,0))</f>
        <v>1</v>
      </c>
      <c r="CK94" s="99">
        <f>IF(Model!CK24="",0,IF(ABS(Model!CK24-Scratch!CK24)&lt;1,1,0))</f>
        <v>1</v>
      </c>
      <c r="CL94" s="99">
        <f>IF(Model!CL24="",0,IF(ABS(Model!CL24-Scratch!CL24)&lt;1,1,0))</f>
        <v>1</v>
      </c>
      <c r="CM94" s="99">
        <f>IF(Model!CM24="",0,IF(ABS(Model!CM24-Scratch!CM24)&lt;1,1,0))</f>
        <v>1</v>
      </c>
      <c r="CN94" s="99">
        <f>IF(Model!CN24="",0,IF(ABS(Model!CN24-Scratch!CN24)&lt;1,1,0))</f>
        <v>1</v>
      </c>
      <c r="CO94" s="99">
        <f>IF(Model!CO24="",0,IF(ABS(Model!CO24-Scratch!CO24)&lt;1,1,0))</f>
        <v>1</v>
      </c>
      <c r="CP94" s="99">
        <f>IF(Model!CP24="",0,IF(ABS(Model!CP24-Scratch!CP24)&lt;1,1,0))</f>
        <v>1</v>
      </c>
      <c r="CQ94" s="99">
        <f>IF(Model!CQ24="",0,IF(ABS(Model!CQ24-Scratch!CQ24)&lt;1,1,0))</f>
        <v>1</v>
      </c>
      <c r="CR94" s="99">
        <f>IF(Model!CR24="",0,IF(ABS(Model!CR24-Scratch!CR24)&lt;1,1,0))</f>
        <v>1</v>
      </c>
      <c r="CS94" s="99">
        <f>IF(Model!CS24="",0,IF(ABS(Model!CS24-Scratch!CS24)&lt;1,1,0))</f>
        <v>1</v>
      </c>
      <c r="CT94" s="99">
        <f>IF(Model!CT24="",0,IF(ABS(Model!CT24-Scratch!CT24)&lt;1,1,0))</f>
        <v>1</v>
      </c>
      <c r="CU94" s="99">
        <f>IF(Model!CU24="",0,IF(ABS(Model!CU24-Scratch!CU24)&lt;1,1,0))</f>
        <v>1</v>
      </c>
      <c r="CV94" s="99">
        <f>IF(Model!CV24="",0,IF(ABS(Model!CV24-Scratch!CV24)&lt;1,1,0))</f>
        <v>1</v>
      </c>
      <c r="CW94" s="99">
        <f>IF(Model!CW24="",0,IF(ABS(Model!CW24-Scratch!CW24)&lt;1,1,0))</f>
        <v>1</v>
      </c>
      <c r="CX94" s="99">
        <f>IF(Model!CX24="",0,IF(ABS(Model!CX24-Scratch!CX24)&lt;1,1,0))</f>
        <v>1</v>
      </c>
      <c r="CY94" s="99">
        <f>IF(Model!CY24="",0,IF(ABS(Model!CY24-Scratch!CY24)&lt;1,1,0))</f>
        <v>1</v>
      </c>
      <c r="CZ94" s="99">
        <f>IF(Model!CZ24="",0,IF(ABS(Model!CZ24-Scratch!CZ24)&lt;1,1,0))</f>
        <v>1</v>
      </c>
      <c r="DA94" s="99">
        <f>IF(Model!DA24="",0,IF(ABS(Model!DA24-Scratch!DA24)&lt;1,1,0))</f>
        <v>1</v>
      </c>
      <c r="DB94" s="99">
        <f>IF(Model!DB24="",0,IF(ABS(Model!DB24-Scratch!DB24)&lt;1,1,0))</f>
        <v>1</v>
      </c>
      <c r="DC94" s="99">
        <f>IF(Model!DC24="",0,IF(ABS(Model!DC24-Scratch!DC24)&lt;1,1,0))</f>
        <v>1</v>
      </c>
      <c r="DD94" s="99">
        <f>IF(Model!DD24="",0,IF(ABS(Model!DD24-Scratch!DD24)&lt;1,1,0))</f>
        <v>1</v>
      </c>
      <c r="DE94" s="99">
        <f>IF(Model!DE24="",0,IF(ABS(Model!DE24-Scratch!DE24)&lt;1,1,0))</f>
        <v>1</v>
      </c>
      <c r="DF94" s="99">
        <f>IF(Model!DF24="",0,IF(ABS(Model!DF24-Scratch!DF24)&lt;1,1,0))</f>
        <v>1</v>
      </c>
      <c r="DG94" s="99">
        <f>IF(Model!DG24="",0,IF(ABS(Model!DG24-Scratch!DG24)&lt;1,1,0))</f>
        <v>1</v>
      </c>
      <c r="DH94" s="129" t="s">
        <v>591</v>
      </c>
      <c r="DI94" s="129" t="s">
        <v>591</v>
      </c>
      <c r="DJ94" s="99">
        <f>IF(Model!DJ24="",0,IF(ABS(Model!DJ24-Scratch!DJ24)&lt;1,1,0))</f>
        <v>1</v>
      </c>
      <c r="DK94" s="99">
        <f>IF(Model!DK24="",0,IF(ABS(Model!DK24-Scratch!DK24)&lt;1,1,0))</f>
        <v>1</v>
      </c>
      <c r="DL94" s="99">
        <f>IF(Model!DL24="",0,IF(ABS(Model!DL24-Scratch!DL24)&lt;1,1,0))</f>
        <v>1</v>
      </c>
      <c r="DM94" s="99">
        <f>IF(Model!DM24="",0,IF(ABS(Model!DM24-Scratch!DM24)&lt;1,1,0))</f>
        <v>1</v>
      </c>
      <c r="DN94" s="99">
        <f>IF(Model!DN24="",0,IF(ABS(Model!DN24-Scratch!DN24)&lt;1,1,0))</f>
        <v>1</v>
      </c>
      <c r="DO94" s="99">
        <f>IF(Model!DO24="",0,IF(ABS(Model!DO24-Scratch!DO24)&lt;1,1,0))</f>
        <v>1</v>
      </c>
      <c r="DP94" s="99">
        <f>IF(Model!DP24="",0,IF(ABS(Model!DP24-Scratch!DP24)&lt;1,1,0))</f>
        <v>1</v>
      </c>
      <c r="DQ94" s="99">
        <f>IF(Model!DQ24="",0,IF(ABS(Model!DQ24-Scratch!DQ24)&lt;1,1,0))</f>
        <v>1</v>
      </c>
      <c r="DR94" s="99">
        <f>IF(Model!DR24="",0,IF(ABS(Model!DR24-Scratch!DR24)&lt;1,1,0))</f>
        <v>1</v>
      </c>
      <c r="DS94" s="99">
        <f>IF(Model!DS24="",0,IF(ABS(Model!DS24-Scratch!DS24)&lt;1,1,0))</f>
        <v>1</v>
      </c>
      <c r="DT94" s="99">
        <f>IF(Model!DT24="",0,IF(ABS(Model!DT24-Scratch!DT24)&lt;1,1,0))</f>
        <v>1</v>
      </c>
      <c r="DU94" s="99">
        <f>IF(Model!DU24="",0,IF(ABS(Model!DU24-Scratch!DU24)&lt;1,1,0))</f>
        <v>1</v>
      </c>
      <c r="DV94" s="99">
        <f>IF(Model!DV24="",0,IF(ABS(Model!DV24-Scratch!DV24)&lt;1,1,0))</f>
        <v>1</v>
      </c>
      <c r="DW94" s="99">
        <f>IF(Model!DW24="",0,IF(ABS(Model!DW24-Scratch!DW24)&lt;1,1,0))</f>
        <v>1</v>
      </c>
      <c r="DX94" s="99">
        <f>IF(Model!DX24="",0,IF(ABS(Model!DX24-Scratch!DX24)&lt;1,1,0))</f>
        <v>1</v>
      </c>
      <c r="DY94" s="99">
        <f>IF(Model!DY24="",0,IF(ABS(Model!DY24-Scratch!DY24)&lt;1,1,0))</f>
        <v>1</v>
      </c>
      <c r="DZ94" s="99">
        <f>IF(Model!DZ24="",0,IF(ABS(Model!DZ24-Scratch!DZ24)&lt;1,1,0))</f>
        <v>1</v>
      </c>
      <c r="EA94" s="99">
        <f>IF(Model!EA24="",0,IF(ABS(Model!EA24-Scratch!EA24)&lt;1,1,0))</f>
        <v>1</v>
      </c>
      <c r="EB94" s="99">
        <f>IF(Model!EB24="",0,IF(ABS(Model!EB24-Scratch!EB24)&lt;1,1,0))</f>
        <v>1</v>
      </c>
      <c r="EC94" s="99">
        <f>IF(Model!EC24="",0,IF(ABS(Model!EC24-Scratch!EC24)&lt;1,1,0))</f>
        <v>1</v>
      </c>
      <c r="ED94" s="99">
        <f>IF(Model!ED24="",0,IF(ABS(Model!ED24-Scratch!ED24)&lt;1,1,0))</f>
        <v>1</v>
      </c>
      <c r="EE94" s="99">
        <f>IF(Model!EE24="",0,IF(ABS(Model!EE24-Scratch!EE24)&lt;1,1,0))</f>
        <v>1</v>
      </c>
      <c r="EF94" s="99">
        <f>IF(Model!EF24="",0,IF(ABS(Model!EF24-Scratch!EF24)&lt;1,1,0))</f>
        <v>1</v>
      </c>
      <c r="EG94" s="99">
        <f>IF(Model!EG24="",0,IF(ABS(Model!EG24-Scratch!EG24)&lt;1,1,0))</f>
        <v>1</v>
      </c>
      <c r="EH94" s="99">
        <f>IF(Model!EH24="",0,IF(ABS(Model!EH24-Scratch!EH24)&lt;1,1,0))</f>
        <v>1</v>
      </c>
      <c r="EI94" s="129" t="s">
        <v>591</v>
      </c>
      <c r="EJ94" s="129" t="s">
        <v>591</v>
      </c>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row>
    <row r="95" spans="2:165">
      <c r="B95" s="99">
        <f>IF(Model!B25="",0,IF(ABS(Model!B25-Scratch!B25)&lt;1,1,0))</f>
        <v>1</v>
      </c>
      <c r="C95" s="99">
        <f ca="1">IF(Model!C25="",0,IF(ABS(Model!C25-Scratch!C25)&lt;1,1,0))</f>
        <v>1</v>
      </c>
      <c r="D95" s="129" t="s">
        <v>591</v>
      </c>
      <c r="E95" s="99">
        <f>IF(Model!E25="",0,IF(ABS(Model!E25-Scratch!E25)&lt;1,1,0))</f>
        <v>1</v>
      </c>
      <c r="F95" s="99">
        <f>IF(Model!F25="",0,IF(ABS(Model!F25-Scratch!F25)&lt;1,1,0))</f>
        <v>1</v>
      </c>
      <c r="G95" s="99">
        <f>IF(Model!G25="",0,IF(ABS(Model!G25-Scratch!G25)&lt;1,1,0))</f>
        <v>1</v>
      </c>
      <c r="H95" s="99">
        <f>IF(Model!H25="",0,IF(ABS(Model!H25-Scratch!H25)&lt;1,1,0))</f>
        <v>1</v>
      </c>
      <c r="I95" s="99">
        <f>IF(Model!I25=Scratch!I25,1,0)</f>
        <v>1</v>
      </c>
      <c r="J95" s="129" t="s">
        <v>591</v>
      </c>
      <c r="K95" s="99">
        <f>IF(Model!K25="",0,IF(ABS(Model!K25-Scratch!K25)&lt;1,1,0))</f>
        <v>1</v>
      </c>
      <c r="L95" s="99">
        <f>IF(Model!L25=Scratch!L25,1,0)</f>
        <v>1</v>
      </c>
      <c r="M95" s="99">
        <f>IFERROR(IF(Model!M25=Scratch!M25,1,0),0)</f>
        <v>1</v>
      </c>
      <c r="N95" s="99">
        <f>IFERROR(IF(Model!N25=Scratch!N25,1,0),0)</f>
        <v>1</v>
      </c>
      <c r="O95" s="99">
        <f>IFERROR(IF(Model!O25=Scratch!O25,1,0),0)</f>
        <v>1</v>
      </c>
      <c r="P95" s="99">
        <f>IFERROR(IF(Model!P25=Scratch!P25,1,0),0)</f>
        <v>1</v>
      </c>
      <c r="Q95" s="129" t="s">
        <v>591</v>
      </c>
      <c r="R95" s="99">
        <f>IF(Model!R25="",0,IF(ABS(Model!R25-Scratch!R25)&lt;1,1,0))</f>
        <v>1</v>
      </c>
      <c r="S95" s="99">
        <f>IF(Model!S25="",0,IF(ABS(Model!S25-Scratch!S25)&lt;1,1,0))</f>
        <v>1</v>
      </c>
      <c r="T95" s="99">
        <f>IF(Model!T25="",0,IF(ABS(Model!T25-Scratch!T25)&lt;1,1,0))</f>
        <v>1</v>
      </c>
      <c r="U95" s="99">
        <f>IF(Model!U25="",0,IF(ABS(Model!U25-Scratch!U25)&lt;1,1,0))</f>
        <v>1</v>
      </c>
      <c r="V95" s="99">
        <f>IF(Model!V25="",0,IF(ABS(Model!V25-Scratch!V25)&lt;1,1,0))</f>
        <v>1</v>
      </c>
      <c r="W95" s="129" t="s">
        <v>591</v>
      </c>
      <c r="X95" s="99">
        <f>IF(Model!X25="",0,IF(ABS(Model!X25-Scratch!X25)&lt;1,1,0))</f>
        <v>1</v>
      </c>
      <c r="Y95" s="99">
        <f>IF(Model!Y25="",0,IF(ABS(Model!Y25-Scratch!Y25)&lt;1,1,0))</f>
        <v>1</v>
      </c>
      <c r="Z95" s="99">
        <f>IF(Model!Z25="",0,IF(ABS(Model!Z25-Scratch!Z25)&lt;1,1,0))</f>
        <v>1</v>
      </c>
      <c r="AA95" s="99">
        <f>IF(Model!AA25="",0,IF(ABS(Model!AA25-Scratch!AA25)&lt;1,1,0))</f>
        <v>1</v>
      </c>
      <c r="AB95" s="99">
        <f>IF(Model!AB25="",0,IF(ABS(Model!AB25-Scratch!AB25)&lt;1,1,0))</f>
        <v>1</v>
      </c>
      <c r="AC95" s="129" t="s">
        <v>591</v>
      </c>
      <c r="AD95" s="129" t="s">
        <v>591</v>
      </c>
      <c r="AE95" s="99">
        <f>IF(Model!AE25="",0,IF(ABS(Model!AE25-Scratch!AE25)&lt;1,1,0))</f>
        <v>1</v>
      </c>
      <c r="AF95" s="99">
        <f>IF(Model!AF25="",0,IF(ABS(Model!AF25-Scratch!AF25)&lt;1,1,0))</f>
        <v>1</v>
      </c>
      <c r="AG95" s="99">
        <f>IF(Model!AG25="",0,IF(ABS(Model!AG25-Scratch!AG25)&lt;1,1,0))</f>
        <v>1</v>
      </c>
      <c r="AH95" s="99">
        <f>IF(Model!AH25="",0,IF(ABS(Model!AH25-Scratch!AH25)&lt;1,1,0))</f>
        <v>1</v>
      </c>
      <c r="AI95" s="99">
        <f>IF(Model!AI25="",0,IF(ABS(Model!AI25-Scratch!AI25)&lt;1,1,0))</f>
        <v>1</v>
      </c>
      <c r="AJ95" s="99">
        <f>IF(Model!AJ25="",0,IF(ABS(Model!AJ25-Scratch!AJ25)&lt;1,1,0))</f>
        <v>1</v>
      </c>
      <c r="AK95" s="99">
        <f>IF(Model!AK25="",0,IF(ABS(Model!AK25-Scratch!AK25)&lt;1,1,0))</f>
        <v>1</v>
      </c>
      <c r="AL95" s="99">
        <f>IF(Model!AL25="",0,IF(ABS(Model!AL25-Scratch!AL25)&lt;1,1,0))</f>
        <v>1</v>
      </c>
      <c r="AM95" s="99">
        <f>IF(Model!AM25="",0,IF(ABS(Model!AM25-Scratch!AM25)&lt;1,1,0))</f>
        <v>1</v>
      </c>
      <c r="AN95" s="99">
        <f>IF(Model!AN25="",0,IF(ABS(Model!AN25-Scratch!AN25)&lt;1,1,0))</f>
        <v>1</v>
      </c>
      <c r="AO95" s="99">
        <f>IF(Model!AO25="",0,IF(ABS(Model!AO25-Scratch!AO25)&lt;1,1,0))</f>
        <v>1</v>
      </c>
      <c r="AP95" s="99">
        <f>IF(Model!AP25="",0,IF(ABS(Model!AP25-Scratch!AP25)&lt;1,1,0))</f>
        <v>1</v>
      </c>
      <c r="AQ95" s="99">
        <f>IF(Model!AQ25="",0,IF(ABS(Model!AQ25-Scratch!AQ25)&lt;1,1,0))</f>
        <v>1</v>
      </c>
      <c r="AR95" s="99">
        <f>IF(Model!AR25="",0,IF(ABS(Model!AR25-Scratch!AR25)&lt;1,1,0))</f>
        <v>1</v>
      </c>
      <c r="AS95" s="99">
        <f>IF(Model!AS25="",0,IF(ABS(Model!AS25-Scratch!AS25)&lt;1,1,0))</f>
        <v>1</v>
      </c>
      <c r="AT95" s="99">
        <f>IF(Model!AT25="",0,IF(ABS(Model!AT25-Scratch!AT25)&lt;1,1,0))</f>
        <v>1</v>
      </c>
      <c r="AU95" s="99">
        <f>IF(Model!AU25="",0,IF(ABS(Model!AU25-Scratch!AU25)&lt;1,1,0))</f>
        <v>1</v>
      </c>
      <c r="AV95" s="99">
        <f>IF(Model!AV25="",0,IF(ABS(Model!AV25-Scratch!AV25)&lt;1,1,0))</f>
        <v>1</v>
      </c>
      <c r="AW95" s="99">
        <f>IF(Model!AW25="",0,IF(ABS(Model!AW25-Scratch!AW25)&lt;1,1,0))</f>
        <v>1</v>
      </c>
      <c r="AX95" s="99">
        <f>IF(Model!AX25="",0,IF(ABS(Model!AX25-Scratch!AX25)&lt;1,1,0))</f>
        <v>1</v>
      </c>
      <c r="AY95" s="99">
        <f>IF(Model!AY25="",0,IF(ABS(Model!AY25-Scratch!AY25)&lt;1,1,0))</f>
        <v>1</v>
      </c>
      <c r="AZ95" s="99">
        <f>IF(Model!AZ25="",0,IF(ABS(Model!AZ25-Scratch!AZ25)&lt;1,1,0))</f>
        <v>1</v>
      </c>
      <c r="BA95" s="99">
        <f>IF(Model!BA25="",0,IF(ABS(Model!BA25-Scratch!BA25)&lt;1,1,0))</f>
        <v>1</v>
      </c>
      <c r="BB95" s="99">
        <f>IF(Model!BB25="",0,IF(ABS(Model!BB25-Scratch!BB25)&lt;1,1,0))</f>
        <v>1</v>
      </c>
      <c r="BC95" s="99">
        <f>IF(Model!BC25="",0,IF(ABS(Model!BC25-Scratch!BC25)&lt;1,1,0))</f>
        <v>1</v>
      </c>
      <c r="BD95" s="99">
        <f>IF(Model!BD25="",0,IF(ABS(Model!BD25-Scratch!BD25)&lt;1,1,0))</f>
        <v>0</v>
      </c>
      <c r="BE95" s="99">
        <f>IF(Model!BE25="",0,IF(ABS(Model!BE25-Scratch!BE25)&lt;1,1,0))</f>
        <v>1</v>
      </c>
      <c r="BF95" s="129" t="s">
        <v>591</v>
      </c>
      <c r="BG95" s="129" t="s">
        <v>591</v>
      </c>
      <c r="BH95" s="99">
        <f>IF(Model!BH25="",0,IF(ABS(Model!BH25-Scratch!BH25)&lt;1,1,0))</f>
        <v>1</v>
      </c>
      <c r="BI95" s="99">
        <f>IF(Model!BI25="",0,IF(ABS(Model!BI25-Scratch!BI25)&lt;1,1,0))</f>
        <v>1</v>
      </c>
      <c r="BJ95" s="99">
        <f>IF(Model!BJ25="",0,IF(ABS(Model!BJ25-Scratch!BJ25)&lt;1,1,0))</f>
        <v>1</v>
      </c>
      <c r="BK95" s="99">
        <f>IF(Model!BK25="",0,IF(ABS(Model!BK25-Scratch!BK25)&lt;1,1,0))</f>
        <v>1</v>
      </c>
      <c r="BL95" s="99">
        <f>IF(Model!BL25="",0,IF(ABS(Model!BL25-Scratch!BL25)&lt;1,1,0))</f>
        <v>1</v>
      </c>
      <c r="BM95" s="99">
        <f>IF(Model!BM25="",0,IF(ABS(Model!BM25-Scratch!BM25)&lt;1,1,0))</f>
        <v>1</v>
      </c>
      <c r="BN95" s="99">
        <f>IF(Model!BN25="",0,IF(ABS(Model!BN25-Scratch!BN25)&lt;1,1,0))</f>
        <v>1</v>
      </c>
      <c r="BO95" s="99">
        <f>IF(Model!BO25="",0,IF(ABS(Model!BO25-Scratch!BO25)&lt;1,1,0))</f>
        <v>1</v>
      </c>
      <c r="BP95" s="99">
        <f>IF(Model!BP25="",0,IF(ABS(Model!BP25-Scratch!BP25)&lt;1,1,0))</f>
        <v>1</v>
      </c>
      <c r="BQ95" s="99">
        <f>IF(Model!BQ25="",0,IF(ABS(Model!BQ25-Scratch!BQ25)&lt;1,1,0))</f>
        <v>1</v>
      </c>
      <c r="BR95" s="99">
        <f>IF(Model!BR25="",0,IF(ABS(Model!BR25-Scratch!BR25)&lt;1,1,0))</f>
        <v>1</v>
      </c>
      <c r="BS95" s="99">
        <f>IF(Model!BS25="",0,IF(ABS(Model!BS25-Scratch!BS25)&lt;1,1,0))</f>
        <v>1</v>
      </c>
      <c r="BT95" s="99">
        <f>IF(Model!BT25="",0,IF(ABS(Model!BT25-Scratch!BT25)&lt;1,1,0))</f>
        <v>1</v>
      </c>
      <c r="BU95" s="99">
        <f>IF(Model!BU25="",0,IF(ABS(Model!BU25-Scratch!BU25)&lt;1,1,0))</f>
        <v>1</v>
      </c>
      <c r="BV95" s="99">
        <f>IF(Model!BV25="",0,IF(ABS(Model!BV25-Scratch!BV25)&lt;1,1,0))</f>
        <v>1</v>
      </c>
      <c r="BW95" s="99">
        <f>IF(Model!BW25="",0,IF(ABS(Model!BW25-Scratch!BW25)&lt;1,1,0))</f>
        <v>1</v>
      </c>
      <c r="BX95" s="99">
        <f>IF(Model!BX25="",0,IF(ABS(Model!BX25-Scratch!BX25)&lt;1,1,0))</f>
        <v>1</v>
      </c>
      <c r="BY95" s="99">
        <f>IF(Model!BY25="",0,IF(ABS(Model!BY25-Scratch!BY25)&lt;1,1,0))</f>
        <v>1</v>
      </c>
      <c r="BZ95" s="99">
        <f>IF(Model!BZ25="",0,IF(ABS(Model!BZ25-Scratch!BZ25)&lt;1,1,0))</f>
        <v>1</v>
      </c>
      <c r="CA95" s="99">
        <f>IF(Model!CA25="",0,IF(ABS(Model!CA25-Scratch!CA25)&lt;1,1,0))</f>
        <v>1</v>
      </c>
      <c r="CB95" s="99">
        <f>IF(Model!CB25="",0,IF(ABS(Model!CB25-Scratch!CB25)&lt;1,1,0))</f>
        <v>1</v>
      </c>
      <c r="CC95" s="99">
        <f>IF(Model!CC25="",0,IF(ABS(Model!CC25-Scratch!CC25)&lt;1,1,0))</f>
        <v>1</v>
      </c>
      <c r="CD95" s="99">
        <f>IF(Model!CD25="",0,IF(ABS(Model!CD25-Scratch!CD25)&lt;1,1,0))</f>
        <v>1</v>
      </c>
      <c r="CE95" s="99">
        <f>IF(Model!CE25="",0,IF(ABS(Model!CE25-Scratch!CE25)&lt;1,1,0))</f>
        <v>1</v>
      </c>
      <c r="CF95" s="99">
        <f>IF(Model!CF25="",0,IF(ABS(Model!CF25-Scratch!CF25)&lt;1,1,0))</f>
        <v>1</v>
      </c>
      <c r="CG95" s="129" t="s">
        <v>591</v>
      </c>
      <c r="CH95" s="129" t="s">
        <v>591</v>
      </c>
      <c r="CI95" s="99">
        <f>IF(Model!CI25="",0,IF(ABS(Model!CI25-Scratch!CI25)&lt;1,1,0))</f>
        <v>1</v>
      </c>
      <c r="CJ95" s="99">
        <f>IF(Model!CJ25="",0,IF(ABS(Model!CJ25-Scratch!CJ25)&lt;1,1,0))</f>
        <v>1</v>
      </c>
      <c r="CK95" s="99">
        <f>IF(Model!CK25="",0,IF(ABS(Model!CK25-Scratch!CK25)&lt;1,1,0))</f>
        <v>1</v>
      </c>
      <c r="CL95" s="99">
        <f>IF(Model!CL25="",0,IF(ABS(Model!CL25-Scratch!CL25)&lt;1,1,0))</f>
        <v>1</v>
      </c>
      <c r="CM95" s="99">
        <f>IF(Model!CM25="",0,IF(ABS(Model!CM25-Scratch!CM25)&lt;1,1,0))</f>
        <v>1</v>
      </c>
      <c r="CN95" s="99">
        <f>IF(Model!CN25="",0,IF(ABS(Model!CN25-Scratch!CN25)&lt;1,1,0))</f>
        <v>1</v>
      </c>
      <c r="CO95" s="99">
        <f>IF(Model!CO25="",0,IF(ABS(Model!CO25-Scratch!CO25)&lt;1,1,0))</f>
        <v>1</v>
      </c>
      <c r="CP95" s="99">
        <f>IF(Model!CP25="",0,IF(ABS(Model!CP25-Scratch!CP25)&lt;1,1,0))</f>
        <v>1</v>
      </c>
      <c r="CQ95" s="99">
        <f>IF(Model!CQ25="",0,IF(ABS(Model!CQ25-Scratch!CQ25)&lt;1,1,0))</f>
        <v>1</v>
      </c>
      <c r="CR95" s="99">
        <f>IF(Model!CR25="",0,IF(ABS(Model!CR25-Scratch!CR25)&lt;1,1,0))</f>
        <v>1</v>
      </c>
      <c r="CS95" s="99">
        <f>IF(Model!CS25="",0,IF(ABS(Model!CS25-Scratch!CS25)&lt;1,1,0))</f>
        <v>1</v>
      </c>
      <c r="CT95" s="99">
        <f>IF(Model!CT25="",0,IF(ABS(Model!CT25-Scratch!CT25)&lt;1,1,0))</f>
        <v>1</v>
      </c>
      <c r="CU95" s="99">
        <f>IF(Model!CU25="",0,IF(ABS(Model!CU25-Scratch!CU25)&lt;1,1,0))</f>
        <v>1</v>
      </c>
      <c r="CV95" s="99">
        <f>IF(Model!CV25="",0,IF(ABS(Model!CV25-Scratch!CV25)&lt;1,1,0))</f>
        <v>1</v>
      </c>
      <c r="CW95" s="99">
        <f>IF(Model!CW25="",0,IF(ABS(Model!CW25-Scratch!CW25)&lt;1,1,0))</f>
        <v>1</v>
      </c>
      <c r="CX95" s="99">
        <f>IF(Model!CX25="",0,IF(ABS(Model!CX25-Scratch!CX25)&lt;1,1,0))</f>
        <v>1</v>
      </c>
      <c r="CY95" s="99">
        <f>IF(Model!CY25="",0,IF(ABS(Model!CY25-Scratch!CY25)&lt;1,1,0))</f>
        <v>1</v>
      </c>
      <c r="CZ95" s="99">
        <f>IF(Model!CZ25="",0,IF(ABS(Model!CZ25-Scratch!CZ25)&lt;1,1,0))</f>
        <v>1</v>
      </c>
      <c r="DA95" s="99">
        <f>IF(Model!DA25="",0,IF(ABS(Model!DA25-Scratch!DA25)&lt;1,1,0))</f>
        <v>1</v>
      </c>
      <c r="DB95" s="99">
        <f>IF(Model!DB25="",0,IF(ABS(Model!DB25-Scratch!DB25)&lt;1,1,0))</f>
        <v>1</v>
      </c>
      <c r="DC95" s="99">
        <f>IF(Model!DC25="",0,IF(ABS(Model!DC25-Scratch!DC25)&lt;1,1,0))</f>
        <v>1</v>
      </c>
      <c r="DD95" s="99">
        <f>IF(Model!DD25="",0,IF(ABS(Model!DD25-Scratch!DD25)&lt;1,1,0))</f>
        <v>1</v>
      </c>
      <c r="DE95" s="99">
        <f>IF(Model!DE25="",0,IF(ABS(Model!DE25-Scratch!DE25)&lt;1,1,0))</f>
        <v>1</v>
      </c>
      <c r="DF95" s="99">
        <f>IF(Model!DF25="",0,IF(ABS(Model!DF25-Scratch!DF25)&lt;1,1,0))</f>
        <v>1</v>
      </c>
      <c r="DG95" s="99">
        <f>IF(Model!DG25="",0,IF(ABS(Model!DG25-Scratch!DG25)&lt;1,1,0))</f>
        <v>1</v>
      </c>
      <c r="DH95" s="129" t="s">
        <v>591</v>
      </c>
      <c r="DI95" s="129" t="s">
        <v>591</v>
      </c>
      <c r="DJ95" s="99">
        <f>IF(Model!DJ25="",0,IF(ABS(Model!DJ25-Scratch!DJ25)&lt;1,1,0))</f>
        <v>1</v>
      </c>
      <c r="DK95" s="99">
        <f>IF(Model!DK25="",0,IF(ABS(Model!DK25-Scratch!DK25)&lt;1,1,0))</f>
        <v>1</v>
      </c>
      <c r="DL95" s="99">
        <f>IF(Model!DL25="",0,IF(ABS(Model!DL25-Scratch!DL25)&lt;1,1,0))</f>
        <v>1</v>
      </c>
      <c r="DM95" s="99">
        <f>IF(Model!DM25="",0,IF(ABS(Model!DM25-Scratch!DM25)&lt;1,1,0))</f>
        <v>1</v>
      </c>
      <c r="DN95" s="99">
        <f>IF(Model!DN25="",0,IF(ABS(Model!DN25-Scratch!DN25)&lt;1,1,0))</f>
        <v>1</v>
      </c>
      <c r="DO95" s="99">
        <f>IF(Model!DO25="",0,IF(ABS(Model!DO25-Scratch!DO25)&lt;1,1,0))</f>
        <v>1</v>
      </c>
      <c r="DP95" s="99">
        <f>IF(Model!DP25="",0,IF(ABS(Model!DP25-Scratch!DP25)&lt;1,1,0))</f>
        <v>1</v>
      </c>
      <c r="DQ95" s="99">
        <f>IF(Model!DQ25="",0,IF(ABS(Model!DQ25-Scratch!DQ25)&lt;1,1,0))</f>
        <v>1</v>
      </c>
      <c r="DR95" s="99">
        <f>IF(Model!DR25="",0,IF(ABS(Model!DR25-Scratch!DR25)&lt;1,1,0))</f>
        <v>1</v>
      </c>
      <c r="DS95" s="99">
        <f>IF(Model!DS25="",0,IF(ABS(Model!DS25-Scratch!DS25)&lt;1,1,0))</f>
        <v>1</v>
      </c>
      <c r="DT95" s="99">
        <f>IF(Model!DT25="",0,IF(ABS(Model!DT25-Scratch!DT25)&lt;1,1,0))</f>
        <v>1</v>
      </c>
      <c r="DU95" s="99">
        <f>IF(Model!DU25="",0,IF(ABS(Model!DU25-Scratch!DU25)&lt;1,1,0))</f>
        <v>1</v>
      </c>
      <c r="DV95" s="99">
        <f>IF(Model!DV25="",0,IF(ABS(Model!DV25-Scratch!DV25)&lt;1,1,0))</f>
        <v>1</v>
      </c>
      <c r="DW95" s="99">
        <f>IF(Model!DW25="",0,IF(ABS(Model!DW25-Scratch!DW25)&lt;1,1,0))</f>
        <v>1</v>
      </c>
      <c r="DX95" s="99">
        <f>IF(Model!DX25="",0,IF(ABS(Model!DX25-Scratch!DX25)&lt;1,1,0))</f>
        <v>1</v>
      </c>
      <c r="DY95" s="99">
        <f>IF(Model!DY25="",0,IF(ABS(Model!DY25-Scratch!DY25)&lt;1,1,0))</f>
        <v>1</v>
      </c>
      <c r="DZ95" s="99">
        <f>IF(Model!DZ25="",0,IF(ABS(Model!DZ25-Scratch!DZ25)&lt;1,1,0))</f>
        <v>1</v>
      </c>
      <c r="EA95" s="99">
        <f>IF(Model!EA25="",0,IF(ABS(Model!EA25-Scratch!EA25)&lt;1,1,0))</f>
        <v>1</v>
      </c>
      <c r="EB95" s="99">
        <f>IF(Model!EB25="",0,IF(ABS(Model!EB25-Scratch!EB25)&lt;1,1,0))</f>
        <v>1</v>
      </c>
      <c r="EC95" s="99">
        <f>IF(Model!EC25="",0,IF(ABS(Model!EC25-Scratch!EC25)&lt;1,1,0))</f>
        <v>1</v>
      </c>
      <c r="ED95" s="99">
        <f>IF(Model!ED25="",0,IF(ABS(Model!ED25-Scratch!ED25)&lt;1,1,0))</f>
        <v>1</v>
      </c>
      <c r="EE95" s="99">
        <f>IF(Model!EE25="",0,IF(ABS(Model!EE25-Scratch!EE25)&lt;1,1,0))</f>
        <v>1</v>
      </c>
      <c r="EF95" s="99">
        <f>IF(Model!EF25="",0,IF(ABS(Model!EF25-Scratch!EF25)&lt;1,1,0))</f>
        <v>1</v>
      </c>
      <c r="EG95" s="99">
        <f>IF(Model!EG25="",0,IF(ABS(Model!EG25-Scratch!EG25)&lt;1,1,0))</f>
        <v>1</v>
      </c>
      <c r="EH95" s="99">
        <f>IF(Model!EH25="",0,IF(ABS(Model!EH25-Scratch!EH25)&lt;1,1,0))</f>
        <v>1</v>
      </c>
      <c r="EI95" s="129" t="s">
        <v>591</v>
      </c>
      <c r="EJ95" s="129" t="s">
        <v>591</v>
      </c>
      <c r="EK95" s="99"/>
      <c r="EL95" s="99"/>
      <c r="EM95" s="99"/>
      <c r="EN95" s="99"/>
      <c r="EO95" s="99"/>
      <c r="EP95" s="99"/>
      <c r="EQ95" s="99"/>
      <c r="ER95" s="99"/>
      <c r="ES95" s="99"/>
      <c r="ET95" s="99"/>
      <c r="EU95" s="99"/>
      <c r="EV95" s="99"/>
      <c r="EW95" s="99"/>
      <c r="EX95" s="99"/>
      <c r="EY95" s="99"/>
      <c r="EZ95" s="99"/>
      <c r="FA95" s="99"/>
      <c r="FB95" s="99"/>
      <c r="FC95" s="99"/>
      <c r="FD95" s="99"/>
      <c r="FE95" s="99"/>
      <c r="FF95" s="99"/>
      <c r="FG95" s="99"/>
      <c r="FH95" s="99"/>
      <c r="FI95" s="99"/>
    </row>
    <row r="96" spans="2:165">
      <c r="B96" s="99">
        <f>IF(Model!B26="",0,IF(ABS(Model!B26-Scratch!B26)&lt;1,1,0))</f>
        <v>1</v>
      </c>
      <c r="C96" s="99">
        <f ca="1">IF(Model!C26="",0,IF(ABS(Model!C26-Scratch!C26)&lt;1,1,0))</f>
        <v>1</v>
      </c>
      <c r="D96" s="129" t="s">
        <v>591</v>
      </c>
      <c r="E96" s="99">
        <f>IF(Model!E26="",0,IF(ABS(Model!E26-Scratch!E26)&lt;1,1,0))</f>
        <v>1</v>
      </c>
      <c r="F96" s="99">
        <f>IF(Model!F26="",0,IF(ABS(Model!F26-Scratch!F26)&lt;1,1,0))</f>
        <v>1</v>
      </c>
      <c r="G96" s="99">
        <f>IF(Model!G26="",0,IF(ABS(Model!G26-Scratch!G26)&lt;1,1,0))</f>
        <v>1</v>
      </c>
      <c r="H96" s="99">
        <f>IF(Model!H26="",0,IF(ABS(Model!H26-Scratch!H26)&lt;1,1,0))</f>
        <v>1</v>
      </c>
      <c r="I96" s="99">
        <f>IF(Model!I26=Scratch!I26,1,0)</f>
        <v>1</v>
      </c>
      <c r="J96" s="129" t="s">
        <v>591</v>
      </c>
      <c r="K96" s="99">
        <f>IF(Model!K26="",0,IF(ABS(Model!K26-Scratch!K26)&lt;1,1,0))</f>
        <v>1</v>
      </c>
      <c r="L96" s="99">
        <f>IF(Model!L26=Scratch!L26,1,0)</f>
        <v>1</v>
      </c>
      <c r="M96" s="99">
        <f>IFERROR(IF(Model!M26=Scratch!M26,1,0),0)</f>
        <v>1</v>
      </c>
      <c r="N96" s="99">
        <f>IFERROR(IF(Model!N26=Scratch!N26,1,0),0)</f>
        <v>1</v>
      </c>
      <c r="O96" s="99">
        <f>IFERROR(IF(Model!O26=Scratch!O26,1,0),0)</f>
        <v>1</v>
      </c>
      <c r="P96" s="99">
        <f>IFERROR(IF(Model!P26=Scratch!P26,1,0),0)</f>
        <v>1</v>
      </c>
      <c r="Q96" s="129" t="s">
        <v>591</v>
      </c>
      <c r="R96" s="99">
        <f>IF(Model!R26="",0,IF(ABS(Model!R26-Scratch!R26)&lt;1,1,0))</f>
        <v>1</v>
      </c>
      <c r="S96" s="99">
        <f>IF(Model!S26="",0,IF(ABS(Model!S26-Scratch!S26)&lt;1,1,0))</f>
        <v>1</v>
      </c>
      <c r="T96" s="99">
        <f>IF(Model!T26="",0,IF(ABS(Model!T26-Scratch!T26)&lt;1,1,0))</f>
        <v>1</v>
      </c>
      <c r="U96" s="99">
        <f>IF(Model!U26="",0,IF(ABS(Model!U26-Scratch!U26)&lt;1,1,0))</f>
        <v>1</v>
      </c>
      <c r="V96" s="99">
        <f>IF(Model!V26="",0,IF(ABS(Model!V26-Scratch!V26)&lt;1,1,0))</f>
        <v>1</v>
      </c>
      <c r="W96" s="129" t="s">
        <v>591</v>
      </c>
      <c r="X96" s="99">
        <f>IF(Model!X26="",0,IF(ABS(Model!X26-Scratch!X26)&lt;1,1,0))</f>
        <v>1</v>
      </c>
      <c r="Y96" s="99">
        <f>IF(Model!Y26="",0,IF(ABS(Model!Y26-Scratch!Y26)&lt;1,1,0))</f>
        <v>1</v>
      </c>
      <c r="Z96" s="99">
        <f>IF(Model!Z26="",0,IF(ABS(Model!Z26-Scratch!Z26)&lt;1,1,0))</f>
        <v>1</v>
      </c>
      <c r="AA96" s="99">
        <f>IF(Model!AA26="",0,IF(ABS(Model!AA26-Scratch!AA26)&lt;1,1,0))</f>
        <v>1</v>
      </c>
      <c r="AB96" s="99">
        <f>IF(Model!AB26="",0,IF(ABS(Model!AB26-Scratch!AB26)&lt;1,1,0))</f>
        <v>1</v>
      </c>
      <c r="AC96" s="129" t="s">
        <v>591</v>
      </c>
      <c r="AD96" s="129" t="s">
        <v>591</v>
      </c>
      <c r="AE96" s="99">
        <f>IF(Model!AE26="",0,IF(ABS(Model!AE26-Scratch!AE26)&lt;1,1,0))</f>
        <v>1</v>
      </c>
      <c r="AF96" s="99">
        <f>IF(Model!AF26="",0,IF(ABS(Model!AF26-Scratch!AF26)&lt;1,1,0))</f>
        <v>1</v>
      </c>
      <c r="AG96" s="99">
        <f>IF(Model!AG26="",0,IF(ABS(Model!AG26-Scratch!AG26)&lt;1,1,0))</f>
        <v>1</v>
      </c>
      <c r="AH96" s="99">
        <f>IF(Model!AH26="",0,IF(ABS(Model!AH26-Scratch!AH26)&lt;1,1,0))</f>
        <v>1</v>
      </c>
      <c r="AI96" s="99">
        <f>IF(Model!AI26="",0,IF(ABS(Model!AI26-Scratch!AI26)&lt;1,1,0))</f>
        <v>1</v>
      </c>
      <c r="AJ96" s="99">
        <f>IF(Model!AJ26="",0,IF(ABS(Model!AJ26-Scratch!AJ26)&lt;1,1,0))</f>
        <v>1</v>
      </c>
      <c r="AK96" s="99">
        <f>IF(Model!AK26="",0,IF(ABS(Model!AK26-Scratch!AK26)&lt;1,1,0))</f>
        <v>1</v>
      </c>
      <c r="AL96" s="99">
        <f>IF(Model!AL26="",0,IF(ABS(Model!AL26-Scratch!AL26)&lt;1,1,0))</f>
        <v>1</v>
      </c>
      <c r="AM96" s="99">
        <f>IF(Model!AM26="",0,IF(ABS(Model!AM26-Scratch!AM26)&lt;1,1,0))</f>
        <v>1</v>
      </c>
      <c r="AN96" s="99">
        <f>IF(Model!AN26="",0,IF(ABS(Model!AN26-Scratch!AN26)&lt;1,1,0))</f>
        <v>1</v>
      </c>
      <c r="AO96" s="99">
        <f>IF(Model!AO26="",0,IF(ABS(Model!AO26-Scratch!AO26)&lt;1,1,0))</f>
        <v>1</v>
      </c>
      <c r="AP96" s="99">
        <f>IF(Model!AP26="",0,IF(ABS(Model!AP26-Scratch!AP26)&lt;1,1,0))</f>
        <v>1</v>
      </c>
      <c r="AQ96" s="99">
        <f>IF(Model!AQ26="",0,IF(ABS(Model!AQ26-Scratch!AQ26)&lt;1,1,0))</f>
        <v>1</v>
      </c>
      <c r="AR96" s="99">
        <f>IF(Model!AR26="",0,IF(ABS(Model!AR26-Scratch!AR26)&lt;1,1,0))</f>
        <v>1</v>
      </c>
      <c r="AS96" s="99">
        <f>IF(Model!AS26="",0,IF(ABS(Model!AS26-Scratch!AS26)&lt;1,1,0))</f>
        <v>1</v>
      </c>
      <c r="AT96" s="99">
        <f>IF(Model!AT26="",0,IF(ABS(Model!AT26-Scratch!AT26)&lt;1,1,0))</f>
        <v>1</v>
      </c>
      <c r="AU96" s="99">
        <f>IF(Model!AU26="",0,IF(ABS(Model!AU26-Scratch!AU26)&lt;1,1,0))</f>
        <v>1</v>
      </c>
      <c r="AV96" s="99">
        <f>IF(Model!AV26="",0,IF(ABS(Model!AV26-Scratch!AV26)&lt;1,1,0))</f>
        <v>1</v>
      </c>
      <c r="AW96" s="99">
        <f>IF(Model!AW26="",0,IF(ABS(Model!AW26-Scratch!AW26)&lt;1,1,0))</f>
        <v>1</v>
      </c>
      <c r="AX96" s="99">
        <f>IF(Model!AX26="",0,IF(ABS(Model!AX26-Scratch!AX26)&lt;1,1,0))</f>
        <v>1</v>
      </c>
      <c r="AY96" s="99">
        <f>IF(Model!AY26="",0,IF(ABS(Model!AY26-Scratch!AY26)&lt;1,1,0))</f>
        <v>1</v>
      </c>
      <c r="AZ96" s="99">
        <f>IF(Model!AZ26="",0,IF(ABS(Model!AZ26-Scratch!AZ26)&lt;1,1,0))</f>
        <v>1</v>
      </c>
      <c r="BA96" s="99">
        <f>IF(Model!BA26="",0,IF(ABS(Model!BA26-Scratch!BA26)&lt;1,1,0))</f>
        <v>1</v>
      </c>
      <c r="BB96" s="99">
        <f>IF(Model!BB26="",0,IF(ABS(Model!BB26-Scratch!BB26)&lt;1,1,0))</f>
        <v>1</v>
      </c>
      <c r="BC96" s="99">
        <f>IF(Model!BC26="",0,IF(ABS(Model!BC26-Scratch!BC26)&lt;1,1,0))</f>
        <v>1</v>
      </c>
      <c r="BD96" s="99">
        <f>IF(Model!BD26="",0,IF(ABS(Model!BD26-Scratch!BD26)&lt;1,1,0))</f>
        <v>0</v>
      </c>
      <c r="BE96" s="99">
        <f>IF(Model!BE26="",0,IF(ABS(Model!BE26-Scratch!BE26)&lt;1,1,0))</f>
        <v>1</v>
      </c>
      <c r="BF96" s="129" t="s">
        <v>591</v>
      </c>
      <c r="BG96" s="129" t="s">
        <v>591</v>
      </c>
      <c r="BH96" s="99">
        <f>IF(Model!BH26="",0,IF(ABS(Model!BH26-Scratch!BH26)&lt;1,1,0))</f>
        <v>1</v>
      </c>
      <c r="BI96" s="99">
        <f>IF(Model!BI26="",0,IF(ABS(Model!BI26-Scratch!BI26)&lt;1,1,0))</f>
        <v>1</v>
      </c>
      <c r="BJ96" s="99">
        <f>IF(Model!BJ26="",0,IF(ABS(Model!BJ26-Scratch!BJ26)&lt;1,1,0))</f>
        <v>1</v>
      </c>
      <c r="BK96" s="99">
        <f>IF(Model!BK26="",0,IF(ABS(Model!BK26-Scratch!BK26)&lt;1,1,0))</f>
        <v>1</v>
      </c>
      <c r="BL96" s="99">
        <f>IF(Model!BL26="",0,IF(ABS(Model!BL26-Scratch!BL26)&lt;1,1,0))</f>
        <v>1</v>
      </c>
      <c r="BM96" s="99">
        <f>IF(Model!BM26="",0,IF(ABS(Model!BM26-Scratch!BM26)&lt;1,1,0))</f>
        <v>1</v>
      </c>
      <c r="BN96" s="99">
        <f>IF(Model!BN26="",0,IF(ABS(Model!BN26-Scratch!BN26)&lt;1,1,0))</f>
        <v>1</v>
      </c>
      <c r="BO96" s="99">
        <f>IF(Model!BO26="",0,IF(ABS(Model!BO26-Scratch!BO26)&lt;1,1,0))</f>
        <v>1</v>
      </c>
      <c r="BP96" s="99">
        <f>IF(Model!BP26="",0,IF(ABS(Model!BP26-Scratch!BP26)&lt;1,1,0))</f>
        <v>1</v>
      </c>
      <c r="BQ96" s="99">
        <f>IF(Model!BQ26="",0,IF(ABS(Model!BQ26-Scratch!BQ26)&lt;1,1,0))</f>
        <v>1</v>
      </c>
      <c r="BR96" s="99">
        <f>IF(Model!BR26="",0,IF(ABS(Model!BR26-Scratch!BR26)&lt;1,1,0))</f>
        <v>1</v>
      </c>
      <c r="BS96" s="99">
        <f>IF(Model!BS26="",0,IF(ABS(Model!BS26-Scratch!BS26)&lt;1,1,0))</f>
        <v>1</v>
      </c>
      <c r="BT96" s="99">
        <f>IF(Model!BT26="",0,IF(ABS(Model!BT26-Scratch!BT26)&lt;1,1,0))</f>
        <v>1</v>
      </c>
      <c r="BU96" s="99">
        <f>IF(Model!BU26="",0,IF(ABS(Model!BU26-Scratch!BU26)&lt;1,1,0))</f>
        <v>1</v>
      </c>
      <c r="BV96" s="99">
        <f>IF(Model!BV26="",0,IF(ABS(Model!BV26-Scratch!BV26)&lt;1,1,0))</f>
        <v>1</v>
      </c>
      <c r="BW96" s="99">
        <f>IF(Model!BW26="",0,IF(ABS(Model!BW26-Scratch!BW26)&lt;1,1,0))</f>
        <v>1</v>
      </c>
      <c r="BX96" s="99">
        <f>IF(Model!BX26="",0,IF(ABS(Model!BX26-Scratch!BX26)&lt;1,1,0))</f>
        <v>1</v>
      </c>
      <c r="BY96" s="99">
        <f>IF(Model!BY26="",0,IF(ABS(Model!BY26-Scratch!BY26)&lt;1,1,0))</f>
        <v>1</v>
      </c>
      <c r="BZ96" s="99">
        <f>IF(Model!BZ26="",0,IF(ABS(Model!BZ26-Scratch!BZ26)&lt;1,1,0))</f>
        <v>1</v>
      </c>
      <c r="CA96" s="99">
        <f>IF(Model!CA26="",0,IF(ABS(Model!CA26-Scratch!CA26)&lt;1,1,0))</f>
        <v>1</v>
      </c>
      <c r="CB96" s="99">
        <f>IF(Model!CB26="",0,IF(ABS(Model!CB26-Scratch!CB26)&lt;1,1,0))</f>
        <v>1</v>
      </c>
      <c r="CC96" s="99">
        <f>IF(Model!CC26="",0,IF(ABS(Model!CC26-Scratch!CC26)&lt;1,1,0))</f>
        <v>1</v>
      </c>
      <c r="CD96" s="99">
        <f>IF(Model!CD26="",0,IF(ABS(Model!CD26-Scratch!CD26)&lt;1,1,0))</f>
        <v>1</v>
      </c>
      <c r="CE96" s="99">
        <f>IF(Model!CE26="",0,IF(ABS(Model!CE26-Scratch!CE26)&lt;1,1,0))</f>
        <v>1</v>
      </c>
      <c r="CF96" s="99">
        <f>IF(Model!CF26="",0,IF(ABS(Model!CF26-Scratch!CF26)&lt;1,1,0))</f>
        <v>1</v>
      </c>
      <c r="CG96" s="129" t="s">
        <v>591</v>
      </c>
      <c r="CH96" s="129" t="s">
        <v>591</v>
      </c>
      <c r="CI96" s="99">
        <f>IF(Model!CI26="",0,IF(ABS(Model!CI26-Scratch!CI26)&lt;1,1,0))</f>
        <v>1</v>
      </c>
      <c r="CJ96" s="99">
        <f>IF(Model!CJ26="",0,IF(ABS(Model!CJ26-Scratch!CJ26)&lt;1,1,0))</f>
        <v>1</v>
      </c>
      <c r="CK96" s="99">
        <f>IF(Model!CK26="",0,IF(ABS(Model!CK26-Scratch!CK26)&lt;1,1,0))</f>
        <v>1</v>
      </c>
      <c r="CL96" s="99">
        <f>IF(Model!CL26="",0,IF(ABS(Model!CL26-Scratch!CL26)&lt;1,1,0))</f>
        <v>1</v>
      </c>
      <c r="CM96" s="99">
        <f>IF(Model!CM26="",0,IF(ABS(Model!CM26-Scratch!CM26)&lt;1,1,0))</f>
        <v>1</v>
      </c>
      <c r="CN96" s="99">
        <f>IF(Model!CN26="",0,IF(ABS(Model!CN26-Scratch!CN26)&lt;1,1,0))</f>
        <v>1</v>
      </c>
      <c r="CO96" s="99">
        <f>IF(Model!CO26="",0,IF(ABS(Model!CO26-Scratch!CO26)&lt;1,1,0))</f>
        <v>1</v>
      </c>
      <c r="CP96" s="99">
        <f>IF(Model!CP26="",0,IF(ABS(Model!CP26-Scratch!CP26)&lt;1,1,0))</f>
        <v>1</v>
      </c>
      <c r="CQ96" s="99">
        <f>IF(Model!CQ26="",0,IF(ABS(Model!CQ26-Scratch!CQ26)&lt;1,1,0))</f>
        <v>1</v>
      </c>
      <c r="CR96" s="99">
        <f>IF(Model!CR26="",0,IF(ABS(Model!CR26-Scratch!CR26)&lt;1,1,0))</f>
        <v>1</v>
      </c>
      <c r="CS96" s="99">
        <f>IF(Model!CS26="",0,IF(ABS(Model!CS26-Scratch!CS26)&lt;1,1,0))</f>
        <v>1</v>
      </c>
      <c r="CT96" s="99">
        <f>IF(Model!CT26="",0,IF(ABS(Model!CT26-Scratch!CT26)&lt;1,1,0))</f>
        <v>1</v>
      </c>
      <c r="CU96" s="99">
        <f>IF(Model!CU26="",0,IF(ABS(Model!CU26-Scratch!CU26)&lt;1,1,0))</f>
        <v>1</v>
      </c>
      <c r="CV96" s="99">
        <f>IF(Model!CV26="",0,IF(ABS(Model!CV26-Scratch!CV26)&lt;1,1,0))</f>
        <v>1</v>
      </c>
      <c r="CW96" s="99">
        <f>IF(Model!CW26="",0,IF(ABS(Model!CW26-Scratch!CW26)&lt;1,1,0))</f>
        <v>1</v>
      </c>
      <c r="CX96" s="99">
        <f>IF(Model!CX26="",0,IF(ABS(Model!CX26-Scratch!CX26)&lt;1,1,0))</f>
        <v>1</v>
      </c>
      <c r="CY96" s="99">
        <f>IF(Model!CY26="",0,IF(ABS(Model!CY26-Scratch!CY26)&lt;1,1,0))</f>
        <v>1</v>
      </c>
      <c r="CZ96" s="99">
        <f>IF(Model!CZ26="",0,IF(ABS(Model!CZ26-Scratch!CZ26)&lt;1,1,0))</f>
        <v>1</v>
      </c>
      <c r="DA96" s="99">
        <f>IF(Model!DA26="",0,IF(ABS(Model!DA26-Scratch!DA26)&lt;1,1,0))</f>
        <v>1</v>
      </c>
      <c r="DB96" s="99">
        <f>IF(Model!DB26="",0,IF(ABS(Model!DB26-Scratch!DB26)&lt;1,1,0))</f>
        <v>1</v>
      </c>
      <c r="DC96" s="99">
        <f>IF(Model!DC26="",0,IF(ABS(Model!DC26-Scratch!DC26)&lt;1,1,0))</f>
        <v>1</v>
      </c>
      <c r="DD96" s="99">
        <f>IF(Model!DD26="",0,IF(ABS(Model!DD26-Scratch!DD26)&lt;1,1,0))</f>
        <v>1</v>
      </c>
      <c r="DE96" s="99">
        <f>IF(Model!DE26="",0,IF(ABS(Model!DE26-Scratch!DE26)&lt;1,1,0))</f>
        <v>1</v>
      </c>
      <c r="DF96" s="99">
        <f>IF(Model!DF26="",0,IF(ABS(Model!DF26-Scratch!DF26)&lt;1,1,0))</f>
        <v>1</v>
      </c>
      <c r="DG96" s="99">
        <f>IF(Model!DG26="",0,IF(ABS(Model!DG26-Scratch!DG26)&lt;1,1,0))</f>
        <v>1</v>
      </c>
      <c r="DH96" s="129" t="s">
        <v>591</v>
      </c>
      <c r="DI96" s="129" t="s">
        <v>591</v>
      </c>
      <c r="DJ96" s="99">
        <f>IF(Model!DJ26="",0,IF(ABS(Model!DJ26-Scratch!DJ26)&lt;1,1,0))</f>
        <v>1</v>
      </c>
      <c r="DK96" s="99">
        <f>IF(Model!DK26="",0,IF(ABS(Model!DK26-Scratch!DK26)&lt;1,1,0))</f>
        <v>1</v>
      </c>
      <c r="DL96" s="99">
        <f>IF(Model!DL26="",0,IF(ABS(Model!DL26-Scratch!DL26)&lt;1,1,0))</f>
        <v>1</v>
      </c>
      <c r="DM96" s="99">
        <f>IF(Model!DM26="",0,IF(ABS(Model!DM26-Scratch!DM26)&lt;1,1,0))</f>
        <v>1</v>
      </c>
      <c r="DN96" s="99">
        <f>IF(Model!DN26="",0,IF(ABS(Model!DN26-Scratch!DN26)&lt;1,1,0))</f>
        <v>1</v>
      </c>
      <c r="DO96" s="99">
        <f>IF(Model!DO26="",0,IF(ABS(Model!DO26-Scratch!DO26)&lt;1,1,0))</f>
        <v>1</v>
      </c>
      <c r="DP96" s="99">
        <f>IF(Model!DP26="",0,IF(ABS(Model!DP26-Scratch!DP26)&lt;1,1,0))</f>
        <v>1</v>
      </c>
      <c r="DQ96" s="99">
        <f>IF(Model!DQ26="",0,IF(ABS(Model!DQ26-Scratch!DQ26)&lt;1,1,0))</f>
        <v>1</v>
      </c>
      <c r="DR96" s="99">
        <f>IF(Model!DR26="",0,IF(ABS(Model!DR26-Scratch!DR26)&lt;1,1,0))</f>
        <v>1</v>
      </c>
      <c r="DS96" s="99">
        <f>IF(Model!DS26="",0,IF(ABS(Model!DS26-Scratch!DS26)&lt;1,1,0))</f>
        <v>1</v>
      </c>
      <c r="DT96" s="99">
        <f>IF(Model!DT26="",0,IF(ABS(Model!DT26-Scratch!DT26)&lt;1,1,0))</f>
        <v>1</v>
      </c>
      <c r="DU96" s="99">
        <f>IF(Model!DU26="",0,IF(ABS(Model!DU26-Scratch!DU26)&lt;1,1,0))</f>
        <v>1</v>
      </c>
      <c r="DV96" s="99">
        <f>IF(Model!DV26="",0,IF(ABS(Model!DV26-Scratch!DV26)&lt;1,1,0))</f>
        <v>1</v>
      </c>
      <c r="DW96" s="99">
        <f>IF(Model!DW26="",0,IF(ABS(Model!DW26-Scratch!DW26)&lt;1,1,0))</f>
        <v>1</v>
      </c>
      <c r="DX96" s="99">
        <f>IF(Model!DX26="",0,IF(ABS(Model!DX26-Scratch!DX26)&lt;1,1,0))</f>
        <v>1</v>
      </c>
      <c r="DY96" s="99">
        <f>IF(Model!DY26="",0,IF(ABS(Model!DY26-Scratch!DY26)&lt;1,1,0))</f>
        <v>1</v>
      </c>
      <c r="DZ96" s="99">
        <f>IF(Model!DZ26="",0,IF(ABS(Model!DZ26-Scratch!DZ26)&lt;1,1,0))</f>
        <v>1</v>
      </c>
      <c r="EA96" s="99">
        <f>IF(Model!EA26="",0,IF(ABS(Model!EA26-Scratch!EA26)&lt;1,1,0))</f>
        <v>1</v>
      </c>
      <c r="EB96" s="99">
        <f>IF(Model!EB26="",0,IF(ABS(Model!EB26-Scratch!EB26)&lt;1,1,0))</f>
        <v>1</v>
      </c>
      <c r="EC96" s="99">
        <f>IF(Model!EC26="",0,IF(ABS(Model!EC26-Scratch!EC26)&lt;1,1,0))</f>
        <v>1</v>
      </c>
      <c r="ED96" s="99">
        <f>IF(Model!ED26="",0,IF(ABS(Model!ED26-Scratch!ED26)&lt;1,1,0))</f>
        <v>1</v>
      </c>
      <c r="EE96" s="99">
        <f>IF(Model!EE26="",0,IF(ABS(Model!EE26-Scratch!EE26)&lt;1,1,0))</f>
        <v>1</v>
      </c>
      <c r="EF96" s="99">
        <f>IF(Model!EF26="",0,IF(ABS(Model!EF26-Scratch!EF26)&lt;1,1,0))</f>
        <v>1</v>
      </c>
      <c r="EG96" s="99">
        <f>IF(Model!EG26="",0,IF(ABS(Model!EG26-Scratch!EG26)&lt;1,1,0))</f>
        <v>1</v>
      </c>
      <c r="EH96" s="99">
        <f>IF(Model!EH26="",0,IF(ABS(Model!EH26-Scratch!EH26)&lt;1,1,0))</f>
        <v>1</v>
      </c>
      <c r="EI96" s="129" t="s">
        <v>591</v>
      </c>
      <c r="EJ96" s="129" t="s">
        <v>591</v>
      </c>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row>
    <row r="97" spans="2:165">
      <c r="B97" s="99">
        <f>IF(Model!B27="",0,IF(ABS(Model!B27-Scratch!B27)&lt;1,1,0))</f>
        <v>1</v>
      </c>
      <c r="C97" s="99">
        <f ca="1">IF(Model!C27="",0,IF(ABS(Model!C27-Scratch!C27)&lt;1,1,0))</f>
        <v>1</v>
      </c>
      <c r="D97" s="129" t="s">
        <v>591</v>
      </c>
      <c r="E97" s="99">
        <f>IF(Model!E27="",0,IF(ABS(Model!E27-Scratch!E27)&lt;1,1,0))</f>
        <v>1</v>
      </c>
      <c r="F97" s="99">
        <f>IF(Model!F27="",0,IF(ABS(Model!F27-Scratch!F27)&lt;1,1,0))</f>
        <v>1</v>
      </c>
      <c r="G97" s="99">
        <f>IF(Model!G27="",0,IF(ABS(Model!G27-Scratch!G27)&lt;1,1,0))</f>
        <v>1</v>
      </c>
      <c r="H97" s="99">
        <f>IF(Model!H27="",0,IF(ABS(Model!H27-Scratch!H27)&lt;1,1,0))</f>
        <v>1</v>
      </c>
      <c r="I97" s="99">
        <f>IF(Model!I27=Scratch!I27,1,0)</f>
        <v>1</v>
      </c>
      <c r="J97" s="129" t="s">
        <v>591</v>
      </c>
      <c r="K97" s="99">
        <f>IF(Model!K27="",0,IF(ABS(Model!K27-Scratch!K27)&lt;1,1,0))</f>
        <v>1</v>
      </c>
      <c r="L97" s="99">
        <f>IF(Model!L27=Scratch!L27,1,0)</f>
        <v>1</v>
      </c>
      <c r="M97" s="99">
        <f>IFERROR(IF(Model!M27=Scratch!M27,1,0),0)</f>
        <v>1</v>
      </c>
      <c r="N97" s="99">
        <f>IFERROR(IF(Model!N27=Scratch!N27,1,0),0)</f>
        <v>1</v>
      </c>
      <c r="O97" s="99">
        <f>IFERROR(IF(Model!O27=Scratch!O27,1,0),0)</f>
        <v>1</v>
      </c>
      <c r="P97" s="99">
        <f>IFERROR(IF(Model!P27=Scratch!P27,1,0),0)</f>
        <v>1</v>
      </c>
      <c r="Q97" s="129" t="s">
        <v>591</v>
      </c>
      <c r="R97" s="99">
        <f>IF(Model!R27="",0,IF(ABS(Model!R27-Scratch!R27)&lt;1,1,0))</f>
        <v>1</v>
      </c>
      <c r="S97" s="99">
        <f>IF(Model!S27="",0,IF(ABS(Model!S27-Scratch!S27)&lt;1,1,0))</f>
        <v>1</v>
      </c>
      <c r="T97" s="99">
        <f>IF(Model!T27="",0,IF(ABS(Model!T27-Scratch!T27)&lt;1,1,0))</f>
        <v>1</v>
      </c>
      <c r="U97" s="99">
        <f>IF(Model!U27="",0,IF(ABS(Model!U27-Scratch!U27)&lt;1,1,0))</f>
        <v>1</v>
      </c>
      <c r="V97" s="99">
        <f>IF(Model!V27="",0,IF(ABS(Model!V27-Scratch!V27)&lt;1,1,0))</f>
        <v>1</v>
      </c>
      <c r="W97" s="129" t="s">
        <v>591</v>
      </c>
      <c r="X97" s="99">
        <f>IF(Model!X27="",0,IF(ABS(Model!X27-Scratch!X27)&lt;1,1,0))</f>
        <v>1</v>
      </c>
      <c r="Y97" s="99">
        <f>IF(Model!Y27="",0,IF(ABS(Model!Y27-Scratch!Y27)&lt;1,1,0))</f>
        <v>1</v>
      </c>
      <c r="Z97" s="99">
        <f>IF(Model!Z27="",0,IF(ABS(Model!Z27-Scratch!Z27)&lt;1,1,0))</f>
        <v>1</v>
      </c>
      <c r="AA97" s="99">
        <f>IF(Model!AA27="",0,IF(ABS(Model!AA27-Scratch!AA27)&lt;1,1,0))</f>
        <v>1</v>
      </c>
      <c r="AB97" s="99">
        <f>IF(Model!AB27="",0,IF(ABS(Model!AB27-Scratch!AB27)&lt;1,1,0))</f>
        <v>1</v>
      </c>
      <c r="AC97" s="129" t="s">
        <v>591</v>
      </c>
      <c r="AD97" s="129" t="s">
        <v>591</v>
      </c>
      <c r="AE97" s="99">
        <f>IF(Model!AE27="",0,IF(ABS(Model!AE27-Scratch!AE27)&lt;1,1,0))</f>
        <v>1</v>
      </c>
      <c r="AF97" s="99">
        <f>IF(Model!AF27="",0,IF(ABS(Model!AF27-Scratch!AF27)&lt;1,1,0))</f>
        <v>1</v>
      </c>
      <c r="AG97" s="99">
        <f>IF(Model!AG27="",0,IF(ABS(Model!AG27-Scratch!AG27)&lt;1,1,0))</f>
        <v>1</v>
      </c>
      <c r="AH97" s="99">
        <f>IF(Model!AH27="",0,IF(ABS(Model!AH27-Scratch!AH27)&lt;1,1,0))</f>
        <v>1</v>
      </c>
      <c r="AI97" s="99">
        <f>IF(Model!AI27="",0,IF(ABS(Model!AI27-Scratch!AI27)&lt;1,1,0))</f>
        <v>1</v>
      </c>
      <c r="AJ97" s="99">
        <f>IF(Model!AJ27="",0,IF(ABS(Model!AJ27-Scratch!AJ27)&lt;1,1,0))</f>
        <v>1</v>
      </c>
      <c r="AK97" s="99">
        <f>IF(Model!AK27="",0,IF(ABS(Model!AK27-Scratch!AK27)&lt;1,1,0))</f>
        <v>1</v>
      </c>
      <c r="AL97" s="99">
        <f>IF(Model!AL27="",0,IF(ABS(Model!AL27-Scratch!AL27)&lt;1,1,0))</f>
        <v>1</v>
      </c>
      <c r="AM97" s="99">
        <f>IF(Model!AM27="",0,IF(ABS(Model!AM27-Scratch!AM27)&lt;1,1,0))</f>
        <v>1</v>
      </c>
      <c r="AN97" s="99">
        <f>IF(Model!AN27="",0,IF(ABS(Model!AN27-Scratch!AN27)&lt;1,1,0))</f>
        <v>1</v>
      </c>
      <c r="AO97" s="99">
        <f>IF(Model!AO27="",0,IF(ABS(Model!AO27-Scratch!AO27)&lt;1,1,0))</f>
        <v>1</v>
      </c>
      <c r="AP97" s="99">
        <f>IF(Model!AP27="",0,IF(ABS(Model!AP27-Scratch!AP27)&lt;1,1,0))</f>
        <v>1</v>
      </c>
      <c r="AQ97" s="99">
        <f>IF(Model!AQ27="",0,IF(ABS(Model!AQ27-Scratch!AQ27)&lt;1,1,0))</f>
        <v>1</v>
      </c>
      <c r="AR97" s="99">
        <f>IF(Model!AR27="",0,IF(ABS(Model!AR27-Scratch!AR27)&lt;1,1,0))</f>
        <v>1</v>
      </c>
      <c r="AS97" s="99">
        <f>IF(Model!AS27="",0,IF(ABS(Model!AS27-Scratch!AS27)&lt;1,1,0))</f>
        <v>1</v>
      </c>
      <c r="AT97" s="99">
        <f>IF(Model!AT27="",0,IF(ABS(Model!AT27-Scratch!AT27)&lt;1,1,0))</f>
        <v>1</v>
      </c>
      <c r="AU97" s="99">
        <f>IF(Model!AU27="",0,IF(ABS(Model!AU27-Scratch!AU27)&lt;1,1,0))</f>
        <v>1</v>
      </c>
      <c r="AV97" s="99">
        <f>IF(Model!AV27="",0,IF(ABS(Model!AV27-Scratch!AV27)&lt;1,1,0))</f>
        <v>1</v>
      </c>
      <c r="AW97" s="99">
        <f>IF(Model!AW27="",0,IF(ABS(Model!AW27-Scratch!AW27)&lt;1,1,0))</f>
        <v>1</v>
      </c>
      <c r="AX97" s="99">
        <f>IF(Model!AX27="",0,IF(ABS(Model!AX27-Scratch!AX27)&lt;1,1,0))</f>
        <v>1</v>
      </c>
      <c r="AY97" s="99">
        <f>IF(Model!AY27="",0,IF(ABS(Model!AY27-Scratch!AY27)&lt;1,1,0))</f>
        <v>1</v>
      </c>
      <c r="AZ97" s="99">
        <f>IF(Model!AZ27="",0,IF(ABS(Model!AZ27-Scratch!AZ27)&lt;1,1,0))</f>
        <v>1</v>
      </c>
      <c r="BA97" s="99">
        <f>IF(Model!BA27="",0,IF(ABS(Model!BA27-Scratch!BA27)&lt;1,1,0))</f>
        <v>1</v>
      </c>
      <c r="BB97" s="99">
        <f>IF(Model!BB27="",0,IF(ABS(Model!BB27-Scratch!BB27)&lt;1,1,0))</f>
        <v>1</v>
      </c>
      <c r="BC97" s="99">
        <f>IF(Model!BC27="",0,IF(ABS(Model!BC27-Scratch!BC27)&lt;1,1,0))</f>
        <v>1</v>
      </c>
      <c r="BD97" s="99">
        <f>IF(Model!BD27="",0,IF(ABS(Model!BD27-Scratch!BD27)&lt;1,1,0))</f>
        <v>0</v>
      </c>
      <c r="BE97" s="99">
        <f>IF(Model!BE27="",0,IF(ABS(Model!BE27-Scratch!BE27)&lt;1,1,0))</f>
        <v>1</v>
      </c>
      <c r="BF97" s="129" t="s">
        <v>591</v>
      </c>
      <c r="BG97" s="129" t="s">
        <v>591</v>
      </c>
      <c r="BH97" s="99">
        <f>IF(Model!BH27="",0,IF(ABS(Model!BH27-Scratch!BH27)&lt;1,1,0))</f>
        <v>1</v>
      </c>
      <c r="BI97" s="99">
        <f>IF(Model!BI27="",0,IF(ABS(Model!BI27-Scratch!BI27)&lt;1,1,0))</f>
        <v>1</v>
      </c>
      <c r="BJ97" s="99">
        <f>IF(Model!BJ27="",0,IF(ABS(Model!BJ27-Scratch!BJ27)&lt;1,1,0))</f>
        <v>1</v>
      </c>
      <c r="BK97" s="99">
        <f>IF(Model!BK27="",0,IF(ABS(Model!BK27-Scratch!BK27)&lt;1,1,0))</f>
        <v>1</v>
      </c>
      <c r="BL97" s="99">
        <f>IF(Model!BL27="",0,IF(ABS(Model!BL27-Scratch!BL27)&lt;1,1,0))</f>
        <v>1</v>
      </c>
      <c r="BM97" s="99">
        <f>IF(Model!BM27="",0,IF(ABS(Model!BM27-Scratch!BM27)&lt;1,1,0))</f>
        <v>1</v>
      </c>
      <c r="BN97" s="99">
        <f>IF(Model!BN27="",0,IF(ABS(Model!BN27-Scratch!BN27)&lt;1,1,0))</f>
        <v>1</v>
      </c>
      <c r="BO97" s="99">
        <f>IF(Model!BO27="",0,IF(ABS(Model!BO27-Scratch!BO27)&lt;1,1,0))</f>
        <v>1</v>
      </c>
      <c r="BP97" s="99">
        <f>IF(Model!BP27="",0,IF(ABS(Model!BP27-Scratch!BP27)&lt;1,1,0))</f>
        <v>1</v>
      </c>
      <c r="BQ97" s="99">
        <f>IF(Model!BQ27="",0,IF(ABS(Model!BQ27-Scratch!BQ27)&lt;1,1,0))</f>
        <v>1</v>
      </c>
      <c r="BR97" s="99">
        <f>IF(Model!BR27="",0,IF(ABS(Model!BR27-Scratch!BR27)&lt;1,1,0))</f>
        <v>1</v>
      </c>
      <c r="BS97" s="99">
        <f>IF(Model!BS27="",0,IF(ABS(Model!BS27-Scratch!BS27)&lt;1,1,0))</f>
        <v>1</v>
      </c>
      <c r="BT97" s="99">
        <f>IF(Model!BT27="",0,IF(ABS(Model!BT27-Scratch!BT27)&lt;1,1,0))</f>
        <v>1</v>
      </c>
      <c r="BU97" s="99">
        <f>IF(Model!BU27="",0,IF(ABS(Model!BU27-Scratch!BU27)&lt;1,1,0))</f>
        <v>1</v>
      </c>
      <c r="BV97" s="99">
        <f>IF(Model!BV27="",0,IF(ABS(Model!BV27-Scratch!BV27)&lt;1,1,0))</f>
        <v>1</v>
      </c>
      <c r="BW97" s="99">
        <f>IF(Model!BW27="",0,IF(ABS(Model!BW27-Scratch!BW27)&lt;1,1,0))</f>
        <v>1</v>
      </c>
      <c r="BX97" s="99">
        <f>IF(Model!BX27="",0,IF(ABS(Model!BX27-Scratch!BX27)&lt;1,1,0))</f>
        <v>1</v>
      </c>
      <c r="BY97" s="99">
        <f>IF(Model!BY27="",0,IF(ABS(Model!BY27-Scratch!BY27)&lt;1,1,0))</f>
        <v>1</v>
      </c>
      <c r="BZ97" s="99">
        <f>IF(Model!BZ27="",0,IF(ABS(Model!BZ27-Scratch!BZ27)&lt;1,1,0))</f>
        <v>1</v>
      </c>
      <c r="CA97" s="99">
        <f>IF(Model!CA27="",0,IF(ABS(Model!CA27-Scratch!CA27)&lt;1,1,0))</f>
        <v>1</v>
      </c>
      <c r="CB97" s="99">
        <f>IF(Model!CB27="",0,IF(ABS(Model!CB27-Scratch!CB27)&lt;1,1,0))</f>
        <v>1</v>
      </c>
      <c r="CC97" s="99">
        <f>IF(Model!CC27="",0,IF(ABS(Model!CC27-Scratch!CC27)&lt;1,1,0))</f>
        <v>1</v>
      </c>
      <c r="CD97" s="99">
        <f>IF(Model!CD27="",0,IF(ABS(Model!CD27-Scratch!CD27)&lt;1,1,0))</f>
        <v>1</v>
      </c>
      <c r="CE97" s="99">
        <f>IF(Model!CE27="",0,IF(ABS(Model!CE27-Scratch!CE27)&lt;1,1,0))</f>
        <v>1</v>
      </c>
      <c r="CF97" s="99">
        <f>IF(Model!CF27="",0,IF(ABS(Model!CF27-Scratch!CF27)&lt;1,1,0))</f>
        <v>1</v>
      </c>
      <c r="CG97" s="129" t="s">
        <v>591</v>
      </c>
      <c r="CH97" s="129" t="s">
        <v>591</v>
      </c>
      <c r="CI97" s="99">
        <f>IF(Model!CI27="",0,IF(ABS(Model!CI27-Scratch!CI27)&lt;1,1,0))</f>
        <v>1</v>
      </c>
      <c r="CJ97" s="99">
        <f>IF(Model!CJ27="",0,IF(ABS(Model!CJ27-Scratch!CJ27)&lt;1,1,0))</f>
        <v>1</v>
      </c>
      <c r="CK97" s="99">
        <f>IF(Model!CK27="",0,IF(ABS(Model!CK27-Scratch!CK27)&lt;1,1,0))</f>
        <v>1</v>
      </c>
      <c r="CL97" s="99">
        <f>IF(Model!CL27="",0,IF(ABS(Model!CL27-Scratch!CL27)&lt;1,1,0))</f>
        <v>1</v>
      </c>
      <c r="CM97" s="99">
        <f>IF(Model!CM27="",0,IF(ABS(Model!CM27-Scratch!CM27)&lt;1,1,0))</f>
        <v>1</v>
      </c>
      <c r="CN97" s="99">
        <f>IF(Model!CN27="",0,IF(ABS(Model!CN27-Scratch!CN27)&lt;1,1,0))</f>
        <v>1</v>
      </c>
      <c r="CO97" s="99">
        <f>IF(Model!CO27="",0,IF(ABS(Model!CO27-Scratch!CO27)&lt;1,1,0))</f>
        <v>1</v>
      </c>
      <c r="CP97" s="99">
        <f>IF(Model!CP27="",0,IF(ABS(Model!CP27-Scratch!CP27)&lt;1,1,0))</f>
        <v>1</v>
      </c>
      <c r="CQ97" s="99">
        <f>IF(Model!CQ27="",0,IF(ABS(Model!CQ27-Scratch!CQ27)&lt;1,1,0))</f>
        <v>1</v>
      </c>
      <c r="CR97" s="99">
        <f>IF(Model!CR27="",0,IF(ABS(Model!CR27-Scratch!CR27)&lt;1,1,0))</f>
        <v>1</v>
      </c>
      <c r="CS97" s="99">
        <f>IF(Model!CS27="",0,IF(ABS(Model!CS27-Scratch!CS27)&lt;1,1,0))</f>
        <v>1</v>
      </c>
      <c r="CT97" s="99">
        <f>IF(Model!CT27="",0,IF(ABS(Model!CT27-Scratch!CT27)&lt;1,1,0))</f>
        <v>1</v>
      </c>
      <c r="CU97" s="99">
        <f>IF(Model!CU27="",0,IF(ABS(Model!CU27-Scratch!CU27)&lt;1,1,0))</f>
        <v>1</v>
      </c>
      <c r="CV97" s="99">
        <f>IF(Model!CV27="",0,IF(ABS(Model!CV27-Scratch!CV27)&lt;1,1,0))</f>
        <v>1</v>
      </c>
      <c r="CW97" s="99">
        <f>IF(Model!CW27="",0,IF(ABS(Model!CW27-Scratch!CW27)&lt;1,1,0))</f>
        <v>1</v>
      </c>
      <c r="CX97" s="99">
        <f>IF(Model!CX27="",0,IF(ABS(Model!CX27-Scratch!CX27)&lt;1,1,0))</f>
        <v>1</v>
      </c>
      <c r="CY97" s="99">
        <f>IF(Model!CY27="",0,IF(ABS(Model!CY27-Scratch!CY27)&lt;1,1,0))</f>
        <v>1</v>
      </c>
      <c r="CZ97" s="99">
        <f>IF(Model!CZ27="",0,IF(ABS(Model!CZ27-Scratch!CZ27)&lt;1,1,0))</f>
        <v>1</v>
      </c>
      <c r="DA97" s="99">
        <f>IF(Model!DA27="",0,IF(ABS(Model!DA27-Scratch!DA27)&lt;1,1,0))</f>
        <v>1</v>
      </c>
      <c r="DB97" s="99">
        <f>IF(Model!DB27="",0,IF(ABS(Model!DB27-Scratch!DB27)&lt;1,1,0))</f>
        <v>1</v>
      </c>
      <c r="DC97" s="99">
        <f>IF(Model!DC27="",0,IF(ABS(Model!DC27-Scratch!DC27)&lt;1,1,0))</f>
        <v>1</v>
      </c>
      <c r="DD97" s="99">
        <f>IF(Model!DD27="",0,IF(ABS(Model!DD27-Scratch!DD27)&lt;1,1,0))</f>
        <v>1</v>
      </c>
      <c r="DE97" s="99">
        <f>IF(Model!DE27="",0,IF(ABS(Model!DE27-Scratch!DE27)&lt;1,1,0))</f>
        <v>1</v>
      </c>
      <c r="DF97" s="99">
        <f>IF(Model!DF27="",0,IF(ABS(Model!DF27-Scratch!DF27)&lt;1,1,0))</f>
        <v>1</v>
      </c>
      <c r="DG97" s="99">
        <f>IF(Model!DG27="",0,IF(ABS(Model!DG27-Scratch!DG27)&lt;1,1,0))</f>
        <v>1</v>
      </c>
      <c r="DH97" s="129" t="s">
        <v>591</v>
      </c>
      <c r="DI97" s="129" t="s">
        <v>591</v>
      </c>
      <c r="DJ97" s="99">
        <f>IF(Model!DJ27="",0,IF(ABS(Model!DJ27-Scratch!DJ27)&lt;1,1,0))</f>
        <v>1</v>
      </c>
      <c r="DK97" s="99">
        <f>IF(Model!DK27="",0,IF(ABS(Model!DK27-Scratch!DK27)&lt;1,1,0))</f>
        <v>1</v>
      </c>
      <c r="DL97" s="99">
        <f>IF(Model!DL27="",0,IF(ABS(Model!DL27-Scratch!DL27)&lt;1,1,0))</f>
        <v>1</v>
      </c>
      <c r="DM97" s="99">
        <f>IF(Model!DM27="",0,IF(ABS(Model!DM27-Scratch!DM27)&lt;1,1,0))</f>
        <v>1</v>
      </c>
      <c r="DN97" s="99">
        <f>IF(Model!DN27="",0,IF(ABS(Model!DN27-Scratch!DN27)&lt;1,1,0))</f>
        <v>1</v>
      </c>
      <c r="DO97" s="99">
        <f>IF(Model!DO27="",0,IF(ABS(Model!DO27-Scratch!DO27)&lt;1,1,0))</f>
        <v>1</v>
      </c>
      <c r="DP97" s="99">
        <f>IF(Model!DP27="",0,IF(ABS(Model!DP27-Scratch!DP27)&lt;1,1,0))</f>
        <v>1</v>
      </c>
      <c r="DQ97" s="99">
        <f>IF(Model!DQ27="",0,IF(ABS(Model!DQ27-Scratch!DQ27)&lt;1,1,0))</f>
        <v>1</v>
      </c>
      <c r="DR97" s="99">
        <f>IF(Model!DR27="",0,IF(ABS(Model!DR27-Scratch!DR27)&lt;1,1,0))</f>
        <v>1</v>
      </c>
      <c r="DS97" s="99">
        <f>IF(Model!DS27="",0,IF(ABS(Model!DS27-Scratch!DS27)&lt;1,1,0))</f>
        <v>1</v>
      </c>
      <c r="DT97" s="99">
        <f>IF(Model!DT27="",0,IF(ABS(Model!DT27-Scratch!DT27)&lt;1,1,0))</f>
        <v>1</v>
      </c>
      <c r="DU97" s="99">
        <f>IF(Model!DU27="",0,IF(ABS(Model!DU27-Scratch!DU27)&lt;1,1,0))</f>
        <v>1</v>
      </c>
      <c r="DV97" s="99">
        <f>IF(Model!DV27="",0,IF(ABS(Model!DV27-Scratch!DV27)&lt;1,1,0))</f>
        <v>1</v>
      </c>
      <c r="DW97" s="99">
        <f>IF(Model!DW27="",0,IF(ABS(Model!DW27-Scratch!DW27)&lt;1,1,0))</f>
        <v>1</v>
      </c>
      <c r="DX97" s="99">
        <f>IF(Model!DX27="",0,IF(ABS(Model!DX27-Scratch!DX27)&lt;1,1,0))</f>
        <v>1</v>
      </c>
      <c r="DY97" s="99">
        <f>IF(Model!DY27="",0,IF(ABS(Model!DY27-Scratch!DY27)&lt;1,1,0))</f>
        <v>1</v>
      </c>
      <c r="DZ97" s="99">
        <f>IF(Model!DZ27="",0,IF(ABS(Model!DZ27-Scratch!DZ27)&lt;1,1,0))</f>
        <v>1</v>
      </c>
      <c r="EA97" s="99">
        <f>IF(Model!EA27="",0,IF(ABS(Model!EA27-Scratch!EA27)&lt;1,1,0))</f>
        <v>1</v>
      </c>
      <c r="EB97" s="99">
        <f>IF(Model!EB27="",0,IF(ABS(Model!EB27-Scratch!EB27)&lt;1,1,0))</f>
        <v>1</v>
      </c>
      <c r="EC97" s="99">
        <f>IF(Model!EC27="",0,IF(ABS(Model!EC27-Scratch!EC27)&lt;1,1,0))</f>
        <v>1</v>
      </c>
      <c r="ED97" s="99">
        <f>IF(Model!ED27="",0,IF(ABS(Model!ED27-Scratch!ED27)&lt;1,1,0))</f>
        <v>1</v>
      </c>
      <c r="EE97" s="99">
        <f>IF(Model!EE27="",0,IF(ABS(Model!EE27-Scratch!EE27)&lt;1,1,0))</f>
        <v>1</v>
      </c>
      <c r="EF97" s="99">
        <f>IF(Model!EF27="",0,IF(ABS(Model!EF27-Scratch!EF27)&lt;1,1,0))</f>
        <v>1</v>
      </c>
      <c r="EG97" s="99">
        <f>IF(Model!EG27="",0,IF(ABS(Model!EG27-Scratch!EG27)&lt;1,1,0))</f>
        <v>1</v>
      </c>
      <c r="EH97" s="99">
        <f>IF(Model!EH27="",0,IF(ABS(Model!EH27-Scratch!EH27)&lt;1,1,0))</f>
        <v>1</v>
      </c>
      <c r="EI97" s="129" t="s">
        <v>591</v>
      </c>
      <c r="EJ97" s="129" t="s">
        <v>591</v>
      </c>
      <c r="EK97" s="99"/>
      <c r="EL97" s="99"/>
      <c r="EM97" s="99"/>
      <c r="EN97" s="99"/>
      <c r="EO97" s="99"/>
      <c r="EP97" s="99"/>
      <c r="EQ97" s="99"/>
      <c r="ER97" s="99"/>
      <c r="ES97" s="99"/>
      <c r="ET97" s="99"/>
      <c r="EU97" s="99"/>
      <c r="EV97" s="99"/>
      <c r="EW97" s="99"/>
      <c r="EX97" s="99"/>
      <c r="EY97" s="99"/>
      <c r="EZ97" s="99"/>
      <c r="FA97" s="99"/>
      <c r="FB97" s="99"/>
      <c r="FC97" s="99"/>
      <c r="FD97" s="99"/>
      <c r="FE97" s="99"/>
      <c r="FF97" s="99"/>
      <c r="FG97" s="99"/>
      <c r="FH97" s="99"/>
      <c r="FI97" s="99"/>
    </row>
    <row r="98" spans="2:165">
      <c r="B98" s="99">
        <f>IF(Model!B28="",0,IF(ABS(Model!B28-Scratch!B28)&lt;1,1,0))</f>
        <v>1</v>
      </c>
      <c r="C98" s="99">
        <f ca="1">IF(Model!C28="",0,IF(ABS(Model!C28-Scratch!C28)&lt;1,1,0))</f>
        <v>1</v>
      </c>
      <c r="D98" s="129" t="s">
        <v>591</v>
      </c>
      <c r="E98" s="99">
        <f>IF(Model!E28="",0,IF(ABS(Model!E28-Scratch!E28)&lt;1,1,0))</f>
        <v>1</v>
      </c>
      <c r="F98" s="99">
        <f>IF(Model!F28="",0,IF(ABS(Model!F28-Scratch!F28)&lt;1,1,0))</f>
        <v>1</v>
      </c>
      <c r="G98" s="99">
        <f>IF(Model!G28="",0,IF(ABS(Model!G28-Scratch!G28)&lt;1,1,0))</f>
        <v>1</v>
      </c>
      <c r="H98" s="99">
        <f>IF(Model!H28="",0,IF(ABS(Model!H28-Scratch!H28)&lt;1,1,0))</f>
        <v>1</v>
      </c>
      <c r="I98" s="99">
        <f>IF(Model!I28=Scratch!I28,1,0)</f>
        <v>1</v>
      </c>
      <c r="J98" s="129" t="s">
        <v>591</v>
      </c>
      <c r="K98" s="99">
        <f>IF(Model!K28="",0,IF(ABS(Model!K28-Scratch!K28)&lt;1,1,0))</f>
        <v>1</v>
      </c>
      <c r="L98" s="99">
        <f>IF(Model!L28=Scratch!L28,1,0)</f>
        <v>1</v>
      </c>
      <c r="M98" s="99">
        <f>IFERROR(IF(Model!M28=Scratch!M28,1,0),0)</f>
        <v>1</v>
      </c>
      <c r="N98" s="99">
        <f>IFERROR(IF(Model!N28=Scratch!N28,1,0),0)</f>
        <v>1</v>
      </c>
      <c r="O98" s="99">
        <f>IFERROR(IF(Model!O28=Scratch!O28,1,0),0)</f>
        <v>1</v>
      </c>
      <c r="P98" s="99">
        <f>IFERROR(IF(Model!P28=Scratch!P28,1,0),0)</f>
        <v>1</v>
      </c>
      <c r="Q98" s="129" t="s">
        <v>591</v>
      </c>
      <c r="R98" s="99">
        <f>IF(Model!R28="",0,IF(ABS(Model!R28-Scratch!R28)&lt;1,1,0))</f>
        <v>1</v>
      </c>
      <c r="S98" s="99">
        <f>IF(Model!S28="",0,IF(ABS(Model!S28-Scratch!S28)&lt;1,1,0))</f>
        <v>1</v>
      </c>
      <c r="T98" s="99">
        <f>IF(Model!T28="",0,IF(ABS(Model!T28-Scratch!T28)&lt;1,1,0))</f>
        <v>1</v>
      </c>
      <c r="U98" s="99">
        <f>IF(Model!U28="",0,IF(ABS(Model!U28-Scratch!U28)&lt;1,1,0))</f>
        <v>1</v>
      </c>
      <c r="V98" s="99">
        <f>IF(Model!V28="",0,IF(ABS(Model!V28-Scratch!V28)&lt;1,1,0))</f>
        <v>1</v>
      </c>
      <c r="W98" s="129" t="s">
        <v>591</v>
      </c>
      <c r="X98" s="99">
        <f>IF(Model!X28="",0,IF(ABS(Model!X28-Scratch!X28)&lt;1,1,0))</f>
        <v>1</v>
      </c>
      <c r="Y98" s="99">
        <f>IF(Model!Y28="",0,IF(ABS(Model!Y28-Scratch!Y28)&lt;1,1,0))</f>
        <v>1</v>
      </c>
      <c r="Z98" s="99">
        <f>IF(Model!Z28="",0,IF(ABS(Model!Z28-Scratch!Z28)&lt;1,1,0))</f>
        <v>1</v>
      </c>
      <c r="AA98" s="99">
        <f>IF(Model!AA28="",0,IF(ABS(Model!AA28-Scratch!AA28)&lt;1,1,0))</f>
        <v>1</v>
      </c>
      <c r="AB98" s="99">
        <f>IF(Model!AB28="",0,IF(ABS(Model!AB28-Scratch!AB28)&lt;1,1,0))</f>
        <v>1</v>
      </c>
      <c r="AC98" s="129" t="s">
        <v>591</v>
      </c>
      <c r="AD98" s="129" t="s">
        <v>591</v>
      </c>
      <c r="AE98" s="99">
        <f>IF(Model!AE28="",0,IF(ABS(Model!AE28-Scratch!AE28)&lt;1,1,0))</f>
        <v>1</v>
      </c>
      <c r="AF98" s="99">
        <f>IF(Model!AF28="",0,IF(ABS(Model!AF28-Scratch!AF28)&lt;1,1,0))</f>
        <v>1</v>
      </c>
      <c r="AG98" s="99">
        <f>IF(Model!AG28="",0,IF(ABS(Model!AG28-Scratch!AG28)&lt;1,1,0))</f>
        <v>1</v>
      </c>
      <c r="AH98" s="99">
        <f>IF(Model!AH28="",0,IF(ABS(Model!AH28-Scratch!AH28)&lt;1,1,0))</f>
        <v>1</v>
      </c>
      <c r="AI98" s="99">
        <f>IF(Model!AI28="",0,IF(ABS(Model!AI28-Scratch!AI28)&lt;1,1,0))</f>
        <v>1</v>
      </c>
      <c r="AJ98" s="99">
        <f>IF(Model!AJ28="",0,IF(ABS(Model!AJ28-Scratch!AJ28)&lt;1,1,0))</f>
        <v>1</v>
      </c>
      <c r="AK98" s="99">
        <f>IF(Model!AK28="",0,IF(ABS(Model!AK28-Scratch!AK28)&lt;1,1,0))</f>
        <v>1</v>
      </c>
      <c r="AL98" s="99">
        <f>IF(Model!AL28="",0,IF(ABS(Model!AL28-Scratch!AL28)&lt;1,1,0))</f>
        <v>1</v>
      </c>
      <c r="AM98" s="99">
        <f>IF(Model!AM28="",0,IF(ABS(Model!AM28-Scratch!AM28)&lt;1,1,0))</f>
        <v>1</v>
      </c>
      <c r="AN98" s="99">
        <f>IF(Model!AN28="",0,IF(ABS(Model!AN28-Scratch!AN28)&lt;1,1,0))</f>
        <v>1</v>
      </c>
      <c r="AO98" s="99">
        <f>IF(Model!AO28="",0,IF(ABS(Model!AO28-Scratch!AO28)&lt;1,1,0))</f>
        <v>1</v>
      </c>
      <c r="AP98" s="99">
        <f>IF(Model!AP28="",0,IF(ABS(Model!AP28-Scratch!AP28)&lt;1,1,0))</f>
        <v>1</v>
      </c>
      <c r="AQ98" s="99">
        <f>IF(Model!AQ28="",0,IF(ABS(Model!AQ28-Scratch!AQ28)&lt;1,1,0))</f>
        <v>1</v>
      </c>
      <c r="AR98" s="99">
        <f>IF(Model!AR28="",0,IF(ABS(Model!AR28-Scratch!AR28)&lt;1,1,0))</f>
        <v>1</v>
      </c>
      <c r="AS98" s="99">
        <f>IF(Model!AS28="",0,IF(ABS(Model!AS28-Scratch!AS28)&lt;1,1,0))</f>
        <v>1</v>
      </c>
      <c r="AT98" s="99">
        <f>IF(Model!AT28="",0,IF(ABS(Model!AT28-Scratch!AT28)&lt;1,1,0))</f>
        <v>1</v>
      </c>
      <c r="AU98" s="99">
        <f>IF(Model!AU28="",0,IF(ABS(Model!AU28-Scratch!AU28)&lt;1,1,0))</f>
        <v>1</v>
      </c>
      <c r="AV98" s="99">
        <f>IF(Model!AV28="",0,IF(ABS(Model!AV28-Scratch!AV28)&lt;1,1,0))</f>
        <v>1</v>
      </c>
      <c r="AW98" s="99">
        <f>IF(Model!AW28="",0,IF(ABS(Model!AW28-Scratch!AW28)&lt;1,1,0))</f>
        <v>1</v>
      </c>
      <c r="AX98" s="99">
        <f>IF(Model!AX28="",0,IF(ABS(Model!AX28-Scratch!AX28)&lt;1,1,0))</f>
        <v>1</v>
      </c>
      <c r="AY98" s="99">
        <f>IF(Model!AY28="",0,IF(ABS(Model!AY28-Scratch!AY28)&lt;1,1,0))</f>
        <v>1</v>
      </c>
      <c r="AZ98" s="99">
        <f>IF(Model!AZ28="",0,IF(ABS(Model!AZ28-Scratch!AZ28)&lt;1,1,0))</f>
        <v>1</v>
      </c>
      <c r="BA98" s="99">
        <f>IF(Model!BA28="",0,IF(ABS(Model!BA28-Scratch!BA28)&lt;1,1,0))</f>
        <v>1</v>
      </c>
      <c r="BB98" s="99">
        <f>IF(Model!BB28="",0,IF(ABS(Model!BB28-Scratch!BB28)&lt;1,1,0))</f>
        <v>1</v>
      </c>
      <c r="BC98" s="99">
        <f>IF(Model!BC28="",0,IF(ABS(Model!BC28-Scratch!BC28)&lt;1,1,0))</f>
        <v>1</v>
      </c>
      <c r="BD98" s="99">
        <f>IF(Model!BD28="",0,IF(ABS(Model!BD28-Scratch!BD28)&lt;1,1,0))</f>
        <v>0</v>
      </c>
      <c r="BE98" s="99">
        <f>IF(Model!BE28="",0,IF(ABS(Model!BE28-Scratch!BE28)&lt;1,1,0))</f>
        <v>1</v>
      </c>
      <c r="BF98" s="129" t="s">
        <v>591</v>
      </c>
      <c r="BG98" s="129" t="s">
        <v>591</v>
      </c>
      <c r="BH98" s="99">
        <f>IF(Model!BH28="",0,IF(ABS(Model!BH28-Scratch!BH28)&lt;1,1,0))</f>
        <v>1</v>
      </c>
      <c r="BI98" s="99">
        <f>IF(Model!BI28="",0,IF(ABS(Model!BI28-Scratch!BI28)&lt;1,1,0))</f>
        <v>1</v>
      </c>
      <c r="BJ98" s="99">
        <f>IF(Model!BJ28="",0,IF(ABS(Model!BJ28-Scratch!BJ28)&lt;1,1,0))</f>
        <v>1</v>
      </c>
      <c r="BK98" s="99">
        <f>IF(Model!BK28="",0,IF(ABS(Model!BK28-Scratch!BK28)&lt;1,1,0))</f>
        <v>1</v>
      </c>
      <c r="BL98" s="99">
        <f>IF(Model!BL28="",0,IF(ABS(Model!BL28-Scratch!BL28)&lt;1,1,0))</f>
        <v>1</v>
      </c>
      <c r="BM98" s="99">
        <f>IF(Model!BM28="",0,IF(ABS(Model!BM28-Scratch!BM28)&lt;1,1,0))</f>
        <v>1</v>
      </c>
      <c r="BN98" s="99">
        <f>IF(Model!BN28="",0,IF(ABS(Model!BN28-Scratch!BN28)&lt;1,1,0))</f>
        <v>1</v>
      </c>
      <c r="BO98" s="99">
        <f>IF(Model!BO28="",0,IF(ABS(Model!BO28-Scratch!BO28)&lt;1,1,0))</f>
        <v>1</v>
      </c>
      <c r="BP98" s="99">
        <f>IF(Model!BP28="",0,IF(ABS(Model!BP28-Scratch!BP28)&lt;1,1,0))</f>
        <v>1</v>
      </c>
      <c r="BQ98" s="99">
        <f>IF(Model!BQ28="",0,IF(ABS(Model!BQ28-Scratch!BQ28)&lt;1,1,0))</f>
        <v>1</v>
      </c>
      <c r="BR98" s="99">
        <f>IF(Model!BR28="",0,IF(ABS(Model!BR28-Scratch!BR28)&lt;1,1,0))</f>
        <v>1</v>
      </c>
      <c r="BS98" s="99">
        <f>IF(Model!BS28="",0,IF(ABS(Model!BS28-Scratch!BS28)&lt;1,1,0))</f>
        <v>1</v>
      </c>
      <c r="BT98" s="99">
        <f>IF(Model!BT28="",0,IF(ABS(Model!BT28-Scratch!BT28)&lt;1,1,0))</f>
        <v>1</v>
      </c>
      <c r="BU98" s="99">
        <f>IF(Model!BU28="",0,IF(ABS(Model!BU28-Scratch!BU28)&lt;1,1,0))</f>
        <v>1</v>
      </c>
      <c r="BV98" s="99">
        <f>IF(Model!BV28="",0,IF(ABS(Model!BV28-Scratch!BV28)&lt;1,1,0))</f>
        <v>1</v>
      </c>
      <c r="BW98" s="99">
        <f>IF(Model!BW28="",0,IF(ABS(Model!BW28-Scratch!BW28)&lt;1,1,0))</f>
        <v>1</v>
      </c>
      <c r="BX98" s="99">
        <f>IF(Model!BX28="",0,IF(ABS(Model!BX28-Scratch!BX28)&lt;1,1,0))</f>
        <v>1</v>
      </c>
      <c r="BY98" s="99">
        <f>IF(Model!BY28="",0,IF(ABS(Model!BY28-Scratch!BY28)&lt;1,1,0))</f>
        <v>1</v>
      </c>
      <c r="BZ98" s="99">
        <f>IF(Model!BZ28="",0,IF(ABS(Model!BZ28-Scratch!BZ28)&lt;1,1,0))</f>
        <v>1</v>
      </c>
      <c r="CA98" s="99">
        <f>IF(Model!CA28="",0,IF(ABS(Model!CA28-Scratch!CA28)&lt;1,1,0))</f>
        <v>1</v>
      </c>
      <c r="CB98" s="99">
        <f>IF(Model!CB28="",0,IF(ABS(Model!CB28-Scratch!CB28)&lt;1,1,0))</f>
        <v>1</v>
      </c>
      <c r="CC98" s="99">
        <f>IF(Model!CC28="",0,IF(ABS(Model!CC28-Scratch!CC28)&lt;1,1,0))</f>
        <v>1</v>
      </c>
      <c r="CD98" s="99">
        <f>IF(Model!CD28="",0,IF(ABS(Model!CD28-Scratch!CD28)&lt;1,1,0))</f>
        <v>1</v>
      </c>
      <c r="CE98" s="99">
        <f>IF(Model!CE28="",0,IF(ABS(Model!CE28-Scratch!CE28)&lt;1,1,0))</f>
        <v>1</v>
      </c>
      <c r="CF98" s="99">
        <f>IF(Model!CF28="",0,IF(ABS(Model!CF28-Scratch!CF28)&lt;1,1,0))</f>
        <v>1</v>
      </c>
      <c r="CG98" s="129" t="s">
        <v>591</v>
      </c>
      <c r="CH98" s="129" t="s">
        <v>591</v>
      </c>
      <c r="CI98" s="99">
        <f>IF(Model!CI28="",0,IF(ABS(Model!CI28-Scratch!CI28)&lt;1,1,0))</f>
        <v>1</v>
      </c>
      <c r="CJ98" s="99">
        <f>IF(Model!CJ28="",0,IF(ABS(Model!CJ28-Scratch!CJ28)&lt;1,1,0))</f>
        <v>1</v>
      </c>
      <c r="CK98" s="99">
        <f>IF(Model!CK28="",0,IF(ABS(Model!CK28-Scratch!CK28)&lt;1,1,0))</f>
        <v>1</v>
      </c>
      <c r="CL98" s="99">
        <f>IF(Model!CL28="",0,IF(ABS(Model!CL28-Scratch!CL28)&lt;1,1,0))</f>
        <v>1</v>
      </c>
      <c r="CM98" s="99">
        <f>IF(Model!CM28="",0,IF(ABS(Model!CM28-Scratch!CM28)&lt;1,1,0))</f>
        <v>1</v>
      </c>
      <c r="CN98" s="99">
        <f>IF(Model!CN28="",0,IF(ABS(Model!CN28-Scratch!CN28)&lt;1,1,0))</f>
        <v>1</v>
      </c>
      <c r="CO98" s="99">
        <f>IF(Model!CO28="",0,IF(ABS(Model!CO28-Scratch!CO28)&lt;1,1,0))</f>
        <v>1</v>
      </c>
      <c r="CP98" s="99">
        <f>IF(Model!CP28="",0,IF(ABS(Model!CP28-Scratch!CP28)&lt;1,1,0))</f>
        <v>1</v>
      </c>
      <c r="CQ98" s="99">
        <f>IF(Model!CQ28="",0,IF(ABS(Model!CQ28-Scratch!CQ28)&lt;1,1,0))</f>
        <v>1</v>
      </c>
      <c r="CR98" s="99">
        <f>IF(Model!CR28="",0,IF(ABS(Model!CR28-Scratch!CR28)&lt;1,1,0))</f>
        <v>1</v>
      </c>
      <c r="CS98" s="99">
        <f>IF(Model!CS28="",0,IF(ABS(Model!CS28-Scratch!CS28)&lt;1,1,0))</f>
        <v>1</v>
      </c>
      <c r="CT98" s="99">
        <f>IF(Model!CT28="",0,IF(ABS(Model!CT28-Scratch!CT28)&lt;1,1,0))</f>
        <v>1</v>
      </c>
      <c r="CU98" s="99">
        <f>IF(Model!CU28="",0,IF(ABS(Model!CU28-Scratch!CU28)&lt;1,1,0))</f>
        <v>1</v>
      </c>
      <c r="CV98" s="99">
        <f>IF(Model!CV28="",0,IF(ABS(Model!CV28-Scratch!CV28)&lt;1,1,0))</f>
        <v>1</v>
      </c>
      <c r="CW98" s="99">
        <f>IF(Model!CW28="",0,IF(ABS(Model!CW28-Scratch!CW28)&lt;1,1,0))</f>
        <v>1</v>
      </c>
      <c r="CX98" s="99">
        <f>IF(Model!CX28="",0,IF(ABS(Model!CX28-Scratch!CX28)&lt;1,1,0))</f>
        <v>1</v>
      </c>
      <c r="CY98" s="99">
        <f>IF(Model!CY28="",0,IF(ABS(Model!CY28-Scratch!CY28)&lt;1,1,0))</f>
        <v>1</v>
      </c>
      <c r="CZ98" s="99">
        <f>IF(Model!CZ28="",0,IF(ABS(Model!CZ28-Scratch!CZ28)&lt;1,1,0))</f>
        <v>1</v>
      </c>
      <c r="DA98" s="99">
        <f>IF(Model!DA28="",0,IF(ABS(Model!DA28-Scratch!DA28)&lt;1,1,0))</f>
        <v>1</v>
      </c>
      <c r="DB98" s="99">
        <f>IF(Model!DB28="",0,IF(ABS(Model!DB28-Scratch!DB28)&lt;1,1,0))</f>
        <v>1</v>
      </c>
      <c r="DC98" s="99">
        <f>IF(Model!DC28="",0,IF(ABS(Model!DC28-Scratch!DC28)&lt;1,1,0))</f>
        <v>1</v>
      </c>
      <c r="DD98" s="99">
        <f>IF(Model!DD28="",0,IF(ABS(Model!DD28-Scratch!DD28)&lt;1,1,0))</f>
        <v>1</v>
      </c>
      <c r="DE98" s="99">
        <f>IF(Model!DE28="",0,IF(ABS(Model!DE28-Scratch!DE28)&lt;1,1,0))</f>
        <v>1</v>
      </c>
      <c r="DF98" s="99">
        <f>IF(Model!DF28="",0,IF(ABS(Model!DF28-Scratch!DF28)&lt;1,1,0))</f>
        <v>1</v>
      </c>
      <c r="DG98" s="99">
        <f>IF(Model!DG28="",0,IF(ABS(Model!DG28-Scratch!DG28)&lt;1,1,0))</f>
        <v>1</v>
      </c>
      <c r="DH98" s="129" t="s">
        <v>591</v>
      </c>
      <c r="DI98" s="129" t="s">
        <v>591</v>
      </c>
      <c r="DJ98" s="99">
        <f>IF(Model!DJ28="",0,IF(ABS(Model!DJ28-Scratch!DJ28)&lt;1,1,0))</f>
        <v>1</v>
      </c>
      <c r="DK98" s="99">
        <f>IF(Model!DK28="",0,IF(ABS(Model!DK28-Scratch!DK28)&lt;1,1,0))</f>
        <v>1</v>
      </c>
      <c r="DL98" s="99">
        <f>IF(Model!DL28="",0,IF(ABS(Model!DL28-Scratch!DL28)&lt;1,1,0))</f>
        <v>1</v>
      </c>
      <c r="DM98" s="99">
        <f>IF(Model!DM28="",0,IF(ABS(Model!DM28-Scratch!DM28)&lt;1,1,0))</f>
        <v>1</v>
      </c>
      <c r="DN98" s="99">
        <f>IF(Model!DN28="",0,IF(ABS(Model!DN28-Scratch!DN28)&lt;1,1,0))</f>
        <v>1</v>
      </c>
      <c r="DO98" s="99">
        <f>IF(Model!DO28="",0,IF(ABS(Model!DO28-Scratch!DO28)&lt;1,1,0))</f>
        <v>1</v>
      </c>
      <c r="DP98" s="99">
        <f>IF(Model!DP28="",0,IF(ABS(Model!DP28-Scratch!DP28)&lt;1,1,0))</f>
        <v>1</v>
      </c>
      <c r="DQ98" s="99">
        <f>IF(Model!DQ28="",0,IF(ABS(Model!DQ28-Scratch!DQ28)&lt;1,1,0))</f>
        <v>1</v>
      </c>
      <c r="DR98" s="99">
        <f>IF(Model!DR28="",0,IF(ABS(Model!DR28-Scratch!DR28)&lt;1,1,0))</f>
        <v>1</v>
      </c>
      <c r="DS98" s="99">
        <f>IF(Model!DS28="",0,IF(ABS(Model!DS28-Scratch!DS28)&lt;1,1,0))</f>
        <v>1</v>
      </c>
      <c r="DT98" s="99">
        <f>IF(Model!DT28="",0,IF(ABS(Model!DT28-Scratch!DT28)&lt;1,1,0))</f>
        <v>1</v>
      </c>
      <c r="DU98" s="99">
        <f>IF(Model!DU28="",0,IF(ABS(Model!DU28-Scratch!DU28)&lt;1,1,0))</f>
        <v>1</v>
      </c>
      <c r="DV98" s="99">
        <f>IF(Model!DV28="",0,IF(ABS(Model!DV28-Scratch!DV28)&lt;1,1,0))</f>
        <v>1</v>
      </c>
      <c r="DW98" s="99">
        <f>IF(Model!DW28="",0,IF(ABS(Model!DW28-Scratch!DW28)&lt;1,1,0))</f>
        <v>1</v>
      </c>
      <c r="DX98" s="99">
        <f>IF(Model!DX28="",0,IF(ABS(Model!DX28-Scratch!DX28)&lt;1,1,0))</f>
        <v>1</v>
      </c>
      <c r="DY98" s="99">
        <f>IF(Model!DY28="",0,IF(ABS(Model!DY28-Scratch!DY28)&lt;1,1,0))</f>
        <v>1</v>
      </c>
      <c r="DZ98" s="99">
        <f>IF(Model!DZ28="",0,IF(ABS(Model!DZ28-Scratch!DZ28)&lt;1,1,0))</f>
        <v>1</v>
      </c>
      <c r="EA98" s="99">
        <f>IF(Model!EA28="",0,IF(ABS(Model!EA28-Scratch!EA28)&lt;1,1,0))</f>
        <v>1</v>
      </c>
      <c r="EB98" s="99">
        <f>IF(Model!EB28="",0,IF(ABS(Model!EB28-Scratch!EB28)&lt;1,1,0))</f>
        <v>1</v>
      </c>
      <c r="EC98" s="99">
        <f>IF(Model!EC28="",0,IF(ABS(Model!EC28-Scratch!EC28)&lt;1,1,0))</f>
        <v>1</v>
      </c>
      <c r="ED98" s="99">
        <f>IF(Model!ED28="",0,IF(ABS(Model!ED28-Scratch!ED28)&lt;1,1,0))</f>
        <v>1</v>
      </c>
      <c r="EE98" s="99">
        <f>IF(Model!EE28="",0,IF(ABS(Model!EE28-Scratch!EE28)&lt;1,1,0))</f>
        <v>1</v>
      </c>
      <c r="EF98" s="99">
        <f>IF(Model!EF28="",0,IF(ABS(Model!EF28-Scratch!EF28)&lt;1,1,0))</f>
        <v>1</v>
      </c>
      <c r="EG98" s="99">
        <f>IF(Model!EG28="",0,IF(ABS(Model!EG28-Scratch!EG28)&lt;1,1,0))</f>
        <v>1</v>
      </c>
      <c r="EH98" s="99">
        <f>IF(Model!EH28="",0,IF(ABS(Model!EH28-Scratch!EH28)&lt;1,1,0))</f>
        <v>1</v>
      </c>
      <c r="EI98" s="129" t="s">
        <v>591</v>
      </c>
      <c r="EJ98" s="129" t="s">
        <v>591</v>
      </c>
      <c r="EK98" s="99"/>
      <c r="EL98" s="99"/>
      <c r="EM98" s="99"/>
      <c r="EN98" s="99"/>
      <c r="EO98" s="99"/>
      <c r="EP98" s="99"/>
      <c r="EQ98" s="99"/>
      <c r="ER98" s="99"/>
      <c r="ES98" s="99"/>
      <c r="ET98" s="99"/>
      <c r="EU98" s="99"/>
      <c r="EV98" s="99"/>
      <c r="EW98" s="99"/>
      <c r="EX98" s="99"/>
      <c r="EY98" s="99"/>
      <c r="EZ98" s="99"/>
      <c r="FA98" s="99"/>
      <c r="FB98" s="99"/>
      <c r="FC98" s="99"/>
      <c r="FD98" s="99"/>
      <c r="FE98" s="99"/>
      <c r="FF98" s="99"/>
      <c r="FG98" s="99"/>
      <c r="FH98" s="99"/>
      <c r="FI98" s="99"/>
    </row>
    <row r="99" spans="2:165">
      <c r="B99" s="99">
        <f>IF(Model!B29="",0,IF(ABS(Model!B29-Scratch!B29)&lt;1,1,0))</f>
        <v>1</v>
      </c>
      <c r="C99" s="99">
        <f ca="1">IF(Model!C29="",0,IF(ABS(Model!C29-Scratch!C29)&lt;1,1,0))</f>
        <v>1</v>
      </c>
      <c r="D99" s="129" t="s">
        <v>591</v>
      </c>
      <c r="E99" s="99">
        <f>IF(Model!E29="",0,IF(ABS(Model!E29-Scratch!E29)&lt;1,1,0))</f>
        <v>1</v>
      </c>
      <c r="F99" s="99">
        <f>IF(Model!F29="",0,IF(ABS(Model!F29-Scratch!F29)&lt;1,1,0))</f>
        <v>1</v>
      </c>
      <c r="G99" s="99">
        <f>IF(Model!G29="",0,IF(ABS(Model!G29-Scratch!G29)&lt;1,1,0))</f>
        <v>1</v>
      </c>
      <c r="H99" s="99">
        <f>IF(Model!H29="",0,IF(ABS(Model!H29-Scratch!H29)&lt;1,1,0))</f>
        <v>1</v>
      </c>
      <c r="I99" s="99">
        <f>IF(Model!I29=Scratch!I29,1,0)</f>
        <v>1</v>
      </c>
      <c r="J99" s="129" t="s">
        <v>591</v>
      </c>
      <c r="K99" s="99">
        <f>IF(Model!K29="",0,IF(ABS(Model!K29-Scratch!K29)&lt;1,1,0))</f>
        <v>1</v>
      </c>
      <c r="L99" s="99">
        <f>IF(Model!L29=Scratch!L29,1,0)</f>
        <v>1</v>
      </c>
      <c r="M99" s="99">
        <f>IFERROR(IF(Model!M29=Scratch!M29,1,0),0)</f>
        <v>1</v>
      </c>
      <c r="N99" s="99">
        <f>IFERROR(IF(Model!N29=Scratch!N29,1,0),0)</f>
        <v>1</v>
      </c>
      <c r="O99" s="99">
        <f>IFERROR(IF(Model!O29=Scratch!O29,1,0),0)</f>
        <v>1</v>
      </c>
      <c r="P99" s="99">
        <f>IFERROR(IF(Model!P29=Scratch!P29,1,0),0)</f>
        <v>1</v>
      </c>
      <c r="Q99" s="129" t="s">
        <v>591</v>
      </c>
      <c r="R99" s="99">
        <f>IF(Model!R29="",0,IF(ABS(Model!R29-Scratch!R29)&lt;1,1,0))</f>
        <v>1</v>
      </c>
      <c r="S99" s="99">
        <f>IF(Model!S29="",0,IF(ABS(Model!S29-Scratch!S29)&lt;1,1,0))</f>
        <v>1</v>
      </c>
      <c r="T99" s="99">
        <f>IF(Model!T29="",0,IF(ABS(Model!T29-Scratch!T29)&lt;1,1,0))</f>
        <v>1</v>
      </c>
      <c r="U99" s="99">
        <f>IF(Model!U29="",0,IF(ABS(Model!U29-Scratch!U29)&lt;1,1,0))</f>
        <v>1</v>
      </c>
      <c r="V99" s="99">
        <f>IF(Model!V29="",0,IF(ABS(Model!V29-Scratch!V29)&lt;1,1,0))</f>
        <v>1</v>
      </c>
      <c r="W99" s="129" t="s">
        <v>591</v>
      </c>
      <c r="X99" s="99">
        <f>IF(Model!X29="",0,IF(ABS(Model!X29-Scratch!X29)&lt;1,1,0))</f>
        <v>1</v>
      </c>
      <c r="Y99" s="99">
        <f>IF(Model!Y29="",0,IF(ABS(Model!Y29-Scratch!Y29)&lt;1,1,0))</f>
        <v>1</v>
      </c>
      <c r="Z99" s="99">
        <f>IF(Model!Z29="",0,IF(ABS(Model!Z29-Scratch!Z29)&lt;1,1,0))</f>
        <v>1</v>
      </c>
      <c r="AA99" s="99">
        <f>IF(Model!AA29="",0,IF(ABS(Model!AA29-Scratch!AA29)&lt;1,1,0))</f>
        <v>1</v>
      </c>
      <c r="AB99" s="99">
        <f>IF(Model!AB29="",0,IF(ABS(Model!AB29-Scratch!AB29)&lt;1,1,0))</f>
        <v>1</v>
      </c>
      <c r="AC99" s="129" t="s">
        <v>591</v>
      </c>
      <c r="AD99" s="129" t="s">
        <v>591</v>
      </c>
      <c r="AE99" s="99">
        <f>IF(Model!AE29="",0,IF(ABS(Model!AE29-Scratch!AE29)&lt;1,1,0))</f>
        <v>1</v>
      </c>
      <c r="AF99" s="99">
        <f>IF(Model!AF29="",0,IF(ABS(Model!AF29-Scratch!AF29)&lt;1,1,0))</f>
        <v>1</v>
      </c>
      <c r="AG99" s="99">
        <f>IF(Model!AG29="",0,IF(ABS(Model!AG29-Scratch!AG29)&lt;1,1,0))</f>
        <v>1</v>
      </c>
      <c r="AH99" s="99">
        <f>IF(Model!AH29="",0,IF(ABS(Model!AH29-Scratch!AH29)&lt;1,1,0))</f>
        <v>1</v>
      </c>
      <c r="AI99" s="99">
        <f>IF(Model!AI29="",0,IF(ABS(Model!AI29-Scratch!AI29)&lt;1,1,0))</f>
        <v>1</v>
      </c>
      <c r="AJ99" s="99">
        <f>IF(Model!AJ29="",0,IF(ABS(Model!AJ29-Scratch!AJ29)&lt;1,1,0))</f>
        <v>1</v>
      </c>
      <c r="AK99" s="99">
        <f>IF(Model!AK29="",0,IF(ABS(Model!AK29-Scratch!AK29)&lt;1,1,0))</f>
        <v>1</v>
      </c>
      <c r="AL99" s="99">
        <f>IF(Model!AL29="",0,IF(ABS(Model!AL29-Scratch!AL29)&lt;1,1,0))</f>
        <v>1</v>
      </c>
      <c r="AM99" s="99">
        <f>IF(Model!AM29="",0,IF(ABS(Model!AM29-Scratch!AM29)&lt;1,1,0))</f>
        <v>1</v>
      </c>
      <c r="AN99" s="99">
        <f>IF(Model!AN29="",0,IF(ABS(Model!AN29-Scratch!AN29)&lt;1,1,0))</f>
        <v>1</v>
      </c>
      <c r="AO99" s="99">
        <f>IF(Model!AO29="",0,IF(ABS(Model!AO29-Scratch!AO29)&lt;1,1,0))</f>
        <v>1</v>
      </c>
      <c r="AP99" s="99">
        <f>IF(Model!AP29="",0,IF(ABS(Model!AP29-Scratch!AP29)&lt;1,1,0))</f>
        <v>1</v>
      </c>
      <c r="AQ99" s="99">
        <f>IF(Model!AQ29="",0,IF(ABS(Model!AQ29-Scratch!AQ29)&lt;1,1,0))</f>
        <v>1</v>
      </c>
      <c r="AR99" s="99">
        <f>IF(Model!AR29="",0,IF(ABS(Model!AR29-Scratch!AR29)&lt;1,1,0))</f>
        <v>1</v>
      </c>
      <c r="AS99" s="99">
        <f>IF(Model!AS29="",0,IF(ABS(Model!AS29-Scratch!AS29)&lt;1,1,0))</f>
        <v>1</v>
      </c>
      <c r="AT99" s="99">
        <f>IF(Model!AT29="",0,IF(ABS(Model!AT29-Scratch!AT29)&lt;1,1,0))</f>
        <v>1</v>
      </c>
      <c r="AU99" s="99">
        <f>IF(Model!AU29="",0,IF(ABS(Model!AU29-Scratch!AU29)&lt;1,1,0))</f>
        <v>1</v>
      </c>
      <c r="AV99" s="99">
        <f>IF(Model!AV29="",0,IF(ABS(Model!AV29-Scratch!AV29)&lt;1,1,0))</f>
        <v>1</v>
      </c>
      <c r="AW99" s="99">
        <f>IF(Model!AW29="",0,IF(ABS(Model!AW29-Scratch!AW29)&lt;1,1,0))</f>
        <v>1</v>
      </c>
      <c r="AX99" s="99">
        <f>IF(Model!AX29="",0,IF(ABS(Model!AX29-Scratch!AX29)&lt;1,1,0))</f>
        <v>1</v>
      </c>
      <c r="AY99" s="99">
        <f>IF(Model!AY29="",0,IF(ABS(Model!AY29-Scratch!AY29)&lt;1,1,0))</f>
        <v>1</v>
      </c>
      <c r="AZ99" s="99">
        <f>IF(Model!AZ29="",0,IF(ABS(Model!AZ29-Scratch!AZ29)&lt;1,1,0))</f>
        <v>1</v>
      </c>
      <c r="BA99" s="99">
        <f>IF(Model!BA29="",0,IF(ABS(Model!BA29-Scratch!BA29)&lt;1,1,0))</f>
        <v>1</v>
      </c>
      <c r="BB99" s="99">
        <f>IF(Model!BB29="",0,IF(ABS(Model!BB29-Scratch!BB29)&lt;1,1,0))</f>
        <v>1</v>
      </c>
      <c r="BC99" s="99">
        <f>IF(Model!BC29="",0,IF(ABS(Model!BC29-Scratch!BC29)&lt;1,1,0))</f>
        <v>1</v>
      </c>
      <c r="BD99" s="99">
        <f>IF(Model!BD29="",0,IF(ABS(Model!BD29-Scratch!BD29)&lt;1,1,0))</f>
        <v>0</v>
      </c>
      <c r="BE99" s="99">
        <f>IF(Model!BE29="",0,IF(ABS(Model!BE29-Scratch!BE29)&lt;1,1,0))</f>
        <v>1</v>
      </c>
      <c r="BF99" s="129" t="s">
        <v>591</v>
      </c>
      <c r="BG99" s="129" t="s">
        <v>591</v>
      </c>
      <c r="BH99" s="99">
        <f>IF(Model!BH29="",0,IF(ABS(Model!BH29-Scratch!BH29)&lt;1,1,0))</f>
        <v>1</v>
      </c>
      <c r="BI99" s="99">
        <f>IF(Model!BI29="",0,IF(ABS(Model!BI29-Scratch!BI29)&lt;1,1,0))</f>
        <v>1</v>
      </c>
      <c r="BJ99" s="99">
        <f>IF(Model!BJ29="",0,IF(ABS(Model!BJ29-Scratch!BJ29)&lt;1,1,0))</f>
        <v>1</v>
      </c>
      <c r="BK99" s="99">
        <f>IF(Model!BK29="",0,IF(ABS(Model!BK29-Scratch!BK29)&lt;1,1,0))</f>
        <v>1</v>
      </c>
      <c r="BL99" s="99">
        <f>IF(Model!BL29="",0,IF(ABS(Model!BL29-Scratch!BL29)&lt;1,1,0))</f>
        <v>1</v>
      </c>
      <c r="BM99" s="99">
        <f>IF(Model!BM29="",0,IF(ABS(Model!BM29-Scratch!BM29)&lt;1,1,0))</f>
        <v>1</v>
      </c>
      <c r="BN99" s="99">
        <f>IF(Model!BN29="",0,IF(ABS(Model!BN29-Scratch!BN29)&lt;1,1,0))</f>
        <v>1</v>
      </c>
      <c r="BO99" s="99">
        <f>IF(Model!BO29="",0,IF(ABS(Model!BO29-Scratch!BO29)&lt;1,1,0))</f>
        <v>1</v>
      </c>
      <c r="BP99" s="99">
        <f>IF(Model!BP29="",0,IF(ABS(Model!BP29-Scratch!BP29)&lt;1,1,0))</f>
        <v>1</v>
      </c>
      <c r="BQ99" s="99">
        <f>IF(Model!BQ29="",0,IF(ABS(Model!BQ29-Scratch!BQ29)&lt;1,1,0))</f>
        <v>1</v>
      </c>
      <c r="BR99" s="99">
        <f>IF(Model!BR29="",0,IF(ABS(Model!BR29-Scratch!BR29)&lt;1,1,0))</f>
        <v>1</v>
      </c>
      <c r="BS99" s="99">
        <f>IF(Model!BS29="",0,IF(ABS(Model!BS29-Scratch!BS29)&lt;1,1,0))</f>
        <v>1</v>
      </c>
      <c r="BT99" s="99">
        <f>IF(Model!BT29="",0,IF(ABS(Model!BT29-Scratch!BT29)&lt;1,1,0))</f>
        <v>1</v>
      </c>
      <c r="BU99" s="99">
        <f>IF(Model!BU29="",0,IF(ABS(Model!BU29-Scratch!BU29)&lt;1,1,0))</f>
        <v>1</v>
      </c>
      <c r="BV99" s="99">
        <f>IF(Model!BV29="",0,IF(ABS(Model!BV29-Scratch!BV29)&lt;1,1,0))</f>
        <v>1</v>
      </c>
      <c r="BW99" s="99">
        <f>IF(Model!BW29="",0,IF(ABS(Model!BW29-Scratch!BW29)&lt;1,1,0))</f>
        <v>1</v>
      </c>
      <c r="BX99" s="99">
        <f>IF(Model!BX29="",0,IF(ABS(Model!BX29-Scratch!BX29)&lt;1,1,0))</f>
        <v>1</v>
      </c>
      <c r="BY99" s="99">
        <f>IF(Model!BY29="",0,IF(ABS(Model!BY29-Scratch!BY29)&lt;1,1,0))</f>
        <v>1</v>
      </c>
      <c r="BZ99" s="99">
        <f>IF(Model!BZ29="",0,IF(ABS(Model!BZ29-Scratch!BZ29)&lt;1,1,0))</f>
        <v>1</v>
      </c>
      <c r="CA99" s="99">
        <f>IF(Model!CA29="",0,IF(ABS(Model!CA29-Scratch!CA29)&lt;1,1,0))</f>
        <v>1</v>
      </c>
      <c r="CB99" s="99">
        <f>IF(Model!CB29="",0,IF(ABS(Model!CB29-Scratch!CB29)&lt;1,1,0))</f>
        <v>1</v>
      </c>
      <c r="CC99" s="99">
        <f>IF(Model!CC29="",0,IF(ABS(Model!CC29-Scratch!CC29)&lt;1,1,0))</f>
        <v>1</v>
      </c>
      <c r="CD99" s="99">
        <f>IF(Model!CD29="",0,IF(ABS(Model!CD29-Scratch!CD29)&lt;1,1,0))</f>
        <v>1</v>
      </c>
      <c r="CE99" s="99">
        <f>IF(Model!CE29="",0,IF(ABS(Model!CE29-Scratch!CE29)&lt;1,1,0))</f>
        <v>1</v>
      </c>
      <c r="CF99" s="99">
        <f>IF(Model!CF29="",0,IF(ABS(Model!CF29-Scratch!CF29)&lt;1,1,0))</f>
        <v>1</v>
      </c>
      <c r="CG99" s="129" t="s">
        <v>591</v>
      </c>
      <c r="CH99" s="129" t="s">
        <v>591</v>
      </c>
      <c r="CI99" s="99">
        <f>IF(Model!CI29="",0,IF(ABS(Model!CI29-Scratch!CI29)&lt;1,1,0))</f>
        <v>1</v>
      </c>
      <c r="CJ99" s="99">
        <f>IF(Model!CJ29="",0,IF(ABS(Model!CJ29-Scratch!CJ29)&lt;1,1,0))</f>
        <v>1</v>
      </c>
      <c r="CK99" s="99">
        <f>IF(Model!CK29="",0,IF(ABS(Model!CK29-Scratch!CK29)&lt;1,1,0))</f>
        <v>1</v>
      </c>
      <c r="CL99" s="99">
        <f>IF(Model!CL29="",0,IF(ABS(Model!CL29-Scratch!CL29)&lt;1,1,0))</f>
        <v>1</v>
      </c>
      <c r="CM99" s="99">
        <f>IF(Model!CM29="",0,IF(ABS(Model!CM29-Scratch!CM29)&lt;1,1,0))</f>
        <v>1</v>
      </c>
      <c r="CN99" s="99">
        <f>IF(Model!CN29="",0,IF(ABS(Model!CN29-Scratch!CN29)&lt;1,1,0))</f>
        <v>1</v>
      </c>
      <c r="CO99" s="99">
        <f>IF(Model!CO29="",0,IF(ABS(Model!CO29-Scratch!CO29)&lt;1,1,0))</f>
        <v>1</v>
      </c>
      <c r="CP99" s="99">
        <f>IF(Model!CP29="",0,IF(ABS(Model!CP29-Scratch!CP29)&lt;1,1,0))</f>
        <v>1</v>
      </c>
      <c r="CQ99" s="99">
        <f>IF(Model!CQ29="",0,IF(ABS(Model!CQ29-Scratch!CQ29)&lt;1,1,0))</f>
        <v>1</v>
      </c>
      <c r="CR99" s="99">
        <f>IF(Model!CR29="",0,IF(ABS(Model!CR29-Scratch!CR29)&lt;1,1,0))</f>
        <v>1</v>
      </c>
      <c r="CS99" s="99">
        <f>IF(Model!CS29="",0,IF(ABS(Model!CS29-Scratch!CS29)&lt;1,1,0))</f>
        <v>1</v>
      </c>
      <c r="CT99" s="99">
        <f>IF(Model!CT29="",0,IF(ABS(Model!CT29-Scratch!CT29)&lt;1,1,0))</f>
        <v>1</v>
      </c>
      <c r="CU99" s="99">
        <f>IF(Model!CU29="",0,IF(ABS(Model!CU29-Scratch!CU29)&lt;1,1,0))</f>
        <v>1</v>
      </c>
      <c r="CV99" s="99">
        <f>IF(Model!CV29="",0,IF(ABS(Model!CV29-Scratch!CV29)&lt;1,1,0))</f>
        <v>1</v>
      </c>
      <c r="CW99" s="99">
        <f>IF(Model!CW29="",0,IF(ABS(Model!CW29-Scratch!CW29)&lt;1,1,0))</f>
        <v>1</v>
      </c>
      <c r="CX99" s="99">
        <f>IF(Model!CX29="",0,IF(ABS(Model!CX29-Scratch!CX29)&lt;1,1,0))</f>
        <v>1</v>
      </c>
      <c r="CY99" s="99">
        <f>IF(Model!CY29="",0,IF(ABS(Model!CY29-Scratch!CY29)&lt;1,1,0))</f>
        <v>1</v>
      </c>
      <c r="CZ99" s="99">
        <f>IF(Model!CZ29="",0,IF(ABS(Model!CZ29-Scratch!CZ29)&lt;1,1,0))</f>
        <v>1</v>
      </c>
      <c r="DA99" s="99">
        <f>IF(Model!DA29="",0,IF(ABS(Model!DA29-Scratch!DA29)&lt;1,1,0))</f>
        <v>1</v>
      </c>
      <c r="DB99" s="99">
        <f>IF(Model!DB29="",0,IF(ABS(Model!DB29-Scratch!DB29)&lt;1,1,0))</f>
        <v>1</v>
      </c>
      <c r="DC99" s="99">
        <f>IF(Model!DC29="",0,IF(ABS(Model!DC29-Scratch!DC29)&lt;1,1,0))</f>
        <v>1</v>
      </c>
      <c r="DD99" s="99">
        <f>IF(Model!DD29="",0,IF(ABS(Model!DD29-Scratch!DD29)&lt;1,1,0))</f>
        <v>1</v>
      </c>
      <c r="DE99" s="99">
        <f>IF(Model!DE29="",0,IF(ABS(Model!DE29-Scratch!DE29)&lt;1,1,0))</f>
        <v>1</v>
      </c>
      <c r="DF99" s="99">
        <f>IF(Model!DF29="",0,IF(ABS(Model!DF29-Scratch!DF29)&lt;1,1,0))</f>
        <v>1</v>
      </c>
      <c r="DG99" s="99">
        <f>IF(Model!DG29="",0,IF(ABS(Model!DG29-Scratch!DG29)&lt;1,1,0))</f>
        <v>1</v>
      </c>
      <c r="DH99" s="129" t="s">
        <v>591</v>
      </c>
      <c r="DI99" s="129" t="s">
        <v>591</v>
      </c>
      <c r="DJ99" s="99">
        <f>IF(Model!DJ29="",0,IF(ABS(Model!DJ29-Scratch!DJ29)&lt;1,1,0))</f>
        <v>1</v>
      </c>
      <c r="DK99" s="99">
        <f>IF(Model!DK29="",0,IF(ABS(Model!DK29-Scratch!DK29)&lt;1,1,0))</f>
        <v>1</v>
      </c>
      <c r="DL99" s="99">
        <f>IF(Model!DL29="",0,IF(ABS(Model!DL29-Scratch!DL29)&lt;1,1,0))</f>
        <v>1</v>
      </c>
      <c r="DM99" s="99">
        <f>IF(Model!DM29="",0,IF(ABS(Model!DM29-Scratch!DM29)&lt;1,1,0))</f>
        <v>1</v>
      </c>
      <c r="DN99" s="99">
        <f>IF(Model!DN29="",0,IF(ABS(Model!DN29-Scratch!DN29)&lt;1,1,0))</f>
        <v>1</v>
      </c>
      <c r="DO99" s="99">
        <f>IF(Model!DO29="",0,IF(ABS(Model!DO29-Scratch!DO29)&lt;1,1,0))</f>
        <v>1</v>
      </c>
      <c r="DP99" s="99">
        <f>IF(Model!DP29="",0,IF(ABS(Model!DP29-Scratch!DP29)&lt;1,1,0))</f>
        <v>1</v>
      </c>
      <c r="DQ99" s="99">
        <f>IF(Model!DQ29="",0,IF(ABS(Model!DQ29-Scratch!DQ29)&lt;1,1,0))</f>
        <v>1</v>
      </c>
      <c r="DR99" s="99">
        <f>IF(Model!DR29="",0,IF(ABS(Model!DR29-Scratch!DR29)&lt;1,1,0))</f>
        <v>1</v>
      </c>
      <c r="DS99" s="99">
        <f>IF(Model!DS29="",0,IF(ABS(Model!DS29-Scratch!DS29)&lt;1,1,0))</f>
        <v>1</v>
      </c>
      <c r="DT99" s="99">
        <f>IF(Model!DT29="",0,IF(ABS(Model!DT29-Scratch!DT29)&lt;1,1,0))</f>
        <v>1</v>
      </c>
      <c r="DU99" s="99">
        <f>IF(Model!DU29="",0,IF(ABS(Model!DU29-Scratch!DU29)&lt;1,1,0))</f>
        <v>1</v>
      </c>
      <c r="DV99" s="99">
        <f>IF(Model!DV29="",0,IF(ABS(Model!DV29-Scratch!DV29)&lt;1,1,0))</f>
        <v>1</v>
      </c>
      <c r="DW99" s="99">
        <f>IF(Model!DW29="",0,IF(ABS(Model!DW29-Scratch!DW29)&lt;1,1,0))</f>
        <v>1</v>
      </c>
      <c r="DX99" s="99">
        <f>IF(Model!DX29="",0,IF(ABS(Model!DX29-Scratch!DX29)&lt;1,1,0))</f>
        <v>1</v>
      </c>
      <c r="DY99" s="99">
        <f>IF(Model!DY29="",0,IF(ABS(Model!DY29-Scratch!DY29)&lt;1,1,0))</f>
        <v>1</v>
      </c>
      <c r="DZ99" s="99">
        <f>IF(Model!DZ29="",0,IF(ABS(Model!DZ29-Scratch!DZ29)&lt;1,1,0))</f>
        <v>1</v>
      </c>
      <c r="EA99" s="99">
        <f>IF(Model!EA29="",0,IF(ABS(Model!EA29-Scratch!EA29)&lt;1,1,0))</f>
        <v>1</v>
      </c>
      <c r="EB99" s="99">
        <f>IF(Model!EB29="",0,IF(ABS(Model!EB29-Scratch!EB29)&lt;1,1,0))</f>
        <v>1</v>
      </c>
      <c r="EC99" s="99">
        <f>IF(Model!EC29="",0,IF(ABS(Model!EC29-Scratch!EC29)&lt;1,1,0))</f>
        <v>1</v>
      </c>
      <c r="ED99" s="99">
        <f>IF(Model!ED29="",0,IF(ABS(Model!ED29-Scratch!ED29)&lt;1,1,0))</f>
        <v>1</v>
      </c>
      <c r="EE99" s="99">
        <f>IF(Model!EE29="",0,IF(ABS(Model!EE29-Scratch!EE29)&lt;1,1,0))</f>
        <v>1</v>
      </c>
      <c r="EF99" s="99">
        <f>IF(Model!EF29="",0,IF(ABS(Model!EF29-Scratch!EF29)&lt;1,1,0))</f>
        <v>1</v>
      </c>
      <c r="EG99" s="99">
        <f>IF(Model!EG29="",0,IF(ABS(Model!EG29-Scratch!EG29)&lt;1,1,0))</f>
        <v>1</v>
      </c>
      <c r="EH99" s="99">
        <f>IF(Model!EH29="",0,IF(ABS(Model!EH29-Scratch!EH29)&lt;1,1,0))</f>
        <v>1</v>
      </c>
      <c r="EI99" s="129" t="s">
        <v>591</v>
      </c>
      <c r="EJ99" s="129" t="s">
        <v>591</v>
      </c>
      <c r="EK99" s="99"/>
      <c r="EL99" s="99"/>
      <c r="EM99" s="99"/>
      <c r="EN99" s="99"/>
      <c r="EO99" s="99"/>
      <c r="EP99" s="99"/>
      <c r="EQ99" s="99"/>
      <c r="ER99" s="99"/>
      <c r="ES99" s="99"/>
      <c r="ET99" s="99"/>
      <c r="EU99" s="99"/>
      <c r="EV99" s="99"/>
      <c r="EW99" s="99"/>
      <c r="EX99" s="99"/>
      <c r="EY99" s="99"/>
      <c r="EZ99" s="99"/>
      <c r="FA99" s="99"/>
      <c r="FB99" s="99"/>
      <c r="FC99" s="99"/>
      <c r="FD99" s="99"/>
      <c r="FE99" s="99"/>
      <c r="FF99" s="99"/>
      <c r="FG99" s="99"/>
      <c r="FH99" s="99"/>
      <c r="FI99" s="99"/>
    </row>
    <row r="100" spans="2:165">
      <c r="B100" s="99">
        <f>IF(Model!B30="",0,IF(ABS(Model!B30-Scratch!B30)&lt;1,1,0))</f>
        <v>1</v>
      </c>
      <c r="C100" s="99">
        <f ca="1">IF(Model!C30="",0,IF(ABS(Model!C30-Scratch!C30)&lt;1,1,0))</f>
        <v>1</v>
      </c>
      <c r="D100" s="129" t="s">
        <v>591</v>
      </c>
      <c r="E100" s="99">
        <f>IF(Model!E30="",0,IF(ABS(Model!E30-Scratch!E30)&lt;1,1,0))</f>
        <v>1</v>
      </c>
      <c r="F100" s="99">
        <f>IF(Model!F30="",0,IF(ABS(Model!F30-Scratch!F30)&lt;1,1,0))</f>
        <v>1</v>
      </c>
      <c r="G100" s="99">
        <f>IF(Model!G30="",0,IF(ABS(Model!G30-Scratch!G30)&lt;1,1,0))</f>
        <v>1</v>
      </c>
      <c r="H100" s="99">
        <f>IF(Model!H30="",0,IF(ABS(Model!H30-Scratch!H30)&lt;1,1,0))</f>
        <v>1</v>
      </c>
      <c r="I100" s="99">
        <f>IF(Model!I30=Scratch!I30,1,0)</f>
        <v>1</v>
      </c>
      <c r="J100" s="129" t="s">
        <v>591</v>
      </c>
      <c r="K100" s="99">
        <f>IF(Model!K30="",0,IF(ABS(Model!K30-Scratch!K30)&lt;1,1,0))</f>
        <v>1</v>
      </c>
      <c r="L100" s="99">
        <f>IF(Model!L30=Scratch!L30,1,0)</f>
        <v>1</v>
      </c>
      <c r="M100" s="99">
        <f>IFERROR(IF(Model!M30=Scratch!M30,1,0),0)</f>
        <v>1</v>
      </c>
      <c r="N100" s="99">
        <f>IFERROR(IF(Model!N30=Scratch!N30,1,0),0)</f>
        <v>1</v>
      </c>
      <c r="O100" s="99">
        <f>IFERROR(IF(Model!O30=Scratch!O30,1,0),0)</f>
        <v>1</v>
      </c>
      <c r="P100" s="99">
        <f>IFERROR(IF(Model!P30=Scratch!P30,1,0),0)</f>
        <v>1</v>
      </c>
      <c r="Q100" s="129" t="s">
        <v>591</v>
      </c>
      <c r="R100" s="99">
        <f>IF(Model!R30="",0,IF(ABS(Model!R30-Scratch!R30)&lt;1,1,0))</f>
        <v>1</v>
      </c>
      <c r="S100" s="99">
        <f>IF(Model!S30="",0,IF(ABS(Model!S30-Scratch!S30)&lt;1,1,0))</f>
        <v>1</v>
      </c>
      <c r="T100" s="99">
        <f>IF(Model!T30="",0,IF(ABS(Model!T30-Scratch!T30)&lt;1,1,0))</f>
        <v>1</v>
      </c>
      <c r="U100" s="99">
        <f>IF(Model!U30="",0,IF(ABS(Model!U30-Scratch!U30)&lt;1,1,0))</f>
        <v>1</v>
      </c>
      <c r="V100" s="99">
        <f>IF(Model!V30="",0,IF(ABS(Model!V30-Scratch!V30)&lt;1,1,0))</f>
        <v>1</v>
      </c>
      <c r="W100" s="129" t="s">
        <v>591</v>
      </c>
      <c r="X100" s="99">
        <f>IF(Model!X30="",0,IF(ABS(Model!X30-Scratch!X30)&lt;1,1,0))</f>
        <v>1</v>
      </c>
      <c r="Y100" s="99">
        <f>IF(Model!Y30="",0,IF(ABS(Model!Y30-Scratch!Y30)&lt;1,1,0))</f>
        <v>1</v>
      </c>
      <c r="Z100" s="99">
        <f>IF(Model!Z30="",0,IF(ABS(Model!Z30-Scratch!Z30)&lt;1,1,0))</f>
        <v>1</v>
      </c>
      <c r="AA100" s="99">
        <f>IF(Model!AA30="",0,IF(ABS(Model!AA30-Scratch!AA30)&lt;1,1,0))</f>
        <v>1</v>
      </c>
      <c r="AB100" s="99">
        <f>IF(Model!AB30="",0,IF(ABS(Model!AB30-Scratch!AB30)&lt;1,1,0))</f>
        <v>1</v>
      </c>
      <c r="AC100" s="129" t="s">
        <v>591</v>
      </c>
      <c r="AD100" s="129" t="s">
        <v>591</v>
      </c>
      <c r="AE100" s="99">
        <f>IF(Model!AE30="",0,IF(ABS(Model!AE30-Scratch!AE30)&lt;1,1,0))</f>
        <v>1</v>
      </c>
      <c r="AF100" s="99">
        <f>IF(Model!AF30="",0,IF(ABS(Model!AF30-Scratch!AF30)&lt;1,1,0))</f>
        <v>1</v>
      </c>
      <c r="AG100" s="99">
        <f>IF(Model!AG30="",0,IF(ABS(Model!AG30-Scratch!AG30)&lt;1,1,0))</f>
        <v>1</v>
      </c>
      <c r="AH100" s="99">
        <f>IF(Model!AH30="",0,IF(ABS(Model!AH30-Scratch!AH30)&lt;1,1,0))</f>
        <v>1</v>
      </c>
      <c r="AI100" s="99">
        <f>IF(Model!AI30="",0,IF(ABS(Model!AI30-Scratch!AI30)&lt;1,1,0))</f>
        <v>1</v>
      </c>
      <c r="AJ100" s="99">
        <f>IF(Model!AJ30="",0,IF(ABS(Model!AJ30-Scratch!AJ30)&lt;1,1,0))</f>
        <v>1</v>
      </c>
      <c r="AK100" s="99">
        <f>IF(Model!AK30="",0,IF(ABS(Model!AK30-Scratch!AK30)&lt;1,1,0))</f>
        <v>1</v>
      </c>
      <c r="AL100" s="99">
        <f>IF(Model!AL30="",0,IF(ABS(Model!AL30-Scratch!AL30)&lt;1,1,0))</f>
        <v>1</v>
      </c>
      <c r="AM100" s="99">
        <f>IF(Model!AM30="",0,IF(ABS(Model!AM30-Scratch!AM30)&lt;1,1,0))</f>
        <v>1</v>
      </c>
      <c r="AN100" s="99">
        <f>IF(Model!AN30="",0,IF(ABS(Model!AN30-Scratch!AN30)&lt;1,1,0))</f>
        <v>1</v>
      </c>
      <c r="AO100" s="99">
        <f>IF(Model!AO30="",0,IF(ABS(Model!AO30-Scratch!AO30)&lt;1,1,0))</f>
        <v>1</v>
      </c>
      <c r="AP100" s="99">
        <f>IF(Model!AP30="",0,IF(ABS(Model!AP30-Scratch!AP30)&lt;1,1,0))</f>
        <v>1</v>
      </c>
      <c r="AQ100" s="99">
        <f>IF(Model!AQ30="",0,IF(ABS(Model!AQ30-Scratch!AQ30)&lt;1,1,0))</f>
        <v>1</v>
      </c>
      <c r="AR100" s="99">
        <f>IF(Model!AR30="",0,IF(ABS(Model!AR30-Scratch!AR30)&lt;1,1,0))</f>
        <v>1</v>
      </c>
      <c r="AS100" s="99">
        <f>IF(Model!AS30="",0,IF(ABS(Model!AS30-Scratch!AS30)&lt;1,1,0))</f>
        <v>1</v>
      </c>
      <c r="AT100" s="99">
        <f>IF(Model!AT30="",0,IF(ABS(Model!AT30-Scratch!AT30)&lt;1,1,0))</f>
        <v>1</v>
      </c>
      <c r="AU100" s="99">
        <f>IF(Model!AU30="",0,IF(ABS(Model!AU30-Scratch!AU30)&lt;1,1,0))</f>
        <v>1</v>
      </c>
      <c r="AV100" s="99">
        <f>IF(Model!AV30="",0,IF(ABS(Model!AV30-Scratch!AV30)&lt;1,1,0))</f>
        <v>1</v>
      </c>
      <c r="AW100" s="99">
        <f>IF(Model!AW30="",0,IF(ABS(Model!AW30-Scratch!AW30)&lt;1,1,0))</f>
        <v>1</v>
      </c>
      <c r="AX100" s="99">
        <f>IF(Model!AX30="",0,IF(ABS(Model!AX30-Scratch!AX30)&lt;1,1,0))</f>
        <v>1</v>
      </c>
      <c r="AY100" s="99">
        <f>IF(Model!AY30="",0,IF(ABS(Model!AY30-Scratch!AY30)&lt;1,1,0))</f>
        <v>1</v>
      </c>
      <c r="AZ100" s="99">
        <f>IF(Model!AZ30="",0,IF(ABS(Model!AZ30-Scratch!AZ30)&lt;1,1,0))</f>
        <v>1</v>
      </c>
      <c r="BA100" s="99">
        <f>IF(Model!BA30="",0,IF(ABS(Model!BA30-Scratch!BA30)&lt;1,1,0))</f>
        <v>1</v>
      </c>
      <c r="BB100" s="99">
        <f>IF(Model!BB30="",0,IF(ABS(Model!BB30-Scratch!BB30)&lt;1,1,0))</f>
        <v>1</v>
      </c>
      <c r="BC100" s="99">
        <f>IF(Model!BC30="",0,IF(ABS(Model!BC30-Scratch!BC30)&lt;1,1,0))</f>
        <v>1</v>
      </c>
      <c r="BD100" s="99">
        <f>IF(Model!BD30="",0,IF(ABS(Model!BD30-Scratch!BD30)&lt;1,1,0))</f>
        <v>0</v>
      </c>
      <c r="BE100" s="99">
        <f>IF(Model!BE30="",0,IF(ABS(Model!BE30-Scratch!BE30)&lt;1,1,0))</f>
        <v>1</v>
      </c>
      <c r="BF100" s="129" t="s">
        <v>591</v>
      </c>
      <c r="BG100" s="129" t="s">
        <v>591</v>
      </c>
      <c r="BH100" s="99">
        <f>IF(Model!BH30="",0,IF(ABS(Model!BH30-Scratch!BH30)&lt;1,1,0))</f>
        <v>1</v>
      </c>
      <c r="BI100" s="99">
        <f>IF(Model!BI30="",0,IF(ABS(Model!BI30-Scratch!BI30)&lt;1,1,0))</f>
        <v>1</v>
      </c>
      <c r="BJ100" s="99">
        <f>IF(Model!BJ30="",0,IF(ABS(Model!BJ30-Scratch!BJ30)&lt;1,1,0))</f>
        <v>1</v>
      </c>
      <c r="BK100" s="99">
        <f>IF(Model!BK30="",0,IF(ABS(Model!BK30-Scratch!BK30)&lt;1,1,0))</f>
        <v>1</v>
      </c>
      <c r="BL100" s="99">
        <f>IF(Model!BL30="",0,IF(ABS(Model!BL30-Scratch!BL30)&lt;1,1,0))</f>
        <v>1</v>
      </c>
      <c r="BM100" s="99">
        <f>IF(Model!BM30="",0,IF(ABS(Model!BM30-Scratch!BM30)&lt;1,1,0))</f>
        <v>1</v>
      </c>
      <c r="BN100" s="99">
        <f>IF(Model!BN30="",0,IF(ABS(Model!BN30-Scratch!BN30)&lt;1,1,0))</f>
        <v>1</v>
      </c>
      <c r="BO100" s="99">
        <f>IF(Model!BO30="",0,IF(ABS(Model!BO30-Scratch!BO30)&lt;1,1,0))</f>
        <v>1</v>
      </c>
      <c r="BP100" s="99">
        <f>IF(Model!BP30="",0,IF(ABS(Model!BP30-Scratch!BP30)&lt;1,1,0))</f>
        <v>1</v>
      </c>
      <c r="BQ100" s="99">
        <f>IF(Model!BQ30="",0,IF(ABS(Model!BQ30-Scratch!BQ30)&lt;1,1,0))</f>
        <v>1</v>
      </c>
      <c r="BR100" s="99">
        <f>IF(Model!BR30="",0,IF(ABS(Model!BR30-Scratch!BR30)&lt;1,1,0))</f>
        <v>1</v>
      </c>
      <c r="BS100" s="99">
        <f>IF(Model!BS30="",0,IF(ABS(Model!BS30-Scratch!BS30)&lt;1,1,0))</f>
        <v>1</v>
      </c>
      <c r="BT100" s="99">
        <f>IF(Model!BT30="",0,IF(ABS(Model!BT30-Scratch!BT30)&lt;1,1,0))</f>
        <v>1</v>
      </c>
      <c r="BU100" s="99">
        <f>IF(Model!BU30="",0,IF(ABS(Model!BU30-Scratch!BU30)&lt;1,1,0))</f>
        <v>1</v>
      </c>
      <c r="BV100" s="99">
        <f>IF(Model!BV30="",0,IF(ABS(Model!BV30-Scratch!BV30)&lt;1,1,0))</f>
        <v>1</v>
      </c>
      <c r="BW100" s="99">
        <f>IF(Model!BW30="",0,IF(ABS(Model!BW30-Scratch!BW30)&lt;1,1,0))</f>
        <v>1</v>
      </c>
      <c r="BX100" s="99">
        <f>IF(Model!BX30="",0,IF(ABS(Model!BX30-Scratch!BX30)&lt;1,1,0))</f>
        <v>1</v>
      </c>
      <c r="BY100" s="99">
        <f>IF(Model!BY30="",0,IF(ABS(Model!BY30-Scratch!BY30)&lt;1,1,0))</f>
        <v>1</v>
      </c>
      <c r="BZ100" s="99">
        <f>IF(Model!BZ30="",0,IF(ABS(Model!BZ30-Scratch!BZ30)&lt;1,1,0))</f>
        <v>1</v>
      </c>
      <c r="CA100" s="99">
        <f>IF(Model!CA30="",0,IF(ABS(Model!CA30-Scratch!CA30)&lt;1,1,0))</f>
        <v>1</v>
      </c>
      <c r="CB100" s="99">
        <f>IF(Model!CB30="",0,IF(ABS(Model!CB30-Scratch!CB30)&lt;1,1,0))</f>
        <v>1</v>
      </c>
      <c r="CC100" s="99">
        <f>IF(Model!CC30="",0,IF(ABS(Model!CC30-Scratch!CC30)&lt;1,1,0))</f>
        <v>1</v>
      </c>
      <c r="CD100" s="99">
        <f>IF(Model!CD30="",0,IF(ABS(Model!CD30-Scratch!CD30)&lt;1,1,0))</f>
        <v>1</v>
      </c>
      <c r="CE100" s="99">
        <f>IF(Model!CE30="",0,IF(ABS(Model!CE30-Scratch!CE30)&lt;1,1,0))</f>
        <v>1</v>
      </c>
      <c r="CF100" s="99">
        <f>IF(Model!CF30="",0,IF(ABS(Model!CF30-Scratch!CF30)&lt;1,1,0))</f>
        <v>1</v>
      </c>
      <c r="CG100" s="129" t="s">
        <v>591</v>
      </c>
      <c r="CH100" s="129" t="s">
        <v>591</v>
      </c>
      <c r="CI100" s="99">
        <f>IF(Model!CI30="",0,IF(ABS(Model!CI30-Scratch!CI30)&lt;1,1,0))</f>
        <v>1</v>
      </c>
      <c r="CJ100" s="99">
        <f>IF(Model!CJ30="",0,IF(ABS(Model!CJ30-Scratch!CJ30)&lt;1,1,0))</f>
        <v>1</v>
      </c>
      <c r="CK100" s="99">
        <f>IF(Model!CK30="",0,IF(ABS(Model!CK30-Scratch!CK30)&lt;1,1,0))</f>
        <v>1</v>
      </c>
      <c r="CL100" s="99">
        <f>IF(Model!CL30="",0,IF(ABS(Model!CL30-Scratch!CL30)&lt;1,1,0))</f>
        <v>1</v>
      </c>
      <c r="CM100" s="99">
        <f>IF(Model!CM30="",0,IF(ABS(Model!CM30-Scratch!CM30)&lt;1,1,0))</f>
        <v>1</v>
      </c>
      <c r="CN100" s="99">
        <f>IF(Model!CN30="",0,IF(ABS(Model!CN30-Scratch!CN30)&lt;1,1,0))</f>
        <v>1</v>
      </c>
      <c r="CO100" s="99">
        <f>IF(Model!CO30="",0,IF(ABS(Model!CO30-Scratch!CO30)&lt;1,1,0))</f>
        <v>1</v>
      </c>
      <c r="CP100" s="99">
        <f>IF(Model!CP30="",0,IF(ABS(Model!CP30-Scratch!CP30)&lt;1,1,0))</f>
        <v>1</v>
      </c>
      <c r="CQ100" s="99">
        <f>IF(Model!CQ30="",0,IF(ABS(Model!CQ30-Scratch!CQ30)&lt;1,1,0))</f>
        <v>1</v>
      </c>
      <c r="CR100" s="99">
        <f>IF(Model!CR30="",0,IF(ABS(Model!CR30-Scratch!CR30)&lt;1,1,0))</f>
        <v>1</v>
      </c>
      <c r="CS100" s="99">
        <f>IF(Model!CS30="",0,IF(ABS(Model!CS30-Scratch!CS30)&lt;1,1,0))</f>
        <v>1</v>
      </c>
      <c r="CT100" s="99">
        <f>IF(Model!CT30="",0,IF(ABS(Model!CT30-Scratch!CT30)&lt;1,1,0))</f>
        <v>1</v>
      </c>
      <c r="CU100" s="99">
        <f>IF(Model!CU30="",0,IF(ABS(Model!CU30-Scratch!CU30)&lt;1,1,0))</f>
        <v>1</v>
      </c>
      <c r="CV100" s="99">
        <f>IF(Model!CV30="",0,IF(ABS(Model!CV30-Scratch!CV30)&lt;1,1,0))</f>
        <v>1</v>
      </c>
      <c r="CW100" s="99">
        <f>IF(Model!CW30="",0,IF(ABS(Model!CW30-Scratch!CW30)&lt;1,1,0))</f>
        <v>1</v>
      </c>
      <c r="CX100" s="99">
        <f>IF(Model!CX30="",0,IF(ABS(Model!CX30-Scratch!CX30)&lt;1,1,0))</f>
        <v>1</v>
      </c>
      <c r="CY100" s="99">
        <f>IF(Model!CY30="",0,IF(ABS(Model!CY30-Scratch!CY30)&lt;1,1,0))</f>
        <v>1</v>
      </c>
      <c r="CZ100" s="99">
        <f>IF(Model!CZ30="",0,IF(ABS(Model!CZ30-Scratch!CZ30)&lt;1,1,0))</f>
        <v>1</v>
      </c>
      <c r="DA100" s="99">
        <f>IF(Model!DA30="",0,IF(ABS(Model!DA30-Scratch!DA30)&lt;1,1,0))</f>
        <v>1</v>
      </c>
      <c r="DB100" s="99">
        <f>IF(Model!DB30="",0,IF(ABS(Model!DB30-Scratch!DB30)&lt;1,1,0))</f>
        <v>1</v>
      </c>
      <c r="DC100" s="99">
        <f>IF(Model!DC30="",0,IF(ABS(Model!DC30-Scratch!DC30)&lt;1,1,0))</f>
        <v>1</v>
      </c>
      <c r="DD100" s="99">
        <f>IF(Model!DD30="",0,IF(ABS(Model!DD30-Scratch!DD30)&lt;1,1,0))</f>
        <v>1</v>
      </c>
      <c r="DE100" s="99">
        <f>IF(Model!DE30="",0,IF(ABS(Model!DE30-Scratch!DE30)&lt;1,1,0))</f>
        <v>1</v>
      </c>
      <c r="DF100" s="99">
        <f>IF(Model!DF30="",0,IF(ABS(Model!DF30-Scratch!DF30)&lt;1,1,0))</f>
        <v>1</v>
      </c>
      <c r="DG100" s="99">
        <f>IF(Model!DG30="",0,IF(ABS(Model!DG30-Scratch!DG30)&lt;1,1,0))</f>
        <v>1</v>
      </c>
      <c r="DH100" s="129" t="s">
        <v>591</v>
      </c>
      <c r="DI100" s="129" t="s">
        <v>591</v>
      </c>
      <c r="DJ100" s="99">
        <f>IF(Model!DJ30="",0,IF(ABS(Model!DJ30-Scratch!DJ30)&lt;1,1,0))</f>
        <v>1</v>
      </c>
      <c r="DK100" s="99">
        <f>IF(Model!DK30="",0,IF(ABS(Model!DK30-Scratch!DK30)&lt;1,1,0))</f>
        <v>1</v>
      </c>
      <c r="DL100" s="99">
        <f>IF(Model!DL30="",0,IF(ABS(Model!DL30-Scratch!DL30)&lt;1,1,0))</f>
        <v>1</v>
      </c>
      <c r="DM100" s="99">
        <f>IF(Model!DM30="",0,IF(ABS(Model!DM30-Scratch!DM30)&lt;1,1,0))</f>
        <v>1</v>
      </c>
      <c r="DN100" s="99">
        <f>IF(Model!DN30="",0,IF(ABS(Model!DN30-Scratch!DN30)&lt;1,1,0))</f>
        <v>1</v>
      </c>
      <c r="DO100" s="99">
        <f>IF(Model!DO30="",0,IF(ABS(Model!DO30-Scratch!DO30)&lt;1,1,0))</f>
        <v>1</v>
      </c>
      <c r="DP100" s="99">
        <f>IF(Model!DP30="",0,IF(ABS(Model!DP30-Scratch!DP30)&lt;1,1,0))</f>
        <v>1</v>
      </c>
      <c r="DQ100" s="99">
        <f>IF(Model!DQ30="",0,IF(ABS(Model!DQ30-Scratch!DQ30)&lt;1,1,0))</f>
        <v>1</v>
      </c>
      <c r="DR100" s="99">
        <f>IF(Model!DR30="",0,IF(ABS(Model!DR30-Scratch!DR30)&lt;1,1,0))</f>
        <v>1</v>
      </c>
      <c r="DS100" s="99">
        <f>IF(Model!DS30="",0,IF(ABS(Model!DS30-Scratch!DS30)&lt;1,1,0))</f>
        <v>1</v>
      </c>
      <c r="DT100" s="99">
        <f>IF(Model!DT30="",0,IF(ABS(Model!DT30-Scratch!DT30)&lt;1,1,0))</f>
        <v>1</v>
      </c>
      <c r="DU100" s="99">
        <f>IF(Model!DU30="",0,IF(ABS(Model!DU30-Scratch!DU30)&lt;1,1,0))</f>
        <v>1</v>
      </c>
      <c r="DV100" s="99">
        <f>IF(Model!DV30="",0,IF(ABS(Model!DV30-Scratch!DV30)&lt;1,1,0))</f>
        <v>1</v>
      </c>
      <c r="DW100" s="99">
        <f>IF(Model!DW30="",0,IF(ABS(Model!DW30-Scratch!DW30)&lt;1,1,0))</f>
        <v>1</v>
      </c>
      <c r="DX100" s="99">
        <f>IF(Model!DX30="",0,IF(ABS(Model!DX30-Scratch!DX30)&lt;1,1,0))</f>
        <v>1</v>
      </c>
      <c r="DY100" s="99">
        <f>IF(Model!DY30="",0,IF(ABS(Model!DY30-Scratch!DY30)&lt;1,1,0))</f>
        <v>1</v>
      </c>
      <c r="DZ100" s="99">
        <f>IF(Model!DZ30="",0,IF(ABS(Model!DZ30-Scratch!DZ30)&lt;1,1,0))</f>
        <v>1</v>
      </c>
      <c r="EA100" s="99">
        <f>IF(Model!EA30="",0,IF(ABS(Model!EA30-Scratch!EA30)&lt;1,1,0))</f>
        <v>1</v>
      </c>
      <c r="EB100" s="99">
        <f>IF(Model!EB30="",0,IF(ABS(Model!EB30-Scratch!EB30)&lt;1,1,0))</f>
        <v>1</v>
      </c>
      <c r="EC100" s="99">
        <f>IF(Model!EC30="",0,IF(ABS(Model!EC30-Scratch!EC30)&lt;1,1,0))</f>
        <v>1</v>
      </c>
      <c r="ED100" s="99">
        <f>IF(Model!ED30="",0,IF(ABS(Model!ED30-Scratch!ED30)&lt;1,1,0))</f>
        <v>1</v>
      </c>
      <c r="EE100" s="99">
        <f>IF(Model!EE30="",0,IF(ABS(Model!EE30-Scratch!EE30)&lt;1,1,0))</f>
        <v>1</v>
      </c>
      <c r="EF100" s="99">
        <f>IF(Model!EF30="",0,IF(ABS(Model!EF30-Scratch!EF30)&lt;1,1,0))</f>
        <v>1</v>
      </c>
      <c r="EG100" s="99">
        <f>IF(Model!EG30="",0,IF(ABS(Model!EG30-Scratch!EG30)&lt;1,1,0))</f>
        <v>1</v>
      </c>
      <c r="EH100" s="99">
        <f>IF(Model!EH30="",0,IF(ABS(Model!EH30-Scratch!EH30)&lt;1,1,0))</f>
        <v>1</v>
      </c>
      <c r="EI100" s="129" t="s">
        <v>591</v>
      </c>
      <c r="EJ100" s="129" t="s">
        <v>591</v>
      </c>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c r="FH100" s="99"/>
      <c r="FI100" s="99"/>
    </row>
    <row r="101" spans="2:165">
      <c r="B101" s="99">
        <f>IF(Model!B31="",0,IF(ABS(Model!B31-Scratch!B31)&lt;1,1,0))</f>
        <v>1</v>
      </c>
      <c r="C101" s="99">
        <f ca="1">IF(Model!C31="",0,IF(ABS(Model!C31-Scratch!C31)&lt;1,1,0))</f>
        <v>1</v>
      </c>
      <c r="D101" s="129" t="s">
        <v>591</v>
      </c>
      <c r="E101" s="99">
        <f>IF(Model!E31="",0,IF(ABS(Model!E31-Scratch!E31)&lt;1,1,0))</f>
        <v>1</v>
      </c>
      <c r="F101" s="99">
        <f>IF(Model!F31="",0,IF(ABS(Model!F31-Scratch!F31)&lt;1,1,0))</f>
        <v>1</v>
      </c>
      <c r="G101" s="99">
        <f>IF(Model!G31="",0,IF(ABS(Model!G31-Scratch!G31)&lt;1,1,0))</f>
        <v>1</v>
      </c>
      <c r="H101" s="99">
        <f>IF(Model!H31="",0,IF(ABS(Model!H31-Scratch!H31)&lt;1,1,0))</f>
        <v>1</v>
      </c>
      <c r="I101" s="99">
        <f>IF(Model!I31=Scratch!I31,1,0)</f>
        <v>1</v>
      </c>
      <c r="J101" s="129" t="s">
        <v>591</v>
      </c>
      <c r="K101" s="99">
        <f>IF(Model!K31="",0,IF(ABS(Model!K31-Scratch!K31)&lt;1,1,0))</f>
        <v>1</v>
      </c>
      <c r="L101" s="99">
        <f>IF(Model!L31=Scratch!L31,1,0)</f>
        <v>1</v>
      </c>
      <c r="M101" s="99">
        <f>IFERROR(IF(Model!M31=Scratch!M31,1,0),0)</f>
        <v>1</v>
      </c>
      <c r="N101" s="99">
        <f>IFERROR(IF(Model!N31=Scratch!N31,1,0),0)</f>
        <v>1</v>
      </c>
      <c r="O101" s="99">
        <f>IFERROR(IF(Model!O31=Scratch!O31,1,0),0)</f>
        <v>1</v>
      </c>
      <c r="P101" s="99">
        <f>IFERROR(IF(Model!P31=Scratch!P31,1,0),0)</f>
        <v>1</v>
      </c>
      <c r="Q101" s="129" t="s">
        <v>591</v>
      </c>
      <c r="R101" s="99">
        <f>IF(Model!R31="",0,IF(ABS(Model!R31-Scratch!R31)&lt;1,1,0))</f>
        <v>1</v>
      </c>
      <c r="S101" s="99">
        <f>IF(Model!S31="",0,IF(ABS(Model!S31-Scratch!S31)&lt;1,1,0))</f>
        <v>1</v>
      </c>
      <c r="T101" s="99">
        <f>IF(Model!T31="",0,IF(ABS(Model!T31-Scratch!T31)&lt;1,1,0))</f>
        <v>1</v>
      </c>
      <c r="U101" s="99">
        <f>IF(Model!U31="",0,IF(ABS(Model!U31-Scratch!U31)&lt;1,1,0))</f>
        <v>1</v>
      </c>
      <c r="V101" s="99">
        <f>IF(Model!V31="",0,IF(ABS(Model!V31-Scratch!V31)&lt;1,1,0))</f>
        <v>1</v>
      </c>
      <c r="W101" s="129" t="s">
        <v>591</v>
      </c>
      <c r="X101" s="99">
        <f>IF(Model!X31="",0,IF(ABS(Model!X31-Scratch!X31)&lt;1,1,0))</f>
        <v>1</v>
      </c>
      <c r="Y101" s="99">
        <f>IF(Model!Y31="",0,IF(ABS(Model!Y31-Scratch!Y31)&lt;1,1,0))</f>
        <v>1</v>
      </c>
      <c r="Z101" s="99">
        <f>IF(Model!Z31="",0,IF(ABS(Model!Z31-Scratch!Z31)&lt;1,1,0))</f>
        <v>1</v>
      </c>
      <c r="AA101" s="99">
        <f>IF(Model!AA31="",0,IF(ABS(Model!AA31-Scratch!AA31)&lt;1,1,0))</f>
        <v>1</v>
      </c>
      <c r="AB101" s="99">
        <f>IF(Model!AB31="",0,IF(ABS(Model!AB31-Scratch!AB31)&lt;1,1,0))</f>
        <v>1</v>
      </c>
      <c r="AC101" s="129" t="s">
        <v>591</v>
      </c>
      <c r="AD101" s="129" t="s">
        <v>591</v>
      </c>
      <c r="AE101" s="99">
        <f>IF(Model!AE31="",0,IF(ABS(Model!AE31-Scratch!AE31)&lt;1,1,0))</f>
        <v>1</v>
      </c>
      <c r="AF101" s="99">
        <f>IF(Model!AF31="",0,IF(ABS(Model!AF31-Scratch!AF31)&lt;1,1,0))</f>
        <v>1</v>
      </c>
      <c r="AG101" s="99">
        <f>IF(Model!AG31="",0,IF(ABS(Model!AG31-Scratch!AG31)&lt;1,1,0))</f>
        <v>1</v>
      </c>
      <c r="AH101" s="99">
        <f>IF(Model!AH31="",0,IF(ABS(Model!AH31-Scratch!AH31)&lt;1,1,0))</f>
        <v>1</v>
      </c>
      <c r="AI101" s="99">
        <f>IF(Model!AI31="",0,IF(ABS(Model!AI31-Scratch!AI31)&lt;1,1,0))</f>
        <v>1</v>
      </c>
      <c r="AJ101" s="99">
        <f>IF(Model!AJ31="",0,IF(ABS(Model!AJ31-Scratch!AJ31)&lt;1,1,0))</f>
        <v>1</v>
      </c>
      <c r="AK101" s="99">
        <f>IF(Model!AK31="",0,IF(ABS(Model!AK31-Scratch!AK31)&lt;1,1,0))</f>
        <v>1</v>
      </c>
      <c r="AL101" s="99">
        <f>IF(Model!AL31="",0,IF(ABS(Model!AL31-Scratch!AL31)&lt;1,1,0))</f>
        <v>1</v>
      </c>
      <c r="AM101" s="99">
        <f>IF(Model!AM31="",0,IF(ABS(Model!AM31-Scratch!AM31)&lt;1,1,0))</f>
        <v>1</v>
      </c>
      <c r="AN101" s="99">
        <f>IF(Model!AN31="",0,IF(ABS(Model!AN31-Scratch!AN31)&lt;1,1,0))</f>
        <v>1</v>
      </c>
      <c r="AO101" s="99">
        <f>IF(Model!AO31="",0,IF(ABS(Model!AO31-Scratch!AO31)&lt;1,1,0))</f>
        <v>1</v>
      </c>
      <c r="AP101" s="99">
        <f>IF(Model!AP31="",0,IF(ABS(Model!AP31-Scratch!AP31)&lt;1,1,0))</f>
        <v>1</v>
      </c>
      <c r="AQ101" s="99">
        <f>IF(Model!AQ31="",0,IF(ABS(Model!AQ31-Scratch!AQ31)&lt;1,1,0))</f>
        <v>1</v>
      </c>
      <c r="AR101" s="99">
        <f>IF(Model!AR31="",0,IF(ABS(Model!AR31-Scratch!AR31)&lt;1,1,0))</f>
        <v>1</v>
      </c>
      <c r="AS101" s="99">
        <f>IF(Model!AS31="",0,IF(ABS(Model!AS31-Scratch!AS31)&lt;1,1,0))</f>
        <v>1</v>
      </c>
      <c r="AT101" s="99">
        <f>IF(Model!AT31="",0,IF(ABS(Model!AT31-Scratch!AT31)&lt;1,1,0))</f>
        <v>1</v>
      </c>
      <c r="AU101" s="99">
        <f>IF(Model!AU31="",0,IF(ABS(Model!AU31-Scratch!AU31)&lt;1,1,0))</f>
        <v>1</v>
      </c>
      <c r="AV101" s="99">
        <f>IF(Model!AV31="",0,IF(ABS(Model!AV31-Scratch!AV31)&lt;1,1,0))</f>
        <v>1</v>
      </c>
      <c r="AW101" s="99">
        <f>IF(Model!AW31="",0,IF(ABS(Model!AW31-Scratch!AW31)&lt;1,1,0))</f>
        <v>1</v>
      </c>
      <c r="AX101" s="99">
        <f>IF(Model!AX31="",0,IF(ABS(Model!AX31-Scratch!AX31)&lt;1,1,0))</f>
        <v>1</v>
      </c>
      <c r="AY101" s="99">
        <f>IF(Model!AY31="",0,IF(ABS(Model!AY31-Scratch!AY31)&lt;1,1,0))</f>
        <v>1</v>
      </c>
      <c r="AZ101" s="99">
        <f>IF(Model!AZ31="",0,IF(ABS(Model!AZ31-Scratch!AZ31)&lt;1,1,0))</f>
        <v>1</v>
      </c>
      <c r="BA101" s="99">
        <f>IF(Model!BA31="",0,IF(ABS(Model!BA31-Scratch!BA31)&lt;1,1,0))</f>
        <v>1</v>
      </c>
      <c r="BB101" s="99">
        <f>IF(Model!BB31="",0,IF(ABS(Model!BB31-Scratch!BB31)&lt;1,1,0))</f>
        <v>1</v>
      </c>
      <c r="BC101" s="99">
        <f>IF(Model!BC31="",0,IF(ABS(Model!BC31-Scratch!BC31)&lt;1,1,0))</f>
        <v>1</v>
      </c>
      <c r="BD101" s="99">
        <f>IF(Model!BD31="",0,IF(ABS(Model!BD31-Scratch!BD31)&lt;1,1,0))</f>
        <v>0</v>
      </c>
      <c r="BE101" s="99">
        <f>IF(Model!BE31="",0,IF(ABS(Model!BE31-Scratch!BE31)&lt;1,1,0))</f>
        <v>1</v>
      </c>
      <c r="BF101" s="129" t="s">
        <v>591</v>
      </c>
      <c r="BG101" s="129" t="s">
        <v>591</v>
      </c>
      <c r="BH101" s="99">
        <f>IF(Model!BH31="",0,IF(ABS(Model!BH31-Scratch!BH31)&lt;1,1,0))</f>
        <v>1</v>
      </c>
      <c r="BI101" s="99">
        <f>IF(Model!BI31="",0,IF(ABS(Model!BI31-Scratch!BI31)&lt;1,1,0))</f>
        <v>1</v>
      </c>
      <c r="BJ101" s="99">
        <f>IF(Model!BJ31="",0,IF(ABS(Model!BJ31-Scratch!BJ31)&lt;1,1,0))</f>
        <v>1</v>
      </c>
      <c r="BK101" s="99">
        <f>IF(Model!BK31="",0,IF(ABS(Model!BK31-Scratch!BK31)&lt;1,1,0))</f>
        <v>1</v>
      </c>
      <c r="BL101" s="99">
        <f>IF(Model!BL31="",0,IF(ABS(Model!BL31-Scratch!BL31)&lt;1,1,0))</f>
        <v>1</v>
      </c>
      <c r="BM101" s="99">
        <f>IF(Model!BM31="",0,IF(ABS(Model!BM31-Scratch!BM31)&lt;1,1,0))</f>
        <v>1</v>
      </c>
      <c r="BN101" s="99">
        <f>IF(Model!BN31="",0,IF(ABS(Model!BN31-Scratch!BN31)&lt;1,1,0))</f>
        <v>1</v>
      </c>
      <c r="BO101" s="99">
        <f>IF(Model!BO31="",0,IF(ABS(Model!BO31-Scratch!BO31)&lt;1,1,0))</f>
        <v>1</v>
      </c>
      <c r="BP101" s="99">
        <f>IF(Model!BP31="",0,IF(ABS(Model!BP31-Scratch!BP31)&lt;1,1,0))</f>
        <v>1</v>
      </c>
      <c r="BQ101" s="99">
        <f>IF(Model!BQ31="",0,IF(ABS(Model!BQ31-Scratch!BQ31)&lt;1,1,0))</f>
        <v>1</v>
      </c>
      <c r="BR101" s="99">
        <f>IF(Model!BR31="",0,IF(ABS(Model!BR31-Scratch!BR31)&lt;1,1,0))</f>
        <v>1</v>
      </c>
      <c r="BS101" s="99">
        <f>IF(Model!BS31="",0,IF(ABS(Model!BS31-Scratch!BS31)&lt;1,1,0))</f>
        <v>1</v>
      </c>
      <c r="BT101" s="99">
        <f>IF(Model!BT31="",0,IF(ABS(Model!BT31-Scratch!BT31)&lt;1,1,0))</f>
        <v>1</v>
      </c>
      <c r="BU101" s="99">
        <f>IF(Model!BU31="",0,IF(ABS(Model!BU31-Scratch!BU31)&lt;1,1,0))</f>
        <v>1</v>
      </c>
      <c r="BV101" s="99">
        <f>IF(Model!BV31="",0,IF(ABS(Model!BV31-Scratch!BV31)&lt;1,1,0))</f>
        <v>1</v>
      </c>
      <c r="BW101" s="99">
        <f>IF(Model!BW31="",0,IF(ABS(Model!BW31-Scratch!BW31)&lt;1,1,0))</f>
        <v>1</v>
      </c>
      <c r="BX101" s="99">
        <f>IF(Model!BX31="",0,IF(ABS(Model!BX31-Scratch!BX31)&lt;1,1,0))</f>
        <v>1</v>
      </c>
      <c r="BY101" s="99">
        <f>IF(Model!BY31="",0,IF(ABS(Model!BY31-Scratch!BY31)&lt;1,1,0))</f>
        <v>1</v>
      </c>
      <c r="BZ101" s="99">
        <f>IF(Model!BZ31="",0,IF(ABS(Model!BZ31-Scratch!BZ31)&lt;1,1,0))</f>
        <v>1</v>
      </c>
      <c r="CA101" s="99">
        <f>IF(Model!CA31="",0,IF(ABS(Model!CA31-Scratch!CA31)&lt;1,1,0))</f>
        <v>1</v>
      </c>
      <c r="CB101" s="99">
        <f>IF(Model!CB31="",0,IF(ABS(Model!CB31-Scratch!CB31)&lt;1,1,0))</f>
        <v>1</v>
      </c>
      <c r="CC101" s="99">
        <f>IF(Model!CC31="",0,IF(ABS(Model!CC31-Scratch!CC31)&lt;1,1,0))</f>
        <v>1</v>
      </c>
      <c r="CD101" s="99">
        <f>IF(Model!CD31="",0,IF(ABS(Model!CD31-Scratch!CD31)&lt;1,1,0))</f>
        <v>1</v>
      </c>
      <c r="CE101" s="99">
        <f>IF(Model!CE31="",0,IF(ABS(Model!CE31-Scratch!CE31)&lt;1,1,0))</f>
        <v>1</v>
      </c>
      <c r="CF101" s="99">
        <f>IF(Model!CF31="",0,IF(ABS(Model!CF31-Scratch!CF31)&lt;1,1,0))</f>
        <v>1</v>
      </c>
      <c r="CG101" s="129" t="s">
        <v>591</v>
      </c>
      <c r="CH101" s="129" t="s">
        <v>591</v>
      </c>
      <c r="CI101" s="99">
        <f>IF(Model!CI31="",0,IF(ABS(Model!CI31-Scratch!CI31)&lt;1,1,0))</f>
        <v>1</v>
      </c>
      <c r="CJ101" s="99">
        <f>IF(Model!CJ31="",0,IF(ABS(Model!CJ31-Scratch!CJ31)&lt;1,1,0))</f>
        <v>1</v>
      </c>
      <c r="CK101" s="99">
        <f>IF(Model!CK31="",0,IF(ABS(Model!CK31-Scratch!CK31)&lt;1,1,0))</f>
        <v>1</v>
      </c>
      <c r="CL101" s="99">
        <f>IF(Model!CL31="",0,IF(ABS(Model!CL31-Scratch!CL31)&lt;1,1,0))</f>
        <v>1</v>
      </c>
      <c r="CM101" s="99">
        <f>IF(Model!CM31="",0,IF(ABS(Model!CM31-Scratch!CM31)&lt;1,1,0))</f>
        <v>1</v>
      </c>
      <c r="CN101" s="99">
        <f>IF(Model!CN31="",0,IF(ABS(Model!CN31-Scratch!CN31)&lt;1,1,0))</f>
        <v>1</v>
      </c>
      <c r="CO101" s="99">
        <f>IF(Model!CO31="",0,IF(ABS(Model!CO31-Scratch!CO31)&lt;1,1,0))</f>
        <v>1</v>
      </c>
      <c r="CP101" s="99">
        <f>IF(Model!CP31="",0,IF(ABS(Model!CP31-Scratch!CP31)&lt;1,1,0))</f>
        <v>1</v>
      </c>
      <c r="CQ101" s="99">
        <f>IF(Model!CQ31="",0,IF(ABS(Model!CQ31-Scratch!CQ31)&lt;1,1,0))</f>
        <v>1</v>
      </c>
      <c r="CR101" s="99">
        <f>IF(Model!CR31="",0,IF(ABS(Model!CR31-Scratch!CR31)&lt;1,1,0))</f>
        <v>1</v>
      </c>
      <c r="CS101" s="99">
        <f>IF(Model!CS31="",0,IF(ABS(Model!CS31-Scratch!CS31)&lt;1,1,0))</f>
        <v>1</v>
      </c>
      <c r="CT101" s="99">
        <f>IF(Model!CT31="",0,IF(ABS(Model!CT31-Scratch!CT31)&lt;1,1,0))</f>
        <v>1</v>
      </c>
      <c r="CU101" s="99">
        <f>IF(Model!CU31="",0,IF(ABS(Model!CU31-Scratch!CU31)&lt;1,1,0))</f>
        <v>1</v>
      </c>
      <c r="CV101" s="99">
        <f>IF(Model!CV31="",0,IF(ABS(Model!CV31-Scratch!CV31)&lt;1,1,0))</f>
        <v>1</v>
      </c>
      <c r="CW101" s="99">
        <f>IF(Model!CW31="",0,IF(ABS(Model!CW31-Scratch!CW31)&lt;1,1,0))</f>
        <v>1</v>
      </c>
      <c r="CX101" s="99">
        <f>IF(Model!CX31="",0,IF(ABS(Model!CX31-Scratch!CX31)&lt;1,1,0))</f>
        <v>1</v>
      </c>
      <c r="CY101" s="99">
        <f>IF(Model!CY31="",0,IF(ABS(Model!CY31-Scratch!CY31)&lt;1,1,0))</f>
        <v>1</v>
      </c>
      <c r="CZ101" s="99">
        <f>IF(Model!CZ31="",0,IF(ABS(Model!CZ31-Scratch!CZ31)&lt;1,1,0))</f>
        <v>1</v>
      </c>
      <c r="DA101" s="99">
        <f>IF(Model!DA31="",0,IF(ABS(Model!DA31-Scratch!DA31)&lt;1,1,0))</f>
        <v>1</v>
      </c>
      <c r="DB101" s="99">
        <f>IF(Model!DB31="",0,IF(ABS(Model!DB31-Scratch!DB31)&lt;1,1,0))</f>
        <v>1</v>
      </c>
      <c r="DC101" s="99">
        <f>IF(Model!DC31="",0,IF(ABS(Model!DC31-Scratch!DC31)&lt;1,1,0))</f>
        <v>1</v>
      </c>
      <c r="DD101" s="99">
        <f>IF(Model!DD31="",0,IF(ABS(Model!DD31-Scratch!DD31)&lt;1,1,0))</f>
        <v>1</v>
      </c>
      <c r="DE101" s="99">
        <f>IF(Model!DE31="",0,IF(ABS(Model!DE31-Scratch!DE31)&lt;1,1,0))</f>
        <v>1</v>
      </c>
      <c r="DF101" s="99">
        <f>IF(Model!DF31="",0,IF(ABS(Model!DF31-Scratch!DF31)&lt;1,1,0))</f>
        <v>1</v>
      </c>
      <c r="DG101" s="99">
        <f>IF(Model!DG31="",0,IF(ABS(Model!DG31-Scratch!DG31)&lt;1,1,0))</f>
        <v>1</v>
      </c>
      <c r="DH101" s="129" t="s">
        <v>591</v>
      </c>
      <c r="DI101" s="129" t="s">
        <v>591</v>
      </c>
      <c r="DJ101" s="99">
        <f>IF(Model!DJ31="",0,IF(ABS(Model!DJ31-Scratch!DJ31)&lt;1,1,0))</f>
        <v>1</v>
      </c>
      <c r="DK101" s="99">
        <f>IF(Model!DK31="",0,IF(ABS(Model!DK31-Scratch!DK31)&lt;1,1,0))</f>
        <v>1</v>
      </c>
      <c r="DL101" s="99">
        <f>IF(Model!DL31="",0,IF(ABS(Model!DL31-Scratch!DL31)&lt;1,1,0))</f>
        <v>1</v>
      </c>
      <c r="DM101" s="99">
        <f>IF(Model!DM31="",0,IF(ABS(Model!DM31-Scratch!DM31)&lt;1,1,0))</f>
        <v>1</v>
      </c>
      <c r="DN101" s="99">
        <f>IF(Model!DN31="",0,IF(ABS(Model!DN31-Scratch!DN31)&lt;1,1,0))</f>
        <v>1</v>
      </c>
      <c r="DO101" s="99">
        <f>IF(Model!DO31="",0,IF(ABS(Model!DO31-Scratch!DO31)&lt;1,1,0))</f>
        <v>1</v>
      </c>
      <c r="DP101" s="99">
        <f>IF(Model!DP31="",0,IF(ABS(Model!DP31-Scratch!DP31)&lt;1,1,0))</f>
        <v>1</v>
      </c>
      <c r="DQ101" s="99">
        <f>IF(Model!DQ31="",0,IF(ABS(Model!DQ31-Scratch!DQ31)&lt;1,1,0))</f>
        <v>1</v>
      </c>
      <c r="DR101" s="99">
        <f>IF(Model!DR31="",0,IF(ABS(Model!DR31-Scratch!DR31)&lt;1,1,0))</f>
        <v>1</v>
      </c>
      <c r="DS101" s="99">
        <f>IF(Model!DS31="",0,IF(ABS(Model!DS31-Scratch!DS31)&lt;1,1,0))</f>
        <v>1</v>
      </c>
      <c r="DT101" s="99">
        <f>IF(Model!DT31="",0,IF(ABS(Model!DT31-Scratch!DT31)&lt;1,1,0))</f>
        <v>1</v>
      </c>
      <c r="DU101" s="99">
        <f>IF(Model!DU31="",0,IF(ABS(Model!DU31-Scratch!DU31)&lt;1,1,0))</f>
        <v>1</v>
      </c>
      <c r="DV101" s="99">
        <f>IF(Model!DV31="",0,IF(ABS(Model!DV31-Scratch!DV31)&lt;1,1,0))</f>
        <v>1</v>
      </c>
      <c r="DW101" s="99">
        <f>IF(Model!DW31="",0,IF(ABS(Model!DW31-Scratch!DW31)&lt;1,1,0))</f>
        <v>1</v>
      </c>
      <c r="DX101" s="99">
        <f>IF(Model!DX31="",0,IF(ABS(Model!DX31-Scratch!DX31)&lt;1,1,0))</f>
        <v>1</v>
      </c>
      <c r="DY101" s="99">
        <f>IF(Model!DY31="",0,IF(ABS(Model!DY31-Scratch!DY31)&lt;1,1,0))</f>
        <v>1</v>
      </c>
      <c r="DZ101" s="99">
        <f>IF(Model!DZ31="",0,IF(ABS(Model!DZ31-Scratch!DZ31)&lt;1,1,0))</f>
        <v>1</v>
      </c>
      <c r="EA101" s="99">
        <f>IF(Model!EA31="",0,IF(ABS(Model!EA31-Scratch!EA31)&lt;1,1,0))</f>
        <v>1</v>
      </c>
      <c r="EB101" s="99">
        <f>IF(Model!EB31="",0,IF(ABS(Model!EB31-Scratch!EB31)&lt;1,1,0))</f>
        <v>1</v>
      </c>
      <c r="EC101" s="99">
        <f>IF(Model!EC31="",0,IF(ABS(Model!EC31-Scratch!EC31)&lt;1,1,0))</f>
        <v>1</v>
      </c>
      <c r="ED101" s="99">
        <f>IF(Model!ED31="",0,IF(ABS(Model!ED31-Scratch!ED31)&lt;1,1,0))</f>
        <v>1</v>
      </c>
      <c r="EE101" s="99">
        <f>IF(Model!EE31="",0,IF(ABS(Model!EE31-Scratch!EE31)&lt;1,1,0))</f>
        <v>1</v>
      </c>
      <c r="EF101" s="99">
        <f>IF(Model!EF31="",0,IF(ABS(Model!EF31-Scratch!EF31)&lt;1,1,0))</f>
        <v>1</v>
      </c>
      <c r="EG101" s="99">
        <f>IF(Model!EG31="",0,IF(ABS(Model!EG31-Scratch!EG31)&lt;1,1,0))</f>
        <v>1</v>
      </c>
      <c r="EH101" s="99">
        <f>IF(Model!EH31="",0,IF(ABS(Model!EH31-Scratch!EH31)&lt;1,1,0))</f>
        <v>1</v>
      </c>
      <c r="EI101" s="129" t="s">
        <v>591</v>
      </c>
      <c r="EJ101" s="129" t="s">
        <v>591</v>
      </c>
      <c r="EK101" s="99"/>
      <c r="EL101" s="99"/>
      <c r="EM101" s="99"/>
      <c r="EN101" s="99"/>
      <c r="EO101" s="99"/>
      <c r="EP101" s="99"/>
      <c r="EQ101" s="99"/>
      <c r="ER101" s="99"/>
      <c r="ES101" s="99"/>
      <c r="ET101" s="99"/>
      <c r="EU101" s="99"/>
      <c r="EV101" s="99"/>
      <c r="EW101" s="99"/>
      <c r="EX101" s="99"/>
      <c r="EY101" s="99"/>
      <c r="EZ101" s="99"/>
      <c r="FA101" s="99"/>
      <c r="FB101" s="99"/>
      <c r="FC101" s="99"/>
      <c r="FD101" s="99"/>
      <c r="FE101" s="99"/>
      <c r="FF101" s="99"/>
      <c r="FG101" s="99"/>
      <c r="FH101" s="99"/>
      <c r="FI101" s="99"/>
    </row>
    <row r="102" spans="2:165">
      <c r="B102" s="99">
        <f>IF(Model!B32="",0,IF(ABS(Model!B32-Scratch!B32)&lt;1,1,0))</f>
        <v>1</v>
      </c>
      <c r="C102" s="99">
        <f ca="1">IF(Model!C32="",0,IF(ABS(Model!C32-Scratch!C32)&lt;1,1,0))</f>
        <v>1</v>
      </c>
      <c r="D102" s="129" t="s">
        <v>591</v>
      </c>
      <c r="E102" s="99">
        <f>IF(Model!E32="",0,IF(ABS(Model!E32-Scratch!E32)&lt;1,1,0))</f>
        <v>1</v>
      </c>
      <c r="F102" s="99">
        <f>IF(Model!F32="",0,IF(ABS(Model!F32-Scratch!F32)&lt;1,1,0))</f>
        <v>1</v>
      </c>
      <c r="G102" s="99">
        <f>IF(Model!G32="",0,IF(ABS(Model!G32-Scratch!G32)&lt;1,1,0))</f>
        <v>1</v>
      </c>
      <c r="H102" s="99">
        <f>IF(Model!H32="",0,IF(ABS(Model!H32-Scratch!H32)&lt;1,1,0))</f>
        <v>1</v>
      </c>
      <c r="I102" s="99">
        <f>IF(Model!I32=Scratch!I32,1,0)</f>
        <v>1</v>
      </c>
      <c r="J102" s="129" t="s">
        <v>591</v>
      </c>
      <c r="K102" s="99">
        <f>IF(Model!K32="",0,IF(ABS(Model!K32-Scratch!K32)&lt;1,1,0))</f>
        <v>1</v>
      </c>
      <c r="L102" s="99">
        <f>IF(Model!L32=Scratch!L32,1,0)</f>
        <v>1</v>
      </c>
      <c r="M102" s="99">
        <f>IFERROR(IF(Model!M32=Scratch!M32,1,0),0)</f>
        <v>1</v>
      </c>
      <c r="N102" s="99">
        <f>IFERROR(IF(Model!N32=Scratch!N32,1,0),0)</f>
        <v>1</v>
      </c>
      <c r="O102" s="99">
        <f>IFERROR(IF(Model!O32=Scratch!O32,1,0),0)</f>
        <v>1</v>
      </c>
      <c r="P102" s="99">
        <f>IFERROR(IF(Model!P32=Scratch!P32,1,0),0)</f>
        <v>1</v>
      </c>
      <c r="Q102" s="129" t="s">
        <v>591</v>
      </c>
      <c r="R102" s="99">
        <f>IF(Model!R32="",0,IF(ABS(Model!R32-Scratch!R32)&lt;1,1,0))</f>
        <v>1</v>
      </c>
      <c r="S102" s="99">
        <f>IF(Model!S32="",0,IF(ABS(Model!S32-Scratch!S32)&lt;1,1,0))</f>
        <v>1</v>
      </c>
      <c r="T102" s="99">
        <f>IF(Model!T32="",0,IF(ABS(Model!T32-Scratch!T32)&lt;1,1,0))</f>
        <v>1</v>
      </c>
      <c r="U102" s="99">
        <f>IF(Model!U32="",0,IF(ABS(Model!U32-Scratch!U32)&lt;1,1,0))</f>
        <v>1</v>
      </c>
      <c r="V102" s="99">
        <f>IF(Model!V32="",0,IF(ABS(Model!V32-Scratch!V32)&lt;1,1,0))</f>
        <v>1</v>
      </c>
      <c r="W102" s="129" t="s">
        <v>591</v>
      </c>
      <c r="X102" s="99">
        <f>IF(Model!X32="",0,IF(ABS(Model!X32-Scratch!X32)&lt;1,1,0))</f>
        <v>1</v>
      </c>
      <c r="Y102" s="99">
        <f>IF(Model!Y32="",0,IF(ABS(Model!Y32-Scratch!Y32)&lt;1,1,0))</f>
        <v>1</v>
      </c>
      <c r="Z102" s="99">
        <f>IF(Model!Z32="",0,IF(ABS(Model!Z32-Scratch!Z32)&lt;1,1,0))</f>
        <v>1</v>
      </c>
      <c r="AA102" s="99">
        <f>IF(Model!AA32="",0,IF(ABS(Model!AA32-Scratch!AA32)&lt;1,1,0))</f>
        <v>1</v>
      </c>
      <c r="AB102" s="99">
        <f>IF(Model!AB32="",0,IF(ABS(Model!AB32-Scratch!AB32)&lt;1,1,0))</f>
        <v>1</v>
      </c>
      <c r="AC102" s="129" t="s">
        <v>591</v>
      </c>
      <c r="AD102" s="129" t="s">
        <v>591</v>
      </c>
      <c r="AE102" s="99">
        <f>IF(Model!AE32="",0,IF(ABS(Model!AE32-Scratch!AE32)&lt;1,1,0))</f>
        <v>1</v>
      </c>
      <c r="AF102" s="99">
        <f>IF(Model!AF32="",0,IF(ABS(Model!AF32-Scratch!AF32)&lt;1,1,0))</f>
        <v>1</v>
      </c>
      <c r="AG102" s="99">
        <f>IF(Model!AG32="",0,IF(ABS(Model!AG32-Scratch!AG32)&lt;1,1,0))</f>
        <v>1</v>
      </c>
      <c r="AH102" s="99">
        <f>IF(Model!AH32="",0,IF(ABS(Model!AH32-Scratch!AH32)&lt;1,1,0))</f>
        <v>1</v>
      </c>
      <c r="AI102" s="99">
        <f>IF(Model!AI32="",0,IF(ABS(Model!AI32-Scratch!AI32)&lt;1,1,0))</f>
        <v>1</v>
      </c>
      <c r="AJ102" s="99">
        <f>IF(Model!AJ32="",0,IF(ABS(Model!AJ32-Scratch!AJ32)&lt;1,1,0))</f>
        <v>1</v>
      </c>
      <c r="AK102" s="99">
        <f>IF(Model!AK32="",0,IF(ABS(Model!AK32-Scratch!AK32)&lt;1,1,0))</f>
        <v>1</v>
      </c>
      <c r="AL102" s="99">
        <f>IF(Model!AL32="",0,IF(ABS(Model!AL32-Scratch!AL32)&lt;1,1,0))</f>
        <v>1</v>
      </c>
      <c r="AM102" s="99">
        <f>IF(Model!AM32="",0,IF(ABS(Model!AM32-Scratch!AM32)&lt;1,1,0))</f>
        <v>1</v>
      </c>
      <c r="AN102" s="99">
        <f>IF(Model!AN32="",0,IF(ABS(Model!AN32-Scratch!AN32)&lt;1,1,0))</f>
        <v>1</v>
      </c>
      <c r="AO102" s="99">
        <f>IF(Model!AO32="",0,IF(ABS(Model!AO32-Scratch!AO32)&lt;1,1,0))</f>
        <v>1</v>
      </c>
      <c r="AP102" s="99">
        <f>IF(Model!AP32="",0,IF(ABS(Model!AP32-Scratch!AP32)&lt;1,1,0))</f>
        <v>1</v>
      </c>
      <c r="AQ102" s="99">
        <f>IF(Model!AQ32="",0,IF(ABS(Model!AQ32-Scratch!AQ32)&lt;1,1,0))</f>
        <v>1</v>
      </c>
      <c r="AR102" s="99">
        <f>IF(Model!AR32="",0,IF(ABS(Model!AR32-Scratch!AR32)&lt;1,1,0))</f>
        <v>1</v>
      </c>
      <c r="AS102" s="99">
        <f>IF(Model!AS32="",0,IF(ABS(Model!AS32-Scratch!AS32)&lt;1,1,0))</f>
        <v>1</v>
      </c>
      <c r="AT102" s="99">
        <f>IF(Model!AT32="",0,IF(ABS(Model!AT32-Scratch!AT32)&lt;1,1,0))</f>
        <v>1</v>
      </c>
      <c r="AU102" s="99">
        <f>IF(Model!AU32="",0,IF(ABS(Model!AU32-Scratch!AU32)&lt;1,1,0))</f>
        <v>1</v>
      </c>
      <c r="AV102" s="99">
        <f>IF(Model!AV32="",0,IF(ABS(Model!AV32-Scratch!AV32)&lt;1,1,0))</f>
        <v>1</v>
      </c>
      <c r="AW102" s="99">
        <f>IF(Model!AW32="",0,IF(ABS(Model!AW32-Scratch!AW32)&lt;1,1,0))</f>
        <v>1</v>
      </c>
      <c r="AX102" s="99">
        <f>IF(Model!AX32="",0,IF(ABS(Model!AX32-Scratch!AX32)&lt;1,1,0))</f>
        <v>1</v>
      </c>
      <c r="AY102" s="99">
        <f>IF(Model!AY32="",0,IF(ABS(Model!AY32-Scratch!AY32)&lt;1,1,0))</f>
        <v>1</v>
      </c>
      <c r="AZ102" s="99">
        <f>IF(Model!AZ32="",0,IF(ABS(Model!AZ32-Scratch!AZ32)&lt;1,1,0))</f>
        <v>1</v>
      </c>
      <c r="BA102" s="99">
        <f>IF(Model!BA32="",0,IF(ABS(Model!BA32-Scratch!BA32)&lt;1,1,0))</f>
        <v>1</v>
      </c>
      <c r="BB102" s="99">
        <f>IF(Model!BB32="",0,IF(ABS(Model!BB32-Scratch!BB32)&lt;1,1,0))</f>
        <v>1</v>
      </c>
      <c r="BC102" s="99">
        <f>IF(Model!BC32="",0,IF(ABS(Model!BC32-Scratch!BC32)&lt;1,1,0))</f>
        <v>1</v>
      </c>
      <c r="BD102" s="99">
        <f>IF(Model!BD32="",0,IF(ABS(Model!BD32-Scratch!BD32)&lt;1,1,0))</f>
        <v>0</v>
      </c>
      <c r="BE102" s="99">
        <f>IF(Model!BE32="",0,IF(ABS(Model!BE32-Scratch!BE32)&lt;1,1,0))</f>
        <v>1</v>
      </c>
      <c r="BF102" s="129" t="s">
        <v>591</v>
      </c>
      <c r="BG102" s="129" t="s">
        <v>591</v>
      </c>
      <c r="BH102" s="99">
        <f>IF(Model!BH32="",0,IF(ABS(Model!BH32-Scratch!BH32)&lt;1,1,0))</f>
        <v>1</v>
      </c>
      <c r="BI102" s="99">
        <f>IF(Model!BI32="",0,IF(ABS(Model!BI32-Scratch!BI32)&lt;1,1,0))</f>
        <v>1</v>
      </c>
      <c r="BJ102" s="99">
        <f>IF(Model!BJ32="",0,IF(ABS(Model!BJ32-Scratch!BJ32)&lt;1,1,0))</f>
        <v>1</v>
      </c>
      <c r="BK102" s="99">
        <f>IF(Model!BK32="",0,IF(ABS(Model!BK32-Scratch!BK32)&lt;1,1,0))</f>
        <v>1</v>
      </c>
      <c r="BL102" s="99">
        <f>IF(Model!BL32="",0,IF(ABS(Model!BL32-Scratch!BL32)&lt;1,1,0))</f>
        <v>1</v>
      </c>
      <c r="BM102" s="99">
        <f>IF(Model!BM32="",0,IF(ABS(Model!BM32-Scratch!BM32)&lt;1,1,0))</f>
        <v>1</v>
      </c>
      <c r="BN102" s="99">
        <f>IF(Model!BN32="",0,IF(ABS(Model!BN32-Scratch!BN32)&lt;1,1,0))</f>
        <v>1</v>
      </c>
      <c r="BO102" s="99">
        <f>IF(Model!BO32="",0,IF(ABS(Model!BO32-Scratch!BO32)&lt;1,1,0))</f>
        <v>1</v>
      </c>
      <c r="BP102" s="99">
        <f>IF(Model!BP32="",0,IF(ABS(Model!BP32-Scratch!BP32)&lt;1,1,0))</f>
        <v>1</v>
      </c>
      <c r="BQ102" s="99">
        <f>IF(Model!BQ32="",0,IF(ABS(Model!BQ32-Scratch!BQ32)&lt;1,1,0))</f>
        <v>1</v>
      </c>
      <c r="BR102" s="99">
        <f>IF(Model!BR32="",0,IF(ABS(Model!BR32-Scratch!BR32)&lt;1,1,0))</f>
        <v>1</v>
      </c>
      <c r="BS102" s="99">
        <f>IF(Model!BS32="",0,IF(ABS(Model!BS32-Scratch!BS32)&lt;1,1,0))</f>
        <v>1</v>
      </c>
      <c r="BT102" s="99">
        <f>IF(Model!BT32="",0,IF(ABS(Model!BT32-Scratch!BT32)&lt;1,1,0))</f>
        <v>1</v>
      </c>
      <c r="BU102" s="99">
        <f>IF(Model!BU32="",0,IF(ABS(Model!BU32-Scratch!BU32)&lt;1,1,0))</f>
        <v>1</v>
      </c>
      <c r="BV102" s="99">
        <f>IF(Model!BV32="",0,IF(ABS(Model!BV32-Scratch!BV32)&lt;1,1,0))</f>
        <v>1</v>
      </c>
      <c r="BW102" s="99">
        <f>IF(Model!BW32="",0,IF(ABS(Model!BW32-Scratch!BW32)&lt;1,1,0))</f>
        <v>1</v>
      </c>
      <c r="BX102" s="99">
        <f>IF(Model!BX32="",0,IF(ABS(Model!BX32-Scratch!BX32)&lt;1,1,0))</f>
        <v>1</v>
      </c>
      <c r="BY102" s="99">
        <f>IF(Model!BY32="",0,IF(ABS(Model!BY32-Scratch!BY32)&lt;1,1,0))</f>
        <v>1</v>
      </c>
      <c r="BZ102" s="99">
        <f>IF(Model!BZ32="",0,IF(ABS(Model!BZ32-Scratch!BZ32)&lt;1,1,0))</f>
        <v>1</v>
      </c>
      <c r="CA102" s="99">
        <f>IF(Model!CA32="",0,IF(ABS(Model!CA32-Scratch!CA32)&lt;1,1,0))</f>
        <v>1</v>
      </c>
      <c r="CB102" s="99">
        <f>IF(Model!CB32="",0,IF(ABS(Model!CB32-Scratch!CB32)&lt;1,1,0))</f>
        <v>1</v>
      </c>
      <c r="CC102" s="99">
        <f>IF(Model!CC32="",0,IF(ABS(Model!CC32-Scratch!CC32)&lt;1,1,0))</f>
        <v>1</v>
      </c>
      <c r="CD102" s="99">
        <f>IF(Model!CD32="",0,IF(ABS(Model!CD32-Scratch!CD32)&lt;1,1,0))</f>
        <v>1</v>
      </c>
      <c r="CE102" s="99">
        <f>IF(Model!CE32="",0,IF(ABS(Model!CE32-Scratch!CE32)&lt;1,1,0))</f>
        <v>1</v>
      </c>
      <c r="CF102" s="99">
        <f>IF(Model!CF32="",0,IF(ABS(Model!CF32-Scratch!CF32)&lt;1,1,0))</f>
        <v>1</v>
      </c>
      <c r="CG102" s="129" t="s">
        <v>591</v>
      </c>
      <c r="CH102" s="129" t="s">
        <v>591</v>
      </c>
      <c r="CI102" s="99">
        <f>IF(Model!CI32="",0,IF(ABS(Model!CI32-Scratch!CI32)&lt;1,1,0))</f>
        <v>1</v>
      </c>
      <c r="CJ102" s="99">
        <f>IF(Model!CJ32="",0,IF(ABS(Model!CJ32-Scratch!CJ32)&lt;1,1,0))</f>
        <v>1</v>
      </c>
      <c r="CK102" s="99">
        <f>IF(Model!CK32="",0,IF(ABS(Model!CK32-Scratch!CK32)&lt;1,1,0))</f>
        <v>1</v>
      </c>
      <c r="CL102" s="99">
        <f>IF(Model!CL32="",0,IF(ABS(Model!CL32-Scratch!CL32)&lt;1,1,0))</f>
        <v>1</v>
      </c>
      <c r="CM102" s="99">
        <f>IF(Model!CM32="",0,IF(ABS(Model!CM32-Scratch!CM32)&lt;1,1,0))</f>
        <v>1</v>
      </c>
      <c r="CN102" s="99">
        <f>IF(Model!CN32="",0,IF(ABS(Model!CN32-Scratch!CN32)&lt;1,1,0))</f>
        <v>1</v>
      </c>
      <c r="CO102" s="99">
        <f>IF(Model!CO32="",0,IF(ABS(Model!CO32-Scratch!CO32)&lt;1,1,0))</f>
        <v>1</v>
      </c>
      <c r="CP102" s="99">
        <f>IF(Model!CP32="",0,IF(ABS(Model!CP32-Scratch!CP32)&lt;1,1,0))</f>
        <v>1</v>
      </c>
      <c r="CQ102" s="99">
        <f>IF(Model!CQ32="",0,IF(ABS(Model!CQ32-Scratch!CQ32)&lt;1,1,0))</f>
        <v>1</v>
      </c>
      <c r="CR102" s="99">
        <f>IF(Model!CR32="",0,IF(ABS(Model!CR32-Scratch!CR32)&lt;1,1,0))</f>
        <v>1</v>
      </c>
      <c r="CS102" s="99">
        <f>IF(Model!CS32="",0,IF(ABS(Model!CS32-Scratch!CS32)&lt;1,1,0))</f>
        <v>1</v>
      </c>
      <c r="CT102" s="99">
        <f>IF(Model!CT32="",0,IF(ABS(Model!CT32-Scratch!CT32)&lt;1,1,0))</f>
        <v>1</v>
      </c>
      <c r="CU102" s="99">
        <f>IF(Model!CU32="",0,IF(ABS(Model!CU32-Scratch!CU32)&lt;1,1,0))</f>
        <v>1</v>
      </c>
      <c r="CV102" s="99">
        <f>IF(Model!CV32="",0,IF(ABS(Model!CV32-Scratch!CV32)&lt;1,1,0))</f>
        <v>1</v>
      </c>
      <c r="CW102" s="99">
        <f>IF(Model!CW32="",0,IF(ABS(Model!CW32-Scratch!CW32)&lt;1,1,0))</f>
        <v>1</v>
      </c>
      <c r="CX102" s="99">
        <f>IF(Model!CX32="",0,IF(ABS(Model!CX32-Scratch!CX32)&lt;1,1,0))</f>
        <v>1</v>
      </c>
      <c r="CY102" s="99">
        <f>IF(Model!CY32="",0,IF(ABS(Model!CY32-Scratch!CY32)&lt;1,1,0))</f>
        <v>1</v>
      </c>
      <c r="CZ102" s="99">
        <f>IF(Model!CZ32="",0,IF(ABS(Model!CZ32-Scratch!CZ32)&lt;1,1,0))</f>
        <v>1</v>
      </c>
      <c r="DA102" s="99">
        <f>IF(Model!DA32="",0,IF(ABS(Model!DA32-Scratch!DA32)&lt;1,1,0))</f>
        <v>1</v>
      </c>
      <c r="DB102" s="99">
        <f>IF(Model!DB32="",0,IF(ABS(Model!DB32-Scratch!DB32)&lt;1,1,0))</f>
        <v>1</v>
      </c>
      <c r="DC102" s="99">
        <f>IF(Model!DC32="",0,IF(ABS(Model!DC32-Scratch!DC32)&lt;1,1,0))</f>
        <v>1</v>
      </c>
      <c r="DD102" s="99">
        <f>IF(Model!DD32="",0,IF(ABS(Model!DD32-Scratch!DD32)&lt;1,1,0))</f>
        <v>1</v>
      </c>
      <c r="DE102" s="99">
        <f>IF(Model!DE32="",0,IF(ABS(Model!DE32-Scratch!DE32)&lt;1,1,0))</f>
        <v>1</v>
      </c>
      <c r="DF102" s="99">
        <f>IF(Model!DF32="",0,IF(ABS(Model!DF32-Scratch!DF32)&lt;1,1,0))</f>
        <v>1</v>
      </c>
      <c r="DG102" s="99">
        <f>IF(Model!DG32="",0,IF(ABS(Model!DG32-Scratch!DG32)&lt;1,1,0))</f>
        <v>1</v>
      </c>
      <c r="DH102" s="129" t="s">
        <v>591</v>
      </c>
      <c r="DI102" s="129" t="s">
        <v>591</v>
      </c>
      <c r="DJ102" s="99">
        <f>IF(Model!DJ32="",0,IF(ABS(Model!DJ32-Scratch!DJ32)&lt;1,1,0))</f>
        <v>1</v>
      </c>
      <c r="DK102" s="99">
        <f>IF(Model!DK32="",0,IF(ABS(Model!DK32-Scratch!DK32)&lt;1,1,0))</f>
        <v>1</v>
      </c>
      <c r="DL102" s="99">
        <f>IF(Model!DL32="",0,IF(ABS(Model!DL32-Scratch!DL32)&lt;1,1,0))</f>
        <v>1</v>
      </c>
      <c r="DM102" s="99">
        <f>IF(Model!DM32="",0,IF(ABS(Model!DM32-Scratch!DM32)&lt;1,1,0))</f>
        <v>1</v>
      </c>
      <c r="DN102" s="99">
        <f>IF(Model!DN32="",0,IF(ABS(Model!DN32-Scratch!DN32)&lt;1,1,0))</f>
        <v>1</v>
      </c>
      <c r="DO102" s="99">
        <f>IF(Model!DO32="",0,IF(ABS(Model!DO32-Scratch!DO32)&lt;1,1,0))</f>
        <v>1</v>
      </c>
      <c r="DP102" s="99">
        <f>IF(Model!DP32="",0,IF(ABS(Model!DP32-Scratch!DP32)&lt;1,1,0))</f>
        <v>1</v>
      </c>
      <c r="DQ102" s="99">
        <f>IF(Model!DQ32="",0,IF(ABS(Model!DQ32-Scratch!DQ32)&lt;1,1,0))</f>
        <v>1</v>
      </c>
      <c r="DR102" s="99">
        <f>IF(Model!DR32="",0,IF(ABS(Model!DR32-Scratch!DR32)&lt;1,1,0))</f>
        <v>1</v>
      </c>
      <c r="DS102" s="99">
        <f>IF(Model!DS32="",0,IF(ABS(Model!DS32-Scratch!DS32)&lt;1,1,0))</f>
        <v>1</v>
      </c>
      <c r="DT102" s="99">
        <f>IF(Model!DT32="",0,IF(ABS(Model!DT32-Scratch!DT32)&lt;1,1,0))</f>
        <v>1</v>
      </c>
      <c r="DU102" s="99">
        <f>IF(Model!DU32="",0,IF(ABS(Model!DU32-Scratch!DU32)&lt;1,1,0))</f>
        <v>1</v>
      </c>
      <c r="DV102" s="99">
        <f>IF(Model!DV32="",0,IF(ABS(Model!DV32-Scratch!DV32)&lt;1,1,0))</f>
        <v>1</v>
      </c>
      <c r="DW102" s="99">
        <f>IF(Model!DW32="",0,IF(ABS(Model!DW32-Scratch!DW32)&lt;1,1,0))</f>
        <v>1</v>
      </c>
      <c r="DX102" s="99">
        <f>IF(Model!DX32="",0,IF(ABS(Model!DX32-Scratch!DX32)&lt;1,1,0))</f>
        <v>1</v>
      </c>
      <c r="DY102" s="99">
        <f>IF(Model!DY32="",0,IF(ABS(Model!DY32-Scratch!DY32)&lt;1,1,0))</f>
        <v>1</v>
      </c>
      <c r="DZ102" s="99">
        <f>IF(Model!DZ32="",0,IF(ABS(Model!DZ32-Scratch!DZ32)&lt;1,1,0))</f>
        <v>1</v>
      </c>
      <c r="EA102" s="99">
        <f>IF(Model!EA32="",0,IF(ABS(Model!EA32-Scratch!EA32)&lt;1,1,0))</f>
        <v>1</v>
      </c>
      <c r="EB102" s="99">
        <f>IF(Model!EB32="",0,IF(ABS(Model!EB32-Scratch!EB32)&lt;1,1,0))</f>
        <v>1</v>
      </c>
      <c r="EC102" s="99">
        <f>IF(Model!EC32="",0,IF(ABS(Model!EC32-Scratch!EC32)&lt;1,1,0))</f>
        <v>1</v>
      </c>
      <c r="ED102" s="99">
        <f>IF(Model!ED32="",0,IF(ABS(Model!ED32-Scratch!ED32)&lt;1,1,0))</f>
        <v>1</v>
      </c>
      <c r="EE102" s="99">
        <f>IF(Model!EE32="",0,IF(ABS(Model!EE32-Scratch!EE32)&lt;1,1,0))</f>
        <v>1</v>
      </c>
      <c r="EF102" s="99">
        <f>IF(Model!EF32="",0,IF(ABS(Model!EF32-Scratch!EF32)&lt;1,1,0))</f>
        <v>1</v>
      </c>
      <c r="EG102" s="99">
        <f>IF(Model!EG32="",0,IF(ABS(Model!EG32-Scratch!EG32)&lt;1,1,0))</f>
        <v>1</v>
      </c>
      <c r="EH102" s="99">
        <f>IF(Model!EH32="",0,IF(ABS(Model!EH32-Scratch!EH32)&lt;1,1,0))</f>
        <v>1</v>
      </c>
      <c r="EI102" s="129" t="s">
        <v>591</v>
      </c>
      <c r="EJ102" s="129" t="s">
        <v>591</v>
      </c>
      <c r="EK102" s="99"/>
      <c r="EL102" s="99"/>
      <c r="EM102" s="99"/>
      <c r="EN102" s="99"/>
      <c r="EO102" s="99"/>
      <c r="EP102" s="99"/>
      <c r="EQ102" s="99"/>
      <c r="ER102" s="99"/>
      <c r="ES102" s="99"/>
      <c r="ET102" s="99"/>
      <c r="EU102" s="99"/>
      <c r="EV102" s="99"/>
      <c r="EW102" s="99"/>
      <c r="EX102" s="99"/>
      <c r="EY102" s="99"/>
      <c r="EZ102" s="99"/>
      <c r="FA102" s="99"/>
      <c r="FB102" s="99"/>
      <c r="FC102" s="99"/>
      <c r="FD102" s="99"/>
      <c r="FE102" s="99"/>
      <c r="FF102" s="99"/>
      <c r="FG102" s="99"/>
      <c r="FH102" s="99"/>
      <c r="FI102" s="99"/>
    </row>
    <row r="103" spans="2:165">
      <c r="B103" s="99">
        <f>IF(Model!B33="",0,IF(ABS(Model!B33-Scratch!B33)&lt;1,1,0))</f>
        <v>1</v>
      </c>
      <c r="C103" s="99">
        <f ca="1">IF(Model!C33="",0,IF(ABS(Model!C33-Scratch!C33)&lt;1,1,0))</f>
        <v>1</v>
      </c>
      <c r="D103" s="129" t="s">
        <v>591</v>
      </c>
      <c r="E103" s="99">
        <f>IF(Model!E33="",0,IF(ABS(Model!E33-Scratch!E33)&lt;1,1,0))</f>
        <v>1</v>
      </c>
      <c r="F103" s="99">
        <f>IF(Model!F33="",0,IF(ABS(Model!F33-Scratch!F33)&lt;1,1,0))</f>
        <v>1</v>
      </c>
      <c r="G103" s="99">
        <f>IF(Model!G33="",0,IF(ABS(Model!G33-Scratch!G33)&lt;1,1,0))</f>
        <v>1</v>
      </c>
      <c r="H103" s="99">
        <f>IF(Model!H33="",0,IF(ABS(Model!H33-Scratch!H33)&lt;1,1,0))</f>
        <v>1</v>
      </c>
      <c r="I103" s="99">
        <f>IF(Model!I33=Scratch!I33,1,0)</f>
        <v>1</v>
      </c>
      <c r="J103" s="129" t="s">
        <v>591</v>
      </c>
      <c r="K103" s="99">
        <f>IF(Model!K33="",0,IF(ABS(Model!K33-Scratch!K33)&lt;1,1,0))</f>
        <v>1</v>
      </c>
      <c r="L103" s="99">
        <f>IF(Model!L33=Scratch!L33,1,0)</f>
        <v>1</v>
      </c>
      <c r="M103" s="99">
        <f>IFERROR(IF(Model!M33=Scratch!M33,1,0),0)</f>
        <v>1</v>
      </c>
      <c r="N103" s="99">
        <f>IFERROR(IF(Model!N33=Scratch!N33,1,0),0)</f>
        <v>1</v>
      </c>
      <c r="O103" s="99">
        <f>IFERROR(IF(Model!O33=Scratch!O33,1,0),0)</f>
        <v>1</v>
      </c>
      <c r="P103" s="99">
        <f>IFERROR(IF(Model!P33=Scratch!P33,1,0),0)</f>
        <v>1</v>
      </c>
      <c r="Q103" s="129" t="s">
        <v>591</v>
      </c>
      <c r="R103" s="99">
        <f>IF(Model!R33="",0,IF(ABS(Model!R33-Scratch!R33)&lt;1,1,0))</f>
        <v>1</v>
      </c>
      <c r="S103" s="99">
        <f>IF(Model!S33="",0,IF(ABS(Model!S33-Scratch!S33)&lt;1,1,0))</f>
        <v>1</v>
      </c>
      <c r="T103" s="99">
        <f>IF(Model!T33="",0,IF(ABS(Model!T33-Scratch!T33)&lt;1,1,0))</f>
        <v>1</v>
      </c>
      <c r="U103" s="99">
        <f>IF(Model!U33="",0,IF(ABS(Model!U33-Scratch!U33)&lt;1,1,0))</f>
        <v>1</v>
      </c>
      <c r="V103" s="99">
        <f>IF(Model!V33="",0,IF(ABS(Model!V33-Scratch!V33)&lt;1,1,0))</f>
        <v>1</v>
      </c>
      <c r="W103" s="129" t="s">
        <v>591</v>
      </c>
      <c r="X103" s="99">
        <f>IF(Model!X33="",0,IF(ABS(Model!X33-Scratch!X33)&lt;1,1,0))</f>
        <v>1</v>
      </c>
      <c r="Y103" s="99">
        <f>IF(Model!Y33="",0,IF(ABS(Model!Y33-Scratch!Y33)&lt;1,1,0))</f>
        <v>1</v>
      </c>
      <c r="Z103" s="99">
        <f>IF(Model!Z33="",0,IF(ABS(Model!Z33-Scratch!Z33)&lt;1,1,0))</f>
        <v>1</v>
      </c>
      <c r="AA103" s="99">
        <f>IF(Model!AA33="",0,IF(ABS(Model!AA33-Scratch!AA33)&lt;1,1,0))</f>
        <v>1</v>
      </c>
      <c r="AB103" s="99">
        <f>IF(Model!AB33="",0,IF(ABS(Model!AB33-Scratch!AB33)&lt;1,1,0))</f>
        <v>1</v>
      </c>
      <c r="AC103" s="129" t="s">
        <v>591</v>
      </c>
      <c r="AD103" s="129" t="s">
        <v>591</v>
      </c>
      <c r="AE103" s="99">
        <f>IF(Model!AE33="",0,IF(ABS(Model!AE33-Scratch!AE33)&lt;1,1,0))</f>
        <v>1</v>
      </c>
      <c r="AF103" s="99">
        <f>IF(Model!AF33="",0,IF(ABS(Model!AF33-Scratch!AF33)&lt;1,1,0))</f>
        <v>1</v>
      </c>
      <c r="AG103" s="99">
        <f>IF(Model!AG33="",0,IF(ABS(Model!AG33-Scratch!AG33)&lt;1,1,0))</f>
        <v>1</v>
      </c>
      <c r="AH103" s="99">
        <f>IF(Model!AH33="",0,IF(ABS(Model!AH33-Scratch!AH33)&lt;1,1,0))</f>
        <v>1</v>
      </c>
      <c r="AI103" s="99">
        <f>IF(Model!AI33="",0,IF(ABS(Model!AI33-Scratch!AI33)&lt;1,1,0))</f>
        <v>1</v>
      </c>
      <c r="AJ103" s="99">
        <f>IF(Model!AJ33="",0,IF(ABS(Model!AJ33-Scratch!AJ33)&lt;1,1,0))</f>
        <v>1</v>
      </c>
      <c r="AK103" s="99">
        <f>IF(Model!AK33="",0,IF(ABS(Model!AK33-Scratch!AK33)&lt;1,1,0))</f>
        <v>1</v>
      </c>
      <c r="AL103" s="99">
        <f>IF(Model!AL33="",0,IF(ABS(Model!AL33-Scratch!AL33)&lt;1,1,0))</f>
        <v>1</v>
      </c>
      <c r="AM103" s="99">
        <f>IF(Model!AM33="",0,IF(ABS(Model!AM33-Scratch!AM33)&lt;1,1,0))</f>
        <v>1</v>
      </c>
      <c r="AN103" s="99">
        <f>IF(Model!AN33="",0,IF(ABS(Model!AN33-Scratch!AN33)&lt;1,1,0))</f>
        <v>1</v>
      </c>
      <c r="AO103" s="99">
        <f>IF(Model!AO33="",0,IF(ABS(Model!AO33-Scratch!AO33)&lt;1,1,0))</f>
        <v>1</v>
      </c>
      <c r="AP103" s="99">
        <f>IF(Model!AP33="",0,IF(ABS(Model!AP33-Scratch!AP33)&lt;1,1,0))</f>
        <v>1</v>
      </c>
      <c r="AQ103" s="99">
        <f>IF(Model!AQ33="",0,IF(ABS(Model!AQ33-Scratch!AQ33)&lt;1,1,0))</f>
        <v>1</v>
      </c>
      <c r="AR103" s="99">
        <f>IF(Model!AR33="",0,IF(ABS(Model!AR33-Scratch!AR33)&lt;1,1,0))</f>
        <v>1</v>
      </c>
      <c r="AS103" s="99">
        <f>IF(Model!AS33="",0,IF(ABS(Model!AS33-Scratch!AS33)&lt;1,1,0))</f>
        <v>1</v>
      </c>
      <c r="AT103" s="99">
        <f>IF(Model!AT33="",0,IF(ABS(Model!AT33-Scratch!AT33)&lt;1,1,0))</f>
        <v>1</v>
      </c>
      <c r="AU103" s="99">
        <f>IF(Model!AU33="",0,IF(ABS(Model!AU33-Scratch!AU33)&lt;1,1,0))</f>
        <v>1</v>
      </c>
      <c r="AV103" s="99">
        <f>IF(Model!AV33="",0,IF(ABS(Model!AV33-Scratch!AV33)&lt;1,1,0))</f>
        <v>1</v>
      </c>
      <c r="AW103" s="99">
        <f>IF(Model!AW33="",0,IF(ABS(Model!AW33-Scratch!AW33)&lt;1,1,0))</f>
        <v>1</v>
      </c>
      <c r="AX103" s="99">
        <f>IF(Model!AX33="",0,IF(ABS(Model!AX33-Scratch!AX33)&lt;1,1,0))</f>
        <v>1</v>
      </c>
      <c r="AY103" s="99">
        <f>IF(Model!AY33="",0,IF(ABS(Model!AY33-Scratch!AY33)&lt;1,1,0))</f>
        <v>1</v>
      </c>
      <c r="AZ103" s="99">
        <f>IF(Model!AZ33="",0,IF(ABS(Model!AZ33-Scratch!AZ33)&lt;1,1,0))</f>
        <v>1</v>
      </c>
      <c r="BA103" s="99">
        <f>IF(Model!BA33="",0,IF(ABS(Model!BA33-Scratch!BA33)&lt;1,1,0))</f>
        <v>1</v>
      </c>
      <c r="BB103" s="99">
        <f>IF(Model!BB33="",0,IF(ABS(Model!BB33-Scratch!BB33)&lt;1,1,0))</f>
        <v>1</v>
      </c>
      <c r="BC103" s="99">
        <f>IF(Model!BC33="",0,IF(ABS(Model!BC33-Scratch!BC33)&lt;1,1,0))</f>
        <v>1</v>
      </c>
      <c r="BD103" s="99">
        <f>IF(Model!BD33="",0,IF(ABS(Model!BD33-Scratch!BD33)&lt;1,1,0))</f>
        <v>0</v>
      </c>
      <c r="BE103" s="99">
        <f>IF(Model!BE33="",0,IF(ABS(Model!BE33-Scratch!BE33)&lt;1,1,0))</f>
        <v>1</v>
      </c>
      <c r="BF103" s="129" t="s">
        <v>591</v>
      </c>
      <c r="BG103" s="129" t="s">
        <v>591</v>
      </c>
      <c r="BH103" s="99">
        <f>IF(Model!BH33="",0,IF(ABS(Model!BH33-Scratch!BH33)&lt;1,1,0))</f>
        <v>1</v>
      </c>
      <c r="BI103" s="99">
        <f>IF(Model!BI33="",0,IF(ABS(Model!BI33-Scratch!BI33)&lt;1,1,0))</f>
        <v>1</v>
      </c>
      <c r="BJ103" s="99">
        <f>IF(Model!BJ33="",0,IF(ABS(Model!BJ33-Scratch!BJ33)&lt;1,1,0))</f>
        <v>1</v>
      </c>
      <c r="BK103" s="99">
        <f>IF(Model!BK33="",0,IF(ABS(Model!BK33-Scratch!BK33)&lt;1,1,0))</f>
        <v>1</v>
      </c>
      <c r="BL103" s="99">
        <f>IF(Model!BL33="",0,IF(ABS(Model!BL33-Scratch!BL33)&lt;1,1,0))</f>
        <v>1</v>
      </c>
      <c r="BM103" s="99">
        <f>IF(Model!BM33="",0,IF(ABS(Model!BM33-Scratch!BM33)&lt;1,1,0))</f>
        <v>1</v>
      </c>
      <c r="BN103" s="99">
        <f>IF(Model!BN33="",0,IF(ABS(Model!BN33-Scratch!BN33)&lt;1,1,0))</f>
        <v>1</v>
      </c>
      <c r="BO103" s="99">
        <f>IF(Model!BO33="",0,IF(ABS(Model!BO33-Scratch!BO33)&lt;1,1,0))</f>
        <v>1</v>
      </c>
      <c r="BP103" s="99">
        <f>IF(Model!BP33="",0,IF(ABS(Model!BP33-Scratch!BP33)&lt;1,1,0))</f>
        <v>1</v>
      </c>
      <c r="BQ103" s="99">
        <f>IF(Model!BQ33="",0,IF(ABS(Model!BQ33-Scratch!BQ33)&lt;1,1,0))</f>
        <v>1</v>
      </c>
      <c r="BR103" s="99">
        <f>IF(Model!BR33="",0,IF(ABS(Model!BR33-Scratch!BR33)&lt;1,1,0))</f>
        <v>1</v>
      </c>
      <c r="BS103" s="99">
        <f>IF(Model!BS33="",0,IF(ABS(Model!BS33-Scratch!BS33)&lt;1,1,0))</f>
        <v>1</v>
      </c>
      <c r="BT103" s="99">
        <f>IF(Model!BT33="",0,IF(ABS(Model!BT33-Scratch!BT33)&lt;1,1,0))</f>
        <v>1</v>
      </c>
      <c r="BU103" s="99">
        <f>IF(Model!BU33="",0,IF(ABS(Model!BU33-Scratch!BU33)&lt;1,1,0))</f>
        <v>1</v>
      </c>
      <c r="BV103" s="99">
        <f>IF(Model!BV33="",0,IF(ABS(Model!BV33-Scratch!BV33)&lt;1,1,0))</f>
        <v>1</v>
      </c>
      <c r="BW103" s="99">
        <f>IF(Model!BW33="",0,IF(ABS(Model!BW33-Scratch!BW33)&lt;1,1,0))</f>
        <v>1</v>
      </c>
      <c r="BX103" s="99">
        <f>IF(Model!BX33="",0,IF(ABS(Model!BX33-Scratch!BX33)&lt;1,1,0))</f>
        <v>1</v>
      </c>
      <c r="BY103" s="99">
        <f>IF(Model!BY33="",0,IF(ABS(Model!BY33-Scratch!BY33)&lt;1,1,0))</f>
        <v>1</v>
      </c>
      <c r="BZ103" s="99">
        <f>IF(Model!BZ33="",0,IF(ABS(Model!BZ33-Scratch!BZ33)&lt;1,1,0))</f>
        <v>1</v>
      </c>
      <c r="CA103" s="99">
        <f>IF(Model!CA33="",0,IF(ABS(Model!CA33-Scratch!CA33)&lt;1,1,0))</f>
        <v>1</v>
      </c>
      <c r="CB103" s="99">
        <f>IF(Model!CB33="",0,IF(ABS(Model!CB33-Scratch!CB33)&lt;1,1,0))</f>
        <v>1</v>
      </c>
      <c r="CC103" s="99">
        <f>IF(Model!CC33="",0,IF(ABS(Model!CC33-Scratch!CC33)&lt;1,1,0))</f>
        <v>1</v>
      </c>
      <c r="CD103" s="99">
        <f>IF(Model!CD33="",0,IF(ABS(Model!CD33-Scratch!CD33)&lt;1,1,0))</f>
        <v>1</v>
      </c>
      <c r="CE103" s="99">
        <f>IF(Model!CE33="",0,IF(ABS(Model!CE33-Scratch!CE33)&lt;1,1,0))</f>
        <v>1</v>
      </c>
      <c r="CF103" s="99">
        <f>IF(Model!CF33="",0,IF(ABS(Model!CF33-Scratch!CF33)&lt;1,1,0))</f>
        <v>1</v>
      </c>
      <c r="CG103" s="129" t="s">
        <v>591</v>
      </c>
      <c r="CH103" s="129" t="s">
        <v>591</v>
      </c>
      <c r="CI103" s="99">
        <f>IF(Model!CI33="",0,IF(ABS(Model!CI33-Scratch!CI33)&lt;1,1,0))</f>
        <v>1</v>
      </c>
      <c r="CJ103" s="99">
        <f>IF(Model!CJ33="",0,IF(ABS(Model!CJ33-Scratch!CJ33)&lt;1,1,0))</f>
        <v>1</v>
      </c>
      <c r="CK103" s="99">
        <f>IF(Model!CK33="",0,IF(ABS(Model!CK33-Scratch!CK33)&lt;1,1,0))</f>
        <v>1</v>
      </c>
      <c r="CL103" s="99">
        <f>IF(Model!CL33="",0,IF(ABS(Model!CL33-Scratch!CL33)&lt;1,1,0))</f>
        <v>1</v>
      </c>
      <c r="CM103" s="99">
        <f>IF(Model!CM33="",0,IF(ABS(Model!CM33-Scratch!CM33)&lt;1,1,0))</f>
        <v>1</v>
      </c>
      <c r="CN103" s="99">
        <f>IF(Model!CN33="",0,IF(ABS(Model!CN33-Scratch!CN33)&lt;1,1,0))</f>
        <v>1</v>
      </c>
      <c r="CO103" s="99">
        <f>IF(Model!CO33="",0,IF(ABS(Model!CO33-Scratch!CO33)&lt;1,1,0))</f>
        <v>1</v>
      </c>
      <c r="CP103" s="99">
        <f>IF(Model!CP33="",0,IF(ABS(Model!CP33-Scratch!CP33)&lt;1,1,0))</f>
        <v>1</v>
      </c>
      <c r="CQ103" s="99">
        <f>IF(Model!CQ33="",0,IF(ABS(Model!CQ33-Scratch!CQ33)&lt;1,1,0))</f>
        <v>1</v>
      </c>
      <c r="CR103" s="99">
        <f>IF(Model!CR33="",0,IF(ABS(Model!CR33-Scratch!CR33)&lt;1,1,0))</f>
        <v>1</v>
      </c>
      <c r="CS103" s="99">
        <f>IF(Model!CS33="",0,IF(ABS(Model!CS33-Scratch!CS33)&lt;1,1,0))</f>
        <v>1</v>
      </c>
      <c r="CT103" s="99">
        <f>IF(Model!CT33="",0,IF(ABS(Model!CT33-Scratch!CT33)&lt;1,1,0))</f>
        <v>1</v>
      </c>
      <c r="CU103" s="99">
        <f>IF(Model!CU33="",0,IF(ABS(Model!CU33-Scratch!CU33)&lt;1,1,0))</f>
        <v>1</v>
      </c>
      <c r="CV103" s="99">
        <f>IF(Model!CV33="",0,IF(ABS(Model!CV33-Scratch!CV33)&lt;1,1,0))</f>
        <v>1</v>
      </c>
      <c r="CW103" s="99">
        <f>IF(Model!CW33="",0,IF(ABS(Model!CW33-Scratch!CW33)&lt;1,1,0))</f>
        <v>1</v>
      </c>
      <c r="CX103" s="99">
        <f>IF(Model!CX33="",0,IF(ABS(Model!CX33-Scratch!CX33)&lt;1,1,0))</f>
        <v>1</v>
      </c>
      <c r="CY103" s="99">
        <f>IF(Model!CY33="",0,IF(ABS(Model!CY33-Scratch!CY33)&lt;1,1,0))</f>
        <v>1</v>
      </c>
      <c r="CZ103" s="99">
        <f>IF(Model!CZ33="",0,IF(ABS(Model!CZ33-Scratch!CZ33)&lt;1,1,0))</f>
        <v>1</v>
      </c>
      <c r="DA103" s="99">
        <f>IF(Model!DA33="",0,IF(ABS(Model!DA33-Scratch!DA33)&lt;1,1,0))</f>
        <v>1</v>
      </c>
      <c r="DB103" s="99">
        <f>IF(Model!DB33="",0,IF(ABS(Model!DB33-Scratch!DB33)&lt;1,1,0))</f>
        <v>1</v>
      </c>
      <c r="DC103" s="99">
        <f>IF(Model!DC33="",0,IF(ABS(Model!DC33-Scratch!DC33)&lt;1,1,0))</f>
        <v>1</v>
      </c>
      <c r="DD103" s="99">
        <f>IF(Model!DD33="",0,IF(ABS(Model!DD33-Scratch!DD33)&lt;1,1,0))</f>
        <v>1</v>
      </c>
      <c r="DE103" s="99">
        <f>IF(Model!DE33="",0,IF(ABS(Model!DE33-Scratch!DE33)&lt;1,1,0))</f>
        <v>1</v>
      </c>
      <c r="DF103" s="99">
        <f>IF(Model!DF33="",0,IF(ABS(Model!DF33-Scratch!DF33)&lt;1,1,0))</f>
        <v>1</v>
      </c>
      <c r="DG103" s="99">
        <f>IF(Model!DG33="",0,IF(ABS(Model!DG33-Scratch!DG33)&lt;1,1,0))</f>
        <v>1</v>
      </c>
      <c r="DH103" s="129" t="s">
        <v>591</v>
      </c>
      <c r="DI103" s="129" t="s">
        <v>591</v>
      </c>
      <c r="DJ103" s="99">
        <f>IF(Model!DJ33="",0,IF(ABS(Model!DJ33-Scratch!DJ33)&lt;1,1,0))</f>
        <v>1</v>
      </c>
      <c r="DK103" s="99">
        <f>IF(Model!DK33="",0,IF(ABS(Model!DK33-Scratch!DK33)&lt;1,1,0))</f>
        <v>1</v>
      </c>
      <c r="DL103" s="99">
        <f>IF(Model!DL33="",0,IF(ABS(Model!DL33-Scratch!DL33)&lt;1,1,0))</f>
        <v>1</v>
      </c>
      <c r="DM103" s="99">
        <f>IF(Model!DM33="",0,IF(ABS(Model!DM33-Scratch!DM33)&lt;1,1,0))</f>
        <v>1</v>
      </c>
      <c r="DN103" s="99">
        <f>IF(Model!DN33="",0,IF(ABS(Model!DN33-Scratch!DN33)&lt;1,1,0))</f>
        <v>1</v>
      </c>
      <c r="DO103" s="99">
        <f>IF(Model!DO33="",0,IF(ABS(Model!DO33-Scratch!DO33)&lt;1,1,0))</f>
        <v>1</v>
      </c>
      <c r="DP103" s="99">
        <f>IF(Model!DP33="",0,IF(ABS(Model!DP33-Scratch!DP33)&lt;1,1,0))</f>
        <v>1</v>
      </c>
      <c r="DQ103" s="99">
        <f>IF(Model!DQ33="",0,IF(ABS(Model!DQ33-Scratch!DQ33)&lt;1,1,0))</f>
        <v>1</v>
      </c>
      <c r="DR103" s="99">
        <f>IF(Model!DR33="",0,IF(ABS(Model!DR33-Scratch!DR33)&lt;1,1,0))</f>
        <v>1</v>
      </c>
      <c r="DS103" s="99">
        <f>IF(Model!DS33="",0,IF(ABS(Model!DS33-Scratch!DS33)&lt;1,1,0))</f>
        <v>1</v>
      </c>
      <c r="DT103" s="99">
        <f>IF(Model!DT33="",0,IF(ABS(Model!DT33-Scratch!DT33)&lt;1,1,0))</f>
        <v>1</v>
      </c>
      <c r="DU103" s="99">
        <f>IF(Model!DU33="",0,IF(ABS(Model!DU33-Scratch!DU33)&lt;1,1,0))</f>
        <v>1</v>
      </c>
      <c r="DV103" s="99">
        <f>IF(Model!DV33="",0,IF(ABS(Model!DV33-Scratch!DV33)&lt;1,1,0))</f>
        <v>1</v>
      </c>
      <c r="DW103" s="99">
        <f>IF(Model!DW33="",0,IF(ABS(Model!DW33-Scratch!DW33)&lt;1,1,0))</f>
        <v>1</v>
      </c>
      <c r="DX103" s="99">
        <f>IF(Model!DX33="",0,IF(ABS(Model!DX33-Scratch!DX33)&lt;1,1,0))</f>
        <v>1</v>
      </c>
      <c r="DY103" s="99">
        <f>IF(Model!DY33="",0,IF(ABS(Model!DY33-Scratch!DY33)&lt;1,1,0))</f>
        <v>1</v>
      </c>
      <c r="DZ103" s="99">
        <f>IF(Model!DZ33="",0,IF(ABS(Model!DZ33-Scratch!DZ33)&lt;1,1,0))</f>
        <v>1</v>
      </c>
      <c r="EA103" s="99">
        <f>IF(Model!EA33="",0,IF(ABS(Model!EA33-Scratch!EA33)&lt;1,1,0))</f>
        <v>1</v>
      </c>
      <c r="EB103" s="99">
        <f>IF(Model!EB33="",0,IF(ABS(Model!EB33-Scratch!EB33)&lt;1,1,0))</f>
        <v>1</v>
      </c>
      <c r="EC103" s="99">
        <f>IF(Model!EC33="",0,IF(ABS(Model!EC33-Scratch!EC33)&lt;1,1,0))</f>
        <v>1</v>
      </c>
      <c r="ED103" s="99">
        <f>IF(Model!ED33="",0,IF(ABS(Model!ED33-Scratch!ED33)&lt;1,1,0))</f>
        <v>1</v>
      </c>
      <c r="EE103" s="99">
        <f>IF(Model!EE33="",0,IF(ABS(Model!EE33-Scratch!EE33)&lt;1,1,0))</f>
        <v>1</v>
      </c>
      <c r="EF103" s="99">
        <f>IF(Model!EF33="",0,IF(ABS(Model!EF33-Scratch!EF33)&lt;1,1,0))</f>
        <v>1</v>
      </c>
      <c r="EG103" s="99">
        <f>IF(Model!EG33="",0,IF(ABS(Model!EG33-Scratch!EG33)&lt;1,1,0))</f>
        <v>1</v>
      </c>
      <c r="EH103" s="99">
        <f>IF(Model!EH33="",0,IF(ABS(Model!EH33-Scratch!EH33)&lt;1,1,0))</f>
        <v>1</v>
      </c>
      <c r="EI103" s="129" t="s">
        <v>591</v>
      </c>
      <c r="EJ103" s="129" t="s">
        <v>591</v>
      </c>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c r="FG103" s="99"/>
      <c r="FH103" s="99"/>
      <c r="FI103" s="99"/>
    </row>
    <row r="104" spans="2:165">
      <c r="B104" s="99">
        <f>IF(Model!B34="",0,IF(ABS(Model!B34-Scratch!B34)&lt;1,1,0))</f>
        <v>1</v>
      </c>
      <c r="C104" s="99">
        <f ca="1">IF(Model!C34="",0,IF(ABS(Model!C34-Scratch!C34)&lt;1,1,0))</f>
        <v>1</v>
      </c>
      <c r="D104" s="129" t="s">
        <v>591</v>
      </c>
      <c r="E104" s="99">
        <f>IF(Model!E34="",0,IF(ABS(Model!E34-Scratch!E34)&lt;1,1,0))</f>
        <v>1</v>
      </c>
      <c r="F104" s="99">
        <f>IF(Model!F34="",0,IF(ABS(Model!F34-Scratch!F34)&lt;1,1,0))</f>
        <v>1</v>
      </c>
      <c r="G104" s="99">
        <f>IF(Model!G34="",0,IF(ABS(Model!G34-Scratch!G34)&lt;1,1,0))</f>
        <v>1</v>
      </c>
      <c r="H104" s="99">
        <f>IF(Model!H34="",0,IF(ABS(Model!H34-Scratch!H34)&lt;1,1,0))</f>
        <v>1</v>
      </c>
      <c r="I104" s="99">
        <f>IF(Model!I34=Scratch!I34,1,0)</f>
        <v>1</v>
      </c>
      <c r="J104" s="129" t="s">
        <v>591</v>
      </c>
      <c r="K104" s="99">
        <f>IF(Model!K34="",0,IF(ABS(Model!K34-Scratch!K34)&lt;1,1,0))</f>
        <v>1</v>
      </c>
      <c r="L104" s="99">
        <f>IF(Model!L34=Scratch!L34,1,0)</f>
        <v>1</v>
      </c>
      <c r="M104" s="99">
        <f>IFERROR(IF(Model!M34=Scratch!M34,1,0),0)</f>
        <v>1</v>
      </c>
      <c r="N104" s="99">
        <f>IFERROR(IF(Model!N34=Scratch!N34,1,0),0)</f>
        <v>1</v>
      </c>
      <c r="O104" s="99">
        <f>IFERROR(IF(Model!O34=Scratch!O34,1,0),0)</f>
        <v>1</v>
      </c>
      <c r="P104" s="99">
        <f>IFERROR(IF(Model!P34=Scratch!P34,1,0),0)</f>
        <v>1</v>
      </c>
      <c r="Q104" s="129" t="s">
        <v>591</v>
      </c>
      <c r="R104" s="99">
        <f>IF(Model!R34="",0,IF(ABS(Model!R34-Scratch!R34)&lt;1,1,0))</f>
        <v>1</v>
      </c>
      <c r="S104" s="99">
        <f>IF(Model!S34="",0,IF(ABS(Model!S34-Scratch!S34)&lt;1,1,0))</f>
        <v>1</v>
      </c>
      <c r="T104" s="99">
        <f>IF(Model!T34="",0,IF(ABS(Model!T34-Scratch!T34)&lt;1,1,0))</f>
        <v>1</v>
      </c>
      <c r="U104" s="99">
        <f>IF(Model!U34="",0,IF(ABS(Model!U34-Scratch!U34)&lt;1,1,0))</f>
        <v>1</v>
      </c>
      <c r="V104" s="99">
        <f>IF(Model!V34="",0,IF(ABS(Model!V34-Scratch!V34)&lt;1,1,0))</f>
        <v>1</v>
      </c>
      <c r="W104" s="129" t="s">
        <v>591</v>
      </c>
      <c r="X104" s="99">
        <f>IF(Model!X34="",0,IF(ABS(Model!X34-Scratch!X34)&lt;1,1,0))</f>
        <v>1</v>
      </c>
      <c r="Y104" s="99">
        <f>IF(Model!Y34="",0,IF(ABS(Model!Y34-Scratch!Y34)&lt;1,1,0))</f>
        <v>1</v>
      </c>
      <c r="Z104" s="99">
        <f>IF(Model!Z34="",0,IF(ABS(Model!Z34-Scratch!Z34)&lt;1,1,0))</f>
        <v>1</v>
      </c>
      <c r="AA104" s="99">
        <f>IF(Model!AA34="",0,IF(ABS(Model!AA34-Scratch!AA34)&lt;1,1,0))</f>
        <v>1</v>
      </c>
      <c r="AB104" s="99">
        <f>IF(Model!AB34="",0,IF(ABS(Model!AB34-Scratch!AB34)&lt;1,1,0))</f>
        <v>1</v>
      </c>
      <c r="AC104" s="129" t="s">
        <v>591</v>
      </c>
      <c r="AD104" s="129" t="s">
        <v>591</v>
      </c>
      <c r="AE104" s="99">
        <f>IF(Model!AE34="",0,IF(ABS(Model!AE34-Scratch!AE34)&lt;1,1,0))</f>
        <v>1</v>
      </c>
      <c r="AF104" s="99">
        <f>IF(Model!AF34="",0,IF(ABS(Model!AF34-Scratch!AF34)&lt;1,1,0))</f>
        <v>1</v>
      </c>
      <c r="AG104" s="99">
        <f>IF(Model!AG34="",0,IF(ABS(Model!AG34-Scratch!AG34)&lt;1,1,0))</f>
        <v>1</v>
      </c>
      <c r="AH104" s="99">
        <f>IF(Model!AH34="",0,IF(ABS(Model!AH34-Scratch!AH34)&lt;1,1,0))</f>
        <v>1</v>
      </c>
      <c r="AI104" s="99">
        <f>IF(Model!AI34="",0,IF(ABS(Model!AI34-Scratch!AI34)&lt;1,1,0))</f>
        <v>1</v>
      </c>
      <c r="AJ104" s="99">
        <f>IF(Model!AJ34="",0,IF(ABS(Model!AJ34-Scratch!AJ34)&lt;1,1,0))</f>
        <v>1</v>
      </c>
      <c r="AK104" s="99">
        <f>IF(Model!AK34="",0,IF(ABS(Model!AK34-Scratch!AK34)&lt;1,1,0))</f>
        <v>1</v>
      </c>
      <c r="AL104" s="99">
        <f>IF(Model!AL34="",0,IF(ABS(Model!AL34-Scratch!AL34)&lt;1,1,0))</f>
        <v>1</v>
      </c>
      <c r="AM104" s="99">
        <f>IF(Model!AM34="",0,IF(ABS(Model!AM34-Scratch!AM34)&lt;1,1,0))</f>
        <v>1</v>
      </c>
      <c r="AN104" s="99">
        <f>IF(Model!AN34="",0,IF(ABS(Model!AN34-Scratch!AN34)&lt;1,1,0))</f>
        <v>1</v>
      </c>
      <c r="AO104" s="99">
        <f>IF(Model!AO34="",0,IF(ABS(Model!AO34-Scratch!AO34)&lt;1,1,0))</f>
        <v>1</v>
      </c>
      <c r="AP104" s="99">
        <f>IF(Model!AP34="",0,IF(ABS(Model!AP34-Scratch!AP34)&lt;1,1,0))</f>
        <v>1</v>
      </c>
      <c r="AQ104" s="99">
        <f>IF(Model!AQ34="",0,IF(ABS(Model!AQ34-Scratch!AQ34)&lt;1,1,0))</f>
        <v>1</v>
      </c>
      <c r="AR104" s="99">
        <f>IF(Model!AR34="",0,IF(ABS(Model!AR34-Scratch!AR34)&lt;1,1,0))</f>
        <v>1</v>
      </c>
      <c r="AS104" s="99">
        <f>IF(Model!AS34="",0,IF(ABS(Model!AS34-Scratch!AS34)&lt;1,1,0))</f>
        <v>1</v>
      </c>
      <c r="AT104" s="99">
        <f>IF(Model!AT34="",0,IF(ABS(Model!AT34-Scratch!AT34)&lt;1,1,0))</f>
        <v>1</v>
      </c>
      <c r="AU104" s="99">
        <f>IF(Model!AU34="",0,IF(ABS(Model!AU34-Scratch!AU34)&lt;1,1,0))</f>
        <v>1</v>
      </c>
      <c r="AV104" s="99">
        <f>IF(Model!AV34="",0,IF(ABS(Model!AV34-Scratch!AV34)&lt;1,1,0))</f>
        <v>1</v>
      </c>
      <c r="AW104" s="99">
        <f>IF(Model!AW34="",0,IF(ABS(Model!AW34-Scratch!AW34)&lt;1,1,0))</f>
        <v>1</v>
      </c>
      <c r="AX104" s="99">
        <f>IF(Model!AX34="",0,IF(ABS(Model!AX34-Scratch!AX34)&lt;1,1,0))</f>
        <v>1</v>
      </c>
      <c r="AY104" s="99">
        <f>IF(Model!AY34="",0,IF(ABS(Model!AY34-Scratch!AY34)&lt;1,1,0))</f>
        <v>1</v>
      </c>
      <c r="AZ104" s="99">
        <f>IF(Model!AZ34="",0,IF(ABS(Model!AZ34-Scratch!AZ34)&lt;1,1,0))</f>
        <v>1</v>
      </c>
      <c r="BA104" s="99">
        <f>IF(Model!BA34="",0,IF(ABS(Model!BA34-Scratch!BA34)&lt;1,1,0))</f>
        <v>1</v>
      </c>
      <c r="BB104" s="99">
        <f>IF(Model!BB34="",0,IF(ABS(Model!BB34-Scratch!BB34)&lt;1,1,0))</f>
        <v>1</v>
      </c>
      <c r="BC104" s="99">
        <f>IF(Model!BC34="",0,IF(ABS(Model!BC34-Scratch!BC34)&lt;1,1,0))</f>
        <v>1</v>
      </c>
      <c r="BD104" s="99">
        <f>IF(Model!BD34="",0,IF(ABS(Model!BD34-Scratch!BD34)&lt;1,1,0))</f>
        <v>0</v>
      </c>
      <c r="BE104" s="99">
        <f>IF(Model!BE34="",0,IF(ABS(Model!BE34-Scratch!BE34)&lt;1,1,0))</f>
        <v>1</v>
      </c>
      <c r="BF104" s="129" t="s">
        <v>591</v>
      </c>
      <c r="BG104" s="129" t="s">
        <v>591</v>
      </c>
      <c r="BH104" s="99">
        <f>IF(Model!BH34="",0,IF(ABS(Model!BH34-Scratch!BH34)&lt;1,1,0))</f>
        <v>1</v>
      </c>
      <c r="BI104" s="99">
        <f>IF(Model!BI34="",0,IF(ABS(Model!BI34-Scratch!BI34)&lt;1,1,0))</f>
        <v>1</v>
      </c>
      <c r="BJ104" s="99">
        <f>IF(Model!BJ34="",0,IF(ABS(Model!BJ34-Scratch!BJ34)&lt;1,1,0))</f>
        <v>1</v>
      </c>
      <c r="BK104" s="99">
        <f>IF(Model!BK34="",0,IF(ABS(Model!BK34-Scratch!BK34)&lt;1,1,0))</f>
        <v>1</v>
      </c>
      <c r="BL104" s="99">
        <f>IF(Model!BL34="",0,IF(ABS(Model!BL34-Scratch!BL34)&lt;1,1,0))</f>
        <v>1</v>
      </c>
      <c r="BM104" s="99">
        <f>IF(Model!BM34="",0,IF(ABS(Model!BM34-Scratch!BM34)&lt;1,1,0))</f>
        <v>1</v>
      </c>
      <c r="BN104" s="99">
        <f>IF(Model!BN34="",0,IF(ABS(Model!BN34-Scratch!BN34)&lt;1,1,0))</f>
        <v>1</v>
      </c>
      <c r="BO104" s="99">
        <f>IF(Model!BO34="",0,IF(ABS(Model!BO34-Scratch!BO34)&lt;1,1,0))</f>
        <v>1</v>
      </c>
      <c r="BP104" s="99">
        <f>IF(Model!BP34="",0,IF(ABS(Model!BP34-Scratch!BP34)&lt;1,1,0))</f>
        <v>1</v>
      </c>
      <c r="BQ104" s="99">
        <f>IF(Model!BQ34="",0,IF(ABS(Model!BQ34-Scratch!BQ34)&lt;1,1,0))</f>
        <v>1</v>
      </c>
      <c r="BR104" s="99">
        <f>IF(Model!BR34="",0,IF(ABS(Model!BR34-Scratch!BR34)&lt;1,1,0))</f>
        <v>1</v>
      </c>
      <c r="BS104" s="99">
        <f>IF(Model!BS34="",0,IF(ABS(Model!BS34-Scratch!BS34)&lt;1,1,0))</f>
        <v>1</v>
      </c>
      <c r="BT104" s="99">
        <f>IF(Model!BT34="",0,IF(ABS(Model!BT34-Scratch!BT34)&lt;1,1,0))</f>
        <v>1</v>
      </c>
      <c r="BU104" s="99">
        <f>IF(Model!BU34="",0,IF(ABS(Model!BU34-Scratch!BU34)&lt;1,1,0))</f>
        <v>1</v>
      </c>
      <c r="BV104" s="99">
        <f>IF(Model!BV34="",0,IF(ABS(Model!BV34-Scratch!BV34)&lt;1,1,0))</f>
        <v>1</v>
      </c>
      <c r="BW104" s="99">
        <f>IF(Model!BW34="",0,IF(ABS(Model!BW34-Scratch!BW34)&lt;1,1,0))</f>
        <v>1</v>
      </c>
      <c r="BX104" s="99">
        <f>IF(Model!BX34="",0,IF(ABS(Model!BX34-Scratch!BX34)&lt;1,1,0))</f>
        <v>1</v>
      </c>
      <c r="BY104" s="99">
        <f>IF(Model!BY34="",0,IF(ABS(Model!BY34-Scratch!BY34)&lt;1,1,0))</f>
        <v>1</v>
      </c>
      <c r="BZ104" s="99">
        <f>IF(Model!BZ34="",0,IF(ABS(Model!BZ34-Scratch!BZ34)&lt;1,1,0))</f>
        <v>1</v>
      </c>
      <c r="CA104" s="99">
        <f>IF(Model!CA34="",0,IF(ABS(Model!CA34-Scratch!CA34)&lt;1,1,0))</f>
        <v>1</v>
      </c>
      <c r="CB104" s="99">
        <f>IF(Model!CB34="",0,IF(ABS(Model!CB34-Scratch!CB34)&lt;1,1,0))</f>
        <v>1</v>
      </c>
      <c r="CC104" s="99">
        <f>IF(Model!CC34="",0,IF(ABS(Model!CC34-Scratch!CC34)&lt;1,1,0))</f>
        <v>1</v>
      </c>
      <c r="CD104" s="99">
        <f>IF(Model!CD34="",0,IF(ABS(Model!CD34-Scratch!CD34)&lt;1,1,0))</f>
        <v>1</v>
      </c>
      <c r="CE104" s="99">
        <f>IF(Model!CE34="",0,IF(ABS(Model!CE34-Scratch!CE34)&lt;1,1,0))</f>
        <v>1</v>
      </c>
      <c r="CF104" s="99">
        <f>IF(Model!CF34="",0,IF(ABS(Model!CF34-Scratch!CF34)&lt;1,1,0))</f>
        <v>1</v>
      </c>
      <c r="CG104" s="129" t="s">
        <v>591</v>
      </c>
      <c r="CH104" s="129" t="s">
        <v>591</v>
      </c>
      <c r="CI104" s="99">
        <f>IF(Model!CI34="",0,IF(ABS(Model!CI34-Scratch!CI34)&lt;1,1,0))</f>
        <v>1</v>
      </c>
      <c r="CJ104" s="99">
        <f>IF(Model!CJ34="",0,IF(ABS(Model!CJ34-Scratch!CJ34)&lt;1,1,0))</f>
        <v>1</v>
      </c>
      <c r="CK104" s="99">
        <f>IF(Model!CK34="",0,IF(ABS(Model!CK34-Scratch!CK34)&lt;1,1,0))</f>
        <v>1</v>
      </c>
      <c r="CL104" s="99">
        <f>IF(Model!CL34="",0,IF(ABS(Model!CL34-Scratch!CL34)&lt;1,1,0))</f>
        <v>1</v>
      </c>
      <c r="CM104" s="99">
        <f>IF(Model!CM34="",0,IF(ABS(Model!CM34-Scratch!CM34)&lt;1,1,0))</f>
        <v>1</v>
      </c>
      <c r="CN104" s="99">
        <f>IF(Model!CN34="",0,IF(ABS(Model!CN34-Scratch!CN34)&lt;1,1,0))</f>
        <v>1</v>
      </c>
      <c r="CO104" s="99">
        <f>IF(Model!CO34="",0,IF(ABS(Model!CO34-Scratch!CO34)&lt;1,1,0))</f>
        <v>1</v>
      </c>
      <c r="CP104" s="99">
        <f>IF(Model!CP34="",0,IF(ABS(Model!CP34-Scratch!CP34)&lt;1,1,0))</f>
        <v>1</v>
      </c>
      <c r="CQ104" s="99">
        <f>IF(Model!CQ34="",0,IF(ABS(Model!CQ34-Scratch!CQ34)&lt;1,1,0))</f>
        <v>1</v>
      </c>
      <c r="CR104" s="99">
        <f>IF(Model!CR34="",0,IF(ABS(Model!CR34-Scratch!CR34)&lt;1,1,0))</f>
        <v>1</v>
      </c>
      <c r="CS104" s="99">
        <f>IF(Model!CS34="",0,IF(ABS(Model!CS34-Scratch!CS34)&lt;1,1,0))</f>
        <v>1</v>
      </c>
      <c r="CT104" s="99">
        <f>IF(Model!CT34="",0,IF(ABS(Model!CT34-Scratch!CT34)&lt;1,1,0))</f>
        <v>1</v>
      </c>
      <c r="CU104" s="99">
        <f>IF(Model!CU34="",0,IF(ABS(Model!CU34-Scratch!CU34)&lt;1,1,0))</f>
        <v>1</v>
      </c>
      <c r="CV104" s="99">
        <f>IF(Model!CV34="",0,IF(ABS(Model!CV34-Scratch!CV34)&lt;1,1,0))</f>
        <v>1</v>
      </c>
      <c r="CW104" s="99">
        <f>IF(Model!CW34="",0,IF(ABS(Model!CW34-Scratch!CW34)&lt;1,1,0))</f>
        <v>1</v>
      </c>
      <c r="CX104" s="99">
        <f>IF(Model!CX34="",0,IF(ABS(Model!CX34-Scratch!CX34)&lt;1,1,0))</f>
        <v>1</v>
      </c>
      <c r="CY104" s="99">
        <f>IF(Model!CY34="",0,IF(ABS(Model!CY34-Scratch!CY34)&lt;1,1,0))</f>
        <v>1</v>
      </c>
      <c r="CZ104" s="99">
        <f>IF(Model!CZ34="",0,IF(ABS(Model!CZ34-Scratch!CZ34)&lt;1,1,0))</f>
        <v>1</v>
      </c>
      <c r="DA104" s="99">
        <f>IF(Model!DA34="",0,IF(ABS(Model!DA34-Scratch!DA34)&lt;1,1,0))</f>
        <v>1</v>
      </c>
      <c r="DB104" s="99">
        <f>IF(Model!DB34="",0,IF(ABS(Model!DB34-Scratch!DB34)&lt;1,1,0))</f>
        <v>1</v>
      </c>
      <c r="DC104" s="99">
        <f>IF(Model!DC34="",0,IF(ABS(Model!DC34-Scratch!DC34)&lt;1,1,0))</f>
        <v>1</v>
      </c>
      <c r="DD104" s="99">
        <f>IF(Model!DD34="",0,IF(ABS(Model!DD34-Scratch!DD34)&lt;1,1,0))</f>
        <v>1</v>
      </c>
      <c r="DE104" s="99">
        <f>IF(Model!DE34="",0,IF(ABS(Model!DE34-Scratch!DE34)&lt;1,1,0))</f>
        <v>1</v>
      </c>
      <c r="DF104" s="99">
        <f>IF(Model!DF34="",0,IF(ABS(Model!DF34-Scratch!DF34)&lt;1,1,0))</f>
        <v>1</v>
      </c>
      <c r="DG104" s="99">
        <f>IF(Model!DG34="",0,IF(ABS(Model!DG34-Scratch!DG34)&lt;1,1,0))</f>
        <v>1</v>
      </c>
      <c r="DH104" s="129" t="s">
        <v>591</v>
      </c>
      <c r="DI104" s="129" t="s">
        <v>591</v>
      </c>
      <c r="DJ104" s="99">
        <f>IF(Model!DJ34="",0,IF(ABS(Model!DJ34-Scratch!DJ34)&lt;1,1,0))</f>
        <v>1</v>
      </c>
      <c r="DK104" s="99">
        <f>IF(Model!DK34="",0,IF(ABS(Model!DK34-Scratch!DK34)&lt;1,1,0))</f>
        <v>1</v>
      </c>
      <c r="DL104" s="99">
        <f>IF(Model!DL34="",0,IF(ABS(Model!DL34-Scratch!DL34)&lt;1,1,0))</f>
        <v>1</v>
      </c>
      <c r="DM104" s="99">
        <f>IF(Model!DM34="",0,IF(ABS(Model!DM34-Scratch!DM34)&lt;1,1,0))</f>
        <v>1</v>
      </c>
      <c r="DN104" s="99">
        <f>IF(Model!DN34="",0,IF(ABS(Model!DN34-Scratch!DN34)&lt;1,1,0))</f>
        <v>1</v>
      </c>
      <c r="DO104" s="99">
        <f>IF(Model!DO34="",0,IF(ABS(Model!DO34-Scratch!DO34)&lt;1,1,0))</f>
        <v>1</v>
      </c>
      <c r="DP104" s="99">
        <f>IF(Model!DP34="",0,IF(ABS(Model!DP34-Scratch!DP34)&lt;1,1,0))</f>
        <v>1</v>
      </c>
      <c r="DQ104" s="99">
        <f>IF(Model!DQ34="",0,IF(ABS(Model!DQ34-Scratch!DQ34)&lt;1,1,0))</f>
        <v>1</v>
      </c>
      <c r="DR104" s="99">
        <f>IF(Model!DR34="",0,IF(ABS(Model!DR34-Scratch!DR34)&lt;1,1,0))</f>
        <v>1</v>
      </c>
      <c r="DS104" s="99">
        <f>IF(Model!DS34="",0,IF(ABS(Model!DS34-Scratch!DS34)&lt;1,1,0))</f>
        <v>1</v>
      </c>
      <c r="DT104" s="99">
        <f>IF(Model!DT34="",0,IF(ABS(Model!DT34-Scratch!DT34)&lt;1,1,0))</f>
        <v>1</v>
      </c>
      <c r="DU104" s="99">
        <f>IF(Model!DU34="",0,IF(ABS(Model!DU34-Scratch!DU34)&lt;1,1,0))</f>
        <v>1</v>
      </c>
      <c r="DV104" s="99">
        <f>IF(Model!DV34="",0,IF(ABS(Model!DV34-Scratch!DV34)&lt;1,1,0))</f>
        <v>1</v>
      </c>
      <c r="DW104" s="99">
        <f>IF(Model!DW34="",0,IF(ABS(Model!DW34-Scratch!DW34)&lt;1,1,0))</f>
        <v>1</v>
      </c>
      <c r="DX104" s="99">
        <f>IF(Model!DX34="",0,IF(ABS(Model!DX34-Scratch!DX34)&lt;1,1,0))</f>
        <v>1</v>
      </c>
      <c r="DY104" s="99">
        <f>IF(Model!DY34="",0,IF(ABS(Model!DY34-Scratch!DY34)&lt;1,1,0))</f>
        <v>1</v>
      </c>
      <c r="DZ104" s="99">
        <f>IF(Model!DZ34="",0,IF(ABS(Model!DZ34-Scratch!DZ34)&lt;1,1,0))</f>
        <v>1</v>
      </c>
      <c r="EA104" s="99">
        <f>IF(Model!EA34="",0,IF(ABS(Model!EA34-Scratch!EA34)&lt;1,1,0))</f>
        <v>1</v>
      </c>
      <c r="EB104" s="99">
        <f>IF(Model!EB34="",0,IF(ABS(Model!EB34-Scratch!EB34)&lt;1,1,0))</f>
        <v>1</v>
      </c>
      <c r="EC104" s="99">
        <f>IF(Model!EC34="",0,IF(ABS(Model!EC34-Scratch!EC34)&lt;1,1,0))</f>
        <v>1</v>
      </c>
      <c r="ED104" s="99">
        <f>IF(Model!ED34="",0,IF(ABS(Model!ED34-Scratch!ED34)&lt;1,1,0))</f>
        <v>1</v>
      </c>
      <c r="EE104" s="99">
        <f>IF(Model!EE34="",0,IF(ABS(Model!EE34-Scratch!EE34)&lt;1,1,0))</f>
        <v>1</v>
      </c>
      <c r="EF104" s="99">
        <f>IF(Model!EF34="",0,IF(ABS(Model!EF34-Scratch!EF34)&lt;1,1,0))</f>
        <v>1</v>
      </c>
      <c r="EG104" s="99">
        <f>IF(Model!EG34="",0,IF(ABS(Model!EG34-Scratch!EG34)&lt;1,1,0))</f>
        <v>1</v>
      </c>
      <c r="EH104" s="99">
        <f>IF(Model!EH34="",0,IF(ABS(Model!EH34-Scratch!EH34)&lt;1,1,0))</f>
        <v>1</v>
      </c>
      <c r="EI104" s="129" t="s">
        <v>591</v>
      </c>
      <c r="EJ104" s="129" t="s">
        <v>591</v>
      </c>
      <c r="EK104" s="99"/>
      <c r="EL104" s="99"/>
      <c r="EM104" s="99"/>
      <c r="EN104" s="99"/>
      <c r="EO104" s="99"/>
      <c r="EP104" s="99"/>
      <c r="EQ104" s="99"/>
      <c r="ER104" s="99"/>
      <c r="ES104" s="99"/>
      <c r="ET104" s="99"/>
      <c r="EU104" s="99"/>
      <c r="EV104" s="99"/>
      <c r="EW104" s="99"/>
      <c r="EX104" s="99"/>
      <c r="EY104" s="99"/>
      <c r="EZ104" s="99"/>
      <c r="FA104" s="99"/>
      <c r="FB104" s="99"/>
      <c r="FC104" s="99"/>
      <c r="FD104" s="99"/>
      <c r="FE104" s="99"/>
      <c r="FF104" s="99"/>
      <c r="FG104" s="99"/>
      <c r="FH104" s="99"/>
      <c r="FI104" s="99"/>
    </row>
    <row r="105" spans="2:165">
      <c r="B105" s="99">
        <f>IF(Model!B35="",0,IF(ABS(Model!B35-Scratch!B35)&lt;1,1,0))</f>
        <v>1</v>
      </c>
      <c r="C105" s="99">
        <f ca="1">IF(Model!C35="",0,IF(ABS(Model!C35-Scratch!C35)&lt;1,1,0))</f>
        <v>1</v>
      </c>
      <c r="D105" s="129" t="s">
        <v>591</v>
      </c>
      <c r="E105" s="99">
        <f>IF(Model!E35="",0,IF(ABS(Model!E35-Scratch!E35)&lt;1,1,0))</f>
        <v>1</v>
      </c>
      <c r="F105" s="99">
        <f>IF(Model!F35="",0,IF(ABS(Model!F35-Scratch!F35)&lt;1,1,0))</f>
        <v>1</v>
      </c>
      <c r="G105" s="99">
        <f>IF(Model!G35="",0,IF(ABS(Model!G35-Scratch!G35)&lt;1,1,0))</f>
        <v>1</v>
      </c>
      <c r="H105" s="99">
        <f>IF(Model!H35="",0,IF(ABS(Model!H35-Scratch!H35)&lt;1,1,0))</f>
        <v>1</v>
      </c>
      <c r="I105" s="99">
        <f>IF(Model!I35=Scratch!I35,1,0)</f>
        <v>1</v>
      </c>
      <c r="J105" s="129" t="s">
        <v>591</v>
      </c>
      <c r="K105" s="99">
        <f>IF(Model!K35="",0,IF(ABS(Model!K35-Scratch!K35)&lt;1,1,0))</f>
        <v>1</v>
      </c>
      <c r="L105" s="99">
        <f>IF(Model!L35=Scratch!L35,1,0)</f>
        <v>1</v>
      </c>
      <c r="M105" s="99">
        <f>IFERROR(IF(Model!M35=Scratch!M35,1,0),0)</f>
        <v>1</v>
      </c>
      <c r="N105" s="99">
        <f>IFERROR(IF(Model!N35=Scratch!N35,1,0),0)</f>
        <v>1</v>
      </c>
      <c r="O105" s="99">
        <f>IFERROR(IF(Model!O35=Scratch!O35,1,0),0)</f>
        <v>1</v>
      </c>
      <c r="P105" s="99">
        <f>IFERROR(IF(Model!P35=Scratch!P35,1,0),0)</f>
        <v>1</v>
      </c>
      <c r="Q105" s="129" t="s">
        <v>591</v>
      </c>
      <c r="R105" s="99">
        <f>IF(Model!R35="",0,IF(ABS(Model!R35-Scratch!R35)&lt;1,1,0))</f>
        <v>1</v>
      </c>
      <c r="S105" s="99">
        <f>IF(Model!S35="",0,IF(ABS(Model!S35-Scratch!S35)&lt;1,1,0))</f>
        <v>1</v>
      </c>
      <c r="T105" s="99">
        <f>IF(Model!T35="",0,IF(ABS(Model!T35-Scratch!T35)&lt;1,1,0))</f>
        <v>1</v>
      </c>
      <c r="U105" s="99">
        <f>IF(Model!U35="",0,IF(ABS(Model!U35-Scratch!U35)&lt;1,1,0))</f>
        <v>1</v>
      </c>
      <c r="V105" s="99">
        <f>IF(Model!V35="",0,IF(ABS(Model!V35-Scratch!V35)&lt;1,1,0))</f>
        <v>1</v>
      </c>
      <c r="W105" s="129" t="s">
        <v>591</v>
      </c>
      <c r="X105" s="99">
        <f>IF(Model!X35="",0,IF(ABS(Model!X35-Scratch!X35)&lt;1,1,0))</f>
        <v>1</v>
      </c>
      <c r="Y105" s="99">
        <f>IF(Model!Y35="",0,IF(ABS(Model!Y35-Scratch!Y35)&lt;1,1,0))</f>
        <v>1</v>
      </c>
      <c r="Z105" s="99">
        <f>IF(Model!Z35="",0,IF(ABS(Model!Z35-Scratch!Z35)&lt;1,1,0))</f>
        <v>1</v>
      </c>
      <c r="AA105" s="99">
        <f>IF(Model!AA35="",0,IF(ABS(Model!AA35-Scratch!AA35)&lt;1,1,0))</f>
        <v>1</v>
      </c>
      <c r="AB105" s="99">
        <f>IF(Model!AB35="",0,IF(ABS(Model!AB35-Scratch!AB35)&lt;1,1,0))</f>
        <v>1</v>
      </c>
      <c r="AC105" s="129" t="s">
        <v>591</v>
      </c>
      <c r="AD105" s="129" t="s">
        <v>591</v>
      </c>
      <c r="AE105" s="99">
        <f>IF(Model!AE35="",0,IF(ABS(Model!AE35-Scratch!AE35)&lt;1,1,0))</f>
        <v>1</v>
      </c>
      <c r="AF105" s="99">
        <f>IF(Model!AF35="",0,IF(ABS(Model!AF35-Scratch!AF35)&lt;1,1,0))</f>
        <v>1</v>
      </c>
      <c r="AG105" s="99">
        <f>IF(Model!AG35="",0,IF(ABS(Model!AG35-Scratch!AG35)&lt;1,1,0))</f>
        <v>1</v>
      </c>
      <c r="AH105" s="99">
        <f>IF(Model!AH35="",0,IF(ABS(Model!AH35-Scratch!AH35)&lt;1,1,0))</f>
        <v>1</v>
      </c>
      <c r="AI105" s="99">
        <f>IF(Model!AI35="",0,IF(ABS(Model!AI35-Scratch!AI35)&lt;1,1,0))</f>
        <v>1</v>
      </c>
      <c r="AJ105" s="99">
        <f>IF(Model!AJ35="",0,IF(ABS(Model!AJ35-Scratch!AJ35)&lt;1,1,0))</f>
        <v>1</v>
      </c>
      <c r="AK105" s="99">
        <f>IF(Model!AK35="",0,IF(ABS(Model!AK35-Scratch!AK35)&lt;1,1,0))</f>
        <v>1</v>
      </c>
      <c r="AL105" s="99">
        <f>IF(Model!AL35="",0,IF(ABS(Model!AL35-Scratch!AL35)&lt;1,1,0))</f>
        <v>1</v>
      </c>
      <c r="AM105" s="99">
        <f>IF(Model!AM35="",0,IF(ABS(Model!AM35-Scratch!AM35)&lt;1,1,0))</f>
        <v>1</v>
      </c>
      <c r="AN105" s="99">
        <f>IF(Model!AN35="",0,IF(ABS(Model!AN35-Scratch!AN35)&lt;1,1,0))</f>
        <v>1</v>
      </c>
      <c r="AO105" s="99">
        <f>IF(Model!AO35="",0,IF(ABS(Model!AO35-Scratch!AO35)&lt;1,1,0))</f>
        <v>1</v>
      </c>
      <c r="AP105" s="99">
        <f>IF(Model!AP35="",0,IF(ABS(Model!AP35-Scratch!AP35)&lt;1,1,0))</f>
        <v>1</v>
      </c>
      <c r="AQ105" s="99">
        <f>IF(Model!AQ35="",0,IF(ABS(Model!AQ35-Scratch!AQ35)&lt;1,1,0))</f>
        <v>1</v>
      </c>
      <c r="AR105" s="99">
        <f>IF(Model!AR35="",0,IF(ABS(Model!AR35-Scratch!AR35)&lt;1,1,0))</f>
        <v>1</v>
      </c>
      <c r="AS105" s="99">
        <f>IF(Model!AS35="",0,IF(ABS(Model!AS35-Scratch!AS35)&lt;1,1,0))</f>
        <v>1</v>
      </c>
      <c r="AT105" s="99">
        <f>IF(Model!AT35="",0,IF(ABS(Model!AT35-Scratch!AT35)&lt;1,1,0))</f>
        <v>1</v>
      </c>
      <c r="AU105" s="99">
        <f>IF(Model!AU35="",0,IF(ABS(Model!AU35-Scratch!AU35)&lt;1,1,0))</f>
        <v>1</v>
      </c>
      <c r="AV105" s="99">
        <f>IF(Model!AV35="",0,IF(ABS(Model!AV35-Scratch!AV35)&lt;1,1,0))</f>
        <v>1</v>
      </c>
      <c r="AW105" s="99">
        <f>IF(Model!AW35="",0,IF(ABS(Model!AW35-Scratch!AW35)&lt;1,1,0))</f>
        <v>1</v>
      </c>
      <c r="AX105" s="99">
        <f>IF(Model!AX35="",0,IF(ABS(Model!AX35-Scratch!AX35)&lt;1,1,0))</f>
        <v>1</v>
      </c>
      <c r="AY105" s="99">
        <f>IF(Model!AY35="",0,IF(ABS(Model!AY35-Scratch!AY35)&lt;1,1,0))</f>
        <v>1</v>
      </c>
      <c r="AZ105" s="99">
        <f>IF(Model!AZ35="",0,IF(ABS(Model!AZ35-Scratch!AZ35)&lt;1,1,0))</f>
        <v>1</v>
      </c>
      <c r="BA105" s="99">
        <f>IF(Model!BA35="",0,IF(ABS(Model!BA35-Scratch!BA35)&lt;1,1,0))</f>
        <v>1</v>
      </c>
      <c r="BB105" s="99">
        <f>IF(Model!BB35="",0,IF(ABS(Model!BB35-Scratch!BB35)&lt;1,1,0))</f>
        <v>1</v>
      </c>
      <c r="BC105" s="99">
        <f>IF(Model!BC35="",0,IF(ABS(Model!BC35-Scratch!BC35)&lt;1,1,0))</f>
        <v>1</v>
      </c>
      <c r="BD105" s="99">
        <f>IF(Model!BD35="",0,IF(ABS(Model!BD35-Scratch!BD35)&lt;1,1,0))</f>
        <v>0</v>
      </c>
      <c r="BE105" s="99">
        <f>IF(Model!BE35="",0,IF(ABS(Model!BE35-Scratch!BE35)&lt;1,1,0))</f>
        <v>1</v>
      </c>
      <c r="BF105" s="129" t="s">
        <v>591</v>
      </c>
      <c r="BG105" s="129" t="s">
        <v>591</v>
      </c>
      <c r="BH105" s="99">
        <f>IF(Model!BH35="",0,IF(ABS(Model!BH35-Scratch!BH35)&lt;1,1,0))</f>
        <v>1</v>
      </c>
      <c r="BI105" s="99">
        <f>IF(Model!BI35="",0,IF(ABS(Model!BI35-Scratch!BI35)&lt;1,1,0))</f>
        <v>1</v>
      </c>
      <c r="BJ105" s="99">
        <f>IF(Model!BJ35="",0,IF(ABS(Model!BJ35-Scratch!BJ35)&lt;1,1,0))</f>
        <v>1</v>
      </c>
      <c r="BK105" s="99">
        <f>IF(Model!BK35="",0,IF(ABS(Model!BK35-Scratch!BK35)&lt;1,1,0))</f>
        <v>1</v>
      </c>
      <c r="BL105" s="99">
        <f>IF(Model!BL35="",0,IF(ABS(Model!BL35-Scratch!BL35)&lt;1,1,0))</f>
        <v>1</v>
      </c>
      <c r="BM105" s="99">
        <f>IF(Model!BM35="",0,IF(ABS(Model!BM35-Scratch!BM35)&lt;1,1,0))</f>
        <v>1</v>
      </c>
      <c r="BN105" s="99">
        <f>IF(Model!BN35="",0,IF(ABS(Model!BN35-Scratch!BN35)&lt;1,1,0))</f>
        <v>1</v>
      </c>
      <c r="BO105" s="99">
        <f>IF(Model!BO35="",0,IF(ABS(Model!BO35-Scratch!BO35)&lt;1,1,0))</f>
        <v>1</v>
      </c>
      <c r="BP105" s="99">
        <f>IF(Model!BP35="",0,IF(ABS(Model!BP35-Scratch!BP35)&lt;1,1,0))</f>
        <v>1</v>
      </c>
      <c r="BQ105" s="99">
        <f>IF(Model!BQ35="",0,IF(ABS(Model!BQ35-Scratch!BQ35)&lt;1,1,0))</f>
        <v>1</v>
      </c>
      <c r="BR105" s="99">
        <f>IF(Model!BR35="",0,IF(ABS(Model!BR35-Scratch!BR35)&lt;1,1,0))</f>
        <v>1</v>
      </c>
      <c r="BS105" s="99">
        <f>IF(Model!BS35="",0,IF(ABS(Model!BS35-Scratch!BS35)&lt;1,1,0))</f>
        <v>1</v>
      </c>
      <c r="BT105" s="99">
        <f>IF(Model!BT35="",0,IF(ABS(Model!BT35-Scratch!BT35)&lt;1,1,0))</f>
        <v>1</v>
      </c>
      <c r="BU105" s="99">
        <f>IF(Model!BU35="",0,IF(ABS(Model!BU35-Scratch!BU35)&lt;1,1,0))</f>
        <v>1</v>
      </c>
      <c r="BV105" s="99">
        <f>IF(Model!BV35="",0,IF(ABS(Model!BV35-Scratch!BV35)&lt;1,1,0))</f>
        <v>1</v>
      </c>
      <c r="BW105" s="99">
        <f>IF(Model!BW35="",0,IF(ABS(Model!BW35-Scratch!BW35)&lt;1,1,0))</f>
        <v>1</v>
      </c>
      <c r="BX105" s="99">
        <f>IF(Model!BX35="",0,IF(ABS(Model!BX35-Scratch!BX35)&lt;1,1,0))</f>
        <v>1</v>
      </c>
      <c r="BY105" s="99">
        <f>IF(Model!BY35="",0,IF(ABS(Model!BY35-Scratch!BY35)&lt;1,1,0))</f>
        <v>1</v>
      </c>
      <c r="BZ105" s="99">
        <f>IF(Model!BZ35="",0,IF(ABS(Model!BZ35-Scratch!BZ35)&lt;1,1,0))</f>
        <v>1</v>
      </c>
      <c r="CA105" s="99">
        <f>IF(Model!CA35="",0,IF(ABS(Model!CA35-Scratch!CA35)&lt;1,1,0))</f>
        <v>1</v>
      </c>
      <c r="CB105" s="99">
        <f>IF(Model!CB35="",0,IF(ABS(Model!CB35-Scratch!CB35)&lt;1,1,0))</f>
        <v>1</v>
      </c>
      <c r="CC105" s="99">
        <f>IF(Model!CC35="",0,IF(ABS(Model!CC35-Scratch!CC35)&lt;1,1,0))</f>
        <v>1</v>
      </c>
      <c r="CD105" s="99">
        <f>IF(Model!CD35="",0,IF(ABS(Model!CD35-Scratch!CD35)&lt;1,1,0))</f>
        <v>1</v>
      </c>
      <c r="CE105" s="99">
        <f>IF(Model!CE35="",0,IF(ABS(Model!CE35-Scratch!CE35)&lt;1,1,0))</f>
        <v>1</v>
      </c>
      <c r="CF105" s="99">
        <f>IF(Model!CF35="",0,IF(ABS(Model!CF35-Scratch!CF35)&lt;1,1,0))</f>
        <v>1</v>
      </c>
      <c r="CG105" s="129" t="s">
        <v>591</v>
      </c>
      <c r="CH105" s="129" t="s">
        <v>591</v>
      </c>
      <c r="CI105" s="99">
        <f>IF(Model!CI35="",0,IF(ABS(Model!CI35-Scratch!CI35)&lt;1,1,0))</f>
        <v>1</v>
      </c>
      <c r="CJ105" s="99">
        <f>IF(Model!CJ35="",0,IF(ABS(Model!CJ35-Scratch!CJ35)&lt;1,1,0))</f>
        <v>1</v>
      </c>
      <c r="CK105" s="99">
        <f>IF(Model!CK35="",0,IF(ABS(Model!CK35-Scratch!CK35)&lt;1,1,0))</f>
        <v>1</v>
      </c>
      <c r="CL105" s="99">
        <f>IF(Model!CL35="",0,IF(ABS(Model!CL35-Scratch!CL35)&lt;1,1,0))</f>
        <v>1</v>
      </c>
      <c r="CM105" s="99">
        <f>IF(Model!CM35="",0,IF(ABS(Model!CM35-Scratch!CM35)&lt;1,1,0))</f>
        <v>1</v>
      </c>
      <c r="CN105" s="99">
        <f>IF(Model!CN35="",0,IF(ABS(Model!CN35-Scratch!CN35)&lt;1,1,0))</f>
        <v>1</v>
      </c>
      <c r="CO105" s="99">
        <f>IF(Model!CO35="",0,IF(ABS(Model!CO35-Scratch!CO35)&lt;1,1,0))</f>
        <v>1</v>
      </c>
      <c r="CP105" s="99">
        <f>IF(Model!CP35="",0,IF(ABS(Model!CP35-Scratch!CP35)&lt;1,1,0))</f>
        <v>1</v>
      </c>
      <c r="CQ105" s="99">
        <f>IF(Model!CQ35="",0,IF(ABS(Model!CQ35-Scratch!CQ35)&lt;1,1,0))</f>
        <v>1</v>
      </c>
      <c r="CR105" s="99">
        <f>IF(Model!CR35="",0,IF(ABS(Model!CR35-Scratch!CR35)&lt;1,1,0))</f>
        <v>1</v>
      </c>
      <c r="CS105" s="99">
        <f>IF(Model!CS35="",0,IF(ABS(Model!CS35-Scratch!CS35)&lt;1,1,0))</f>
        <v>1</v>
      </c>
      <c r="CT105" s="99">
        <f>IF(Model!CT35="",0,IF(ABS(Model!CT35-Scratch!CT35)&lt;1,1,0))</f>
        <v>1</v>
      </c>
      <c r="CU105" s="99">
        <f>IF(Model!CU35="",0,IF(ABS(Model!CU35-Scratch!CU35)&lt;1,1,0))</f>
        <v>1</v>
      </c>
      <c r="CV105" s="99">
        <f>IF(Model!CV35="",0,IF(ABS(Model!CV35-Scratch!CV35)&lt;1,1,0))</f>
        <v>1</v>
      </c>
      <c r="CW105" s="99">
        <f>IF(Model!CW35="",0,IF(ABS(Model!CW35-Scratch!CW35)&lt;1,1,0))</f>
        <v>1</v>
      </c>
      <c r="CX105" s="99">
        <f>IF(Model!CX35="",0,IF(ABS(Model!CX35-Scratch!CX35)&lt;1,1,0))</f>
        <v>1</v>
      </c>
      <c r="CY105" s="99">
        <f>IF(Model!CY35="",0,IF(ABS(Model!CY35-Scratch!CY35)&lt;1,1,0))</f>
        <v>1</v>
      </c>
      <c r="CZ105" s="99">
        <f>IF(Model!CZ35="",0,IF(ABS(Model!CZ35-Scratch!CZ35)&lt;1,1,0))</f>
        <v>1</v>
      </c>
      <c r="DA105" s="99">
        <f>IF(Model!DA35="",0,IF(ABS(Model!DA35-Scratch!DA35)&lt;1,1,0))</f>
        <v>1</v>
      </c>
      <c r="DB105" s="99">
        <f>IF(Model!DB35="",0,IF(ABS(Model!DB35-Scratch!DB35)&lt;1,1,0))</f>
        <v>1</v>
      </c>
      <c r="DC105" s="99">
        <f>IF(Model!DC35="",0,IF(ABS(Model!DC35-Scratch!DC35)&lt;1,1,0))</f>
        <v>1</v>
      </c>
      <c r="DD105" s="99">
        <f>IF(Model!DD35="",0,IF(ABS(Model!DD35-Scratch!DD35)&lt;1,1,0))</f>
        <v>1</v>
      </c>
      <c r="DE105" s="99">
        <f>IF(Model!DE35="",0,IF(ABS(Model!DE35-Scratch!DE35)&lt;1,1,0))</f>
        <v>1</v>
      </c>
      <c r="DF105" s="99">
        <f>IF(Model!DF35="",0,IF(ABS(Model!DF35-Scratch!DF35)&lt;1,1,0))</f>
        <v>1</v>
      </c>
      <c r="DG105" s="99">
        <f>IF(Model!DG35="",0,IF(ABS(Model!DG35-Scratch!DG35)&lt;1,1,0))</f>
        <v>1</v>
      </c>
      <c r="DH105" s="129" t="s">
        <v>591</v>
      </c>
      <c r="DI105" s="129" t="s">
        <v>591</v>
      </c>
      <c r="DJ105" s="99">
        <f>IF(Model!DJ35="",0,IF(ABS(Model!DJ35-Scratch!DJ35)&lt;1,1,0))</f>
        <v>1</v>
      </c>
      <c r="DK105" s="99">
        <f>IF(Model!DK35="",0,IF(ABS(Model!DK35-Scratch!DK35)&lt;1,1,0))</f>
        <v>1</v>
      </c>
      <c r="DL105" s="99">
        <f>IF(Model!DL35="",0,IF(ABS(Model!DL35-Scratch!DL35)&lt;1,1,0))</f>
        <v>1</v>
      </c>
      <c r="DM105" s="99">
        <f>IF(Model!DM35="",0,IF(ABS(Model!DM35-Scratch!DM35)&lt;1,1,0))</f>
        <v>1</v>
      </c>
      <c r="DN105" s="99">
        <f>IF(Model!DN35="",0,IF(ABS(Model!DN35-Scratch!DN35)&lt;1,1,0))</f>
        <v>1</v>
      </c>
      <c r="DO105" s="99">
        <f>IF(Model!DO35="",0,IF(ABS(Model!DO35-Scratch!DO35)&lt;1,1,0))</f>
        <v>1</v>
      </c>
      <c r="DP105" s="99">
        <f>IF(Model!DP35="",0,IF(ABS(Model!DP35-Scratch!DP35)&lt;1,1,0))</f>
        <v>1</v>
      </c>
      <c r="DQ105" s="99">
        <f>IF(Model!DQ35="",0,IF(ABS(Model!DQ35-Scratch!DQ35)&lt;1,1,0))</f>
        <v>1</v>
      </c>
      <c r="DR105" s="99">
        <f>IF(Model!DR35="",0,IF(ABS(Model!DR35-Scratch!DR35)&lt;1,1,0))</f>
        <v>1</v>
      </c>
      <c r="DS105" s="99">
        <f>IF(Model!DS35="",0,IF(ABS(Model!DS35-Scratch!DS35)&lt;1,1,0))</f>
        <v>1</v>
      </c>
      <c r="DT105" s="99">
        <f>IF(Model!DT35="",0,IF(ABS(Model!DT35-Scratch!DT35)&lt;1,1,0))</f>
        <v>1</v>
      </c>
      <c r="DU105" s="99">
        <f>IF(Model!DU35="",0,IF(ABS(Model!DU35-Scratch!DU35)&lt;1,1,0))</f>
        <v>1</v>
      </c>
      <c r="DV105" s="99">
        <f>IF(Model!DV35="",0,IF(ABS(Model!DV35-Scratch!DV35)&lt;1,1,0))</f>
        <v>1</v>
      </c>
      <c r="DW105" s="99">
        <f>IF(Model!DW35="",0,IF(ABS(Model!DW35-Scratch!DW35)&lt;1,1,0))</f>
        <v>1</v>
      </c>
      <c r="DX105" s="99">
        <f>IF(Model!DX35="",0,IF(ABS(Model!DX35-Scratch!DX35)&lt;1,1,0))</f>
        <v>1</v>
      </c>
      <c r="DY105" s="99">
        <f>IF(Model!DY35="",0,IF(ABS(Model!DY35-Scratch!DY35)&lt;1,1,0))</f>
        <v>1</v>
      </c>
      <c r="DZ105" s="99">
        <f>IF(Model!DZ35="",0,IF(ABS(Model!DZ35-Scratch!DZ35)&lt;1,1,0))</f>
        <v>1</v>
      </c>
      <c r="EA105" s="99">
        <f>IF(Model!EA35="",0,IF(ABS(Model!EA35-Scratch!EA35)&lt;1,1,0))</f>
        <v>1</v>
      </c>
      <c r="EB105" s="99">
        <f>IF(Model!EB35="",0,IF(ABS(Model!EB35-Scratch!EB35)&lt;1,1,0))</f>
        <v>1</v>
      </c>
      <c r="EC105" s="99">
        <f>IF(Model!EC35="",0,IF(ABS(Model!EC35-Scratch!EC35)&lt;1,1,0))</f>
        <v>1</v>
      </c>
      <c r="ED105" s="99">
        <f>IF(Model!ED35="",0,IF(ABS(Model!ED35-Scratch!ED35)&lt;1,1,0))</f>
        <v>1</v>
      </c>
      <c r="EE105" s="99">
        <f>IF(Model!EE35="",0,IF(ABS(Model!EE35-Scratch!EE35)&lt;1,1,0))</f>
        <v>1</v>
      </c>
      <c r="EF105" s="99">
        <f>IF(Model!EF35="",0,IF(ABS(Model!EF35-Scratch!EF35)&lt;1,1,0))</f>
        <v>1</v>
      </c>
      <c r="EG105" s="99">
        <f>IF(Model!EG35="",0,IF(ABS(Model!EG35-Scratch!EG35)&lt;1,1,0))</f>
        <v>1</v>
      </c>
      <c r="EH105" s="99">
        <f>IF(Model!EH35="",0,IF(ABS(Model!EH35-Scratch!EH35)&lt;1,1,0))</f>
        <v>1</v>
      </c>
      <c r="EI105" s="129" t="s">
        <v>591</v>
      </c>
      <c r="EJ105" s="129" t="s">
        <v>591</v>
      </c>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row>
    <row r="106" spans="2:165">
      <c r="B106" s="99">
        <f>IF(Model!B36="",0,IF(ABS(Model!B36-Scratch!B36)&lt;1,1,0))</f>
        <v>1</v>
      </c>
      <c r="C106" s="99">
        <f ca="1">IF(Model!C36="",0,IF(ABS(Model!C36-Scratch!C36)&lt;1,1,0))</f>
        <v>1</v>
      </c>
      <c r="D106" s="129" t="s">
        <v>591</v>
      </c>
      <c r="E106" s="99">
        <f>IF(Model!E36="",0,IF(ABS(Model!E36-Scratch!E36)&lt;1,1,0))</f>
        <v>1</v>
      </c>
      <c r="F106" s="99">
        <f>IF(Model!F36="",0,IF(ABS(Model!F36-Scratch!F36)&lt;1,1,0))</f>
        <v>1</v>
      </c>
      <c r="G106" s="99">
        <f>IF(Model!G36="",0,IF(ABS(Model!G36-Scratch!G36)&lt;1,1,0))</f>
        <v>1</v>
      </c>
      <c r="H106" s="99">
        <f>IF(Model!H36="",0,IF(ABS(Model!H36-Scratch!H36)&lt;1,1,0))</f>
        <v>1</v>
      </c>
      <c r="I106" s="99">
        <f>IF(Model!I36=Scratch!I36,1,0)</f>
        <v>1</v>
      </c>
      <c r="J106" s="129" t="s">
        <v>591</v>
      </c>
      <c r="K106" s="99">
        <f>IF(Model!K36="",0,IF(ABS(Model!K36-Scratch!K36)&lt;1,1,0))</f>
        <v>1</v>
      </c>
      <c r="L106" s="99">
        <f>IF(Model!L36=Scratch!L36,1,0)</f>
        <v>1</v>
      </c>
      <c r="M106" s="99">
        <f>IFERROR(IF(Model!M36=Scratch!M36,1,0),0)</f>
        <v>1</v>
      </c>
      <c r="N106" s="99">
        <f>IFERROR(IF(Model!N36=Scratch!N36,1,0),0)</f>
        <v>1</v>
      </c>
      <c r="O106" s="99">
        <f>IFERROR(IF(Model!O36=Scratch!O36,1,0),0)</f>
        <v>1</v>
      </c>
      <c r="P106" s="99">
        <f>IFERROR(IF(Model!P36=Scratch!P36,1,0),0)</f>
        <v>1</v>
      </c>
      <c r="Q106" s="129" t="s">
        <v>591</v>
      </c>
      <c r="R106" s="99">
        <f>IF(Model!R36="",0,IF(ABS(Model!R36-Scratch!R36)&lt;1,1,0))</f>
        <v>1</v>
      </c>
      <c r="S106" s="99">
        <f>IF(Model!S36="",0,IF(ABS(Model!S36-Scratch!S36)&lt;1,1,0))</f>
        <v>1</v>
      </c>
      <c r="T106" s="99">
        <f>IF(Model!T36="",0,IF(ABS(Model!T36-Scratch!T36)&lt;1,1,0))</f>
        <v>1</v>
      </c>
      <c r="U106" s="99">
        <f>IF(Model!U36="",0,IF(ABS(Model!U36-Scratch!U36)&lt;1,1,0))</f>
        <v>1</v>
      </c>
      <c r="V106" s="99">
        <f>IF(Model!V36="",0,IF(ABS(Model!V36-Scratch!V36)&lt;1,1,0))</f>
        <v>1</v>
      </c>
      <c r="W106" s="129" t="s">
        <v>591</v>
      </c>
      <c r="X106" s="99">
        <f>IF(Model!X36="",0,IF(ABS(Model!X36-Scratch!X36)&lt;1,1,0))</f>
        <v>1</v>
      </c>
      <c r="Y106" s="99">
        <f>IF(Model!Y36="",0,IF(ABS(Model!Y36-Scratch!Y36)&lt;1,1,0))</f>
        <v>1</v>
      </c>
      <c r="Z106" s="99">
        <f>IF(Model!Z36="",0,IF(ABS(Model!Z36-Scratch!Z36)&lt;1,1,0))</f>
        <v>1</v>
      </c>
      <c r="AA106" s="99">
        <f>IF(Model!AA36="",0,IF(ABS(Model!AA36-Scratch!AA36)&lt;1,1,0))</f>
        <v>1</v>
      </c>
      <c r="AB106" s="99">
        <f>IF(Model!AB36="",0,IF(ABS(Model!AB36-Scratch!AB36)&lt;1,1,0))</f>
        <v>1</v>
      </c>
      <c r="AC106" s="129" t="s">
        <v>591</v>
      </c>
      <c r="AD106" s="129" t="s">
        <v>591</v>
      </c>
      <c r="AE106" s="99">
        <f>IF(Model!AE36="",0,IF(ABS(Model!AE36-Scratch!AE36)&lt;1,1,0))</f>
        <v>1</v>
      </c>
      <c r="AF106" s="99">
        <f>IF(Model!AF36="",0,IF(ABS(Model!AF36-Scratch!AF36)&lt;1,1,0))</f>
        <v>1</v>
      </c>
      <c r="AG106" s="99">
        <f>IF(Model!AG36="",0,IF(ABS(Model!AG36-Scratch!AG36)&lt;1,1,0))</f>
        <v>1</v>
      </c>
      <c r="AH106" s="99">
        <f>IF(Model!AH36="",0,IF(ABS(Model!AH36-Scratch!AH36)&lt;1,1,0))</f>
        <v>1</v>
      </c>
      <c r="AI106" s="99">
        <f>IF(Model!AI36="",0,IF(ABS(Model!AI36-Scratch!AI36)&lt;1,1,0))</f>
        <v>1</v>
      </c>
      <c r="AJ106" s="99">
        <f>IF(Model!AJ36="",0,IF(ABS(Model!AJ36-Scratch!AJ36)&lt;1,1,0))</f>
        <v>1</v>
      </c>
      <c r="AK106" s="99">
        <f>IF(Model!AK36="",0,IF(ABS(Model!AK36-Scratch!AK36)&lt;1,1,0))</f>
        <v>1</v>
      </c>
      <c r="AL106" s="99">
        <f>IF(Model!AL36="",0,IF(ABS(Model!AL36-Scratch!AL36)&lt;1,1,0))</f>
        <v>1</v>
      </c>
      <c r="AM106" s="99">
        <f>IF(Model!AM36="",0,IF(ABS(Model!AM36-Scratch!AM36)&lt;1,1,0))</f>
        <v>1</v>
      </c>
      <c r="AN106" s="99">
        <f>IF(Model!AN36="",0,IF(ABS(Model!AN36-Scratch!AN36)&lt;1,1,0))</f>
        <v>1</v>
      </c>
      <c r="AO106" s="99">
        <f>IF(Model!AO36="",0,IF(ABS(Model!AO36-Scratch!AO36)&lt;1,1,0))</f>
        <v>1</v>
      </c>
      <c r="AP106" s="99">
        <f>IF(Model!AP36="",0,IF(ABS(Model!AP36-Scratch!AP36)&lt;1,1,0))</f>
        <v>1</v>
      </c>
      <c r="AQ106" s="99">
        <f>IF(Model!AQ36="",0,IF(ABS(Model!AQ36-Scratch!AQ36)&lt;1,1,0))</f>
        <v>1</v>
      </c>
      <c r="AR106" s="99">
        <f>IF(Model!AR36="",0,IF(ABS(Model!AR36-Scratch!AR36)&lt;1,1,0))</f>
        <v>1</v>
      </c>
      <c r="AS106" s="99">
        <f>IF(Model!AS36="",0,IF(ABS(Model!AS36-Scratch!AS36)&lt;1,1,0))</f>
        <v>1</v>
      </c>
      <c r="AT106" s="99">
        <f>IF(Model!AT36="",0,IF(ABS(Model!AT36-Scratch!AT36)&lt;1,1,0))</f>
        <v>1</v>
      </c>
      <c r="AU106" s="99">
        <f>IF(Model!AU36="",0,IF(ABS(Model!AU36-Scratch!AU36)&lt;1,1,0))</f>
        <v>1</v>
      </c>
      <c r="AV106" s="99">
        <f>IF(Model!AV36="",0,IF(ABS(Model!AV36-Scratch!AV36)&lt;1,1,0))</f>
        <v>1</v>
      </c>
      <c r="AW106" s="99">
        <f>IF(Model!AW36="",0,IF(ABS(Model!AW36-Scratch!AW36)&lt;1,1,0))</f>
        <v>1</v>
      </c>
      <c r="AX106" s="99">
        <f>IF(Model!AX36="",0,IF(ABS(Model!AX36-Scratch!AX36)&lt;1,1,0))</f>
        <v>1</v>
      </c>
      <c r="AY106" s="99">
        <f>IF(Model!AY36="",0,IF(ABS(Model!AY36-Scratch!AY36)&lt;1,1,0))</f>
        <v>1</v>
      </c>
      <c r="AZ106" s="99">
        <f>IF(Model!AZ36="",0,IF(ABS(Model!AZ36-Scratch!AZ36)&lt;1,1,0))</f>
        <v>1</v>
      </c>
      <c r="BA106" s="99">
        <f>IF(Model!BA36="",0,IF(ABS(Model!BA36-Scratch!BA36)&lt;1,1,0))</f>
        <v>1</v>
      </c>
      <c r="BB106" s="99">
        <f>IF(Model!BB36="",0,IF(ABS(Model!BB36-Scratch!BB36)&lt;1,1,0))</f>
        <v>1</v>
      </c>
      <c r="BC106" s="99">
        <f>IF(Model!BC36="",0,IF(ABS(Model!BC36-Scratch!BC36)&lt;1,1,0))</f>
        <v>1</v>
      </c>
      <c r="BD106" s="99">
        <f>IF(Model!BD36="",0,IF(ABS(Model!BD36-Scratch!BD36)&lt;1,1,0))</f>
        <v>0</v>
      </c>
      <c r="BE106" s="99">
        <f>IF(Model!BE36="",0,IF(ABS(Model!BE36-Scratch!BE36)&lt;1,1,0))</f>
        <v>1</v>
      </c>
      <c r="BF106" s="129" t="s">
        <v>591</v>
      </c>
      <c r="BG106" s="129" t="s">
        <v>591</v>
      </c>
      <c r="BH106" s="99">
        <f>IF(Model!BH36="",0,IF(ABS(Model!BH36-Scratch!BH36)&lt;1,1,0))</f>
        <v>1</v>
      </c>
      <c r="BI106" s="99">
        <f>IF(Model!BI36="",0,IF(ABS(Model!BI36-Scratch!BI36)&lt;1,1,0))</f>
        <v>1</v>
      </c>
      <c r="BJ106" s="99">
        <f>IF(Model!BJ36="",0,IF(ABS(Model!BJ36-Scratch!BJ36)&lt;1,1,0))</f>
        <v>1</v>
      </c>
      <c r="BK106" s="99">
        <f>IF(Model!BK36="",0,IF(ABS(Model!BK36-Scratch!BK36)&lt;1,1,0))</f>
        <v>1</v>
      </c>
      <c r="BL106" s="99">
        <f>IF(Model!BL36="",0,IF(ABS(Model!BL36-Scratch!BL36)&lt;1,1,0))</f>
        <v>1</v>
      </c>
      <c r="BM106" s="99">
        <f>IF(Model!BM36="",0,IF(ABS(Model!BM36-Scratch!BM36)&lt;1,1,0))</f>
        <v>1</v>
      </c>
      <c r="BN106" s="99">
        <f>IF(Model!BN36="",0,IF(ABS(Model!BN36-Scratch!BN36)&lt;1,1,0))</f>
        <v>1</v>
      </c>
      <c r="BO106" s="99">
        <f>IF(Model!BO36="",0,IF(ABS(Model!BO36-Scratch!BO36)&lt;1,1,0))</f>
        <v>1</v>
      </c>
      <c r="BP106" s="99">
        <f>IF(Model!BP36="",0,IF(ABS(Model!BP36-Scratch!BP36)&lt;1,1,0))</f>
        <v>1</v>
      </c>
      <c r="BQ106" s="99">
        <f>IF(Model!BQ36="",0,IF(ABS(Model!BQ36-Scratch!BQ36)&lt;1,1,0))</f>
        <v>1</v>
      </c>
      <c r="BR106" s="99">
        <f>IF(Model!BR36="",0,IF(ABS(Model!BR36-Scratch!BR36)&lt;1,1,0))</f>
        <v>1</v>
      </c>
      <c r="BS106" s="99">
        <f>IF(Model!BS36="",0,IF(ABS(Model!BS36-Scratch!BS36)&lt;1,1,0))</f>
        <v>1</v>
      </c>
      <c r="BT106" s="99">
        <f>IF(Model!BT36="",0,IF(ABS(Model!BT36-Scratch!BT36)&lt;1,1,0))</f>
        <v>1</v>
      </c>
      <c r="BU106" s="99">
        <f>IF(Model!BU36="",0,IF(ABS(Model!BU36-Scratch!BU36)&lt;1,1,0))</f>
        <v>1</v>
      </c>
      <c r="BV106" s="99">
        <f>IF(Model!BV36="",0,IF(ABS(Model!BV36-Scratch!BV36)&lt;1,1,0))</f>
        <v>1</v>
      </c>
      <c r="BW106" s="99">
        <f>IF(Model!BW36="",0,IF(ABS(Model!BW36-Scratch!BW36)&lt;1,1,0))</f>
        <v>1</v>
      </c>
      <c r="BX106" s="99">
        <f>IF(Model!BX36="",0,IF(ABS(Model!BX36-Scratch!BX36)&lt;1,1,0))</f>
        <v>1</v>
      </c>
      <c r="BY106" s="99">
        <f>IF(Model!BY36="",0,IF(ABS(Model!BY36-Scratch!BY36)&lt;1,1,0))</f>
        <v>1</v>
      </c>
      <c r="BZ106" s="99">
        <f>IF(Model!BZ36="",0,IF(ABS(Model!BZ36-Scratch!BZ36)&lt;1,1,0))</f>
        <v>1</v>
      </c>
      <c r="CA106" s="99">
        <f>IF(Model!CA36="",0,IF(ABS(Model!CA36-Scratch!CA36)&lt;1,1,0))</f>
        <v>1</v>
      </c>
      <c r="CB106" s="99">
        <f>IF(Model!CB36="",0,IF(ABS(Model!CB36-Scratch!CB36)&lt;1,1,0))</f>
        <v>1</v>
      </c>
      <c r="CC106" s="99">
        <f>IF(Model!CC36="",0,IF(ABS(Model!CC36-Scratch!CC36)&lt;1,1,0))</f>
        <v>1</v>
      </c>
      <c r="CD106" s="99">
        <f>IF(Model!CD36="",0,IF(ABS(Model!CD36-Scratch!CD36)&lt;1,1,0))</f>
        <v>1</v>
      </c>
      <c r="CE106" s="99">
        <f>IF(Model!CE36="",0,IF(ABS(Model!CE36-Scratch!CE36)&lt;1,1,0))</f>
        <v>1</v>
      </c>
      <c r="CF106" s="99">
        <f>IF(Model!CF36="",0,IF(ABS(Model!CF36-Scratch!CF36)&lt;1,1,0))</f>
        <v>1</v>
      </c>
      <c r="CG106" s="129" t="s">
        <v>591</v>
      </c>
      <c r="CH106" s="129" t="s">
        <v>591</v>
      </c>
      <c r="CI106" s="99">
        <f>IF(Model!CI36="",0,IF(ABS(Model!CI36-Scratch!CI36)&lt;1,1,0))</f>
        <v>1</v>
      </c>
      <c r="CJ106" s="99">
        <f>IF(Model!CJ36="",0,IF(ABS(Model!CJ36-Scratch!CJ36)&lt;1,1,0))</f>
        <v>1</v>
      </c>
      <c r="CK106" s="99">
        <f>IF(Model!CK36="",0,IF(ABS(Model!CK36-Scratch!CK36)&lt;1,1,0))</f>
        <v>1</v>
      </c>
      <c r="CL106" s="99">
        <f>IF(Model!CL36="",0,IF(ABS(Model!CL36-Scratch!CL36)&lt;1,1,0))</f>
        <v>1</v>
      </c>
      <c r="CM106" s="99">
        <f>IF(Model!CM36="",0,IF(ABS(Model!CM36-Scratch!CM36)&lt;1,1,0))</f>
        <v>1</v>
      </c>
      <c r="CN106" s="99">
        <f>IF(Model!CN36="",0,IF(ABS(Model!CN36-Scratch!CN36)&lt;1,1,0))</f>
        <v>1</v>
      </c>
      <c r="CO106" s="99">
        <f>IF(Model!CO36="",0,IF(ABS(Model!CO36-Scratch!CO36)&lt;1,1,0))</f>
        <v>1</v>
      </c>
      <c r="CP106" s="99">
        <f>IF(Model!CP36="",0,IF(ABS(Model!CP36-Scratch!CP36)&lt;1,1,0))</f>
        <v>1</v>
      </c>
      <c r="CQ106" s="99">
        <f>IF(Model!CQ36="",0,IF(ABS(Model!CQ36-Scratch!CQ36)&lt;1,1,0))</f>
        <v>1</v>
      </c>
      <c r="CR106" s="99">
        <f>IF(Model!CR36="",0,IF(ABS(Model!CR36-Scratch!CR36)&lt;1,1,0))</f>
        <v>1</v>
      </c>
      <c r="CS106" s="99">
        <f>IF(Model!CS36="",0,IF(ABS(Model!CS36-Scratch!CS36)&lt;1,1,0))</f>
        <v>1</v>
      </c>
      <c r="CT106" s="99">
        <f>IF(Model!CT36="",0,IF(ABS(Model!CT36-Scratch!CT36)&lt;1,1,0))</f>
        <v>1</v>
      </c>
      <c r="CU106" s="99">
        <f>IF(Model!CU36="",0,IF(ABS(Model!CU36-Scratch!CU36)&lt;1,1,0))</f>
        <v>1</v>
      </c>
      <c r="CV106" s="99">
        <f>IF(Model!CV36="",0,IF(ABS(Model!CV36-Scratch!CV36)&lt;1,1,0))</f>
        <v>1</v>
      </c>
      <c r="CW106" s="99">
        <f>IF(Model!CW36="",0,IF(ABS(Model!CW36-Scratch!CW36)&lt;1,1,0))</f>
        <v>1</v>
      </c>
      <c r="CX106" s="99">
        <f>IF(Model!CX36="",0,IF(ABS(Model!CX36-Scratch!CX36)&lt;1,1,0))</f>
        <v>1</v>
      </c>
      <c r="CY106" s="99">
        <f>IF(Model!CY36="",0,IF(ABS(Model!CY36-Scratch!CY36)&lt;1,1,0))</f>
        <v>1</v>
      </c>
      <c r="CZ106" s="99">
        <f>IF(Model!CZ36="",0,IF(ABS(Model!CZ36-Scratch!CZ36)&lt;1,1,0))</f>
        <v>1</v>
      </c>
      <c r="DA106" s="99">
        <f>IF(Model!DA36="",0,IF(ABS(Model!DA36-Scratch!DA36)&lt;1,1,0))</f>
        <v>1</v>
      </c>
      <c r="DB106" s="99">
        <f>IF(Model!DB36="",0,IF(ABS(Model!DB36-Scratch!DB36)&lt;1,1,0))</f>
        <v>1</v>
      </c>
      <c r="DC106" s="99">
        <f>IF(Model!DC36="",0,IF(ABS(Model!DC36-Scratch!DC36)&lt;1,1,0))</f>
        <v>1</v>
      </c>
      <c r="DD106" s="99">
        <f>IF(Model!DD36="",0,IF(ABS(Model!DD36-Scratch!DD36)&lt;1,1,0))</f>
        <v>1</v>
      </c>
      <c r="DE106" s="99">
        <f>IF(Model!DE36="",0,IF(ABS(Model!DE36-Scratch!DE36)&lt;1,1,0))</f>
        <v>1</v>
      </c>
      <c r="DF106" s="99">
        <f>IF(Model!DF36="",0,IF(ABS(Model!DF36-Scratch!DF36)&lt;1,1,0))</f>
        <v>1</v>
      </c>
      <c r="DG106" s="99">
        <f>IF(Model!DG36="",0,IF(ABS(Model!DG36-Scratch!DG36)&lt;1,1,0))</f>
        <v>1</v>
      </c>
      <c r="DH106" s="129" t="s">
        <v>591</v>
      </c>
      <c r="DI106" s="129" t="s">
        <v>591</v>
      </c>
      <c r="DJ106" s="99">
        <f>IF(Model!DJ36="",0,IF(ABS(Model!DJ36-Scratch!DJ36)&lt;1,1,0))</f>
        <v>1</v>
      </c>
      <c r="DK106" s="99">
        <f>IF(Model!DK36="",0,IF(ABS(Model!DK36-Scratch!DK36)&lt;1,1,0))</f>
        <v>1</v>
      </c>
      <c r="DL106" s="99">
        <f>IF(Model!DL36="",0,IF(ABS(Model!DL36-Scratch!DL36)&lt;1,1,0))</f>
        <v>1</v>
      </c>
      <c r="DM106" s="99">
        <f>IF(Model!DM36="",0,IF(ABS(Model!DM36-Scratch!DM36)&lt;1,1,0))</f>
        <v>1</v>
      </c>
      <c r="DN106" s="99">
        <f>IF(Model!DN36="",0,IF(ABS(Model!DN36-Scratch!DN36)&lt;1,1,0))</f>
        <v>1</v>
      </c>
      <c r="DO106" s="99">
        <f>IF(Model!DO36="",0,IF(ABS(Model!DO36-Scratch!DO36)&lt;1,1,0))</f>
        <v>1</v>
      </c>
      <c r="DP106" s="99">
        <f>IF(Model!DP36="",0,IF(ABS(Model!DP36-Scratch!DP36)&lt;1,1,0))</f>
        <v>1</v>
      </c>
      <c r="DQ106" s="99">
        <f>IF(Model!DQ36="",0,IF(ABS(Model!DQ36-Scratch!DQ36)&lt;1,1,0))</f>
        <v>1</v>
      </c>
      <c r="DR106" s="99">
        <f>IF(Model!DR36="",0,IF(ABS(Model!DR36-Scratch!DR36)&lt;1,1,0))</f>
        <v>1</v>
      </c>
      <c r="DS106" s="99">
        <f>IF(Model!DS36="",0,IF(ABS(Model!DS36-Scratch!DS36)&lt;1,1,0))</f>
        <v>1</v>
      </c>
      <c r="DT106" s="99">
        <f>IF(Model!DT36="",0,IF(ABS(Model!DT36-Scratch!DT36)&lt;1,1,0))</f>
        <v>1</v>
      </c>
      <c r="DU106" s="99">
        <f>IF(Model!DU36="",0,IF(ABS(Model!DU36-Scratch!DU36)&lt;1,1,0))</f>
        <v>1</v>
      </c>
      <c r="DV106" s="99">
        <f>IF(Model!DV36="",0,IF(ABS(Model!DV36-Scratch!DV36)&lt;1,1,0))</f>
        <v>1</v>
      </c>
      <c r="DW106" s="99">
        <f>IF(Model!DW36="",0,IF(ABS(Model!DW36-Scratch!DW36)&lt;1,1,0))</f>
        <v>1</v>
      </c>
      <c r="DX106" s="99">
        <f>IF(Model!DX36="",0,IF(ABS(Model!DX36-Scratch!DX36)&lt;1,1,0))</f>
        <v>1</v>
      </c>
      <c r="DY106" s="99">
        <f>IF(Model!DY36="",0,IF(ABS(Model!DY36-Scratch!DY36)&lt;1,1,0))</f>
        <v>1</v>
      </c>
      <c r="DZ106" s="99">
        <f>IF(Model!DZ36="",0,IF(ABS(Model!DZ36-Scratch!DZ36)&lt;1,1,0))</f>
        <v>1</v>
      </c>
      <c r="EA106" s="99">
        <f>IF(Model!EA36="",0,IF(ABS(Model!EA36-Scratch!EA36)&lt;1,1,0))</f>
        <v>1</v>
      </c>
      <c r="EB106" s="99">
        <f>IF(Model!EB36="",0,IF(ABS(Model!EB36-Scratch!EB36)&lt;1,1,0))</f>
        <v>1</v>
      </c>
      <c r="EC106" s="99">
        <f>IF(Model!EC36="",0,IF(ABS(Model!EC36-Scratch!EC36)&lt;1,1,0))</f>
        <v>1</v>
      </c>
      <c r="ED106" s="99">
        <f>IF(Model!ED36="",0,IF(ABS(Model!ED36-Scratch!ED36)&lt;1,1,0))</f>
        <v>1</v>
      </c>
      <c r="EE106" s="99">
        <f>IF(Model!EE36="",0,IF(ABS(Model!EE36-Scratch!EE36)&lt;1,1,0))</f>
        <v>1</v>
      </c>
      <c r="EF106" s="99">
        <f>IF(Model!EF36="",0,IF(ABS(Model!EF36-Scratch!EF36)&lt;1,1,0))</f>
        <v>1</v>
      </c>
      <c r="EG106" s="99">
        <f>IF(Model!EG36="",0,IF(ABS(Model!EG36-Scratch!EG36)&lt;1,1,0))</f>
        <v>1</v>
      </c>
      <c r="EH106" s="99">
        <f>IF(Model!EH36="",0,IF(ABS(Model!EH36-Scratch!EH36)&lt;1,1,0))</f>
        <v>1</v>
      </c>
      <c r="EI106" s="129" t="s">
        <v>591</v>
      </c>
      <c r="EJ106" s="129" t="s">
        <v>591</v>
      </c>
      <c r="EK106" s="99"/>
      <c r="EL106" s="99"/>
      <c r="EM106" s="99"/>
      <c r="EN106" s="99"/>
      <c r="EO106" s="99"/>
      <c r="EP106" s="99"/>
      <c r="EQ106" s="99"/>
      <c r="ER106" s="99"/>
      <c r="ES106" s="99"/>
      <c r="ET106" s="99"/>
      <c r="EU106" s="99"/>
      <c r="EV106" s="99"/>
      <c r="EW106" s="99"/>
      <c r="EX106" s="99"/>
      <c r="EY106" s="99"/>
      <c r="EZ106" s="99"/>
      <c r="FA106" s="99"/>
      <c r="FB106" s="99"/>
      <c r="FC106" s="99"/>
      <c r="FD106" s="99"/>
      <c r="FE106" s="99"/>
      <c r="FF106" s="99"/>
      <c r="FG106" s="99"/>
      <c r="FH106" s="99"/>
      <c r="FI106" s="99"/>
    </row>
    <row r="107" spans="2:165">
      <c r="B107" s="99">
        <f>IF(Model!B37="",0,IF(ABS(Model!B37-Scratch!B37)&lt;1,1,0))</f>
        <v>1</v>
      </c>
      <c r="C107" s="99">
        <f ca="1">IF(Model!C37="",0,IF(ABS(Model!C37-Scratch!C37)&lt;1,1,0))</f>
        <v>1</v>
      </c>
      <c r="D107" s="129" t="s">
        <v>591</v>
      </c>
      <c r="E107" s="99">
        <f>IF(Model!E37="",0,IF(ABS(Model!E37-Scratch!E37)&lt;1,1,0))</f>
        <v>1</v>
      </c>
      <c r="F107" s="99">
        <f>IF(Model!F37="",0,IF(ABS(Model!F37-Scratch!F37)&lt;1,1,0))</f>
        <v>1</v>
      </c>
      <c r="G107" s="99">
        <f>IF(Model!G37="",0,IF(ABS(Model!G37-Scratch!G37)&lt;1,1,0))</f>
        <v>1</v>
      </c>
      <c r="H107" s="99">
        <f>IF(Model!H37="",0,IF(ABS(Model!H37-Scratch!H37)&lt;1,1,0))</f>
        <v>1</v>
      </c>
      <c r="I107" s="99">
        <f>IF(Model!I37=Scratch!I37,1,0)</f>
        <v>1</v>
      </c>
      <c r="J107" s="129" t="s">
        <v>591</v>
      </c>
      <c r="K107" s="99">
        <f>IF(Model!K37="",0,IF(ABS(Model!K37-Scratch!K37)&lt;1,1,0))</f>
        <v>1</v>
      </c>
      <c r="L107" s="99">
        <f>IF(Model!L37=Scratch!L37,1,0)</f>
        <v>1</v>
      </c>
      <c r="M107" s="99">
        <f>IFERROR(IF(Model!M37=Scratch!M37,1,0),0)</f>
        <v>1</v>
      </c>
      <c r="N107" s="99">
        <f>IFERROR(IF(Model!N37=Scratch!N37,1,0),0)</f>
        <v>1</v>
      </c>
      <c r="O107" s="99">
        <f>IFERROR(IF(Model!O37=Scratch!O37,1,0),0)</f>
        <v>1</v>
      </c>
      <c r="P107" s="99">
        <f>IFERROR(IF(Model!P37=Scratch!P37,1,0),0)</f>
        <v>1</v>
      </c>
      <c r="Q107" s="129" t="s">
        <v>591</v>
      </c>
      <c r="R107" s="99">
        <f>IF(Model!R37="",0,IF(ABS(Model!R37-Scratch!R37)&lt;1,1,0))</f>
        <v>1</v>
      </c>
      <c r="S107" s="99">
        <f>IF(Model!S37="",0,IF(ABS(Model!S37-Scratch!S37)&lt;1,1,0))</f>
        <v>1</v>
      </c>
      <c r="T107" s="99">
        <f>IF(Model!T37="",0,IF(ABS(Model!T37-Scratch!T37)&lt;1,1,0))</f>
        <v>1</v>
      </c>
      <c r="U107" s="99">
        <f>IF(Model!U37="",0,IF(ABS(Model!U37-Scratch!U37)&lt;1,1,0))</f>
        <v>1</v>
      </c>
      <c r="V107" s="99">
        <f>IF(Model!V37="",0,IF(ABS(Model!V37-Scratch!V37)&lt;1,1,0))</f>
        <v>1</v>
      </c>
      <c r="W107" s="129" t="s">
        <v>591</v>
      </c>
      <c r="X107" s="99">
        <f>IF(Model!X37="",0,IF(ABS(Model!X37-Scratch!X37)&lt;1,1,0))</f>
        <v>1</v>
      </c>
      <c r="Y107" s="99">
        <f>IF(Model!Y37="",0,IF(ABS(Model!Y37-Scratch!Y37)&lt;1,1,0))</f>
        <v>1</v>
      </c>
      <c r="Z107" s="99">
        <f>IF(Model!Z37="",0,IF(ABS(Model!Z37-Scratch!Z37)&lt;1,1,0))</f>
        <v>1</v>
      </c>
      <c r="AA107" s="99">
        <f>IF(Model!AA37="",0,IF(ABS(Model!AA37-Scratch!AA37)&lt;1,1,0))</f>
        <v>1</v>
      </c>
      <c r="AB107" s="99">
        <f>IF(Model!AB37="",0,IF(ABS(Model!AB37-Scratch!AB37)&lt;1,1,0))</f>
        <v>1</v>
      </c>
      <c r="AC107" s="129" t="s">
        <v>591</v>
      </c>
      <c r="AD107" s="129" t="s">
        <v>591</v>
      </c>
      <c r="AE107" s="99">
        <f>IF(Model!AE37="",0,IF(ABS(Model!AE37-Scratch!AE37)&lt;1,1,0))</f>
        <v>1</v>
      </c>
      <c r="AF107" s="99">
        <f>IF(Model!AF37="",0,IF(ABS(Model!AF37-Scratch!AF37)&lt;1,1,0))</f>
        <v>1</v>
      </c>
      <c r="AG107" s="99">
        <f>IF(Model!AG37="",0,IF(ABS(Model!AG37-Scratch!AG37)&lt;1,1,0))</f>
        <v>1</v>
      </c>
      <c r="AH107" s="99">
        <f>IF(Model!AH37="",0,IF(ABS(Model!AH37-Scratch!AH37)&lt;1,1,0))</f>
        <v>1</v>
      </c>
      <c r="AI107" s="99">
        <f>IF(Model!AI37="",0,IF(ABS(Model!AI37-Scratch!AI37)&lt;1,1,0))</f>
        <v>1</v>
      </c>
      <c r="AJ107" s="99">
        <f>IF(Model!AJ37="",0,IF(ABS(Model!AJ37-Scratch!AJ37)&lt;1,1,0))</f>
        <v>1</v>
      </c>
      <c r="AK107" s="99">
        <f>IF(Model!AK37="",0,IF(ABS(Model!AK37-Scratch!AK37)&lt;1,1,0))</f>
        <v>1</v>
      </c>
      <c r="AL107" s="99">
        <f>IF(Model!AL37="",0,IF(ABS(Model!AL37-Scratch!AL37)&lt;1,1,0))</f>
        <v>1</v>
      </c>
      <c r="AM107" s="99">
        <f>IF(Model!AM37="",0,IF(ABS(Model!AM37-Scratch!AM37)&lt;1,1,0))</f>
        <v>1</v>
      </c>
      <c r="AN107" s="99">
        <f>IF(Model!AN37="",0,IF(ABS(Model!AN37-Scratch!AN37)&lt;1,1,0))</f>
        <v>1</v>
      </c>
      <c r="AO107" s="99">
        <f>IF(Model!AO37="",0,IF(ABS(Model!AO37-Scratch!AO37)&lt;1,1,0))</f>
        <v>1</v>
      </c>
      <c r="AP107" s="99">
        <f>IF(Model!AP37="",0,IF(ABS(Model!AP37-Scratch!AP37)&lt;1,1,0))</f>
        <v>1</v>
      </c>
      <c r="AQ107" s="99">
        <f>IF(Model!AQ37="",0,IF(ABS(Model!AQ37-Scratch!AQ37)&lt;1,1,0))</f>
        <v>1</v>
      </c>
      <c r="AR107" s="99">
        <f>IF(Model!AR37="",0,IF(ABS(Model!AR37-Scratch!AR37)&lt;1,1,0))</f>
        <v>1</v>
      </c>
      <c r="AS107" s="99">
        <f>IF(Model!AS37="",0,IF(ABS(Model!AS37-Scratch!AS37)&lt;1,1,0))</f>
        <v>1</v>
      </c>
      <c r="AT107" s="99">
        <f>IF(Model!AT37="",0,IF(ABS(Model!AT37-Scratch!AT37)&lt;1,1,0))</f>
        <v>1</v>
      </c>
      <c r="AU107" s="99">
        <f>IF(Model!AU37="",0,IF(ABS(Model!AU37-Scratch!AU37)&lt;1,1,0))</f>
        <v>1</v>
      </c>
      <c r="AV107" s="99">
        <f>IF(Model!AV37="",0,IF(ABS(Model!AV37-Scratch!AV37)&lt;1,1,0))</f>
        <v>1</v>
      </c>
      <c r="AW107" s="99">
        <f>IF(Model!AW37="",0,IF(ABS(Model!AW37-Scratch!AW37)&lt;1,1,0))</f>
        <v>1</v>
      </c>
      <c r="AX107" s="99">
        <f>IF(Model!AX37="",0,IF(ABS(Model!AX37-Scratch!AX37)&lt;1,1,0))</f>
        <v>1</v>
      </c>
      <c r="AY107" s="99">
        <f>IF(Model!AY37="",0,IF(ABS(Model!AY37-Scratch!AY37)&lt;1,1,0))</f>
        <v>1</v>
      </c>
      <c r="AZ107" s="99">
        <f>IF(Model!AZ37="",0,IF(ABS(Model!AZ37-Scratch!AZ37)&lt;1,1,0))</f>
        <v>1</v>
      </c>
      <c r="BA107" s="99">
        <f>IF(Model!BA37="",0,IF(ABS(Model!BA37-Scratch!BA37)&lt;1,1,0))</f>
        <v>1</v>
      </c>
      <c r="BB107" s="99">
        <f>IF(Model!BB37="",0,IF(ABS(Model!BB37-Scratch!BB37)&lt;1,1,0))</f>
        <v>1</v>
      </c>
      <c r="BC107" s="99">
        <f>IF(Model!BC37="",0,IF(ABS(Model!BC37-Scratch!BC37)&lt;1,1,0))</f>
        <v>1</v>
      </c>
      <c r="BD107" s="99">
        <f>IF(Model!BD37="",0,IF(ABS(Model!BD37-Scratch!BD37)&lt;1,1,0))</f>
        <v>0</v>
      </c>
      <c r="BE107" s="99">
        <f>IF(Model!BE37="",0,IF(ABS(Model!BE37-Scratch!BE37)&lt;1,1,0))</f>
        <v>1</v>
      </c>
      <c r="BF107" s="129" t="s">
        <v>591</v>
      </c>
      <c r="BG107" s="129" t="s">
        <v>591</v>
      </c>
      <c r="BH107" s="99">
        <f>IF(Model!BH37="",0,IF(ABS(Model!BH37-Scratch!BH37)&lt;1,1,0))</f>
        <v>1</v>
      </c>
      <c r="BI107" s="99">
        <f>IF(Model!BI37="",0,IF(ABS(Model!BI37-Scratch!BI37)&lt;1,1,0))</f>
        <v>1</v>
      </c>
      <c r="BJ107" s="99">
        <f>IF(Model!BJ37="",0,IF(ABS(Model!BJ37-Scratch!BJ37)&lt;1,1,0))</f>
        <v>1</v>
      </c>
      <c r="BK107" s="99">
        <f>IF(Model!BK37="",0,IF(ABS(Model!BK37-Scratch!BK37)&lt;1,1,0))</f>
        <v>1</v>
      </c>
      <c r="BL107" s="99">
        <f>IF(Model!BL37="",0,IF(ABS(Model!BL37-Scratch!BL37)&lt;1,1,0))</f>
        <v>1</v>
      </c>
      <c r="BM107" s="99">
        <f>IF(Model!BM37="",0,IF(ABS(Model!BM37-Scratch!BM37)&lt;1,1,0))</f>
        <v>1</v>
      </c>
      <c r="BN107" s="99">
        <f>IF(Model!BN37="",0,IF(ABS(Model!BN37-Scratch!BN37)&lt;1,1,0))</f>
        <v>1</v>
      </c>
      <c r="BO107" s="99">
        <f>IF(Model!BO37="",0,IF(ABS(Model!BO37-Scratch!BO37)&lt;1,1,0))</f>
        <v>1</v>
      </c>
      <c r="BP107" s="99">
        <f>IF(Model!BP37="",0,IF(ABS(Model!BP37-Scratch!BP37)&lt;1,1,0))</f>
        <v>1</v>
      </c>
      <c r="BQ107" s="99">
        <f>IF(Model!BQ37="",0,IF(ABS(Model!BQ37-Scratch!BQ37)&lt;1,1,0))</f>
        <v>1</v>
      </c>
      <c r="BR107" s="99">
        <f>IF(Model!BR37="",0,IF(ABS(Model!BR37-Scratch!BR37)&lt;1,1,0))</f>
        <v>1</v>
      </c>
      <c r="BS107" s="99">
        <f>IF(Model!BS37="",0,IF(ABS(Model!BS37-Scratch!BS37)&lt;1,1,0))</f>
        <v>1</v>
      </c>
      <c r="BT107" s="99">
        <f>IF(Model!BT37="",0,IF(ABS(Model!BT37-Scratch!BT37)&lt;1,1,0))</f>
        <v>1</v>
      </c>
      <c r="BU107" s="99">
        <f>IF(Model!BU37="",0,IF(ABS(Model!BU37-Scratch!BU37)&lt;1,1,0))</f>
        <v>1</v>
      </c>
      <c r="BV107" s="99">
        <f>IF(Model!BV37="",0,IF(ABS(Model!BV37-Scratch!BV37)&lt;1,1,0))</f>
        <v>1</v>
      </c>
      <c r="BW107" s="99">
        <f>IF(Model!BW37="",0,IF(ABS(Model!BW37-Scratch!BW37)&lt;1,1,0))</f>
        <v>1</v>
      </c>
      <c r="BX107" s="99">
        <f>IF(Model!BX37="",0,IF(ABS(Model!BX37-Scratch!BX37)&lt;1,1,0))</f>
        <v>1</v>
      </c>
      <c r="BY107" s="99">
        <f>IF(Model!BY37="",0,IF(ABS(Model!BY37-Scratch!BY37)&lt;1,1,0))</f>
        <v>1</v>
      </c>
      <c r="BZ107" s="99">
        <f>IF(Model!BZ37="",0,IF(ABS(Model!BZ37-Scratch!BZ37)&lt;1,1,0))</f>
        <v>1</v>
      </c>
      <c r="CA107" s="99">
        <f>IF(Model!CA37="",0,IF(ABS(Model!CA37-Scratch!CA37)&lt;1,1,0))</f>
        <v>1</v>
      </c>
      <c r="CB107" s="99">
        <f>IF(Model!CB37="",0,IF(ABS(Model!CB37-Scratch!CB37)&lt;1,1,0))</f>
        <v>1</v>
      </c>
      <c r="CC107" s="99">
        <f>IF(Model!CC37="",0,IF(ABS(Model!CC37-Scratch!CC37)&lt;1,1,0))</f>
        <v>1</v>
      </c>
      <c r="CD107" s="99">
        <f>IF(Model!CD37="",0,IF(ABS(Model!CD37-Scratch!CD37)&lt;1,1,0))</f>
        <v>1</v>
      </c>
      <c r="CE107" s="99">
        <f>IF(Model!CE37="",0,IF(ABS(Model!CE37-Scratch!CE37)&lt;1,1,0))</f>
        <v>1</v>
      </c>
      <c r="CF107" s="99">
        <f>IF(Model!CF37="",0,IF(ABS(Model!CF37-Scratch!CF37)&lt;1,1,0))</f>
        <v>1</v>
      </c>
      <c r="CG107" s="129" t="s">
        <v>591</v>
      </c>
      <c r="CH107" s="129" t="s">
        <v>591</v>
      </c>
      <c r="CI107" s="99">
        <f>IF(Model!CI37="",0,IF(ABS(Model!CI37-Scratch!CI37)&lt;1,1,0))</f>
        <v>1</v>
      </c>
      <c r="CJ107" s="99">
        <f>IF(Model!CJ37="",0,IF(ABS(Model!CJ37-Scratch!CJ37)&lt;1,1,0))</f>
        <v>1</v>
      </c>
      <c r="CK107" s="99">
        <f>IF(Model!CK37="",0,IF(ABS(Model!CK37-Scratch!CK37)&lt;1,1,0))</f>
        <v>1</v>
      </c>
      <c r="CL107" s="99">
        <f>IF(Model!CL37="",0,IF(ABS(Model!CL37-Scratch!CL37)&lt;1,1,0))</f>
        <v>1</v>
      </c>
      <c r="CM107" s="99">
        <f>IF(Model!CM37="",0,IF(ABS(Model!CM37-Scratch!CM37)&lt;1,1,0))</f>
        <v>1</v>
      </c>
      <c r="CN107" s="99">
        <f>IF(Model!CN37="",0,IF(ABS(Model!CN37-Scratch!CN37)&lt;1,1,0))</f>
        <v>1</v>
      </c>
      <c r="CO107" s="99">
        <f>IF(Model!CO37="",0,IF(ABS(Model!CO37-Scratch!CO37)&lt;1,1,0))</f>
        <v>1</v>
      </c>
      <c r="CP107" s="99">
        <f>IF(Model!CP37="",0,IF(ABS(Model!CP37-Scratch!CP37)&lt;1,1,0))</f>
        <v>1</v>
      </c>
      <c r="CQ107" s="99">
        <f>IF(Model!CQ37="",0,IF(ABS(Model!CQ37-Scratch!CQ37)&lt;1,1,0))</f>
        <v>1</v>
      </c>
      <c r="CR107" s="99">
        <f>IF(Model!CR37="",0,IF(ABS(Model!CR37-Scratch!CR37)&lt;1,1,0))</f>
        <v>1</v>
      </c>
      <c r="CS107" s="99">
        <f>IF(Model!CS37="",0,IF(ABS(Model!CS37-Scratch!CS37)&lt;1,1,0))</f>
        <v>1</v>
      </c>
      <c r="CT107" s="99">
        <f>IF(Model!CT37="",0,IF(ABS(Model!CT37-Scratch!CT37)&lt;1,1,0))</f>
        <v>1</v>
      </c>
      <c r="CU107" s="99">
        <f>IF(Model!CU37="",0,IF(ABS(Model!CU37-Scratch!CU37)&lt;1,1,0))</f>
        <v>1</v>
      </c>
      <c r="CV107" s="99">
        <f>IF(Model!CV37="",0,IF(ABS(Model!CV37-Scratch!CV37)&lt;1,1,0))</f>
        <v>1</v>
      </c>
      <c r="CW107" s="99">
        <f>IF(Model!CW37="",0,IF(ABS(Model!CW37-Scratch!CW37)&lt;1,1,0))</f>
        <v>1</v>
      </c>
      <c r="CX107" s="99">
        <f>IF(Model!CX37="",0,IF(ABS(Model!CX37-Scratch!CX37)&lt;1,1,0))</f>
        <v>1</v>
      </c>
      <c r="CY107" s="99">
        <f>IF(Model!CY37="",0,IF(ABS(Model!CY37-Scratch!CY37)&lt;1,1,0))</f>
        <v>1</v>
      </c>
      <c r="CZ107" s="99">
        <f>IF(Model!CZ37="",0,IF(ABS(Model!CZ37-Scratch!CZ37)&lt;1,1,0))</f>
        <v>1</v>
      </c>
      <c r="DA107" s="99">
        <f>IF(Model!DA37="",0,IF(ABS(Model!DA37-Scratch!DA37)&lt;1,1,0))</f>
        <v>1</v>
      </c>
      <c r="DB107" s="99">
        <f>IF(Model!DB37="",0,IF(ABS(Model!DB37-Scratch!DB37)&lt;1,1,0))</f>
        <v>1</v>
      </c>
      <c r="DC107" s="99">
        <f>IF(Model!DC37="",0,IF(ABS(Model!DC37-Scratch!DC37)&lt;1,1,0))</f>
        <v>1</v>
      </c>
      <c r="DD107" s="99">
        <f>IF(Model!DD37="",0,IF(ABS(Model!DD37-Scratch!DD37)&lt;1,1,0))</f>
        <v>1</v>
      </c>
      <c r="DE107" s="99">
        <f>IF(Model!DE37="",0,IF(ABS(Model!DE37-Scratch!DE37)&lt;1,1,0))</f>
        <v>1</v>
      </c>
      <c r="DF107" s="99">
        <f>IF(Model!DF37="",0,IF(ABS(Model!DF37-Scratch!DF37)&lt;1,1,0))</f>
        <v>1</v>
      </c>
      <c r="DG107" s="99">
        <f>IF(Model!DG37="",0,IF(ABS(Model!DG37-Scratch!DG37)&lt;1,1,0))</f>
        <v>1</v>
      </c>
      <c r="DH107" s="129" t="s">
        <v>591</v>
      </c>
      <c r="DI107" s="129" t="s">
        <v>591</v>
      </c>
      <c r="DJ107" s="99">
        <f>IF(Model!DJ37="",0,IF(ABS(Model!DJ37-Scratch!DJ37)&lt;1,1,0))</f>
        <v>1</v>
      </c>
      <c r="DK107" s="99">
        <f>IF(Model!DK37="",0,IF(ABS(Model!DK37-Scratch!DK37)&lt;1,1,0))</f>
        <v>1</v>
      </c>
      <c r="DL107" s="99">
        <f>IF(Model!DL37="",0,IF(ABS(Model!DL37-Scratch!DL37)&lt;1,1,0))</f>
        <v>1</v>
      </c>
      <c r="DM107" s="99">
        <f>IF(Model!DM37="",0,IF(ABS(Model!DM37-Scratch!DM37)&lt;1,1,0))</f>
        <v>1</v>
      </c>
      <c r="DN107" s="99">
        <f>IF(Model!DN37="",0,IF(ABS(Model!DN37-Scratch!DN37)&lt;1,1,0))</f>
        <v>1</v>
      </c>
      <c r="DO107" s="99">
        <f>IF(Model!DO37="",0,IF(ABS(Model!DO37-Scratch!DO37)&lt;1,1,0))</f>
        <v>1</v>
      </c>
      <c r="DP107" s="99">
        <f>IF(Model!DP37="",0,IF(ABS(Model!DP37-Scratch!DP37)&lt;1,1,0))</f>
        <v>1</v>
      </c>
      <c r="DQ107" s="99">
        <f>IF(Model!DQ37="",0,IF(ABS(Model!DQ37-Scratch!DQ37)&lt;1,1,0))</f>
        <v>1</v>
      </c>
      <c r="DR107" s="99">
        <f>IF(Model!DR37="",0,IF(ABS(Model!DR37-Scratch!DR37)&lt;1,1,0))</f>
        <v>1</v>
      </c>
      <c r="DS107" s="99">
        <f>IF(Model!DS37="",0,IF(ABS(Model!DS37-Scratch!DS37)&lt;1,1,0))</f>
        <v>1</v>
      </c>
      <c r="DT107" s="99">
        <f>IF(Model!DT37="",0,IF(ABS(Model!DT37-Scratch!DT37)&lt;1,1,0))</f>
        <v>1</v>
      </c>
      <c r="DU107" s="99">
        <f>IF(Model!DU37="",0,IF(ABS(Model!DU37-Scratch!DU37)&lt;1,1,0))</f>
        <v>1</v>
      </c>
      <c r="DV107" s="99">
        <f>IF(Model!DV37="",0,IF(ABS(Model!DV37-Scratch!DV37)&lt;1,1,0))</f>
        <v>1</v>
      </c>
      <c r="DW107" s="99">
        <f>IF(Model!DW37="",0,IF(ABS(Model!DW37-Scratch!DW37)&lt;1,1,0))</f>
        <v>1</v>
      </c>
      <c r="DX107" s="99">
        <f>IF(Model!DX37="",0,IF(ABS(Model!DX37-Scratch!DX37)&lt;1,1,0))</f>
        <v>1</v>
      </c>
      <c r="DY107" s="99">
        <f>IF(Model!DY37="",0,IF(ABS(Model!DY37-Scratch!DY37)&lt;1,1,0))</f>
        <v>1</v>
      </c>
      <c r="DZ107" s="99">
        <f>IF(Model!DZ37="",0,IF(ABS(Model!DZ37-Scratch!DZ37)&lt;1,1,0))</f>
        <v>1</v>
      </c>
      <c r="EA107" s="99">
        <f>IF(Model!EA37="",0,IF(ABS(Model!EA37-Scratch!EA37)&lt;1,1,0))</f>
        <v>1</v>
      </c>
      <c r="EB107" s="99">
        <f>IF(Model!EB37="",0,IF(ABS(Model!EB37-Scratch!EB37)&lt;1,1,0))</f>
        <v>1</v>
      </c>
      <c r="EC107" s="99">
        <f>IF(Model!EC37="",0,IF(ABS(Model!EC37-Scratch!EC37)&lt;1,1,0))</f>
        <v>1</v>
      </c>
      <c r="ED107" s="99">
        <f>IF(Model!ED37="",0,IF(ABS(Model!ED37-Scratch!ED37)&lt;1,1,0))</f>
        <v>1</v>
      </c>
      <c r="EE107" s="99">
        <f>IF(Model!EE37="",0,IF(ABS(Model!EE37-Scratch!EE37)&lt;1,1,0))</f>
        <v>1</v>
      </c>
      <c r="EF107" s="99">
        <f>IF(Model!EF37="",0,IF(ABS(Model!EF37-Scratch!EF37)&lt;1,1,0))</f>
        <v>1</v>
      </c>
      <c r="EG107" s="99">
        <f>IF(Model!EG37="",0,IF(ABS(Model!EG37-Scratch!EG37)&lt;1,1,0))</f>
        <v>1</v>
      </c>
      <c r="EH107" s="99">
        <f>IF(Model!EH37="",0,IF(ABS(Model!EH37-Scratch!EH37)&lt;1,1,0))</f>
        <v>1</v>
      </c>
      <c r="EI107" s="129" t="s">
        <v>591</v>
      </c>
      <c r="EJ107" s="129" t="s">
        <v>591</v>
      </c>
      <c r="EK107" s="99"/>
      <c r="EL107" s="99"/>
      <c r="EM107" s="99"/>
      <c r="EN107" s="99"/>
      <c r="EO107" s="99"/>
      <c r="EP107" s="99"/>
      <c r="EQ107" s="99"/>
      <c r="ER107" s="99"/>
      <c r="ES107" s="99"/>
      <c r="ET107" s="99"/>
      <c r="EU107" s="99"/>
      <c r="EV107" s="99"/>
      <c r="EW107" s="99"/>
      <c r="EX107" s="99"/>
      <c r="EY107" s="99"/>
      <c r="EZ107" s="99"/>
      <c r="FA107" s="99"/>
      <c r="FB107" s="99"/>
      <c r="FC107" s="99"/>
      <c r="FD107" s="99"/>
      <c r="FE107" s="99"/>
      <c r="FF107" s="99"/>
      <c r="FG107" s="99"/>
      <c r="FH107" s="99"/>
      <c r="FI107" s="99"/>
    </row>
    <row r="108" spans="2:165">
      <c r="B108" s="99">
        <f>IF(Model!B38="",0,IF(ABS(Model!B38-Scratch!B38)&lt;1,1,0))</f>
        <v>1</v>
      </c>
      <c r="C108" s="99">
        <f ca="1">IF(Model!C38="",0,IF(ABS(Model!C38-Scratch!C38)&lt;1,1,0))</f>
        <v>1</v>
      </c>
      <c r="D108" s="129" t="s">
        <v>591</v>
      </c>
      <c r="E108" s="99">
        <f>IF(Model!E38="",0,IF(ABS(Model!E38-Scratch!E38)&lt;1,1,0))</f>
        <v>1</v>
      </c>
      <c r="F108" s="99">
        <f>IF(Model!F38="",0,IF(ABS(Model!F38-Scratch!F38)&lt;1,1,0))</f>
        <v>1</v>
      </c>
      <c r="G108" s="99">
        <f>IF(Model!G38="",0,IF(ABS(Model!G38-Scratch!G38)&lt;1,1,0))</f>
        <v>1</v>
      </c>
      <c r="H108" s="99">
        <f>IF(Model!H38="",0,IF(ABS(Model!H38-Scratch!H38)&lt;1,1,0))</f>
        <v>1</v>
      </c>
      <c r="I108" s="99">
        <f>IF(Model!I38=Scratch!I38,1,0)</f>
        <v>1</v>
      </c>
      <c r="J108" s="129" t="s">
        <v>591</v>
      </c>
      <c r="K108" s="99">
        <f>IF(Model!K38="",0,IF(ABS(Model!K38-Scratch!K38)&lt;1,1,0))</f>
        <v>1</v>
      </c>
      <c r="L108" s="99">
        <f>IF(Model!L38=Scratch!L38,1,0)</f>
        <v>1</v>
      </c>
      <c r="M108" s="99">
        <f>IFERROR(IF(Model!M38=Scratch!M38,1,0),0)</f>
        <v>1</v>
      </c>
      <c r="N108" s="99">
        <f>IFERROR(IF(Model!N38=Scratch!N38,1,0),0)</f>
        <v>1</v>
      </c>
      <c r="O108" s="99">
        <f>IFERROR(IF(Model!O38=Scratch!O38,1,0),0)</f>
        <v>1</v>
      </c>
      <c r="P108" s="99">
        <f>IFERROR(IF(Model!P38=Scratch!P38,1,0),0)</f>
        <v>1</v>
      </c>
      <c r="Q108" s="129" t="s">
        <v>591</v>
      </c>
      <c r="R108" s="99">
        <f>IF(Model!R38="",0,IF(ABS(Model!R38-Scratch!R38)&lt;1,1,0))</f>
        <v>1</v>
      </c>
      <c r="S108" s="99">
        <f>IF(Model!S38="",0,IF(ABS(Model!S38-Scratch!S38)&lt;1,1,0))</f>
        <v>1</v>
      </c>
      <c r="T108" s="99">
        <f>IF(Model!T38="",0,IF(ABS(Model!T38-Scratch!T38)&lt;1,1,0))</f>
        <v>1</v>
      </c>
      <c r="U108" s="99">
        <f>IF(Model!U38="",0,IF(ABS(Model!U38-Scratch!U38)&lt;1,1,0))</f>
        <v>1</v>
      </c>
      <c r="V108" s="99">
        <f>IF(Model!V38="",0,IF(ABS(Model!V38-Scratch!V38)&lt;1,1,0))</f>
        <v>1</v>
      </c>
      <c r="W108" s="129" t="s">
        <v>591</v>
      </c>
      <c r="X108" s="99">
        <f>IF(Model!X38="",0,IF(ABS(Model!X38-Scratch!X38)&lt;1,1,0))</f>
        <v>1</v>
      </c>
      <c r="Y108" s="99">
        <f>IF(Model!Y38="",0,IF(ABS(Model!Y38-Scratch!Y38)&lt;1,1,0))</f>
        <v>1</v>
      </c>
      <c r="Z108" s="99">
        <f>IF(Model!Z38="",0,IF(ABS(Model!Z38-Scratch!Z38)&lt;1,1,0))</f>
        <v>1</v>
      </c>
      <c r="AA108" s="99">
        <f>IF(Model!AA38="",0,IF(ABS(Model!AA38-Scratch!AA38)&lt;1,1,0))</f>
        <v>1</v>
      </c>
      <c r="AB108" s="99">
        <f>IF(Model!AB38="",0,IF(ABS(Model!AB38-Scratch!AB38)&lt;1,1,0))</f>
        <v>1</v>
      </c>
      <c r="AC108" s="129" t="s">
        <v>591</v>
      </c>
      <c r="AD108" s="129" t="s">
        <v>591</v>
      </c>
      <c r="AE108" s="99">
        <f>IF(Model!AE38="",0,IF(ABS(Model!AE38-Scratch!AE38)&lt;1,1,0))</f>
        <v>1</v>
      </c>
      <c r="AF108" s="99">
        <f>IF(Model!AF38="",0,IF(ABS(Model!AF38-Scratch!AF38)&lt;1,1,0))</f>
        <v>1</v>
      </c>
      <c r="AG108" s="99">
        <f>IF(Model!AG38="",0,IF(ABS(Model!AG38-Scratch!AG38)&lt;1,1,0))</f>
        <v>1</v>
      </c>
      <c r="AH108" s="99">
        <f>IF(Model!AH38="",0,IF(ABS(Model!AH38-Scratch!AH38)&lt;1,1,0))</f>
        <v>1</v>
      </c>
      <c r="AI108" s="99">
        <f>IF(Model!AI38="",0,IF(ABS(Model!AI38-Scratch!AI38)&lt;1,1,0))</f>
        <v>1</v>
      </c>
      <c r="AJ108" s="99">
        <f>IF(Model!AJ38="",0,IF(ABS(Model!AJ38-Scratch!AJ38)&lt;1,1,0))</f>
        <v>1</v>
      </c>
      <c r="AK108" s="99">
        <f>IF(Model!AK38="",0,IF(ABS(Model!AK38-Scratch!AK38)&lt;1,1,0))</f>
        <v>1</v>
      </c>
      <c r="AL108" s="99">
        <f>IF(Model!AL38="",0,IF(ABS(Model!AL38-Scratch!AL38)&lt;1,1,0))</f>
        <v>1</v>
      </c>
      <c r="AM108" s="99">
        <f>IF(Model!AM38="",0,IF(ABS(Model!AM38-Scratch!AM38)&lt;1,1,0))</f>
        <v>1</v>
      </c>
      <c r="AN108" s="99">
        <f>IF(Model!AN38="",0,IF(ABS(Model!AN38-Scratch!AN38)&lt;1,1,0))</f>
        <v>1</v>
      </c>
      <c r="AO108" s="99">
        <f>IF(Model!AO38="",0,IF(ABS(Model!AO38-Scratch!AO38)&lt;1,1,0))</f>
        <v>1</v>
      </c>
      <c r="AP108" s="99">
        <f>IF(Model!AP38="",0,IF(ABS(Model!AP38-Scratch!AP38)&lt;1,1,0))</f>
        <v>1</v>
      </c>
      <c r="AQ108" s="99">
        <f>IF(Model!AQ38="",0,IF(ABS(Model!AQ38-Scratch!AQ38)&lt;1,1,0))</f>
        <v>1</v>
      </c>
      <c r="AR108" s="99">
        <f>IF(Model!AR38="",0,IF(ABS(Model!AR38-Scratch!AR38)&lt;1,1,0))</f>
        <v>1</v>
      </c>
      <c r="AS108" s="99">
        <f>IF(Model!AS38="",0,IF(ABS(Model!AS38-Scratch!AS38)&lt;1,1,0))</f>
        <v>1</v>
      </c>
      <c r="AT108" s="99">
        <f>IF(Model!AT38="",0,IF(ABS(Model!AT38-Scratch!AT38)&lt;1,1,0))</f>
        <v>1</v>
      </c>
      <c r="AU108" s="99">
        <f>IF(Model!AU38="",0,IF(ABS(Model!AU38-Scratch!AU38)&lt;1,1,0))</f>
        <v>1</v>
      </c>
      <c r="AV108" s="99">
        <f>IF(Model!AV38="",0,IF(ABS(Model!AV38-Scratch!AV38)&lt;1,1,0))</f>
        <v>1</v>
      </c>
      <c r="AW108" s="99">
        <f>IF(Model!AW38="",0,IF(ABS(Model!AW38-Scratch!AW38)&lt;1,1,0))</f>
        <v>1</v>
      </c>
      <c r="AX108" s="99">
        <f>IF(Model!AX38="",0,IF(ABS(Model!AX38-Scratch!AX38)&lt;1,1,0))</f>
        <v>1</v>
      </c>
      <c r="AY108" s="99">
        <f>IF(Model!AY38="",0,IF(ABS(Model!AY38-Scratch!AY38)&lt;1,1,0))</f>
        <v>1</v>
      </c>
      <c r="AZ108" s="99">
        <f>IF(Model!AZ38="",0,IF(ABS(Model!AZ38-Scratch!AZ38)&lt;1,1,0))</f>
        <v>1</v>
      </c>
      <c r="BA108" s="99">
        <f>IF(Model!BA38="",0,IF(ABS(Model!BA38-Scratch!BA38)&lt;1,1,0))</f>
        <v>1</v>
      </c>
      <c r="BB108" s="99">
        <f>IF(Model!BB38="",0,IF(ABS(Model!BB38-Scratch!BB38)&lt;1,1,0))</f>
        <v>1</v>
      </c>
      <c r="BC108" s="99">
        <f>IF(Model!BC38="",0,IF(ABS(Model!BC38-Scratch!BC38)&lt;1,1,0))</f>
        <v>1</v>
      </c>
      <c r="BD108" s="99">
        <f>IF(Model!BD38="",0,IF(ABS(Model!BD38-Scratch!BD38)&lt;1,1,0))</f>
        <v>0</v>
      </c>
      <c r="BE108" s="99">
        <f>IF(Model!BE38="",0,IF(ABS(Model!BE38-Scratch!BE38)&lt;1,1,0))</f>
        <v>1</v>
      </c>
      <c r="BF108" s="129" t="s">
        <v>591</v>
      </c>
      <c r="BG108" s="129" t="s">
        <v>591</v>
      </c>
      <c r="BH108" s="99">
        <f>IF(Model!BH38="",0,IF(ABS(Model!BH38-Scratch!BH38)&lt;1,1,0))</f>
        <v>1</v>
      </c>
      <c r="BI108" s="99">
        <f>IF(Model!BI38="",0,IF(ABS(Model!BI38-Scratch!BI38)&lt;1,1,0))</f>
        <v>1</v>
      </c>
      <c r="BJ108" s="99">
        <f>IF(Model!BJ38="",0,IF(ABS(Model!BJ38-Scratch!BJ38)&lt;1,1,0))</f>
        <v>1</v>
      </c>
      <c r="BK108" s="99">
        <f>IF(Model!BK38="",0,IF(ABS(Model!BK38-Scratch!BK38)&lt;1,1,0))</f>
        <v>1</v>
      </c>
      <c r="BL108" s="99">
        <f>IF(Model!BL38="",0,IF(ABS(Model!BL38-Scratch!BL38)&lt;1,1,0))</f>
        <v>1</v>
      </c>
      <c r="BM108" s="99">
        <f>IF(Model!BM38="",0,IF(ABS(Model!BM38-Scratch!BM38)&lt;1,1,0))</f>
        <v>1</v>
      </c>
      <c r="BN108" s="99">
        <f>IF(Model!BN38="",0,IF(ABS(Model!BN38-Scratch!BN38)&lt;1,1,0))</f>
        <v>1</v>
      </c>
      <c r="BO108" s="99">
        <f>IF(Model!BO38="",0,IF(ABS(Model!BO38-Scratch!BO38)&lt;1,1,0))</f>
        <v>1</v>
      </c>
      <c r="BP108" s="99">
        <f>IF(Model!BP38="",0,IF(ABS(Model!BP38-Scratch!BP38)&lt;1,1,0))</f>
        <v>1</v>
      </c>
      <c r="BQ108" s="99">
        <f>IF(Model!BQ38="",0,IF(ABS(Model!BQ38-Scratch!BQ38)&lt;1,1,0))</f>
        <v>1</v>
      </c>
      <c r="BR108" s="99">
        <f>IF(Model!BR38="",0,IF(ABS(Model!BR38-Scratch!BR38)&lt;1,1,0))</f>
        <v>1</v>
      </c>
      <c r="BS108" s="99">
        <f>IF(Model!BS38="",0,IF(ABS(Model!BS38-Scratch!BS38)&lt;1,1,0))</f>
        <v>1</v>
      </c>
      <c r="BT108" s="99">
        <f>IF(Model!BT38="",0,IF(ABS(Model!BT38-Scratch!BT38)&lt;1,1,0))</f>
        <v>1</v>
      </c>
      <c r="BU108" s="99">
        <f>IF(Model!BU38="",0,IF(ABS(Model!BU38-Scratch!BU38)&lt;1,1,0))</f>
        <v>1</v>
      </c>
      <c r="BV108" s="99">
        <f>IF(Model!BV38="",0,IF(ABS(Model!BV38-Scratch!BV38)&lt;1,1,0))</f>
        <v>1</v>
      </c>
      <c r="BW108" s="99">
        <f>IF(Model!BW38="",0,IF(ABS(Model!BW38-Scratch!BW38)&lt;1,1,0))</f>
        <v>1</v>
      </c>
      <c r="BX108" s="99">
        <f>IF(Model!BX38="",0,IF(ABS(Model!BX38-Scratch!BX38)&lt;1,1,0))</f>
        <v>1</v>
      </c>
      <c r="BY108" s="99">
        <f>IF(Model!BY38="",0,IF(ABS(Model!BY38-Scratch!BY38)&lt;1,1,0))</f>
        <v>1</v>
      </c>
      <c r="BZ108" s="99">
        <f>IF(Model!BZ38="",0,IF(ABS(Model!BZ38-Scratch!BZ38)&lt;1,1,0))</f>
        <v>1</v>
      </c>
      <c r="CA108" s="99">
        <f>IF(Model!CA38="",0,IF(ABS(Model!CA38-Scratch!CA38)&lt;1,1,0))</f>
        <v>1</v>
      </c>
      <c r="CB108" s="99">
        <f>IF(Model!CB38="",0,IF(ABS(Model!CB38-Scratch!CB38)&lt;1,1,0))</f>
        <v>1</v>
      </c>
      <c r="CC108" s="99">
        <f>IF(Model!CC38="",0,IF(ABS(Model!CC38-Scratch!CC38)&lt;1,1,0))</f>
        <v>1</v>
      </c>
      <c r="CD108" s="99">
        <f>IF(Model!CD38="",0,IF(ABS(Model!CD38-Scratch!CD38)&lt;1,1,0))</f>
        <v>1</v>
      </c>
      <c r="CE108" s="99">
        <f>IF(Model!CE38="",0,IF(ABS(Model!CE38-Scratch!CE38)&lt;1,1,0))</f>
        <v>1</v>
      </c>
      <c r="CF108" s="99">
        <f>IF(Model!CF38="",0,IF(ABS(Model!CF38-Scratch!CF38)&lt;1,1,0))</f>
        <v>1</v>
      </c>
      <c r="CG108" s="129" t="s">
        <v>591</v>
      </c>
      <c r="CH108" s="129" t="s">
        <v>591</v>
      </c>
      <c r="CI108" s="99">
        <f>IF(Model!CI38="",0,IF(ABS(Model!CI38-Scratch!CI38)&lt;1,1,0))</f>
        <v>1</v>
      </c>
      <c r="CJ108" s="99">
        <f>IF(Model!CJ38="",0,IF(ABS(Model!CJ38-Scratch!CJ38)&lt;1,1,0))</f>
        <v>1</v>
      </c>
      <c r="CK108" s="99">
        <f>IF(Model!CK38="",0,IF(ABS(Model!CK38-Scratch!CK38)&lt;1,1,0))</f>
        <v>1</v>
      </c>
      <c r="CL108" s="99">
        <f>IF(Model!CL38="",0,IF(ABS(Model!CL38-Scratch!CL38)&lt;1,1,0))</f>
        <v>1</v>
      </c>
      <c r="CM108" s="99">
        <f>IF(Model!CM38="",0,IF(ABS(Model!CM38-Scratch!CM38)&lt;1,1,0))</f>
        <v>1</v>
      </c>
      <c r="CN108" s="99">
        <f>IF(Model!CN38="",0,IF(ABS(Model!CN38-Scratch!CN38)&lt;1,1,0))</f>
        <v>1</v>
      </c>
      <c r="CO108" s="99">
        <f>IF(Model!CO38="",0,IF(ABS(Model!CO38-Scratch!CO38)&lt;1,1,0))</f>
        <v>1</v>
      </c>
      <c r="CP108" s="99">
        <f>IF(Model!CP38="",0,IF(ABS(Model!CP38-Scratch!CP38)&lt;1,1,0))</f>
        <v>1</v>
      </c>
      <c r="CQ108" s="99">
        <f>IF(Model!CQ38="",0,IF(ABS(Model!CQ38-Scratch!CQ38)&lt;1,1,0))</f>
        <v>1</v>
      </c>
      <c r="CR108" s="99">
        <f>IF(Model!CR38="",0,IF(ABS(Model!CR38-Scratch!CR38)&lt;1,1,0))</f>
        <v>1</v>
      </c>
      <c r="CS108" s="99">
        <f>IF(Model!CS38="",0,IF(ABS(Model!CS38-Scratch!CS38)&lt;1,1,0))</f>
        <v>1</v>
      </c>
      <c r="CT108" s="99">
        <f>IF(Model!CT38="",0,IF(ABS(Model!CT38-Scratch!CT38)&lt;1,1,0))</f>
        <v>1</v>
      </c>
      <c r="CU108" s="99">
        <f>IF(Model!CU38="",0,IF(ABS(Model!CU38-Scratch!CU38)&lt;1,1,0))</f>
        <v>1</v>
      </c>
      <c r="CV108" s="99">
        <f>IF(Model!CV38="",0,IF(ABS(Model!CV38-Scratch!CV38)&lt;1,1,0))</f>
        <v>1</v>
      </c>
      <c r="CW108" s="99">
        <f>IF(Model!CW38="",0,IF(ABS(Model!CW38-Scratch!CW38)&lt;1,1,0))</f>
        <v>1</v>
      </c>
      <c r="CX108" s="99">
        <f>IF(Model!CX38="",0,IF(ABS(Model!CX38-Scratch!CX38)&lt;1,1,0))</f>
        <v>1</v>
      </c>
      <c r="CY108" s="99">
        <f>IF(Model!CY38="",0,IF(ABS(Model!CY38-Scratch!CY38)&lt;1,1,0))</f>
        <v>1</v>
      </c>
      <c r="CZ108" s="99">
        <f>IF(Model!CZ38="",0,IF(ABS(Model!CZ38-Scratch!CZ38)&lt;1,1,0))</f>
        <v>1</v>
      </c>
      <c r="DA108" s="99">
        <f>IF(Model!DA38="",0,IF(ABS(Model!DA38-Scratch!DA38)&lt;1,1,0))</f>
        <v>1</v>
      </c>
      <c r="DB108" s="99">
        <f>IF(Model!DB38="",0,IF(ABS(Model!DB38-Scratch!DB38)&lt;1,1,0))</f>
        <v>1</v>
      </c>
      <c r="DC108" s="99">
        <f>IF(Model!DC38="",0,IF(ABS(Model!DC38-Scratch!DC38)&lt;1,1,0))</f>
        <v>1</v>
      </c>
      <c r="DD108" s="99">
        <f>IF(Model!DD38="",0,IF(ABS(Model!DD38-Scratch!DD38)&lt;1,1,0))</f>
        <v>1</v>
      </c>
      <c r="DE108" s="99">
        <f>IF(Model!DE38="",0,IF(ABS(Model!DE38-Scratch!DE38)&lt;1,1,0))</f>
        <v>1</v>
      </c>
      <c r="DF108" s="99">
        <f>IF(Model!DF38="",0,IF(ABS(Model!DF38-Scratch!DF38)&lt;1,1,0))</f>
        <v>1</v>
      </c>
      <c r="DG108" s="99">
        <f>IF(Model!DG38="",0,IF(ABS(Model!DG38-Scratch!DG38)&lt;1,1,0))</f>
        <v>1</v>
      </c>
      <c r="DH108" s="129" t="s">
        <v>591</v>
      </c>
      <c r="DI108" s="129" t="s">
        <v>591</v>
      </c>
      <c r="DJ108" s="99">
        <f>IF(Model!DJ38="",0,IF(ABS(Model!DJ38-Scratch!DJ38)&lt;1,1,0))</f>
        <v>1</v>
      </c>
      <c r="DK108" s="99">
        <f>IF(Model!DK38="",0,IF(ABS(Model!DK38-Scratch!DK38)&lt;1,1,0))</f>
        <v>1</v>
      </c>
      <c r="DL108" s="99">
        <f>IF(Model!DL38="",0,IF(ABS(Model!DL38-Scratch!DL38)&lt;1,1,0))</f>
        <v>1</v>
      </c>
      <c r="DM108" s="99">
        <f>IF(Model!DM38="",0,IF(ABS(Model!DM38-Scratch!DM38)&lt;1,1,0))</f>
        <v>1</v>
      </c>
      <c r="DN108" s="99">
        <f>IF(Model!DN38="",0,IF(ABS(Model!DN38-Scratch!DN38)&lt;1,1,0))</f>
        <v>1</v>
      </c>
      <c r="DO108" s="99">
        <f>IF(Model!DO38="",0,IF(ABS(Model!DO38-Scratch!DO38)&lt;1,1,0))</f>
        <v>1</v>
      </c>
      <c r="DP108" s="99">
        <f>IF(Model!DP38="",0,IF(ABS(Model!DP38-Scratch!DP38)&lt;1,1,0))</f>
        <v>1</v>
      </c>
      <c r="DQ108" s="99">
        <f>IF(Model!DQ38="",0,IF(ABS(Model!DQ38-Scratch!DQ38)&lt;1,1,0))</f>
        <v>1</v>
      </c>
      <c r="DR108" s="99">
        <f>IF(Model!DR38="",0,IF(ABS(Model!DR38-Scratch!DR38)&lt;1,1,0))</f>
        <v>1</v>
      </c>
      <c r="DS108" s="99">
        <f>IF(Model!DS38="",0,IF(ABS(Model!DS38-Scratch!DS38)&lt;1,1,0))</f>
        <v>1</v>
      </c>
      <c r="DT108" s="99">
        <f>IF(Model!DT38="",0,IF(ABS(Model!DT38-Scratch!DT38)&lt;1,1,0))</f>
        <v>1</v>
      </c>
      <c r="DU108" s="99">
        <f>IF(Model!DU38="",0,IF(ABS(Model!DU38-Scratch!DU38)&lt;1,1,0))</f>
        <v>1</v>
      </c>
      <c r="DV108" s="99">
        <f>IF(Model!DV38="",0,IF(ABS(Model!DV38-Scratch!DV38)&lt;1,1,0))</f>
        <v>1</v>
      </c>
      <c r="DW108" s="99">
        <f>IF(Model!DW38="",0,IF(ABS(Model!DW38-Scratch!DW38)&lt;1,1,0))</f>
        <v>1</v>
      </c>
      <c r="DX108" s="99">
        <f>IF(Model!DX38="",0,IF(ABS(Model!DX38-Scratch!DX38)&lt;1,1,0))</f>
        <v>1</v>
      </c>
      <c r="DY108" s="99">
        <f>IF(Model!DY38="",0,IF(ABS(Model!DY38-Scratch!DY38)&lt;1,1,0))</f>
        <v>1</v>
      </c>
      <c r="DZ108" s="99">
        <f>IF(Model!DZ38="",0,IF(ABS(Model!DZ38-Scratch!DZ38)&lt;1,1,0))</f>
        <v>1</v>
      </c>
      <c r="EA108" s="99">
        <f>IF(Model!EA38="",0,IF(ABS(Model!EA38-Scratch!EA38)&lt;1,1,0))</f>
        <v>1</v>
      </c>
      <c r="EB108" s="99">
        <f>IF(Model!EB38="",0,IF(ABS(Model!EB38-Scratch!EB38)&lt;1,1,0))</f>
        <v>1</v>
      </c>
      <c r="EC108" s="99">
        <f>IF(Model!EC38="",0,IF(ABS(Model!EC38-Scratch!EC38)&lt;1,1,0))</f>
        <v>1</v>
      </c>
      <c r="ED108" s="99">
        <f>IF(Model!ED38="",0,IF(ABS(Model!ED38-Scratch!ED38)&lt;1,1,0))</f>
        <v>1</v>
      </c>
      <c r="EE108" s="99">
        <f>IF(Model!EE38="",0,IF(ABS(Model!EE38-Scratch!EE38)&lt;1,1,0))</f>
        <v>1</v>
      </c>
      <c r="EF108" s="99">
        <f>IF(Model!EF38="",0,IF(ABS(Model!EF38-Scratch!EF38)&lt;1,1,0))</f>
        <v>1</v>
      </c>
      <c r="EG108" s="99">
        <f>IF(Model!EG38="",0,IF(ABS(Model!EG38-Scratch!EG38)&lt;1,1,0))</f>
        <v>1</v>
      </c>
      <c r="EH108" s="99">
        <f>IF(Model!EH38="",0,IF(ABS(Model!EH38-Scratch!EH38)&lt;1,1,0))</f>
        <v>1</v>
      </c>
      <c r="EI108" s="129" t="s">
        <v>591</v>
      </c>
      <c r="EJ108" s="129" t="s">
        <v>591</v>
      </c>
      <c r="EK108" s="99"/>
      <c r="EL108" s="99"/>
      <c r="EM108" s="99"/>
      <c r="EN108" s="99"/>
      <c r="EO108" s="99"/>
      <c r="EP108" s="99"/>
      <c r="EQ108" s="99"/>
      <c r="ER108" s="99"/>
      <c r="ES108" s="99"/>
      <c r="ET108" s="99"/>
      <c r="EU108" s="99"/>
      <c r="EV108" s="99"/>
      <c r="EW108" s="99"/>
      <c r="EX108" s="99"/>
      <c r="EY108" s="99"/>
      <c r="EZ108" s="99"/>
      <c r="FA108" s="99"/>
      <c r="FB108" s="99"/>
      <c r="FC108" s="99"/>
      <c r="FD108" s="99"/>
      <c r="FE108" s="99"/>
      <c r="FF108" s="99"/>
      <c r="FG108" s="99"/>
      <c r="FH108" s="99"/>
      <c r="FI108" s="99"/>
    </row>
    <row r="109" spans="2:165">
      <c r="B109" s="99">
        <f>IF(Model!B39="",0,IF(ABS(Model!B39-Scratch!B39)&lt;1,1,0))</f>
        <v>1</v>
      </c>
      <c r="C109" s="99">
        <f ca="1">IF(Model!C39="",0,IF(ABS(Model!C39-Scratch!C39)&lt;1,1,0))</f>
        <v>1</v>
      </c>
      <c r="D109" s="129" t="s">
        <v>591</v>
      </c>
      <c r="E109" s="99">
        <f>IF(Model!E39="",0,IF(ABS(Model!E39-Scratch!E39)&lt;1,1,0))</f>
        <v>1</v>
      </c>
      <c r="F109" s="99">
        <f>IF(Model!F39="",0,IF(ABS(Model!F39-Scratch!F39)&lt;1,1,0))</f>
        <v>1</v>
      </c>
      <c r="G109" s="99">
        <f>IF(Model!G39="",0,IF(ABS(Model!G39-Scratch!G39)&lt;1,1,0))</f>
        <v>1</v>
      </c>
      <c r="H109" s="99">
        <f>IF(Model!H39="",0,IF(ABS(Model!H39-Scratch!H39)&lt;1,1,0))</f>
        <v>1</v>
      </c>
      <c r="I109" s="99">
        <f>IF(Model!I39=Scratch!I39,1,0)</f>
        <v>1</v>
      </c>
      <c r="J109" s="129" t="s">
        <v>591</v>
      </c>
      <c r="K109" s="99">
        <f>IF(Model!K39="",0,IF(ABS(Model!K39-Scratch!K39)&lt;1,1,0))</f>
        <v>1</v>
      </c>
      <c r="L109" s="99">
        <f>IF(Model!L39=Scratch!L39,1,0)</f>
        <v>1</v>
      </c>
      <c r="M109" s="99">
        <f>IFERROR(IF(Model!M39=Scratch!M39,1,0),0)</f>
        <v>1</v>
      </c>
      <c r="N109" s="99">
        <f>IFERROR(IF(Model!N39=Scratch!N39,1,0),0)</f>
        <v>1</v>
      </c>
      <c r="O109" s="99">
        <f>IFERROR(IF(Model!O39=Scratch!O39,1,0),0)</f>
        <v>1</v>
      </c>
      <c r="P109" s="99">
        <f>IFERROR(IF(Model!P39=Scratch!P39,1,0),0)</f>
        <v>1</v>
      </c>
      <c r="Q109" s="129" t="s">
        <v>591</v>
      </c>
      <c r="R109" s="99">
        <f>IF(Model!R39="",0,IF(ABS(Model!R39-Scratch!R39)&lt;1,1,0))</f>
        <v>1</v>
      </c>
      <c r="S109" s="99">
        <f>IF(Model!S39="",0,IF(ABS(Model!S39-Scratch!S39)&lt;1,1,0))</f>
        <v>1</v>
      </c>
      <c r="T109" s="99">
        <f>IF(Model!T39="",0,IF(ABS(Model!T39-Scratch!T39)&lt;1,1,0))</f>
        <v>1</v>
      </c>
      <c r="U109" s="99">
        <f>IF(Model!U39="",0,IF(ABS(Model!U39-Scratch!U39)&lt;1,1,0))</f>
        <v>1</v>
      </c>
      <c r="V109" s="99">
        <f>IF(Model!V39="",0,IF(ABS(Model!V39-Scratch!V39)&lt;1,1,0))</f>
        <v>1</v>
      </c>
      <c r="W109" s="129" t="s">
        <v>591</v>
      </c>
      <c r="X109" s="99">
        <f>IF(Model!X39="",0,IF(ABS(Model!X39-Scratch!X39)&lt;1,1,0))</f>
        <v>1</v>
      </c>
      <c r="Y109" s="99">
        <f>IF(Model!Y39="",0,IF(ABS(Model!Y39-Scratch!Y39)&lt;1,1,0))</f>
        <v>1</v>
      </c>
      <c r="Z109" s="99">
        <f>IF(Model!Z39="",0,IF(ABS(Model!Z39-Scratch!Z39)&lt;1,1,0))</f>
        <v>1</v>
      </c>
      <c r="AA109" s="99">
        <f>IF(Model!AA39="",0,IF(ABS(Model!AA39-Scratch!AA39)&lt;1,1,0))</f>
        <v>1</v>
      </c>
      <c r="AB109" s="99">
        <f>IF(Model!AB39="",0,IF(ABS(Model!AB39-Scratch!AB39)&lt;1,1,0))</f>
        <v>1</v>
      </c>
      <c r="AC109" s="129" t="s">
        <v>591</v>
      </c>
      <c r="AD109" s="129" t="s">
        <v>591</v>
      </c>
      <c r="AE109" s="99">
        <f>IF(Model!AE39="",0,IF(ABS(Model!AE39-Scratch!AE39)&lt;1,1,0))</f>
        <v>1</v>
      </c>
      <c r="AF109" s="99">
        <f>IF(Model!AF39="",0,IF(ABS(Model!AF39-Scratch!AF39)&lt;1,1,0))</f>
        <v>1</v>
      </c>
      <c r="AG109" s="99">
        <f>IF(Model!AG39="",0,IF(ABS(Model!AG39-Scratch!AG39)&lt;1,1,0))</f>
        <v>1</v>
      </c>
      <c r="AH109" s="99">
        <f>IF(Model!AH39="",0,IF(ABS(Model!AH39-Scratch!AH39)&lt;1,1,0))</f>
        <v>1</v>
      </c>
      <c r="AI109" s="99">
        <f>IF(Model!AI39="",0,IF(ABS(Model!AI39-Scratch!AI39)&lt;1,1,0))</f>
        <v>1</v>
      </c>
      <c r="AJ109" s="99">
        <f>IF(Model!AJ39="",0,IF(ABS(Model!AJ39-Scratch!AJ39)&lt;1,1,0))</f>
        <v>1</v>
      </c>
      <c r="AK109" s="99">
        <f>IF(Model!AK39="",0,IF(ABS(Model!AK39-Scratch!AK39)&lt;1,1,0))</f>
        <v>1</v>
      </c>
      <c r="AL109" s="99">
        <f>IF(Model!AL39="",0,IF(ABS(Model!AL39-Scratch!AL39)&lt;1,1,0))</f>
        <v>1</v>
      </c>
      <c r="AM109" s="99">
        <f>IF(Model!AM39="",0,IF(ABS(Model!AM39-Scratch!AM39)&lt;1,1,0))</f>
        <v>1</v>
      </c>
      <c r="AN109" s="99">
        <f>IF(Model!AN39="",0,IF(ABS(Model!AN39-Scratch!AN39)&lt;1,1,0))</f>
        <v>1</v>
      </c>
      <c r="AO109" s="99">
        <f>IF(Model!AO39="",0,IF(ABS(Model!AO39-Scratch!AO39)&lt;1,1,0))</f>
        <v>1</v>
      </c>
      <c r="AP109" s="99">
        <f>IF(Model!AP39="",0,IF(ABS(Model!AP39-Scratch!AP39)&lt;1,1,0))</f>
        <v>1</v>
      </c>
      <c r="AQ109" s="99">
        <f>IF(Model!AQ39="",0,IF(ABS(Model!AQ39-Scratch!AQ39)&lt;1,1,0))</f>
        <v>1</v>
      </c>
      <c r="AR109" s="99">
        <f>IF(Model!AR39="",0,IF(ABS(Model!AR39-Scratch!AR39)&lt;1,1,0))</f>
        <v>1</v>
      </c>
      <c r="AS109" s="99">
        <f>IF(Model!AS39="",0,IF(ABS(Model!AS39-Scratch!AS39)&lt;1,1,0))</f>
        <v>1</v>
      </c>
      <c r="AT109" s="99">
        <f>IF(Model!AT39="",0,IF(ABS(Model!AT39-Scratch!AT39)&lt;1,1,0))</f>
        <v>1</v>
      </c>
      <c r="AU109" s="99">
        <f>IF(Model!AU39="",0,IF(ABS(Model!AU39-Scratch!AU39)&lt;1,1,0))</f>
        <v>1</v>
      </c>
      <c r="AV109" s="99">
        <f>IF(Model!AV39="",0,IF(ABS(Model!AV39-Scratch!AV39)&lt;1,1,0))</f>
        <v>1</v>
      </c>
      <c r="AW109" s="99">
        <f>IF(Model!AW39="",0,IF(ABS(Model!AW39-Scratch!AW39)&lt;1,1,0))</f>
        <v>1</v>
      </c>
      <c r="AX109" s="99">
        <f>IF(Model!AX39="",0,IF(ABS(Model!AX39-Scratch!AX39)&lt;1,1,0))</f>
        <v>1</v>
      </c>
      <c r="AY109" s="99">
        <f>IF(Model!AY39="",0,IF(ABS(Model!AY39-Scratch!AY39)&lt;1,1,0))</f>
        <v>1</v>
      </c>
      <c r="AZ109" s="99">
        <f>IF(Model!AZ39="",0,IF(ABS(Model!AZ39-Scratch!AZ39)&lt;1,1,0))</f>
        <v>1</v>
      </c>
      <c r="BA109" s="99">
        <f>IF(Model!BA39="",0,IF(ABS(Model!BA39-Scratch!BA39)&lt;1,1,0))</f>
        <v>1</v>
      </c>
      <c r="BB109" s="99">
        <f>IF(Model!BB39="",0,IF(ABS(Model!BB39-Scratch!BB39)&lt;1,1,0))</f>
        <v>1</v>
      </c>
      <c r="BC109" s="99">
        <f>IF(Model!BC39="",0,IF(ABS(Model!BC39-Scratch!BC39)&lt;1,1,0))</f>
        <v>1</v>
      </c>
      <c r="BD109" s="99">
        <f>IF(Model!BD39="",0,IF(ABS(Model!BD39-Scratch!BD39)&lt;1,1,0))</f>
        <v>0</v>
      </c>
      <c r="BE109" s="99">
        <f>IF(Model!BE39="",0,IF(ABS(Model!BE39-Scratch!BE39)&lt;1,1,0))</f>
        <v>1</v>
      </c>
      <c r="BF109" s="129" t="s">
        <v>591</v>
      </c>
      <c r="BG109" s="129" t="s">
        <v>591</v>
      </c>
      <c r="BH109" s="99">
        <f>IF(Model!BH39="",0,IF(ABS(Model!BH39-Scratch!BH39)&lt;1,1,0))</f>
        <v>1</v>
      </c>
      <c r="BI109" s="99">
        <f>IF(Model!BI39="",0,IF(ABS(Model!BI39-Scratch!BI39)&lt;1,1,0))</f>
        <v>1</v>
      </c>
      <c r="BJ109" s="99">
        <f>IF(Model!BJ39="",0,IF(ABS(Model!BJ39-Scratch!BJ39)&lt;1,1,0))</f>
        <v>1</v>
      </c>
      <c r="BK109" s="99">
        <f>IF(Model!BK39="",0,IF(ABS(Model!BK39-Scratch!BK39)&lt;1,1,0))</f>
        <v>1</v>
      </c>
      <c r="BL109" s="99">
        <f>IF(Model!BL39="",0,IF(ABS(Model!BL39-Scratch!BL39)&lt;1,1,0))</f>
        <v>1</v>
      </c>
      <c r="BM109" s="99">
        <f>IF(Model!BM39="",0,IF(ABS(Model!BM39-Scratch!BM39)&lt;1,1,0))</f>
        <v>1</v>
      </c>
      <c r="BN109" s="99">
        <f>IF(Model!BN39="",0,IF(ABS(Model!BN39-Scratch!BN39)&lt;1,1,0))</f>
        <v>1</v>
      </c>
      <c r="BO109" s="99">
        <f>IF(Model!BO39="",0,IF(ABS(Model!BO39-Scratch!BO39)&lt;1,1,0))</f>
        <v>1</v>
      </c>
      <c r="BP109" s="99">
        <f>IF(Model!BP39="",0,IF(ABS(Model!BP39-Scratch!BP39)&lt;1,1,0))</f>
        <v>1</v>
      </c>
      <c r="BQ109" s="99">
        <f>IF(Model!BQ39="",0,IF(ABS(Model!BQ39-Scratch!BQ39)&lt;1,1,0))</f>
        <v>1</v>
      </c>
      <c r="BR109" s="99">
        <f>IF(Model!BR39="",0,IF(ABS(Model!BR39-Scratch!BR39)&lt;1,1,0))</f>
        <v>1</v>
      </c>
      <c r="BS109" s="99">
        <f>IF(Model!BS39="",0,IF(ABS(Model!BS39-Scratch!BS39)&lt;1,1,0))</f>
        <v>1</v>
      </c>
      <c r="BT109" s="99">
        <f>IF(Model!BT39="",0,IF(ABS(Model!BT39-Scratch!BT39)&lt;1,1,0))</f>
        <v>1</v>
      </c>
      <c r="BU109" s="99">
        <f>IF(Model!BU39="",0,IF(ABS(Model!BU39-Scratch!BU39)&lt;1,1,0))</f>
        <v>1</v>
      </c>
      <c r="BV109" s="99">
        <f>IF(Model!BV39="",0,IF(ABS(Model!BV39-Scratch!BV39)&lt;1,1,0))</f>
        <v>1</v>
      </c>
      <c r="BW109" s="99">
        <f>IF(Model!BW39="",0,IF(ABS(Model!BW39-Scratch!BW39)&lt;1,1,0))</f>
        <v>1</v>
      </c>
      <c r="BX109" s="99">
        <f>IF(Model!BX39="",0,IF(ABS(Model!BX39-Scratch!BX39)&lt;1,1,0))</f>
        <v>1</v>
      </c>
      <c r="BY109" s="99">
        <f>IF(Model!BY39="",0,IF(ABS(Model!BY39-Scratch!BY39)&lt;1,1,0))</f>
        <v>1</v>
      </c>
      <c r="BZ109" s="99">
        <f>IF(Model!BZ39="",0,IF(ABS(Model!BZ39-Scratch!BZ39)&lt;1,1,0))</f>
        <v>1</v>
      </c>
      <c r="CA109" s="99">
        <f>IF(Model!CA39="",0,IF(ABS(Model!CA39-Scratch!CA39)&lt;1,1,0))</f>
        <v>1</v>
      </c>
      <c r="CB109" s="99">
        <f>IF(Model!CB39="",0,IF(ABS(Model!CB39-Scratch!CB39)&lt;1,1,0))</f>
        <v>1</v>
      </c>
      <c r="CC109" s="99">
        <f>IF(Model!CC39="",0,IF(ABS(Model!CC39-Scratch!CC39)&lt;1,1,0))</f>
        <v>1</v>
      </c>
      <c r="CD109" s="99">
        <f>IF(Model!CD39="",0,IF(ABS(Model!CD39-Scratch!CD39)&lt;1,1,0))</f>
        <v>1</v>
      </c>
      <c r="CE109" s="99">
        <f>IF(Model!CE39="",0,IF(ABS(Model!CE39-Scratch!CE39)&lt;1,1,0))</f>
        <v>1</v>
      </c>
      <c r="CF109" s="99">
        <f>IF(Model!CF39="",0,IF(ABS(Model!CF39-Scratch!CF39)&lt;1,1,0))</f>
        <v>1</v>
      </c>
      <c r="CG109" s="129" t="s">
        <v>591</v>
      </c>
      <c r="CH109" s="129" t="s">
        <v>591</v>
      </c>
      <c r="CI109" s="99">
        <f>IF(Model!CI39="",0,IF(ABS(Model!CI39-Scratch!CI39)&lt;1,1,0))</f>
        <v>1</v>
      </c>
      <c r="CJ109" s="99">
        <f>IF(Model!CJ39="",0,IF(ABS(Model!CJ39-Scratch!CJ39)&lt;1,1,0))</f>
        <v>1</v>
      </c>
      <c r="CK109" s="99">
        <f>IF(Model!CK39="",0,IF(ABS(Model!CK39-Scratch!CK39)&lt;1,1,0))</f>
        <v>1</v>
      </c>
      <c r="CL109" s="99">
        <f>IF(Model!CL39="",0,IF(ABS(Model!CL39-Scratch!CL39)&lt;1,1,0))</f>
        <v>1</v>
      </c>
      <c r="CM109" s="99">
        <f>IF(Model!CM39="",0,IF(ABS(Model!CM39-Scratch!CM39)&lt;1,1,0))</f>
        <v>1</v>
      </c>
      <c r="CN109" s="99">
        <f>IF(Model!CN39="",0,IF(ABS(Model!CN39-Scratch!CN39)&lt;1,1,0))</f>
        <v>1</v>
      </c>
      <c r="CO109" s="99">
        <f>IF(Model!CO39="",0,IF(ABS(Model!CO39-Scratch!CO39)&lt;1,1,0))</f>
        <v>1</v>
      </c>
      <c r="CP109" s="99">
        <f>IF(Model!CP39="",0,IF(ABS(Model!CP39-Scratch!CP39)&lt;1,1,0))</f>
        <v>1</v>
      </c>
      <c r="CQ109" s="99">
        <f>IF(Model!CQ39="",0,IF(ABS(Model!CQ39-Scratch!CQ39)&lt;1,1,0))</f>
        <v>1</v>
      </c>
      <c r="CR109" s="99">
        <f>IF(Model!CR39="",0,IF(ABS(Model!CR39-Scratch!CR39)&lt;1,1,0))</f>
        <v>1</v>
      </c>
      <c r="CS109" s="99">
        <f>IF(Model!CS39="",0,IF(ABS(Model!CS39-Scratch!CS39)&lt;1,1,0))</f>
        <v>1</v>
      </c>
      <c r="CT109" s="99">
        <f>IF(Model!CT39="",0,IF(ABS(Model!CT39-Scratch!CT39)&lt;1,1,0))</f>
        <v>1</v>
      </c>
      <c r="CU109" s="99">
        <f>IF(Model!CU39="",0,IF(ABS(Model!CU39-Scratch!CU39)&lt;1,1,0))</f>
        <v>1</v>
      </c>
      <c r="CV109" s="99">
        <f>IF(Model!CV39="",0,IF(ABS(Model!CV39-Scratch!CV39)&lt;1,1,0))</f>
        <v>1</v>
      </c>
      <c r="CW109" s="99">
        <f>IF(Model!CW39="",0,IF(ABS(Model!CW39-Scratch!CW39)&lt;1,1,0))</f>
        <v>1</v>
      </c>
      <c r="CX109" s="99">
        <f>IF(Model!CX39="",0,IF(ABS(Model!CX39-Scratch!CX39)&lt;1,1,0))</f>
        <v>1</v>
      </c>
      <c r="CY109" s="99">
        <f>IF(Model!CY39="",0,IF(ABS(Model!CY39-Scratch!CY39)&lt;1,1,0))</f>
        <v>1</v>
      </c>
      <c r="CZ109" s="99">
        <f>IF(Model!CZ39="",0,IF(ABS(Model!CZ39-Scratch!CZ39)&lt;1,1,0))</f>
        <v>1</v>
      </c>
      <c r="DA109" s="99">
        <f>IF(Model!DA39="",0,IF(ABS(Model!DA39-Scratch!DA39)&lt;1,1,0))</f>
        <v>1</v>
      </c>
      <c r="DB109" s="99">
        <f>IF(Model!DB39="",0,IF(ABS(Model!DB39-Scratch!DB39)&lt;1,1,0))</f>
        <v>1</v>
      </c>
      <c r="DC109" s="99">
        <f>IF(Model!DC39="",0,IF(ABS(Model!DC39-Scratch!DC39)&lt;1,1,0))</f>
        <v>1</v>
      </c>
      <c r="DD109" s="99">
        <f>IF(Model!DD39="",0,IF(ABS(Model!DD39-Scratch!DD39)&lt;1,1,0))</f>
        <v>1</v>
      </c>
      <c r="DE109" s="99">
        <f>IF(Model!DE39="",0,IF(ABS(Model!DE39-Scratch!DE39)&lt;1,1,0))</f>
        <v>1</v>
      </c>
      <c r="DF109" s="99">
        <f>IF(Model!DF39="",0,IF(ABS(Model!DF39-Scratch!DF39)&lt;1,1,0))</f>
        <v>1</v>
      </c>
      <c r="DG109" s="99">
        <f>IF(Model!DG39="",0,IF(ABS(Model!DG39-Scratch!DG39)&lt;1,1,0))</f>
        <v>1</v>
      </c>
      <c r="DH109" s="129" t="s">
        <v>591</v>
      </c>
      <c r="DI109" s="129" t="s">
        <v>591</v>
      </c>
      <c r="DJ109" s="99">
        <f>IF(Model!DJ39="",0,IF(ABS(Model!DJ39-Scratch!DJ39)&lt;1,1,0))</f>
        <v>1</v>
      </c>
      <c r="DK109" s="99">
        <f>IF(Model!DK39="",0,IF(ABS(Model!DK39-Scratch!DK39)&lt;1,1,0))</f>
        <v>1</v>
      </c>
      <c r="DL109" s="99">
        <f>IF(Model!DL39="",0,IF(ABS(Model!DL39-Scratch!DL39)&lt;1,1,0))</f>
        <v>1</v>
      </c>
      <c r="DM109" s="99">
        <f>IF(Model!DM39="",0,IF(ABS(Model!DM39-Scratch!DM39)&lt;1,1,0))</f>
        <v>1</v>
      </c>
      <c r="DN109" s="99">
        <f>IF(Model!DN39="",0,IF(ABS(Model!DN39-Scratch!DN39)&lt;1,1,0))</f>
        <v>1</v>
      </c>
      <c r="DO109" s="99">
        <f>IF(Model!DO39="",0,IF(ABS(Model!DO39-Scratch!DO39)&lt;1,1,0))</f>
        <v>1</v>
      </c>
      <c r="DP109" s="99">
        <f>IF(Model!DP39="",0,IF(ABS(Model!DP39-Scratch!DP39)&lt;1,1,0))</f>
        <v>1</v>
      </c>
      <c r="DQ109" s="99">
        <f>IF(Model!DQ39="",0,IF(ABS(Model!DQ39-Scratch!DQ39)&lt;1,1,0))</f>
        <v>1</v>
      </c>
      <c r="DR109" s="99">
        <f>IF(Model!DR39="",0,IF(ABS(Model!DR39-Scratch!DR39)&lt;1,1,0))</f>
        <v>1</v>
      </c>
      <c r="DS109" s="99">
        <f>IF(Model!DS39="",0,IF(ABS(Model!DS39-Scratch!DS39)&lt;1,1,0))</f>
        <v>1</v>
      </c>
      <c r="DT109" s="99">
        <f>IF(Model!DT39="",0,IF(ABS(Model!DT39-Scratch!DT39)&lt;1,1,0))</f>
        <v>1</v>
      </c>
      <c r="DU109" s="99">
        <f>IF(Model!DU39="",0,IF(ABS(Model!DU39-Scratch!DU39)&lt;1,1,0))</f>
        <v>1</v>
      </c>
      <c r="DV109" s="99">
        <f>IF(Model!DV39="",0,IF(ABS(Model!DV39-Scratch!DV39)&lt;1,1,0))</f>
        <v>1</v>
      </c>
      <c r="DW109" s="99">
        <f>IF(Model!DW39="",0,IF(ABS(Model!DW39-Scratch!DW39)&lt;1,1,0))</f>
        <v>1</v>
      </c>
      <c r="DX109" s="99">
        <f>IF(Model!DX39="",0,IF(ABS(Model!DX39-Scratch!DX39)&lt;1,1,0))</f>
        <v>1</v>
      </c>
      <c r="DY109" s="99">
        <f>IF(Model!DY39="",0,IF(ABS(Model!DY39-Scratch!DY39)&lt;1,1,0))</f>
        <v>1</v>
      </c>
      <c r="DZ109" s="99">
        <f>IF(Model!DZ39="",0,IF(ABS(Model!DZ39-Scratch!DZ39)&lt;1,1,0))</f>
        <v>1</v>
      </c>
      <c r="EA109" s="99">
        <f>IF(Model!EA39="",0,IF(ABS(Model!EA39-Scratch!EA39)&lt;1,1,0))</f>
        <v>1</v>
      </c>
      <c r="EB109" s="99">
        <f>IF(Model!EB39="",0,IF(ABS(Model!EB39-Scratch!EB39)&lt;1,1,0))</f>
        <v>1</v>
      </c>
      <c r="EC109" s="99">
        <f>IF(Model!EC39="",0,IF(ABS(Model!EC39-Scratch!EC39)&lt;1,1,0))</f>
        <v>1</v>
      </c>
      <c r="ED109" s="99">
        <f>IF(Model!ED39="",0,IF(ABS(Model!ED39-Scratch!ED39)&lt;1,1,0))</f>
        <v>1</v>
      </c>
      <c r="EE109" s="99">
        <f>IF(Model!EE39="",0,IF(ABS(Model!EE39-Scratch!EE39)&lt;1,1,0))</f>
        <v>1</v>
      </c>
      <c r="EF109" s="99">
        <f>IF(Model!EF39="",0,IF(ABS(Model!EF39-Scratch!EF39)&lt;1,1,0))</f>
        <v>1</v>
      </c>
      <c r="EG109" s="99">
        <f>IF(Model!EG39="",0,IF(ABS(Model!EG39-Scratch!EG39)&lt;1,1,0))</f>
        <v>1</v>
      </c>
      <c r="EH109" s="99">
        <f>IF(Model!EH39="",0,IF(ABS(Model!EH39-Scratch!EH39)&lt;1,1,0))</f>
        <v>1</v>
      </c>
      <c r="EI109" s="129" t="s">
        <v>591</v>
      </c>
      <c r="EJ109" s="129" t="s">
        <v>591</v>
      </c>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c r="FG109" s="99"/>
      <c r="FH109" s="99"/>
      <c r="FI109" s="99"/>
    </row>
    <row r="110" spans="2:165">
      <c r="B110" s="99">
        <f>IF(Model!B40="",0,IF(ABS(Model!B40-Scratch!B40)&lt;1,1,0))</f>
        <v>1</v>
      </c>
      <c r="C110" s="99">
        <f ca="1">IF(Model!C40="",0,IF(ABS(Model!C40-Scratch!C40)&lt;1,1,0))</f>
        <v>1</v>
      </c>
      <c r="D110" s="129" t="s">
        <v>591</v>
      </c>
      <c r="E110" s="99">
        <f>IF(Model!E40="",0,IF(ABS(Model!E40-Scratch!E40)&lt;1,1,0))</f>
        <v>1</v>
      </c>
      <c r="F110" s="99">
        <f>IF(Model!F40="",0,IF(ABS(Model!F40-Scratch!F40)&lt;1,1,0))</f>
        <v>1</v>
      </c>
      <c r="G110" s="99">
        <f>IF(Model!G40="",0,IF(ABS(Model!G40-Scratch!G40)&lt;1,1,0))</f>
        <v>1</v>
      </c>
      <c r="H110" s="99">
        <f>IF(Model!H40="",0,IF(ABS(Model!H40-Scratch!H40)&lt;1,1,0))</f>
        <v>1</v>
      </c>
      <c r="I110" s="99">
        <f>IF(Model!I40=Scratch!I40,1,0)</f>
        <v>1</v>
      </c>
      <c r="J110" s="129" t="s">
        <v>591</v>
      </c>
      <c r="K110" s="99">
        <f>IF(Model!K40="",0,IF(ABS(Model!K40-Scratch!K40)&lt;1,1,0))</f>
        <v>1</v>
      </c>
      <c r="L110" s="99">
        <f>IF(Model!L40=Scratch!L40,1,0)</f>
        <v>1</v>
      </c>
      <c r="M110" s="99">
        <f>IFERROR(IF(Model!M40=Scratch!M40,1,0),0)</f>
        <v>1</v>
      </c>
      <c r="N110" s="99">
        <f>IFERROR(IF(Model!N40=Scratch!N40,1,0),0)</f>
        <v>1</v>
      </c>
      <c r="O110" s="99">
        <f>IFERROR(IF(Model!O40=Scratch!O40,1,0),0)</f>
        <v>1</v>
      </c>
      <c r="P110" s="99">
        <f>IFERROR(IF(Model!P40=Scratch!P40,1,0),0)</f>
        <v>1</v>
      </c>
      <c r="Q110" s="129" t="s">
        <v>591</v>
      </c>
      <c r="R110" s="99">
        <f>IF(Model!R40="",0,IF(ABS(Model!R40-Scratch!R40)&lt;1,1,0))</f>
        <v>1</v>
      </c>
      <c r="S110" s="99">
        <f>IF(Model!S40="",0,IF(ABS(Model!S40-Scratch!S40)&lt;1,1,0))</f>
        <v>1</v>
      </c>
      <c r="T110" s="99">
        <f>IF(Model!T40="",0,IF(ABS(Model!T40-Scratch!T40)&lt;1,1,0))</f>
        <v>1</v>
      </c>
      <c r="U110" s="99">
        <f>IF(Model!U40="",0,IF(ABS(Model!U40-Scratch!U40)&lt;1,1,0))</f>
        <v>1</v>
      </c>
      <c r="V110" s="99">
        <f>IF(Model!V40="",0,IF(ABS(Model!V40-Scratch!V40)&lt;1,1,0))</f>
        <v>1</v>
      </c>
      <c r="W110" s="129" t="s">
        <v>591</v>
      </c>
      <c r="X110" s="99">
        <f>IF(Model!X40="",0,IF(ABS(Model!X40-Scratch!X40)&lt;1,1,0))</f>
        <v>1</v>
      </c>
      <c r="Y110" s="99">
        <f>IF(Model!Y40="",0,IF(ABS(Model!Y40-Scratch!Y40)&lt;1,1,0))</f>
        <v>1</v>
      </c>
      <c r="Z110" s="99">
        <f>IF(Model!Z40="",0,IF(ABS(Model!Z40-Scratch!Z40)&lt;1,1,0))</f>
        <v>1</v>
      </c>
      <c r="AA110" s="99">
        <f>IF(Model!AA40="",0,IF(ABS(Model!AA40-Scratch!AA40)&lt;1,1,0))</f>
        <v>1</v>
      </c>
      <c r="AB110" s="99">
        <f>IF(Model!AB40="",0,IF(ABS(Model!AB40-Scratch!AB40)&lt;1,1,0))</f>
        <v>1</v>
      </c>
      <c r="AC110" s="129" t="s">
        <v>591</v>
      </c>
      <c r="AD110" s="129" t="s">
        <v>591</v>
      </c>
      <c r="AE110" s="99">
        <f>IF(Model!AE40="",0,IF(ABS(Model!AE40-Scratch!AE40)&lt;1,1,0))</f>
        <v>1</v>
      </c>
      <c r="AF110" s="99">
        <f>IF(Model!AF40="",0,IF(ABS(Model!AF40-Scratch!AF40)&lt;1,1,0))</f>
        <v>1</v>
      </c>
      <c r="AG110" s="99">
        <f>IF(Model!AG40="",0,IF(ABS(Model!AG40-Scratch!AG40)&lt;1,1,0))</f>
        <v>1</v>
      </c>
      <c r="AH110" s="99">
        <f>IF(Model!AH40="",0,IF(ABS(Model!AH40-Scratch!AH40)&lt;1,1,0))</f>
        <v>1</v>
      </c>
      <c r="AI110" s="99">
        <f>IF(Model!AI40="",0,IF(ABS(Model!AI40-Scratch!AI40)&lt;1,1,0))</f>
        <v>1</v>
      </c>
      <c r="AJ110" s="99">
        <f>IF(Model!AJ40="",0,IF(ABS(Model!AJ40-Scratch!AJ40)&lt;1,1,0))</f>
        <v>1</v>
      </c>
      <c r="AK110" s="99">
        <f>IF(Model!AK40="",0,IF(ABS(Model!AK40-Scratch!AK40)&lt;1,1,0))</f>
        <v>1</v>
      </c>
      <c r="AL110" s="99">
        <f>IF(Model!AL40="",0,IF(ABS(Model!AL40-Scratch!AL40)&lt;1,1,0))</f>
        <v>1</v>
      </c>
      <c r="AM110" s="99">
        <f>IF(Model!AM40="",0,IF(ABS(Model!AM40-Scratch!AM40)&lt;1,1,0))</f>
        <v>1</v>
      </c>
      <c r="AN110" s="99">
        <f>IF(Model!AN40="",0,IF(ABS(Model!AN40-Scratch!AN40)&lt;1,1,0))</f>
        <v>1</v>
      </c>
      <c r="AO110" s="99">
        <f>IF(Model!AO40="",0,IF(ABS(Model!AO40-Scratch!AO40)&lt;1,1,0))</f>
        <v>1</v>
      </c>
      <c r="AP110" s="99">
        <f>IF(Model!AP40="",0,IF(ABS(Model!AP40-Scratch!AP40)&lt;1,1,0))</f>
        <v>1</v>
      </c>
      <c r="AQ110" s="99">
        <f>IF(Model!AQ40="",0,IF(ABS(Model!AQ40-Scratch!AQ40)&lt;1,1,0))</f>
        <v>1</v>
      </c>
      <c r="AR110" s="99">
        <f>IF(Model!AR40="",0,IF(ABS(Model!AR40-Scratch!AR40)&lt;1,1,0))</f>
        <v>1</v>
      </c>
      <c r="AS110" s="99">
        <f>IF(Model!AS40="",0,IF(ABS(Model!AS40-Scratch!AS40)&lt;1,1,0))</f>
        <v>1</v>
      </c>
      <c r="AT110" s="99">
        <f>IF(Model!AT40="",0,IF(ABS(Model!AT40-Scratch!AT40)&lt;1,1,0))</f>
        <v>1</v>
      </c>
      <c r="AU110" s="99">
        <f>IF(Model!AU40="",0,IF(ABS(Model!AU40-Scratch!AU40)&lt;1,1,0))</f>
        <v>1</v>
      </c>
      <c r="AV110" s="99">
        <f>IF(Model!AV40="",0,IF(ABS(Model!AV40-Scratch!AV40)&lt;1,1,0))</f>
        <v>1</v>
      </c>
      <c r="AW110" s="99">
        <f>IF(Model!AW40="",0,IF(ABS(Model!AW40-Scratch!AW40)&lt;1,1,0))</f>
        <v>1</v>
      </c>
      <c r="AX110" s="99">
        <f>IF(Model!AX40="",0,IF(ABS(Model!AX40-Scratch!AX40)&lt;1,1,0))</f>
        <v>1</v>
      </c>
      <c r="AY110" s="99">
        <f>IF(Model!AY40="",0,IF(ABS(Model!AY40-Scratch!AY40)&lt;1,1,0))</f>
        <v>1</v>
      </c>
      <c r="AZ110" s="99">
        <f>IF(Model!AZ40="",0,IF(ABS(Model!AZ40-Scratch!AZ40)&lt;1,1,0))</f>
        <v>1</v>
      </c>
      <c r="BA110" s="99">
        <f>IF(Model!BA40="",0,IF(ABS(Model!BA40-Scratch!BA40)&lt;1,1,0))</f>
        <v>1</v>
      </c>
      <c r="BB110" s="99">
        <f>IF(Model!BB40="",0,IF(ABS(Model!BB40-Scratch!BB40)&lt;1,1,0))</f>
        <v>1</v>
      </c>
      <c r="BC110" s="99">
        <f>IF(Model!BC40="",0,IF(ABS(Model!BC40-Scratch!BC40)&lt;1,1,0))</f>
        <v>1</v>
      </c>
      <c r="BD110" s="99">
        <f>IF(Model!BD40="",0,IF(ABS(Model!BD40-Scratch!BD40)&lt;1,1,0))</f>
        <v>0</v>
      </c>
      <c r="BE110" s="99">
        <f>IF(Model!BE40="",0,IF(ABS(Model!BE40-Scratch!BE40)&lt;1,1,0))</f>
        <v>1</v>
      </c>
      <c r="BF110" s="129" t="s">
        <v>591</v>
      </c>
      <c r="BG110" s="129" t="s">
        <v>591</v>
      </c>
      <c r="BH110" s="99">
        <f>IF(Model!BH40="",0,IF(ABS(Model!BH40-Scratch!BH40)&lt;1,1,0))</f>
        <v>1</v>
      </c>
      <c r="BI110" s="99">
        <f>IF(Model!BI40="",0,IF(ABS(Model!BI40-Scratch!BI40)&lt;1,1,0))</f>
        <v>1</v>
      </c>
      <c r="BJ110" s="99">
        <f>IF(Model!BJ40="",0,IF(ABS(Model!BJ40-Scratch!BJ40)&lt;1,1,0))</f>
        <v>1</v>
      </c>
      <c r="BK110" s="99">
        <f>IF(Model!BK40="",0,IF(ABS(Model!BK40-Scratch!BK40)&lt;1,1,0))</f>
        <v>1</v>
      </c>
      <c r="BL110" s="99">
        <f>IF(Model!BL40="",0,IF(ABS(Model!BL40-Scratch!BL40)&lt;1,1,0))</f>
        <v>1</v>
      </c>
      <c r="BM110" s="99">
        <f>IF(Model!BM40="",0,IF(ABS(Model!BM40-Scratch!BM40)&lt;1,1,0))</f>
        <v>1</v>
      </c>
      <c r="BN110" s="99">
        <f>IF(Model!BN40="",0,IF(ABS(Model!BN40-Scratch!BN40)&lt;1,1,0))</f>
        <v>1</v>
      </c>
      <c r="BO110" s="99">
        <f>IF(Model!BO40="",0,IF(ABS(Model!BO40-Scratch!BO40)&lt;1,1,0))</f>
        <v>1</v>
      </c>
      <c r="BP110" s="99">
        <f>IF(Model!BP40="",0,IF(ABS(Model!BP40-Scratch!BP40)&lt;1,1,0))</f>
        <v>1</v>
      </c>
      <c r="BQ110" s="99">
        <f>IF(Model!BQ40="",0,IF(ABS(Model!BQ40-Scratch!BQ40)&lt;1,1,0))</f>
        <v>1</v>
      </c>
      <c r="BR110" s="99">
        <f>IF(Model!BR40="",0,IF(ABS(Model!BR40-Scratch!BR40)&lt;1,1,0))</f>
        <v>1</v>
      </c>
      <c r="BS110" s="99">
        <f>IF(Model!BS40="",0,IF(ABS(Model!BS40-Scratch!BS40)&lt;1,1,0))</f>
        <v>1</v>
      </c>
      <c r="BT110" s="99">
        <f>IF(Model!BT40="",0,IF(ABS(Model!BT40-Scratch!BT40)&lt;1,1,0))</f>
        <v>1</v>
      </c>
      <c r="BU110" s="99">
        <f>IF(Model!BU40="",0,IF(ABS(Model!BU40-Scratch!BU40)&lt;1,1,0))</f>
        <v>1</v>
      </c>
      <c r="BV110" s="99">
        <f>IF(Model!BV40="",0,IF(ABS(Model!BV40-Scratch!BV40)&lt;1,1,0))</f>
        <v>1</v>
      </c>
      <c r="BW110" s="99">
        <f>IF(Model!BW40="",0,IF(ABS(Model!BW40-Scratch!BW40)&lt;1,1,0))</f>
        <v>1</v>
      </c>
      <c r="BX110" s="99">
        <f>IF(Model!BX40="",0,IF(ABS(Model!BX40-Scratch!BX40)&lt;1,1,0))</f>
        <v>1</v>
      </c>
      <c r="BY110" s="99">
        <f>IF(Model!BY40="",0,IF(ABS(Model!BY40-Scratch!BY40)&lt;1,1,0))</f>
        <v>1</v>
      </c>
      <c r="BZ110" s="99">
        <f>IF(Model!BZ40="",0,IF(ABS(Model!BZ40-Scratch!BZ40)&lt;1,1,0))</f>
        <v>1</v>
      </c>
      <c r="CA110" s="99">
        <f>IF(Model!CA40="",0,IF(ABS(Model!CA40-Scratch!CA40)&lt;1,1,0))</f>
        <v>1</v>
      </c>
      <c r="CB110" s="99">
        <f>IF(Model!CB40="",0,IF(ABS(Model!CB40-Scratch!CB40)&lt;1,1,0))</f>
        <v>1</v>
      </c>
      <c r="CC110" s="99">
        <f>IF(Model!CC40="",0,IF(ABS(Model!CC40-Scratch!CC40)&lt;1,1,0))</f>
        <v>1</v>
      </c>
      <c r="CD110" s="99">
        <f>IF(Model!CD40="",0,IF(ABS(Model!CD40-Scratch!CD40)&lt;1,1,0))</f>
        <v>1</v>
      </c>
      <c r="CE110" s="99">
        <f>IF(Model!CE40="",0,IF(ABS(Model!CE40-Scratch!CE40)&lt;1,1,0))</f>
        <v>1</v>
      </c>
      <c r="CF110" s="99">
        <f>IF(Model!CF40="",0,IF(ABS(Model!CF40-Scratch!CF40)&lt;1,1,0))</f>
        <v>1</v>
      </c>
      <c r="CG110" s="129" t="s">
        <v>591</v>
      </c>
      <c r="CH110" s="129" t="s">
        <v>591</v>
      </c>
      <c r="CI110" s="99">
        <f>IF(Model!CI40="",0,IF(ABS(Model!CI40-Scratch!CI40)&lt;1,1,0))</f>
        <v>1</v>
      </c>
      <c r="CJ110" s="99">
        <f>IF(Model!CJ40="",0,IF(ABS(Model!CJ40-Scratch!CJ40)&lt;1,1,0))</f>
        <v>1</v>
      </c>
      <c r="CK110" s="99">
        <f>IF(Model!CK40="",0,IF(ABS(Model!CK40-Scratch!CK40)&lt;1,1,0))</f>
        <v>1</v>
      </c>
      <c r="CL110" s="99">
        <f>IF(Model!CL40="",0,IF(ABS(Model!CL40-Scratch!CL40)&lt;1,1,0))</f>
        <v>1</v>
      </c>
      <c r="CM110" s="99">
        <f>IF(Model!CM40="",0,IF(ABS(Model!CM40-Scratch!CM40)&lt;1,1,0))</f>
        <v>1</v>
      </c>
      <c r="CN110" s="99">
        <f>IF(Model!CN40="",0,IF(ABS(Model!CN40-Scratch!CN40)&lt;1,1,0))</f>
        <v>1</v>
      </c>
      <c r="CO110" s="99">
        <f>IF(Model!CO40="",0,IF(ABS(Model!CO40-Scratch!CO40)&lt;1,1,0))</f>
        <v>1</v>
      </c>
      <c r="CP110" s="99">
        <f>IF(Model!CP40="",0,IF(ABS(Model!CP40-Scratch!CP40)&lt;1,1,0))</f>
        <v>1</v>
      </c>
      <c r="CQ110" s="99">
        <f>IF(Model!CQ40="",0,IF(ABS(Model!CQ40-Scratch!CQ40)&lt;1,1,0))</f>
        <v>1</v>
      </c>
      <c r="CR110" s="99">
        <f>IF(Model!CR40="",0,IF(ABS(Model!CR40-Scratch!CR40)&lt;1,1,0))</f>
        <v>1</v>
      </c>
      <c r="CS110" s="99">
        <f>IF(Model!CS40="",0,IF(ABS(Model!CS40-Scratch!CS40)&lt;1,1,0))</f>
        <v>1</v>
      </c>
      <c r="CT110" s="99">
        <f>IF(Model!CT40="",0,IF(ABS(Model!CT40-Scratch!CT40)&lt;1,1,0))</f>
        <v>1</v>
      </c>
      <c r="CU110" s="99">
        <f>IF(Model!CU40="",0,IF(ABS(Model!CU40-Scratch!CU40)&lt;1,1,0))</f>
        <v>1</v>
      </c>
      <c r="CV110" s="99">
        <f>IF(Model!CV40="",0,IF(ABS(Model!CV40-Scratch!CV40)&lt;1,1,0))</f>
        <v>1</v>
      </c>
      <c r="CW110" s="99">
        <f>IF(Model!CW40="",0,IF(ABS(Model!CW40-Scratch!CW40)&lt;1,1,0))</f>
        <v>1</v>
      </c>
      <c r="CX110" s="99">
        <f>IF(Model!CX40="",0,IF(ABS(Model!CX40-Scratch!CX40)&lt;1,1,0))</f>
        <v>1</v>
      </c>
      <c r="CY110" s="99">
        <f>IF(Model!CY40="",0,IF(ABS(Model!CY40-Scratch!CY40)&lt;1,1,0))</f>
        <v>1</v>
      </c>
      <c r="CZ110" s="99">
        <f>IF(Model!CZ40="",0,IF(ABS(Model!CZ40-Scratch!CZ40)&lt;1,1,0))</f>
        <v>1</v>
      </c>
      <c r="DA110" s="99">
        <f>IF(Model!DA40="",0,IF(ABS(Model!DA40-Scratch!DA40)&lt;1,1,0))</f>
        <v>1</v>
      </c>
      <c r="DB110" s="99">
        <f>IF(Model!DB40="",0,IF(ABS(Model!DB40-Scratch!DB40)&lt;1,1,0))</f>
        <v>1</v>
      </c>
      <c r="DC110" s="99">
        <f>IF(Model!DC40="",0,IF(ABS(Model!DC40-Scratch!DC40)&lt;1,1,0))</f>
        <v>1</v>
      </c>
      <c r="DD110" s="99">
        <f>IF(Model!DD40="",0,IF(ABS(Model!DD40-Scratch!DD40)&lt;1,1,0))</f>
        <v>1</v>
      </c>
      <c r="DE110" s="99">
        <f>IF(Model!DE40="",0,IF(ABS(Model!DE40-Scratch!DE40)&lt;1,1,0))</f>
        <v>1</v>
      </c>
      <c r="DF110" s="99">
        <f>IF(Model!DF40="",0,IF(ABS(Model!DF40-Scratch!DF40)&lt;1,1,0))</f>
        <v>1</v>
      </c>
      <c r="DG110" s="99">
        <f>IF(Model!DG40="",0,IF(ABS(Model!DG40-Scratch!DG40)&lt;1,1,0))</f>
        <v>1</v>
      </c>
      <c r="DH110" s="129" t="s">
        <v>591</v>
      </c>
      <c r="DI110" s="129" t="s">
        <v>591</v>
      </c>
      <c r="DJ110" s="99">
        <f>IF(Model!DJ40="",0,IF(ABS(Model!DJ40-Scratch!DJ40)&lt;1,1,0))</f>
        <v>1</v>
      </c>
      <c r="DK110" s="99">
        <f>IF(Model!DK40="",0,IF(ABS(Model!DK40-Scratch!DK40)&lt;1,1,0))</f>
        <v>1</v>
      </c>
      <c r="DL110" s="99">
        <f>IF(Model!DL40="",0,IF(ABS(Model!DL40-Scratch!DL40)&lt;1,1,0))</f>
        <v>1</v>
      </c>
      <c r="DM110" s="99">
        <f>IF(Model!DM40="",0,IF(ABS(Model!DM40-Scratch!DM40)&lt;1,1,0))</f>
        <v>1</v>
      </c>
      <c r="DN110" s="99">
        <f>IF(Model!DN40="",0,IF(ABS(Model!DN40-Scratch!DN40)&lt;1,1,0))</f>
        <v>1</v>
      </c>
      <c r="DO110" s="99">
        <f>IF(Model!DO40="",0,IF(ABS(Model!DO40-Scratch!DO40)&lt;1,1,0))</f>
        <v>1</v>
      </c>
      <c r="DP110" s="99">
        <f>IF(Model!DP40="",0,IF(ABS(Model!DP40-Scratch!DP40)&lt;1,1,0))</f>
        <v>1</v>
      </c>
      <c r="DQ110" s="99">
        <f>IF(Model!DQ40="",0,IF(ABS(Model!DQ40-Scratch!DQ40)&lt;1,1,0))</f>
        <v>1</v>
      </c>
      <c r="DR110" s="99">
        <f>IF(Model!DR40="",0,IF(ABS(Model!DR40-Scratch!DR40)&lt;1,1,0))</f>
        <v>1</v>
      </c>
      <c r="DS110" s="99">
        <f>IF(Model!DS40="",0,IF(ABS(Model!DS40-Scratch!DS40)&lt;1,1,0))</f>
        <v>1</v>
      </c>
      <c r="DT110" s="99">
        <f>IF(Model!DT40="",0,IF(ABS(Model!DT40-Scratch!DT40)&lt;1,1,0))</f>
        <v>1</v>
      </c>
      <c r="DU110" s="99">
        <f>IF(Model!DU40="",0,IF(ABS(Model!DU40-Scratch!DU40)&lt;1,1,0))</f>
        <v>1</v>
      </c>
      <c r="DV110" s="99">
        <f>IF(Model!DV40="",0,IF(ABS(Model!DV40-Scratch!DV40)&lt;1,1,0))</f>
        <v>1</v>
      </c>
      <c r="DW110" s="99">
        <f>IF(Model!DW40="",0,IF(ABS(Model!DW40-Scratch!DW40)&lt;1,1,0))</f>
        <v>1</v>
      </c>
      <c r="DX110" s="99">
        <f>IF(Model!DX40="",0,IF(ABS(Model!DX40-Scratch!DX40)&lt;1,1,0))</f>
        <v>1</v>
      </c>
      <c r="DY110" s="99">
        <f>IF(Model!DY40="",0,IF(ABS(Model!DY40-Scratch!DY40)&lt;1,1,0))</f>
        <v>1</v>
      </c>
      <c r="DZ110" s="99">
        <f>IF(Model!DZ40="",0,IF(ABS(Model!DZ40-Scratch!DZ40)&lt;1,1,0))</f>
        <v>1</v>
      </c>
      <c r="EA110" s="99">
        <f>IF(Model!EA40="",0,IF(ABS(Model!EA40-Scratch!EA40)&lt;1,1,0))</f>
        <v>1</v>
      </c>
      <c r="EB110" s="99">
        <f>IF(Model!EB40="",0,IF(ABS(Model!EB40-Scratch!EB40)&lt;1,1,0))</f>
        <v>1</v>
      </c>
      <c r="EC110" s="99">
        <f>IF(Model!EC40="",0,IF(ABS(Model!EC40-Scratch!EC40)&lt;1,1,0))</f>
        <v>1</v>
      </c>
      <c r="ED110" s="99">
        <f>IF(Model!ED40="",0,IF(ABS(Model!ED40-Scratch!ED40)&lt;1,1,0))</f>
        <v>1</v>
      </c>
      <c r="EE110" s="99">
        <f>IF(Model!EE40="",0,IF(ABS(Model!EE40-Scratch!EE40)&lt;1,1,0))</f>
        <v>1</v>
      </c>
      <c r="EF110" s="99">
        <f>IF(Model!EF40="",0,IF(ABS(Model!EF40-Scratch!EF40)&lt;1,1,0))</f>
        <v>1</v>
      </c>
      <c r="EG110" s="99">
        <f>IF(Model!EG40="",0,IF(ABS(Model!EG40-Scratch!EG40)&lt;1,1,0))</f>
        <v>1</v>
      </c>
      <c r="EH110" s="99">
        <f>IF(Model!EH40="",0,IF(ABS(Model!EH40-Scratch!EH40)&lt;1,1,0))</f>
        <v>1</v>
      </c>
      <c r="EI110" s="129" t="s">
        <v>591</v>
      </c>
      <c r="EJ110" s="129" t="s">
        <v>591</v>
      </c>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row>
    <row r="111" spans="2:165">
      <c r="B111" s="99">
        <f>IF(Model!B41="",0,IF(ABS(Model!B41-Scratch!B41)&lt;1,1,0))</f>
        <v>1</v>
      </c>
      <c r="C111" s="99">
        <f ca="1">IF(Model!C41="",0,IF(ABS(Model!C41-Scratch!C41)&lt;1,1,0))</f>
        <v>1</v>
      </c>
      <c r="D111" s="129" t="s">
        <v>591</v>
      </c>
      <c r="E111" s="99">
        <f>IF(Model!E41="",0,IF(ABS(Model!E41-Scratch!E41)&lt;1,1,0))</f>
        <v>1</v>
      </c>
      <c r="F111" s="99">
        <f>IF(Model!F41="",0,IF(ABS(Model!F41-Scratch!F41)&lt;1,1,0))</f>
        <v>1</v>
      </c>
      <c r="G111" s="99">
        <f>IF(Model!G41="",0,IF(ABS(Model!G41-Scratch!G41)&lt;1,1,0))</f>
        <v>1</v>
      </c>
      <c r="H111" s="99">
        <f>IF(Model!H41="",0,IF(ABS(Model!H41-Scratch!H41)&lt;1,1,0))</f>
        <v>1</v>
      </c>
      <c r="I111" s="99">
        <f>IF(Model!I41=Scratch!I41,1,0)</f>
        <v>1</v>
      </c>
      <c r="J111" s="129" t="s">
        <v>591</v>
      </c>
      <c r="K111" s="99">
        <f>IF(Model!K41="",0,IF(ABS(Model!K41-Scratch!K41)&lt;1,1,0))</f>
        <v>1</v>
      </c>
      <c r="L111" s="99">
        <f>IF(Model!L41=Scratch!L41,1,0)</f>
        <v>1</v>
      </c>
      <c r="M111" s="99">
        <f>IFERROR(IF(Model!M41=Scratch!M41,1,0),0)</f>
        <v>1</v>
      </c>
      <c r="N111" s="99">
        <f>IFERROR(IF(Model!N41=Scratch!N41,1,0),0)</f>
        <v>1</v>
      </c>
      <c r="O111" s="99">
        <f>IFERROR(IF(Model!O41=Scratch!O41,1,0),0)</f>
        <v>1</v>
      </c>
      <c r="P111" s="99">
        <f>IFERROR(IF(Model!P41=Scratch!P41,1,0),0)</f>
        <v>1</v>
      </c>
      <c r="Q111" s="129" t="s">
        <v>591</v>
      </c>
      <c r="R111" s="99">
        <f>IF(Model!R41="",0,IF(ABS(Model!R41-Scratch!R41)&lt;1,1,0))</f>
        <v>1</v>
      </c>
      <c r="S111" s="99">
        <f>IF(Model!S41="",0,IF(ABS(Model!S41-Scratch!S41)&lt;1,1,0))</f>
        <v>1</v>
      </c>
      <c r="T111" s="99">
        <f>IF(Model!T41="",0,IF(ABS(Model!T41-Scratch!T41)&lt;1,1,0))</f>
        <v>1</v>
      </c>
      <c r="U111" s="99">
        <f>IF(Model!U41="",0,IF(ABS(Model!U41-Scratch!U41)&lt;1,1,0))</f>
        <v>1</v>
      </c>
      <c r="V111" s="99">
        <f>IF(Model!V41="",0,IF(ABS(Model!V41-Scratch!V41)&lt;1,1,0))</f>
        <v>1</v>
      </c>
      <c r="W111" s="129" t="s">
        <v>591</v>
      </c>
      <c r="X111" s="99">
        <f>IF(Model!X41="",0,IF(ABS(Model!X41-Scratch!X41)&lt;1,1,0))</f>
        <v>1</v>
      </c>
      <c r="Y111" s="99">
        <f>IF(Model!Y41="",0,IF(ABS(Model!Y41-Scratch!Y41)&lt;1,1,0))</f>
        <v>1</v>
      </c>
      <c r="Z111" s="99">
        <f>IF(Model!Z41="",0,IF(ABS(Model!Z41-Scratch!Z41)&lt;1,1,0))</f>
        <v>1</v>
      </c>
      <c r="AA111" s="99">
        <f>IF(Model!AA41="",0,IF(ABS(Model!AA41-Scratch!AA41)&lt;1,1,0))</f>
        <v>1</v>
      </c>
      <c r="AB111" s="99">
        <f>IF(Model!AB41="",0,IF(ABS(Model!AB41-Scratch!AB41)&lt;1,1,0))</f>
        <v>1</v>
      </c>
      <c r="AC111" s="129" t="s">
        <v>591</v>
      </c>
      <c r="AD111" s="129" t="s">
        <v>591</v>
      </c>
      <c r="AE111" s="99">
        <f>IF(Model!AE41="",0,IF(ABS(Model!AE41-Scratch!AE41)&lt;1,1,0))</f>
        <v>1</v>
      </c>
      <c r="AF111" s="99">
        <f>IF(Model!AF41="",0,IF(ABS(Model!AF41-Scratch!AF41)&lt;1,1,0))</f>
        <v>1</v>
      </c>
      <c r="AG111" s="99">
        <f>IF(Model!AG41="",0,IF(ABS(Model!AG41-Scratch!AG41)&lt;1,1,0))</f>
        <v>1</v>
      </c>
      <c r="AH111" s="99">
        <f>IF(Model!AH41="",0,IF(ABS(Model!AH41-Scratch!AH41)&lt;1,1,0))</f>
        <v>1</v>
      </c>
      <c r="AI111" s="99">
        <f>IF(Model!AI41="",0,IF(ABS(Model!AI41-Scratch!AI41)&lt;1,1,0))</f>
        <v>1</v>
      </c>
      <c r="AJ111" s="99">
        <f>IF(Model!AJ41="",0,IF(ABS(Model!AJ41-Scratch!AJ41)&lt;1,1,0))</f>
        <v>1</v>
      </c>
      <c r="AK111" s="99">
        <f>IF(Model!AK41="",0,IF(ABS(Model!AK41-Scratch!AK41)&lt;1,1,0))</f>
        <v>1</v>
      </c>
      <c r="AL111" s="99">
        <f>IF(Model!AL41="",0,IF(ABS(Model!AL41-Scratch!AL41)&lt;1,1,0))</f>
        <v>1</v>
      </c>
      <c r="AM111" s="99">
        <f>IF(Model!AM41="",0,IF(ABS(Model!AM41-Scratch!AM41)&lt;1,1,0))</f>
        <v>1</v>
      </c>
      <c r="AN111" s="99">
        <f>IF(Model!AN41="",0,IF(ABS(Model!AN41-Scratch!AN41)&lt;1,1,0))</f>
        <v>1</v>
      </c>
      <c r="AO111" s="99">
        <f>IF(Model!AO41="",0,IF(ABS(Model!AO41-Scratch!AO41)&lt;1,1,0))</f>
        <v>1</v>
      </c>
      <c r="AP111" s="99">
        <f>IF(Model!AP41="",0,IF(ABS(Model!AP41-Scratch!AP41)&lt;1,1,0))</f>
        <v>1</v>
      </c>
      <c r="AQ111" s="99">
        <f>IF(Model!AQ41="",0,IF(ABS(Model!AQ41-Scratch!AQ41)&lt;1,1,0))</f>
        <v>1</v>
      </c>
      <c r="AR111" s="99">
        <f>IF(Model!AR41="",0,IF(ABS(Model!AR41-Scratch!AR41)&lt;1,1,0))</f>
        <v>1</v>
      </c>
      <c r="AS111" s="99">
        <f>IF(Model!AS41="",0,IF(ABS(Model!AS41-Scratch!AS41)&lt;1,1,0))</f>
        <v>1</v>
      </c>
      <c r="AT111" s="99">
        <f>IF(Model!AT41="",0,IF(ABS(Model!AT41-Scratch!AT41)&lt;1,1,0))</f>
        <v>1</v>
      </c>
      <c r="AU111" s="99">
        <f>IF(Model!AU41="",0,IF(ABS(Model!AU41-Scratch!AU41)&lt;1,1,0))</f>
        <v>1</v>
      </c>
      <c r="AV111" s="99">
        <f>IF(Model!AV41="",0,IF(ABS(Model!AV41-Scratch!AV41)&lt;1,1,0))</f>
        <v>1</v>
      </c>
      <c r="AW111" s="99">
        <f>IF(Model!AW41="",0,IF(ABS(Model!AW41-Scratch!AW41)&lt;1,1,0))</f>
        <v>1</v>
      </c>
      <c r="AX111" s="99">
        <f>IF(Model!AX41="",0,IF(ABS(Model!AX41-Scratch!AX41)&lt;1,1,0))</f>
        <v>1</v>
      </c>
      <c r="AY111" s="99">
        <f>IF(Model!AY41="",0,IF(ABS(Model!AY41-Scratch!AY41)&lt;1,1,0))</f>
        <v>1</v>
      </c>
      <c r="AZ111" s="99">
        <f>IF(Model!AZ41="",0,IF(ABS(Model!AZ41-Scratch!AZ41)&lt;1,1,0))</f>
        <v>1</v>
      </c>
      <c r="BA111" s="99">
        <f>IF(Model!BA41="",0,IF(ABS(Model!BA41-Scratch!BA41)&lt;1,1,0))</f>
        <v>1</v>
      </c>
      <c r="BB111" s="99">
        <f>IF(Model!BB41="",0,IF(ABS(Model!BB41-Scratch!BB41)&lt;1,1,0))</f>
        <v>1</v>
      </c>
      <c r="BC111" s="99">
        <f>IF(Model!BC41="",0,IF(ABS(Model!BC41-Scratch!BC41)&lt;1,1,0))</f>
        <v>1</v>
      </c>
      <c r="BD111" s="99">
        <f>IF(Model!BD41="",0,IF(ABS(Model!BD41-Scratch!BD41)&lt;1,1,0))</f>
        <v>0</v>
      </c>
      <c r="BE111" s="99">
        <f>IF(Model!BE41="",0,IF(ABS(Model!BE41-Scratch!BE41)&lt;1,1,0))</f>
        <v>1</v>
      </c>
      <c r="BF111" s="129" t="s">
        <v>591</v>
      </c>
      <c r="BG111" s="129" t="s">
        <v>591</v>
      </c>
      <c r="BH111" s="99">
        <f>IF(Model!BH41="",0,IF(ABS(Model!BH41-Scratch!BH41)&lt;1,1,0))</f>
        <v>1</v>
      </c>
      <c r="BI111" s="99">
        <f>IF(Model!BI41="",0,IF(ABS(Model!BI41-Scratch!BI41)&lt;1,1,0))</f>
        <v>1</v>
      </c>
      <c r="BJ111" s="99">
        <f>IF(Model!BJ41="",0,IF(ABS(Model!BJ41-Scratch!BJ41)&lt;1,1,0))</f>
        <v>1</v>
      </c>
      <c r="BK111" s="99">
        <f>IF(Model!BK41="",0,IF(ABS(Model!BK41-Scratch!BK41)&lt;1,1,0))</f>
        <v>1</v>
      </c>
      <c r="BL111" s="99">
        <f>IF(Model!BL41="",0,IF(ABS(Model!BL41-Scratch!BL41)&lt;1,1,0))</f>
        <v>1</v>
      </c>
      <c r="BM111" s="99">
        <f>IF(Model!BM41="",0,IF(ABS(Model!BM41-Scratch!BM41)&lt;1,1,0))</f>
        <v>1</v>
      </c>
      <c r="BN111" s="99">
        <f>IF(Model!BN41="",0,IF(ABS(Model!BN41-Scratch!BN41)&lt;1,1,0))</f>
        <v>1</v>
      </c>
      <c r="BO111" s="99">
        <f>IF(Model!BO41="",0,IF(ABS(Model!BO41-Scratch!BO41)&lt;1,1,0))</f>
        <v>1</v>
      </c>
      <c r="BP111" s="99">
        <f>IF(Model!BP41="",0,IF(ABS(Model!BP41-Scratch!BP41)&lt;1,1,0))</f>
        <v>1</v>
      </c>
      <c r="BQ111" s="99">
        <f>IF(Model!BQ41="",0,IF(ABS(Model!BQ41-Scratch!BQ41)&lt;1,1,0))</f>
        <v>1</v>
      </c>
      <c r="BR111" s="99">
        <f>IF(Model!BR41="",0,IF(ABS(Model!BR41-Scratch!BR41)&lt;1,1,0))</f>
        <v>1</v>
      </c>
      <c r="BS111" s="99">
        <f>IF(Model!BS41="",0,IF(ABS(Model!BS41-Scratch!BS41)&lt;1,1,0))</f>
        <v>1</v>
      </c>
      <c r="BT111" s="99">
        <f>IF(Model!BT41="",0,IF(ABS(Model!BT41-Scratch!BT41)&lt;1,1,0))</f>
        <v>1</v>
      </c>
      <c r="BU111" s="99">
        <f>IF(Model!BU41="",0,IF(ABS(Model!BU41-Scratch!BU41)&lt;1,1,0))</f>
        <v>1</v>
      </c>
      <c r="BV111" s="99">
        <f>IF(Model!BV41="",0,IF(ABS(Model!BV41-Scratch!BV41)&lt;1,1,0))</f>
        <v>1</v>
      </c>
      <c r="BW111" s="99">
        <f>IF(Model!BW41="",0,IF(ABS(Model!BW41-Scratch!BW41)&lt;1,1,0))</f>
        <v>1</v>
      </c>
      <c r="BX111" s="99">
        <f>IF(Model!BX41="",0,IF(ABS(Model!BX41-Scratch!BX41)&lt;1,1,0))</f>
        <v>1</v>
      </c>
      <c r="BY111" s="99">
        <f>IF(Model!BY41="",0,IF(ABS(Model!BY41-Scratch!BY41)&lt;1,1,0))</f>
        <v>1</v>
      </c>
      <c r="BZ111" s="99">
        <f>IF(Model!BZ41="",0,IF(ABS(Model!BZ41-Scratch!BZ41)&lt;1,1,0))</f>
        <v>1</v>
      </c>
      <c r="CA111" s="99">
        <f>IF(Model!CA41="",0,IF(ABS(Model!CA41-Scratch!CA41)&lt;1,1,0))</f>
        <v>1</v>
      </c>
      <c r="CB111" s="99">
        <f>IF(Model!CB41="",0,IF(ABS(Model!CB41-Scratch!CB41)&lt;1,1,0))</f>
        <v>1</v>
      </c>
      <c r="CC111" s="99">
        <f>IF(Model!CC41="",0,IF(ABS(Model!CC41-Scratch!CC41)&lt;1,1,0))</f>
        <v>1</v>
      </c>
      <c r="CD111" s="99">
        <f>IF(Model!CD41="",0,IF(ABS(Model!CD41-Scratch!CD41)&lt;1,1,0))</f>
        <v>1</v>
      </c>
      <c r="CE111" s="99">
        <f>IF(Model!CE41="",0,IF(ABS(Model!CE41-Scratch!CE41)&lt;1,1,0))</f>
        <v>1</v>
      </c>
      <c r="CF111" s="99">
        <f>IF(Model!CF41="",0,IF(ABS(Model!CF41-Scratch!CF41)&lt;1,1,0))</f>
        <v>1</v>
      </c>
      <c r="CG111" s="129" t="s">
        <v>591</v>
      </c>
      <c r="CH111" s="129" t="s">
        <v>591</v>
      </c>
      <c r="CI111" s="99">
        <f>IF(Model!CI41="",0,IF(ABS(Model!CI41-Scratch!CI41)&lt;1,1,0))</f>
        <v>1</v>
      </c>
      <c r="CJ111" s="99">
        <f>IF(Model!CJ41="",0,IF(ABS(Model!CJ41-Scratch!CJ41)&lt;1,1,0))</f>
        <v>1</v>
      </c>
      <c r="CK111" s="99">
        <f>IF(Model!CK41="",0,IF(ABS(Model!CK41-Scratch!CK41)&lt;1,1,0))</f>
        <v>1</v>
      </c>
      <c r="CL111" s="99">
        <f>IF(Model!CL41="",0,IF(ABS(Model!CL41-Scratch!CL41)&lt;1,1,0))</f>
        <v>1</v>
      </c>
      <c r="CM111" s="99">
        <f>IF(Model!CM41="",0,IF(ABS(Model!CM41-Scratch!CM41)&lt;1,1,0))</f>
        <v>1</v>
      </c>
      <c r="CN111" s="99">
        <f>IF(Model!CN41="",0,IF(ABS(Model!CN41-Scratch!CN41)&lt;1,1,0))</f>
        <v>1</v>
      </c>
      <c r="CO111" s="99">
        <f>IF(Model!CO41="",0,IF(ABS(Model!CO41-Scratch!CO41)&lt;1,1,0))</f>
        <v>1</v>
      </c>
      <c r="CP111" s="99">
        <f>IF(Model!CP41="",0,IF(ABS(Model!CP41-Scratch!CP41)&lt;1,1,0))</f>
        <v>1</v>
      </c>
      <c r="CQ111" s="99">
        <f>IF(Model!CQ41="",0,IF(ABS(Model!CQ41-Scratch!CQ41)&lt;1,1,0))</f>
        <v>1</v>
      </c>
      <c r="CR111" s="99">
        <f>IF(Model!CR41="",0,IF(ABS(Model!CR41-Scratch!CR41)&lt;1,1,0))</f>
        <v>1</v>
      </c>
      <c r="CS111" s="99">
        <f>IF(Model!CS41="",0,IF(ABS(Model!CS41-Scratch!CS41)&lt;1,1,0))</f>
        <v>1</v>
      </c>
      <c r="CT111" s="99">
        <f>IF(Model!CT41="",0,IF(ABS(Model!CT41-Scratch!CT41)&lt;1,1,0))</f>
        <v>1</v>
      </c>
      <c r="CU111" s="99">
        <f>IF(Model!CU41="",0,IF(ABS(Model!CU41-Scratch!CU41)&lt;1,1,0))</f>
        <v>1</v>
      </c>
      <c r="CV111" s="99">
        <f>IF(Model!CV41="",0,IF(ABS(Model!CV41-Scratch!CV41)&lt;1,1,0))</f>
        <v>1</v>
      </c>
      <c r="CW111" s="99">
        <f>IF(Model!CW41="",0,IF(ABS(Model!CW41-Scratch!CW41)&lt;1,1,0))</f>
        <v>1</v>
      </c>
      <c r="CX111" s="99">
        <f>IF(Model!CX41="",0,IF(ABS(Model!CX41-Scratch!CX41)&lt;1,1,0))</f>
        <v>1</v>
      </c>
      <c r="CY111" s="99">
        <f>IF(Model!CY41="",0,IF(ABS(Model!CY41-Scratch!CY41)&lt;1,1,0))</f>
        <v>1</v>
      </c>
      <c r="CZ111" s="99">
        <f>IF(Model!CZ41="",0,IF(ABS(Model!CZ41-Scratch!CZ41)&lt;1,1,0))</f>
        <v>1</v>
      </c>
      <c r="DA111" s="99">
        <f>IF(Model!DA41="",0,IF(ABS(Model!DA41-Scratch!DA41)&lt;1,1,0))</f>
        <v>1</v>
      </c>
      <c r="DB111" s="99">
        <f>IF(Model!DB41="",0,IF(ABS(Model!DB41-Scratch!DB41)&lt;1,1,0))</f>
        <v>1</v>
      </c>
      <c r="DC111" s="99">
        <f>IF(Model!DC41="",0,IF(ABS(Model!DC41-Scratch!DC41)&lt;1,1,0))</f>
        <v>1</v>
      </c>
      <c r="DD111" s="99">
        <f>IF(Model!DD41="",0,IF(ABS(Model!DD41-Scratch!DD41)&lt;1,1,0))</f>
        <v>1</v>
      </c>
      <c r="DE111" s="99">
        <f>IF(Model!DE41="",0,IF(ABS(Model!DE41-Scratch!DE41)&lt;1,1,0))</f>
        <v>1</v>
      </c>
      <c r="DF111" s="99">
        <f>IF(Model!DF41="",0,IF(ABS(Model!DF41-Scratch!DF41)&lt;1,1,0))</f>
        <v>1</v>
      </c>
      <c r="DG111" s="99">
        <f>IF(Model!DG41="",0,IF(ABS(Model!DG41-Scratch!DG41)&lt;1,1,0))</f>
        <v>1</v>
      </c>
      <c r="DH111" s="129" t="s">
        <v>591</v>
      </c>
      <c r="DI111" s="129" t="s">
        <v>591</v>
      </c>
      <c r="DJ111" s="99">
        <f>IF(Model!DJ41="",0,IF(ABS(Model!DJ41-Scratch!DJ41)&lt;1,1,0))</f>
        <v>1</v>
      </c>
      <c r="DK111" s="99">
        <f>IF(Model!DK41="",0,IF(ABS(Model!DK41-Scratch!DK41)&lt;1,1,0))</f>
        <v>1</v>
      </c>
      <c r="DL111" s="99">
        <f>IF(Model!DL41="",0,IF(ABS(Model!DL41-Scratch!DL41)&lt;1,1,0))</f>
        <v>1</v>
      </c>
      <c r="DM111" s="99">
        <f>IF(Model!DM41="",0,IF(ABS(Model!DM41-Scratch!DM41)&lt;1,1,0))</f>
        <v>1</v>
      </c>
      <c r="DN111" s="99">
        <f>IF(Model!DN41="",0,IF(ABS(Model!DN41-Scratch!DN41)&lt;1,1,0))</f>
        <v>1</v>
      </c>
      <c r="DO111" s="99">
        <f>IF(Model!DO41="",0,IF(ABS(Model!DO41-Scratch!DO41)&lt;1,1,0))</f>
        <v>1</v>
      </c>
      <c r="DP111" s="99">
        <f>IF(Model!DP41="",0,IF(ABS(Model!DP41-Scratch!DP41)&lt;1,1,0))</f>
        <v>1</v>
      </c>
      <c r="DQ111" s="99">
        <f>IF(Model!DQ41="",0,IF(ABS(Model!DQ41-Scratch!DQ41)&lt;1,1,0))</f>
        <v>1</v>
      </c>
      <c r="DR111" s="99">
        <f>IF(Model!DR41="",0,IF(ABS(Model!DR41-Scratch!DR41)&lt;1,1,0))</f>
        <v>1</v>
      </c>
      <c r="DS111" s="99">
        <f>IF(Model!DS41="",0,IF(ABS(Model!DS41-Scratch!DS41)&lt;1,1,0))</f>
        <v>1</v>
      </c>
      <c r="DT111" s="99">
        <f>IF(Model!DT41="",0,IF(ABS(Model!DT41-Scratch!DT41)&lt;1,1,0))</f>
        <v>1</v>
      </c>
      <c r="DU111" s="99">
        <f>IF(Model!DU41="",0,IF(ABS(Model!DU41-Scratch!DU41)&lt;1,1,0))</f>
        <v>1</v>
      </c>
      <c r="DV111" s="99">
        <f>IF(Model!DV41="",0,IF(ABS(Model!DV41-Scratch!DV41)&lt;1,1,0))</f>
        <v>1</v>
      </c>
      <c r="DW111" s="99">
        <f>IF(Model!DW41="",0,IF(ABS(Model!DW41-Scratch!DW41)&lt;1,1,0))</f>
        <v>1</v>
      </c>
      <c r="DX111" s="99">
        <f>IF(Model!DX41="",0,IF(ABS(Model!DX41-Scratch!DX41)&lt;1,1,0))</f>
        <v>1</v>
      </c>
      <c r="DY111" s="99">
        <f>IF(Model!DY41="",0,IF(ABS(Model!DY41-Scratch!DY41)&lt;1,1,0))</f>
        <v>1</v>
      </c>
      <c r="DZ111" s="99">
        <f>IF(Model!DZ41="",0,IF(ABS(Model!DZ41-Scratch!DZ41)&lt;1,1,0))</f>
        <v>1</v>
      </c>
      <c r="EA111" s="99">
        <f>IF(Model!EA41="",0,IF(ABS(Model!EA41-Scratch!EA41)&lt;1,1,0))</f>
        <v>1</v>
      </c>
      <c r="EB111" s="99">
        <f>IF(Model!EB41="",0,IF(ABS(Model!EB41-Scratch!EB41)&lt;1,1,0))</f>
        <v>1</v>
      </c>
      <c r="EC111" s="99">
        <f>IF(Model!EC41="",0,IF(ABS(Model!EC41-Scratch!EC41)&lt;1,1,0))</f>
        <v>1</v>
      </c>
      <c r="ED111" s="99">
        <f>IF(Model!ED41="",0,IF(ABS(Model!ED41-Scratch!ED41)&lt;1,1,0))</f>
        <v>1</v>
      </c>
      <c r="EE111" s="99">
        <f>IF(Model!EE41="",0,IF(ABS(Model!EE41-Scratch!EE41)&lt;1,1,0))</f>
        <v>1</v>
      </c>
      <c r="EF111" s="99">
        <f>IF(Model!EF41="",0,IF(ABS(Model!EF41-Scratch!EF41)&lt;1,1,0))</f>
        <v>1</v>
      </c>
      <c r="EG111" s="99">
        <f>IF(Model!EG41="",0,IF(ABS(Model!EG41-Scratch!EG41)&lt;1,1,0))</f>
        <v>1</v>
      </c>
      <c r="EH111" s="99">
        <f>IF(Model!EH41="",0,IF(ABS(Model!EH41-Scratch!EH41)&lt;1,1,0))</f>
        <v>1</v>
      </c>
      <c r="EI111" s="129" t="s">
        <v>591</v>
      </c>
      <c r="EJ111" s="129" t="s">
        <v>591</v>
      </c>
      <c r="EK111" s="99"/>
      <c r="EL111" s="99"/>
      <c r="EM111" s="99"/>
      <c r="EN111" s="99"/>
      <c r="EO111" s="99"/>
      <c r="EP111" s="99"/>
      <c r="EQ111" s="99"/>
      <c r="ER111" s="99"/>
      <c r="ES111" s="99"/>
      <c r="ET111" s="99"/>
      <c r="EU111" s="99"/>
      <c r="EV111" s="99"/>
      <c r="EW111" s="99"/>
      <c r="EX111" s="99"/>
      <c r="EY111" s="99"/>
      <c r="EZ111" s="99"/>
      <c r="FA111" s="99"/>
      <c r="FB111" s="99"/>
      <c r="FC111" s="99"/>
      <c r="FD111" s="99"/>
      <c r="FE111" s="99"/>
      <c r="FF111" s="99"/>
      <c r="FG111" s="99"/>
      <c r="FH111" s="99"/>
      <c r="FI111" s="99"/>
    </row>
    <row r="112" spans="2:165">
      <c r="B112" s="99">
        <f>IF(Model!B42="",0,IF(ABS(Model!B42-Scratch!B42)&lt;1,1,0))</f>
        <v>1</v>
      </c>
      <c r="C112" s="99">
        <f ca="1">IF(Model!C42="",0,IF(ABS(Model!C42-Scratch!C42)&lt;1,1,0))</f>
        <v>1</v>
      </c>
      <c r="D112" s="129" t="s">
        <v>591</v>
      </c>
      <c r="E112" s="99">
        <f>IF(Model!E42="",0,IF(ABS(Model!E42-Scratch!E42)&lt;1,1,0))</f>
        <v>1</v>
      </c>
      <c r="F112" s="99">
        <f>IF(Model!F42="",0,IF(ABS(Model!F42-Scratch!F42)&lt;1,1,0))</f>
        <v>1</v>
      </c>
      <c r="G112" s="99">
        <f>IF(Model!G42="",0,IF(ABS(Model!G42-Scratch!G42)&lt;1,1,0))</f>
        <v>1</v>
      </c>
      <c r="H112" s="99">
        <f>IF(Model!H42="",0,IF(ABS(Model!H42-Scratch!H42)&lt;1,1,0))</f>
        <v>1</v>
      </c>
      <c r="I112" s="99">
        <f>IF(Model!I42=Scratch!I42,1,0)</f>
        <v>1</v>
      </c>
      <c r="J112" s="129" t="s">
        <v>591</v>
      </c>
      <c r="K112" s="99">
        <f>IF(Model!K42="",0,IF(ABS(Model!K42-Scratch!K42)&lt;1,1,0))</f>
        <v>1</v>
      </c>
      <c r="L112" s="99">
        <f>IF(Model!L42=Scratch!L42,1,0)</f>
        <v>1</v>
      </c>
      <c r="M112" s="99">
        <f>IFERROR(IF(Model!M42=Scratch!M42,1,0),0)</f>
        <v>1</v>
      </c>
      <c r="N112" s="99">
        <f>IFERROR(IF(Model!N42=Scratch!N42,1,0),0)</f>
        <v>1</v>
      </c>
      <c r="O112" s="99">
        <f>IFERROR(IF(Model!O42=Scratch!O42,1,0),0)</f>
        <v>1</v>
      </c>
      <c r="P112" s="99">
        <f>IFERROR(IF(Model!P42=Scratch!P42,1,0),0)</f>
        <v>1</v>
      </c>
      <c r="Q112" s="129" t="s">
        <v>591</v>
      </c>
      <c r="R112" s="99">
        <f>IF(Model!R42="",0,IF(ABS(Model!R42-Scratch!R42)&lt;1,1,0))</f>
        <v>1</v>
      </c>
      <c r="S112" s="99">
        <f>IF(Model!S42="",0,IF(ABS(Model!S42-Scratch!S42)&lt;1,1,0))</f>
        <v>1</v>
      </c>
      <c r="T112" s="99">
        <f>IF(Model!T42="",0,IF(ABS(Model!T42-Scratch!T42)&lt;1,1,0))</f>
        <v>1</v>
      </c>
      <c r="U112" s="99">
        <f>IF(Model!U42="",0,IF(ABS(Model!U42-Scratch!U42)&lt;1,1,0))</f>
        <v>1</v>
      </c>
      <c r="V112" s="99">
        <f>IF(Model!V42="",0,IF(ABS(Model!V42-Scratch!V42)&lt;1,1,0))</f>
        <v>1</v>
      </c>
      <c r="W112" s="129" t="s">
        <v>591</v>
      </c>
      <c r="X112" s="99">
        <f>IF(Model!X42="",0,IF(ABS(Model!X42-Scratch!X42)&lt;1,1,0))</f>
        <v>1</v>
      </c>
      <c r="Y112" s="99">
        <f>IF(Model!Y42="",0,IF(ABS(Model!Y42-Scratch!Y42)&lt;1,1,0))</f>
        <v>1</v>
      </c>
      <c r="Z112" s="99">
        <f>IF(Model!Z42="",0,IF(ABS(Model!Z42-Scratch!Z42)&lt;1,1,0))</f>
        <v>1</v>
      </c>
      <c r="AA112" s="99">
        <f>IF(Model!AA42="",0,IF(ABS(Model!AA42-Scratch!AA42)&lt;1,1,0))</f>
        <v>1</v>
      </c>
      <c r="AB112" s="99">
        <f>IF(Model!AB42="",0,IF(ABS(Model!AB42-Scratch!AB42)&lt;1,1,0))</f>
        <v>1</v>
      </c>
      <c r="AC112" s="129" t="s">
        <v>591</v>
      </c>
      <c r="AD112" s="129" t="s">
        <v>591</v>
      </c>
      <c r="AE112" s="99">
        <f>IF(Model!AE42="",0,IF(ABS(Model!AE42-Scratch!AE42)&lt;1,1,0))</f>
        <v>1</v>
      </c>
      <c r="AF112" s="99">
        <f>IF(Model!AF42="",0,IF(ABS(Model!AF42-Scratch!AF42)&lt;1,1,0))</f>
        <v>1</v>
      </c>
      <c r="AG112" s="99">
        <f>IF(Model!AG42="",0,IF(ABS(Model!AG42-Scratch!AG42)&lt;1,1,0))</f>
        <v>1</v>
      </c>
      <c r="AH112" s="99">
        <f>IF(Model!AH42="",0,IF(ABS(Model!AH42-Scratch!AH42)&lt;1,1,0))</f>
        <v>1</v>
      </c>
      <c r="AI112" s="99">
        <f>IF(Model!AI42="",0,IF(ABS(Model!AI42-Scratch!AI42)&lt;1,1,0))</f>
        <v>1</v>
      </c>
      <c r="AJ112" s="99">
        <f>IF(Model!AJ42="",0,IF(ABS(Model!AJ42-Scratch!AJ42)&lt;1,1,0))</f>
        <v>1</v>
      </c>
      <c r="AK112" s="99">
        <f>IF(Model!AK42="",0,IF(ABS(Model!AK42-Scratch!AK42)&lt;1,1,0))</f>
        <v>1</v>
      </c>
      <c r="AL112" s="99">
        <f>IF(Model!AL42="",0,IF(ABS(Model!AL42-Scratch!AL42)&lt;1,1,0))</f>
        <v>1</v>
      </c>
      <c r="AM112" s="99">
        <f>IF(Model!AM42="",0,IF(ABS(Model!AM42-Scratch!AM42)&lt;1,1,0))</f>
        <v>1</v>
      </c>
      <c r="AN112" s="99">
        <f>IF(Model!AN42="",0,IF(ABS(Model!AN42-Scratch!AN42)&lt;1,1,0))</f>
        <v>1</v>
      </c>
      <c r="AO112" s="99">
        <f>IF(Model!AO42="",0,IF(ABS(Model!AO42-Scratch!AO42)&lt;1,1,0))</f>
        <v>1</v>
      </c>
      <c r="AP112" s="99">
        <f>IF(Model!AP42="",0,IF(ABS(Model!AP42-Scratch!AP42)&lt;1,1,0))</f>
        <v>1</v>
      </c>
      <c r="AQ112" s="99">
        <f>IF(Model!AQ42="",0,IF(ABS(Model!AQ42-Scratch!AQ42)&lt;1,1,0))</f>
        <v>1</v>
      </c>
      <c r="AR112" s="99">
        <f>IF(Model!AR42="",0,IF(ABS(Model!AR42-Scratch!AR42)&lt;1,1,0))</f>
        <v>1</v>
      </c>
      <c r="AS112" s="99">
        <f>IF(Model!AS42="",0,IF(ABS(Model!AS42-Scratch!AS42)&lt;1,1,0))</f>
        <v>1</v>
      </c>
      <c r="AT112" s="99">
        <f>IF(Model!AT42="",0,IF(ABS(Model!AT42-Scratch!AT42)&lt;1,1,0))</f>
        <v>1</v>
      </c>
      <c r="AU112" s="99">
        <f>IF(Model!AU42="",0,IF(ABS(Model!AU42-Scratch!AU42)&lt;1,1,0))</f>
        <v>1</v>
      </c>
      <c r="AV112" s="99">
        <f>IF(Model!AV42="",0,IF(ABS(Model!AV42-Scratch!AV42)&lt;1,1,0))</f>
        <v>1</v>
      </c>
      <c r="AW112" s="99">
        <f>IF(Model!AW42="",0,IF(ABS(Model!AW42-Scratch!AW42)&lt;1,1,0))</f>
        <v>1</v>
      </c>
      <c r="AX112" s="99">
        <f>IF(Model!AX42="",0,IF(ABS(Model!AX42-Scratch!AX42)&lt;1,1,0))</f>
        <v>1</v>
      </c>
      <c r="AY112" s="99">
        <f>IF(Model!AY42="",0,IF(ABS(Model!AY42-Scratch!AY42)&lt;1,1,0))</f>
        <v>1</v>
      </c>
      <c r="AZ112" s="99">
        <f>IF(Model!AZ42="",0,IF(ABS(Model!AZ42-Scratch!AZ42)&lt;1,1,0))</f>
        <v>1</v>
      </c>
      <c r="BA112" s="99">
        <f>IF(Model!BA42="",0,IF(ABS(Model!BA42-Scratch!BA42)&lt;1,1,0))</f>
        <v>1</v>
      </c>
      <c r="BB112" s="99">
        <f>IF(Model!BB42="",0,IF(ABS(Model!BB42-Scratch!BB42)&lt;1,1,0))</f>
        <v>1</v>
      </c>
      <c r="BC112" s="99">
        <f>IF(Model!BC42="",0,IF(ABS(Model!BC42-Scratch!BC42)&lt;1,1,0))</f>
        <v>1</v>
      </c>
      <c r="BD112" s="99">
        <f>IF(Model!BD42="",0,IF(ABS(Model!BD42-Scratch!BD42)&lt;1,1,0))</f>
        <v>0</v>
      </c>
      <c r="BE112" s="99">
        <f>IF(Model!BE42="",0,IF(ABS(Model!BE42-Scratch!BE42)&lt;1,1,0))</f>
        <v>1</v>
      </c>
      <c r="BF112" s="129" t="s">
        <v>591</v>
      </c>
      <c r="BG112" s="129" t="s">
        <v>591</v>
      </c>
      <c r="BH112" s="99">
        <f>IF(Model!BH42="",0,IF(ABS(Model!BH42-Scratch!BH42)&lt;1,1,0))</f>
        <v>1</v>
      </c>
      <c r="BI112" s="99">
        <f>IF(Model!BI42="",0,IF(ABS(Model!BI42-Scratch!BI42)&lt;1,1,0))</f>
        <v>1</v>
      </c>
      <c r="BJ112" s="99">
        <f>IF(Model!BJ42="",0,IF(ABS(Model!BJ42-Scratch!BJ42)&lt;1,1,0))</f>
        <v>1</v>
      </c>
      <c r="BK112" s="99">
        <f>IF(Model!BK42="",0,IF(ABS(Model!BK42-Scratch!BK42)&lt;1,1,0))</f>
        <v>1</v>
      </c>
      <c r="BL112" s="99">
        <f>IF(Model!BL42="",0,IF(ABS(Model!BL42-Scratch!BL42)&lt;1,1,0))</f>
        <v>1</v>
      </c>
      <c r="BM112" s="99">
        <f>IF(Model!BM42="",0,IF(ABS(Model!BM42-Scratch!BM42)&lt;1,1,0))</f>
        <v>1</v>
      </c>
      <c r="BN112" s="99">
        <f>IF(Model!BN42="",0,IF(ABS(Model!BN42-Scratch!BN42)&lt;1,1,0))</f>
        <v>1</v>
      </c>
      <c r="BO112" s="99">
        <f>IF(Model!BO42="",0,IF(ABS(Model!BO42-Scratch!BO42)&lt;1,1,0))</f>
        <v>1</v>
      </c>
      <c r="BP112" s="99">
        <f>IF(Model!BP42="",0,IF(ABS(Model!BP42-Scratch!BP42)&lt;1,1,0))</f>
        <v>1</v>
      </c>
      <c r="BQ112" s="99">
        <f>IF(Model!BQ42="",0,IF(ABS(Model!BQ42-Scratch!BQ42)&lt;1,1,0))</f>
        <v>1</v>
      </c>
      <c r="BR112" s="99">
        <f>IF(Model!BR42="",0,IF(ABS(Model!BR42-Scratch!BR42)&lt;1,1,0))</f>
        <v>1</v>
      </c>
      <c r="BS112" s="99">
        <f>IF(Model!BS42="",0,IF(ABS(Model!BS42-Scratch!BS42)&lt;1,1,0))</f>
        <v>1</v>
      </c>
      <c r="BT112" s="99">
        <f>IF(Model!BT42="",0,IF(ABS(Model!BT42-Scratch!BT42)&lt;1,1,0))</f>
        <v>1</v>
      </c>
      <c r="BU112" s="99">
        <f>IF(Model!BU42="",0,IF(ABS(Model!BU42-Scratch!BU42)&lt;1,1,0))</f>
        <v>1</v>
      </c>
      <c r="BV112" s="99">
        <f>IF(Model!BV42="",0,IF(ABS(Model!BV42-Scratch!BV42)&lt;1,1,0))</f>
        <v>1</v>
      </c>
      <c r="BW112" s="99">
        <f>IF(Model!BW42="",0,IF(ABS(Model!BW42-Scratch!BW42)&lt;1,1,0))</f>
        <v>1</v>
      </c>
      <c r="BX112" s="99">
        <f>IF(Model!BX42="",0,IF(ABS(Model!BX42-Scratch!BX42)&lt;1,1,0))</f>
        <v>1</v>
      </c>
      <c r="BY112" s="99">
        <f>IF(Model!BY42="",0,IF(ABS(Model!BY42-Scratch!BY42)&lt;1,1,0))</f>
        <v>1</v>
      </c>
      <c r="BZ112" s="99">
        <f>IF(Model!BZ42="",0,IF(ABS(Model!BZ42-Scratch!BZ42)&lt;1,1,0))</f>
        <v>1</v>
      </c>
      <c r="CA112" s="99">
        <f>IF(Model!CA42="",0,IF(ABS(Model!CA42-Scratch!CA42)&lt;1,1,0))</f>
        <v>1</v>
      </c>
      <c r="CB112" s="99">
        <f>IF(Model!CB42="",0,IF(ABS(Model!CB42-Scratch!CB42)&lt;1,1,0))</f>
        <v>1</v>
      </c>
      <c r="CC112" s="99">
        <f>IF(Model!CC42="",0,IF(ABS(Model!CC42-Scratch!CC42)&lt;1,1,0))</f>
        <v>1</v>
      </c>
      <c r="CD112" s="99">
        <f>IF(Model!CD42="",0,IF(ABS(Model!CD42-Scratch!CD42)&lt;1,1,0))</f>
        <v>1</v>
      </c>
      <c r="CE112" s="99">
        <f>IF(Model!CE42="",0,IF(ABS(Model!CE42-Scratch!CE42)&lt;1,1,0))</f>
        <v>1</v>
      </c>
      <c r="CF112" s="99">
        <f>IF(Model!CF42="",0,IF(ABS(Model!CF42-Scratch!CF42)&lt;1,1,0))</f>
        <v>1</v>
      </c>
      <c r="CG112" s="129" t="s">
        <v>591</v>
      </c>
      <c r="CH112" s="129" t="s">
        <v>591</v>
      </c>
      <c r="CI112" s="99">
        <f>IF(Model!CI42="",0,IF(ABS(Model!CI42-Scratch!CI42)&lt;1,1,0))</f>
        <v>1</v>
      </c>
      <c r="CJ112" s="99">
        <f>IF(Model!CJ42="",0,IF(ABS(Model!CJ42-Scratch!CJ42)&lt;1,1,0))</f>
        <v>1</v>
      </c>
      <c r="CK112" s="99">
        <f>IF(Model!CK42="",0,IF(ABS(Model!CK42-Scratch!CK42)&lt;1,1,0))</f>
        <v>1</v>
      </c>
      <c r="CL112" s="99">
        <f>IF(Model!CL42="",0,IF(ABS(Model!CL42-Scratch!CL42)&lt;1,1,0))</f>
        <v>1</v>
      </c>
      <c r="CM112" s="99">
        <f>IF(Model!CM42="",0,IF(ABS(Model!CM42-Scratch!CM42)&lt;1,1,0))</f>
        <v>1</v>
      </c>
      <c r="CN112" s="99">
        <f>IF(Model!CN42="",0,IF(ABS(Model!CN42-Scratch!CN42)&lt;1,1,0))</f>
        <v>1</v>
      </c>
      <c r="CO112" s="99">
        <f>IF(Model!CO42="",0,IF(ABS(Model!CO42-Scratch!CO42)&lt;1,1,0))</f>
        <v>1</v>
      </c>
      <c r="CP112" s="99">
        <f>IF(Model!CP42="",0,IF(ABS(Model!CP42-Scratch!CP42)&lt;1,1,0))</f>
        <v>1</v>
      </c>
      <c r="CQ112" s="99">
        <f>IF(Model!CQ42="",0,IF(ABS(Model!CQ42-Scratch!CQ42)&lt;1,1,0))</f>
        <v>1</v>
      </c>
      <c r="CR112" s="99">
        <f>IF(Model!CR42="",0,IF(ABS(Model!CR42-Scratch!CR42)&lt;1,1,0))</f>
        <v>1</v>
      </c>
      <c r="CS112" s="99">
        <f>IF(Model!CS42="",0,IF(ABS(Model!CS42-Scratch!CS42)&lt;1,1,0))</f>
        <v>1</v>
      </c>
      <c r="CT112" s="99">
        <f>IF(Model!CT42="",0,IF(ABS(Model!CT42-Scratch!CT42)&lt;1,1,0))</f>
        <v>1</v>
      </c>
      <c r="CU112" s="99">
        <f>IF(Model!CU42="",0,IF(ABS(Model!CU42-Scratch!CU42)&lt;1,1,0))</f>
        <v>1</v>
      </c>
      <c r="CV112" s="99">
        <f>IF(Model!CV42="",0,IF(ABS(Model!CV42-Scratch!CV42)&lt;1,1,0))</f>
        <v>1</v>
      </c>
      <c r="CW112" s="99">
        <f>IF(Model!CW42="",0,IF(ABS(Model!CW42-Scratch!CW42)&lt;1,1,0))</f>
        <v>1</v>
      </c>
      <c r="CX112" s="99">
        <f>IF(Model!CX42="",0,IF(ABS(Model!CX42-Scratch!CX42)&lt;1,1,0))</f>
        <v>1</v>
      </c>
      <c r="CY112" s="99">
        <f>IF(Model!CY42="",0,IF(ABS(Model!CY42-Scratch!CY42)&lt;1,1,0))</f>
        <v>1</v>
      </c>
      <c r="CZ112" s="99">
        <f>IF(Model!CZ42="",0,IF(ABS(Model!CZ42-Scratch!CZ42)&lt;1,1,0))</f>
        <v>1</v>
      </c>
      <c r="DA112" s="99">
        <f>IF(Model!DA42="",0,IF(ABS(Model!DA42-Scratch!DA42)&lt;1,1,0))</f>
        <v>1</v>
      </c>
      <c r="DB112" s="99">
        <f>IF(Model!DB42="",0,IF(ABS(Model!DB42-Scratch!DB42)&lt;1,1,0))</f>
        <v>1</v>
      </c>
      <c r="DC112" s="99">
        <f>IF(Model!DC42="",0,IF(ABS(Model!DC42-Scratch!DC42)&lt;1,1,0))</f>
        <v>1</v>
      </c>
      <c r="DD112" s="99">
        <f>IF(Model!DD42="",0,IF(ABS(Model!DD42-Scratch!DD42)&lt;1,1,0))</f>
        <v>1</v>
      </c>
      <c r="DE112" s="99">
        <f>IF(Model!DE42="",0,IF(ABS(Model!DE42-Scratch!DE42)&lt;1,1,0))</f>
        <v>1</v>
      </c>
      <c r="DF112" s="99">
        <f>IF(Model!DF42="",0,IF(ABS(Model!DF42-Scratch!DF42)&lt;1,1,0))</f>
        <v>1</v>
      </c>
      <c r="DG112" s="99">
        <f>IF(Model!DG42="",0,IF(ABS(Model!DG42-Scratch!DG42)&lt;1,1,0))</f>
        <v>1</v>
      </c>
      <c r="DH112" s="129" t="s">
        <v>591</v>
      </c>
      <c r="DI112" s="129" t="s">
        <v>591</v>
      </c>
      <c r="DJ112" s="99">
        <f>IF(Model!DJ42="",0,IF(ABS(Model!DJ42-Scratch!DJ42)&lt;1,1,0))</f>
        <v>1</v>
      </c>
      <c r="DK112" s="99">
        <f>IF(Model!DK42="",0,IF(ABS(Model!DK42-Scratch!DK42)&lt;1,1,0))</f>
        <v>1</v>
      </c>
      <c r="DL112" s="99">
        <f>IF(Model!DL42="",0,IF(ABS(Model!DL42-Scratch!DL42)&lt;1,1,0))</f>
        <v>1</v>
      </c>
      <c r="DM112" s="99">
        <f>IF(Model!DM42="",0,IF(ABS(Model!DM42-Scratch!DM42)&lt;1,1,0))</f>
        <v>1</v>
      </c>
      <c r="DN112" s="99">
        <f>IF(Model!DN42="",0,IF(ABS(Model!DN42-Scratch!DN42)&lt;1,1,0))</f>
        <v>1</v>
      </c>
      <c r="DO112" s="99">
        <f>IF(Model!DO42="",0,IF(ABS(Model!DO42-Scratch!DO42)&lt;1,1,0))</f>
        <v>1</v>
      </c>
      <c r="DP112" s="99">
        <f>IF(Model!DP42="",0,IF(ABS(Model!DP42-Scratch!DP42)&lt;1,1,0))</f>
        <v>1</v>
      </c>
      <c r="DQ112" s="99">
        <f>IF(Model!DQ42="",0,IF(ABS(Model!DQ42-Scratch!DQ42)&lt;1,1,0))</f>
        <v>1</v>
      </c>
      <c r="DR112" s="99">
        <f>IF(Model!DR42="",0,IF(ABS(Model!DR42-Scratch!DR42)&lt;1,1,0))</f>
        <v>1</v>
      </c>
      <c r="DS112" s="99">
        <f>IF(Model!DS42="",0,IF(ABS(Model!DS42-Scratch!DS42)&lt;1,1,0))</f>
        <v>1</v>
      </c>
      <c r="DT112" s="99">
        <f>IF(Model!DT42="",0,IF(ABS(Model!DT42-Scratch!DT42)&lt;1,1,0))</f>
        <v>1</v>
      </c>
      <c r="DU112" s="99">
        <f>IF(Model!DU42="",0,IF(ABS(Model!DU42-Scratch!DU42)&lt;1,1,0))</f>
        <v>1</v>
      </c>
      <c r="DV112" s="99">
        <f>IF(Model!DV42="",0,IF(ABS(Model!DV42-Scratch!DV42)&lt;1,1,0))</f>
        <v>1</v>
      </c>
      <c r="DW112" s="99">
        <f>IF(Model!DW42="",0,IF(ABS(Model!DW42-Scratch!DW42)&lt;1,1,0))</f>
        <v>1</v>
      </c>
      <c r="DX112" s="99">
        <f>IF(Model!DX42="",0,IF(ABS(Model!DX42-Scratch!DX42)&lt;1,1,0))</f>
        <v>1</v>
      </c>
      <c r="DY112" s="99">
        <f>IF(Model!DY42="",0,IF(ABS(Model!DY42-Scratch!DY42)&lt;1,1,0))</f>
        <v>1</v>
      </c>
      <c r="DZ112" s="99">
        <f>IF(Model!DZ42="",0,IF(ABS(Model!DZ42-Scratch!DZ42)&lt;1,1,0))</f>
        <v>1</v>
      </c>
      <c r="EA112" s="99">
        <f>IF(Model!EA42="",0,IF(ABS(Model!EA42-Scratch!EA42)&lt;1,1,0))</f>
        <v>1</v>
      </c>
      <c r="EB112" s="99">
        <f>IF(Model!EB42="",0,IF(ABS(Model!EB42-Scratch!EB42)&lt;1,1,0))</f>
        <v>1</v>
      </c>
      <c r="EC112" s="99">
        <f>IF(Model!EC42="",0,IF(ABS(Model!EC42-Scratch!EC42)&lt;1,1,0))</f>
        <v>1</v>
      </c>
      <c r="ED112" s="99">
        <f>IF(Model!ED42="",0,IF(ABS(Model!ED42-Scratch!ED42)&lt;1,1,0))</f>
        <v>1</v>
      </c>
      <c r="EE112" s="99">
        <f>IF(Model!EE42="",0,IF(ABS(Model!EE42-Scratch!EE42)&lt;1,1,0))</f>
        <v>1</v>
      </c>
      <c r="EF112" s="99">
        <f>IF(Model!EF42="",0,IF(ABS(Model!EF42-Scratch!EF42)&lt;1,1,0))</f>
        <v>1</v>
      </c>
      <c r="EG112" s="99">
        <f>IF(Model!EG42="",0,IF(ABS(Model!EG42-Scratch!EG42)&lt;1,1,0))</f>
        <v>1</v>
      </c>
      <c r="EH112" s="99">
        <f>IF(Model!EH42="",0,IF(ABS(Model!EH42-Scratch!EH42)&lt;1,1,0))</f>
        <v>1</v>
      </c>
      <c r="EI112" s="129" t="s">
        <v>591</v>
      </c>
      <c r="EJ112" s="129" t="s">
        <v>591</v>
      </c>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row>
    <row r="113" spans="2:165">
      <c r="B113" s="99">
        <f>IF(Model!B43="",0,IF(ABS(Model!B43-Scratch!B43)&lt;1,1,0))</f>
        <v>1</v>
      </c>
      <c r="C113" s="99">
        <f ca="1">IF(Model!C43="",0,IF(ABS(Model!C43-Scratch!C43)&lt;1,1,0))</f>
        <v>1</v>
      </c>
      <c r="D113" s="129" t="s">
        <v>591</v>
      </c>
      <c r="E113" s="99">
        <f>IF(Model!E43="",0,IF(ABS(Model!E43-Scratch!E43)&lt;1,1,0))</f>
        <v>1</v>
      </c>
      <c r="F113" s="99">
        <f>IF(Model!F43="",0,IF(ABS(Model!F43-Scratch!F43)&lt;1,1,0))</f>
        <v>1</v>
      </c>
      <c r="G113" s="99">
        <f>IF(Model!G43="",0,IF(ABS(Model!G43-Scratch!G43)&lt;1,1,0))</f>
        <v>1</v>
      </c>
      <c r="H113" s="99">
        <f>IF(Model!H43="",0,IF(ABS(Model!H43-Scratch!H43)&lt;1,1,0))</f>
        <v>1</v>
      </c>
      <c r="I113" s="99">
        <f>IF(Model!I43=Scratch!I43,1,0)</f>
        <v>1</v>
      </c>
      <c r="J113" s="129" t="s">
        <v>591</v>
      </c>
      <c r="K113" s="99">
        <f>IF(Model!K43="",0,IF(ABS(Model!K43-Scratch!K43)&lt;1,1,0))</f>
        <v>1</v>
      </c>
      <c r="L113" s="99">
        <f>IF(Model!L43=Scratch!L43,1,0)</f>
        <v>1</v>
      </c>
      <c r="M113" s="99">
        <f>IFERROR(IF(Model!M43=Scratch!M43,1,0),0)</f>
        <v>1</v>
      </c>
      <c r="N113" s="99">
        <f>IFERROR(IF(Model!N43=Scratch!N43,1,0),0)</f>
        <v>1</v>
      </c>
      <c r="O113" s="99">
        <f>IFERROR(IF(Model!O43=Scratch!O43,1,0),0)</f>
        <v>1</v>
      </c>
      <c r="P113" s="99">
        <f>IFERROR(IF(Model!P43=Scratch!P43,1,0),0)</f>
        <v>1</v>
      </c>
      <c r="Q113" s="129" t="s">
        <v>591</v>
      </c>
      <c r="R113" s="99">
        <f>IF(Model!R43="",0,IF(ABS(Model!R43-Scratch!R43)&lt;1,1,0))</f>
        <v>1</v>
      </c>
      <c r="S113" s="99">
        <f>IF(Model!S43="",0,IF(ABS(Model!S43-Scratch!S43)&lt;1,1,0))</f>
        <v>1</v>
      </c>
      <c r="T113" s="99">
        <f>IF(Model!T43="",0,IF(ABS(Model!T43-Scratch!T43)&lt;1,1,0))</f>
        <v>1</v>
      </c>
      <c r="U113" s="99">
        <f>IF(Model!U43="",0,IF(ABS(Model!U43-Scratch!U43)&lt;1,1,0))</f>
        <v>1</v>
      </c>
      <c r="V113" s="99">
        <f>IF(Model!V43="",0,IF(ABS(Model!V43-Scratch!V43)&lt;1,1,0))</f>
        <v>1</v>
      </c>
      <c r="W113" s="129" t="s">
        <v>591</v>
      </c>
      <c r="X113" s="99">
        <f>IF(Model!X43="",0,IF(ABS(Model!X43-Scratch!X43)&lt;1,1,0))</f>
        <v>1</v>
      </c>
      <c r="Y113" s="99">
        <f>IF(Model!Y43="",0,IF(ABS(Model!Y43-Scratch!Y43)&lt;1,1,0))</f>
        <v>1</v>
      </c>
      <c r="Z113" s="99">
        <f>IF(Model!Z43="",0,IF(ABS(Model!Z43-Scratch!Z43)&lt;1,1,0))</f>
        <v>1</v>
      </c>
      <c r="AA113" s="99">
        <f>IF(Model!AA43="",0,IF(ABS(Model!AA43-Scratch!AA43)&lt;1,1,0))</f>
        <v>1</v>
      </c>
      <c r="AB113" s="99">
        <f>IF(Model!AB43="",0,IF(ABS(Model!AB43-Scratch!AB43)&lt;1,1,0))</f>
        <v>1</v>
      </c>
      <c r="AC113" s="129" t="s">
        <v>591</v>
      </c>
      <c r="AD113" s="129" t="s">
        <v>591</v>
      </c>
      <c r="AE113" s="99">
        <f>IF(Model!AE43="",0,IF(ABS(Model!AE43-Scratch!AE43)&lt;1,1,0))</f>
        <v>1</v>
      </c>
      <c r="AF113" s="99">
        <f>IF(Model!AF43="",0,IF(ABS(Model!AF43-Scratch!AF43)&lt;1,1,0))</f>
        <v>1</v>
      </c>
      <c r="AG113" s="99">
        <f>IF(Model!AG43="",0,IF(ABS(Model!AG43-Scratch!AG43)&lt;1,1,0))</f>
        <v>1</v>
      </c>
      <c r="AH113" s="99">
        <f>IF(Model!AH43="",0,IF(ABS(Model!AH43-Scratch!AH43)&lt;1,1,0))</f>
        <v>1</v>
      </c>
      <c r="AI113" s="99">
        <f>IF(Model!AI43="",0,IF(ABS(Model!AI43-Scratch!AI43)&lt;1,1,0))</f>
        <v>1</v>
      </c>
      <c r="AJ113" s="99">
        <f>IF(Model!AJ43="",0,IF(ABS(Model!AJ43-Scratch!AJ43)&lt;1,1,0))</f>
        <v>1</v>
      </c>
      <c r="AK113" s="99">
        <f>IF(Model!AK43="",0,IF(ABS(Model!AK43-Scratch!AK43)&lt;1,1,0))</f>
        <v>1</v>
      </c>
      <c r="AL113" s="99">
        <f>IF(Model!AL43="",0,IF(ABS(Model!AL43-Scratch!AL43)&lt;1,1,0))</f>
        <v>1</v>
      </c>
      <c r="AM113" s="99">
        <f>IF(Model!AM43="",0,IF(ABS(Model!AM43-Scratch!AM43)&lt;1,1,0))</f>
        <v>1</v>
      </c>
      <c r="AN113" s="99">
        <f>IF(Model!AN43="",0,IF(ABS(Model!AN43-Scratch!AN43)&lt;1,1,0))</f>
        <v>1</v>
      </c>
      <c r="AO113" s="99">
        <f>IF(Model!AO43="",0,IF(ABS(Model!AO43-Scratch!AO43)&lt;1,1,0))</f>
        <v>1</v>
      </c>
      <c r="AP113" s="99">
        <f>IF(Model!AP43="",0,IF(ABS(Model!AP43-Scratch!AP43)&lt;1,1,0))</f>
        <v>1</v>
      </c>
      <c r="AQ113" s="99">
        <f>IF(Model!AQ43="",0,IF(ABS(Model!AQ43-Scratch!AQ43)&lt;1,1,0))</f>
        <v>1</v>
      </c>
      <c r="AR113" s="99">
        <f>IF(Model!AR43="",0,IF(ABS(Model!AR43-Scratch!AR43)&lt;1,1,0))</f>
        <v>1</v>
      </c>
      <c r="AS113" s="99">
        <f>IF(Model!AS43="",0,IF(ABS(Model!AS43-Scratch!AS43)&lt;1,1,0))</f>
        <v>1</v>
      </c>
      <c r="AT113" s="99">
        <f>IF(Model!AT43="",0,IF(ABS(Model!AT43-Scratch!AT43)&lt;1,1,0))</f>
        <v>1</v>
      </c>
      <c r="AU113" s="99">
        <f>IF(Model!AU43="",0,IF(ABS(Model!AU43-Scratch!AU43)&lt;1,1,0))</f>
        <v>1</v>
      </c>
      <c r="AV113" s="99">
        <f>IF(Model!AV43="",0,IF(ABS(Model!AV43-Scratch!AV43)&lt;1,1,0))</f>
        <v>1</v>
      </c>
      <c r="AW113" s="99">
        <f>IF(Model!AW43="",0,IF(ABS(Model!AW43-Scratch!AW43)&lt;1,1,0))</f>
        <v>1</v>
      </c>
      <c r="AX113" s="99">
        <f>IF(Model!AX43="",0,IF(ABS(Model!AX43-Scratch!AX43)&lt;1,1,0))</f>
        <v>1</v>
      </c>
      <c r="AY113" s="99">
        <f>IF(Model!AY43="",0,IF(ABS(Model!AY43-Scratch!AY43)&lt;1,1,0))</f>
        <v>1</v>
      </c>
      <c r="AZ113" s="99">
        <f>IF(Model!AZ43="",0,IF(ABS(Model!AZ43-Scratch!AZ43)&lt;1,1,0))</f>
        <v>1</v>
      </c>
      <c r="BA113" s="99">
        <f>IF(Model!BA43="",0,IF(ABS(Model!BA43-Scratch!BA43)&lt;1,1,0))</f>
        <v>1</v>
      </c>
      <c r="BB113" s="99">
        <f>IF(Model!BB43="",0,IF(ABS(Model!BB43-Scratch!BB43)&lt;1,1,0))</f>
        <v>1</v>
      </c>
      <c r="BC113" s="99">
        <f>IF(Model!BC43="",0,IF(ABS(Model!BC43-Scratch!BC43)&lt;1,1,0))</f>
        <v>1</v>
      </c>
      <c r="BD113" s="99">
        <f>IF(Model!BD43="",0,IF(ABS(Model!BD43-Scratch!BD43)&lt;1,1,0))</f>
        <v>0</v>
      </c>
      <c r="BE113" s="99">
        <f>IF(Model!BE43="",0,IF(ABS(Model!BE43-Scratch!BE43)&lt;1,1,0))</f>
        <v>1</v>
      </c>
      <c r="BF113" s="129" t="s">
        <v>591</v>
      </c>
      <c r="BG113" s="129" t="s">
        <v>591</v>
      </c>
      <c r="BH113" s="99">
        <f>IF(Model!BH43="",0,IF(ABS(Model!BH43-Scratch!BH43)&lt;1,1,0))</f>
        <v>1</v>
      </c>
      <c r="BI113" s="99">
        <f>IF(Model!BI43="",0,IF(ABS(Model!BI43-Scratch!BI43)&lt;1,1,0))</f>
        <v>1</v>
      </c>
      <c r="BJ113" s="99">
        <f>IF(Model!BJ43="",0,IF(ABS(Model!BJ43-Scratch!BJ43)&lt;1,1,0))</f>
        <v>1</v>
      </c>
      <c r="BK113" s="99">
        <f>IF(Model!BK43="",0,IF(ABS(Model!BK43-Scratch!BK43)&lt;1,1,0))</f>
        <v>1</v>
      </c>
      <c r="BL113" s="99">
        <f>IF(Model!BL43="",0,IF(ABS(Model!BL43-Scratch!BL43)&lt;1,1,0))</f>
        <v>1</v>
      </c>
      <c r="BM113" s="99">
        <f>IF(Model!BM43="",0,IF(ABS(Model!BM43-Scratch!BM43)&lt;1,1,0))</f>
        <v>1</v>
      </c>
      <c r="BN113" s="99">
        <f>IF(Model!BN43="",0,IF(ABS(Model!BN43-Scratch!BN43)&lt;1,1,0))</f>
        <v>1</v>
      </c>
      <c r="BO113" s="99">
        <f>IF(Model!BO43="",0,IF(ABS(Model!BO43-Scratch!BO43)&lt;1,1,0))</f>
        <v>1</v>
      </c>
      <c r="BP113" s="99">
        <f>IF(Model!BP43="",0,IF(ABS(Model!BP43-Scratch!BP43)&lt;1,1,0))</f>
        <v>1</v>
      </c>
      <c r="BQ113" s="99">
        <f>IF(Model!BQ43="",0,IF(ABS(Model!BQ43-Scratch!BQ43)&lt;1,1,0))</f>
        <v>1</v>
      </c>
      <c r="BR113" s="99">
        <f>IF(Model!BR43="",0,IF(ABS(Model!BR43-Scratch!BR43)&lt;1,1,0))</f>
        <v>1</v>
      </c>
      <c r="BS113" s="99">
        <f>IF(Model!BS43="",0,IF(ABS(Model!BS43-Scratch!BS43)&lt;1,1,0))</f>
        <v>1</v>
      </c>
      <c r="BT113" s="99">
        <f>IF(Model!BT43="",0,IF(ABS(Model!BT43-Scratch!BT43)&lt;1,1,0))</f>
        <v>1</v>
      </c>
      <c r="BU113" s="99">
        <f>IF(Model!BU43="",0,IF(ABS(Model!BU43-Scratch!BU43)&lt;1,1,0))</f>
        <v>1</v>
      </c>
      <c r="BV113" s="99">
        <f>IF(Model!BV43="",0,IF(ABS(Model!BV43-Scratch!BV43)&lt;1,1,0))</f>
        <v>1</v>
      </c>
      <c r="BW113" s="99">
        <f>IF(Model!BW43="",0,IF(ABS(Model!BW43-Scratch!BW43)&lt;1,1,0))</f>
        <v>1</v>
      </c>
      <c r="BX113" s="99">
        <f>IF(Model!BX43="",0,IF(ABS(Model!BX43-Scratch!BX43)&lt;1,1,0))</f>
        <v>1</v>
      </c>
      <c r="BY113" s="99">
        <f>IF(Model!BY43="",0,IF(ABS(Model!BY43-Scratch!BY43)&lt;1,1,0))</f>
        <v>1</v>
      </c>
      <c r="BZ113" s="99">
        <f>IF(Model!BZ43="",0,IF(ABS(Model!BZ43-Scratch!BZ43)&lt;1,1,0))</f>
        <v>1</v>
      </c>
      <c r="CA113" s="99">
        <f>IF(Model!CA43="",0,IF(ABS(Model!CA43-Scratch!CA43)&lt;1,1,0))</f>
        <v>1</v>
      </c>
      <c r="CB113" s="99">
        <f>IF(Model!CB43="",0,IF(ABS(Model!CB43-Scratch!CB43)&lt;1,1,0))</f>
        <v>1</v>
      </c>
      <c r="CC113" s="99">
        <f>IF(Model!CC43="",0,IF(ABS(Model!CC43-Scratch!CC43)&lt;1,1,0))</f>
        <v>1</v>
      </c>
      <c r="CD113" s="99">
        <f>IF(Model!CD43="",0,IF(ABS(Model!CD43-Scratch!CD43)&lt;1,1,0))</f>
        <v>1</v>
      </c>
      <c r="CE113" s="99">
        <f>IF(Model!CE43="",0,IF(ABS(Model!CE43-Scratch!CE43)&lt;1,1,0))</f>
        <v>1</v>
      </c>
      <c r="CF113" s="99">
        <f>IF(Model!CF43="",0,IF(ABS(Model!CF43-Scratch!CF43)&lt;1,1,0))</f>
        <v>1</v>
      </c>
      <c r="CG113" s="129" t="s">
        <v>591</v>
      </c>
      <c r="CH113" s="129" t="s">
        <v>591</v>
      </c>
      <c r="CI113" s="99">
        <f>IF(Model!CI43="",0,IF(ABS(Model!CI43-Scratch!CI43)&lt;1,1,0))</f>
        <v>1</v>
      </c>
      <c r="CJ113" s="99">
        <f>IF(Model!CJ43="",0,IF(ABS(Model!CJ43-Scratch!CJ43)&lt;1,1,0))</f>
        <v>1</v>
      </c>
      <c r="CK113" s="99">
        <f>IF(Model!CK43="",0,IF(ABS(Model!CK43-Scratch!CK43)&lt;1,1,0))</f>
        <v>1</v>
      </c>
      <c r="CL113" s="99">
        <f>IF(Model!CL43="",0,IF(ABS(Model!CL43-Scratch!CL43)&lt;1,1,0))</f>
        <v>1</v>
      </c>
      <c r="CM113" s="99">
        <f>IF(Model!CM43="",0,IF(ABS(Model!CM43-Scratch!CM43)&lt;1,1,0))</f>
        <v>1</v>
      </c>
      <c r="CN113" s="99">
        <f>IF(Model!CN43="",0,IF(ABS(Model!CN43-Scratch!CN43)&lt;1,1,0))</f>
        <v>1</v>
      </c>
      <c r="CO113" s="99">
        <f>IF(Model!CO43="",0,IF(ABS(Model!CO43-Scratch!CO43)&lt;1,1,0))</f>
        <v>1</v>
      </c>
      <c r="CP113" s="99">
        <f>IF(Model!CP43="",0,IF(ABS(Model!CP43-Scratch!CP43)&lt;1,1,0))</f>
        <v>1</v>
      </c>
      <c r="CQ113" s="99">
        <f>IF(Model!CQ43="",0,IF(ABS(Model!CQ43-Scratch!CQ43)&lt;1,1,0))</f>
        <v>1</v>
      </c>
      <c r="CR113" s="99">
        <f>IF(Model!CR43="",0,IF(ABS(Model!CR43-Scratch!CR43)&lt;1,1,0))</f>
        <v>1</v>
      </c>
      <c r="CS113" s="99">
        <f>IF(Model!CS43="",0,IF(ABS(Model!CS43-Scratch!CS43)&lt;1,1,0))</f>
        <v>1</v>
      </c>
      <c r="CT113" s="99">
        <f>IF(Model!CT43="",0,IF(ABS(Model!CT43-Scratch!CT43)&lt;1,1,0))</f>
        <v>1</v>
      </c>
      <c r="CU113" s="99">
        <f>IF(Model!CU43="",0,IF(ABS(Model!CU43-Scratch!CU43)&lt;1,1,0))</f>
        <v>1</v>
      </c>
      <c r="CV113" s="99">
        <f>IF(Model!CV43="",0,IF(ABS(Model!CV43-Scratch!CV43)&lt;1,1,0))</f>
        <v>1</v>
      </c>
      <c r="CW113" s="99">
        <f>IF(Model!CW43="",0,IF(ABS(Model!CW43-Scratch!CW43)&lt;1,1,0))</f>
        <v>1</v>
      </c>
      <c r="CX113" s="99">
        <f>IF(Model!CX43="",0,IF(ABS(Model!CX43-Scratch!CX43)&lt;1,1,0))</f>
        <v>1</v>
      </c>
      <c r="CY113" s="99">
        <f>IF(Model!CY43="",0,IF(ABS(Model!CY43-Scratch!CY43)&lt;1,1,0))</f>
        <v>1</v>
      </c>
      <c r="CZ113" s="99">
        <f>IF(Model!CZ43="",0,IF(ABS(Model!CZ43-Scratch!CZ43)&lt;1,1,0))</f>
        <v>1</v>
      </c>
      <c r="DA113" s="99">
        <f>IF(Model!DA43="",0,IF(ABS(Model!DA43-Scratch!DA43)&lt;1,1,0))</f>
        <v>1</v>
      </c>
      <c r="DB113" s="99">
        <f>IF(Model!DB43="",0,IF(ABS(Model!DB43-Scratch!DB43)&lt;1,1,0))</f>
        <v>1</v>
      </c>
      <c r="DC113" s="99">
        <f>IF(Model!DC43="",0,IF(ABS(Model!DC43-Scratch!DC43)&lt;1,1,0))</f>
        <v>1</v>
      </c>
      <c r="DD113" s="99">
        <f>IF(Model!DD43="",0,IF(ABS(Model!DD43-Scratch!DD43)&lt;1,1,0))</f>
        <v>1</v>
      </c>
      <c r="DE113" s="99">
        <f>IF(Model!DE43="",0,IF(ABS(Model!DE43-Scratch!DE43)&lt;1,1,0))</f>
        <v>1</v>
      </c>
      <c r="DF113" s="99">
        <f>IF(Model!DF43="",0,IF(ABS(Model!DF43-Scratch!DF43)&lt;1,1,0))</f>
        <v>1</v>
      </c>
      <c r="DG113" s="99">
        <f>IF(Model!DG43="",0,IF(ABS(Model!DG43-Scratch!DG43)&lt;1,1,0))</f>
        <v>1</v>
      </c>
      <c r="DH113" s="129" t="s">
        <v>591</v>
      </c>
      <c r="DI113" s="129" t="s">
        <v>591</v>
      </c>
      <c r="DJ113" s="99">
        <f>IF(Model!DJ43="",0,IF(ABS(Model!DJ43-Scratch!DJ43)&lt;1,1,0))</f>
        <v>1</v>
      </c>
      <c r="DK113" s="99">
        <f>IF(Model!DK43="",0,IF(ABS(Model!DK43-Scratch!DK43)&lt;1,1,0))</f>
        <v>1</v>
      </c>
      <c r="DL113" s="99">
        <f>IF(Model!DL43="",0,IF(ABS(Model!DL43-Scratch!DL43)&lt;1,1,0))</f>
        <v>1</v>
      </c>
      <c r="DM113" s="99">
        <f>IF(Model!DM43="",0,IF(ABS(Model!DM43-Scratch!DM43)&lt;1,1,0))</f>
        <v>1</v>
      </c>
      <c r="DN113" s="99">
        <f>IF(Model!DN43="",0,IF(ABS(Model!DN43-Scratch!DN43)&lt;1,1,0))</f>
        <v>1</v>
      </c>
      <c r="DO113" s="99">
        <f>IF(Model!DO43="",0,IF(ABS(Model!DO43-Scratch!DO43)&lt;1,1,0))</f>
        <v>1</v>
      </c>
      <c r="DP113" s="99">
        <f>IF(Model!DP43="",0,IF(ABS(Model!DP43-Scratch!DP43)&lt;1,1,0))</f>
        <v>1</v>
      </c>
      <c r="DQ113" s="99">
        <f>IF(Model!DQ43="",0,IF(ABS(Model!DQ43-Scratch!DQ43)&lt;1,1,0))</f>
        <v>1</v>
      </c>
      <c r="DR113" s="99">
        <f>IF(Model!DR43="",0,IF(ABS(Model!DR43-Scratch!DR43)&lt;1,1,0))</f>
        <v>1</v>
      </c>
      <c r="DS113" s="99">
        <f>IF(Model!DS43="",0,IF(ABS(Model!DS43-Scratch!DS43)&lt;1,1,0))</f>
        <v>1</v>
      </c>
      <c r="DT113" s="99">
        <f>IF(Model!DT43="",0,IF(ABS(Model!DT43-Scratch!DT43)&lt;1,1,0))</f>
        <v>1</v>
      </c>
      <c r="DU113" s="99">
        <f>IF(Model!DU43="",0,IF(ABS(Model!DU43-Scratch!DU43)&lt;1,1,0))</f>
        <v>1</v>
      </c>
      <c r="DV113" s="99">
        <f>IF(Model!DV43="",0,IF(ABS(Model!DV43-Scratch!DV43)&lt;1,1,0))</f>
        <v>1</v>
      </c>
      <c r="DW113" s="99">
        <f>IF(Model!DW43="",0,IF(ABS(Model!DW43-Scratch!DW43)&lt;1,1,0))</f>
        <v>1</v>
      </c>
      <c r="DX113" s="99">
        <f>IF(Model!DX43="",0,IF(ABS(Model!DX43-Scratch!DX43)&lt;1,1,0))</f>
        <v>1</v>
      </c>
      <c r="DY113" s="99">
        <f>IF(Model!DY43="",0,IF(ABS(Model!DY43-Scratch!DY43)&lt;1,1,0))</f>
        <v>1</v>
      </c>
      <c r="DZ113" s="99">
        <f>IF(Model!DZ43="",0,IF(ABS(Model!DZ43-Scratch!DZ43)&lt;1,1,0))</f>
        <v>1</v>
      </c>
      <c r="EA113" s="99">
        <f>IF(Model!EA43="",0,IF(ABS(Model!EA43-Scratch!EA43)&lt;1,1,0))</f>
        <v>1</v>
      </c>
      <c r="EB113" s="99">
        <f>IF(Model!EB43="",0,IF(ABS(Model!EB43-Scratch!EB43)&lt;1,1,0))</f>
        <v>1</v>
      </c>
      <c r="EC113" s="99">
        <f>IF(Model!EC43="",0,IF(ABS(Model!EC43-Scratch!EC43)&lt;1,1,0))</f>
        <v>1</v>
      </c>
      <c r="ED113" s="99">
        <f>IF(Model!ED43="",0,IF(ABS(Model!ED43-Scratch!ED43)&lt;1,1,0))</f>
        <v>1</v>
      </c>
      <c r="EE113" s="99">
        <f>IF(Model!EE43="",0,IF(ABS(Model!EE43-Scratch!EE43)&lt;1,1,0))</f>
        <v>1</v>
      </c>
      <c r="EF113" s="99">
        <f>IF(Model!EF43="",0,IF(ABS(Model!EF43-Scratch!EF43)&lt;1,1,0))</f>
        <v>1</v>
      </c>
      <c r="EG113" s="99">
        <f>IF(Model!EG43="",0,IF(ABS(Model!EG43-Scratch!EG43)&lt;1,1,0))</f>
        <v>1</v>
      </c>
      <c r="EH113" s="99">
        <f>IF(Model!EH43="",0,IF(ABS(Model!EH43-Scratch!EH43)&lt;1,1,0))</f>
        <v>1</v>
      </c>
      <c r="EI113" s="129" t="s">
        <v>591</v>
      </c>
      <c r="EJ113" s="129" t="s">
        <v>591</v>
      </c>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row>
    <row r="114" spans="2:165">
      <c r="B114" s="99">
        <f>IF(Model!B44="",0,IF(ABS(Model!B44-Scratch!B44)&lt;1,1,0))</f>
        <v>1</v>
      </c>
      <c r="C114" s="99">
        <f ca="1">IF(Model!C44="",0,IF(ABS(Model!C44-Scratch!C44)&lt;1,1,0))</f>
        <v>1</v>
      </c>
      <c r="D114" s="129" t="s">
        <v>591</v>
      </c>
      <c r="E114" s="99">
        <f>IF(Model!E44="",0,IF(ABS(Model!E44-Scratch!E44)&lt;1,1,0))</f>
        <v>1</v>
      </c>
      <c r="F114" s="99">
        <f>IF(Model!F44="",0,IF(ABS(Model!F44-Scratch!F44)&lt;1,1,0))</f>
        <v>1</v>
      </c>
      <c r="G114" s="99">
        <f>IF(Model!G44="",0,IF(ABS(Model!G44-Scratch!G44)&lt;1,1,0))</f>
        <v>1</v>
      </c>
      <c r="H114" s="99">
        <f>IF(Model!H44="",0,IF(ABS(Model!H44-Scratch!H44)&lt;1,1,0))</f>
        <v>1</v>
      </c>
      <c r="I114" s="99">
        <f>IF(Model!I44=Scratch!I44,1,0)</f>
        <v>1</v>
      </c>
      <c r="J114" s="129" t="s">
        <v>591</v>
      </c>
      <c r="K114" s="99">
        <f>IF(Model!K44="",0,IF(ABS(Model!K44-Scratch!K44)&lt;1,1,0))</f>
        <v>1</v>
      </c>
      <c r="L114" s="99">
        <f>IF(Model!L44=Scratch!L44,1,0)</f>
        <v>1</v>
      </c>
      <c r="M114" s="99">
        <f>IFERROR(IF(Model!M44=Scratch!M44,1,0),0)</f>
        <v>1</v>
      </c>
      <c r="N114" s="99">
        <f>IFERROR(IF(Model!N44=Scratch!N44,1,0),0)</f>
        <v>1</v>
      </c>
      <c r="O114" s="99">
        <f>IFERROR(IF(Model!O44=Scratch!O44,1,0),0)</f>
        <v>1</v>
      </c>
      <c r="P114" s="99">
        <f>IFERROR(IF(Model!P44=Scratch!P44,1,0),0)</f>
        <v>1</v>
      </c>
      <c r="Q114" s="129" t="s">
        <v>591</v>
      </c>
      <c r="R114" s="99">
        <f>IF(Model!R44="",0,IF(ABS(Model!R44-Scratch!R44)&lt;1,1,0))</f>
        <v>1</v>
      </c>
      <c r="S114" s="99">
        <f>IF(Model!S44="",0,IF(ABS(Model!S44-Scratch!S44)&lt;1,1,0))</f>
        <v>1</v>
      </c>
      <c r="T114" s="99">
        <f>IF(Model!T44="",0,IF(ABS(Model!T44-Scratch!T44)&lt;1,1,0))</f>
        <v>1</v>
      </c>
      <c r="U114" s="99">
        <f>IF(Model!U44="",0,IF(ABS(Model!U44-Scratch!U44)&lt;1,1,0))</f>
        <v>1</v>
      </c>
      <c r="V114" s="99">
        <f>IF(Model!V44="",0,IF(ABS(Model!V44-Scratch!V44)&lt;1,1,0))</f>
        <v>1</v>
      </c>
      <c r="W114" s="129" t="s">
        <v>591</v>
      </c>
      <c r="X114" s="99">
        <f>IF(Model!X44="",0,IF(ABS(Model!X44-Scratch!X44)&lt;1,1,0))</f>
        <v>1</v>
      </c>
      <c r="Y114" s="99">
        <f>IF(Model!Y44="",0,IF(ABS(Model!Y44-Scratch!Y44)&lt;1,1,0))</f>
        <v>1</v>
      </c>
      <c r="Z114" s="99">
        <f>IF(Model!Z44="",0,IF(ABS(Model!Z44-Scratch!Z44)&lt;1,1,0))</f>
        <v>1</v>
      </c>
      <c r="AA114" s="99">
        <f>IF(Model!AA44="",0,IF(ABS(Model!AA44-Scratch!AA44)&lt;1,1,0))</f>
        <v>1</v>
      </c>
      <c r="AB114" s="99">
        <f>IF(Model!AB44="",0,IF(ABS(Model!AB44-Scratch!AB44)&lt;1,1,0))</f>
        <v>1</v>
      </c>
      <c r="AC114" s="129" t="s">
        <v>591</v>
      </c>
      <c r="AD114" s="129" t="s">
        <v>591</v>
      </c>
      <c r="AE114" s="99">
        <f>IF(Model!AE44="",0,IF(ABS(Model!AE44-Scratch!AE44)&lt;1,1,0))</f>
        <v>1</v>
      </c>
      <c r="AF114" s="99">
        <f>IF(Model!AF44="",0,IF(ABS(Model!AF44-Scratch!AF44)&lt;1,1,0))</f>
        <v>1</v>
      </c>
      <c r="AG114" s="99">
        <f>IF(Model!AG44="",0,IF(ABS(Model!AG44-Scratch!AG44)&lt;1,1,0))</f>
        <v>1</v>
      </c>
      <c r="AH114" s="99">
        <f>IF(Model!AH44="",0,IF(ABS(Model!AH44-Scratch!AH44)&lt;1,1,0))</f>
        <v>1</v>
      </c>
      <c r="AI114" s="99">
        <f>IF(Model!AI44="",0,IF(ABS(Model!AI44-Scratch!AI44)&lt;1,1,0))</f>
        <v>1</v>
      </c>
      <c r="AJ114" s="99">
        <f>IF(Model!AJ44="",0,IF(ABS(Model!AJ44-Scratch!AJ44)&lt;1,1,0))</f>
        <v>1</v>
      </c>
      <c r="AK114" s="99">
        <f>IF(Model!AK44="",0,IF(ABS(Model!AK44-Scratch!AK44)&lt;1,1,0))</f>
        <v>1</v>
      </c>
      <c r="AL114" s="99">
        <f>IF(Model!AL44="",0,IF(ABS(Model!AL44-Scratch!AL44)&lt;1,1,0))</f>
        <v>1</v>
      </c>
      <c r="AM114" s="99">
        <f>IF(Model!AM44="",0,IF(ABS(Model!AM44-Scratch!AM44)&lt;1,1,0))</f>
        <v>1</v>
      </c>
      <c r="AN114" s="99">
        <f>IF(Model!AN44="",0,IF(ABS(Model!AN44-Scratch!AN44)&lt;1,1,0))</f>
        <v>1</v>
      </c>
      <c r="AO114" s="99">
        <f>IF(Model!AO44="",0,IF(ABS(Model!AO44-Scratch!AO44)&lt;1,1,0))</f>
        <v>1</v>
      </c>
      <c r="AP114" s="99">
        <f>IF(Model!AP44="",0,IF(ABS(Model!AP44-Scratch!AP44)&lt;1,1,0))</f>
        <v>1</v>
      </c>
      <c r="AQ114" s="99">
        <f>IF(Model!AQ44="",0,IF(ABS(Model!AQ44-Scratch!AQ44)&lt;1,1,0))</f>
        <v>1</v>
      </c>
      <c r="AR114" s="99">
        <f>IF(Model!AR44="",0,IF(ABS(Model!AR44-Scratch!AR44)&lt;1,1,0))</f>
        <v>1</v>
      </c>
      <c r="AS114" s="99">
        <f>IF(Model!AS44="",0,IF(ABS(Model!AS44-Scratch!AS44)&lt;1,1,0))</f>
        <v>1</v>
      </c>
      <c r="AT114" s="99">
        <f>IF(Model!AT44="",0,IF(ABS(Model!AT44-Scratch!AT44)&lt;1,1,0))</f>
        <v>1</v>
      </c>
      <c r="AU114" s="99">
        <f>IF(Model!AU44="",0,IF(ABS(Model!AU44-Scratch!AU44)&lt;1,1,0))</f>
        <v>1</v>
      </c>
      <c r="AV114" s="99">
        <f>IF(Model!AV44="",0,IF(ABS(Model!AV44-Scratch!AV44)&lt;1,1,0))</f>
        <v>1</v>
      </c>
      <c r="AW114" s="99">
        <f>IF(Model!AW44="",0,IF(ABS(Model!AW44-Scratch!AW44)&lt;1,1,0))</f>
        <v>1</v>
      </c>
      <c r="AX114" s="99">
        <f>IF(Model!AX44="",0,IF(ABS(Model!AX44-Scratch!AX44)&lt;1,1,0))</f>
        <v>1</v>
      </c>
      <c r="AY114" s="99">
        <f>IF(Model!AY44="",0,IF(ABS(Model!AY44-Scratch!AY44)&lt;1,1,0))</f>
        <v>1</v>
      </c>
      <c r="AZ114" s="99">
        <f>IF(Model!AZ44="",0,IF(ABS(Model!AZ44-Scratch!AZ44)&lt;1,1,0))</f>
        <v>1</v>
      </c>
      <c r="BA114" s="99">
        <f>IF(Model!BA44="",0,IF(ABS(Model!BA44-Scratch!BA44)&lt;1,1,0))</f>
        <v>1</v>
      </c>
      <c r="BB114" s="99">
        <f>IF(Model!BB44="",0,IF(ABS(Model!BB44-Scratch!BB44)&lt;1,1,0))</f>
        <v>1</v>
      </c>
      <c r="BC114" s="99">
        <f>IF(Model!BC44="",0,IF(ABS(Model!BC44-Scratch!BC44)&lt;1,1,0))</f>
        <v>1</v>
      </c>
      <c r="BD114" s="99">
        <f>IF(Model!BD44="",0,IF(ABS(Model!BD44-Scratch!BD44)&lt;1,1,0))</f>
        <v>0</v>
      </c>
      <c r="BE114" s="99">
        <f>IF(Model!BE44="",0,IF(ABS(Model!BE44-Scratch!BE44)&lt;1,1,0))</f>
        <v>1</v>
      </c>
      <c r="BF114" s="129" t="s">
        <v>591</v>
      </c>
      <c r="BG114" s="129" t="s">
        <v>591</v>
      </c>
      <c r="BH114" s="99">
        <f>IF(Model!BH44="",0,IF(ABS(Model!BH44-Scratch!BH44)&lt;1,1,0))</f>
        <v>1</v>
      </c>
      <c r="BI114" s="99">
        <f>IF(Model!BI44="",0,IF(ABS(Model!BI44-Scratch!BI44)&lt;1,1,0))</f>
        <v>1</v>
      </c>
      <c r="BJ114" s="99">
        <f>IF(Model!BJ44="",0,IF(ABS(Model!BJ44-Scratch!BJ44)&lt;1,1,0))</f>
        <v>1</v>
      </c>
      <c r="BK114" s="99">
        <f>IF(Model!BK44="",0,IF(ABS(Model!BK44-Scratch!BK44)&lt;1,1,0))</f>
        <v>1</v>
      </c>
      <c r="BL114" s="99">
        <f>IF(Model!BL44="",0,IF(ABS(Model!BL44-Scratch!BL44)&lt;1,1,0))</f>
        <v>1</v>
      </c>
      <c r="BM114" s="99">
        <f>IF(Model!BM44="",0,IF(ABS(Model!BM44-Scratch!BM44)&lt;1,1,0))</f>
        <v>1</v>
      </c>
      <c r="BN114" s="99">
        <f>IF(Model!BN44="",0,IF(ABS(Model!BN44-Scratch!BN44)&lt;1,1,0))</f>
        <v>1</v>
      </c>
      <c r="BO114" s="99">
        <f>IF(Model!BO44="",0,IF(ABS(Model!BO44-Scratch!BO44)&lt;1,1,0))</f>
        <v>1</v>
      </c>
      <c r="BP114" s="99">
        <f>IF(Model!BP44="",0,IF(ABS(Model!BP44-Scratch!BP44)&lt;1,1,0))</f>
        <v>1</v>
      </c>
      <c r="BQ114" s="99">
        <f>IF(Model!BQ44="",0,IF(ABS(Model!BQ44-Scratch!BQ44)&lt;1,1,0))</f>
        <v>1</v>
      </c>
      <c r="BR114" s="99">
        <f>IF(Model!BR44="",0,IF(ABS(Model!BR44-Scratch!BR44)&lt;1,1,0))</f>
        <v>1</v>
      </c>
      <c r="BS114" s="99">
        <f>IF(Model!BS44="",0,IF(ABS(Model!BS44-Scratch!BS44)&lt;1,1,0))</f>
        <v>1</v>
      </c>
      <c r="BT114" s="99">
        <f>IF(Model!BT44="",0,IF(ABS(Model!BT44-Scratch!BT44)&lt;1,1,0))</f>
        <v>1</v>
      </c>
      <c r="BU114" s="99">
        <f>IF(Model!BU44="",0,IF(ABS(Model!BU44-Scratch!BU44)&lt;1,1,0))</f>
        <v>1</v>
      </c>
      <c r="BV114" s="99">
        <f>IF(Model!BV44="",0,IF(ABS(Model!BV44-Scratch!BV44)&lt;1,1,0))</f>
        <v>1</v>
      </c>
      <c r="BW114" s="99">
        <f>IF(Model!BW44="",0,IF(ABS(Model!BW44-Scratch!BW44)&lt;1,1,0))</f>
        <v>1</v>
      </c>
      <c r="BX114" s="99">
        <f>IF(Model!BX44="",0,IF(ABS(Model!BX44-Scratch!BX44)&lt;1,1,0))</f>
        <v>1</v>
      </c>
      <c r="BY114" s="99">
        <f>IF(Model!BY44="",0,IF(ABS(Model!BY44-Scratch!BY44)&lt;1,1,0))</f>
        <v>1</v>
      </c>
      <c r="BZ114" s="99">
        <f>IF(Model!BZ44="",0,IF(ABS(Model!BZ44-Scratch!BZ44)&lt;1,1,0))</f>
        <v>1</v>
      </c>
      <c r="CA114" s="99">
        <f>IF(Model!CA44="",0,IF(ABS(Model!CA44-Scratch!CA44)&lt;1,1,0))</f>
        <v>1</v>
      </c>
      <c r="CB114" s="99">
        <f>IF(Model!CB44="",0,IF(ABS(Model!CB44-Scratch!CB44)&lt;1,1,0))</f>
        <v>1</v>
      </c>
      <c r="CC114" s="99">
        <f>IF(Model!CC44="",0,IF(ABS(Model!CC44-Scratch!CC44)&lt;1,1,0))</f>
        <v>1</v>
      </c>
      <c r="CD114" s="99">
        <f>IF(Model!CD44="",0,IF(ABS(Model!CD44-Scratch!CD44)&lt;1,1,0))</f>
        <v>1</v>
      </c>
      <c r="CE114" s="99">
        <f>IF(Model!CE44="",0,IF(ABS(Model!CE44-Scratch!CE44)&lt;1,1,0))</f>
        <v>1</v>
      </c>
      <c r="CF114" s="99">
        <f>IF(Model!CF44="",0,IF(ABS(Model!CF44-Scratch!CF44)&lt;1,1,0))</f>
        <v>1</v>
      </c>
      <c r="CG114" s="129" t="s">
        <v>591</v>
      </c>
      <c r="CH114" s="129" t="s">
        <v>591</v>
      </c>
      <c r="CI114" s="99">
        <f>IF(Model!CI44="",0,IF(ABS(Model!CI44-Scratch!CI44)&lt;1,1,0))</f>
        <v>1</v>
      </c>
      <c r="CJ114" s="99">
        <f>IF(Model!CJ44="",0,IF(ABS(Model!CJ44-Scratch!CJ44)&lt;1,1,0))</f>
        <v>1</v>
      </c>
      <c r="CK114" s="99">
        <f>IF(Model!CK44="",0,IF(ABS(Model!CK44-Scratch!CK44)&lt;1,1,0))</f>
        <v>1</v>
      </c>
      <c r="CL114" s="99">
        <f>IF(Model!CL44="",0,IF(ABS(Model!CL44-Scratch!CL44)&lt;1,1,0))</f>
        <v>1</v>
      </c>
      <c r="CM114" s="99">
        <f>IF(Model!CM44="",0,IF(ABS(Model!CM44-Scratch!CM44)&lt;1,1,0))</f>
        <v>1</v>
      </c>
      <c r="CN114" s="99">
        <f>IF(Model!CN44="",0,IF(ABS(Model!CN44-Scratch!CN44)&lt;1,1,0))</f>
        <v>1</v>
      </c>
      <c r="CO114" s="99">
        <f>IF(Model!CO44="",0,IF(ABS(Model!CO44-Scratch!CO44)&lt;1,1,0))</f>
        <v>1</v>
      </c>
      <c r="CP114" s="99">
        <f>IF(Model!CP44="",0,IF(ABS(Model!CP44-Scratch!CP44)&lt;1,1,0))</f>
        <v>1</v>
      </c>
      <c r="CQ114" s="99">
        <f>IF(Model!CQ44="",0,IF(ABS(Model!CQ44-Scratch!CQ44)&lt;1,1,0))</f>
        <v>1</v>
      </c>
      <c r="CR114" s="99">
        <f>IF(Model!CR44="",0,IF(ABS(Model!CR44-Scratch!CR44)&lt;1,1,0))</f>
        <v>1</v>
      </c>
      <c r="CS114" s="99">
        <f>IF(Model!CS44="",0,IF(ABS(Model!CS44-Scratch!CS44)&lt;1,1,0))</f>
        <v>1</v>
      </c>
      <c r="CT114" s="99">
        <f>IF(Model!CT44="",0,IF(ABS(Model!CT44-Scratch!CT44)&lt;1,1,0))</f>
        <v>1</v>
      </c>
      <c r="CU114" s="99">
        <f>IF(Model!CU44="",0,IF(ABS(Model!CU44-Scratch!CU44)&lt;1,1,0))</f>
        <v>1</v>
      </c>
      <c r="CV114" s="99">
        <f>IF(Model!CV44="",0,IF(ABS(Model!CV44-Scratch!CV44)&lt;1,1,0))</f>
        <v>1</v>
      </c>
      <c r="CW114" s="99">
        <f>IF(Model!CW44="",0,IF(ABS(Model!CW44-Scratch!CW44)&lt;1,1,0))</f>
        <v>1</v>
      </c>
      <c r="CX114" s="99">
        <f>IF(Model!CX44="",0,IF(ABS(Model!CX44-Scratch!CX44)&lt;1,1,0))</f>
        <v>1</v>
      </c>
      <c r="CY114" s="99">
        <f>IF(Model!CY44="",0,IF(ABS(Model!CY44-Scratch!CY44)&lt;1,1,0))</f>
        <v>1</v>
      </c>
      <c r="CZ114" s="99">
        <f>IF(Model!CZ44="",0,IF(ABS(Model!CZ44-Scratch!CZ44)&lt;1,1,0))</f>
        <v>1</v>
      </c>
      <c r="DA114" s="99">
        <f>IF(Model!DA44="",0,IF(ABS(Model!DA44-Scratch!DA44)&lt;1,1,0))</f>
        <v>1</v>
      </c>
      <c r="DB114" s="99">
        <f>IF(Model!DB44="",0,IF(ABS(Model!DB44-Scratch!DB44)&lt;1,1,0))</f>
        <v>1</v>
      </c>
      <c r="DC114" s="99">
        <f>IF(Model!DC44="",0,IF(ABS(Model!DC44-Scratch!DC44)&lt;1,1,0))</f>
        <v>1</v>
      </c>
      <c r="DD114" s="99">
        <f>IF(Model!DD44="",0,IF(ABS(Model!DD44-Scratch!DD44)&lt;1,1,0))</f>
        <v>1</v>
      </c>
      <c r="DE114" s="99">
        <f>IF(Model!DE44="",0,IF(ABS(Model!DE44-Scratch!DE44)&lt;1,1,0))</f>
        <v>1</v>
      </c>
      <c r="DF114" s="99">
        <f>IF(Model!DF44="",0,IF(ABS(Model!DF44-Scratch!DF44)&lt;1,1,0))</f>
        <v>1</v>
      </c>
      <c r="DG114" s="99">
        <f>IF(Model!DG44="",0,IF(ABS(Model!DG44-Scratch!DG44)&lt;1,1,0))</f>
        <v>1</v>
      </c>
      <c r="DH114" s="129" t="s">
        <v>591</v>
      </c>
      <c r="DI114" s="129" t="s">
        <v>591</v>
      </c>
      <c r="DJ114" s="99">
        <f>IF(Model!DJ44="",0,IF(ABS(Model!DJ44-Scratch!DJ44)&lt;1,1,0))</f>
        <v>1</v>
      </c>
      <c r="DK114" s="99">
        <f>IF(Model!DK44="",0,IF(ABS(Model!DK44-Scratch!DK44)&lt;1,1,0))</f>
        <v>1</v>
      </c>
      <c r="DL114" s="99">
        <f>IF(Model!DL44="",0,IF(ABS(Model!DL44-Scratch!DL44)&lt;1,1,0))</f>
        <v>1</v>
      </c>
      <c r="DM114" s="99">
        <f>IF(Model!DM44="",0,IF(ABS(Model!DM44-Scratch!DM44)&lt;1,1,0))</f>
        <v>1</v>
      </c>
      <c r="DN114" s="99">
        <f>IF(Model!DN44="",0,IF(ABS(Model!DN44-Scratch!DN44)&lt;1,1,0))</f>
        <v>1</v>
      </c>
      <c r="DO114" s="99">
        <f>IF(Model!DO44="",0,IF(ABS(Model!DO44-Scratch!DO44)&lt;1,1,0))</f>
        <v>1</v>
      </c>
      <c r="DP114" s="99">
        <f>IF(Model!DP44="",0,IF(ABS(Model!DP44-Scratch!DP44)&lt;1,1,0))</f>
        <v>1</v>
      </c>
      <c r="DQ114" s="99">
        <f>IF(Model!DQ44="",0,IF(ABS(Model!DQ44-Scratch!DQ44)&lt;1,1,0))</f>
        <v>1</v>
      </c>
      <c r="DR114" s="99">
        <f>IF(Model!DR44="",0,IF(ABS(Model!DR44-Scratch!DR44)&lt;1,1,0))</f>
        <v>1</v>
      </c>
      <c r="DS114" s="99">
        <f>IF(Model!DS44="",0,IF(ABS(Model!DS44-Scratch!DS44)&lt;1,1,0))</f>
        <v>1</v>
      </c>
      <c r="DT114" s="99">
        <f>IF(Model!DT44="",0,IF(ABS(Model!DT44-Scratch!DT44)&lt;1,1,0))</f>
        <v>1</v>
      </c>
      <c r="DU114" s="99">
        <f>IF(Model!DU44="",0,IF(ABS(Model!DU44-Scratch!DU44)&lt;1,1,0))</f>
        <v>1</v>
      </c>
      <c r="DV114" s="99">
        <f>IF(Model!DV44="",0,IF(ABS(Model!DV44-Scratch!DV44)&lt;1,1,0))</f>
        <v>1</v>
      </c>
      <c r="DW114" s="99">
        <f>IF(Model!DW44="",0,IF(ABS(Model!DW44-Scratch!DW44)&lt;1,1,0))</f>
        <v>1</v>
      </c>
      <c r="DX114" s="99">
        <f>IF(Model!DX44="",0,IF(ABS(Model!DX44-Scratch!DX44)&lt;1,1,0))</f>
        <v>1</v>
      </c>
      <c r="DY114" s="99">
        <f>IF(Model!DY44="",0,IF(ABS(Model!DY44-Scratch!DY44)&lt;1,1,0))</f>
        <v>1</v>
      </c>
      <c r="DZ114" s="99">
        <f>IF(Model!DZ44="",0,IF(ABS(Model!DZ44-Scratch!DZ44)&lt;1,1,0))</f>
        <v>1</v>
      </c>
      <c r="EA114" s="99">
        <f>IF(Model!EA44="",0,IF(ABS(Model!EA44-Scratch!EA44)&lt;1,1,0))</f>
        <v>1</v>
      </c>
      <c r="EB114" s="99">
        <f>IF(Model!EB44="",0,IF(ABS(Model!EB44-Scratch!EB44)&lt;1,1,0))</f>
        <v>1</v>
      </c>
      <c r="EC114" s="99">
        <f>IF(Model!EC44="",0,IF(ABS(Model!EC44-Scratch!EC44)&lt;1,1,0))</f>
        <v>1</v>
      </c>
      <c r="ED114" s="99">
        <f>IF(Model!ED44="",0,IF(ABS(Model!ED44-Scratch!ED44)&lt;1,1,0))</f>
        <v>1</v>
      </c>
      <c r="EE114" s="99">
        <f>IF(Model!EE44="",0,IF(ABS(Model!EE44-Scratch!EE44)&lt;1,1,0))</f>
        <v>1</v>
      </c>
      <c r="EF114" s="99">
        <f>IF(Model!EF44="",0,IF(ABS(Model!EF44-Scratch!EF44)&lt;1,1,0))</f>
        <v>1</v>
      </c>
      <c r="EG114" s="99">
        <f>IF(Model!EG44="",0,IF(ABS(Model!EG44-Scratch!EG44)&lt;1,1,0))</f>
        <v>1</v>
      </c>
      <c r="EH114" s="99">
        <f>IF(Model!EH44="",0,IF(ABS(Model!EH44-Scratch!EH44)&lt;1,1,0))</f>
        <v>1</v>
      </c>
      <c r="EI114" s="129" t="s">
        <v>591</v>
      </c>
      <c r="EJ114" s="129" t="s">
        <v>591</v>
      </c>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row>
    <row r="115" spans="2:165">
      <c r="B115" s="99">
        <f>IF(Model!B45="",0,IF(ABS(Model!B45-Scratch!B45)&lt;1,1,0))</f>
        <v>1</v>
      </c>
      <c r="C115" s="99">
        <f ca="1">IF(Model!C45="",0,IF(ABS(Model!C45-Scratch!C45)&lt;1,1,0))</f>
        <v>1</v>
      </c>
      <c r="D115" s="129" t="s">
        <v>591</v>
      </c>
      <c r="E115" s="99">
        <f>IF(Model!E45="",0,IF(ABS(Model!E45-Scratch!E45)&lt;1,1,0))</f>
        <v>1</v>
      </c>
      <c r="F115" s="99">
        <f>IF(Model!F45="",0,IF(ABS(Model!F45-Scratch!F45)&lt;1,1,0))</f>
        <v>1</v>
      </c>
      <c r="G115" s="99">
        <f>IF(Model!G45="",0,IF(ABS(Model!G45-Scratch!G45)&lt;1,1,0))</f>
        <v>1</v>
      </c>
      <c r="H115" s="99">
        <f>IF(Model!H45="",0,IF(ABS(Model!H45-Scratch!H45)&lt;1,1,0))</f>
        <v>1</v>
      </c>
      <c r="I115" s="99">
        <f>IF(Model!I45=Scratch!I45,1,0)</f>
        <v>1</v>
      </c>
      <c r="J115" s="129" t="s">
        <v>591</v>
      </c>
      <c r="K115" s="99">
        <f>IF(Model!K45="",0,IF(ABS(Model!K45-Scratch!K45)&lt;1,1,0))</f>
        <v>1</v>
      </c>
      <c r="L115" s="99">
        <f>IF(Model!L45=Scratch!L45,1,0)</f>
        <v>1</v>
      </c>
      <c r="M115" s="99">
        <f>IFERROR(IF(Model!M45=Scratch!M45,1,0),0)</f>
        <v>1</v>
      </c>
      <c r="N115" s="99">
        <f>IFERROR(IF(Model!N45=Scratch!N45,1,0),0)</f>
        <v>1</v>
      </c>
      <c r="O115" s="99">
        <f>IFERROR(IF(Model!O45=Scratch!O45,1,0),0)</f>
        <v>1</v>
      </c>
      <c r="P115" s="99">
        <f>IFERROR(IF(Model!P45=Scratch!P45,1,0),0)</f>
        <v>1</v>
      </c>
      <c r="Q115" s="129" t="s">
        <v>591</v>
      </c>
      <c r="R115" s="99">
        <f>IF(Model!R45="",0,IF(ABS(Model!R45-Scratch!R45)&lt;1,1,0))</f>
        <v>1</v>
      </c>
      <c r="S115" s="99">
        <f>IF(Model!S45="",0,IF(ABS(Model!S45-Scratch!S45)&lt;1,1,0))</f>
        <v>1</v>
      </c>
      <c r="T115" s="99">
        <f>IF(Model!T45="",0,IF(ABS(Model!T45-Scratch!T45)&lt;1,1,0))</f>
        <v>1</v>
      </c>
      <c r="U115" s="99">
        <f>IF(Model!U45="",0,IF(ABS(Model!U45-Scratch!U45)&lt;1,1,0))</f>
        <v>1</v>
      </c>
      <c r="V115" s="99">
        <f>IF(Model!V45="",0,IF(ABS(Model!V45-Scratch!V45)&lt;1,1,0))</f>
        <v>1</v>
      </c>
      <c r="W115" s="129" t="s">
        <v>591</v>
      </c>
      <c r="X115" s="99">
        <f>IF(Model!X45="",0,IF(ABS(Model!X45-Scratch!X45)&lt;1,1,0))</f>
        <v>1</v>
      </c>
      <c r="Y115" s="99">
        <f>IF(Model!Y45="",0,IF(ABS(Model!Y45-Scratch!Y45)&lt;1,1,0))</f>
        <v>1</v>
      </c>
      <c r="Z115" s="99">
        <f>IF(Model!Z45="",0,IF(ABS(Model!Z45-Scratch!Z45)&lt;1,1,0))</f>
        <v>1</v>
      </c>
      <c r="AA115" s="99">
        <f>IF(Model!AA45="",0,IF(ABS(Model!AA45-Scratch!AA45)&lt;1,1,0))</f>
        <v>1</v>
      </c>
      <c r="AB115" s="99">
        <f>IF(Model!AB45="",0,IF(ABS(Model!AB45-Scratch!AB45)&lt;1,1,0))</f>
        <v>1</v>
      </c>
      <c r="AC115" s="129" t="s">
        <v>591</v>
      </c>
      <c r="AD115" s="129" t="s">
        <v>591</v>
      </c>
      <c r="AE115" s="99">
        <f>IF(Model!AE45="",0,IF(ABS(Model!AE45-Scratch!AE45)&lt;1,1,0))</f>
        <v>1</v>
      </c>
      <c r="AF115" s="99">
        <f>IF(Model!AF45="",0,IF(ABS(Model!AF45-Scratch!AF45)&lt;1,1,0))</f>
        <v>1</v>
      </c>
      <c r="AG115" s="99">
        <f>IF(Model!AG45="",0,IF(ABS(Model!AG45-Scratch!AG45)&lt;1,1,0))</f>
        <v>1</v>
      </c>
      <c r="AH115" s="99">
        <f>IF(Model!AH45="",0,IF(ABS(Model!AH45-Scratch!AH45)&lt;1,1,0))</f>
        <v>1</v>
      </c>
      <c r="AI115" s="99">
        <f>IF(Model!AI45="",0,IF(ABS(Model!AI45-Scratch!AI45)&lt;1,1,0))</f>
        <v>1</v>
      </c>
      <c r="AJ115" s="99">
        <f>IF(Model!AJ45="",0,IF(ABS(Model!AJ45-Scratch!AJ45)&lt;1,1,0))</f>
        <v>1</v>
      </c>
      <c r="AK115" s="99">
        <f>IF(Model!AK45="",0,IF(ABS(Model!AK45-Scratch!AK45)&lt;1,1,0))</f>
        <v>1</v>
      </c>
      <c r="AL115" s="99">
        <f>IF(Model!AL45="",0,IF(ABS(Model!AL45-Scratch!AL45)&lt;1,1,0))</f>
        <v>1</v>
      </c>
      <c r="AM115" s="99">
        <f>IF(Model!AM45="",0,IF(ABS(Model!AM45-Scratch!AM45)&lt;1,1,0))</f>
        <v>1</v>
      </c>
      <c r="AN115" s="99">
        <f>IF(Model!AN45="",0,IF(ABS(Model!AN45-Scratch!AN45)&lt;1,1,0))</f>
        <v>1</v>
      </c>
      <c r="AO115" s="99">
        <f>IF(Model!AO45="",0,IF(ABS(Model!AO45-Scratch!AO45)&lt;1,1,0))</f>
        <v>1</v>
      </c>
      <c r="AP115" s="99">
        <f>IF(Model!AP45="",0,IF(ABS(Model!AP45-Scratch!AP45)&lt;1,1,0))</f>
        <v>1</v>
      </c>
      <c r="AQ115" s="99">
        <f>IF(Model!AQ45="",0,IF(ABS(Model!AQ45-Scratch!AQ45)&lt;1,1,0))</f>
        <v>1</v>
      </c>
      <c r="AR115" s="99">
        <f>IF(Model!AR45="",0,IF(ABS(Model!AR45-Scratch!AR45)&lt;1,1,0))</f>
        <v>1</v>
      </c>
      <c r="AS115" s="99">
        <f>IF(Model!AS45="",0,IF(ABS(Model!AS45-Scratch!AS45)&lt;1,1,0))</f>
        <v>1</v>
      </c>
      <c r="AT115" s="99">
        <f>IF(Model!AT45="",0,IF(ABS(Model!AT45-Scratch!AT45)&lt;1,1,0))</f>
        <v>1</v>
      </c>
      <c r="AU115" s="99">
        <f>IF(Model!AU45="",0,IF(ABS(Model!AU45-Scratch!AU45)&lt;1,1,0))</f>
        <v>1</v>
      </c>
      <c r="AV115" s="99">
        <f>IF(Model!AV45="",0,IF(ABS(Model!AV45-Scratch!AV45)&lt;1,1,0))</f>
        <v>1</v>
      </c>
      <c r="AW115" s="99">
        <f>IF(Model!AW45="",0,IF(ABS(Model!AW45-Scratch!AW45)&lt;1,1,0))</f>
        <v>1</v>
      </c>
      <c r="AX115" s="99">
        <f>IF(Model!AX45="",0,IF(ABS(Model!AX45-Scratch!AX45)&lt;1,1,0))</f>
        <v>1</v>
      </c>
      <c r="AY115" s="99">
        <f>IF(Model!AY45="",0,IF(ABS(Model!AY45-Scratch!AY45)&lt;1,1,0))</f>
        <v>1</v>
      </c>
      <c r="AZ115" s="99">
        <f>IF(Model!AZ45="",0,IF(ABS(Model!AZ45-Scratch!AZ45)&lt;1,1,0))</f>
        <v>1</v>
      </c>
      <c r="BA115" s="99">
        <f>IF(Model!BA45="",0,IF(ABS(Model!BA45-Scratch!BA45)&lt;1,1,0))</f>
        <v>1</v>
      </c>
      <c r="BB115" s="99">
        <f>IF(Model!BB45="",0,IF(ABS(Model!BB45-Scratch!BB45)&lt;1,1,0))</f>
        <v>1</v>
      </c>
      <c r="BC115" s="99">
        <f>IF(Model!BC45="",0,IF(ABS(Model!BC45-Scratch!BC45)&lt;1,1,0))</f>
        <v>1</v>
      </c>
      <c r="BD115" s="99">
        <f>IF(Model!BD45="",0,IF(ABS(Model!BD45-Scratch!BD45)&lt;1,1,0))</f>
        <v>0</v>
      </c>
      <c r="BE115" s="99">
        <f>IF(Model!BE45="",0,IF(ABS(Model!BE45-Scratch!BE45)&lt;1,1,0))</f>
        <v>1</v>
      </c>
      <c r="BF115" s="129" t="s">
        <v>591</v>
      </c>
      <c r="BG115" s="129" t="s">
        <v>591</v>
      </c>
      <c r="BH115" s="99">
        <f>IF(Model!BH45="",0,IF(ABS(Model!BH45-Scratch!BH45)&lt;1,1,0))</f>
        <v>1</v>
      </c>
      <c r="BI115" s="99">
        <f>IF(Model!BI45="",0,IF(ABS(Model!BI45-Scratch!BI45)&lt;1,1,0))</f>
        <v>1</v>
      </c>
      <c r="BJ115" s="99">
        <f>IF(Model!BJ45="",0,IF(ABS(Model!BJ45-Scratch!BJ45)&lt;1,1,0))</f>
        <v>1</v>
      </c>
      <c r="BK115" s="99">
        <f>IF(Model!BK45="",0,IF(ABS(Model!BK45-Scratch!BK45)&lt;1,1,0))</f>
        <v>1</v>
      </c>
      <c r="BL115" s="99">
        <f>IF(Model!BL45="",0,IF(ABS(Model!BL45-Scratch!BL45)&lt;1,1,0))</f>
        <v>1</v>
      </c>
      <c r="BM115" s="99">
        <f>IF(Model!BM45="",0,IF(ABS(Model!BM45-Scratch!BM45)&lt;1,1,0))</f>
        <v>1</v>
      </c>
      <c r="BN115" s="99">
        <f>IF(Model!BN45="",0,IF(ABS(Model!BN45-Scratch!BN45)&lt;1,1,0))</f>
        <v>1</v>
      </c>
      <c r="BO115" s="99">
        <f>IF(Model!BO45="",0,IF(ABS(Model!BO45-Scratch!BO45)&lt;1,1,0))</f>
        <v>1</v>
      </c>
      <c r="BP115" s="99">
        <f>IF(Model!BP45="",0,IF(ABS(Model!BP45-Scratch!BP45)&lt;1,1,0))</f>
        <v>1</v>
      </c>
      <c r="BQ115" s="99">
        <f>IF(Model!BQ45="",0,IF(ABS(Model!BQ45-Scratch!BQ45)&lt;1,1,0))</f>
        <v>1</v>
      </c>
      <c r="BR115" s="99">
        <f>IF(Model!BR45="",0,IF(ABS(Model!BR45-Scratch!BR45)&lt;1,1,0))</f>
        <v>1</v>
      </c>
      <c r="BS115" s="99">
        <f>IF(Model!BS45="",0,IF(ABS(Model!BS45-Scratch!BS45)&lt;1,1,0))</f>
        <v>1</v>
      </c>
      <c r="BT115" s="99">
        <f>IF(Model!BT45="",0,IF(ABS(Model!BT45-Scratch!BT45)&lt;1,1,0))</f>
        <v>1</v>
      </c>
      <c r="BU115" s="99">
        <f>IF(Model!BU45="",0,IF(ABS(Model!BU45-Scratch!BU45)&lt;1,1,0))</f>
        <v>1</v>
      </c>
      <c r="BV115" s="99">
        <f>IF(Model!BV45="",0,IF(ABS(Model!BV45-Scratch!BV45)&lt;1,1,0))</f>
        <v>1</v>
      </c>
      <c r="BW115" s="99">
        <f>IF(Model!BW45="",0,IF(ABS(Model!BW45-Scratch!BW45)&lt;1,1,0))</f>
        <v>1</v>
      </c>
      <c r="BX115" s="99">
        <f>IF(Model!BX45="",0,IF(ABS(Model!BX45-Scratch!BX45)&lt;1,1,0))</f>
        <v>1</v>
      </c>
      <c r="BY115" s="99">
        <f>IF(Model!BY45="",0,IF(ABS(Model!BY45-Scratch!BY45)&lt;1,1,0))</f>
        <v>1</v>
      </c>
      <c r="BZ115" s="99">
        <f>IF(Model!BZ45="",0,IF(ABS(Model!BZ45-Scratch!BZ45)&lt;1,1,0))</f>
        <v>1</v>
      </c>
      <c r="CA115" s="99">
        <f>IF(Model!CA45="",0,IF(ABS(Model!CA45-Scratch!CA45)&lt;1,1,0))</f>
        <v>1</v>
      </c>
      <c r="CB115" s="99">
        <f>IF(Model!CB45="",0,IF(ABS(Model!CB45-Scratch!CB45)&lt;1,1,0))</f>
        <v>1</v>
      </c>
      <c r="CC115" s="99">
        <f>IF(Model!CC45="",0,IF(ABS(Model!CC45-Scratch!CC45)&lt;1,1,0))</f>
        <v>1</v>
      </c>
      <c r="CD115" s="99">
        <f>IF(Model!CD45="",0,IF(ABS(Model!CD45-Scratch!CD45)&lt;1,1,0))</f>
        <v>1</v>
      </c>
      <c r="CE115" s="99">
        <f>IF(Model!CE45="",0,IF(ABS(Model!CE45-Scratch!CE45)&lt;1,1,0))</f>
        <v>1</v>
      </c>
      <c r="CF115" s="99">
        <f>IF(Model!CF45="",0,IF(ABS(Model!CF45-Scratch!CF45)&lt;1,1,0))</f>
        <v>1</v>
      </c>
      <c r="CG115" s="129" t="s">
        <v>591</v>
      </c>
      <c r="CH115" s="129" t="s">
        <v>591</v>
      </c>
      <c r="CI115" s="99">
        <f>IF(Model!CI45="",0,IF(ABS(Model!CI45-Scratch!CI45)&lt;1,1,0))</f>
        <v>1</v>
      </c>
      <c r="CJ115" s="99">
        <f>IF(Model!CJ45="",0,IF(ABS(Model!CJ45-Scratch!CJ45)&lt;1,1,0))</f>
        <v>1</v>
      </c>
      <c r="CK115" s="99">
        <f>IF(Model!CK45="",0,IF(ABS(Model!CK45-Scratch!CK45)&lt;1,1,0))</f>
        <v>1</v>
      </c>
      <c r="CL115" s="99">
        <f>IF(Model!CL45="",0,IF(ABS(Model!CL45-Scratch!CL45)&lt;1,1,0))</f>
        <v>1</v>
      </c>
      <c r="CM115" s="99">
        <f>IF(Model!CM45="",0,IF(ABS(Model!CM45-Scratch!CM45)&lt;1,1,0))</f>
        <v>1</v>
      </c>
      <c r="CN115" s="99">
        <f>IF(Model!CN45="",0,IF(ABS(Model!CN45-Scratch!CN45)&lt;1,1,0))</f>
        <v>1</v>
      </c>
      <c r="CO115" s="99">
        <f>IF(Model!CO45="",0,IF(ABS(Model!CO45-Scratch!CO45)&lt;1,1,0))</f>
        <v>1</v>
      </c>
      <c r="CP115" s="99">
        <f>IF(Model!CP45="",0,IF(ABS(Model!CP45-Scratch!CP45)&lt;1,1,0))</f>
        <v>1</v>
      </c>
      <c r="CQ115" s="99">
        <f>IF(Model!CQ45="",0,IF(ABS(Model!CQ45-Scratch!CQ45)&lt;1,1,0))</f>
        <v>1</v>
      </c>
      <c r="CR115" s="99">
        <f>IF(Model!CR45="",0,IF(ABS(Model!CR45-Scratch!CR45)&lt;1,1,0))</f>
        <v>1</v>
      </c>
      <c r="CS115" s="99">
        <f>IF(Model!CS45="",0,IF(ABS(Model!CS45-Scratch!CS45)&lt;1,1,0))</f>
        <v>1</v>
      </c>
      <c r="CT115" s="99">
        <f>IF(Model!CT45="",0,IF(ABS(Model!CT45-Scratch!CT45)&lt;1,1,0))</f>
        <v>1</v>
      </c>
      <c r="CU115" s="99">
        <f>IF(Model!CU45="",0,IF(ABS(Model!CU45-Scratch!CU45)&lt;1,1,0))</f>
        <v>1</v>
      </c>
      <c r="CV115" s="99">
        <f>IF(Model!CV45="",0,IF(ABS(Model!CV45-Scratch!CV45)&lt;1,1,0))</f>
        <v>1</v>
      </c>
      <c r="CW115" s="99">
        <f>IF(Model!CW45="",0,IF(ABS(Model!CW45-Scratch!CW45)&lt;1,1,0))</f>
        <v>1</v>
      </c>
      <c r="CX115" s="99">
        <f>IF(Model!CX45="",0,IF(ABS(Model!CX45-Scratch!CX45)&lt;1,1,0))</f>
        <v>1</v>
      </c>
      <c r="CY115" s="99">
        <f>IF(Model!CY45="",0,IF(ABS(Model!CY45-Scratch!CY45)&lt;1,1,0))</f>
        <v>1</v>
      </c>
      <c r="CZ115" s="99">
        <f>IF(Model!CZ45="",0,IF(ABS(Model!CZ45-Scratch!CZ45)&lt;1,1,0))</f>
        <v>1</v>
      </c>
      <c r="DA115" s="99">
        <f>IF(Model!DA45="",0,IF(ABS(Model!DA45-Scratch!DA45)&lt;1,1,0))</f>
        <v>1</v>
      </c>
      <c r="DB115" s="99">
        <f>IF(Model!DB45="",0,IF(ABS(Model!DB45-Scratch!DB45)&lt;1,1,0))</f>
        <v>1</v>
      </c>
      <c r="DC115" s="99">
        <f>IF(Model!DC45="",0,IF(ABS(Model!DC45-Scratch!DC45)&lt;1,1,0))</f>
        <v>1</v>
      </c>
      <c r="DD115" s="99">
        <f>IF(Model!DD45="",0,IF(ABS(Model!DD45-Scratch!DD45)&lt;1,1,0))</f>
        <v>1</v>
      </c>
      <c r="DE115" s="99">
        <f>IF(Model!DE45="",0,IF(ABS(Model!DE45-Scratch!DE45)&lt;1,1,0))</f>
        <v>1</v>
      </c>
      <c r="DF115" s="99">
        <f>IF(Model!DF45="",0,IF(ABS(Model!DF45-Scratch!DF45)&lt;1,1,0))</f>
        <v>1</v>
      </c>
      <c r="DG115" s="99">
        <f>IF(Model!DG45="",0,IF(ABS(Model!DG45-Scratch!DG45)&lt;1,1,0))</f>
        <v>1</v>
      </c>
      <c r="DH115" s="129" t="s">
        <v>591</v>
      </c>
      <c r="DI115" s="129" t="s">
        <v>591</v>
      </c>
      <c r="DJ115" s="99">
        <f>IF(Model!DJ45="",0,IF(ABS(Model!DJ45-Scratch!DJ45)&lt;1,1,0))</f>
        <v>1</v>
      </c>
      <c r="DK115" s="99">
        <f>IF(Model!DK45="",0,IF(ABS(Model!DK45-Scratch!DK45)&lt;1,1,0))</f>
        <v>1</v>
      </c>
      <c r="DL115" s="99">
        <f>IF(Model!DL45="",0,IF(ABS(Model!DL45-Scratch!DL45)&lt;1,1,0))</f>
        <v>1</v>
      </c>
      <c r="DM115" s="99">
        <f>IF(Model!DM45="",0,IF(ABS(Model!DM45-Scratch!DM45)&lt;1,1,0))</f>
        <v>1</v>
      </c>
      <c r="DN115" s="99">
        <f>IF(Model!DN45="",0,IF(ABS(Model!DN45-Scratch!DN45)&lt;1,1,0))</f>
        <v>1</v>
      </c>
      <c r="DO115" s="99">
        <f>IF(Model!DO45="",0,IF(ABS(Model!DO45-Scratch!DO45)&lt;1,1,0))</f>
        <v>1</v>
      </c>
      <c r="DP115" s="99">
        <f>IF(Model!DP45="",0,IF(ABS(Model!DP45-Scratch!DP45)&lt;1,1,0))</f>
        <v>1</v>
      </c>
      <c r="DQ115" s="99">
        <f>IF(Model!DQ45="",0,IF(ABS(Model!DQ45-Scratch!DQ45)&lt;1,1,0))</f>
        <v>1</v>
      </c>
      <c r="DR115" s="99">
        <f>IF(Model!DR45="",0,IF(ABS(Model!DR45-Scratch!DR45)&lt;1,1,0))</f>
        <v>1</v>
      </c>
      <c r="DS115" s="99">
        <f>IF(Model!DS45="",0,IF(ABS(Model!DS45-Scratch!DS45)&lt;1,1,0))</f>
        <v>1</v>
      </c>
      <c r="DT115" s="99">
        <f>IF(Model!DT45="",0,IF(ABS(Model!DT45-Scratch!DT45)&lt;1,1,0))</f>
        <v>1</v>
      </c>
      <c r="DU115" s="99">
        <f>IF(Model!DU45="",0,IF(ABS(Model!DU45-Scratch!DU45)&lt;1,1,0))</f>
        <v>1</v>
      </c>
      <c r="DV115" s="99">
        <f>IF(Model!DV45="",0,IF(ABS(Model!DV45-Scratch!DV45)&lt;1,1,0))</f>
        <v>1</v>
      </c>
      <c r="DW115" s="99">
        <f>IF(Model!DW45="",0,IF(ABS(Model!DW45-Scratch!DW45)&lt;1,1,0))</f>
        <v>1</v>
      </c>
      <c r="DX115" s="99">
        <f>IF(Model!DX45="",0,IF(ABS(Model!DX45-Scratch!DX45)&lt;1,1,0))</f>
        <v>1</v>
      </c>
      <c r="DY115" s="99">
        <f>IF(Model!DY45="",0,IF(ABS(Model!DY45-Scratch!DY45)&lt;1,1,0))</f>
        <v>1</v>
      </c>
      <c r="DZ115" s="99">
        <f>IF(Model!DZ45="",0,IF(ABS(Model!DZ45-Scratch!DZ45)&lt;1,1,0))</f>
        <v>1</v>
      </c>
      <c r="EA115" s="99">
        <f>IF(Model!EA45="",0,IF(ABS(Model!EA45-Scratch!EA45)&lt;1,1,0))</f>
        <v>1</v>
      </c>
      <c r="EB115" s="99">
        <f>IF(Model!EB45="",0,IF(ABS(Model!EB45-Scratch!EB45)&lt;1,1,0))</f>
        <v>1</v>
      </c>
      <c r="EC115" s="99">
        <f>IF(Model!EC45="",0,IF(ABS(Model!EC45-Scratch!EC45)&lt;1,1,0))</f>
        <v>1</v>
      </c>
      <c r="ED115" s="99">
        <f>IF(Model!ED45="",0,IF(ABS(Model!ED45-Scratch!ED45)&lt;1,1,0))</f>
        <v>1</v>
      </c>
      <c r="EE115" s="99">
        <f>IF(Model!EE45="",0,IF(ABS(Model!EE45-Scratch!EE45)&lt;1,1,0))</f>
        <v>1</v>
      </c>
      <c r="EF115" s="99">
        <f>IF(Model!EF45="",0,IF(ABS(Model!EF45-Scratch!EF45)&lt;1,1,0))</f>
        <v>1</v>
      </c>
      <c r="EG115" s="99">
        <f>IF(Model!EG45="",0,IF(ABS(Model!EG45-Scratch!EG45)&lt;1,1,0))</f>
        <v>1</v>
      </c>
      <c r="EH115" s="99">
        <f>IF(Model!EH45="",0,IF(ABS(Model!EH45-Scratch!EH45)&lt;1,1,0))</f>
        <v>1</v>
      </c>
      <c r="EI115" s="129" t="s">
        <v>591</v>
      </c>
      <c r="EJ115" s="129" t="s">
        <v>591</v>
      </c>
      <c r="EK115" s="99"/>
      <c r="EL115" s="99"/>
      <c r="EM115" s="99"/>
      <c r="EN115" s="99"/>
      <c r="EO115" s="99"/>
      <c r="EP115" s="99"/>
      <c r="EQ115" s="99"/>
      <c r="ER115" s="99"/>
      <c r="ES115" s="99"/>
      <c r="ET115" s="99"/>
      <c r="EU115" s="99"/>
      <c r="EV115" s="99"/>
      <c r="EW115" s="99"/>
      <c r="EX115" s="99"/>
      <c r="EY115" s="99"/>
      <c r="EZ115" s="99"/>
      <c r="FA115" s="99"/>
      <c r="FB115" s="99"/>
      <c r="FC115" s="99"/>
      <c r="FD115" s="99"/>
      <c r="FE115" s="99"/>
      <c r="FF115" s="99"/>
      <c r="FG115" s="99"/>
      <c r="FH115" s="99"/>
      <c r="FI115" s="99"/>
    </row>
    <row r="116" spans="2:165">
      <c r="B116" s="99">
        <f>IF(Model!B46="",0,IF(ABS(Model!B46-Scratch!B46)&lt;1,1,0))</f>
        <v>1</v>
      </c>
      <c r="C116" s="99">
        <f ca="1">IF(Model!C46="",0,IF(ABS(Model!C46-Scratch!C46)&lt;1,1,0))</f>
        <v>1</v>
      </c>
      <c r="D116" s="129" t="s">
        <v>591</v>
      </c>
      <c r="E116" s="99">
        <f>IF(Model!E46="",0,IF(ABS(Model!E46-Scratch!E46)&lt;1,1,0))</f>
        <v>1</v>
      </c>
      <c r="F116" s="99">
        <f>IF(Model!F46="",0,IF(ABS(Model!F46-Scratch!F46)&lt;1,1,0))</f>
        <v>1</v>
      </c>
      <c r="G116" s="99">
        <f>IF(Model!G46="",0,IF(ABS(Model!G46-Scratch!G46)&lt;1,1,0))</f>
        <v>1</v>
      </c>
      <c r="H116" s="99">
        <f>IF(Model!H46="",0,IF(ABS(Model!H46-Scratch!H46)&lt;1,1,0))</f>
        <v>1</v>
      </c>
      <c r="I116" s="99">
        <f>IF(Model!I46=Scratch!I46,1,0)</f>
        <v>1</v>
      </c>
      <c r="J116" s="129" t="s">
        <v>591</v>
      </c>
      <c r="K116" s="99">
        <f>IF(Model!K46="",0,IF(ABS(Model!K46-Scratch!K46)&lt;1,1,0))</f>
        <v>1</v>
      </c>
      <c r="L116" s="99">
        <f>IF(Model!L46=Scratch!L46,1,0)</f>
        <v>1</v>
      </c>
      <c r="M116" s="99">
        <f>IFERROR(IF(Model!M46=Scratch!M46,1,0),0)</f>
        <v>1</v>
      </c>
      <c r="N116" s="99">
        <f>IFERROR(IF(Model!N46=Scratch!N46,1,0),0)</f>
        <v>1</v>
      </c>
      <c r="O116" s="99">
        <f>IFERROR(IF(Model!O46=Scratch!O46,1,0),0)</f>
        <v>1</v>
      </c>
      <c r="P116" s="99">
        <f>IFERROR(IF(Model!P46=Scratch!P46,1,0),0)</f>
        <v>1</v>
      </c>
      <c r="Q116" s="129" t="s">
        <v>591</v>
      </c>
      <c r="R116" s="99">
        <f>IF(Model!R46="",0,IF(ABS(Model!R46-Scratch!R46)&lt;1,1,0))</f>
        <v>1</v>
      </c>
      <c r="S116" s="99">
        <f>IF(Model!S46="",0,IF(ABS(Model!S46-Scratch!S46)&lt;1,1,0))</f>
        <v>1</v>
      </c>
      <c r="T116" s="99">
        <f>IF(Model!T46="",0,IF(ABS(Model!T46-Scratch!T46)&lt;1,1,0))</f>
        <v>1</v>
      </c>
      <c r="U116" s="99">
        <f>IF(Model!U46="",0,IF(ABS(Model!U46-Scratch!U46)&lt;1,1,0))</f>
        <v>1</v>
      </c>
      <c r="V116" s="99">
        <f>IF(Model!V46="",0,IF(ABS(Model!V46-Scratch!V46)&lt;1,1,0))</f>
        <v>1</v>
      </c>
      <c r="W116" s="129" t="s">
        <v>591</v>
      </c>
      <c r="X116" s="99">
        <f>IF(Model!X46="",0,IF(ABS(Model!X46-Scratch!X46)&lt;1,1,0))</f>
        <v>1</v>
      </c>
      <c r="Y116" s="99">
        <f>IF(Model!Y46="",0,IF(ABS(Model!Y46-Scratch!Y46)&lt;1,1,0))</f>
        <v>1</v>
      </c>
      <c r="Z116" s="99">
        <f>IF(Model!Z46="",0,IF(ABS(Model!Z46-Scratch!Z46)&lt;1,1,0))</f>
        <v>1</v>
      </c>
      <c r="AA116" s="99">
        <f>IF(Model!AA46="",0,IF(ABS(Model!AA46-Scratch!AA46)&lt;1,1,0))</f>
        <v>1</v>
      </c>
      <c r="AB116" s="99">
        <f>IF(Model!AB46="",0,IF(ABS(Model!AB46-Scratch!AB46)&lt;1,1,0))</f>
        <v>1</v>
      </c>
      <c r="AC116" s="129" t="s">
        <v>591</v>
      </c>
      <c r="AD116" s="129" t="s">
        <v>591</v>
      </c>
      <c r="AE116" s="99">
        <f>IF(Model!AE46="",0,IF(ABS(Model!AE46-Scratch!AE46)&lt;1,1,0))</f>
        <v>1</v>
      </c>
      <c r="AF116" s="99">
        <f>IF(Model!AF46="",0,IF(ABS(Model!AF46-Scratch!AF46)&lt;1,1,0))</f>
        <v>1</v>
      </c>
      <c r="AG116" s="99">
        <f>IF(Model!AG46="",0,IF(ABS(Model!AG46-Scratch!AG46)&lt;1,1,0))</f>
        <v>1</v>
      </c>
      <c r="AH116" s="99">
        <f>IF(Model!AH46="",0,IF(ABS(Model!AH46-Scratch!AH46)&lt;1,1,0))</f>
        <v>1</v>
      </c>
      <c r="AI116" s="99">
        <f>IF(Model!AI46="",0,IF(ABS(Model!AI46-Scratch!AI46)&lt;1,1,0))</f>
        <v>1</v>
      </c>
      <c r="AJ116" s="99">
        <f>IF(Model!AJ46="",0,IF(ABS(Model!AJ46-Scratch!AJ46)&lt;1,1,0))</f>
        <v>1</v>
      </c>
      <c r="AK116" s="99">
        <f>IF(Model!AK46="",0,IF(ABS(Model!AK46-Scratch!AK46)&lt;1,1,0))</f>
        <v>1</v>
      </c>
      <c r="AL116" s="99">
        <f>IF(Model!AL46="",0,IF(ABS(Model!AL46-Scratch!AL46)&lt;1,1,0))</f>
        <v>1</v>
      </c>
      <c r="AM116" s="99">
        <f>IF(Model!AM46="",0,IF(ABS(Model!AM46-Scratch!AM46)&lt;1,1,0))</f>
        <v>1</v>
      </c>
      <c r="AN116" s="99">
        <f>IF(Model!AN46="",0,IF(ABS(Model!AN46-Scratch!AN46)&lt;1,1,0))</f>
        <v>1</v>
      </c>
      <c r="AO116" s="99">
        <f>IF(Model!AO46="",0,IF(ABS(Model!AO46-Scratch!AO46)&lt;1,1,0))</f>
        <v>1</v>
      </c>
      <c r="AP116" s="99">
        <f>IF(Model!AP46="",0,IF(ABS(Model!AP46-Scratch!AP46)&lt;1,1,0))</f>
        <v>1</v>
      </c>
      <c r="AQ116" s="99">
        <f>IF(Model!AQ46="",0,IF(ABS(Model!AQ46-Scratch!AQ46)&lt;1,1,0))</f>
        <v>1</v>
      </c>
      <c r="AR116" s="99">
        <f>IF(Model!AR46="",0,IF(ABS(Model!AR46-Scratch!AR46)&lt;1,1,0))</f>
        <v>1</v>
      </c>
      <c r="AS116" s="99">
        <f>IF(Model!AS46="",0,IF(ABS(Model!AS46-Scratch!AS46)&lt;1,1,0))</f>
        <v>1</v>
      </c>
      <c r="AT116" s="99">
        <f>IF(Model!AT46="",0,IF(ABS(Model!AT46-Scratch!AT46)&lt;1,1,0))</f>
        <v>1</v>
      </c>
      <c r="AU116" s="99">
        <f>IF(Model!AU46="",0,IF(ABS(Model!AU46-Scratch!AU46)&lt;1,1,0))</f>
        <v>1</v>
      </c>
      <c r="AV116" s="99">
        <f>IF(Model!AV46="",0,IF(ABS(Model!AV46-Scratch!AV46)&lt;1,1,0))</f>
        <v>1</v>
      </c>
      <c r="AW116" s="99">
        <f>IF(Model!AW46="",0,IF(ABS(Model!AW46-Scratch!AW46)&lt;1,1,0))</f>
        <v>1</v>
      </c>
      <c r="AX116" s="99">
        <f>IF(Model!AX46="",0,IF(ABS(Model!AX46-Scratch!AX46)&lt;1,1,0))</f>
        <v>1</v>
      </c>
      <c r="AY116" s="99">
        <f>IF(Model!AY46="",0,IF(ABS(Model!AY46-Scratch!AY46)&lt;1,1,0))</f>
        <v>1</v>
      </c>
      <c r="AZ116" s="99">
        <f>IF(Model!AZ46="",0,IF(ABS(Model!AZ46-Scratch!AZ46)&lt;1,1,0))</f>
        <v>1</v>
      </c>
      <c r="BA116" s="99">
        <f>IF(Model!BA46="",0,IF(ABS(Model!BA46-Scratch!BA46)&lt;1,1,0))</f>
        <v>1</v>
      </c>
      <c r="BB116" s="99">
        <f>IF(Model!BB46="",0,IF(ABS(Model!BB46-Scratch!BB46)&lt;1,1,0))</f>
        <v>1</v>
      </c>
      <c r="BC116" s="99">
        <f>IF(Model!BC46="",0,IF(ABS(Model!BC46-Scratch!BC46)&lt;1,1,0))</f>
        <v>1</v>
      </c>
      <c r="BD116" s="99">
        <f>IF(Model!BD46="",0,IF(ABS(Model!BD46-Scratch!BD46)&lt;1,1,0))</f>
        <v>0</v>
      </c>
      <c r="BE116" s="99">
        <f>IF(Model!BE46="",0,IF(ABS(Model!BE46-Scratch!BE46)&lt;1,1,0))</f>
        <v>1</v>
      </c>
      <c r="BF116" s="129" t="s">
        <v>591</v>
      </c>
      <c r="BG116" s="129" t="s">
        <v>591</v>
      </c>
      <c r="BH116" s="99">
        <f>IF(Model!BH46="",0,IF(ABS(Model!BH46-Scratch!BH46)&lt;1,1,0))</f>
        <v>1</v>
      </c>
      <c r="BI116" s="99">
        <f>IF(Model!BI46="",0,IF(ABS(Model!BI46-Scratch!BI46)&lt;1,1,0))</f>
        <v>1</v>
      </c>
      <c r="BJ116" s="99">
        <f>IF(Model!BJ46="",0,IF(ABS(Model!BJ46-Scratch!BJ46)&lt;1,1,0))</f>
        <v>1</v>
      </c>
      <c r="BK116" s="99">
        <f>IF(Model!BK46="",0,IF(ABS(Model!BK46-Scratch!BK46)&lt;1,1,0))</f>
        <v>1</v>
      </c>
      <c r="BL116" s="99">
        <f>IF(Model!BL46="",0,IF(ABS(Model!BL46-Scratch!BL46)&lt;1,1,0))</f>
        <v>1</v>
      </c>
      <c r="BM116" s="99">
        <f>IF(Model!BM46="",0,IF(ABS(Model!BM46-Scratch!BM46)&lt;1,1,0))</f>
        <v>1</v>
      </c>
      <c r="BN116" s="99">
        <f>IF(Model!BN46="",0,IF(ABS(Model!BN46-Scratch!BN46)&lt;1,1,0))</f>
        <v>1</v>
      </c>
      <c r="BO116" s="99">
        <f>IF(Model!BO46="",0,IF(ABS(Model!BO46-Scratch!BO46)&lt;1,1,0))</f>
        <v>1</v>
      </c>
      <c r="BP116" s="99">
        <f>IF(Model!BP46="",0,IF(ABS(Model!BP46-Scratch!BP46)&lt;1,1,0))</f>
        <v>1</v>
      </c>
      <c r="BQ116" s="99">
        <f>IF(Model!BQ46="",0,IF(ABS(Model!BQ46-Scratch!BQ46)&lt;1,1,0))</f>
        <v>1</v>
      </c>
      <c r="BR116" s="99">
        <f>IF(Model!BR46="",0,IF(ABS(Model!BR46-Scratch!BR46)&lt;1,1,0))</f>
        <v>1</v>
      </c>
      <c r="BS116" s="99">
        <f>IF(Model!BS46="",0,IF(ABS(Model!BS46-Scratch!BS46)&lt;1,1,0))</f>
        <v>1</v>
      </c>
      <c r="BT116" s="99">
        <f>IF(Model!BT46="",0,IF(ABS(Model!BT46-Scratch!BT46)&lt;1,1,0))</f>
        <v>1</v>
      </c>
      <c r="BU116" s="99">
        <f>IF(Model!BU46="",0,IF(ABS(Model!BU46-Scratch!BU46)&lt;1,1,0))</f>
        <v>1</v>
      </c>
      <c r="BV116" s="99">
        <f>IF(Model!BV46="",0,IF(ABS(Model!BV46-Scratch!BV46)&lt;1,1,0))</f>
        <v>1</v>
      </c>
      <c r="BW116" s="99">
        <f>IF(Model!BW46="",0,IF(ABS(Model!BW46-Scratch!BW46)&lt;1,1,0))</f>
        <v>1</v>
      </c>
      <c r="BX116" s="99">
        <f>IF(Model!BX46="",0,IF(ABS(Model!BX46-Scratch!BX46)&lt;1,1,0))</f>
        <v>1</v>
      </c>
      <c r="BY116" s="99">
        <f>IF(Model!BY46="",0,IF(ABS(Model!BY46-Scratch!BY46)&lt;1,1,0))</f>
        <v>1</v>
      </c>
      <c r="BZ116" s="99">
        <f>IF(Model!BZ46="",0,IF(ABS(Model!BZ46-Scratch!BZ46)&lt;1,1,0))</f>
        <v>1</v>
      </c>
      <c r="CA116" s="99">
        <f>IF(Model!CA46="",0,IF(ABS(Model!CA46-Scratch!CA46)&lt;1,1,0))</f>
        <v>1</v>
      </c>
      <c r="CB116" s="99">
        <f>IF(Model!CB46="",0,IF(ABS(Model!CB46-Scratch!CB46)&lt;1,1,0))</f>
        <v>1</v>
      </c>
      <c r="CC116" s="99">
        <f>IF(Model!CC46="",0,IF(ABS(Model!CC46-Scratch!CC46)&lt;1,1,0))</f>
        <v>1</v>
      </c>
      <c r="CD116" s="99">
        <f>IF(Model!CD46="",0,IF(ABS(Model!CD46-Scratch!CD46)&lt;1,1,0))</f>
        <v>1</v>
      </c>
      <c r="CE116" s="99">
        <f>IF(Model!CE46="",0,IF(ABS(Model!CE46-Scratch!CE46)&lt;1,1,0))</f>
        <v>1</v>
      </c>
      <c r="CF116" s="99">
        <f>IF(Model!CF46="",0,IF(ABS(Model!CF46-Scratch!CF46)&lt;1,1,0))</f>
        <v>1</v>
      </c>
      <c r="CG116" s="129" t="s">
        <v>591</v>
      </c>
      <c r="CH116" s="129" t="s">
        <v>591</v>
      </c>
      <c r="CI116" s="99">
        <f>IF(Model!CI46="",0,IF(ABS(Model!CI46-Scratch!CI46)&lt;1,1,0))</f>
        <v>1</v>
      </c>
      <c r="CJ116" s="99">
        <f>IF(Model!CJ46="",0,IF(ABS(Model!CJ46-Scratch!CJ46)&lt;1,1,0))</f>
        <v>1</v>
      </c>
      <c r="CK116" s="99">
        <f>IF(Model!CK46="",0,IF(ABS(Model!CK46-Scratch!CK46)&lt;1,1,0))</f>
        <v>1</v>
      </c>
      <c r="CL116" s="99">
        <f>IF(Model!CL46="",0,IF(ABS(Model!CL46-Scratch!CL46)&lt;1,1,0))</f>
        <v>1</v>
      </c>
      <c r="CM116" s="99">
        <f>IF(Model!CM46="",0,IF(ABS(Model!CM46-Scratch!CM46)&lt;1,1,0))</f>
        <v>1</v>
      </c>
      <c r="CN116" s="99">
        <f>IF(Model!CN46="",0,IF(ABS(Model!CN46-Scratch!CN46)&lt;1,1,0))</f>
        <v>1</v>
      </c>
      <c r="CO116" s="99">
        <f>IF(Model!CO46="",0,IF(ABS(Model!CO46-Scratch!CO46)&lt;1,1,0))</f>
        <v>1</v>
      </c>
      <c r="CP116" s="99">
        <f>IF(Model!CP46="",0,IF(ABS(Model!CP46-Scratch!CP46)&lt;1,1,0))</f>
        <v>1</v>
      </c>
      <c r="CQ116" s="99">
        <f>IF(Model!CQ46="",0,IF(ABS(Model!CQ46-Scratch!CQ46)&lt;1,1,0))</f>
        <v>1</v>
      </c>
      <c r="CR116" s="99">
        <f>IF(Model!CR46="",0,IF(ABS(Model!CR46-Scratch!CR46)&lt;1,1,0))</f>
        <v>1</v>
      </c>
      <c r="CS116" s="99">
        <f>IF(Model!CS46="",0,IF(ABS(Model!CS46-Scratch!CS46)&lt;1,1,0))</f>
        <v>1</v>
      </c>
      <c r="CT116" s="99">
        <f>IF(Model!CT46="",0,IF(ABS(Model!CT46-Scratch!CT46)&lt;1,1,0))</f>
        <v>1</v>
      </c>
      <c r="CU116" s="99">
        <f>IF(Model!CU46="",0,IF(ABS(Model!CU46-Scratch!CU46)&lt;1,1,0))</f>
        <v>1</v>
      </c>
      <c r="CV116" s="99">
        <f>IF(Model!CV46="",0,IF(ABS(Model!CV46-Scratch!CV46)&lt;1,1,0))</f>
        <v>1</v>
      </c>
      <c r="CW116" s="99">
        <f>IF(Model!CW46="",0,IF(ABS(Model!CW46-Scratch!CW46)&lt;1,1,0))</f>
        <v>1</v>
      </c>
      <c r="CX116" s="99">
        <f>IF(Model!CX46="",0,IF(ABS(Model!CX46-Scratch!CX46)&lt;1,1,0))</f>
        <v>1</v>
      </c>
      <c r="CY116" s="99">
        <f>IF(Model!CY46="",0,IF(ABS(Model!CY46-Scratch!CY46)&lt;1,1,0))</f>
        <v>1</v>
      </c>
      <c r="CZ116" s="99">
        <f>IF(Model!CZ46="",0,IF(ABS(Model!CZ46-Scratch!CZ46)&lt;1,1,0))</f>
        <v>1</v>
      </c>
      <c r="DA116" s="99">
        <f>IF(Model!DA46="",0,IF(ABS(Model!DA46-Scratch!DA46)&lt;1,1,0))</f>
        <v>1</v>
      </c>
      <c r="DB116" s="99">
        <f>IF(Model!DB46="",0,IF(ABS(Model!DB46-Scratch!DB46)&lt;1,1,0))</f>
        <v>1</v>
      </c>
      <c r="DC116" s="99">
        <f>IF(Model!DC46="",0,IF(ABS(Model!DC46-Scratch!DC46)&lt;1,1,0))</f>
        <v>1</v>
      </c>
      <c r="DD116" s="99">
        <f>IF(Model!DD46="",0,IF(ABS(Model!DD46-Scratch!DD46)&lt;1,1,0))</f>
        <v>1</v>
      </c>
      <c r="DE116" s="99">
        <f>IF(Model!DE46="",0,IF(ABS(Model!DE46-Scratch!DE46)&lt;1,1,0))</f>
        <v>1</v>
      </c>
      <c r="DF116" s="99">
        <f>IF(Model!DF46="",0,IF(ABS(Model!DF46-Scratch!DF46)&lt;1,1,0))</f>
        <v>1</v>
      </c>
      <c r="DG116" s="99">
        <f>IF(Model!DG46="",0,IF(ABS(Model!DG46-Scratch!DG46)&lt;1,1,0))</f>
        <v>1</v>
      </c>
      <c r="DH116" s="129" t="s">
        <v>591</v>
      </c>
      <c r="DI116" s="129" t="s">
        <v>591</v>
      </c>
      <c r="DJ116" s="99">
        <f>IF(Model!DJ46="",0,IF(ABS(Model!DJ46-Scratch!DJ46)&lt;1,1,0))</f>
        <v>1</v>
      </c>
      <c r="DK116" s="99">
        <f>IF(Model!DK46="",0,IF(ABS(Model!DK46-Scratch!DK46)&lt;1,1,0))</f>
        <v>1</v>
      </c>
      <c r="DL116" s="99">
        <f>IF(Model!DL46="",0,IF(ABS(Model!DL46-Scratch!DL46)&lt;1,1,0))</f>
        <v>1</v>
      </c>
      <c r="DM116" s="99">
        <f>IF(Model!DM46="",0,IF(ABS(Model!DM46-Scratch!DM46)&lt;1,1,0))</f>
        <v>1</v>
      </c>
      <c r="DN116" s="99">
        <f>IF(Model!DN46="",0,IF(ABS(Model!DN46-Scratch!DN46)&lt;1,1,0))</f>
        <v>1</v>
      </c>
      <c r="DO116" s="99">
        <f>IF(Model!DO46="",0,IF(ABS(Model!DO46-Scratch!DO46)&lt;1,1,0))</f>
        <v>1</v>
      </c>
      <c r="DP116" s="99">
        <f>IF(Model!DP46="",0,IF(ABS(Model!DP46-Scratch!DP46)&lt;1,1,0))</f>
        <v>1</v>
      </c>
      <c r="DQ116" s="99">
        <f>IF(Model!DQ46="",0,IF(ABS(Model!DQ46-Scratch!DQ46)&lt;1,1,0))</f>
        <v>1</v>
      </c>
      <c r="DR116" s="99">
        <f>IF(Model!DR46="",0,IF(ABS(Model!DR46-Scratch!DR46)&lt;1,1,0))</f>
        <v>1</v>
      </c>
      <c r="DS116" s="99">
        <f>IF(Model!DS46="",0,IF(ABS(Model!DS46-Scratch!DS46)&lt;1,1,0))</f>
        <v>1</v>
      </c>
      <c r="DT116" s="99">
        <f>IF(Model!DT46="",0,IF(ABS(Model!DT46-Scratch!DT46)&lt;1,1,0))</f>
        <v>1</v>
      </c>
      <c r="DU116" s="99">
        <f>IF(Model!DU46="",0,IF(ABS(Model!DU46-Scratch!DU46)&lt;1,1,0))</f>
        <v>1</v>
      </c>
      <c r="DV116" s="99">
        <f>IF(Model!DV46="",0,IF(ABS(Model!DV46-Scratch!DV46)&lt;1,1,0))</f>
        <v>1</v>
      </c>
      <c r="DW116" s="99">
        <f>IF(Model!DW46="",0,IF(ABS(Model!DW46-Scratch!DW46)&lt;1,1,0))</f>
        <v>1</v>
      </c>
      <c r="DX116" s="99">
        <f>IF(Model!DX46="",0,IF(ABS(Model!DX46-Scratch!DX46)&lt;1,1,0))</f>
        <v>1</v>
      </c>
      <c r="DY116" s="99">
        <f>IF(Model!DY46="",0,IF(ABS(Model!DY46-Scratch!DY46)&lt;1,1,0))</f>
        <v>1</v>
      </c>
      <c r="DZ116" s="99">
        <f>IF(Model!DZ46="",0,IF(ABS(Model!DZ46-Scratch!DZ46)&lt;1,1,0))</f>
        <v>1</v>
      </c>
      <c r="EA116" s="99">
        <f>IF(Model!EA46="",0,IF(ABS(Model!EA46-Scratch!EA46)&lt;1,1,0))</f>
        <v>1</v>
      </c>
      <c r="EB116" s="99">
        <f>IF(Model!EB46="",0,IF(ABS(Model!EB46-Scratch!EB46)&lt;1,1,0))</f>
        <v>1</v>
      </c>
      <c r="EC116" s="99">
        <f>IF(Model!EC46="",0,IF(ABS(Model!EC46-Scratch!EC46)&lt;1,1,0))</f>
        <v>1</v>
      </c>
      <c r="ED116" s="99">
        <f>IF(Model!ED46="",0,IF(ABS(Model!ED46-Scratch!ED46)&lt;1,1,0))</f>
        <v>1</v>
      </c>
      <c r="EE116" s="99">
        <f>IF(Model!EE46="",0,IF(ABS(Model!EE46-Scratch!EE46)&lt;1,1,0))</f>
        <v>1</v>
      </c>
      <c r="EF116" s="99">
        <f>IF(Model!EF46="",0,IF(ABS(Model!EF46-Scratch!EF46)&lt;1,1,0))</f>
        <v>1</v>
      </c>
      <c r="EG116" s="99">
        <f>IF(Model!EG46="",0,IF(ABS(Model!EG46-Scratch!EG46)&lt;1,1,0))</f>
        <v>1</v>
      </c>
      <c r="EH116" s="99">
        <f>IF(Model!EH46="",0,IF(ABS(Model!EH46-Scratch!EH46)&lt;1,1,0))</f>
        <v>1</v>
      </c>
      <c r="EI116" s="129" t="s">
        <v>591</v>
      </c>
      <c r="EJ116" s="129" t="s">
        <v>591</v>
      </c>
      <c r="EK116" s="99"/>
      <c r="EL116" s="99"/>
      <c r="EM116" s="99"/>
      <c r="EN116" s="99"/>
      <c r="EO116" s="99"/>
      <c r="EP116" s="99"/>
      <c r="EQ116" s="99"/>
      <c r="ER116" s="99"/>
      <c r="ES116" s="99"/>
      <c r="ET116" s="99"/>
      <c r="EU116" s="99"/>
      <c r="EV116" s="99"/>
      <c r="EW116" s="99"/>
      <c r="EX116" s="99"/>
      <c r="EY116" s="99"/>
      <c r="EZ116" s="99"/>
      <c r="FA116" s="99"/>
      <c r="FB116" s="99"/>
      <c r="FC116" s="99"/>
      <c r="FD116" s="99"/>
      <c r="FE116" s="99"/>
      <c r="FF116" s="99"/>
      <c r="FG116" s="99"/>
      <c r="FH116" s="99"/>
      <c r="FI116" s="99"/>
    </row>
    <row r="117" spans="2:165">
      <c r="B117" s="99">
        <f>IF(Model!B47="",0,IF(ABS(Model!B47-Scratch!B47)&lt;1,1,0))</f>
        <v>1</v>
      </c>
      <c r="C117" s="99">
        <f ca="1">IF(Model!C47="",0,IF(ABS(Model!C47-Scratch!C47)&lt;1,1,0))</f>
        <v>1</v>
      </c>
      <c r="D117" s="129" t="s">
        <v>591</v>
      </c>
      <c r="E117" s="99">
        <f>IF(Model!E47="",0,IF(ABS(Model!E47-Scratch!E47)&lt;1,1,0))</f>
        <v>1</v>
      </c>
      <c r="F117" s="99">
        <f>IF(Model!F47="",0,IF(ABS(Model!F47-Scratch!F47)&lt;1,1,0))</f>
        <v>1</v>
      </c>
      <c r="G117" s="99">
        <f>IF(Model!G47="",0,IF(ABS(Model!G47-Scratch!G47)&lt;1,1,0))</f>
        <v>1</v>
      </c>
      <c r="H117" s="99">
        <f>IF(Model!H47="",0,IF(ABS(Model!H47-Scratch!H47)&lt;1,1,0))</f>
        <v>1</v>
      </c>
      <c r="I117" s="99">
        <f>IF(Model!I47=Scratch!I47,1,0)</f>
        <v>1</v>
      </c>
      <c r="J117" s="129" t="s">
        <v>591</v>
      </c>
      <c r="K117" s="99">
        <f>IF(Model!K47="",0,IF(ABS(Model!K47-Scratch!K47)&lt;1,1,0))</f>
        <v>1</v>
      </c>
      <c r="L117" s="99">
        <f>IF(Model!L47=Scratch!L47,1,0)</f>
        <v>1</v>
      </c>
      <c r="M117" s="99">
        <f>IFERROR(IF(Model!M47=Scratch!M47,1,0),0)</f>
        <v>1</v>
      </c>
      <c r="N117" s="99">
        <f>IFERROR(IF(Model!N47=Scratch!N47,1,0),0)</f>
        <v>1</v>
      </c>
      <c r="O117" s="99">
        <f>IFERROR(IF(Model!O47=Scratch!O47,1,0),0)</f>
        <v>1</v>
      </c>
      <c r="P117" s="99">
        <f>IFERROR(IF(Model!P47=Scratch!P47,1,0),0)</f>
        <v>1</v>
      </c>
      <c r="Q117" s="129" t="s">
        <v>591</v>
      </c>
      <c r="R117" s="99">
        <f>IF(Model!R47="",0,IF(ABS(Model!R47-Scratch!R47)&lt;1,1,0))</f>
        <v>1</v>
      </c>
      <c r="S117" s="99">
        <f>IF(Model!S47="",0,IF(ABS(Model!S47-Scratch!S47)&lt;1,1,0))</f>
        <v>1</v>
      </c>
      <c r="T117" s="99">
        <f>IF(Model!T47="",0,IF(ABS(Model!T47-Scratch!T47)&lt;1,1,0))</f>
        <v>1</v>
      </c>
      <c r="U117" s="99">
        <f>IF(Model!U47="",0,IF(ABS(Model!U47-Scratch!U47)&lt;1,1,0))</f>
        <v>1</v>
      </c>
      <c r="V117" s="99">
        <f>IF(Model!V47="",0,IF(ABS(Model!V47-Scratch!V47)&lt;1,1,0))</f>
        <v>1</v>
      </c>
      <c r="W117" s="129" t="s">
        <v>591</v>
      </c>
      <c r="X117" s="99">
        <f>IF(Model!X47="",0,IF(ABS(Model!X47-Scratch!X47)&lt;1,1,0))</f>
        <v>1</v>
      </c>
      <c r="Y117" s="99">
        <f>IF(Model!Y47="",0,IF(ABS(Model!Y47-Scratch!Y47)&lt;1,1,0))</f>
        <v>1</v>
      </c>
      <c r="Z117" s="99">
        <f>IF(Model!Z47="",0,IF(ABS(Model!Z47-Scratch!Z47)&lt;1,1,0))</f>
        <v>1</v>
      </c>
      <c r="AA117" s="99">
        <f>IF(Model!AA47="",0,IF(ABS(Model!AA47-Scratch!AA47)&lt;1,1,0))</f>
        <v>1</v>
      </c>
      <c r="AB117" s="99">
        <f>IF(Model!AB47="",0,IF(ABS(Model!AB47-Scratch!AB47)&lt;1,1,0))</f>
        <v>1</v>
      </c>
      <c r="AC117" s="129" t="s">
        <v>591</v>
      </c>
      <c r="AD117" s="129" t="s">
        <v>591</v>
      </c>
      <c r="AE117" s="99">
        <f>IF(Model!AE47="",0,IF(ABS(Model!AE47-Scratch!AE47)&lt;1,1,0))</f>
        <v>1</v>
      </c>
      <c r="AF117" s="99">
        <f>IF(Model!AF47="",0,IF(ABS(Model!AF47-Scratch!AF47)&lt;1,1,0))</f>
        <v>1</v>
      </c>
      <c r="AG117" s="99">
        <f>IF(Model!AG47="",0,IF(ABS(Model!AG47-Scratch!AG47)&lt;1,1,0))</f>
        <v>1</v>
      </c>
      <c r="AH117" s="99">
        <f>IF(Model!AH47="",0,IF(ABS(Model!AH47-Scratch!AH47)&lt;1,1,0))</f>
        <v>1</v>
      </c>
      <c r="AI117" s="99">
        <f>IF(Model!AI47="",0,IF(ABS(Model!AI47-Scratch!AI47)&lt;1,1,0))</f>
        <v>1</v>
      </c>
      <c r="AJ117" s="99">
        <f>IF(Model!AJ47="",0,IF(ABS(Model!AJ47-Scratch!AJ47)&lt;1,1,0))</f>
        <v>1</v>
      </c>
      <c r="AK117" s="99">
        <f>IF(Model!AK47="",0,IF(ABS(Model!AK47-Scratch!AK47)&lt;1,1,0))</f>
        <v>1</v>
      </c>
      <c r="AL117" s="99">
        <f>IF(Model!AL47="",0,IF(ABS(Model!AL47-Scratch!AL47)&lt;1,1,0))</f>
        <v>1</v>
      </c>
      <c r="AM117" s="99">
        <f>IF(Model!AM47="",0,IF(ABS(Model!AM47-Scratch!AM47)&lt;1,1,0))</f>
        <v>1</v>
      </c>
      <c r="AN117" s="99">
        <f>IF(Model!AN47="",0,IF(ABS(Model!AN47-Scratch!AN47)&lt;1,1,0))</f>
        <v>1</v>
      </c>
      <c r="AO117" s="99">
        <f>IF(Model!AO47="",0,IF(ABS(Model!AO47-Scratch!AO47)&lt;1,1,0))</f>
        <v>1</v>
      </c>
      <c r="AP117" s="99">
        <f>IF(Model!AP47="",0,IF(ABS(Model!AP47-Scratch!AP47)&lt;1,1,0))</f>
        <v>1</v>
      </c>
      <c r="AQ117" s="99">
        <f>IF(Model!AQ47="",0,IF(ABS(Model!AQ47-Scratch!AQ47)&lt;1,1,0))</f>
        <v>1</v>
      </c>
      <c r="AR117" s="99">
        <f>IF(Model!AR47="",0,IF(ABS(Model!AR47-Scratch!AR47)&lt;1,1,0))</f>
        <v>1</v>
      </c>
      <c r="AS117" s="99">
        <f>IF(Model!AS47="",0,IF(ABS(Model!AS47-Scratch!AS47)&lt;1,1,0))</f>
        <v>1</v>
      </c>
      <c r="AT117" s="99">
        <f>IF(Model!AT47="",0,IF(ABS(Model!AT47-Scratch!AT47)&lt;1,1,0))</f>
        <v>1</v>
      </c>
      <c r="AU117" s="99">
        <f>IF(Model!AU47="",0,IF(ABS(Model!AU47-Scratch!AU47)&lt;1,1,0))</f>
        <v>1</v>
      </c>
      <c r="AV117" s="99">
        <f>IF(Model!AV47="",0,IF(ABS(Model!AV47-Scratch!AV47)&lt;1,1,0))</f>
        <v>1</v>
      </c>
      <c r="AW117" s="99">
        <f>IF(Model!AW47="",0,IF(ABS(Model!AW47-Scratch!AW47)&lt;1,1,0))</f>
        <v>1</v>
      </c>
      <c r="AX117" s="99">
        <f>IF(Model!AX47="",0,IF(ABS(Model!AX47-Scratch!AX47)&lt;1,1,0))</f>
        <v>1</v>
      </c>
      <c r="AY117" s="99">
        <f>IF(Model!AY47="",0,IF(ABS(Model!AY47-Scratch!AY47)&lt;1,1,0))</f>
        <v>1</v>
      </c>
      <c r="AZ117" s="99">
        <f>IF(Model!AZ47="",0,IF(ABS(Model!AZ47-Scratch!AZ47)&lt;1,1,0))</f>
        <v>1</v>
      </c>
      <c r="BA117" s="99">
        <f>IF(Model!BA47="",0,IF(ABS(Model!BA47-Scratch!BA47)&lt;1,1,0))</f>
        <v>1</v>
      </c>
      <c r="BB117" s="99">
        <f>IF(Model!BB47="",0,IF(ABS(Model!BB47-Scratch!BB47)&lt;1,1,0))</f>
        <v>1</v>
      </c>
      <c r="BC117" s="99">
        <f>IF(Model!BC47="",0,IF(ABS(Model!BC47-Scratch!BC47)&lt;1,1,0))</f>
        <v>1</v>
      </c>
      <c r="BD117" s="99">
        <f>IF(Model!BD47="",0,IF(ABS(Model!BD47-Scratch!BD47)&lt;1,1,0))</f>
        <v>0</v>
      </c>
      <c r="BE117" s="99">
        <f>IF(Model!BE47="",0,IF(ABS(Model!BE47-Scratch!BE47)&lt;1,1,0))</f>
        <v>1</v>
      </c>
      <c r="BF117" s="129" t="s">
        <v>591</v>
      </c>
      <c r="BG117" s="129" t="s">
        <v>591</v>
      </c>
      <c r="BH117" s="99">
        <f>IF(Model!BH47="",0,IF(ABS(Model!BH47-Scratch!BH47)&lt;1,1,0))</f>
        <v>1</v>
      </c>
      <c r="BI117" s="99">
        <f>IF(Model!BI47="",0,IF(ABS(Model!BI47-Scratch!BI47)&lt;1,1,0))</f>
        <v>1</v>
      </c>
      <c r="BJ117" s="99">
        <f>IF(Model!BJ47="",0,IF(ABS(Model!BJ47-Scratch!BJ47)&lt;1,1,0))</f>
        <v>1</v>
      </c>
      <c r="BK117" s="99">
        <f>IF(Model!BK47="",0,IF(ABS(Model!BK47-Scratch!BK47)&lt;1,1,0))</f>
        <v>1</v>
      </c>
      <c r="BL117" s="99">
        <f>IF(Model!BL47="",0,IF(ABS(Model!BL47-Scratch!BL47)&lt;1,1,0))</f>
        <v>1</v>
      </c>
      <c r="BM117" s="99">
        <f>IF(Model!BM47="",0,IF(ABS(Model!BM47-Scratch!BM47)&lt;1,1,0))</f>
        <v>1</v>
      </c>
      <c r="BN117" s="99">
        <f>IF(Model!BN47="",0,IF(ABS(Model!BN47-Scratch!BN47)&lt;1,1,0))</f>
        <v>1</v>
      </c>
      <c r="BO117" s="99">
        <f>IF(Model!BO47="",0,IF(ABS(Model!BO47-Scratch!BO47)&lt;1,1,0))</f>
        <v>1</v>
      </c>
      <c r="BP117" s="99">
        <f>IF(Model!BP47="",0,IF(ABS(Model!BP47-Scratch!BP47)&lt;1,1,0))</f>
        <v>1</v>
      </c>
      <c r="BQ117" s="99">
        <f>IF(Model!BQ47="",0,IF(ABS(Model!BQ47-Scratch!BQ47)&lt;1,1,0))</f>
        <v>1</v>
      </c>
      <c r="BR117" s="99">
        <f>IF(Model!BR47="",0,IF(ABS(Model!BR47-Scratch!BR47)&lt;1,1,0))</f>
        <v>1</v>
      </c>
      <c r="BS117" s="99">
        <f>IF(Model!BS47="",0,IF(ABS(Model!BS47-Scratch!BS47)&lt;1,1,0))</f>
        <v>1</v>
      </c>
      <c r="BT117" s="99">
        <f>IF(Model!BT47="",0,IF(ABS(Model!BT47-Scratch!BT47)&lt;1,1,0))</f>
        <v>1</v>
      </c>
      <c r="BU117" s="99">
        <f>IF(Model!BU47="",0,IF(ABS(Model!BU47-Scratch!BU47)&lt;1,1,0))</f>
        <v>1</v>
      </c>
      <c r="BV117" s="99">
        <f>IF(Model!BV47="",0,IF(ABS(Model!BV47-Scratch!BV47)&lt;1,1,0))</f>
        <v>1</v>
      </c>
      <c r="BW117" s="99">
        <f>IF(Model!BW47="",0,IF(ABS(Model!BW47-Scratch!BW47)&lt;1,1,0))</f>
        <v>1</v>
      </c>
      <c r="BX117" s="99">
        <f>IF(Model!BX47="",0,IF(ABS(Model!BX47-Scratch!BX47)&lt;1,1,0))</f>
        <v>1</v>
      </c>
      <c r="BY117" s="99">
        <f>IF(Model!BY47="",0,IF(ABS(Model!BY47-Scratch!BY47)&lt;1,1,0))</f>
        <v>1</v>
      </c>
      <c r="BZ117" s="99">
        <f>IF(Model!BZ47="",0,IF(ABS(Model!BZ47-Scratch!BZ47)&lt;1,1,0))</f>
        <v>1</v>
      </c>
      <c r="CA117" s="99">
        <f>IF(Model!CA47="",0,IF(ABS(Model!CA47-Scratch!CA47)&lt;1,1,0))</f>
        <v>1</v>
      </c>
      <c r="CB117" s="99">
        <f>IF(Model!CB47="",0,IF(ABS(Model!CB47-Scratch!CB47)&lt;1,1,0))</f>
        <v>1</v>
      </c>
      <c r="CC117" s="99">
        <f>IF(Model!CC47="",0,IF(ABS(Model!CC47-Scratch!CC47)&lt;1,1,0))</f>
        <v>1</v>
      </c>
      <c r="CD117" s="99">
        <f>IF(Model!CD47="",0,IF(ABS(Model!CD47-Scratch!CD47)&lt;1,1,0))</f>
        <v>1</v>
      </c>
      <c r="CE117" s="99">
        <f>IF(Model!CE47="",0,IF(ABS(Model!CE47-Scratch!CE47)&lt;1,1,0))</f>
        <v>1</v>
      </c>
      <c r="CF117" s="99">
        <f>IF(Model!CF47="",0,IF(ABS(Model!CF47-Scratch!CF47)&lt;1,1,0))</f>
        <v>1</v>
      </c>
      <c r="CG117" s="129" t="s">
        <v>591</v>
      </c>
      <c r="CH117" s="129" t="s">
        <v>591</v>
      </c>
      <c r="CI117" s="99">
        <f>IF(Model!CI47="",0,IF(ABS(Model!CI47-Scratch!CI47)&lt;1,1,0))</f>
        <v>1</v>
      </c>
      <c r="CJ117" s="99">
        <f>IF(Model!CJ47="",0,IF(ABS(Model!CJ47-Scratch!CJ47)&lt;1,1,0))</f>
        <v>1</v>
      </c>
      <c r="CK117" s="99">
        <f>IF(Model!CK47="",0,IF(ABS(Model!CK47-Scratch!CK47)&lt;1,1,0))</f>
        <v>1</v>
      </c>
      <c r="CL117" s="99">
        <f>IF(Model!CL47="",0,IF(ABS(Model!CL47-Scratch!CL47)&lt;1,1,0))</f>
        <v>1</v>
      </c>
      <c r="CM117" s="99">
        <f>IF(Model!CM47="",0,IF(ABS(Model!CM47-Scratch!CM47)&lt;1,1,0))</f>
        <v>1</v>
      </c>
      <c r="CN117" s="99">
        <f>IF(Model!CN47="",0,IF(ABS(Model!CN47-Scratch!CN47)&lt;1,1,0))</f>
        <v>1</v>
      </c>
      <c r="CO117" s="99">
        <f>IF(Model!CO47="",0,IF(ABS(Model!CO47-Scratch!CO47)&lt;1,1,0))</f>
        <v>1</v>
      </c>
      <c r="CP117" s="99">
        <f>IF(Model!CP47="",0,IF(ABS(Model!CP47-Scratch!CP47)&lt;1,1,0))</f>
        <v>1</v>
      </c>
      <c r="CQ117" s="99">
        <f>IF(Model!CQ47="",0,IF(ABS(Model!CQ47-Scratch!CQ47)&lt;1,1,0))</f>
        <v>1</v>
      </c>
      <c r="CR117" s="99">
        <f>IF(Model!CR47="",0,IF(ABS(Model!CR47-Scratch!CR47)&lt;1,1,0))</f>
        <v>1</v>
      </c>
      <c r="CS117" s="99">
        <f>IF(Model!CS47="",0,IF(ABS(Model!CS47-Scratch!CS47)&lt;1,1,0))</f>
        <v>1</v>
      </c>
      <c r="CT117" s="99">
        <f>IF(Model!CT47="",0,IF(ABS(Model!CT47-Scratch!CT47)&lt;1,1,0))</f>
        <v>1</v>
      </c>
      <c r="CU117" s="99">
        <f>IF(Model!CU47="",0,IF(ABS(Model!CU47-Scratch!CU47)&lt;1,1,0))</f>
        <v>1</v>
      </c>
      <c r="CV117" s="99">
        <f>IF(Model!CV47="",0,IF(ABS(Model!CV47-Scratch!CV47)&lt;1,1,0))</f>
        <v>1</v>
      </c>
      <c r="CW117" s="99">
        <f>IF(Model!CW47="",0,IF(ABS(Model!CW47-Scratch!CW47)&lt;1,1,0))</f>
        <v>1</v>
      </c>
      <c r="CX117" s="99">
        <f>IF(Model!CX47="",0,IF(ABS(Model!CX47-Scratch!CX47)&lt;1,1,0))</f>
        <v>1</v>
      </c>
      <c r="CY117" s="99">
        <f>IF(Model!CY47="",0,IF(ABS(Model!CY47-Scratch!CY47)&lt;1,1,0))</f>
        <v>1</v>
      </c>
      <c r="CZ117" s="99">
        <f>IF(Model!CZ47="",0,IF(ABS(Model!CZ47-Scratch!CZ47)&lt;1,1,0))</f>
        <v>1</v>
      </c>
      <c r="DA117" s="99">
        <f>IF(Model!DA47="",0,IF(ABS(Model!DA47-Scratch!DA47)&lt;1,1,0))</f>
        <v>1</v>
      </c>
      <c r="DB117" s="99">
        <f>IF(Model!DB47="",0,IF(ABS(Model!DB47-Scratch!DB47)&lt;1,1,0))</f>
        <v>1</v>
      </c>
      <c r="DC117" s="99">
        <f>IF(Model!DC47="",0,IF(ABS(Model!DC47-Scratch!DC47)&lt;1,1,0))</f>
        <v>1</v>
      </c>
      <c r="DD117" s="99">
        <f>IF(Model!DD47="",0,IF(ABS(Model!DD47-Scratch!DD47)&lt;1,1,0))</f>
        <v>1</v>
      </c>
      <c r="DE117" s="99">
        <f>IF(Model!DE47="",0,IF(ABS(Model!DE47-Scratch!DE47)&lt;1,1,0))</f>
        <v>1</v>
      </c>
      <c r="DF117" s="99">
        <f>IF(Model!DF47="",0,IF(ABS(Model!DF47-Scratch!DF47)&lt;1,1,0))</f>
        <v>1</v>
      </c>
      <c r="DG117" s="99">
        <f>IF(Model!DG47="",0,IF(ABS(Model!DG47-Scratch!DG47)&lt;1,1,0))</f>
        <v>1</v>
      </c>
      <c r="DH117" s="129" t="s">
        <v>591</v>
      </c>
      <c r="DI117" s="129" t="s">
        <v>591</v>
      </c>
      <c r="DJ117" s="99">
        <f>IF(Model!DJ47="",0,IF(ABS(Model!DJ47-Scratch!DJ47)&lt;1,1,0))</f>
        <v>1</v>
      </c>
      <c r="DK117" s="99">
        <f>IF(Model!DK47="",0,IF(ABS(Model!DK47-Scratch!DK47)&lt;1,1,0))</f>
        <v>1</v>
      </c>
      <c r="DL117" s="99">
        <f>IF(Model!DL47="",0,IF(ABS(Model!DL47-Scratch!DL47)&lt;1,1,0))</f>
        <v>1</v>
      </c>
      <c r="DM117" s="99">
        <f>IF(Model!DM47="",0,IF(ABS(Model!DM47-Scratch!DM47)&lt;1,1,0))</f>
        <v>1</v>
      </c>
      <c r="DN117" s="99">
        <f>IF(Model!DN47="",0,IF(ABS(Model!DN47-Scratch!DN47)&lt;1,1,0))</f>
        <v>1</v>
      </c>
      <c r="DO117" s="99">
        <f>IF(Model!DO47="",0,IF(ABS(Model!DO47-Scratch!DO47)&lt;1,1,0))</f>
        <v>1</v>
      </c>
      <c r="DP117" s="99">
        <f>IF(Model!DP47="",0,IF(ABS(Model!DP47-Scratch!DP47)&lt;1,1,0))</f>
        <v>1</v>
      </c>
      <c r="DQ117" s="99">
        <f>IF(Model!DQ47="",0,IF(ABS(Model!DQ47-Scratch!DQ47)&lt;1,1,0))</f>
        <v>1</v>
      </c>
      <c r="DR117" s="99">
        <f>IF(Model!DR47="",0,IF(ABS(Model!DR47-Scratch!DR47)&lt;1,1,0))</f>
        <v>1</v>
      </c>
      <c r="DS117" s="99">
        <f>IF(Model!DS47="",0,IF(ABS(Model!DS47-Scratch!DS47)&lt;1,1,0))</f>
        <v>1</v>
      </c>
      <c r="DT117" s="99">
        <f>IF(Model!DT47="",0,IF(ABS(Model!DT47-Scratch!DT47)&lt;1,1,0))</f>
        <v>1</v>
      </c>
      <c r="DU117" s="99">
        <f>IF(Model!DU47="",0,IF(ABS(Model!DU47-Scratch!DU47)&lt;1,1,0))</f>
        <v>1</v>
      </c>
      <c r="DV117" s="99">
        <f>IF(Model!DV47="",0,IF(ABS(Model!DV47-Scratch!DV47)&lt;1,1,0))</f>
        <v>1</v>
      </c>
      <c r="DW117" s="99">
        <f>IF(Model!DW47="",0,IF(ABS(Model!DW47-Scratch!DW47)&lt;1,1,0))</f>
        <v>1</v>
      </c>
      <c r="DX117" s="99">
        <f>IF(Model!DX47="",0,IF(ABS(Model!DX47-Scratch!DX47)&lt;1,1,0))</f>
        <v>1</v>
      </c>
      <c r="DY117" s="99">
        <f>IF(Model!DY47="",0,IF(ABS(Model!DY47-Scratch!DY47)&lt;1,1,0))</f>
        <v>1</v>
      </c>
      <c r="DZ117" s="99">
        <f>IF(Model!DZ47="",0,IF(ABS(Model!DZ47-Scratch!DZ47)&lt;1,1,0))</f>
        <v>1</v>
      </c>
      <c r="EA117" s="99">
        <f>IF(Model!EA47="",0,IF(ABS(Model!EA47-Scratch!EA47)&lt;1,1,0))</f>
        <v>1</v>
      </c>
      <c r="EB117" s="99">
        <f>IF(Model!EB47="",0,IF(ABS(Model!EB47-Scratch!EB47)&lt;1,1,0))</f>
        <v>1</v>
      </c>
      <c r="EC117" s="99">
        <f>IF(Model!EC47="",0,IF(ABS(Model!EC47-Scratch!EC47)&lt;1,1,0))</f>
        <v>1</v>
      </c>
      <c r="ED117" s="99">
        <f>IF(Model!ED47="",0,IF(ABS(Model!ED47-Scratch!ED47)&lt;1,1,0))</f>
        <v>1</v>
      </c>
      <c r="EE117" s="99">
        <f>IF(Model!EE47="",0,IF(ABS(Model!EE47-Scratch!EE47)&lt;1,1,0))</f>
        <v>1</v>
      </c>
      <c r="EF117" s="99">
        <f>IF(Model!EF47="",0,IF(ABS(Model!EF47-Scratch!EF47)&lt;1,1,0))</f>
        <v>1</v>
      </c>
      <c r="EG117" s="99">
        <f>IF(Model!EG47="",0,IF(ABS(Model!EG47-Scratch!EG47)&lt;1,1,0))</f>
        <v>1</v>
      </c>
      <c r="EH117" s="99">
        <f>IF(Model!EH47="",0,IF(ABS(Model!EH47-Scratch!EH47)&lt;1,1,0))</f>
        <v>1</v>
      </c>
      <c r="EI117" s="129" t="s">
        <v>591</v>
      </c>
      <c r="EJ117" s="129" t="s">
        <v>591</v>
      </c>
      <c r="EK117" s="99"/>
      <c r="EL117" s="99"/>
      <c r="EM117" s="99"/>
      <c r="EN117" s="99"/>
      <c r="EO117" s="99"/>
      <c r="EP117" s="99"/>
      <c r="EQ117" s="99"/>
      <c r="ER117" s="99"/>
      <c r="ES117" s="99"/>
      <c r="ET117" s="99"/>
      <c r="EU117" s="99"/>
      <c r="EV117" s="99"/>
      <c r="EW117" s="99"/>
      <c r="EX117" s="99"/>
      <c r="EY117" s="99"/>
      <c r="EZ117" s="99"/>
      <c r="FA117" s="99"/>
      <c r="FB117" s="99"/>
      <c r="FC117" s="99"/>
      <c r="FD117" s="99"/>
      <c r="FE117" s="99"/>
      <c r="FF117" s="99"/>
      <c r="FG117" s="99"/>
      <c r="FH117" s="99"/>
      <c r="FI117" s="99"/>
    </row>
    <row r="118" spans="2:165">
      <c r="B118" s="99">
        <f>IF(Model!B48="",0,IF(ABS(Model!B48-Scratch!B48)&lt;1,1,0))</f>
        <v>1</v>
      </c>
      <c r="C118" s="99">
        <f ca="1">IF(Model!C48="",0,IF(ABS(Model!C48-Scratch!C48)&lt;1,1,0))</f>
        <v>1</v>
      </c>
      <c r="D118" s="129" t="s">
        <v>591</v>
      </c>
      <c r="E118" s="99">
        <f>IF(Model!E48="",0,IF(ABS(Model!E48-Scratch!E48)&lt;1,1,0))</f>
        <v>1</v>
      </c>
      <c r="F118" s="99">
        <f>IF(Model!F48="",0,IF(ABS(Model!F48-Scratch!F48)&lt;1,1,0))</f>
        <v>1</v>
      </c>
      <c r="G118" s="99">
        <f>IF(Model!G48="",0,IF(ABS(Model!G48-Scratch!G48)&lt;1,1,0))</f>
        <v>1</v>
      </c>
      <c r="H118" s="99">
        <f>IF(Model!H48="",0,IF(ABS(Model!H48-Scratch!H48)&lt;1,1,0))</f>
        <v>1</v>
      </c>
      <c r="I118" s="99">
        <f>IF(Model!I48=Scratch!I48,1,0)</f>
        <v>1</v>
      </c>
      <c r="J118" s="129" t="s">
        <v>591</v>
      </c>
      <c r="K118" s="99">
        <f>IF(Model!K48="",0,IF(ABS(Model!K48-Scratch!K48)&lt;1,1,0))</f>
        <v>1</v>
      </c>
      <c r="L118" s="99">
        <f>IF(Model!L48=Scratch!L48,1,0)</f>
        <v>1</v>
      </c>
      <c r="M118" s="99">
        <f>IFERROR(IF(Model!M48=Scratch!M48,1,0),0)</f>
        <v>1</v>
      </c>
      <c r="N118" s="99">
        <f>IFERROR(IF(Model!N48=Scratch!N48,1,0),0)</f>
        <v>1</v>
      </c>
      <c r="O118" s="99">
        <f>IFERROR(IF(Model!O48=Scratch!O48,1,0),0)</f>
        <v>1</v>
      </c>
      <c r="P118" s="99">
        <f>IFERROR(IF(Model!P48=Scratch!P48,1,0),0)</f>
        <v>1</v>
      </c>
      <c r="Q118" s="129" t="s">
        <v>591</v>
      </c>
      <c r="R118" s="99">
        <f>IF(Model!R48="",0,IF(ABS(Model!R48-Scratch!R48)&lt;1,1,0))</f>
        <v>1</v>
      </c>
      <c r="S118" s="99">
        <f>IF(Model!S48="",0,IF(ABS(Model!S48-Scratch!S48)&lt;1,1,0))</f>
        <v>1</v>
      </c>
      <c r="T118" s="99">
        <f>IF(Model!T48="",0,IF(ABS(Model!T48-Scratch!T48)&lt;1,1,0))</f>
        <v>1</v>
      </c>
      <c r="U118" s="99">
        <f>IF(Model!U48="",0,IF(ABS(Model!U48-Scratch!U48)&lt;1,1,0))</f>
        <v>1</v>
      </c>
      <c r="V118" s="99">
        <f>IF(Model!V48="",0,IF(ABS(Model!V48-Scratch!V48)&lt;1,1,0))</f>
        <v>1</v>
      </c>
      <c r="W118" s="129" t="s">
        <v>591</v>
      </c>
      <c r="X118" s="99">
        <f>IF(Model!X48="",0,IF(ABS(Model!X48-Scratch!X48)&lt;1,1,0))</f>
        <v>1</v>
      </c>
      <c r="Y118" s="99">
        <f>IF(Model!Y48="",0,IF(ABS(Model!Y48-Scratch!Y48)&lt;1,1,0))</f>
        <v>1</v>
      </c>
      <c r="Z118" s="99">
        <f>IF(Model!Z48="",0,IF(ABS(Model!Z48-Scratch!Z48)&lt;1,1,0))</f>
        <v>1</v>
      </c>
      <c r="AA118" s="99">
        <f>IF(Model!AA48="",0,IF(ABS(Model!AA48-Scratch!AA48)&lt;1,1,0))</f>
        <v>1</v>
      </c>
      <c r="AB118" s="99">
        <f>IF(Model!AB48="",0,IF(ABS(Model!AB48-Scratch!AB48)&lt;1,1,0))</f>
        <v>1</v>
      </c>
      <c r="AC118" s="129" t="s">
        <v>591</v>
      </c>
      <c r="AD118" s="129" t="s">
        <v>591</v>
      </c>
      <c r="AE118" s="99">
        <f>IF(Model!AE48="",0,IF(ABS(Model!AE48-Scratch!AE48)&lt;1,1,0))</f>
        <v>1</v>
      </c>
      <c r="AF118" s="99">
        <f>IF(Model!AF48="",0,IF(ABS(Model!AF48-Scratch!AF48)&lt;1,1,0))</f>
        <v>1</v>
      </c>
      <c r="AG118" s="99">
        <f>IF(Model!AG48="",0,IF(ABS(Model!AG48-Scratch!AG48)&lt;1,1,0))</f>
        <v>1</v>
      </c>
      <c r="AH118" s="99">
        <f>IF(Model!AH48="",0,IF(ABS(Model!AH48-Scratch!AH48)&lt;1,1,0))</f>
        <v>1</v>
      </c>
      <c r="AI118" s="99">
        <f>IF(Model!AI48="",0,IF(ABS(Model!AI48-Scratch!AI48)&lt;1,1,0))</f>
        <v>1</v>
      </c>
      <c r="AJ118" s="99">
        <f>IF(Model!AJ48="",0,IF(ABS(Model!AJ48-Scratch!AJ48)&lt;1,1,0))</f>
        <v>1</v>
      </c>
      <c r="AK118" s="99">
        <f>IF(Model!AK48="",0,IF(ABS(Model!AK48-Scratch!AK48)&lt;1,1,0))</f>
        <v>1</v>
      </c>
      <c r="AL118" s="99">
        <f>IF(Model!AL48="",0,IF(ABS(Model!AL48-Scratch!AL48)&lt;1,1,0))</f>
        <v>1</v>
      </c>
      <c r="AM118" s="99">
        <f>IF(Model!AM48="",0,IF(ABS(Model!AM48-Scratch!AM48)&lt;1,1,0))</f>
        <v>1</v>
      </c>
      <c r="AN118" s="99">
        <f>IF(Model!AN48="",0,IF(ABS(Model!AN48-Scratch!AN48)&lt;1,1,0))</f>
        <v>1</v>
      </c>
      <c r="AO118" s="99">
        <f>IF(Model!AO48="",0,IF(ABS(Model!AO48-Scratch!AO48)&lt;1,1,0))</f>
        <v>1</v>
      </c>
      <c r="AP118" s="99">
        <f>IF(Model!AP48="",0,IF(ABS(Model!AP48-Scratch!AP48)&lt;1,1,0))</f>
        <v>1</v>
      </c>
      <c r="AQ118" s="99">
        <f>IF(Model!AQ48="",0,IF(ABS(Model!AQ48-Scratch!AQ48)&lt;1,1,0))</f>
        <v>1</v>
      </c>
      <c r="AR118" s="99">
        <f>IF(Model!AR48="",0,IF(ABS(Model!AR48-Scratch!AR48)&lt;1,1,0))</f>
        <v>1</v>
      </c>
      <c r="AS118" s="99">
        <f>IF(Model!AS48="",0,IF(ABS(Model!AS48-Scratch!AS48)&lt;1,1,0))</f>
        <v>1</v>
      </c>
      <c r="AT118" s="99">
        <f>IF(Model!AT48="",0,IF(ABS(Model!AT48-Scratch!AT48)&lt;1,1,0))</f>
        <v>1</v>
      </c>
      <c r="AU118" s="99">
        <f>IF(Model!AU48="",0,IF(ABS(Model!AU48-Scratch!AU48)&lt;1,1,0))</f>
        <v>1</v>
      </c>
      <c r="AV118" s="99">
        <f>IF(Model!AV48="",0,IF(ABS(Model!AV48-Scratch!AV48)&lt;1,1,0))</f>
        <v>1</v>
      </c>
      <c r="AW118" s="99">
        <f>IF(Model!AW48="",0,IF(ABS(Model!AW48-Scratch!AW48)&lt;1,1,0))</f>
        <v>1</v>
      </c>
      <c r="AX118" s="99">
        <f>IF(Model!AX48="",0,IF(ABS(Model!AX48-Scratch!AX48)&lt;1,1,0))</f>
        <v>1</v>
      </c>
      <c r="AY118" s="99">
        <f>IF(Model!AY48="",0,IF(ABS(Model!AY48-Scratch!AY48)&lt;1,1,0))</f>
        <v>1</v>
      </c>
      <c r="AZ118" s="99">
        <f>IF(Model!AZ48="",0,IF(ABS(Model!AZ48-Scratch!AZ48)&lt;1,1,0))</f>
        <v>1</v>
      </c>
      <c r="BA118" s="99">
        <f>IF(Model!BA48="",0,IF(ABS(Model!BA48-Scratch!BA48)&lt;1,1,0))</f>
        <v>1</v>
      </c>
      <c r="BB118" s="99">
        <f>IF(Model!BB48="",0,IF(ABS(Model!BB48-Scratch!BB48)&lt;1,1,0))</f>
        <v>1</v>
      </c>
      <c r="BC118" s="99">
        <f>IF(Model!BC48="",0,IF(ABS(Model!BC48-Scratch!BC48)&lt;1,1,0))</f>
        <v>1</v>
      </c>
      <c r="BD118" s="99">
        <f>IF(Model!BD48="",0,IF(ABS(Model!BD48-Scratch!BD48)&lt;1,1,0))</f>
        <v>0</v>
      </c>
      <c r="BE118" s="99">
        <f>IF(Model!BE48="",0,IF(ABS(Model!BE48-Scratch!BE48)&lt;1,1,0))</f>
        <v>1</v>
      </c>
      <c r="BF118" s="129" t="s">
        <v>591</v>
      </c>
      <c r="BG118" s="129" t="s">
        <v>591</v>
      </c>
      <c r="BH118" s="99">
        <f>IF(Model!BH48="",0,IF(ABS(Model!BH48-Scratch!BH48)&lt;1,1,0))</f>
        <v>1</v>
      </c>
      <c r="BI118" s="99">
        <f>IF(Model!BI48="",0,IF(ABS(Model!BI48-Scratch!BI48)&lt;1,1,0))</f>
        <v>1</v>
      </c>
      <c r="BJ118" s="99">
        <f>IF(Model!BJ48="",0,IF(ABS(Model!BJ48-Scratch!BJ48)&lt;1,1,0))</f>
        <v>1</v>
      </c>
      <c r="BK118" s="99">
        <f>IF(Model!BK48="",0,IF(ABS(Model!BK48-Scratch!BK48)&lt;1,1,0))</f>
        <v>1</v>
      </c>
      <c r="BL118" s="99">
        <f>IF(Model!BL48="",0,IF(ABS(Model!BL48-Scratch!BL48)&lt;1,1,0))</f>
        <v>1</v>
      </c>
      <c r="BM118" s="99">
        <f>IF(Model!BM48="",0,IF(ABS(Model!BM48-Scratch!BM48)&lt;1,1,0))</f>
        <v>1</v>
      </c>
      <c r="BN118" s="99">
        <f>IF(Model!BN48="",0,IF(ABS(Model!BN48-Scratch!BN48)&lt;1,1,0))</f>
        <v>1</v>
      </c>
      <c r="BO118" s="99">
        <f>IF(Model!BO48="",0,IF(ABS(Model!BO48-Scratch!BO48)&lt;1,1,0))</f>
        <v>1</v>
      </c>
      <c r="BP118" s="99">
        <f>IF(Model!BP48="",0,IF(ABS(Model!BP48-Scratch!BP48)&lt;1,1,0))</f>
        <v>1</v>
      </c>
      <c r="BQ118" s="99">
        <f>IF(Model!BQ48="",0,IF(ABS(Model!BQ48-Scratch!BQ48)&lt;1,1,0))</f>
        <v>1</v>
      </c>
      <c r="BR118" s="99">
        <f>IF(Model!BR48="",0,IF(ABS(Model!BR48-Scratch!BR48)&lt;1,1,0))</f>
        <v>1</v>
      </c>
      <c r="BS118" s="99">
        <f>IF(Model!BS48="",0,IF(ABS(Model!BS48-Scratch!BS48)&lt;1,1,0))</f>
        <v>1</v>
      </c>
      <c r="BT118" s="99">
        <f>IF(Model!BT48="",0,IF(ABS(Model!BT48-Scratch!BT48)&lt;1,1,0))</f>
        <v>1</v>
      </c>
      <c r="BU118" s="99">
        <f>IF(Model!BU48="",0,IF(ABS(Model!BU48-Scratch!BU48)&lt;1,1,0))</f>
        <v>1</v>
      </c>
      <c r="BV118" s="99">
        <f>IF(Model!BV48="",0,IF(ABS(Model!BV48-Scratch!BV48)&lt;1,1,0))</f>
        <v>1</v>
      </c>
      <c r="BW118" s="99">
        <f>IF(Model!BW48="",0,IF(ABS(Model!BW48-Scratch!BW48)&lt;1,1,0))</f>
        <v>1</v>
      </c>
      <c r="BX118" s="99">
        <f>IF(Model!BX48="",0,IF(ABS(Model!BX48-Scratch!BX48)&lt;1,1,0))</f>
        <v>1</v>
      </c>
      <c r="BY118" s="99">
        <f>IF(Model!BY48="",0,IF(ABS(Model!BY48-Scratch!BY48)&lt;1,1,0))</f>
        <v>1</v>
      </c>
      <c r="BZ118" s="99">
        <f>IF(Model!BZ48="",0,IF(ABS(Model!BZ48-Scratch!BZ48)&lt;1,1,0))</f>
        <v>1</v>
      </c>
      <c r="CA118" s="99">
        <f>IF(Model!CA48="",0,IF(ABS(Model!CA48-Scratch!CA48)&lt;1,1,0))</f>
        <v>1</v>
      </c>
      <c r="CB118" s="99">
        <f>IF(Model!CB48="",0,IF(ABS(Model!CB48-Scratch!CB48)&lt;1,1,0))</f>
        <v>1</v>
      </c>
      <c r="CC118" s="99">
        <f>IF(Model!CC48="",0,IF(ABS(Model!CC48-Scratch!CC48)&lt;1,1,0))</f>
        <v>1</v>
      </c>
      <c r="CD118" s="99">
        <f>IF(Model!CD48="",0,IF(ABS(Model!CD48-Scratch!CD48)&lt;1,1,0))</f>
        <v>1</v>
      </c>
      <c r="CE118" s="99">
        <f>IF(Model!CE48="",0,IF(ABS(Model!CE48-Scratch!CE48)&lt;1,1,0))</f>
        <v>1</v>
      </c>
      <c r="CF118" s="99">
        <f>IF(Model!CF48="",0,IF(ABS(Model!CF48-Scratch!CF48)&lt;1,1,0))</f>
        <v>1</v>
      </c>
      <c r="CG118" s="129" t="s">
        <v>591</v>
      </c>
      <c r="CH118" s="129" t="s">
        <v>591</v>
      </c>
      <c r="CI118" s="99">
        <f>IF(Model!CI48="",0,IF(ABS(Model!CI48-Scratch!CI48)&lt;1,1,0))</f>
        <v>1</v>
      </c>
      <c r="CJ118" s="99">
        <f>IF(Model!CJ48="",0,IF(ABS(Model!CJ48-Scratch!CJ48)&lt;1,1,0))</f>
        <v>1</v>
      </c>
      <c r="CK118" s="99">
        <f>IF(Model!CK48="",0,IF(ABS(Model!CK48-Scratch!CK48)&lt;1,1,0))</f>
        <v>1</v>
      </c>
      <c r="CL118" s="99">
        <f>IF(Model!CL48="",0,IF(ABS(Model!CL48-Scratch!CL48)&lt;1,1,0))</f>
        <v>1</v>
      </c>
      <c r="CM118" s="99">
        <f>IF(Model!CM48="",0,IF(ABS(Model!CM48-Scratch!CM48)&lt;1,1,0))</f>
        <v>1</v>
      </c>
      <c r="CN118" s="99">
        <f>IF(Model!CN48="",0,IF(ABS(Model!CN48-Scratch!CN48)&lt;1,1,0))</f>
        <v>1</v>
      </c>
      <c r="CO118" s="99">
        <f>IF(Model!CO48="",0,IF(ABS(Model!CO48-Scratch!CO48)&lt;1,1,0))</f>
        <v>1</v>
      </c>
      <c r="CP118" s="99">
        <f>IF(Model!CP48="",0,IF(ABS(Model!CP48-Scratch!CP48)&lt;1,1,0))</f>
        <v>1</v>
      </c>
      <c r="CQ118" s="99">
        <f>IF(Model!CQ48="",0,IF(ABS(Model!CQ48-Scratch!CQ48)&lt;1,1,0))</f>
        <v>1</v>
      </c>
      <c r="CR118" s="99">
        <f>IF(Model!CR48="",0,IF(ABS(Model!CR48-Scratch!CR48)&lt;1,1,0))</f>
        <v>1</v>
      </c>
      <c r="CS118" s="99">
        <f>IF(Model!CS48="",0,IF(ABS(Model!CS48-Scratch!CS48)&lt;1,1,0))</f>
        <v>1</v>
      </c>
      <c r="CT118" s="99">
        <f>IF(Model!CT48="",0,IF(ABS(Model!CT48-Scratch!CT48)&lt;1,1,0))</f>
        <v>1</v>
      </c>
      <c r="CU118" s="99">
        <f>IF(Model!CU48="",0,IF(ABS(Model!CU48-Scratch!CU48)&lt;1,1,0))</f>
        <v>1</v>
      </c>
      <c r="CV118" s="99">
        <f>IF(Model!CV48="",0,IF(ABS(Model!CV48-Scratch!CV48)&lt;1,1,0))</f>
        <v>1</v>
      </c>
      <c r="CW118" s="99">
        <f>IF(Model!CW48="",0,IF(ABS(Model!CW48-Scratch!CW48)&lt;1,1,0))</f>
        <v>1</v>
      </c>
      <c r="CX118" s="99">
        <f>IF(Model!CX48="",0,IF(ABS(Model!CX48-Scratch!CX48)&lt;1,1,0))</f>
        <v>1</v>
      </c>
      <c r="CY118" s="99">
        <f>IF(Model!CY48="",0,IF(ABS(Model!CY48-Scratch!CY48)&lt;1,1,0))</f>
        <v>1</v>
      </c>
      <c r="CZ118" s="99">
        <f>IF(Model!CZ48="",0,IF(ABS(Model!CZ48-Scratch!CZ48)&lt;1,1,0))</f>
        <v>1</v>
      </c>
      <c r="DA118" s="99">
        <f>IF(Model!DA48="",0,IF(ABS(Model!DA48-Scratch!DA48)&lt;1,1,0))</f>
        <v>1</v>
      </c>
      <c r="DB118" s="99">
        <f>IF(Model!DB48="",0,IF(ABS(Model!DB48-Scratch!DB48)&lt;1,1,0))</f>
        <v>1</v>
      </c>
      <c r="DC118" s="99">
        <f>IF(Model!DC48="",0,IF(ABS(Model!DC48-Scratch!DC48)&lt;1,1,0))</f>
        <v>1</v>
      </c>
      <c r="DD118" s="99">
        <f>IF(Model!DD48="",0,IF(ABS(Model!DD48-Scratch!DD48)&lt;1,1,0))</f>
        <v>1</v>
      </c>
      <c r="DE118" s="99">
        <f>IF(Model!DE48="",0,IF(ABS(Model!DE48-Scratch!DE48)&lt;1,1,0))</f>
        <v>1</v>
      </c>
      <c r="DF118" s="99">
        <f>IF(Model!DF48="",0,IF(ABS(Model!DF48-Scratch!DF48)&lt;1,1,0))</f>
        <v>1</v>
      </c>
      <c r="DG118" s="99">
        <f>IF(Model!DG48="",0,IF(ABS(Model!DG48-Scratch!DG48)&lt;1,1,0))</f>
        <v>1</v>
      </c>
      <c r="DH118" s="129" t="s">
        <v>591</v>
      </c>
      <c r="DI118" s="129" t="s">
        <v>591</v>
      </c>
      <c r="DJ118" s="99">
        <f>IF(Model!DJ48="",0,IF(ABS(Model!DJ48-Scratch!DJ48)&lt;1,1,0))</f>
        <v>1</v>
      </c>
      <c r="DK118" s="99">
        <f>IF(Model!DK48="",0,IF(ABS(Model!DK48-Scratch!DK48)&lt;1,1,0))</f>
        <v>1</v>
      </c>
      <c r="DL118" s="99">
        <f>IF(Model!DL48="",0,IF(ABS(Model!DL48-Scratch!DL48)&lt;1,1,0))</f>
        <v>1</v>
      </c>
      <c r="DM118" s="99">
        <f>IF(Model!DM48="",0,IF(ABS(Model!DM48-Scratch!DM48)&lt;1,1,0))</f>
        <v>1</v>
      </c>
      <c r="DN118" s="99">
        <f>IF(Model!DN48="",0,IF(ABS(Model!DN48-Scratch!DN48)&lt;1,1,0))</f>
        <v>1</v>
      </c>
      <c r="DO118" s="99">
        <f>IF(Model!DO48="",0,IF(ABS(Model!DO48-Scratch!DO48)&lt;1,1,0))</f>
        <v>1</v>
      </c>
      <c r="DP118" s="99">
        <f>IF(Model!DP48="",0,IF(ABS(Model!DP48-Scratch!DP48)&lt;1,1,0))</f>
        <v>1</v>
      </c>
      <c r="DQ118" s="99">
        <f>IF(Model!DQ48="",0,IF(ABS(Model!DQ48-Scratch!DQ48)&lt;1,1,0))</f>
        <v>1</v>
      </c>
      <c r="DR118" s="99">
        <f>IF(Model!DR48="",0,IF(ABS(Model!DR48-Scratch!DR48)&lt;1,1,0))</f>
        <v>1</v>
      </c>
      <c r="DS118" s="99">
        <f>IF(Model!DS48="",0,IF(ABS(Model!DS48-Scratch!DS48)&lt;1,1,0))</f>
        <v>1</v>
      </c>
      <c r="DT118" s="99">
        <f>IF(Model!DT48="",0,IF(ABS(Model!DT48-Scratch!DT48)&lt;1,1,0))</f>
        <v>1</v>
      </c>
      <c r="DU118" s="99">
        <f>IF(Model!DU48="",0,IF(ABS(Model!DU48-Scratch!DU48)&lt;1,1,0))</f>
        <v>1</v>
      </c>
      <c r="DV118" s="99">
        <f>IF(Model!DV48="",0,IF(ABS(Model!DV48-Scratch!DV48)&lt;1,1,0))</f>
        <v>1</v>
      </c>
      <c r="DW118" s="99">
        <f>IF(Model!DW48="",0,IF(ABS(Model!DW48-Scratch!DW48)&lt;1,1,0))</f>
        <v>1</v>
      </c>
      <c r="DX118" s="99">
        <f>IF(Model!DX48="",0,IF(ABS(Model!DX48-Scratch!DX48)&lt;1,1,0))</f>
        <v>1</v>
      </c>
      <c r="DY118" s="99">
        <f>IF(Model!DY48="",0,IF(ABS(Model!DY48-Scratch!DY48)&lt;1,1,0))</f>
        <v>1</v>
      </c>
      <c r="DZ118" s="99">
        <f>IF(Model!DZ48="",0,IF(ABS(Model!DZ48-Scratch!DZ48)&lt;1,1,0))</f>
        <v>1</v>
      </c>
      <c r="EA118" s="99">
        <f>IF(Model!EA48="",0,IF(ABS(Model!EA48-Scratch!EA48)&lt;1,1,0))</f>
        <v>1</v>
      </c>
      <c r="EB118" s="99">
        <f>IF(Model!EB48="",0,IF(ABS(Model!EB48-Scratch!EB48)&lt;1,1,0))</f>
        <v>1</v>
      </c>
      <c r="EC118" s="99">
        <f>IF(Model!EC48="",0,IF(ABS(Model!EC48-Scratch!EC48)&lt;1,1,0))</f>
        <v>1</v>
      </c>
      <c r="ED118" s="99">
        <f>IF(Model!ED48="",0,IF(ABS(Model!ED48-Scratch!ED48)&lt;1,1,0))</f>
        <v>1</v>
      </c>
      <c r="EE118" s="99">
        <f>IF(Model!EE48="",0,IF(ABS(Model!EE48-Scratch!EE48)&lt;1,1,0))</f>
        <v>1</v>
      </c>
      <c r="EF118" s="99">
        <f>IF(Model!EF48="",0,IF(ABS(Model!EF48-Scratch!EF48)&lt;1,1,0))</f>
        <v>1</v>
      </c>
      <c r="EG118" s="99">
        <f>IF(Model!EG48="",0,IF(ABS(Model!EG48-Scratch!EG48)&lt;1,1,0))</f>
        <v>1</v>
      </c>
      <c r="EH118" s="99">
        <f>IF(Model!EH48="",0,IF(ABS(Model!EH48-Scratch!EH48)&lt;1,1,0))</f>
        <v>1</v>
      </c>
      <c r="EI118" s="129" t="s">
        <v>591</v>
      </c>
      <c r="EJ118" s="129" t="s">
        <v>591</v>
      </c>
      <c r="EK118" s="99"/>
      <c r="EL118" s="99"/>
      <c r="EM118" s="99"/>
      <c r="EN118" s="99"/>
      <c r="EO118" s="99"/>
      <c r="EP118" s="99"/>
      <c r="EQ118" s="99"/>
      <c r="ER118" s="99"/>
      <c r="ES118" s="99"/>
      <c r="ET118" s="99"/>
      <c r="EU118" s="99"/>
      <c r="EV118" s="99"/>
      <c r="EW118" s="99"/>
      <c r="EX118" s="99"/>
      <c r="EY118" s="99"/>
      <c r="EZ118" s="99"/>
      <c r="FA118" s="99"/>
      <c r="FB118" s="99"/>
      <c r="FC118" s="99"/>
      <c r="FD118" s="99"/>
      <c r="FE118" s="99"/>
      <c r="FF118" s="99"/>
      <c r="FG118" s="99"/>
      <c r="FH118" s="99"/>
      <c r="FI118" s="99"/>
    </row>
    <row r="119" spans="2:165">
      <c r="B119" s="99">
        <f>IF(Model!B49="",0,IF(ABS(Model!B49-Scratch!B49)&lt;1,1,0))</f>
        <v>1</v>
      </c>
      <c r="C119" s="99">
        <f ca="1">IF(Model!C49="",0,IF(ABS(Model!C49-Scratch!C49)&lt;1,1,0))</f>
        <v>1</v>
      </c>
      <c r="D119" s="129" t="s">
        <v>591</v>
      </c>
      <c r="E119" s="99">
        <f>IF(Model!E49="",0,IF(ABS(Model!E49-Scratch!E49)&lt;1,1,0))</f>
        <v>1</v>
      </c>
      <c r="F119" s="99">
        <f>IF(Model!F49="",0,IF(ABS(Model!F49-Scratch!F49)&lt;1,1,0))</f>
        <v>1</v>
      </c>
      <c r="G119" s="99">
        <f>IF(Model!G49="",0,IF(ABS(Model!G49-Scratch!G49)&lt;1,1,0))</f>
        <v>1</v>
      </c>
      <c r="H119" s="99">
        <f>IF(Model!H49="",0,IF(ABS(Model!H49-Scratch!H49)&lt;1,1,0))</f>
        <v>1</v>
      </c>
      <c r="I119" s="99">
        <f>IF(Model!I49=Scratch!I49,1,0)</f>
        <v>1</v>
      </c>
      <c r="J119" s="129" t="s">
        <v>591</v>
      </c>
      <c r="K119" s="99">
        <f>IF(Model!K49="",0,IF(ABS(Model!K49-Scratch!K49)&lt;1,1,0))</f>
        <v>1</v>
      </c>
      <c r="L119" s="99">
        <f>IF(Model!L49=Scratch!L49,1,0)</f>
        <v>1</v>
      </c>
      <c r="M119" s="99">
        <f>IFERROR(IF(Model!M49=Scratch!M49,1,0),0)</f>
        <v>1</v>
      </c>
      <c r="N119" s="99">
        <f>IFERROR(IF(Model!N49=Scratch!N49,1,0),0)</f>
        <v>1</v>
      </c>
      <c r="O119" s="99">
        <f>IFERROR(IF(Model!O49=Scratch!O49,1,0),0)</f>
        <v>1</v>
      </c>
      <c r="P119" s="99">
        <f>IFERROR(IF(Model!P49=Scratch!P49,1,0),0)</f>
        <v>1</v>
      </c>
      <c r="Q119" s="129" t="s">
        <v>591</v>
      </c>
      <c r="R119" s="99">
        <f>IF(Model!R49="",0,IF(ABS(Model!R49-Scratch!R49)&lt;1,1,0))</f>
        <v>1</v>
      </c>
      <c r="S119" s="99">
        <f>IF(Model!S49="",0,IF(ABS(Model!S49-Scratch!S49)&lt;1,1,0))</f>
        <v>1</v>
      </c>
      <c r="T119" s="99">
        <f>IF(Model!T49="",0,IF(ABS(Model!T49-Scratch!T49)&lt;1,1,0))</f>
        <v>1</v>
      </c>
      <c r="U119" s="99">
        <f>IF(Model!U49="",0,IF(ABS(Model!U49-Scratch!U49)&lt;1,1,0))</f>
        <v>1</v>
      </c>
      <c r="V119" s="99">
        <f>IF(Model!V49="",0,IF(ABS(Model!V49-Scratch!V49)&lt;1,1,0))</f>
        <v>1</v>
      </c>
      <c r="W119" s="129" t="s">
        <v>591</v>
      </c>
      <c r="X119" s="99">
        <f>IF(Model!X49="",0,IF(ABS(Model!X49-Scratch!X49)&lt;1,1,0))</f>
        <v>1</v>
      </c>
      <c r="Y119" s="99">
        <f>IF(Model!Y49="",0,IF(ABS(Model!Y49-Scratch!Y49)&lt;1,1,0))</f>
        <v>1</v>
      </c>
      <c r="Z119" s="99">
        <f>IF(Model!Z49="",0,IF(ABS(Model!Z49-Scratch!Z49)&lt;1,1,0))</f>
        <v>1</v>
      </c>
      <c r="AA119" s="99">
        <f>IF(Model!AA49="",0,IF(ABS(Model!AA49-Scratch!AA49)&lt;1,1,0))</f>
        <v>1</v>
      </c>
      <c r="AB119" s="99">
        <f>IF(Model!AB49="",0,IF(ABS(Model!AB49-Scratch!AB49)&lt;1,1,0))</f>
        <v>1</v>
      </c>
      <c r="AC119" s="129" t="s">
        <v>591</v>
      </c>
      <c r="AD119" s="129" t="s">
        <v>591</v>
      </c>
      <c r="AE119" s="99">
        <f>IF(Model!AE49="",0,IF(ABS(Model!AE49-Scratch!AE49)&lt;1,1,0))</f>
        <v>1</v>
      </c>
      <c r="AF119" s="99">
        <f>IF(Model!AF49="",0,IF(ABS(Model!AF49-Scratch!AF49)&lt;1,1,0))</f>
        <v>1</v>
      </c>
      <c r="AG119" s="99">
        <f>IF(Model!AG49="",0,IF(ABS(Model!AG49-Scratch!AG49)&lt;1,1,0))</f>
        <v>1</v>
      </c>
      <c r="AH119" s="99">
        <f>IF(Model!AH49="",0,IF(ABS(Model!AH49-Scratch!AH49)&lt;1,1,0))</f>
        <v>1</v>
      </c>
      <c r="AI119" s="99">
        <f>IF(Model!AI49="",0,IF(ABS(Model!AI49-Scratch!AI49)&lt;1,1,0))</f>
        <v>1</v>
      </c>
      <c r="AJ119" s="99">
        <f>IF(Model!AJ49="",0,IF(ABS(Model!AJ49-Scratch!AJ49)&lt;1,1,0))</f>
        <v>1</v>
      </c>
      <c r="AK119" s="99">
        <f>IF(Model!AK49="",0,IF(ABS(Model!AK49-Scratch!AK49)&lt;1,1,0))</f>
        <v>1</v>
      </c>
      <c r="AL119" s="99">
        <f>IF(Model!AL49="",0,IF(ABS(Model!AL49-Scratch!AL49)&lt;1,1,0))</f>
        <v>1</v>
      </c>
      <c r="AM119" s="99">
        <f>IF(Model!AM49="",0,IF(ABS(Model!AM49-Scratch!AM49)&lt;1,1,0))</f>
        <v>1</v>
      </c>
      <c r="AN119" s="99">
        <f>IF(Model!AN49="",0,IF(ABS(Model!AN49-Scratch!AN49)&lt;1,1,0))</f>
        <v>1</v>
      </c>
      <c r="AO119" s="99">
        <f>IF(Model!AO49="",0,IF(ABS(Model!AO49-Scratch!AO49)&lt;1,1,0))</f>
        <v>1</v>
      </c>
      <c r="AP119" s="99">
        <f>IF(Model!AP49="",0,IF(ABS(Model!AP49-Scratch!AP49)&lt;1,1,0))</f>
        <v>1</v>
      </c>
      <c r="AQ119" s="99">
        <f>IF(Model!AQ49="",0,IF(ABS(Model!AQ49-Scratch!AQ49)&lt;1,1,0))</f>
        <v>1</v>
      </c>
      <c r="AR119" s="99">
        <f>IF(Model!AR49="",0,IF(ABS(Model!AR49-Scratch!AR49)&lt;1,1,0))</f>
        <v>1</v>
      </c>
      <c r="AS119" s="99">
        <f>IF(Model!AS49="",0,IF(ABS(Model!AS49-Scratch!AS49)&lt;1,1,0))</f>
        <v>1</v>
      </c>
      <c r="AT119" s="99">
        <f>IF(Model!AT49="",0,IF(ABS(Model!AT49-Scratch!AT49)&lt;1,1,0))</f>
        <v>1</v>
      </c>
      <c r="AU119" s="99">
        <f>IF(Model!AU49="",0,IF(ABS(Model!AU49-Scratch!AU49)&lt;1,1,0))</f>
        <v>1</v>
      </c>
      <c r="AV119" s="99">
        <f>IF(Model!AV49="",0,IF(ABS(Model!AV49-Scratch!AV49)&lt;1,1,0))</f>
        <v>1</v>
      </c>
      <c r="AW119" s="99">
        <f>IF(Model!AW49="",0,IF(ABS(Model!AW49-Scratch!AW49)&lt;1,1,0))</f>
        <v>1</v>
      </c>
      <c r="AX119" s="99">
        <f>IF(Model!AX49="",0,IF(ABS(Model!AX49-Scratch!AX49)&lt;1,1,0))</f>
        <v>1</v>
      </c>
      <c r="AY119" s="99">
        <f>IF(Model!AY49="",0,IF(ABS(Model!AY49-Scratch!AY49)&lt;1,1,0))</f>
        <v>1</v>
      </c>
      <c r="AZ119" s="99">
        <f>IF(Model!AZ49="",0,IF(ABS(Model!AZ49-Scratch!AZ49)&lt;1,1,0))</f>
        <v>1</v>
      </c>
      <c r="BA119" s="99">
        <f>IF(Model!BA49="",0,IF(ABS(Model!BA49-Scratch!BA49)&lt;1,1,0))</f>
        <v>1</v>
      </c>
      <c r="BB119" s="99">
        <f>IF(Model!BB49="",0,IF(ABS(Model!BB49-Scratch!BB49)&lt;1,1,0))</f>
        <v>1</v>
      </c>
      <c r="BC119" s="99">
        <f>IF(Model!BC49="",0,IF(ABS(Model!BC49-Scratch!BC49)&lt;1,1,0))</f>
        <v>1</v>
      </c>
      <c r="BD119" s="99">
        <f>IF(Model!BD49="",0,IF(ABS(Model!BD49-Scratch!BD49)&lt;1,1,0))</f>
        <v>0</v>
      </c>
      <c r="BE119" s="99">
        <f>IF(Model!BE49="",0,IF(ABS(Model!BE49-Scratch!BE49)&lt;1,1,0))</f>
        <v>1</v>
      </c>
      <c r="BF119" s="129" t="s">
        <v>591</v>
      </c>
      <c r="BG119" s="129" t="s">
        <v>591</v>
      </c>
      <c r="BH119" s="99">
        <f>IF(Model!BH49="",0,IF(ABS(Model!BH49-Scratch!BH49)&lt;1,1,0))</f>
        <v>1</v>
      </c>
      <c r="BI119" s="99">
        <f>IF(Model!BI49="",0,IF(ABS(Model!BI49-Scratch!BI49)&lt;1,1,0))</f>
        <v>1</v>
      </c>
      <c r="BJ119" s="99">
        <f>IF(Model!BJ49="",0,IF(ABS(Model!BJ49-Scratch!BJ49)&lt;1,1,0))</f>
        <v>1</v>
      </c>
      <c r="BK119" s="99">
        <f>IF(Model!BK49="",0,IF(ABS(Model!BK49-Scratch!BK49)&lt;1,1,0))</f>
        <v>1</v>
      </c>
      <c r="BL119" s="99">
        <f>IF(Model!BL49="",0,IF(ABS(Model!BL49-Scratch!BL49)&lt;1,1,0))</f>
        <v>1</v>
      </c>
      <c r="BM119" s="99">
        <f>IF(Model!BM49="",0,IF(ABS(Model!BM49-Scratch!BM49)&lt;1,1,0))</f>
        <v>1</v>
      </c>
      <c r="BN119" s="99">
        <f>IF(Model!BN49="",0,IF(ABS(Model!BN49-Scratch!BN49)&lt;1,1,0))</f>
        <v>1</v>
      </c>
      <c r="BO119" s="99">
        <f>IF(Model!BO49="",0,IF(ABS(Model!BO49-Scratch!BO49)&lt;1,1,0))</f>
        <v>1</v>
      </c>
      <c r="BP119" s="99">
        <f>IF(Model!BP49="",0,IF(ABS(Model!BP49-Scratch!BP49)&lt;1,1,0))</f>
        <v>1</v>
      </c>
      <c r="BQ119" s="99">
        <f>IF(Model!BQ49="",0,IF(ABS(Model!BQ49-Scratch!BQ49)&lt;1,1,0))</f>
        <v>1</v>
      </c>
      <c r="BR119" s="99">
        <f>IF(Model!BR49="",0,IF(ABS(Model!BR49-Scratch!BR49)&lt;1,1,0))</f>
        <v>1</v>
      </c>
      <c r="BS119" s="99">
        <f>IF(Model!BS49="",0,IF(ABS(Model!BS49-Scratch!BS49)&lt;1,1,0))</f>
        <v>1</v>
      </c>
      <c r="BT119" s="99">
        <f>IF(Model!BT49="",0,IF(ABS(Model!BT49-Scratch!BT49)&lt;1,1,0))</f>
        <v>1</v>
      </c>
      <c r="BU119" s="99">
        <f>IF(Model!BU49="",0,IF(ABS(Model!BU49-Scratch!BU49)&lt;1,1,0))</f>
        <v>1</v>
      </c>
      <c r="BV119" s="99">
        <f>IF(Model!BV49="",0,IF(ABS(Model!BV49-Scratch!BV49)&lt;1,1,0))</f>
        <v>1</v>
      </c>
      <c r="BW119" s="99">
        <f>IF(Model!BW49="",0,IF(ABS(Model!BW49-Scratch!BW49)&lt;1,1,0))</f>
        <v>1</v>
      </c>
      <c r="BX119" s="99">
        <f>IF(Model!BX49="",0,IF(ABS(Model!BX49-Scratch!BX49)&lt;1,1,0))</f>
        <v>1</v>
      </c>
      <c r="BY119" s="99">
        <f>IF(Model!BY49="",0,IF(ABS(Model!BY49-Scratch!BY49)&lt;1,1,0))</f>
        <v>1</v>
      </c>
      <c r="BZ119" s="99">
        <f>IF(Model!BZ49="",0,IF(ABS(Model!BZ49-Scratch!BZ49)&lt;1,1,0))</f>
        <v>1</v>
      </c>
      <c r="CA119" s="99">
        <f>IF(Model!CA49="",0,IF(ABS(Model!CA49-Scratch!CA49)&lt;1,1,0))</f>
        <v>1</v>
      </c>
      <c r="CB119" s="99">
        <f>IF(Model!CB49="",0,IF(ABS(Model!CB49-Scratch!CB49)&lt;1,1,0))</f>
        <v>1</v>
      </c>
      <c r="CC119" s="99">
        <f>IF(Model!CC49="",0,IF(ABS(Model!CC49-Scratch!CC49)&lt;1,1,0))</f>
        <v>1</v>
      </c>
      <c r="CD119" s="99">
        <f>IF(Model!CD49="",0,IF(ABS(Model!CD49-Scratch!CD49)&lt;1,1,0))</f>
        <v>1</v>
      </c>
      <c r="CE119" s="99">
        <f>IF(Model!CE49="",0,IF(ABS(Model!CE49-Scratch!CE49)&lt;1,1,0))</f>
        <v>1</v>
      </c>
      <c r="CF119" s="99">
        <f>IF(Model!CF49="",0,IF(ABS(Model!CF49-Scratch!CF49)&lt;1,1,0))</f>
        <v>1</v>
      </c>
      <c r="CG119" s="129" t="s">
        <v>591</v>
      </c>
      <c r="CH119" s="129" t="s">
        <v>591</v>
      </c>
      <c r="CI119" s="99">
        <f>IF(Model!CI49="",0,IF(ABS(Model!CI49-Scratch!CI49)&lt;1,1,0))</f>
        <v>1</v>
      </c>
      <c r="CJ119" s="99">
        <f>IF(Model!CJ49="",0,IF(ABS(Model!CJ49-Scratch!CJ49)&lt;1,1,0))</f>
        <v>1</v>
      </c>
      <c r="CK119" s="99">
        <f>IF(Model!CK49="",0,IF(ABS(Model!CK49-Scratch!CK49)&lt;1,1,0))</f>
        <v>1</v>
      </c>
      <c r="CL119" s="99">
        <f>IF(Model!CL49="",0,IF(ABS(Model!CL49-Scratch!CL49)&lt;1,1,0))</f>
        <v>1</v>
      </c>
      <c r="CM119" s="99">
        <f>IF(Model!CM49="",0,IF(ABS(Model!CM49-Scratch!CM49)&lt;1,1,0))</f>
        <v>1</v>
      </c>
      <c r="CN119" s="99">
        <f>IF(Model!CN49="",0,IF(ABS(Model!CN49-Scratch!CN49)&lt;1,1,0))</f>
        <v>1</v>
      </c>
      <c r="CO119" s="99">
        <f>IF(Model!CO49="",0,IF(ABS(Model!CO49-Scratch!CO49)&lt;1,1,0))</f>
        <v>1</v>
      </c>
      <c r="CP119" s="99">
        <f>IF(Model!CP49="",0,IF(ABS(Model!CP49-Scratch!CP49)&lt;1,1,0))</f>
        <v>1</v>
      </c>
      <c r="CQ119" s="99">
        <f>IF(Model!CQ49="",0,IF(ABS(Model!CQ49-Scratch!CQ49)&lt;1,1,0))</f>
        <v>1</v>
      </c>
      <c r="CR119" s="99">
        <f>IF(Model!CR49="",0,IF(ABS(Model!CR49-Scratch!CR49)&lt;1,1,0))</f>
        <v>1</v>
      </c>
      <c r="CS119" s="99">
        <f>IF(Model!CS49="",0,IF(ABS(Model!CS49-Scratch!CS49)&lt;1,1,0))</f>
        <v>1</v>
      </c>
      <c r="CT119" s="99">
        <f>IF(Model!CT49="",0,IF(ABS(Model!CT49-Scratch!CT49)&lt;1,1,0))</f>
        <v>1</v>
      </c>
      <c r="CU119" s="99">
        <f>IF(Model!CU49="",0,IF(ABS(Model!CU49-Scratch!CU49)&lt;1,1,0))</f>
        <v>1</v>
      </c>
      <c r="CV119" s="99">
        <f>IF(Model!CV49="",0,IF(ABS(Model!CV49-Scratch!CV49)&lt;1,1,0))</f>
        <v>1</v>
      </c>
      <c r="CW119" s="99">
        <f>IF(Model!CW49="",0,IF(ABS(Model!CW49-Scratch!CW49)&lt;1,1,0))</f>
        <v>1</v>
      </c>
      <c r="CX119" s="99">
        <f>IF(Model!CX49="",0,IF(ABS(Model!CX49-Scratch!CX49)&lt;1,1,0))</f>
        <v>1</v>
      </c>
      <c r="CY119" s="99">
        <f>IF(Model!CY49="",0,IF(ABS(Model!CY49-Scratch!CY49)&lt;1,1,0))</f>
        <v>1</v>
      </c>
      <c r="CZ119" s="99">
        <f>IF(Model!CZ49="",0,IF(ABS(Model!CZ49-Scratch!CZ49)&lt;1,1,0))</f>
        <v>1</v>
      </c>
      <c r="DA119" s="99">
        <f>IF(Model!DA49="",0,IF(ABS(Model!DA49-Scratch!DA49)&lt;1,1,0))</f>
        <v>1</v>
      </c>
      <c r="DB119" s="99">
        <f>IF(Model!DB49="",0,IF(ABS(Model!DB49-Scratch!DB49)&lt;1,1,0))</f>
        <v>1</v>
      </c>
      <c r="DC119" s="99">
        <f>IF(Model!DC49="",0,IF(ABS(Model!DC49-Scratch!DC49)&lt;1,1,0))</f>
        <v>1</v>
      </c>
      <c r="DD119" s="99">
        <f>IF(Model!DD49="",0,IF(ABS(Model!DD49-Scratch!DD49)&lt;1,1,0))</f>
        <v>1</v>
      </c>
      <c r="DE119" s="99">
        <f>IF(Model!DE49="",0,IF(ABS(Model!DE49-Scratch!DE49)&lt;1,1,0))</f>
        <v>1</v>
      </c>
      <c r="DF119" s="99">
        <f>IF(Model!DF49="",0,IF(ABS(Model!DF49-Scratch!DF49)&lt;1,1,0))</f>
        <v>1</v>
      </c>
      <c r="DG119" s="99">
        <f>IF(Model!DG49="",0,IF(ABS(Model!DG49-Scratch!DG49)&lt;1,1,0))</f>
        <v>1</v>
      </c>
      <c r="DH119" s="129" t="s">
        <v>591</v>
      </c>
      <c r="DI119" s="129" t="s">
        <v>591</v>
      </c>
      <c r="DJ119" s="99">
        <f>IF(Model!DJ49="",0,IF(ABS(Model!DJ49-Scratch!DJ49)&lt;1,1,0))</f>
        <v>1</v>
      </c>
      <c r="DK119" s="99">
        <f>IF(Model!DK49="",0,IF(ABS(Model!DK49-Scratch!DK49)&lt;1,1,0))</f>
        <v>1</v>
      </c>
      <c r="DL119" s="99">
        <f>IF(Model!DL49="",0,IF(ABS(Model!DL49-Scratch!DL49)&lt;1,1,0))</f>
        <v>1</v>
      </c>
      <c r="DM119" s="99">
        <f>IF(Model!DM49="",0,IF(ABS(Model!DM49-Scratch!DM49)&lt;1,1,0))</f>
        <v>1</v>
      </c>
      <c r="DN119" s="99">
        <f>IF(Model!DN49="",0,IF(ABS(Model!DN49-Scratch!DN49)&lt;1,1,0))</f>
        <v>1</v>
      </c>
      <c r="DO119" s="99">
        <f>IF(Model!DO49="",0,IF(ABS(Model!DO49-Scratch!DO49)&lt;1,1,0))</f>
        <v>1</v>
      </c>
      <c r="DP119" s="99">
        <f>IF(Model!DP49="",0,IF(ABS(Model!DP49-Scratch!DP49)&lt;1,1,0))</f>
        <v>1</v>
      </c>
      <c r="DQ119" s="99">
        <f>IF(Model!DQ49="",0,IF(ABS(Model!DQ49-Scratch!DQ49)&lt;1,1,0))</f>
        <v>1</v>
      </c>
      <c r="DR119" s="99">
        <f>IF(Model!DR49="",0,IF(ABS(Model!DR49-Scratch!DR49)&lt;1,1,0))</f>
        <v>1</v>
      </c>
      <c r="DS119" s="99">
        <f>IF(Model!DS49="",0,IF(ABS(Model!DS49-Scratch!DS49)&lt;1,1,0))</f>
        <v>1</v>
      </c>
      <c r="DT119" s="99">
        <f>IF(Model!DT49="",0,IF(ABS(Model!DT49-Scratch!DT49)&lt;1,1,0))</f>
        <v>1</v>
      </c>
      <c r="DU119" s="99">
        <f>IF(Model!DU49="",0,IF(ABS(Model!DU49-Scratch!DU49)&lt;1,1,0))</f>
        <v>1</v>
      </c>
      <c r="DV119" s="99">
        <f>IF(Model!DV49="",0,IF(ABS(Model!DV49-Scratch!DV49)&lt;1,1,0))</f>
        <v>1</v>
      </c>
      <c r="DW119" s="99">
        <f>IF(Model!DW49="",0,IF(ABS(Model!DW49-Scratch!DW49)&lt;1,1,0))</f>
        <v>1</v>
      </c>
      <c r="DX119" s="99">
        <f>IF(Model!DX49="",0,IF(ABS(Model!DX49-Scratch!DX49)&lt;1,1,0))</f>
        <v>1</v>
      </c>
      <c r="DY119" s="99">
        <f>IF(Model!DY49="",0,IF(ABS(Model!DY49-Scratch!DY49)&lt;1,1,0))</f>
        <v>1</v>
      </c>
      <c r="DZ119" s="99">
        <f>IF(Model!DZ49="",0,IF(ABS(Model!DZ49-Scratch!DZ49)&lt;1,1,0))</f>
        <v>1</v>
      </c>
      <c r="EA119" s="99">
        <f>IF(Model!EA49="",0,IF(ABS(Model!EA49-Scratch!EA49)&lt;1,1,0))</f>
        <v>1</v>
      </c>
      <c r="EB119" s="99">
        <f>IF(Model!EB49="",0,IF(ABS(Model!EB49-Scratch!EB49)&lt;1,1,0))</f>
        <v>1</v>
      </c>
      <c r="EC119" s="99">
        <f>IF(Model!EC49="",0,IF(ABS(Model!EC49-Scratch!EC49)&lt;1,1,0))</f>
        <v>1</v>
      </c>
      <c r="ED119" s="99">
        <f>IF(Model!ED49="",0,IF(ABS(Model!ED49-Scratch!ED49)&lt;1,1,0))</f>
        <v>1</v>
      </c>
      <c r="EE119" s="99">
        <f>IF(Model!EE49="",0,IF(ABS(Model!EE49-Scratch!EE49)&lt;1,1,0))</f>
        <v>1</v>
      </c>
      <c r="EF119" s="99">
        <f>IF(Model!EF49="",0,IF(ABS(Model!EF49-Scratch!EF49)&lt;1,1,0))</f>
        <v>1</v>
      </c>
      <c r="EG119" s="99">
        <f>IF(Model!EG49="",0,IF(ABS(Model!EG49-Scratch!EG49)&lt;1,1,0))</f>
        <v>1</v>
      </c>
      <c r="EH119" s="99">
        <f>IF(Model!EH49="",0,IF(ABS(Model!EH49-Scratch!EH49)&lt;1,1,0))</f>
        <v>1</v>
      </c>
      <c r="EI119" s="129" t="s">
        <v>591</v>
      </c>
      <c r="EJ119" s="129" t="s">
        <v>591</v>
      </c>
      <c r="EK119" s="99"/>
      <c r="EL119" s="99"/>
      <c r="EM119" s="99"/>
      <c r="EN119" s="99"/>
      <c r="EO119" s="99"/>
      <c r="EP119" s="99"/>
      <c r="EQ119" s="99"/>
      <c r="ER119" s="99"/>
      <c r="ES119" s="99"/>
      <c r="ET119" s="99"/>
      <c r="EU119" s="99"/>
      <c r="EV119" s="99"/>
      <c r="EW119" s="99"/>
      <c r="EX119" s="99"/>
      <c r="EY119" s="99"/>
      <c r="EZ119" s="99"/>
      <c r="FA119" s="99"/>
      <c r="FB119" s="99"/>
      <c r="FC119" s="99"/>
      <c r="FD119" s="99"/>
      <c r="FE119" s="99"/>
      <c r="FF119" s="99"/>
      <c r="FG119" s="99"/>
      <c r="FH119" s="99"/>
      <c r="FI119" s="99"/>
    </row>
    <row r="120" spans="2:165">
      <c r="B120" s="99">
        <f>IF(Model!B50="",0,IF(ABS(Model!B50-Scratch!B50)&lt;1,1,0))</f>
        <v>1</v>
      </c>
      <c r="C120" s="99">
        <f ca="1">IF(Model!C50="",0,IF(ABS(Model!C50-Scratch!C50)&lt;1,1,0))</f>
        <v>1</v>
      </c>
      <c r="D120" s="129" t="s">
        <v>591</v>
      </c>
      <c r="E120" s="99">
        <f>IF(Model!E50="",0,IF(ABS(Model!E50-Scratch!E50)&lt;1,1,0))</f>
        <v>1</v>
      </c>
      <c r="F120" s="99">
        <f>IF(Model!F50="",0,IF(ABS(Model!F50-Scratch!F50)&lt;1,1,0))</f>
        <v>1</v>
      </c>
      <c r="G120" s="99">
        <f>IF(Model!G50="",0,IF(ABS(Model!G50-Scratch!G50)&lt;1,1,0))</f>
        <v>1</v>
      </c>
      <c r="H120" s="99">
        <f>IF(Model!H50="",0,IF(ABS(Model!H50-Scratch!H50)&lt;1,1,0))</f>
        <v>1</v>
      </c>
      <c r="I120" s="99">
        <f>IF(Model!I50=Scratch!I50,1,0)</f>
        <v>1</v>
      </c>
      <c r="J120" s="129" t="s">
        <v>591</v>
      </c>
      <c r="K120" s="99">
        <f>IF(Model!K50="",0,IF(ABS(Model!K50-Scratch!K50)&lt;1,1,0))</f>
        <v>1</v>
      </c>
      <c r="L120" s="99">
        <f>IF(Model!L50=Scratch!L50,1,0)</f>
        <v>1</v>
      </c>
      <c r="M120" s="99">
        <f>IFERROR(IF(Model!M50=Scratch!M50,1,0),0)</f>
        <v>1</v>
      </c>
      <c r="N120" s="99">
        <f>IFERROR(IF(Model!N50=Scratch!N50,1,0),0)</f>
        <v>1</v>
      </c>
      <c r="O120" s="99">
        <f>IFERROR(IF(Model!O50=Scratch!O50,1,0),0)</f>
        <v>1</v>
      </c>
      <c r="P120" s="99">
        <f>IFERROR(IF(Model!P50=Scratch!P50,1,0),0)</f>
        <v>1</v>
      </c>
      <c r="Q120" s="129" t="s">
        <v>591</v>
      </c>
      <c r="R120" s="99">
        <f>IF(Model!R50="",0,IF(ABS(Model!R50-Scratch!R50)&lt;1,1,0))</f>
        <v>1</v>
      </c>
      <c r="S120" s="99">
        <f>IF(Model!S50="",0,IF(ABS(Model!S50-Scratch!S50)&lt;1,1,0))</f>
        <v>1</v>
      </c>
      <c r="T120" s="99">
        <f>IF(Model!T50="",0,IF(ABS(Model!T50-Scratch!T50)&lt;1,1,0))</f>
        <v>1</v>
      </c>
      <c r="U120" s="99">
        <f>IF(Model!U50="",0,IF(ABS(Model!U50-Scratch!U50)&lt;1,1,0))</f>
        <v>1</v>
      </c>
      <c r="V120" s="99">
        <f>IF(Model!V50="",0,IF(ABS(Model!V50-Scratch!V50)&lt;1,1,0))</f>
        <v>1</v>
      </c>
      <c r="W120" s="129" t="s">
        <v>591</v>
      </c>
      <c r="X120" s="99">
        <f>IF(Model!X50="",0,IF(ABS(Model!X50-Scratch!X50)&lt;1,1,0))</f>
        <v>1</v>
      </c>
      <c r="Y120" s="99">
        <f>IF(Model!Y50="",0,IF(ABS(Model!Y50-Scratch!Y50)&lt;1,1,0))</f>
        <v>1</v>
      </c>
      <c r="Z120" s="99">
        <f>IF(Model!Z50="",0,IF(ABS(Model!Z50-Scratch!Z50)&lt;1,1,0))</f>
        <v>1</v>
      </c>
      <c r="AA120" s="99">
        <f>IF(Model!AA50="",0,IF(ABS(Model!AA50-Scratch!AA50)&lt;1,1,0))</f>
        <v>1</v>
      </c>
      <c r="AB120" s="99">
        <f>IF(Model!AB50="",0,IF(ABS(Model!AB50-Scratch!AB50)&lt;1,1,0))</f>
        <v>1</v>
      </c>
      <c r="AC120" s="129" t="s">
        <v>591</v>
      </c>
      <c r="AD120" s="129" t="s">
        <v>591</v>
      </c>
      <c r="AE120" s="99">
        <f>IF(Model!AE50="",0,IF(ABS(Model!AE50-Scratch!AE50)&lt;1,1,0))</f>
        <v>1</v>
      </c>
      <c r="AF120" s="99">
        <f>IF(Model!AF50="",0,IF(ABS(Model!AF50-Scratch!AF50)&lt;1,1,0))</f>
        <v>1</v>
      </c>
      <c r="AG120" s="99">
        <f>IF(Model!AG50="",0,IF(ABS(Model!AG50-Scratch!AG50)&lt;1,1,0))</f>
        <v>1</v>
      </c>
      <c r="AH120" s="99">
        <f>IF(Model!AH50="",0,IF(ABS(Model!AH50-Scratch!AH50)&lt;1,1,0))</f>
        <v>1</v>
      </c>
      <c r="AI120" s="99">
        <f>IF(Model!AI50="",0,IF(ABS(Model!AI50-Scratch!AI50)&lt;1,1,0))</f>
        <v>1</v>
      </c>
      <c r="AJ120" s="99">
        <f>IF(Model!AJ50="",0,IF(ABS(Model!AJ50-Scratch!AJ50)&lt;1,1,0))</f>
        <v>1</v>
      </c>
      <c r="AK120" s="99">
        <f>IF(Model!AK50="",0,IF(ABS(Model!AK50-Scratch!AK50)&lt;1,1,0))</f>
        <v>1</v>
      </c>
      <c r="AL120" s="99">
        <f>IF(Model!AL50="",0,IF(ABS(Model!AL50-Scratch!AL50)&lt;1,1,0))</f>
        <v>1</v>
      </c>
      <c r="AM120" s="99">
        <f>IF(Model!AM50="",0,IF(ABS(Model!AM50-Scratch!AM50)&lt;1,1,0))</f>
        <v>1</v>
      </c>
      <c r="AN120" s="99">
        <f>IF(Model!AN50="",0,IF(ABS(Model!AN50-Scratch!AN50)&lt;1,1,0))</f>
        <v>1</v>
      </c>
      <c r="AO120" s="99">
        <f>IF(Model!AO50="",0,IF(ABS(Model!AO50-Scratch!AO50)&lt;1,1,0))</f>
        <v>1</v>
      </c>
      <c r="AP120" s="99">
        <f>IF(Model!AP50="",0,IF(ABS(Model!AP50-Scratch!AP50)&lt;1,1,0))</f>
        <v>1</v>
      </c>
      <c r="AQ120" s="99">
        <f>IF(Model!AQ50="",0,IF(ABS(Model!AQ50-Scratch!AQ50)&lt;1,1,0))</f>
        <v>1</v>
      </c>
      <c r="AR120" s="99">
        <f>IF(Model!AR50="",0,IF(ABS(Model!AR50-Scratch!AR50)&lt;1,1,0))</f>
        <v>1</v>
      </c>
      <c r="AS120" s="99">
        <f>IF(Model!AS50="",0,IF(ABS(Model!AS50-Scratch!AS50)&lt;1,1,0))</f>
        <v>1</v>
      </c>
      <c r="AT120" s="99">
        <f>IF(Model!AT50="",0,IF(ABS(Model!AT50-Scratch!AT50)&lt;1,1,0))</f>
        <v>1</v>
      </c>
      <c r="AU120" s="99">
        <f>IF(Model!AU50="",0,IF(ABS(Model!AU50-Scratch!AU50)&lt;1,1,0))</f>
        <v>1</v>
      </c>
      <c r="AV120" s="99">
        <f>IF(Model!AV50="",0,IF(ABS(Model!AV50-Scratch!AV50)&lt;1,1,0))</f>
        <v>1</v>
      </c>
      <c r="AW120" s="99">
        <f>IF(Model!AW50="",0,IF(ABS(Model!AW50-Scratch!AW50)&lt;1,1,0))</f>
        <v>1</v>
      </c>
      <c r="AX120" s="99">
        <f>IF(Model!AX50="",0,IF(ABS(Model!AX50-Scratch!AX50)&lt;1,1,0))</f>
        <v>1</v>
      </c>
      <c r="AY120" s="99">
        <f>IF(Model!AY50="",0,IF(ABS(Model!AY50-Scratch!AY50)&lt;1,1,0))</f>
        <v>1</v>
      </c>
      <c r="AZ120" s="99">
        <f>IF(Model!AZ50="",0,IF(ABS(Model!AZ50-Scratch!AZ50)&lt;1,1,0))</f>
        <v>1</v>
      </c>
      <c r="BA120" s="99">
        <f>IF(Model!BA50="",0,IF(ABS(Model!BA50-Scratch!BA50)&lt;1,1,0))</f>
        <v>1</v>
      </c>
      <c r="BB120" s="99">
        <f>IF(Model!BB50="",0,IF(ABS(Model!BB50-Scratch!BB50)&lt;1,1,0))</f>
        <v>1</v>
      </c>
      <c r="BC120" s="99">
        <f>IF(Model!BC50="",0,IF(ABS(Model!BC50-Scratch!BC50)&lt;1,1,0))</f>
        <v>1</v>
      </c>
      <c r="BD120" s="99">
        <f>IF(Model!BD50="",0,IF(ABS(Model!BD50-Scratch!BD50)&lt;1,1,0))</f>
        <v>0</v>
      </c>
      <c r="BE120" s="99">
        <f>IF(Model!BE50="",0,IF(ABS(Model!BE50-Scratch!BE50)&lt;1,1,0))</f>
        <v>1</v>
      </c>
      <c r="BF120" s="129" t="s">
        <v>591</v>
      </c>
      <c r="BG120" s="129" t="s">
        <v>591</v>
      </c>
      <c r="BH120" s="99">
        <f>IF(Model!BH50="",0,IF(ABS(Model!BH50-Scratch!BH50)&lt;1,1,0))</f>
        <v>1</v>
      </c>
      <c r="BI120" s="99">
        <f>IF(Model!BI50="",0,IF(ABS(Model!BI50-Scratch!BI50)&lt;1,1,0))</f>
        <v>1</v>
      </c>
      <c r="BJ120" s="99">
        <f>IF(Model!BJ50="",0,IF(ABS(Model!BJ50-Scratch!BJ50)&lt;1,1,0))</f>
        <v>1</v>
      </c>
      <c r="BK120" s="99">
        <f>IF(Model!BK50="",0,IF(ABS(Model!BK50-Scratch!BK50)&lt;1,1,0))</f>
        <v>1</v>
      </c>
      <c r="BL120" s="99">
        <f>IF(Model!BL50="",0,IF(ABS(Model!BL50-Scratch!BL50)&lt;1,1,0))</f>
        <v>1</v>
      </c>
      <c r="BM120" s="99">
        <f>IF(Model!BM50="",0,IF(ABS(Model!BM50-Scratch!BM50)&lt;1,1,0))</f>
        <v>1</v>
      </c>
      <c r="BN120" s="99">
        <f>IF(Model!BN50="",0,IF(ABS(Model!BN50-Scratch!BN50)&lt;1,1,0))</f>
        <v>1</v>
      </c>
      <c r="BO120" s="99">
        <f>IF(Model!BO50="",0,IF(ABS(Model!BO50-Scratch!BO50)&lt;1,1,0))</f>
        <v>1</v>
      </c>
      <c r="BP120" s="99">
        <f>IF(Model!BP50="",0,IF(ABS(Model!BP50-Scratch!BP50)&lt;1,1,0))</f>
        <v>1</v>
      </c>
      <c r="BQ120" s="99">
        <f>IF(Model!BQ50="",0,IF(ABS(Model!BQ50-Scratch!BQ50)&lt;1,1,0))</f>
        <v>1</v>
      </c>
      <c r="BR120" s="99">
        <f>IF(Model!BR50="",0,IF(ABS(Model!BR50-Scratch!BR50)&lt;1,1,0))</f>
        <v>1</v>
      </c>
      <c r="BS120" s="99">
        <f>IF(Model!BS50="",0,IF(ABS(Model!BS50-Scratch!BS50)&lt;1,1,0))</f>
        <v>1</v>
      </c>
      <c r="BT120" s="99">
        <f>IF(Model!BT50="",0,IF(ABS(Model!BT50-Scratch!BT50)&lt;1,1,0))</f>
        <v>1</v>
      </c>
      <c r="BU120" s="99">
        <f>IF(Model!BU50="",0,IF(ABS(Model!BU50-Scratch!BU50)&lt;1,1,0))</f>
        <v>1</v>
      </c>
      <c r="BV120" s="99">
        <f>IF(Model!BV50="",0,IF(ABS(Model!BV50-Scratch!BV50)&lt;1,1,0))</f>
        <v>1</v>
      </c>
      <c r="BW120" s="99">
        <f>IF(Model!BW50="",0,IF(ABS(Model!BW50-Scratch!BW50)&lt;1,1,0))</f>
        <v>1</v>
      </c>
      <c r="BX120" s="99">
        <f>IF(Model!BX50="",0,IF(ABS(Model!BX50-Scratch!BX50)&lt;1,1,0))</f>
        <v>1</v>
      </c>
      <c r="BY120" s="99">
        <f>IF(Model!BY50="",0,IF(ABS(Model!BY50-Scratch!BY50)&lt;1,1,0))</f>
        <v>1</v>
      </c>
      <c r="BZ120" s="99">
        <f>IF(Model!BZ50="",0,IF(ABS(Model!BZ50-Scratch!BZ50)&lt;1,1,0))</f>
        <v>1</v>
      </c>
      <c r="CA120" s="99">
        <f>IF(Model!CA50="",0,IF(ABS(Model!CA50-Scratch!CA50)&lt;1,1,0))</f>
        <v>1</v>
      </c>
      <c r="CB120" s="99">
        <f>IF(Model!CB50="",0,IF(ABS(Model!CB50-Scratch!CB50)&lt;1,1,0))</f>
        <v>1</v>
      </c>
      <c r="CC120" s="99">
        <f>IF(Model!CC50="",0,IF(ABS(Model!CC50-Scratch!CC50)&lt;1,1,0))</f>
        <v>1</v>
      </c>
      <c r="CD120" s="99">
        <f>IF(Model!CD50="",0,IF(ABS(Model!CD50-Scratch!CD50)&lt;1,1,0))</f>
        <v>1</v>
      </c>
      <c r="CE120" s="99">
        <f>IF(Model!CE50="",0,IF(ABS(Model!CE50-Scratch!CE50)&lt;1,1,0))</f>
        <v>1</v>
      </c>
      <c r="CF120" s="99">
        <f>IF(Model!CF50="",0,IF(ABS(Model!CF50-Scratch!CF50)&lt;1,1,0))</f>
        <v>1</v>
      </c>
      <c r="CG120" s="129" t="s">
        <v>591</v>
      </c>
      <c r="CH120" s="129" t="s">
        <v>591</v>
      </c>
      <c r="CI120" s="99">
        <f>IF(Model!CI50="",0,IF(ABS(Model!CI50-Scratch!CI50)&lt;1,1,0))</f>
        <v>1</v>
      </c>
      <c r="CJ120" s="99">
        <f>IF(Model!CJ50="",0,IF(ABS(Model!CJ50-Scratch!CJ50)&lt;1,1,0))</f>
        <v>1</v>
      </c>
      <c r="CK120" s="99">
        <f>IF(Model!CK50="",0,IF(ABS(Model!CK50-Scratch!CK50)&lt;1,1,0))</f>
        <v>1</v>
      </c>
      <c r="CL120" s="99">
        <f>IF(Model!CL50="",0,IF(ABS(Model!CL50-Scratch!CL50)&lt;1,1,0))</f>
        <v>1</v>
      </c>
      <c r="CM120" s="99">
        <f>IF(Model!CM50="",0,IF(ABS(Model!CM50-Scratch!CM50)&lt;1,1,0))</f>
        <v>1</v>
      </c>
      <c r="CN120" s="99">
        <f>IF(Model!CN50="",0,IF(ABS(Model!CN50-Scratch!CN50)&lt;1,1,0))</f>
        <v>1</v>
      </c>
      <c r="CO120" s="99">
        <f>IF(Model!CO50="",0,IF(ABS(Model!CO50-Scratch!CO50)&lt;1,1,0))</f>
        <v>1</v>
      </c>
      <c r="CP120" s="99">
        <f>IF(Model!CP50="",0,IF(ABS(Model!CP50-Scratch!CP50)&lt;1,1,0))</f>
        <v>1</v>
      </c>
      <c r="CQ120" s="99">
        <f>IF(Model!CQ50="",0,IF(ABS(Model!CQ50-Scratch!CQ50)&lt;1,1,0))</f>
        <v>1</v>
      </c>
      <c r="CR120" s="99">
        <f>IF(Model!CR50="",0,IF(ABS(Model!CR50-Scratch!CR50)&lt;1,1,0))</f>
        <v>1</v>
      </c>
      <c r="CS120" s="99">
        <f>IF(Model!CS50="",0,IF(ABS(Model!CS50-Scratch!CS50)&lt;1,1,0))</f>
        <v>1</v>
      </c>
      <c r="CT120" s="99">
        <f>IF(Model!CT50="",0,IF(ABS(Model!CT50-Scratch!CT50)&lt;1,1,0))</f>
        <v>1</v>
      </c>
      <c r="CU120" s="99">
        <f>IF(Model!CU50="",0,IF(ABS(Model!CU50-Scratch!CU50)&lt;1,1,0))</f>
        <v>1</v>
      </c>
      <c r="CV120" s="99">
        <f>IF(Model!CV50="",0,IF(ABS(Model!CV50-Scratch!CV50)&lt;1,1,0))</f>
        <v>1</v>
      </c>
      <c r="CW120" s="99">
        <f>IF(Model!CW50="",0,IF(ABS(Model!CW50-Scratch!CW50)&lt;1,1,0))</f>
        <v>1</v>
      </c>
      <c r="CX120" s="99">
        <f>IF(Model!CX50="",0,IF(ABS(Model!CX50-Scratch!CX50)&lt;1,1,0))</f>
        <v>1</v>
      </c>
      <c r="CY120" s="99">
        <f>IF(Model!CY50="",0,IF(ABS(Model!CY50-Scratch!CY50)&lt;1,1,0))</f>
        <v>1</v>
      </c>
      <c r="CZ120" s="99">
        <f>IF(Model!CZ50="",0,IF(ABS(Model!CZ50-Scratch!CZ50)&lt;1,1,0))</f>
        <v>1</v>
      </c>
      <c r="DA120" s="99">
        <f>IF(Model!DA50="",0,IF(ABS(Model!DA50-Scratch!DA50)&lt;1,1,0))</f>
        <v>1</v>
      </c>
      <c r="DB120" s="99">
        <f>IF(Model!DB50="",0,IF(ABS(Model!DB50-Scratch!DB50)&lt;1,1,0))</f>
        <v>1</v>
      </c>
      <c r="DC120" s="99">
        <f>IF(Model!DC50="",0,IF(ABS(Model!DC50-Scratch!DC50)&lt;1,1,0))</f>
        <v>1</v>
      </c>
      <c r="DD120" s="99">
        <f>IF(Model!DD50="",0,IF(ABS(Model!DD50-Scratch!DD50)&lt;1,1,0))</f>
        <v>1</v>
      </c>
      <c r="DE120" s="99">
        <f>IF(Model!DE50="",0,IF(ABS(Model!DE50-Scratch!DE50)&lt;1,1,0))</f>
        <v>1</v>
      </c>
      <c r="DF120" s="99">
        <f>IF(Model!DF50="",0,IF(ABS(Model!DF50-Scratch!DF50)&lt;1,1,0))</f>
        <v>1</v>
      </c>
      <c r="DG120" s="99">
        <f>IF(Model!DG50="",0,IF(ABS(Model!DG50-Scratch!DG50)&lt;1,1,0))</f>
        <v>1</v>
      </c>
      <c r="DH120" s="129" t="s">
        <v>591</v>
      </c>
      <c r="DI120" s="129" t="s">
        <v>591</v>
      </c>
      <c r="DJ120" s="99">
        <f>IF(Model!DJ50="",0,IF(ABS(Model!DJ50-Scratch!DJ50)&lt;1,1,0))</f>
        <v>1</v>
      </c>
      <c r="DK120" s="99">
        <f>IF(Model!DK50="",0,IF(ABS(Model!DK50-Scratch!DK50)&lt;1,1,0))</f>
        <v>1</v>
      </c>
      <c r="DL120" s="99">
        <f>IF(Model!DL50="",0,IF(ABS(Model!DL50-Scratch!DL50)&lt;1,1,0))</f>
        <v>1</v>
      </c>
      <c r="DM120" s="99">
        <f>IF(Model!DM50="",0,IF(ABS(Model!DM50-Scratch!DM50)&lt;1,1,0))</f>
        <v>1</v>
      </c>
      <c r="DN120" s="99">
        <f>IF(Model!DN50="",0,IF(ABS(Model!DN50-Scratch!DN50)&lt;1,1,0))</f>
        <v>1</v>
      </c>
      <c r="DO120" s="99">
        <f>IF(Model!DO50="",0,IF(ABS(Model!DO50-Scratch!DO50)&lt;1,1,0))</f>
        <v>1</v>
      </c>
      <c r="DP120" s="99">
        <f>IF(Model!DP50="",0,IF(ABS(Model!DP50-Scratch!DP50)&lt;1,1,0))</f>
        <v>1</v>
      </c>
      <c r="DQ120" s="99">
        <f>IF(Model!DQ50="",0,IF(ABS(Model!DQ50-Scratch!DQ50)&lt;1,1,0))</f>
        <v>1</v>
      </c>
      <c r="DR120" s="99">
        <f>IF(Model!DR50="",0,IF(ABS(Model!DR50-Scratch!DR50)&lt;1,1,0))</f>
        <v>1</v>
      </c>
      <c r="DS120" s="99">
        <f>IF(Model!DS50="",0,IF(ABS(Model!DS50-Scratch!DS50)&lt;1,1,0))</f>
        <v>1</v>
      </c>
      <c r="DT120" s="99">
        <f>IF(Model!DT50="",0,IF(ABS(Model!DT50-Scratch!DT50)&lt;1,1,0))</f>
        <v>1</v>
      </c>
      <c r="DU120" s="99">
        <f>IF(Model!DU50="",0,IF(ABS(Model!DU50-Scratch!DU50)&lt;1,1,0))</f>
        <v>1</v>
      </c>
      <c r="DV120" s="99">
        <f>IF(Model!DV50="",0,IF(ABS(Model!DV50-Scratch!DV50)&lt;1,1,0))</f>
        <v>1</v>
      </c>
      <c r="DW120" s="99">
        <f>IF(Model!DW50="",0,IF(ABS(Model!DW50-Scratch!DW50)&lt;1,1,0))</f>
        <v>1</v>
      </c>
      <c r="DX120" s="99">
        <f>IF(Model!DX50="",0,IF(ABS(Model!DX50-Scratch!DX50)&lt;1,1,0))</f>
        <v>1</v>
      </c>
      <c r="DY120" s="99">
        <f>IF(Model!DY50="",0,IF(ABS(Model!DY50-Scratch!DY50)&lt;1,1,0))</f>
        <v>1</v>
      </c>
      <c r="DZ120" s="99">
        <f>IF(Model!DZ50="",0,IF(ABS(Model!DZ50-Scratch!DZ50)&lt;1,1,0))</f>
        <v>1</v>
      </c>
      <c r="EA120" s="99">
        <f>IF(Model!EA50="",0,IF(ABS(Model!EA50-Scratch!EA50)&lt;1,1,0))</f>
        <v>1</v>
      </c>
      <c r="EB120" s="99">
        <f>IF(Model!EB50="",0,IF(ABS(Model!EB50-Scratch!EB50)&lt;1,1,0))</f>
        <v>1</v>
      </c>
      <c r="EC120" s="99">
        <f>IF(Model!EC50="",0,IF(ABS(Model!EC50-Scratch!EC50)&lt;1,1,0))</f>
        <v>1</v>
      </c>
      <c r="ED120" s="99">
        <f>IF(Model!ED50="",0,IF(ABS(Model!ED50-Scratch!ED50)&lt;1,1,0))</f>
        <v>1</v>
      </c>
      <c r="EE120" s="99">
        <f>IF(Model!EE50="",0,IF(ABS(Model!EE50-Scratch!EE50)&lt;1,1,0))</f>
        <v>1</v>
      </c>
      <c r="EF120" s="99">
        <f>IF(Model!EF50="",0,IF(ABS(Model!EF50-Scratch!EF50)&lt;1,1,0))</f>
        <v>1</v>
      </c>
      <c r="EG120" s="99">
        <f>IF(Model!EG50="",0,IF(ABS(Model!EG50-Scratch!EG50)&lt;1,1,0))</f>
        <v>1</v>
      </c>
      <c r="EH120" s="99">
        <f>IF(Model!EH50="",0,IF(ABS(Model!EH50-Scratch!EH50)&lt;1,1,0))</f>
        <v>1</v>
      </c>
      <c r="EI120" s="129" t="s">
        <v>591</v>
      </c>
      <c r="EJ120" s="129" t="s">
        <v>591</v>
      </c>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row>
    <row r="121" spans="2:165">
      <c r="B121" s="99">
        <f>IF(Model!B51="",0,IF(ABS(Model!B51-Scratch!B51)&lt;1,1,0))</f>
        <v>1</v>
      </c>
      <c r="C121" s="99">
        <f ca="1">IF(Model!C51="",0,IF(ABS(Model!C51-Scratch!C51)&lt;1,1,0))</f>
        <v>1</v>
      </c>
      <c r="D121" s="129" t="s">
        <v>591</v>
      </c>
      <c r="E121" s="99">
        <f>IF(Model!E51="",0,IF(ABS(Model!E51-Scratch!E51)&lt;1,1,0))</f>
        <v>1</v>
      </c>
      <c r="F121" s="99">
        <f>IF(Model!F51="",0,IF(ABS(Model!F51-Scratch!F51)&lt;1,1,0))</f>
        <v>1</v>
      </c>
      <c r="G121" s="99">
        <f>IF(Model!G51="",0,IF(ABS(Model!G51-Scratch!G51)&lt;1,1,0))</f>
        <v>1</v>
      </c>
      <c r="H121" s="99">
        <f>IF(Model!H51="",0,IF(ABS(Model!H51-Scratch!H51)&lt;1,1,0))</f>
        <v>1</v>
      </c>
      <c r="I121" s="99">
        <f>IF(Model!I51=Scratch!I51,1,0)</f>
        <v>1</v>
      </c>
      <c r="J121" s="129" t="s">
        <v>591</v>
      </c>
      <c r="K121" s="99">
        <f>IF(Model!K51="",0,IF(ABS(Model!K51-Scratch!K51)&lt;1,1,0))</f>
        <v>1</v>
      </c>
      <c r="L121" s="99">
        <f>IF(Model!L51=Scratch!L51,1,0)</f>
        <v>1</v>
      </c>
      <c r="M121" s="99">
        <f>IFERROR(IF(Model!M51=Scratch!M51,1,0),0)</f>
        <v>1</v>
      </c>
      <c r="N121" s="99">
        <f>IFERROR(IF(Model!N51=Scratch!N51,1,0),0)</f>
        <v>1</v>
      </c>
      <c r="O121" s="99">
        <f>IFERROR(IF(Model!O51=Scratch!O51,1,0),0)</f>
        <v>1</v>
      </c>
      <c r="P121" s="99">
        <f>IFERROR(IF(Model!P51=Scratch!P51,1,0),0)</f>
        <v>1</v>
      </c>
      <c r="Q121" s="129" t="s">
        <v>591</v>
      </c>
      <c r="R121" s="99">
        <f>IF(Model!R51="",0,IF(ABS(Model!R51-Scratch!R51)&lt;1,1,0))</f>
        <v>1</v>
      </c>
      <c r="S121" s="99">
        <f>IF(Model!S51="",0,IF(ABS(Model!S51-Scratch!S51)&lt;1,1,0))</f>
        <v>1</v>
      </c>
      <c r="T121" s="99">
        <f>IF(Model!T51="",0,IF(ABS(Model!T51-Scratch!T51)&lt;1,1,0))</f>
        <v>1</v>
      </c>
      <c r="U121" s="99">
        <f>IF(Model!U51="",0,IF(ABS(Model!U51-Scratch!U51)&lt;1,1,0))</f>
        <v>1</v>
      </c>
      <c r="V121" s="99">
        <f>IF(Model!V51="",0,IF(ABS(Model!V51-Scratch!V51)&lt;1,1,0))</f>
        <v>1</v>
      </c>
      <c r="W121" s="129" t="s">
        <v>591</v>
      </c>
      <c r="X121" s="99">
        <f>IF(Model!X51="",0,IF(ABS(Model!X51-Scratch!X51)&lt;1,1,0))</f>
        <v>1</v>
      </c>
      <c r="Y121" s="99">
        <f>IF(Model!Y51="",0,IF(ABS(Model!Y51-Scratch!Y51)&lt;1,1,0))</f>
        <v>1</v>
      </c>
      <c r="Z121" s="99">
        <f>IF(Model!Z51="",0,IF(ABS(Model!Z51-Scratch!Z51)&lt;1,1,0))</f>
        <v>1</v>
      </c>
      <c r="AA121" s="99">
        <f>IF(Model!AA51="",0,IF(ABS(Model!AA51-Scratch!AA51)&lt;1,1,0))</f>
        <v>1</v>
      </c>
      <c r="AB121" s="99">
        <f>IF(Model!AB51="",0,IF(ABS(Model!AB51-Scratch!AB51)&lt;1,1,0))</f>
        <v>1</v>
      </c>
      <c r="AC121" s="129" t="s">
        <v>591</v>
      </c>
      <c r="AD121" s="129" t="s">
        <v>591</v>
      </c>
      <c r="AE121" s="99">
        <f>IF(Model!AE51="",0,IF(ABS(Model!AE51-Scratch!AE51)&lt;1,1,0))</f>
        <v>1</v>
      </c>
      <c r="AF121" s="99">
        <f>IF(Model!AF51="",0,IF(ABS(Model!AF51-Scratch!AF51)&lt;1,1,0))</f>
        <v>1</v>
      </c>
      <c r="AG121" s="99">
        <f>IF(Model!AG51="",0,IF(ABS(Model!AG51-Scratch!AG51)&lt;1,1,0))</f>
        <v>1</v>
      </c>
      <c r="AH121" s="99">
        <f>IF(Model!AH51="",0,IF(ABS(Model!AH51-Scratch!AH51)&lt;1,1,0))</f>
        <v>1</v>
      </c>
      <c r="AI121" s="99">
        <f>IF(Model!AI51="",0,IF(ABS(Model!AI51-Scratch!AI51)&lt;1,1,0))</f>
        <v>1</v>
      </c>
      <c r="AJ121" s="99">
        <f>IF(Model!AJ51="",0,IF(ABS(Model!AJ51-Scratch!AJ51)&lt;1,1,0))</f>
        <v>1</v>
      </c>
      <c r="AK121" s="99">
        <f>IF(Model!AK51="",0,IF(ABS(Model!AK51-Scratch!AK51)&lt;1,1,0))</f>
        <v>1</v>
      </c>
      <c r="AL121" s="99">
        <f>IF(Model!AL51="",0,IF(ABS(Model!AL51-Scratch!AL51)&lt;1,1,0))</f>
        <v>1</v>
      </c>
      <c r="AM121" s="99">
        <f>IF(Model!AM51="",0,IF(ABS(Model!AM51-Scratch!AM51)&lt;1,1,0))</f>
        <v>1</v>
      </c>
      <c r="AN121" s="99">
        <f>IF(Model!AN51="",0,IF(ABS(Model!AN51-Scratch!AN51)&lt;1,1,0))</f>
        <v>1</v>
      </c>
      <c r="AO121" s="99">
        <f>IF(Model!AO51="",0,IF(ABS(Model!AO51-Scratch!AO51)&lt;1,1,0))</f>
        <v>1</v>
      </c>
      <c r="AP121" s="99">
        <f>IF(Model!AP51="",0,IF(ABS(Model!AP51-Scratch!AP51)&lt;1,1,0))</f>
        <v>1</v>
      </c>
      <c r="AQ121" s="99">
        <f>IF(Model!AQ51="",0,IF(ABS(Model!AQ51-Scratch!AQ51)&lt;1,1,0))</f>
        <v>1</v>
      </c>
      <c r="AR121" s="99">
        <f>IF(Model!AR51="",0,IF(ABS(Model!AR51-Scratch!AR51)&lt;1,1,0))</f>
        <v>1</v>
      </c>
      <c r="AS121" s="99">
        <f>IF(Model!AS51="",0,IF(ABS(Model!AS51-Scratch!AS51)&lt;1,1,0))</f>
        <v>1</v>
      </c>
      <c r="AT121" s="99">
        <f>IF(Model!AT51="",0,IF(ABS(Model!AT51-Scratch!AT51)&lt;1,1,0))</f>
        <v>1</v>
      </c>
      <c r="AU121" s="99">
        <f>IF(Model!AU51="",0,IF(ABS(Model!AU51-Scratch!AU51)&lt;1,1,0))</f>
        <v>1</v>
      </c>
      <c r="AV121" s="99">
        <f>IF(Model!AV51="",0,IF(ABS(Model!AV51-Scratch!AV51)&lt;1,1,0))</f>
        <v>1</v>
      </c>
      <c r="AW121" s="99">
        <f>IF(Model!AW51="",0,IF(ABS(Model!AW51-Scratch!AW51)&lt;1,1,0))</f>
        <v>1</v>
      </c>
      <c r="AX121" s="99">
        <f>IF(Model!AX51="",0,IF(ABS(Model!AX51-Scratch!AX51)&lt;1,1,0))</f>
        <v>1</v>
      </c>
      <c r="AY121" s="99">
        <f>IF(Model!AY51="",0,IF(ABS(Model!AY51-Scratch!AY51)&lt;1,1,0))</f>
        <v>1</v>
      </c>
      <c r="AZ121" s="99">
        <f>IF(Model!AZ51="",0,IF(ABS(Model!AZ51-Scratch!AZ51)&lt;1,1,0))</f>
        <v>1</v>
      </c>
      <c r="BA121" s="99">
        <f>IF(Model!BA51="",0,IF(ABS(Model!BA51-Scratch!BA51)&lt;1,1,0))</f>
        <v>1</v>
      </c>
      <c r="BB121" s="99">
        <f>IF(Model!BB51="",0,IF(ABS(Model!BB51-Scratch!BB51)&lt;1,1,0))</f>
        <v>1</v>
      </c>
      <c r="BC121" s="99">
        <f>IF(Model!BC51="",0,IF(ABS(Model!BC51-Scratch!BC51)&lt;1,1,0))</f>
        <v>1</v>
      </c>
      <c r="BD121" s="99">
        <f>IF(Model!BD51="",0,IF(ABS(Model!BD51-Scratch!BD51)&lt;1,1,0))</f>
        <v>0</v>
      </c>
      <c r="BE121" s="99">
        <f>IF(Model!BE51="",0,IF(ABS(Model!BE51-Scratch!BE51)&lt;1,1,0))</f>
        <v>1</v>
      </c>
      <c r="BF121" s="129" t="s">
        <v>591</v>
      </c>
      <c r="BG121" s="129" t="s">
        <v>591</v>
      </c>
      <c r="BH121" s="99">
        <f>IF(Model!BH51="",0,IF(ABS(Model!BH51-Scratch!BH51)&lt;1,1,0))</f>
        <v>1</v>
      </c>
      <c r="BI121" s="99">
        <f>IF(Model!BI51="",0,IF(ABS(Model!BI51-Scratch!BI51)&lt;1,1,0))</f>
        <v>1</v>
      </c>
      <c r="BJ121" s="99">
        <f>IF(Model!BJ51="",0,IF(ABS(Model!BJ51-Scratch!BJ51)&lt;1,1,0))</f>
        <v>1</v>
      </c>
      <c r="BK121" s="99">
        <f>IF(Model!BK51="",0,IF(ABS(Model!BK51-Scratch!BK51)&lt;1,1,0))</f>
        <v>1</v>
      </c>
      <c r="BL121" s="99">
        <f>IF(Model!BL51="",0,IF(ABS(Model!BL51-Scratch!BL51)&lt;1,1,0))</f>
        <v>1</v>
      </c>
      <c r="BM121" s="99">
        <f>IF(Model!BM51="",0,IF(ABS(Model!BM51-Scratch!BM51)&lt;1,1,0))</f>
        <v>1</v>
      </c>
      <c r="BN121" s="99">
        <f>IF(Model!BN51="",0,IF(ABS(Model!BN51-Scratch!BN51)&lt;1,1,0))</f>
        <v>1</v>
      </c>
      <c r="BO121" s="99">
        <f>IF(Model!BO51="",0,IF(ABS(Model!BO51-Scratch!BO51)&lt;1,1,0))</f>
        <v>1</v>
      </c>
      <c r="BP121" s="99">
        <f>IF(Model!BP51="",0,IF(ABS(Model!BP51-Scratch!BP51)&lt;1,1,0))</f>
        <v>1</v>
      </c>
      <c r="BQ121" s="99">
        <f>IF(Model!BQ51="",0,IF(ABS(Model!BQ51-Scratch!BQ51)&lt;1,1,0))</f>
        <v>1</v>
      </c>
      <c r="BR121" s="99">
        <f>IF(Model!BR51="",0,IF(ABS(Model!BR51-Scratch!BR51)&lt;1,1,0))</f>
        <v>1</v>
      </c>
      <c r="BS121" s="99">
        <f>IF(Model!BS51="",0,IF(ABS(Model!BS51-Scratch!BS51)&lt;1,1,0))</f>
        <v>1</v>
      </c>
      <c r="BT121" s="99">
        <f>IF(Model!BT51="",0,IF(ABS(Model!BT51-Scratch!BT51)&lt;1,1,0))</f>
        <v>1</v>
      </c>
      <c r="BU121" s="99">
        <f>IF(Model!BU51="",0,IF(ABS(Model!BU51-Scratch!BU51)&lt;1,1,0))</f>
        <v>1</v>
      </c>
      <c r="BV121" s="99">
        <f>IF(Model!BV51="",0,IF(ABS(Model!BV51-Scratch!BV51)&lt;1,1,0))</f>
        <v>1</v>
      </c>
      <c r="BW121" s="99">
        <f>IF(Model!BW51="",0,IF(ABS(Model!BW51-Scratch!BW51)&lt;1,1,0))</f>
        <v>1</v>
      </c>
      <c r="BX121" s="99">
        <f>IF(Model!BX51="",0,IF(ABS(Model!BX51-Scratch!BX51)&lt;1,1,0))</f>
        <v>1</v>
      </c>
      <c r="BY121" s="99">
        <f>IF(Model!BY51="",0,IF(ABS(Model!BY51-Scratch!BY51)&lt;1,1,0))</f>
        <v>1</v>
      </c>
      <c r="BZ121" s="99">
        <f>IF(Model!BZ51="",0,IF(ABS(Model!BZ51-Scratch!BZ51)&lt;1,1,0))</f>
        <v>1</v>
      </c>
      <c r="CA121" s="99">
        <f>IF(Model!CA51="",0,IF(ABS(Model!CA51-Scratch!CA51)&lt;1,1,0))</f>
        <v>1</v>
      </c>
      <c r="CB121" s="99">
        <f>IF(Model!CB51="",0,IF(ABS(Model!CB51-Scratch!CB51)&lt;1,1,0))</f>
        <v>1</v>
      </c>
      <c r="CC121" s="99">
        <f>IF(Model!CC51="",0,IF(ABS(Model!CC51-Scratch!CC51)&lt;1,1,0))</f>
        <v>1</v>
      </c>
      <c r="CD121" s="99">
        <f>IF(Model!CD51="",0,IF(ABS(Model!CD51-Scratch!CD51)&lt;1,1,0))</f>
        <v>1</v>
      </c>
      <c r="CE121" s="99">
        <f>IF(Model!CE51="",0,IF(ABS(Model!CE51-Scratch!CE51)&lt;1,1,0))</f>
        <v>1</v>
      </c>
      <c r="CF121" s="99">
        <f>IF(Model!CF51="",0,IF(ABS(Model!CF51-Scratch!CF51)&lt;1,1,0))</f>
        <v>1</v>
      </c>
      <c r="CG121" s="129" t="s">
        <v>591</v>
      </c>
      <c r="CH121" s="129" t="s">
        <v>591</v>
      </c>
      <c r="CI121" s="99">
        <f>IF(Model!CI51="",0,IF(ABS(Model!CI51-Scratch!CI51)&lt;1,1,0))</f>
        <v>1</v>
      </c>
      <c r="CJ121" s="99">
        <f>IF(Model!CJ51="",0,IF(ABS(Model!CJ51-Scratch!CJ51)&lt;1,1,0))</f>
        <v>1</v>
      </c>
      <c r="CK121" s="99">
        <f>IF(Model!CK51="",0,IF(ABS(Model!CK51-Scratch!CK51)&lt;1,1,0))</f>
        <v>1</v>
      </c>
      <c r="CL121" s="99">
        <f>IF(Model!CL51="",0,IF(ABS(Model!CL51-Scratch!CL51)&lt;1,1,0))</f>
        <v>1</v>
      </c>
      <c r="CM121" s="99">
        <f>IF(Model!CM51="",0,IF(ABS(Model!CM51-Scratch!CM51)&lt;1,1,0))</f>
        <v>1</v>
      </c>
      <c r="CN121" s="99">
        <f>IF(Model!CN51="",0,IF(ABS(Model!CN51-Scratch!CN51)&lt;1,1,0))</f>
        <v>1</v>
      </c>
      <c r="CO121" s="99">
        <f>IF(Model!CO51="",0,IF(ABS(Model!CO51-Scratch!CO51)&lt;1,1,0))</f>
        <v>1</v>
      </c>
      <c r="CP121" s="99">
        <f>IF(Model!CP51="",0,IF(ABS(Model!CP51-Scratch!CP51)&lt;1,1,0))</f>
        <v>1</v>
      </c>
      <c r="CQ121" s="99">
        <f>IF(Model!CQ51="",0,IF(ABS(Model!CQ51-Scratch!CQ51)&lt;1,1,0))</f>
        <v>1</v>
      </c>
      <c r="CR121" s="99">
        <f>IF(Model!CR51="",0,IF(ABS(Model!CR51-Scratch!CR51)&lt;1,1,0))</f>
        <v>1</v>
      </c>
      <c r="CS121" s="99">
        <f>IF(Model!CS51="",0,IF(ABS(Model!CS51-Scratch!CS51)&lt;1,1,0))</f>
        <v>1</v>
      </c>
      <c r="CT121" s="99">
        <f>IF(Model!CT51="",0,IF(ABS(Model!CT51-Scratch!CT51)&lt;1,1,0))</f>
        <v>1</v>
      </c>
      <c r="CU121" s="99">
        <f>IF(Model!CU51="",0,IF(ABS(Model!CU51-Scratch!CU51)&lt;1,1,0))</f>
        <v>1</v>
      </c>
      <c r="CV121" s="99">
        <f>IF(Model!CV51="",0,IF(ABS(Model!CV51-Scratch!CV51)&lt;1,1,0))</f>
        <v>1</v>
      </c>
      <c r="CW121" s="99">
        <f>IF(Model!CW51="",0,IF(ABS(Model!CW51-Scratch!CW51)&lt;1,1,0))</f>
        <v>1</v>
      </c>
      <c r="CX121" s="99">
        <f>IF(Model!CX51="",0,IF(ABS(Model!CX51-Scratch!CX51)&lt;1,1,0))</f>
        <v>1</v>
      </c>
      <c r="CY121" s="99">
        <f>IF(Model!CY51="",0,IF(ABS(Model!CY51-Scratch!CY51)&lt;1,1,0))</f>
        <v>1</v>
      </c>
      <c r="CZ121" s="99">
        <f>IF(Model!CZ51="",0,IF(ABS(Model!CZ51-Scratch!CZ51)&lt;1,1,0))</f>
        <v>1</v>
      </c>
      <c r="DA121" s="99">
        <f>IF(Model!DA51="",0,IF(ABS(Model!DA51-Scratch!DA51)&lt;1,1,0))</f>
        <v>1</v>
      </c>
      <c r="DB121" s="99">
        <f>IF(Model!DB51="",0,IF(ABS(Model!DB51-Scratch!DB51)&lt;1,1,0))</f>
        <v>1</v>
      </c>
      <c r="DC121" s="99">
        <f>IF(Model!DC51="",0,IF(ABS(Model!DC51-Scratch!DC51)&lt;1,1,0))</f>
        <v>1</v>
      </c>
      <c r="DD121" s="99">
        <f>IF(Model!DD51="",0,IF(ABS(Model!DD51-Scratch!DD51)&lt;1,1,0))</f>
        <v>1</v>
      </c>
      <c r="DE121" s="99">
        <f>IF(Model!DE51="",0,IF(ABS(Model!DE51-Scratch!DE51)&lt;1,1,0))</f>
        <v>1</v>
      </c>
      <c r="DF121" s="99">
        <f>IF(Model!DF51="",0,IF(ABS(Model!DF51-Scratch!DF51)&lt;1,1,0))</f>
        <v>1</v>
      </c>
      <c r="DG121" s="99">
        <f>IF(Model!DG51="",0,IF(ABS(Model!DG51-Scratch!DG51)&lt;1,1,0))</f>
        <v>1</v>
      </c>
      <c r="DH121" s="129" t="s">
        <v>591</v>
      </c>
      <c r="DI121" s="129" t="s">
        <v>591</v>
      </c>
      <c r="DJ121" s="99">
        <f>IF(Model!DJ51="",0,IF(ABS(Model!DJ51-Scratch!DJ51)&lt;1,1,0))</f>
        <v>1</v>
      </c>
      <c r="DK121" s="99">
        <f>IF(Model!DK51="",0,IF(ABS(Model!DK51-Scratch!DK51)&lt;1,1,0))</f>
        <v>1</v>
      </c>
      <c r="DL121" s="99">
        <f>IF(Model!DL51="",0,IF(ABS(Model!DL51-Scratch!DL51)&lt;1,1,0))</f>
        <v>1</v>
      </c>
      <c r="DM121" s="99">
        <f>IF(Model!DM51="",0,IF(ABS(Model!DM51-Scratch!DM51)&lt;1,1,0))</f>
        <v>1</v>
      </c>
      <c r="DN121" s="99">
        <f>IF(Model!DN51="",0,IF(ABS(Model!DN51-Scratch!DN51)&lt;1,1,0))</f>
        <v>1</v>
      </c>
      <c r="DO121" s="99">
        <f>IF(Model!DO51="",0,IF(ABS(Model!DO51-Scratch!DO51)&lt;1,1,0))</f>
        <v>1</v>
      </c>
      <c r="DP121" s="99">
        <f>IF(Model!DP51="",0,IF(ABS(Model!DP51-Scratch!DP51)&lt;1,1,0))</f>
        <v>1</v>
      </c>
      <c r="DQ121" s="99">
        <f>IF(Model!DQ51="",0,IF(ABS(Model!DQ51-Scratch!DQ51)&lt;1,1,0))</f>
        <v>1</v>
      </c>
      <c r="DR121" s="99">
        <f>IF(Model!DR51="",0,IF(ABS(Model!DR51-Scratch!DR51)&lt;1,1,0))</f>
        <v>1</v>
      </c>
      <c r="DS121" s="99">
        <f>IF(Model!DS51="",0,IF(ABS(Model!DS51-Scratch!DS51)&lt;1,1,0))</f>
        <v>1</v>
      </c>
      <c r="DT121" s="99">
        <f>IF(Model!DT51="",0,IF(ABS(Model!DT51-Scratch!DT51)&lt;1,1,0))</f>
        <v>1</v>
      </c>
      <c r="DU121" s="99">
        <f>IF(Model!DU51="",0,IF(ABS(Model!DU51-Scratch!DU51)&lt;1,1,0))</f>
        <v>1</v>
      </c>
      <c r="DV121" s="99">
        <f>IF(Model!DV51="",0,IF(ABS(Model!DV51-Scratch!DV51)&lt;1,1,0))</f>
        <v>1</v>
      </c>
      <c r="DW121" s="99">
        <f>IF(Model!DW51="",0,IF(ABS(Model!DW51-Scratch!DW51)&lt;1,1,0))</f>
        <v>1</v>
      </c>
      <c r="DX121" s="99">
        <f>IF(Model!DX51="",0,IF(ABS(Model!DX51-Scratch!DX51)&lt;1,1,0))</f>
        <v>1</v>
      </c>
      <c r="DY121" s="99">
        <f>IF(Model!DY51="",0,IF(ABS(Model!DY51-Scratch!DY51)&lt;1,1,0))</f>
        <v>1</v>
      </c>
      <c r="DZ121" s="99">
        <f>IF(Model!DZ51="",0,IF(ABS(Model!DZ51-Scratch!DZ51)&lt;1,1,0))</f>
        <v>1</v>
      </c>
      <c r="EA121" s="99">
        <f>IF(Model!EA51="",0,IF(ABS(Model!EA51-Scratch!EA51)&lt;1,1,0))</f>
        <v>1</v>
      </c>
      <c r="EB121" s="99">
        <f>IF(Model!EB51="",0,IF(ABS(Model!EB51-Scratch!EB51)&lt;1,1,0))</f>
        <v>1</v>
      </c>
      <c r="EC121" s="99">
        <f>IF(Model!EC51="",0,IF(ABS(Model!EC51-Scratch!EC51)&lt;1,1,0))</f>
        <v>1</v>
      </c>
      <c r="ED121" s="99">
        <f>IF(Model!ED51="",0,IF(ABS(Model!ED51-Scratch!ED51)&lt;1,1,0))</f>
        <v>1</v>
      </c>
      <c r="EE121" s="99">
        <f>IF(Model!EE51="",0,IF(ABS(Model!EE51-Scratch!EE51)&lt;1,1,0))</f>
        <v>1</v>
      </c>
      <c r="EF121" s="99">
        <f>IF(Model!EF51="",0,IF(ABS(Model!EF51-Scratch!EF51)&lt;1,1,0))</f>
        <v>1</v>
      </c>
      <c r="EG121" s="99">
        <f>IF(Model!EG51="",0,IF(ABS(Model!EG51-Scratch!EG51)&lt;1,1,0))</f>
        <v>1</v>
      </c>
      <c r="EH121" s="99">
        <f>IF(Model!EH51="",0,IF(ABS(Model!EH51-Scratch!EH51)&lt;1,1,0))</f>
        <v>1</v>
      </c>
      <c r="EI121" s="129" t="s">
        <v>591</v>
      </c>
      <c r="EJ121" s="129" t="s">
        <v>591</v>
      </c>
      <c r="EK121" s="99"/>
      <c r="EL121" s="99"/>
      <c r="EM121" s="99"/>
      <c r="EN121" s="99"/>
      <c r="EO121" s="99"/>
      <c r="EP121" s="99"/>
      <c r="EQ121" s="99"/>
      <c r="ER121" s="99"/>
      <c r="ES121" s="99"/>
      <c r="ET121" s="99"/>
      <c r="EU121" s="99"/>
      <c r="EV121" s="99"/>
      <c r="EW121" s="99"/>
      <c r="EX121" s="99"/>
      <c r="EY121" s="99"/>
      <c r="EZ121" s="99"/>
      <c r="FA121" s="99"/>
      <c r="FB121" s="99"/>
      <c r="FC121" s="99"/>
      <c r="FD121" s="99"/>
      <c r="FE121" s="99"/>
      <c r="FF121" s="99"/>
      <c r="FG121" s="99"/>
      <c r="FH121" s="99"/>
      <c r="FI121" s="99"/>
    </row>
    <row r="122" spans="2:165">
      <c r="B122" s="99">
        <f>IF(Model!B52="",0,IF(ABS(Model!B52-Scratch!B52)&lt;1,1,0))</f>
        <v>1</v>
      </c>
      <c r="C122" s="99">
        <f ca="1">IF(Model!C52="",0,IF(ABS(Model!C52-Scratch!C52)&lt;1,1,0))</f>
        <v>1</v>
      </c>
      <c r="D122" s="129" t="s">
        <v>591</v>
      </c>
      <c r="E122" s="99">
        <f>IF(Model!E52="",0,IF(ABS(Model!E52-Scratch!E52)&lt;1,1,0))</f>
        <v>1</v>
      </c>
      <c r="F122" s="99">
        <f>IF(Model!F52="",0,IF(ABS(Model!F52-Scratch!F52)&lt;1,1,0))</f>
        <v>1</v>
      </c>
      <c r="G122" s="99">
        <f>IF(Model!G52="",0,IF(ABS(Model!G52-Scratch!G52)&lt;1,1,0))</f>
        <v>1</v>
      </c>
      <c r="H122" s="99">
        <f>IF(Model!H52="",0,IF(ABS(Model!H52-Scratch!H52)&lt;1,1,0))</f>
        <v>1</v>
      </c>
      <c r="I122" s="99">
        <f>IF(Model!I52=Scratch!I52,1,0)</f>
        <v>1</v>
      </c>
      <c r="J122" s="129" t="s">
        <v>591</v>
      </c>
      <c r="K122" s="99">
        <f>IF(Model!K52="",0,IF(ABS(Model!K52-Scratch!K52)&lt;1,1,0))</f>
        <v>1</v>
      </c>
      <c r="L122" s="99">
        <f>IF(Model!L52=Scratch!L52,1,0)</f>
        <v>1</v>
      </c>
      <c r="M122" s="99">
        <f>IFERROR(IF(Model!M52=Scratch!M52,1,0),0)</f>
        <v>1</v>
      </c>
      <c r="N122" s="99">
        <f>IFERROR(IF(Model!N52=Scratch!N52,1,0),0)</f>
        <v>1</v>
      </c>
      <c r="O122" s="99">
        <f>IFERROR(IF(Model!O52=Scratch!O52,1,0),0)</f>
        <v>1</v>
      </c>
      <c r="P122" s="99">
        <f>IFERROR(IF(Model!P52=Scratch!P52,1,0),0)</f>
        <v>1</v>
      </c>
      <c r="Q122" s="129" t="s">
        <v>591</v>
      </c>
      <c r="R122" s="99">
        <f>IF(Model!R52="",0,IF(ABS(Model!R52-Scratch!R52)&lt;1,1,0))</f>
        <v>1</v>
      </c>
      <c r="S122" s="99">
        <f>IF(Model!S52="",0,IF(ABS(Model!S52-Scratch!S52)&lt;1,1,0))</f>
        <v>1</v>
      </c>
      <c r="T122" s="99">
        <f>IF(Model!T52="",0,IF(ABS(Model!T52-Scratch!T52)&lt;1,1,0))</f>
        <v>1</v>
      </c>
      <c r="U122" s="99">
        <f>IF(Model!U52="",0,IF(ABS(Model!U52-Scratch!U52)&lt;1,1,0))</f>
        <v>1</v>
      </c>
      <c r="V122" s="99">
        <f>IF(Model!V52="",0,IF(ABS(Model!V52-Scratch!V52)&lt;1,1,0))</f>
        <v>1</v>
      </c>
      <c r="W122" s="129" t="s">
        <v>591</v>
      </c>
      <c r="X122" s="99">
        <f>IF(Model!X52="",0,IF(ABS(Model!X52-Scratch!X52)&lt;1,1,0))</f>
        <v>1</v>
      </c>
      <c r="Y122" s="99">
        <f>IF(Model!Y52="",0,IF(ABS(Model!Y52-Scratch!Y52)&lt;1,1,0))</f>
        <v>1</v>
      </c>
      <c r="Z122" s="99">
        <f>IF(Model!Z52="",0,IF(ABS(Model!Z52-Scratch!Z52)&lt;1,1,0))</f>
        <v>1</v>
      </c>
      <c r="AA122" s="99">
        <f>IF(Model!AA52="",0,IF(ABS(Model!AA52-Scratch!AA52)&lt;1,1,0))</f>
        <v>1</v>
      </c>
      <c r="AB122" s="99">
        <f>IF(Model!AB52="",0,IF(ABS(Model!AB52-Scratch!AB52)&lt;1,1,0))</f>
        <v>1</v>
      </c>
      <c r="AC122" s="129" t="s">
        <v>591</v>
      </c>
      <c r="AD122" s="129" t="s">
        <v>591</v>
      </c>
      <c r="AE122" s="99">
        <f>IF(Model!AE52="",0,IF(ABS(Model!AE52-Scratch!AE52)&lt;1,1,0))</f>
        <v>1</v>
      </c>
      <c r="AF122" s="99">
        <f>IF(Model!AF52="",0,IF(ABS(Model!AF52-Scratch!AF52)&lt;1,1,0))</f>
        <v>1</v>
      </c>
      <c r="AG122" s="99">
        <f>IF(Model!AG52="",0,IF(ABS(Model!AG52-Scratch!AG52)&lt;1,1,0))</f>
        <v>1</v>
      </c>
      <c r="AH122" s="99">
        <f>IF(Model!AH52="",0,IF(ABS(Model!AH52-Scratch!AH52)&lt;1,1,0))</f>
        <v>1</v>
      </c>
      <c r="AI122" s="99">
        <f>IF(Model!AI52="",0,IF(ABS(Model!AI52-Scratch!AI52)&lt;1,1,0))</f>
        <v>1</v>
      </c>
      <c r="AJ122" s="99">
        <f>IF(Model!AJ52="",0,IF(ABS(Model!AJ52-Scratch!AJ52)&lt;1,1,0))</f>
        <v>1</v>
      </c>
      <c r="AK122" s="99">
        <f>IF(Model!AK52="",0,IF(ABS(Model!AK52-Scratch!AK52)&lt;1,1,0))</f>
        <v>1</v>
      </c>
      <c r="AL122" s="99">
        <f>IF(Model!AL52="",0,IF(ABS(Model!AL52-Scratch!AL52)&lt;1,1,0))</f>
        <v>1</v>
      </c>
      <c r="AM122" s="99">
        <f>IF(Model!AM52="",0,IF(ABS(Model!AM52-Scratch!AM52)&lt;1,1,0))</f>
        <v>1</v>
      </c>
      <c r="AN122" s="99">
        <f>IF(Model!AN52="",0,IF(ABS(Model!AN52-Scratch!AN52)&lt;1,1,0))</f>
        <v>1</v>
      </c>
      <c r="AO122" s="99">
        <f>IF(Model!AO52="",0,IF(ABS(Model!AO52-Scratch!AO52)&lt;1,1,0))</f>
        <v>1</v>
      </c>
      <c r="AP122" s="99">
        <f>IF(Model!AP52="",0,IF(ABS(Model!AP52-Scratch!AP52)&lt;1,1,0))</f>
        <v>1</v>
      </c>
      <c r="AQ122" s="99">
        <f>IF(Model!AQ52="",0,IF(ABS(Model!AQ52-Scratch!AQ52)&lt;1,1,0))</f>
        <v>1</v>
      </c>
      <c r="AR122" s="99">
        <f>IF(Model!AR52="",0,IF(ABS(Model!AR52-Scratch!AR52)&lt;1,1,0))</f>
        <v>1</v>
      </c>
      <c r="AS122" s="99">
        <f>IF(Model!AS52="",0,IF(ABS(Model!AS52-Scratch!AS52)&lt;1,1,0))</f>
        <v>1</v>
      </c>
      <c r="AT122" s="99">
        <f>IF(Model!AT52="",0,IF(ABS(Model!AT52-Scratch!AT52)&lt;1,1,0))</f>
        <v>1</v>
      </c>
      <c r="AU122" s="99">
        <f>IF(Model!AU52="",0,IF(ABS(Model!AU52-Scratch!AU52)&lt;1,1,0))</f>
        <v>1</v>
      </c>
      <c r="AV122" s="99">
        <f>IF(Model!AV52="",0,IF(ABS(Model!AV52-Scratch!AV52)&lt;1,1,0))</f>
        <v>1</v>
      </c>
      <c r="AW122" s="99">
        <f>IF(Model!AW52="",0,IF(ABS(Model!AW52-Scratch!AW52)&lt;1,1,0))</f>
        <v>1</v>
      </c>
      <c r="AX122" s="99">
        <f>IF(Model!AX52="",0,IF(ABS(Model!AX52-Scratch!AX52)&lt;1,1,0))</f>
        <v>1</v>
      </c>
      <c r="AY122" s="99">
        <f>IF(Model!AY52="",0,IF(ABS(Model!AY52-Scratch!AY52)&lt;1,1,0))</f>
        <v>1</v>
      </c>
      <c r="AZ122" s="99">
        <f>IF(Model!AZ52="",0,IF(ABS(Model!AZ52-Scratch!AZ52)&lt;1,1,0))</f>
        <v>1</v>
      </c>
      <c r="BA122" s="99">
        <f>IF(Model!BA52="",0,IF(ABS(Model!BA52-Scratch!BA52)&lt;1,1,0))</f>
        <v>1</v>
      </c>
      <c r="BB122" s="99">
        <f>IF(Model!BB52="",0,IF(ABS(Model!BB52-Scratch!BB52)&lt;1,1,0))</f>
        <v>1</v>
      </c>
      <c r="BC122" s="99">
        <f>IF(Model!BC52="",0,IF(ABS(Model!BC52-Scratch!BC52)&lt;1,1,0))</f>
        <v>1</v>
      </c>
      <c r="BD122" s="99">
        <f>IF(Model!BD52="",0,IF(ABS(Model!BD52-Scratch!BD52)&lt;1,1,0))</f>
        <v>0</v>
      </c>
      <c r="BE122" s="99">
        <f>IF(Model!BE52="",0,IF(ABS(Model!BE52-Scratch!BE52)&lt;1,1,0))</f>
        <v>1</v>
      </c>
      <c r="BF122" s="129" t="s">
        <v>591</v>
      </c>
      <c r="BG122" s="129" t="s">
        <v>591</v>
      </c>
      <c r="BH122" s="99">
        <f>IF(Model!BH52="",0,IF(ABS(Model!BH52-Scratch!BH52)&lt;1,1,0))</f>
        <v>1</v>
      </c>
      <c r="BI122" s="99">
        <f>IF(Model!BI52="",0,IF(ABS(Model!BI52-Scratch!BI52)&lt;1,1,0))</f>
        <v>1</v>
      </c>
      <c r="BJ122" s="99">
        <f>IF(Model!BJ52="",0,IF(ABS(Model!BJ52-Scratch!BJ52)&lt;1,1,0))</f>
        <v>1</v>
      </c>
      <c r="BK122" s="99">
        <f>IF(Model!BK52="",0,IF(ABS(Model!BK52-Scratch!BK52)&lt;1,1,0))</f>
        <v>1</v>
      </c>
      <c r="BL122" s="99">
        <f>IF(Model!BL52="",0,IF(ABS(Model!BL52-Scratch!BL52)&lt;1,1,0))</f>
        <v>1</v>
      </c>
      <c r="BM122" s="99">
        <f>IF(Model!BM52="",0,IF(ABS(Model!BM52-Scratch!BM52)&lt;1,1,0))</f>
        <v>1</v>
      </c>
      <c r="BN122" s="99">
        <f>IF(Model!BN52="",0,IF(ABS(Model!BN52-Scratch!BN52)&lt;1,1,0))</f>
        <v>1</v>
      </c>
      <c r="BO122" s="99">
        <f>IF(Model!BO52="",0,IF(ABS(Model!BO52-Scratch!BO52)&lt;1,1,0))</f>
        <v>1</v>
      </c>
      <c r="BP122" s="99">
        <f>IF(Model!BP52="",0,IF(ABS(Model!BP52-Scratch!BP52)&lt;1,1,0))</f>
        <v>1</v>
      </c>
      <c r="BQ122" s="99">
        <f>IF(Model!BQ52="",0,IF(ABS(Model!BQ52-Scratch!BQ52)&lt;1,1,0))</f>
        <v>1</v>
      </c>
      <c r="BR122" s="99">
        <f>IF(Model!BR52="",0,IF(ABS(Model!BR52-Scratch!BR52)&lt;1,1,0))</f>
        <v>1</v>
      </c>
      <c r="BS122" s="99">
        <f>IF(Model!BS52="",0,IF(ABS(Model!BS52-Scratch!BS52)&lt;1,1,0))</f>
        <v>1</v>
      </c>
      <c r="BT122" s="99">
        <f>IF(Model!BT52="",0,IF(ABS(Model!BT52-Scratch!BT52)&lt;1,1,0))</f>
        <v>1</v>
      </c>
      <c r="BU122" s="99">
        <f>IF(Model!BU52="",0,IF(ABS(Model!BU52-Scratch!BU52)&lt;1,1,0))</f>
        <v>1</v>
      </c>
      <c r="BV122" s="99">
        <f>IF(Model!BV52="",0,IF(ABS(Model!BV52-Scratch!BV52)&lt;1,1,0))</f>
        <v>1</v>
      </c>
      <c r="BW122" s="99">
        <f>IF(Model!BW52="",0,IF(ABS(Model!BW52-Scratch!BW52)&lt;1,1,0))</f>
        <v>1</v>
      </c>
      <c r="BX122" s="99">
        <f>IF(Model!BX52="",0,IF(ABS(Model!BX52-Scratch!BX52)&lt;1,1,0))</f>
        <v>1</v>
      </c>
      <c r="BY122" s="99">
        <f>IF(Model!BY52="",0,IF(ABS(Model!BY52-Scratch!BY52)&lt;1,1,0))</f>
        <v>1</v>
      </c>
      <c r="BZ122" s="99">
        <f>IF(Model!BZ52="",0,IF(ABS(Model!BZ52-Scratch!BZ52)&lt;1,1,0))</f>
        <v>1</v>
      </c>
      <c r="CA122" s="99">
        <f>IF(Model!CA52="",0,IF(ABS(Model!CA52-Scratch!CA52)&lt;1,1,0))</f>
        <v>1</v>
      </c>
      <c r="CB122" s="99">
        <f>IF(Model!CB52="",0,IF(ABS(Model!CB52-Scratch!CB52)&lt;1,1,0))</f>
        <v>1</v>
      </c>
      <c r="CC122" s="99">
        <f>IF(Model!CC52="",0,IF(ABS(Model!CC52-Scratch!CC52)&lt;1,1,0))</f>
        <v>1</v>
      </c>
      <c r="CD122" s="99">
        <f>IF(Model!CD52="",0,IF(ABS(Model!CD52-Scratch!CD52)&lt;1,1,0))</f>
        <v>1</v>
      </c>
      <c r="CE122" s="99">
        <f>IF(Model!CE52="",0,IF(ABS(Model!CE52-Scratch!CE52)&lt;1,1,0))</f>
        <v>1</v>
      </c>
      <c r="CF122" s="99">
        <f>IF(Model!CF52="",0,IF(ABS(Model!CF52-Scratch!CF52)&lt;1,1,0))</f>
        <v>1</v>
      </c>
      <c r="CG122" s="129" t="s">
        <v>591</v>
      </c>
      <c r="CH122" s="129" t="s">
        <v>591</v>
      </c>
      <c r="CI122" s="99">
        <f>IF(Model!CI52="",0,IF(ABS(Model!CI52-Scratch!CI52)&lt;1,1,0))</f>
        <v>1</v>
      </c>
      <c r="CJ122" s="99">
        <f>IF(Model!CJ52="",0,IF(ABS(Model!CJ52-Scratch!CJ52)&lt;1,1,0))</f>
        <v>1</v>
      </c>
      <c r="CK122" s="99">
        <f>IF(Model!CK52="",0,IF(ABS(Model!CK52-Scratch!CK52)&lt;1,1,0))</f>
        <v>1</v>
      </c>
      <c r="CL122" s="99">
        <f>IF(Model!CL52="",0,IF(ABS(Model!CL52-Scratch!CL52)&lt;1,1,0))</f>
        <v>1</v>
      </c>
      <c r="CM122" s="99">
        <f>IF(Model!CM52="",0,IF(ABS(Model!CM52-Scratch!CM52)&lt;1,1,0))</f>
        <v>1</v>
      </c>
      <c r="CN122" s="99">
        <f>IF(Model!CN52="",0,IF(ABS(Model!CN52-Scratch!CN52)&lt;1,1,0))</f>
        <v>1</v>
      </c>
      <c r="CO122" s="99">
        <f>IF(Model!CO52="",0,IF(ABS(Model!CO52-Scratch!CO52)&lt;1,1,0))</f>
        <v>1</v>
      </c>
      <c r="CP122" s="99">
        <f>IF(Model!CP52="",0,IF(ABS(Model!CP52-Scratch!CP52)&lt;1,1,0))</f>
        <v>1</v>
      </c>
      <c r="CQ122" s="99">
        <f>IF(Model!CQ52="",0,IF(ABS(Model!CQ52-Scratch!CQ52)&lt;1,1,0))</f>
        <v>1</v>
      </c>
      <c r="CR122" s="99">
        <f>IF(Model!CR52="",0,IF(ABS(Model!CR52-Scratch!CR52)&lt;1,1,0))</f>
        <v>1</v>
      </c>
      <c r="CS122" s="99">
        <f>IF(Model!CS52="",0,IF(ABS(Model!CS52-Scratch!CS52)&lt;1,1,0))</f>
        <v>1</v>
      </c>
      <c r="CT122" s="99">
        <f>IF(Model!CT52="",0,IF(ABS(Model!CT52-Scratch!CT52)&lt;1,1,0))</f>
        <v>1</v>
      </c>
      <c r="CU122" s="99">
        <f>IF(Model!CU52="",0,IF(ABS(Model!CU52-Scratch!CU52)&lt;1,1,0))</f>
        <v>1</v>
      </c>
      <c r="CV122" s="99">
        <f>IF(Model!CV52="",0,IF(ABS(Model!CV52-Scratch!CV52)&lt;1,1,0))</f>
        <v>1</v>
      </c>
      <c r="CW122" s="99">
        <f>IF(Model!CW52="",0,IF(ABS(Model!CW52-Scratch!CW52)&lt;1,1,0))</f>
        <v>1</v>
      </c>
      <c r="CX122" s="99">
        <f>IF(Model!CX52="",0,IF(ABS(Model!CX52-Scratch!CX52)&lt;1,1,0))</f>
        <v>1</v>
      </c>
      <c r="CY122" s="99">
        <f>IF(Model!CY52="",0,IF(ABS(Model!CY52-Scratch!CY52)&lt;1,1,0))</f>
        <v>1</v>
      </c>
      <c r="CZ122" s="99">
        <f>IF(Model!CZ52="",0,IF(ABS(Model!CZ52-Scratch!CZ52)&lt;1,1,0))</f>
        <v>1</v>
      </c>
      <c r="DA122" s="99">
        <f>IF(Model!DA52="",0,IF(ABS(Model!DA52-Scratch!DA52)&lt;1,1,0))</f>
        <v>1</v>
      </c>
      <c r="DB122" s="99">
        <f>IF(Model!DB52="",0,IF(ABS(Model!DB52-Scratch!DB52)&lt;1,1,0))</f>
        <v>1</v>
      </c>
      <c r="DC122" s="99">
        <f>IF(Model!DC52="",0,IF(ABS(Model!DC52-Scratch!DC52)&lt;1,1,0))</f>
        <v>1</v>
      </c>
      <c r="DD122" s="99">
        <f>IF(Model!DD52="",0,IF(ABS(Model!DD52-Scratch!DD52)&lt;1,1,0))</f>
        <v>1</v>
      </c>
      <c r="DE122" s="99">
        <f>IF(Model!DE52="",0,IF(ABS(Model!DE52-Scratch!DE52)&lt;1,1,0))</f>
        <v>1</v>
      </c>
      <c r="DF122" s="99">
        <f>IF(Model!DF52="",0,IF(ABS(Model!DF52-Scratch!DF52)&lt;1,1,0))</f>
        <v>1</v>
      </c>
      <c r="DG122" s="99">
        <f>IF(Model!DG52="",0,IF(ABS(Model!DG52-Scratch!DG52)&lt;1,1,0))</f>
        <v>1</v>
      </c>
      <c r="DH122" s="129" t="s">
        <v>591</v>
      </c>
      <c r="DI122" s="129" t="s">
        <v>591</v>
      </c>
      <c r="DJ122" s="99">
        <f>IF(Model!DJ52="",0,IF(ABS(Model!DJ52-Scratch!DJ52)&lt;1,1,0))</f>
        <v>1</v>
      </c>
      <c r="DK122" s="99">
        <f>IF(Model!DK52="",0,IF(ABS(Model!DK52-Scratch!DK52)&lt;1,1,0))</f>
        <v>1</v>
      </c>
      <c r="DL122" s="99">
        <f>IF(Model!DL52="",0,IF(ABS(Model!DL52-Scratch!DL52)&lt;1,1,0))</f>
        <v>1</v>
      </c>
      <c r="DM122" s="99">
        <f>IF(Model!DM52="",0,IF(ABS(Model!DM52-Scratch!DM52)&lt;1,1,0))</f>
        <v>1</v>
      </c>
      <c r="DN122" s="99">
        <f>IF(Model!DN52="",0,IF(ABS(Model!DN52-Scratch!DN52)&lt;1,1,0))</f>
        <v>1</v>
      </c>
      <c r="DO122" s="99">
        <f>IF(Model!DO52="",0,IF(ABS(Model!DO52-Scratch!DO52)&lt;1,1,0))</f>
        <v>1</v>
      </c>
      <c r="DP122" s="99">
        <f>IF(Model!DP52="",0,IF(ABS(Model!DP52-Scratch!DP52)&lt;1,1,0))</f>
        <v>1</v>
      </c>
      <c r="DQ122" s="99">
        <f>IF(Model!DQ52="",0,IF(ABS(Model!DQ52-Scratch!DQ52)&lt;1,1,0))</f>
        <v>1</v>
      </c>
      <c r="DR122" s="99">
        <f>IF(Model!DR52="",0,IF(ABS(Model!DR52-Scratch!DR52)&lt;1,1,0))</f>
        <v>1</v>
      </c>
      <c r="DS122" s="99">
        <f>IF(Model!DS52="",0,IF(ABS(Model!DS52-Scratch!DS52)&lt;1,1,0))</f>
        <v>1</v>
      </c>
      <c r="DT122" s="99">
        <f>IF(Model!DT52="",0,IF(ABS(Model!DT52-Scratch!DT52)&lt;1,1,0))</f>
        <v>1</v>
      </c>
      <c r="DU122" s="99">
        <f>IF(Model!DU52="",0,IF(ABS(Model!DU52-Scratch!DU52)&lt;1,1,0))</f>
        <v>1</v>
      </c>
      <c r="DV122" s="99">
        <f>IF(Model!DV52="",0,IF(ABS(Model!DV52-Scratch!DV52)&lt;1,1,0))</f>
        <v>1</v>
      </c>
      <c r="DW122" s="99">
        <f>IF(Model!DW52="",0,IF(ABS(Model!DW52-Scratch!DW52)&lt;1,1,0))</f>
        <v>1</v>
      </c>
      <c r="DX122" s="99">
        <f>IF(Model!DX52="",0,IF(ABS(Model!DX52-Scratch!DX52)&lt;1,1,0))</f>
        <v>1</v>
      </c>
      <c r="DY122" s="99">
        <f>IF(Model!DY52="",0,IF(ABS(Model!DY52-Scratch!DY52)&lt;1,1,0))</f>
        <v>1</v>
      </c>
      <c r="DZ122" s="99">
        <f>IF(Model!DZ52="",0,IF(ABS(Model!DZ52-Scratch!DZ52)&lt;1,1,0))</f>
        <v>1</v>
      </c>
      <c r="EA122" s="99">
        <f>IF(Model!EA52="",0,IF(ABS(Model!EA52-Scratch!EA52)&lt;1,1,0))</f>
        <v>1</v>
      </c>
      <c r="EB122" s="99">
        <f>IF(Model!EB52="",0,IF(ABS(Model!EB52-Scratch!EB52)&lt;1,1,0))</f>
        <v>1</v>
      </c>
      <c r="EC122" s="99">
        <f>IF(Model!EC52="",0,IF(ABS(Model!EC52-Scratch!EC52)&lt;1,1,0))</f>
        <v>1</v>
      </c>
      <c r="ED122" s="99">
        <f>IF(Model!ED52="",0,IF(ABS(Model!ED52-Scratch!ED52)&lt;1,1,0))</f>
        <v>1</v>
      </c>
      <c r="EE122" s="99">
        <f>IF(Model!EE52="",0,IF(ABS(Model!EE52-Scratch!EE52)&lt;1,1,0))</f>
        <v>1</v>
      </c>
      <c r="EF122" s="99">
        <f>IF(Model!EF52="",0,IF(ABS(Model!EF52-Scratch!EF52)&lt;1,1,0))</f>
        <v>1</v>
      </c>
      <c r="EG122" s="99">
        <f>IF(Model!EG52="",0,IF(ABS(Model!EG52-Scratch!EG52)&lt;1,1,0))</f>
        <v>1</v>
      </c>
      <c r="EH122" s="99">
        <f>IF(Model!EH52="",0,IF(ABS(Model!EH52-Scratch!EH52)&lt;1,1,0))</f>
        <v>1</v>
      </c>
      <c r="EI122" s="129" t="s">
        <v>591</v>
      </c>
      <c r="EJ122" s="129" t="s">
        <v>591</v>
      </c>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c r="FH122" s="99"/>
      <c r="FI122" s="99"/>
    </row>
    <row r="123" spans="2:165">
      <c r="B123" s="99">
        <f>IF(Model!B53="",0,IF(ABS(Model!B53-Scratch!B53)&lt;1,1,0))</f>
        <v>1</v>
      </c>
      <c r="C123" s="99">
        <f ca="1">IF(Model!C53="",0,IF(ABS(Model!C53-Scratch!C53)&lt;1,1,0))</f>
        <v>1</v>
      </c>
      <c r="D123" s="129" t="s">
        <v>591</v>
      </c>
      <c r="E123" s="99">
        <f>IF(Model!E53="",0,IF(ABS(Model!E53-Scratch!E53)&lt;1,1,0))</f>
        <v>1</v>
      </c>
      <c r="F123" s="99">
        <f>IF(Model!F53="",0,IF(ABS(Model!F53-Scratch!F53)&lt;1,1,0))</f>
        <v>1</v>
      </c>
      <c r="G123" s="99">
        <f>IF(Model!G53="",0,IF(ABS(Model!G53-Scratch!G53)&lt;1,1,0))</f>
        <v>1</v>
      </c>
      <c r="H123" s="99">
        <f>IF(Model!H53="",0,IF(ABS(Model!H53-Scratch!H53)&lt;1,1,0))</f>
        <v>1</v>
      </c>
      <c r="I123" s="99">
        <f>IF(Model!I53=Scratch!I53,1,0)</f>
        <v>1</v>
      </c>
      <c r="J123" s="129" t="s">
        <v>591</v>
      </c>
      <c r="K123" s="99">
        <f>IF(Model!K53="",0,IF(ABS(Model!K53-Scratch!K53)&lt;1,1,0))</f>
        <v>1</v>
      </c>
      <c r="L123" s="99">
        <f>IF(Model!L53=Scratch!L53,1,0)</f>
        <v>1</v>
      </c>
      <c r="M123" s="99">
        <f>IFERROR(IF(Model!M53=Scratch!M53,1,0),0)</f>
        <v>1</v>
      </c>
      <c r="N123" s="99">
        <f>IFERROR(IF(Model!N53=Scratch!N53,1,0),0)</f>
        <v>1</v>
      </c>
      <c r="O123" s="99">
        <f>IFERROR(IF(Model!O53=Scratch!O53,1,0),0)</f>
        <v>1</v>
      </c>
      <c r="P123" s="99">
        <f>IFERROR(IF(Model!P53=Scratch!P53,1,0),0)</f>
        <v>1</v>
      </c>
      <c r="Q123" s="129" t="s">
        <v>591</v>
      </c>
      <c r="R123" s="99">
        <f>IF(Model!R53="",0,IF(ABS(Model!R53-Scratch!R53)&lt;1,1,0))</f>
        <v>1</v>
      </c>
      <c r="S123" s="99">
        <f>IF(Model!S53="",0,IF(ABS(Model!S53-Scratch!S53)&lt;1,1,0))</f>
        <v>1</v>
      </c>
      <c r="T123" s="99">
        <f>IF(Model!T53="",0,IF(ABS(Model!T53-Scratch!T53)&lt;1,1,0))</f>
        <v>1</v>
      </c>
      <c r="U123" s="99">
        <f>IF(Model!U53="",0,IF(ABS(Model!U53-Scratch!U53)&lt;1,1,0))</f>
        <v>1</v>
      </c>
      <c r="V123" s="99">
        <f>IF(Model!V53="",0,IF(ABS(Model!V53-Scratch!V53)&lt;1,1,0))</f>
        <v>1</v>
      </c>
      <c r="W123" s="129" t="s">
        <v>591</v>
      </c>
      <c r="X123" s="99">
        <f>IF(Model!X53="",0,IF(ABS(Model!X53-Scratch!X53)&lt;1,1,0))</f>
        <v>1</v>
      </c>
      <c r="Y123" s="99">
        <f>IF(Model!Y53="",0,IF(ABS(Model!Y53-Scratch!Y53)&lt;1,1,0))</f>
        <v>1</v>
      </c>
      <c r="Z123" s="99">
        <f>IF(Model!Z53="",0,IF(ABS(Model!Z53-Scratch!Z53)&lt;1,1,0))</f>
        <v>1</v>
      </c>
      <c r="AA123" s="99">
        <f>IF(Model!AA53="",0,IF(ABS(Model!AA53-Scratch!AA53)&lt;1,1,0))</f>
        <v>1</v>
      </c>
      <c r="AB123" s="99">
        <f>IF(Model!AB53="",0,IF(ABS(Model!AB53-Scratch!AB53)&lt;1,1,0))</f>
        <v>1</v>
      </c>
      <c r="AC123" s="129" t="s">
        <v>591</v>
      </c>
      <c r="AD123" s="129" t="s">
        <v>591</v>
      </c>
      <c r="AE123" s="99">
        <f>IF(Model!AE53="",0,IF(ABS(Model!AE53-Scratch!AE53)&lt;1,1,0))</f>
        <v>1</v>
      </c>
      <c r="AF123" s="99">
        <f>IF(Model!AF53="",0,IF(ABS(Model!AF53-Scratch!AF53)&lt;1,1,0))</f>
        <v>1</v>
      </c>
      <c r="AG123" s="99">
        <f>IF(Model!AG53="",0,IF(ABS(Model!AG53-Scratch!AG53)&lt;1,1,0))</f>
        <v>1</v>
      </c>
      <c r="AH123" s="99">
        <f>IF(Model!AH53="",0,IF(ABS(Model!AH53-Scratch!AH53)&lt;1,1,0))</f>
        <v>1</v>
      </c>
      <c r="AI123" s="99">
        <f>IF(Model!AI53="",0,IF(ABS(Model!AI53-Scratch!AI53)&lt;1,1,0))</f>
        <v>1</v>
      </c>
      <c r="AJ123" s="99">
        <f>IF(Model!AJ53="",0,IF(ABS(Model!AJ53-Scratch!AJ53)&lt;1,1,0))</f>
        <v>1</v>
      </c>
      <c r="AK123" s="99">
        <f>IF(Model!AK53="",0,IF(ABS(Model!AK53-Scratch!AK53)&lt;1,1,0))</f>
        <v>1</v>
      </c>
      <c r="AL123" s="99">
        <f>IF(Model!AL53="",0,IF(ABS(Model!AL53-Scratch!AL53)&lt;1,1,0))</f>
        <v>1</v>
      </c>
      <c r="AM123" s="99">
        <f>IF(Model!AM53="",0,IF(ABS(Model!AM53-Scratch!AM53)&lt;1,1,0))</f>
        <v>1</v>
      </c>
      <c r="AN123" s="99">
        <f>IF(Model!AN53="",0,IF(ABS(Model!AN53-Scratch!AN53)&lt;1,1,0))</f>
        <v>1</v>
      </c>
      <c r="AO123" s="99">
        <f>IF(Model!AO53="",0,IF(ABS(Model!AO53-Scratch!AO53)&lt;1,1,0))</f>
        <v>1</v>
      </c>
      <c r="AP123" s="99">
        <f>IF(Model!AP53="",0,IF(ABS(Model!AP53-Scratch!AP53)&lt;1,1,0))</f>
        <v>1</v>
      </c>
      <c r="AQ123" s="99">
        <f>IF(Model!AQ53="",0,IF(ABS(Model!AQ53-Scratch!AQ53)&lt;1,1,0))</f>
        <v>1</v>
      </c>
      <c r="AR123" s="99">
        <f>IF(Model!AR53="",0,IF(ABS(Model!AR53-Scratch!AR53)&lt;1,1,0))</f>
        <v>1</v>
      </c>
      <c r="AS123" s="99">
        <f>IF(Model!AS53="",0,IF(ABS(Model!AS53-Scratch!AS53)&lt;1,1,0))</f>
        <v>1</v>
      </c>
      <c r="AT123" s="99">
        <f>IF(Model!AT53="",0,IF(ABS(Model!AT53-Scratch!AT53)&lt;1,1,0))</f>
        <v>1</v>
      </c>
      <c r="AU123" s="99">
        <f>IF(Model!AU53="",0,IF(ABS(Model!AU53-Scratch!AU53)&lt;1,1,0))</f>
        <v>1</v>
      </c>
      <c r="AV123" s="99">
        <f>IF(Model!AV53="",0,IF(ABS(Model!AV53-Scratch!AV53)&lt;1,1,0))</f>
        <v>1</v>
      </c>
      <c r="AW123" s="99">
        <f>IF(Model!AW53="",0,IF(ABS(Model!AW53-Scratch!AW53)&lt;1,1,0))</f>
        <v>1</v>
      </c>
      <c r="AX123" s="99">
        <f>IF(Model!AX53="",0,IF(ABS(Model!AX53-Scratch!AX53)&lt;1,1,0))</f>
        <v>1</v>
      </c>
      <c r="AY123" s="99">
        <f>IF(Model!AY53="",0,IF(ABS(Model!AY53-Scratch!AY53)&lt;1,1,0))</f>
        <v>1</v>
      </c>
      <c r="AZ123" s="99">
        <f>IF(Model!AZ53="",0,IF(ABS(Model!AZ53-Scratch!AZ53)&lt;1,1,0))</f>
        <v>1</v>
      </c>
      <c r="BA123" s="99">
        <f>IF(Model!BA53="",0,IF(ABS(Model!BA53-Scratch!BA53)&lt;1,1,0))</f>
        <v>1</v>
      </c>
      <c r="BB123" s="99">
        <f>IF(Model!BB53="",0,IF(ABS(Model!BB53-Scratch!BB53)&lt;1,1,0))</f>
        <v>1</v>
      </c>
      <c r="BC123" s="99">
        <f>IF(Model!BC53="",0,IF(ABS(Model!BC53-Scratch!BC53)&lt;1,1,0))</f>
        <v>1</v>
      </c>
      <c r="BD123" s="99">
        <f>IF(Model!BD53="",0,IF(ABS(Model!BD53-Scratch!BD53)&lt;1,1,0))</f>
        <v>0</v>
      </c>
      <c r="BE123" s="99">
        <f>IF(Model!BE53="",0,IF(ABS(Model!BE53-Scratch!BE53)&lt;1,1,0))</f>
        <v>1</v>
      </c>
      <c r="BF123" s="129" t="s">
        <v>591</v>
      </c>
      <c r="BG123" s="129" t="s">
        <v>591</v>
      </c>
      <c r="BH123" s="99">
        <f>IF(Model!BH53="",0,IF(ABS(Model!BH53-Scratch!BH53)&lt;1,1,0))</f>
        <v>1</v>
      </c>
      <c r="BI123" s="99">
        <f>IF(Model!BI53="",0,IF(ABS(Model!BI53-Scratch!BI53)&lt;1,1,0))</f>
        <v>1</v>
      </c>
      <c r="BJ123" s="99">
        <f>IF(Model!BJ53="",0,IF(ABS(Model!BJ53-Scratch!BJ53)&lt;1,1,0))</f>
        <v>1</v>
      </c>
      <c r="BK123" s="99">
        <f>IF(Model!BK53="",0,IF(ABS(Model!BK53-Scratch!BK53)&lt;1,1,0))</f>
        <v>1</v>
      </c>
      <c r="BL123" s="99">
        <f>IF(Model!BL53="",0,IF(ABS(Model!BL53-Scratch!BL53)&lt;1,1,0))</f>
        <v>1</v>
      </c>
      <c r="BM123" s="99">
        <f>IF(Model!BM53="",0,IF(ABS(Model!BM53-Scratch!BM53)&lt;1,1,0))</f>
        <v>1</v>
      </c>
      <c r="BN123" s="99">
        <f>IF(Model!BN53="",0,IF(ABS(Model!BN53-Scratch!BN53)&lt;1,1,0))</f>
        <v>1</v>
      </c>
      <c r="BO123" s="99">
        <f>IF(Model!BO53="",0,IF(ABS(Model!BO53-Scratch!BO53)&lt;1,1,0))</f>
        <v>1</v>
      </c>
      <c r="BP123" s="99">
        <f>IF(Model!BP53="",0,IF(ABS(Model!BP53-Scratch!BP53)&lt;1,1,0))</f>
        <v>1</v>
      </c>
      <c r="BQ123" s="99">
        <f>IF(Model!BQ53="",0,IF(ABS(Model!BQ53-Scratch!BQ53)&lt;1,1,0))</f>
        <v>1</v>
      </c>
      <c r="BR123" s="99">
        <f>IF(Model!BR53="",0,IF(ABS(Model!BR53-Scratch!BR53)&lt;1,1,0))</f>
        <v>1</v>
      </c>
      <c r="BS123" s="99">
        <f>IF(Model!BS53="",0,IF(ABS(Model!BS53-Scratch!BS53)&lt;1,1,0))</f>
        <v>1</v>
      </c>
      <c r="BT123" s="99">
        <f>IF(Model!BT53="",0,IF(ABS(Model!BT53-Scratch!BT53)&lt;1,1,0))</f>
        <v>1</v>
      </c>
      <c r="BU123" s="99">
        <f>IF(Model!BU53="",0,IF(ABS(Model!BU53-Scratch!BU53)&lt;1,1,0))</f>
        <v>1</v>
      </c>
      <c r="BV123" s="99">
        <f>IF(Model!BV53="",0,IF(ABS(Model!BV53-Scratch!BV53)&lt;1,1,0))</f>
        <v>1</v>
      </c>
      <c r="BW123" s="99">
        <f>IF(Model!BW53="",0,IF(ABS(Model!BW53-Scratch!BW53)&lt;1,1,0))</f>
        <v>1</v>
      </c>
      <c r="BX123" s="99">
        <f>IF(Model!BX53="",0,IF(ABS(Model!BX53-Scratch!BX53)&lt;1,1,0))</f>
        <v>1</v>
      </c>
      <c r="BY123" s="99">
        <f>IF(Model!BY53="",0,IF(ABS(Model!BY53-Scratch!BY53)&lt;1,1,0))</f>
        <v>1</v>
      </c>
      <c r="BZ123" s="99">
        <f>IF(Model!BZ53="",0,IF(ABS(Model!BZ53-Scratch!BZ53)&lt;1,1,0))</f>
        <v>1</v>
      </c>
      <c r="CA123" s="99">
        <f>IF(Model!CA53="",0,IF(ABS(Model!CA53-Scratch!CA53)&lt;1,1,0))</f>
        <v>1</v>
      </c>
      <c r="CB123" s="99">
        <f>IF(Model!CB53="",0,IF(ABS(Model!CB53-Scratch!CB53)&lt;1,1,0))</f>
        <v>1</v>
      </c>
      <c r="CC123" s="99">
        <f>IF(Model!CC53="",0,IF(ABS(Model!CC53-Scratch!CC53)&lt;1,1,0))</f>
        <v>1</v>
      </c>
      <c r="CD123" s="99">
        <f>IF(Model!CD53="",0,IF(ABS(Model!CD53-Scratch!CD53)&lt;1,1,0))</f>
        <v>1</v>
      </c>
      <c r="CE123" s="99">
        <f>IF(Model!CE53="",0,IF(ABS(Model!CE53-Scratch!CE53)&lt;1,1,0))</f>
        <v>1</v>
      </c>
      <c r="CF123" s="99">
        <f>IF(Model!CF53="",0,IF(ABS(Model!CF53-Scratch!CF53)&lt;1,1,0))</f>
        <v>1</v>
      </c>
      <c r="CG123" s="129" t="s">
        <v>591</v>
      </c>
      <c r="CH123" s="129" t="s">
        <v>591</v>
      </c>
      <c r="CI123" s="99">
        <f>IF(Model!CI53="",0,IF(ABS(Model!CI53-Scratch!CI53)&lt;1,1,0))</f>
        <v>1</v>
      </c>
      <c r="CJ123" s="99">
        <f>IF(Model!CJ53="",0,IF(ABS(Model!CJ53-Scratch!CJ53)&lt;1,1,0))</f>
        <v>1</v>
      </c>
      <c r="CK123" s="99">
        <f>IF(Model!CK53="",0,IF(ABS(Model!CK53-Scratch!CK53)&lt;1,1,0))</f>
        <v>1</v>
      </c>
      <c r="CL123" s="99">
        <f>IF(Model!CL53="",0,IF(ABS(Model!CL53-Scratch!CL53)&lt;1,1,0))</f>
        <v>1</v>
      </c>
      <c r="CM123" s="99">
        <f>IF(Model!CM53="",0,IF(ABS(Model!CM53-Scratch!CM53)&lt;1,1,0))</f>
        <v>1</v>
      </c>
      <c r="CN123" s="99">
        <f>IF(Model!CN53="",0,IF(ABS(Model!CN53-Scratch!CN53)&lt;1,1,0))</f>
        <v>1</v>
      </c>
      <c r="CO123" s="99">
        <f>IF(Model!CO53="",0,IF(ABS(Model!CO53-Scratch!CO53)&lt;1,1,0))</f>
        <v>1</v>
      </c>
      <c r="CP123" s="99">
        <f>IF(Model!CP53="",0,IF(ABS(Model!CP53-Scratch!CP53)&lt;1,1,0))</f>
        <v>1</v>
      </c>
      <c r="CQ123" s="99">
        <f>IF(Model!CQ53="",0,IF(ABS(Model!CQ53-Scratch!CQ53)&lt;1,1,0))</f>
        <v>1</v>
      </c>
      <c r="CR123" s="99">
        <f>IF(Model!CR53="",0,IF(ABS(Model!CR53-Scratch!CR53)&lt;1,1,0))</f>
        <v>1</v>
      </c>
      <c r="CS123" s="99">
        <f>IF(Model!CS53="",0,IF(ABS(Model!CS53-Scratch!CS53)&lt;1,1,0))</f>
        <v>1</v>
      </c>
      <c r="CT123" s="99">
        <f>IF(Model!CT53="",0,IF(ABS(Model!CT53-Scratch!CT53)&lt;1,1,0))</f>
        <v>1</v>
      </c>
      <c r="CU123" s="99">
        <f>IF(Model!CU53="",0,IF(ABS(Model!CU53-Scratch!CU53)&lt;1,1,0))</f>
        <v>1</v>
      </c>
      <c r="CV123" s="99">
        <f>IF(Model!CV53="",0,IF(ABS(Model!CV53-Scratch!CV53)&lt;1,1,0))</f>
        <v>1</v>
      </c>
      <c r="CW123" s="99">
        <f>IF(Model!CW53="",0,IF(ABS(Model!CW53-Scratch!CW53)&lt;1,1,0))</f>
        <v>1</v>
      </c>
      <c r="CX123" s="99">
        <f>IF(Model!CX53="",0,IF(ABS(Model!CX53-Scratch!CX53)&lt;1,1,0))</f>
        <v>1</v>
      </c>
      <c r="CY123" s="99">
        <f>IF(Model!CY53="",0,IF(ABS(Model!CY53-Scratch!CY53)&lt;1,1,0))</f>
        <v>1</v>
      </c>
      <c r="CZ123" s="99">
        <f>IF(Model!CZ53="",0,IF(ABS(Model!CZ53-Scratch!CZ53)&lt;1,1,0))</f>
        <v>1</v>
      </c>
      <c r="DA123" s="99">
        <f>IF(Model!DA53="",0,IF(ABS(Model!DA53-Scratch!DA53)&lt;1,1,0))</f>
        <v>1</v>
      </c>
      <c r="DB123" s="99">
        <f>IF(Model!DB53="",0,IF(ABS(Model!DB53-Scratch!DB53)&lt;1,1,0))</f>
        <v>1</v>
      </c>
      <c r="DC123" s="99">
        <f>IF(Model!DC53="",0,IF(ABS(Model!DC53-Scratch!DC53)&lt;1,1,0))</f>
        <v>1</v>
      </c>
      <c r="DD123" s="99">
        <f>IF(Model!DD53="",0,IF(ABS(Model!DD53-Scratch!DD53)&lt;1,1,0))</f>
        <v>1</v>
      </c>
      <c r="DE123" s="99">
        <f>IF(Model!DE53="",0,IF(ABS(Model!DE53-Scratch!DE53)&lt;1,1,0))</f>
        <v>1</v>
      </c>
      <c r="DF123" s="99">
        <f>IF(Model!DF53="",0,IF(ABS(Model!DF53-Scratch!DF53)&lt;1,1,0))</f>
        <v>1</v>
      </c>
      <c r="DG123" s="99">
        <f>IF(Model!DG53="",0,IF(ABS(Model!DG53-Scratch!DG53)&lt;1,1,0))</f>
        <v>1</v>
      </c>
      <c r="DH123" s="129" t="s">
        <v>591</v>
      </c>
      <c r="DI123" s="129" t="s">
        <v>591</v>
      </c>
      <c r="DJ123" s="99">
        <f>IF(Model!DJ53="",0,IF(ABS(Model!DJ53-Scratch!DJ53)&lt;1,1,0))</f>
        <v>1</v>
      </c>
      <c r="DK123" s="99">
        <f>IF(Model!DK53="",0,IF(ABS(Model!DK53-Scratch!DK53)&lt;1,1,0))</f>
        <v>1</v>
      </c>
      <c r="DL123" s="99">
        <f>IF(Model!DL53="",0,IF(ABS(Model!DL53-Scratch!DL53)&lt;1,1,0))</f>
        <v>1</v>
      </c>
      <c r="DM123" s="99">
        <f>IF(Model!DM53="",0,IF(ABS(Model!DM53-Scratch!DM53)&lt;1,1,0))</f>
        <v>1</v>
      </c>
      <c r="DN123" s="99">
        <f>IF(Model!DN53="",0,IF(ABS(Model!DN53-Scratch!DN53)&lt;1,1,0))</f>
        <v>1</v>
      </c>
      <c r="DO123" s="99">
        <f>IF(Model!DO53="",0,IF(ABS(Model!DO53-Scratch!DO53)&lt;1,1,0))</f>
        <v>1</v>
      </c>
      <c r="DP123" s="99">
        <f>IF(Model!DP53="",0,IF(ABS(Model!DP53-Scratch!DP53)&lt;1,1,0))</f>
        <v>1</v>
      </c>
      <c r="DQ123" s="99">
        <f>IF(Model!DQ53="",0,IF(ABS(Model!DQ53-Scratch!DQ53)&lt;1,1,0))</f>
        <v>1</v>
      </c>
      <c r="DR123" s="99">
        <f>IF(Model!DR53="",0,IF(ABS(Model!DR53-Scratch!DR53)&lt;1,1,0))</f>
        <v>1</v>
      </c>
      <c r="DS123" s="99">
        <f>IF(Model!DS53="",0,IF(ABS(Model!DS53-Scratch!DS53)&lt;1,1,0))</f>
        <v>1</v>
      </c>
      <c r="DT123" s="99">
        <f>IF(Model!DT53="",0,IF(ABS(Model!DT53-Scratch!DT53)&lt;1,1,0))</f>
        <v>1</v>
      </c>
      <c r="DU123" s="99">
        <f>IF(Model!DU53="",0,IF(ABS(Model!DU53-Scratch!DU53)&lt;1,1,0))</f>
        <v>1</v>
      </c>
      <c r="DV123" s="99">
        <f>IF(Model!DV53="",0,IF(ABS(Model!DV53-Scratch!DV53)&lt;1,1,0))</f>
        <v>1</v>
      </c>
      <c r="DW123" s="99">
        <f>IF(Model!DW53="",0,IF(ABS(Model!DW53-Scratch!DW53)&lt;1,1,0))</f>
        <v>1</v>
      </c>
      <c r="DX123" s="99">
        <f>IF(Model!DX53="",0,IF(ABS(Model!DX53-Scratch!DX53)&lt;1,1,0))</f>
        <v>1</v>
      </c>
      <c r="DY123" s="99">
        <f>IF(Model!DY53="",0,IF(ABS(Model!DY53-Scratch!DY53)&lt;1,1,0))</f>
        <v>1</v>
      </c>
      <c r="DZ123" s="99">
        <f>IF(Model!DZ53="",0,IF(ABS(Model!DZ53-Scratch!DZ53)&lt;1,1,0))</f>
        <v>1</v>
      </c>
      <c r="EA123" s="99">
        <f>IF(Model!EA53="",0,IF(ABS(Model!EA53-Scratch!EA53)&lt;1,1,0))</f>
        <v>1</v>
      </c>
      <c r="EB123" s="99">
        <f>IF(Model!EB53="",0,IF(ABS(Model!EB53-Scratch!EB53)&lt;1,1,0))</f>
        <v>1</v>
      </c>
      <c r="EC123" s="99">
        <f>IF(Model!EC53="",0,IF(ABS(Model!EC53-Scratch!EC53)&lt;1,1,0))</f>
        <v>1</v>
      </c>
      <c r="ED123" s="99">
        <f>IF(Model!ED53="",0,IF(ABS(Model!ED53-Scratch!ED53)&lt;1,1,0))</f>
        <v>1</v>
      </c>
      <c r="EE123" s="99">
        <f>IF(Model!EE53="",0,IF(ABS(Model!EE53-Scratch!EE53)&lt;1,1,0))</f>
        <v>1</v>
      </c>
      <c r="EF123" s="99">
        <f>IF(Model!EF53="",0,IF(ABS(Model!EF53-Scratch!EF53)&lt;1,1,0))</f>
        <v>1</v>
      </c>
      <c r="EG123" s="99">
        <f>IF(Model!EG53="",0,IF(ABS(Model!EG53-Scratch!EG53)&lt;1,1,0))</f>
        <v>1</v>
      </c>
      <c r="EH123" s="99">
        <f>IF(Model!EH53="",0,IF(ABS(Model!EH53-Scratch!EH53)&lt;1,1,0))</f>
        <v>1</v>
      </c>
      <c r="EI123" s="129" t="s">
        <v>591</v>
      </c>
      <c r="EJ123" s="129" t="s">
        <v>591</v>
      </c>
      <c r="EK123" s="99"/>
      <c r="EL123" s="99"/>
      <c r="EM123" s="99"/>
      <c r="EN123" s="99"/>
      <c r="EO123" s="99"/>
      <c r="EP123" s="99"/>
      <c r="EQ123" s="99"/>
      <c r="ER123" s="99"/>
      <c r="ES123" s="99"/>
      <c r="ET123" s="99"/>
      <c r="EU123" s="99"/>
      <c r="EV123" s="99"/>
      <c r="EW123" s="99"/>
      <c r="EX123" s="99"/>
      <c r="EY123" s="99"/>
      <c r="EZ123" s="99"/>
      <c r="FA123" s="99"/>
      <c r="FB123" s="99"/>
      <c r="FC123" s="99"/>
      <c r="FD123" s="99"/>
      <c r="FE123" s="99"/>
      <c r="FF123" s="99"/>
      <c r="FG123" s="99"/>
      <c r="FH123" s="99"/>
      <c r="FI123" s="99"/>
    </row>
    <row r="124" spans="2:165">
      <c r="B124" s="99">
        <f>IF(Model!B54="",0,IF(ABS(Model!B54-Scratch!B54)&lt;1,1,0))</f>
        <v>1</v>
      </c>
      <c r="C124" s="99">
        <f ca="1">IF(Model!C54="",0,IF(ABS(Model!C54-Scratch!C54)&lt;1,1,0))</f>
        <v>1</v>
      </c>
      <c r="D124" s="129" t="s">
        <v>591</v>
      </c>
      <c r="E124" s="99">
        <f>IF(Model!E54="",0,IF(ABS(Model!E54-Scratch!E54)&lt;1,1,0))</f>
        <v>1</v>
      </c>
      <c r="F124" s="99">
        <f>IF(Model!F54="",0,IF(ABS(Model!F54-Scratch!F54)&lt;1,1,0))</f>
        <v>1</v>
      </c>
      <c r="G124" s="99">
        <f>IF(Model!G54="",0,IF(ABS(Model!G54-Scratch!G54)&lt;1,1,0))</f>
        <v>1</v>
      </c>
      <c r="H124" s="99">
        <f>IF(Model!H54="",0,IF(ABS(Model!H54-Scratch!H54)&lt;1,1,0))</f>
        <v>1</v>
      </c>
      <c r="I124" s="99">
        <f>IF(Model!I54=Scratch!I54,1,0)</f>
        <v>1</v>
      </c>
      <c r="J124" s="129" t="s">
        <v>591</v>
      </c>
      <c r="K124" s="99">
        <f>IF(Model!K54="",0,IF(ABS(Model!K54-Scratch!K54)&lt;1,1,0))</f>
        <v>1</v>
      </c>
      <c r="L124" s="99">
        <f>IF(Model!L54=Scratch!L54,1,0)</f>
        <v>1</v>
      </c>
      <c r="M124" s="99">
        <f>IFERROR(IF(Model!M54=Scratch!M54,1,0),0)</f>
        <v>1</v>
      </c>
      <c r="N124" s="99">
        <f>IFERROR(IF(Model!N54=Scratch!N54,1,0),0)</f>
        <v>1</v>
      </c>
      <c r="O124" s="99">
        <f>IFERROR(IF(Model!O54=Scratch!O54,1,0),0)</f>
        <v>1</v>
      </c>
      <c r="P124" s="99">
        <f>IFERROR(IF(Model!P54=Scratch!P54,1,0),0)</f>
        <v>1</v>
      </c>
      <c r="Q124" s="129" t="s">
        <v>591</v>
      </c>
      <c r="R124" s="99">
        <f>IF(Model!R54="",0,IF(ABS(Model!R54-Scratch!R54)&lt;1,1,0))</f>
        <v>1</v>
      </c>
      <c r="S124" s="99">
        <f>IF(Model!S54="",0,IF(ABS(Model!S54-Scratch!S54)&lt;1,1,0))</f>
        <v>1</v>
      </c>
      <c r="T124" s="99">
        <f>IF(Model!T54="",0,IF(ABS(Model!T54-Scratch!T54)&lt;1,1,0))</f>
        <v>1</v>
      </c>
      <c r="U124" s="99">
        <f>IF(Model!U54="",0,IF(ABS(Model!U54-Scratch!U54)&lt;1,1,0))</f>
        <v>1</v>
      </c>
      <c r="V124" s="99">
        <f>IF(Model!V54="",0,IF(ABS(Model!V54-Scratch!V54)&lt;1,1,0))</f>
        <v>1</v>
      </c>
      <c r="W124" s="129" t="s">
        <v>591</v>
      </c>
      <c r="X124" s="99">
        <f>IF(Model!X54="",0,IF(ABS(Model!X54-Scratch!X54)&lt;1,1,0))</f>
        <v>1</v>
      </c>
      <c r="Y124" s="99">
        <f>IF(Model!Y54="",0,IF(ABS(Model!Y54-Scratch!Y54)&lt;1,1,0))</f>
        <v>1</v>
      </c>
      <c r="Z124" s="99">
        <f>IF(Model!Z54="",0,IF(ABS(Model!Z54-Scratch!Z54)&lt;1,1,0))</f>
        <v>1</v>
      </c>
      <c r="AA124" s="99">
        <f>IF(Model!AA54="",0,IF(ABS(Model!AA54-Scratch!AA54)&lt;1,1,0))</f>
        <v>1</v>
      </c>
      <c r="AB124" s="99">
        <f>IF(Model!AB54="",0,IF(ABS(Model!AB54-Scratch!AB54)&lt;1,1,0))</f>
        <v>1</v>
      </c>
      <c r="AC124" s="129" t="s">
        <v>591</v>
      </c>
      <c r="AD124" s="129" t="s">
        <v>591</v>
      </c>
      <c r="AE124" s="99">
        <f>IF(Model!AE54="",0,IF(ABS(Model!AE54-Scratch!AE54)&lt;1,1,0))</f>
        <v>1</v>
      </c>
      <c r="AF124" s="99">
        <f>IF(Model!AF54="",0,IF(ABS(Model!AF54-Scratch!AF54)&lt;1,1,0))</f>
        <v>1</v>
      </c>
      <c r="AG124" s="99">
        <f>IF(Model!AG54="",0,IF(ABS(Model!AG54-Scratch!AG54)&lt;1,1,0))</f>
        <v>1</v>
      </c>
      <c r="AH124" s="99">
        <f>IF(Model!AH54="",0,IF(ABS(Model!AH54-Scratch!AH54)&lt;1,1,0))</f>
        <v>1</v>
      </c>
      <c r="AI124" s="99">
        <f>IF(Model!AI54="",0,IF(ABS(Model!AI54-Scratch!AI54)&lt;1,1,0))</f>
        <v>1</v>
      </c>
      <c r="AJ124" s="99">
        <f>IF(Model!AJ54="",0,IF(ABS(Model!AJ54-Scratch!AJ54)&lt;1,1,0))</f>
        <v>1</v>
      </c>
      <c r="AK124" s="99">
        <f>IF(Model!AK54="",0,IF(ABS(Model!AK54-Scratch!AK54)&lt;1,1,0))</f>
        <v>1</v>
      </c>
      <c r="AL124" s="99">
        <f>IF(Model!AL54="",0,IF(ABS(Model!AL54-Scratch!AL54)&lt;1,1,0))</f>
        <v>1</v>
      </c>
      <c r="AM124" s="99">
        <f>IF(Model!AM54="",0,IF(ABS(Model!AM54-Scratch!AM54)&lt;1,1,0))</f>
        <v>1</v>
      </c>
      <c r="AN124" s="99">
        <f>IF(Model!AN54="",0,IF(ABS(Model!AN54-Scratch!AN54)&lt;1,1,0))</f>
        <v>1</v>
      </c>
      <c r="AO124" s="99">
        <f>IF(Model!AO54="",0,IF(ABS(Model!AO54-Scratch!AO54)&lt;1,1,0))</f>
        <v>1</v>
      </c>
      <c r="AP124" s="99">
        <f>IF(Model!AP54="",0,IF(ABS(Model!AP54-Scratch!AP54)&lt;1,1,0))</f>
        <v>1</v>
      </c>
      <c r="AQ124" s="99">
        <f>IF(Model!AQ54="",0,IF(ABS(Model!AQ54-Scratch!AQ54)&lt;1,1,0))</f>
        <v>1</v>
      </c>
      <c r="AR124" s="99">
        <f>IF(Model!AR54="",0,IF(ABS(Model!AR54-Scratch!AR54)&lt;1,1,0))</f>
        <v>1</v>
      </c>
      <c r="AS124" s="99">
        <f>IF(Model!AS54="",0,IF(ABS(Model!AS54-Scratch!AS54)&lt;1,1,0))</f>
        <v>1</v>
      </c>
      <c r="AT124" s="99">
        <f>IF(Model!AT54="",0,IF(ABS(Model!AT54-Scratch!AT54)&lt;1,1,0))</f>
        <v>1</v>
      </c>
      <c r="AU124" s="99">
        <f>IF(Model!AU54="",0,IF(ABS(Model!AU54-Scratch!AU54)&lt;1,1,0))</f>
        <v>1</v>
      </c>
      <c r="AV124" s="99">
        <f>IF(Model!AV54="",0,IF(ABS(Model!AV54-Scratch!AV54)&lt;1,1,0))</f>
        <v>1</v>
      </c>
      <c r="AW124" s="99">
        <f>IF(Model!AW54="",0,IF(ABS(Model!AW54-Scratch!AW54)&lt;1,1,0))</f>
        <v>1</v>
      </c>
      <c r="AX124" s="99">
        <f>IF(Model!AX54="",0,IF(ABS(Model!AX54-Scratch!AX54)&lt;1,1,0))</f>
        <v>1</v>
      </c>
      <c r="AY124" s="99">
        <f>IF(Model!AY54="",0,IF(ABS(Model!AY54-Scratch!AY54)&lt;1,1,0))</f>
        <v>1</v>
      </c>
      <c r="AZ124" s="99">
        <f>IF(Model!AZ54="",0,IF(ABS(Model!AZ54-Scratch!AZ54)&lt;1,1,0))</f>
        <v>1</v>
      </c>
      <c r="BA124" s="99">
        <f>IF(Model!BA54="",0,IF(ABS(Model!BA54-Scratch!BA54)&lt;1,1,0))</f>
        <v>1</v>
      </c>
      <c r="BB124" s="99">
        <f>IF(Model!BB54="",0,IF(ABS(Model!BB54-Scratch!BB54)&lt;1,1,0))</f>
        <v>1</v>
      </c>
      <c r="BC124" s="99">
        <f>IF(Model!BC54="",0,IF(ABS(Model!BC54-Scratch!BC54)&lt;1,1,0))</f>
        <v>1</v>
      </c>
      <c r="BD124" s="99">
        <f>IF(Model!BD54="",0,IF(ABS(Model!BD54-Scratch!BD54)&lt;1,1,0))</f>
        <v>0</v>
      </c>
      <c r="BE124" s="99">
        <f>IF(Model!BE54="",0,IF(ABS(Model!BE54-Scratch!BE54)&lt;1,1,0))</f>
        <v>1</v>
      </c>
      <c r="BF124" s="129" t="s">
        <v>591</v>
      </c>
      <c r="BG124" s="129" t="s">
        <v>591</v>
      </c>
      <c r="BH124" s="99">
        <f>IF(Model!BH54="",0,IF(ABS(Model!BH54-Scratch!BH54)&lt;1,1,0))</f>
        <v>1</v>
      </c>
      <c r="BI124" s="99">
        <f>IF(Model!BI54="",0,IF(ABS(Model!BI54-Scratch!BI54)&lt;1,1,0))</f>
        <v>1</v>
      </c>
      <c r="BJ124" s="99">
        <f>IF(Model!BJ54="",0,IF(ABS(Model!BJ54-Scratch!BJ54)&lt;1,1,0))</f>
        <v>1</v>
      </c>
      <c r="BK124" s="99">
        <f>IF(Model!BK54="",0,IF(ABS(Model!BK54-Scratch!BK54)&lt;1,1,0))</f>
        <v>1</v>
      </c>
      <c r="BL124" s="99">
        <f>IF(Model!BL54="",0,IF(ABS(Model!BL54-Scratch!BL54)&lt;1,1,0))</f>
        <v>1</v>
      </c>
      <c r="BM124" s="99">
        <f>IF(Model!BM54="",0,IF(ABS(Model!BM54-Scratch!BM54)&lt;1,1,0))</f>
        <v>1</v>
      </c>
      <c r="BN124" s="99">
        <f>IF(Model!BN54="",0,IF(ABS(Model!BN54-Scratch!BN54)&lt;1,1,0))</f>
        <v>1</v>
      </c>
      <c r="BO124" s="99">
        <f>IF(Model!BO54="",0,IF(ABS(Model!BO54-Scratch!BO54)&lt;1,1,0))</f>
        <v>1</v>
      </c>
      <c r="BP124" s="99">
        <f>IF(Model!BP54="",0,IF(ABS(Model!BP54-Scratch!BP54)&lt;1,1,0))</f>
        <v>1</v>
      </c>
      <c r="BQ124" s="99">
        <f>IF(Model!BQ54="",0,IF(ABS(Model!BQ54-Scratch!BQ54)&lt;1,1,0))</f>
        <v>1</v>
      </c>
      <c r="BR124" s="99">
        <f>IF(Model!BR54="",0,IF(ABS(Model!BR54-Scratch!BR54)&lt;1,1,0))</f>
        <v>1</v>
      </c>
      <c r="BS124" s="99">
        <f>IF(Model!BS54="",0,IF(ABS(Model!BS54-Scratch!BS54)&lt;1,1,0))</f>
        <v>1</v>
      </c>
      <c r="BT124" s="99">
        <f>IF(Model!BT54="",0,IF(ABS(Model!BT54-Scratch!BT54)&lt;1,1,0))</f>
        <v>1</v>
      </c>
      <c r="BU124" s="99">
        <f>IF(Model!BU54="",0,IF(ABS(Model!BU54-Scratch!BU54)&lt;1,1,0))</f>
        <v>1</v>
      </c>
      <c r="BV124" s="99">
        <f>IF(Model!BV54="",0,IF(ABS(Model!BV54-Scratch!BV54)&lt;1,1,0))</f>
        <v>1</v>
      </c>
      <c r="BW124" s="99">
        <f>IF(Model!BW54="",0,IF(ABS(Model!BW54-Scratch!BW54)&lt;1,1,0))</f>
        <v>1</v>
      </c>
      <c r="BX124" s="99">
        <f>IF(Model!BX54="",0,IF(ABS(Model!BX54-Scratch!BX54)&lt;1,1,0))</f>
        <v>1</v>
      </c>
      <c r="BY124" s="99">
        <f>IF(Model!BY54="",0,IF(ABS(Model!BY54-Scratch!BY54)&lt;1,1,0))</f>
        <v>1</v>
      </c>
      <c r="BZ124" s="99">
        <f>IF(Model!BZ54="",0,IF(ABS(Model!BZ54-Scratch!BZ54)&lt;1,1,0))</f>
        <v>1</v>
      </c>
      <c r="CA124" s="99">
        <f>IF(Model!CA54="",0,IF(ABS(Model!CA54-Scratch!CA54)&lt;1,1,0))</f>
        <v>1</v>
      </c>
      <c r="CB124" s="99">
        <f>IF(Model!CB54="",0,IF(ABS(Model!CB54-Scratch!CB54)&lt;1,1,0))</f>
        <v>1</v>
      </c>
      <c r="CC124" s="99">
        <f>IF(Model!CC54="",0,IF(ABS(Model!CC54-Scratch!CC54)&lt;1,1,0))</f>
        <v>1</v>
      </c>
      <c r="CD124" s="99">
        <f>IF(Model!CD54="",0,IF(ABS(Model!CD54-Scratch!CD54)&lt;1,1,0))</f>
        <v>1</v>
      </c>
      <c r="CE124" s="99">
        <f>IF(Model!CE54="",0,IF(ABS(Model!CE54-Scratch!CE54)&lt;1,1,0))</f>
        <v>1</v>
      </c>
      <c r="CF124" s="99">
        <f>IF(Model!CF54="",0,IF(ABS(Model!CF54-Scratch!CF54)&lt;1,1,0))</f>
        <v>1</v>
      </c>
      <c r="CG124" s="129" t="s">
        <v>591</v>
      </c>
      <c r="CH124" s="129" t="s">
        <v>591</v>
      </c>
      <c r="CI124" s="99">
        <f>IF(Model!CI54="",0,IF(ABS(Model!CI54-Scratch!CI54)&lt;1,1,0))</f>
        <v>1</v>
      </c>
      <c r="CJ124" s="99">
        <f>IF(Model!CJ54="",0,IF(ABS(Model!CJ54-Scratch!CJ54)&lt;1,1,0))</f>
        <v>1</v>
      </c>
      <c r="CK124" s="99">
        <f>IF(Model!CK54="",0,IF(ABS(Model!CK54-Scratch!CK54)&lt;1,1,0))</f>
        <v>1</v>
      </c>
      <c r="CL124" s="99">
        <f>IF(Model!CL54="",0,IF(ABS(Model!CL54-Scratch!CL54)&lt;1,1,0))</f>
        <v>1</v>
      </c>
      <c r="CM124" s="99">
        <f>IF(Model!CM54="",0,IF(ABS(Model!CM54-Scratch!CM54)&lt;1,1,0))</f>
        <v>1</v>
      </c>
      <c r="CN124" s="99">
        <f>IF(Model!CN54="",0,IF(ABS(Model!CN54-Scratch!CN54)&lt;1,1,0))</f>
        <v>1</v>
      </c>
      <c r="CO124" s="99">
        <f>IF(Model!CO54="",0,IF(ABS(Model!CO54-Scratch!CO54)&lt;1,1,0))</f>
        <v>1</v>
      </c>
      <c r="CP124" s="99">
        <f>IF(Model!CP54="",0,IF(ABS(Model!CP54-Scratch!CP54)&lt;1,1,0))</f>
        <v>1</v>
      </c>
      <c r="CQ124" s="99">
        <f>IF(Model!CQ54="",0,IF(ABS(Model!CQ54-Scratch!CQ54)&lt;1,1,0))</f>
        <v>1</v>
      </c>
      <c r="CR124" s="99">
        <f>IF(Model!CR54="",0,IF(ABS(Model!CR54-Scratch!CR54)&lt;1,1,0))</f>
        <v>1</v>
      </c>
      <c r="CS124" s="99">
        <f>IF(Model!CS54="",0,IF(ABS(Model!CS54-Scratch!CS54)&lt;1,1,0))</f>
        <v>1</v>
      </c>
      <c r="CT124" s="99">
        <f>IF(Model!CT54="",0,IF(ABS(Model!CT54-Scratch!CT54)&lt;1,1,0))</f>
        <v>1</v>
      </c>
      <c r="CU124" s="99">
        <f>IF(Model!CU54="",0,IF(ABS(Model!CU54-Scratch!CU54)&lt;1,1,0))</f>
        <v>1</v>
      </c>
      <c r="CV124" s="99">
        <f>IF(Model!CV54="",0,IF(ABS(Model!CV54-Scratch!CV54)&lt;1,1,0))</f>
        <v>1</v>
      </c>
      <c r="CW124" s="99">
        <f>IF(Model!CW54="",0,IF(ABS(Model!CW54-Scratch!CW54)&lt;1,1,0))</f>
        <v>1</v>
      </c>
      <c r="CX124" s="99">
        <f>IF(Model!CX54="",0,IF(ABS(Model!CX54-Scratch!CX54)&lt;1,1,0))</f>
        <v>1</v>
      </c>
      <c r="CY124" s="99">
        <f>IF(Model!CY54="",0,IF(ABS(Model!CY54-Scratch!CY54)&lt;1,1,0))</f>
        <v>1</v>
      </c>
      <c r="CZ124" s="99">
        <f>IF(Model!CZ54="",0,IF(ABS(Model!CZ54-Scratch!CZ54)&lt;1,1,0))</f>
        <v>1</v>
      </c>
      <c r="DA124" s="99">
        <f>IF(Model!DA54="",0,IF(ABS(Model!DA54-Scratch!DA54)&lt;1,1,0))</f>
        <v>1</v>
      </c>
      <c r="DB124" s="99">
        <f>IF(Model!DB54="",0,IF(ABS(Model!DB54-Scratch!DB54)&lt;1,1,0))</f>
        <v>1</v>
      </c>
      <c r="DC124" s="99">
        <f>IF(Model!DC54="",0,IF(ABS(Model!DC54-Scratch!DC54)&lt;1,1,0))</f>
        <v>1</v>
      </c>
      <c r="DD124" s="99">
        <f>IF(Model!DD54="",0,IF(ABS(Model!DD54-Scratch!DD54)&lt;1,1,0))</f>
        <v>1</v>
      </c>
      <c r="DE124" s="99">
        <f>IF(Model!DE54="",0,IF(ABS(Model!DE54-Scratch!DE54)&lt;1,1,0))</f>
        <v>1</v>
      </c>
      <c r="DF124" s="99">
        <f>IF(Model!DF54="",0,IF(ABS(Model!DF54-Scratch!DF54)&lt;1,1,0))</f>
        <v>1</v>
      </c>
      <c r="DG124" s="99">
        <f>IF(Model!DG54="",0,IF(ABS(Model!DG54-Scratch!DG54)&lt;1,1,0))</f>
        <v>1</v>
      </c>
      <c r="DH124" s="129" t="s">
        <v>591</v>
      </c>
      <c r="DI124" s="129" t="s">
        <v>591</v>
      </c>
      <c r="DJ124" s="99">
        <f>IF(Model!DJ54="",0,IF(ABS(Model!DJ54-Scratch!DJ54)&lt;1,1,0))</f>
        <v>1</v>
      </c>
      <c r="DK124" s="99">
        <f>IF(Model!DK54="",0,IF(ABS(Model!DK54-Scratch!DK54)&lt;1,1,0))</f>
        <v>1</v>
      </c>
      <c r="DL124" s="99">
        <f>IF(Model!DL54="",0,IF(ABS(Model!DL54-Scratch!DL54)&lt;1,1,0))</f>
        <v>1</v>
      </c>
      <c r="DM124" s="99">
        <f>IF(Model!DM54="",0,IF(ABS(Model!DM54-Scratch!DM54)&lt;1,1,0))</f>
        <v>1</v>
      </c>
      <c r="DN124" s="99">
        <f>IF(Model!DN54="",0,IF(ABS(Model!DN54-Scratch!DN54)&lt;1,1,0))</f>
        <v>1</v>
      </c>
      <c r="DO124" s="99">
        <f>IF(Model!DO54="",0,IF(ABS(Model!DO54-Scratch!DO54)&lt;1,1,0))</f>
        <v>1</v>
      </c>
      <c r="DP124" s="99">
        <f>IF(Model!DP54="",0,IF(ABS(Model!DP54-Scratch!DP54)&lt;1,1,0))</f>
        <v>1</v>
      </c>
      <c r="DQ124" s="99">
        <f>IF(Model!DQ54="",0,IF(ABS(Model!DQ54-Scratch!DQ54)&lt;1,1,0))</f>
        <v>1</v>
      </c>
      <c r="DR124" s="99">
        <f>IF(Model!DR54="",0,IF(ABS(Model!DR54-Scratch!DR54)&lt;1,1,0))</f>
        <v>1</v>
      </c>
      <c r="DS124" s="99">
        <f>IF(Model!DS54="",0,IF(ABS(Model!DS54-Scratch!DS54)&lt;1,1,0))</f>
        <v>1</v>
      </c>
      <c r="DT124" s="99">
        <f>IF(Model!DT54="",0,IF(ABS(Model!DT54-Scratch!DT54)&lt;1,1,0))</f>
        <v>1</v>
      </c>
      <c r="DU124" s="99">
        <f>IF(Model!DU54="",0,IF(ABS(Model!DU54-Scratch!DU54)&lt;1,1,0))</f>
        <v>1</v>
      </c>
      <c r="DV124" s="99">
        <f>IF(Model!DV54="",0,IF(ABS(Model!DV54-Scratch!DV54)&lt;1,1,0))</f>
        <v>1</v>
      </c>
      <c r="DW124" s="99">
        <f>IF(Model!DW54="",0,IF(ABS(Model!DW54-Scratch!DW54)&lt;1,1,0))</f>
        <v>1</v>
      </c>
      <c r="DX124" s="99">
        <f>IF(Model!DX54="",0,IF(ABS(Model!DX54-Scratch!DX54)&lt;1,1,0))</f>
        <v>1</v>
      </c>
      <c r="DY124" s="99">
        <f>IF(Model!DY54="",0,IF(ABS(Model!DY54-Scratch!DY54)&lt;1,1,0))</f>
        <v>1</v>
      </c>
      <c r="DZ124" s="99">
        <f>IF(Model!DZ54="",0,IF(ABS(Model!DZ54-Scratch!DZ54)&lt;1,1,0))</f>
        <v>1</v>
      </c>
      <c r="EA124" s="99">
        <f>IF(Model!EA54="",0,IF(ABS(Model!EA54-Scratch!EA54)&lt;1,1,0))</f>
        <v>1</v>
      </c>
      <c r="EB124" s="99">
        <f>IF(Model!EB54="",0,IF(ABS(Model!EB54-Scratch!EB54)&lt;1,1,0))</f>
        <v>1</v>
      </c>
      <c r="EC124" s="99">
        <f>IF(Model!EC54="",0,IF(ABS(Model!EC54-Scratch!EC54)&lt;1,1,0))</f>
        <v>1</v>
      </c>
      <c r="ED124" s="99">
        <f>IF(Model!ED54="",0,IF(ABS(Model!ED54-Scratch!ED54)&lt;1,1,0))</f>
        <v>1</v>
      </c>
      <c r="EE124" s="99">
        <f>IF(Model!EE54="",0,IF(ABS(Model!EE54-Scratch!EE54)&lt;1,1,0))</f>
        <v>1</v>
      </c>
      <c r="EF124" s="99">
        <f>IF(Model!EF54="",0,IF(ABS(Model!EF54-Scratch!EF54)&lt;1,1,0))</f>
        <v>1</v>
      </c>
      <c r="EG124" s="99">
        <f>IF(Model!EG54="",0,IF(ABS(Model!EG54-Scratch!EG54)&lt;1,1,0))</f>
        <v>1</v>
      </c>
      <c r="EH124" s="99">
        <f>IF(Model!EH54="",0,IF(ABS(Model!EH54-Scratch!EH54)&lt;1,1,0))</f>
        <v>1</v>
      </c>
      <c r="EI124" s="129" t="s">
        <v>591</v>
      </c>
      <c r="EJ124" s="129" t="s">
        <v>591</v>
      </c>
      <c r="EK124" s="99"/>
      <c r="EL124" s="99"/>
      <c r="EM124" s="99"/>
      <c r="EN124" s="99"/>
      <c r="EO124" s="99"/>
      <c r="EP124" s="99"/>
      <c r="EQ124" s="99"/>
      <c r="ER124" s="99"/>
      <c r="ES124" s="99"/>
      <c r="ET124" s="99"/>
      <c r="EU124" s="99"/>
      <c r="EV124" s="99"/>
      <c r="EW124" s="99"/>
      <c r="EX124" s="99"/>
      <c r="EY124" s="99"/>
      <c r="EZ124" s="99"/>
      <c r="FA124" s="99"/>
      <c r="FB124" s="99"/>
      <c r="FC124" s="99"/>
      <c r="FD124" s="99"/>
      <c r="FE124" s="99"/>
      <c r="FF124" s="99"/>
      <c r="FG124" s="99"/>
      <c r="FH124" s="99"/>
      <c r="FI124" s="99"/>
    </row>
    <row r="125" spans="2:165">
      <c r="B125" s="99">
        <f>IF(Model!B55="",0,IF(ABS(Model!B55-Scratch!B55)&lt;1,1,0))</f>
        <v>1</v>
      </c>
      <c r="C125" s="99">
        <f ca="1">IF(Model!C55="",0,IF(ABS(Model!C55-Scratch!C55)&lt;1,1,0))</f>
        <v>1</v>
      </c>
      <c r="D125" s="129" t="s">
        <v>591</v>
      </c>
      <c r="E125" s="99">
        <f>IF(Model!E55="",0,IF(ABS(Model!E55-Scratch!E55)&lt;1,1,0))</f>
        <v>1</v>
      </c>
      <c r="F125" s="99">
        <f>IF(Model!F55="",0,IF(ABS(Model!F55-Scratch!F55)&lt;1,1,0))</f>
        <v>1</v>
      </c>
      <c r="G125" s="99">
        <f>IF(Model!G55="",0,IF(ABS(Model!G55-Scratch!G55)&lt;1,1,0))</f>
        <v>1</v>
      </c>
      <c r="H125" s="99">
        <f>IF(Model!H55="",0,IF(ABS(Model!H55-Scratch!H55)&lt;1,1,0))</f>
        <v>1</v>
      </c>
      <c r="I125" s="99">
        <f>IF(Model!I55=Scratch!I55,1,0)</f>
        <v>1</v>
      </c>
      <c r="J125" s="129" t="s">
        <v>591</v>
      </c>
      <c r="K125" s="99">
        <f>IF(Model!K55="",0,IF(ABS(Model!K55-Scratch!K55)&lt;1,1,0))</f>
        <v>1</v>
      </c>
      <c r="L125" s="99">
        <f>IF(Model!L55=Scratch!L55,1,0)</f>
        <v>1</v>
      </c>
      <c r="M125" s="99">
        <f>IFERROR(IF(Model!M55=Scratch!M55,1,0),0)</f>
        <v>1</v>
      </c>
      <c r="N125" s="99">
        <f>IFERROR(IF(Model!N55=Scratch!N55,1,0),0)</f>
        <v>1</v>
      </c>
      <c r="O125" s="99">
        <f>IFERROR(IF(Model!O55=Scratch!O55,1,0),0)</f>
        <v>1</v>
      </c>
      <c r="P125" s="99">
        <f>IFERROR(IF(Model!P55=Scratch!P55,1,0),0)</f>
        <v>1</v>
      </c>
      <c r="Q125" s="129" t="s">
        <v>591</v>
      </c>
      <c r="R125" s="99">
        <f>IF(Model!R55="",0,IF(ABS(Model!R55-Scratch!R55)&lt;1,1,0))</f>
        <v>1</v>
      </c>
      <c r="S125" s="99">
        <f>IF(Model!S55="",0,IF(ABS(Model!S55-Scratch!S55)&lt;1,1,0))</f>
        <v>1</v>
      </c>
      <c r="T125" s="99">
        <f>IF(Model!T55="",0,IF(ABS(Model!T55-Scratch!T55)&lt;1,1,0))</f>
        <v>1</v>
      </c>
      <c r="U125" s="99">
        <f>IF(Model!U55="",0,IF(ABS(Model!U55-Scratch!U55)&lt;1,1,0))</f>
        <v>1</v>
      </c>
      <c r="V125" s="99">
        <f>IF(Model!V55="",0,IF(ABS(Model!V55-Scratch!V55)&lt;1,1,0))</f>
        <v>1</v>
      </c>
      <c r="W125" s="129" t="s">
        <v>591</v>
      </c>
      <c r="X125" s="99">
        <f>IF(Model!X55="",0,IF(ABS(Model!X55-Scratch!X55)&lt;1,1,0))</f>
        <v>1</v>
      </c>
      <c r="Y125" s="99">
        <f>IF(Model!Y55="",0,IF(ABS(Model!Y55-Scratch!Y55)&lt;1,1,0))</f>
        <v>1</v>
      </c>
      <c r="Z125" s="99">
        <f>IF(Model!Z55="",0,IF(ABS(Model!Z55-Scratch!Z55)&lt;1,1,0))</f>
        <v>1</v>
      </c>
      <c r="AA125" s="99">
        <f>IF(Model!AA55="",0,IF(ABS(Model!AA55-Scratch!AA55)&lt;1,1,0))</f>
        <v>1</v>
      </c>
      <c r="AB125" s="99">
        <f>IF(Model!AB55="",0,IF(ABS(Model!AB55-Scratch!AB55)&lt;1,1,0))</f>
        <v>1</v>
      </c>
      <c r="AC125" s="129" t="s">
        <v>591</v>
      </c>
      <c r="AD125" s="129" t="s">
        <v>591</v>
      </c>
      <c r="AE125" s="99">
        <f>IF(Model!AE55="",0,IF(ABS(Model!AE55-Scratch!AE55)&lt;1,1,0))</f>
        <v>1</v>
      </c>
      <c r="AF125" s="99">
        <f>IF(Model!AF55="",0,IF(ABS(Model!AF55-Scratch!AF55)&lt;1,1,0))</f>
        <v>1</v>
      </c>
      <c r="AG125" s="99">
        <f>IF(Model!AG55="",0,IF(ABS(Model!AG55-Scratch!AG55)&lt;1,1,0))</f>
        <v>1</v>
      </c>
      <c r="AH125" s="99">
        <f>IF(Model!AH55="",0,IF(ABS(Model!AH55-Scratch!AH55)&lt;1,1,0))</f>
        <v>1</v>
      </c>
      <c r="AI125" s="99">
        <f>IF(Model!AI55="",0,IF(ABS(Model!AI55-Scratch!AI55)&lt;1,1,0))</f>
        <v>1</v>
      </c>
      <c r="AJ125" s="99">
        <f>IF(Model!AJ55="",0,IF(ABS(Model!AJ55-Scratch!AJ55)&lt;1,1,0))</f>
        <v>1</v>
      </c>
      <c r="AK125" s="99">
        <f>IF(Model!AK55="",0,IF(ABS(Model!AK55-Scratch!AK55)&lt;1,1,0))</f>
        <v>1</v>
      </c>
      <c r="AL125" s="99">
        <f>IF(Model!AL55="",0,IF(ABS(Model!AL55-Scratch!AL55)&lt;1,1,0))</f>
        <v>1</v>
      </c>
      <c r="AM125" s="99">
        <f>IF(Model!AM55="",0,IF(ABS(Model!AM55-Scratch!AM55)&lt;1,1,0))</f>
        <v>1</v>
      </c>
      <c r="AN125" s="99">
        <f>IF(Model!AN55="",0,IF(ABS(Model!AN55-Scratch!AN55)&lt;1,1,0))</f>
        <v>1</v>
      </c>
      <c r="AO125" s="99">
        <f>IF(Model!AO55="",0,IF(ABS(Model!AO55-Scratch!AO55)&lt;1,1,0))</f>
        <v>1</v>
      </c>
      <c r="AP125" s="99">
        <f>IF(Model!AP55="",0,IF(ABS(Model!AP55-Scratch!AP55)&lt;1,1,0))</f>
        <v>1</v>
      </c>
      <c r="AQ125" s="99">
        <f>IF(Model!AQ55="",0,IF(ABS(Model!AQ55-Scratch!AQ55)&lt;1,1,0))</f>
        <v>1</v>
      </c>
      <c r="AR125" s="99">
        <f>IF(Model!AR55="",0,IF(ABS(Model!AR55-Scratch!AR55)&lt;1,1,0))</f>
        <v>1</v>
      </c>
      <c r="AS125" s="99">
        <f>IF(Model!AS55="",0,IF(ABS(Model!AS55-Scratch!AS55)&lt;1,1,0))</f>
        <v>1</v>
      </c>
      <c r="AT125" s="99">
        <f>IF(Model!AT55="",0,IF(ABS(Model!AT55-Scratch!AT55)&lt;1,1,0))</f>
        <v>1</v>
      </c>
      <c r="AU125" s="99">
        <f>IF(Model!AU55="",0,IF(ABS(Model!AU55-Scratch!AU55)&lt;1,1,0))</f>
        <v>1</v>
      </c>
      <c r="AV125" s="99">
        <f>IF(Model!AV55="",0,IF(ABS(Model!AV55-Scratch!AV55)&lt;1,1,0))</f>
        <v>1</v>
      </c>
      <c r="AW125" s="99">
        <f>IF(Model!AW55="",0,IF(ABS(Model!AW55-Scratch!AW55)&lt;1,1,0))</f>
        <v>1</v>
      </c>
      <c r="AX125" s="99">
        <f>IF(Model!AX55="",0,IF(ABS(Model!AX55-Scratch!AX55)&lt;1,1,0))</f>
        <v>1</v>
      </c>
      <c r="AY125" s="99">
        <f>IF(Model!AY55="",0,IF(ABS(Model!AY55-Scratch!AY55)&lt;1,1,0))</f>
        <v>1</v>
      </c>
      <c r="AZ125" s="99">
        <f>IF(Model!AZ55="",0,IF(ABS(Model!AZ55-Scratch!AZ55)&lt;1,1,0))</f>
        <v>1</v>
      </c>
      <c r="BA125" s="99">
        <f>IF(Model!BA55="",0,IF(ABS(Model!BA55-Scratch!BA55)&lt;1,1,0))</f>
        <v>1</v>
      </c>
      <c r="BB125" s="99">
        <f>IF(Model!BB55="",0,IF(ABS(Model!BB55-Scratch!BB55)&lt;1,1,0))</f>
        <v>1</v>
      </c>
      <c r="BC125" s="99">
        <f>IF(Model!BC55="",0,IF(ABS(Model!BC55-Scratch!BC55)&lt;1,1,0))</f>
        <v>1</v>
      </c>
      <c r="BD125" s="99">
        <f>IF(Model!BD55="",0,IF(ABS(Model!BD55-Scratch!BD55)&lt;1,1,0))</f>
        <v>0</v>
      </c>
      <c r="BE125" s="99">
        <f>IF(Model!BE55="",0,IF(ABS(Model!BE55-Scratch!BE55)&lt;1,1,0))</f>
        <v>1</v>
      </c>
      <c r="BF125" s="129" t="s">
        <v>591</v>
      </c>
      <c r="BG125" s="129" t="s">
        <v>591</v>
      </c>
      <c r="BH125" s="99">
        <f>IF(Model!BH55="",0,IF(ABS(Model!BH55-Scratch!BH55)&lt;1,1,0))</f>
        <v>1</v>
      </c>
      <c r="BI125" s="99">
        <f>IF(Model!BI55="",0,IF(ABS(Model!BI55-Scratch!BI55)&lt;1,1,0))</f>
        <v>1</v>
      </c>
      <c r="BJ125" s="99">
        <f>IF(Model!BJ55="",0,IF(ABS(Model!BJ55-Scratch!BJ55)&lt;1,1,0))</f>
        <v>1</v>
      </c>
      <c r="BK125" s="99">
        <f>IF(Model!BK55="",0,IF(ABS(Model!BK55-Scratch!BK55)&lt;1,1,0))</f>
        <v>1</v>
      </c>
      <c r="BL125" s="99">
        <f>IF(Model!BL55="",0,IF(ABS(Model!BL55-Scratch!BL55)&lt;1,1,0))</f>
        <v>1</v>
      </c>
      <c r="BM125" s="99">
        <f>IF(Model!BM55="",0,IF(ABS(Model!BM55-Scratch!BM55)&lt;1,1,0))</f>
        <v>1</v>
      </c>
      <c r="BN125" s="99">
        <f>IF(Model!BN55="",0,IF(ABS(Model!BN55-Scratch!BN55)&lt;1,1,0))</f>
        <v>1</v>
      </c>
      <c r="BO125" s="99">
        <f>IF(Model!BO55="",0,IF(ABS(Model!BO55-Scratch!BO55)&lt;1,1,0))</f>
        <v>1</v>
      </c>
      <c r="BP125" s="99">
        <f>IF(Model!BP55="",0,IF(ABS(Model!BP55-Scratch!BP55)&lt;1,1,0))</f>
        <v>1</v>
      </c>
      <c r="BQ125" s="99">
        <f>IF(Model!BQ55="",0,IF(ABS(Model!BQ55-Scratch!BQ55)&lt;1,1,0))</f>
        <v>1</v>
      </c>
      <c r="BR125" s="99">
        <f>IF(Model!BR55="",0,IF(ABS(Model!BR55-Scratch!BR55)&lt;1,1,0))</f>
        <v>1</v>
      </c>
      <c r="BS125" s="99">
        <f>IF(Model!BS55="",0,IF(ABS(Model!BS55-Scratch!BS55)&lt;1,1,0))</f>
        <v>1</v>
      </c>
      <c r="BT125" s="99">
        <f>IF(Model!BT55="",0,IF(ABS(Model!BT55-Scratch!BT55)&lt;1,1,0))</f>
        <v>1</v>
      </c>
      <c r="BU125" s="99">
        <f>IF(Model!BU55="",0,IF(ABS(Model!BU55-Scratch!BU55)&lt;1,1,0))</f>
        <v>1</v>
      </c>
      <c r="BV125" s="99">
        <f>IF(Model!BV55="",0,IF(ABS(Model!BV55-Scratch!BV55)&lt;1,1,0))</f>
        <v>1</v>
      </c>
      <c r="BW125" s="99">
        <f>IF(Model!BW55="",0,IF(ABS(Model!BW55-Scratch!BW55)&lt;1,1,0))</f>
        <v>1</v>
      </c>
      <c r="BX125" s="99">
        <f>IF(Model!BX55="",0,IF(ABS(Model!BX55-Scratch!BX55)&lt;1,1,0))</f>
        <v>1</v>
      </c>
      <c r="BY125" s="99">
        <f>IF(Model!BY55="",0,IF(ABS(Model!BY55-Scratch!BY55)&lt;1,1,0))</f>
        <v>1</v>
      </c>
      <c r="BZ125" s="99">
        <f>IF(Model!BZ55="",0,IF(ABS(Model!BZ55-Scratch!BZ55)&lt;1,1,0))</f>
        <v>1</v>
      </c>
      <c r="CA125" s="99">
        <f>IF(Model!CA55="",0,IF(ABS(Model!CA55-Scratch!CA55)&lt;1,1,0))</f>
        <v>1</v>
      </c>
      <c r="CB125" s="99">
        <f>IF(Model!CB55="",0,IF(ABS(Model!CB55-Scratch!CB55)&lt;1,1,0))</f>
        <v>1</v>
      </c>
      <c r="CC125" s="99">
        <f>IF(Model!CC55="",0,IF(ABS(Model!CC55-Scratch!CC55)&lt;1,1,0))</f>
        <v>1</v>
      </c>
      <c r="CD125" s="99">
        <f>IF(Model!CD55="",0,IF(ABS(Model!CD55-Scratch!CD55)&lt;1,1,0))</f>
        <v>1</v>
      </c>
      <c r="CE125" s="99">
        <f>IF(Model!CE55="",0,IF(ABS(Model!CE55-Scratch!CE55)&lt;1,1,0))</f>
        <v>1</v>
      </c>
      <c r="CF125" s="99">
        <f>IF(Model!CF55="",0,IF(ABS(Model!CF55-Scratch!CF55)&lt;1,1,0))</f>
        <v>1</v>
      </c>
      <c r="CG125" s="129" t="s">
        <v>591</v>
      </c>
      <c r="CH125" s="129" t="s">
        <v>591</v>
      </c>
      <c r="CI125" s="99">
        <f>IF(Model!CI55="",0,IF(ABS(Model!CI55-Scratch!CI55)&lt;1,1,0))</f>
        <v>1</v>
      </c>
      <c r="CJ125" s="99">
        <f>IF(Model!CJ55="",0,IF(ABS(Model!CJ55-Scratch!CJ55)&lt;1,1,0))</f>
        <v>1</v>
      </c>
      <c r="CK125" s="99">
        <f>IF(Model!CK55="",0,IF(ABS(Model!CK55-Scratch!CK55)&lt;1,1,0))</f>
        <v>1</v>
      </c>
      <c r="CL125" s="99">
        <f>IF(Model!CL55="",0,IF(ABS(Model!CL55-Scratch!CL55)&lt;1,1,0))</f>
        <v>1</v>
      </c>
      <c r="CM125" s="99">
        <f>IF(Model!CM55="",0,IF(ABS(Model!CM55-Scratch!CM55)&lt;1,1,0))</f>
        <v>1</v>
      </c>
      <c r="CN125" s="99">
        <f>IF(Model!CN55="",0,IF(ABS(Model!CN55-Scratch!CN55)&lt;1,1,0))</f>
        <v>1</v>
      </c>
      <c r="CO125" s="99">
        <f>IF(Model!CO55="",0,IF(ABS(Model!CO55-Scratch!CO55)&lt;1,1,0))</f>
        <v>1</v>
      </c>
      <c r="CP125" s="99">
        <f>IF(Model!CP55="",0,IF(ABS(Model!CP55-Scratch!CP55)&lt;1,1,0))</f>
        <v>1</v>
      </c>
      <c r="CQ125" s="99">
        <f>IF(Model!CQ55="",0,IF(ABS(Model!CQ55-Scratch!CQ55)&lt;1,1,0))</f>
        <v>1</v>
      </c>
      <c r="CR125" s="99">
        <f>IF(Model!CR55="",0,IF(ABS(Model!CR55-Scratch!CR55)&lt;1,1,0))</f>
        <v>1</v>
      </c>
      <c r="CS125" s="99">
        <f>IF(Model!CS55="",0,IF(ABS(Model!CS55-Scratch!CS55)&lt;1,1,0))</f>
        <v>1</v>
      </c>
      <c r="CT125" s="99">
        <f>IF(Model!CT55="",0,IF(ABS(Model!CT55-Scratch!CT55)&lt;1,1,0))</f>
        <v>1</v>
      </c>
      <c r="CU125" s="99">
        <f>IF(Model!CU55="",0,IF(ABS(Model!CU55-Scratch!CU55)&lt;1,1,0))</f>
        <v>1</v>
      </c>
      <c r="CV125" s="99">
        <f>IF(Model!CV55="",0,IF(ABS(Model!CV55-Scratch!CV55)&lt;1,1,0))</f>
        <v>1</v>
      </c>
      <c r="CW125" s="99">
        <f>IF(Model!CW55="",0,IF(ABS(Model!CW55-Scratch!CW55)&lt;1,1,0))</f>
        <v>1</v>
      </c>
      <c r="CX125" s="99">
        <f>IF(Model!CX55="",0,IF(ABS(Model!CX55-Scratch!CX55)&lt;1,1,0))</f>
        <v>1</v>
      </c>
      <c r="CY125" s="99">
        <f>IF(Model!CY55="",0,IF(ABS(Model!CY55-Scratch!CY55)&lt;1,1,0))</f>
        <v>1</v>
      </c>
      <c r="CZ125" s="99">
        <f>IF(Model!CZ55="",0,IF(ABS(Model!CZ55-Scratch!CZ55)&lt;1,1,0))</f>
        <v>1</v>
      </c>
      <c r="DA125" s="99">
        <f>IF(Model!DA55="",0,IF(ABS(Model!DA55-Scratch!DA55)&lt;1,1,0))</f>
        <v>1</v>
      </c>
      <c r="DB125" s="99">
        <f>IF(Model!DB55="",0,IF(ABS(Model!DB55-Scratch!DB55)&lt;1,1,0))</f>
        <v>1</v>
      </c>
      <c r="DC125" s="99">
        <f>IF(Model!DC55="",0,IF(ABS(Model!DC55-Scratch!DC55)&lt;1,1,0))</f>
        <v>1</v>
      </c>
      <c r="DD125" s="99">
        <f>IF(Model!DD55="",0,IF(ABS(Model!DD55-Scratch!DD55)&lt;1,1,0))</f>
        <v>1</v>
      </c>
      <c r="DE125" s="99">
        <f>IF(Model!DE55="",0,IF(ABS(Model!DE55-Scratch!DE55)&lt;1,1,0))</f>
        <v>1</v>
      </c>
      <c r="DF125" s="99">
        <f>IF(Model!DF55="",0,IF(ABS(Model!DF55-Scratch!DF55)&lt;1,1,0))</f>
        <v>1</v>
      </c>
      <c r="DG125" s="99">
        <f>IF(Model!DG55="",0,IF(ABS(Model!DG55-Scratch!DG55)&lt;1,1,0))</f>
        <v>1</v>
      </c>
      <c r="DH125" s="129" t="s">
        <v>591</v>
      </c>
      <c r="DI125" s="129" t="s">
        <v>591</v>
      </c>
      <c r="DJ125" s="99">
        <f>IF(Model!DJ55="",0,IF(ABS(Model!DJ55-Scratch!DJ55)&lt;1,1,0))</f>
        <v>1</v>
      </c>
      <c r="DK125" s="99">
        <f>IF(Model!DK55="",0,IF(ABS(Model!DK55-Scratch!DK55)&lt;1,1,0))</f>
        <v>1</v>
      </c>
      <c r="DL125" s="99">
        <f>IF(Model!DL55="",0,IF(ABS(Model!DL55-Scratch!DL55)&lt;1,1,0))</f>
        <v>1</v>
      </c>
      <c r="DM125" s="99">
        <f>IF(Model!DM55="",0,IF(ABS(Model!DM55-Scratch!DM55)&lt;1,1,0))</f>
        <v>1</v>
      </c>
      <c r="DN125" s="99">
        <f>IF(Model!DN55="",0,IF(ABS(Model!DN55-Scratch!DN55)&lt;1,1,0))</f>
        <v>1</v>
      </c>
      <c r="DO125" s="99">
        <f>IF(Model!DO55="",0,IF(ABS(Model!DO55-Scratch!DO55)&lt;1,1,0))</f>
        <v>1</v>
      </c>
      <c r="DP125" s="99">
        <f>IF(Model!DP55="",0,IF(ABS(Model!DP55-Scratch!DP55)&lt;1,1,0))</f>
        <v>1</v>
      </c>
      <c r="DQ125" s="99">
        <f>IF(Model!DQ55="",0,IF(ABS(Model!DQ55-Scratch!DQ55)&lt;1,1,0))</f>
        <v>1</v>
      </c>
      <c r="DR125" s="99">
        <f>IF(Model!DR55="",0,IF(ABS(Model!DR55-Scratch!DR55)&lt;1,1,0))</f>
        <v>1</v>
      </c>
      <c r="DS125" s="99">
        <f>IF(Model!DS55="",0,IF(ABS(Model!DS55-Scratch!DS55)&lt;1,1,0))</f>
        <v>1</v>
      </c>
      <c r="DT125" s="99">
        <f>IF(Model!DT55="",0,IF(ABS(Model!DT55-Scratch!DT55)&lt;1,1,0))</f>
        <v>1</v>
      </c>
      <c r="DU125" s="99">
        <f>IF(Model!DU55="",0,IF(ABS(Model!DU55-Scratch!DU55)&lt;1,1,0))</f>
        <v>1</v>
      </c>
      <c r="DV125" s="99">
        <f>IF(Model!DV55="",0,IF(ABS(Model!DV55-Scratch!DV55)&lt;1,1,0))</f>
        <v>1</v>
      </c>
      <c r="DW125" s="99">
        <f>IF(Model!DW55="",0,IF(ABS(Model!DW55-Scratch!DW55)&lt;1,1,0))</f>
        <v>1</v>
      </c>
      <c r="DX125" s="99">
        <f>IF(Model!DX55="",0,IF(ABS(Model!DX55-Scratch!DX55)&lt;1,1,0))</f>
        <v>1</v>
      </c>
      <c r="DY125" s="99">
        <f>IF(Model!DY55="",0,IF(ABS(Model!DY55-Scratch!DY55)&lt;1,1,0))</f>
        <v>1</v>
      </c>
      <c r="DZ125" s="99">
        <f>IF(Model!DZ55="",0,IF(ABS(Model!DZ55-Scratch!DZ55)&lt;1,1,0))</f>
        <v>1</v>
      </c>
      <c r="EA125" s="99">
        <f>IF(Model!EA55="",0,IF(ABS(Model!EA55-Scratch!EA55)&lt;1,1,0))</f>
        <v>1</v>
      </c>
      <c r="EB125" s="99">
        <f>IF(Model!EB55="",0,IF(ABS(Model!EB55-Scratch!EB55)&lt;1,1,0))</f>
        <v>1</v>
      </c>
      <c r="EC125" s="99">
        <f>IF(Model!EC55="",0,IF(ABS(Model!EC55-Scratch!EC55)&lt;1,1,0))</f>
        <v>1</v>
      </c>
      <c r="ED125" s="99">
        <f>IF(Model!ED55="",0,IF(ABS(Model!ED55-Scratch!ED55)&lt;1,1,0))</f>
        <v>1</v>
      </c>
      <c r="EE125" s="99">
        <f>IF(Model!EE55="",0,IF(ABS(Model!EE55-Scratch!EE55)&lt;1,1,0))</f>
        <v>1</v>
      </c>
      <c r="EF125" s="99">
        <f>IF(Model!EF55="",0,IF(ABS(Model!EF55-Scratch!EF55)&lt;1,1,0))</f>
        <v>1</v>
      </c>
      <c r="EG125" s="99">
        <f>IF(Model!EG55="",0,IF(ABS(Model!EG55-Scratch!EG55)&lt;1,1,0))</f>
        <v>1</v>
      </c>
      <c r="EH125" s="99">
        <f>IF(Model!EH55="",0,IF(ABS(Model!EH55-Scratch!EH55)&lt;1,1,0))</f>
        <v>1</v>
      </c>
      <c r="EI125" s="129" t="s">
        <v>591</v>
      </c>
      <c r="EJ125" s="129" t="s">
        <v>591</v>
      </c>
      <c r="EK125" s="99"/>
      <c r="EL125" s="99"/>
      <c r="EM125" s="99"/>
      <c r="EN125" s="99"/>
      <c r="EO125" s="99"/>
      <c r="EP125" s="99"/>
      <c r="EQ125" s="99"/>
      <c r="ER125" s="99"/>
      <c r="ES125" s="99"/>
      <c r="ET125" s="99"/>
      <c r="EU125" s="99"/>
      <c r="EV125" s="99"/>
      <c r="EW125" s="99"/>
      <c r="EX125" s="99"/>
      <c r="EY125" s="99"/>
      <c r="EZ125" s="99"/>
      <c r="FA125" s="99"/>
      <c r="FB125" s="99"/>
      <c r="FC125" s="99"/>
      <c r="FD125" s="99"/>
      <c r="FE125" s="99"/>
      <c r="FF125" s="99"/>
      <c r="FG125" s="99"/>
      <c r="FH125" s="99"/>
      <c r="FI125" s="99"/>
    </row>
    <row r="126" spans="2:165">
      <c r="B126" s="99">
        <f>IF(Model!B56="",0,IF(ABS(Model!B56-Scratch!B56)&lt;1,1,0))</f>
        <v>1</v>
      </c>
      <c r="C126" s="99">
        <f ca="1">IF(Model!C56="",0,IF(ABS(Model!C56-Scratch!C56)&lt;1,1,0))</f>
        <v>1</v>
      </c>
      <c r="D126" s="129" t="s">
        <v>591</v>
      </c>
      <c r="E126" s="99">
        <f>IF(Model!E56="",0,IF(ABS(Model!E56-Scratch!E56)&lt;1,1,0))</f>
        <v>1</v>
      </c>
      <c r="F126" s="99">
        <f>IF(Model!F56="",0,IF(ABS(Model!F56-Scratch!F56)&lt;1,1,0))</f>
        <v>1</v>
      </c>
      <c r="G126" s="99">
        <f>IF(Model!G56="",0,IF(ABS(Model!G56-Scratch!G56)&lt;1,1,0))</f>
        <v>1</v>
      </c>
      <c r="H126" s="99">
        <f>IF(Model!H56="",0,IF(ABS(Model!H56-Scratch!H56)&lt;1,1,0))</f>
        <v>1</v>
      </c>
      <c r="I126" s="99">
        <f>IF(Model!I56=Scratch!I56,1,0)</f>
        <v>1</v>
      </c>
      <c r="J126" s="129" t="s">
        <v>591</v>
      </c>
      <c r="K126" s="99">
        <f>IF(Model!K56="",0,IF(ABS(Model!K56-Scratch!K56)&lt;1,1,0))</f>
        <v>1</v>
      </c>
      <c r="L126" s="99">
        <f>IF(Model!L56=Scratch!L56,1,0)</f>
        <v>1</v>
      </c>
      <c r="M126" s="99">
        <f>IFERROR(IF(Model!M56=Scratch!M56,1,0),0)</f>
        <v>1</v>
      </c>
      <c r="N126" s="99">
        <f>IFERROR(IF(Model!N56=Scratch!N56,1,0),0)</f>
        <v>1</v>
      </c>
      <c r="O126" s="99">
        <f>IFERROR(IF(Model!O56=Scratch!O56,1,0),0)</f>
        <v>1</v>
      </c>
      <c r="P126" s="99">
        <f>IFERROR(IF(Model!P56=Scratch!P56,1,0),0)</f>
        <v>1</v>
      </c>
      <c r="Q126" s="129" t="s">
        <v>591</v>
      </c>
      <c r="R126" s="99">
        <f>IF(Model!R56="",0,IF(ABS(Model!R56-Scratch!R56)&lt;1,1,0))</f>
        <v>1</v>
      </c>
      <c r="S126" s="99">
        <f>IF(Model!S56="",0,IF(ABS(Model!S56-Scratch!S56)&lt;1,1,0))</f>
        <v>1</v>
      </c>
      <c r="T126" s="99">
        <f>IF(Model!T56="",0,IF(ABS(Model!T56-Scratch!T56)&lt;1,1,0))</f>
        <v>1</v>
      </c>
      <c r="U126" s="99">
        <f>IF(Model!U56="",0,IF(ABS(Model!U56-Scratch!U56)&lt;1,1,0))</f>
        <v>1</v>
      </c>
      <c r="V126" s="99">
        <f>IF(Model!V56="",0,IF(ABS(Model!V56-Scratch!V56)&lt;1,1,0))</f>
        <v>1</v>
      </c>
      <c r="W126" s="129" t="s">
        <v>591</v>
      </c>
      <c r="X126" s="99">
        <f>IF(Model!X56="",0,IF(ABS(Model!X56-Scratch!X56)&lt;1,1,0))</f>
        <v>1</v>
      </c>
      <c r="Y126" s="99">
        <f>IF(Model!Y56="",0,IF(ABS(Model!Y56-Scratch!Y56)&lt;1,1,0))</f>
        <v>1</v>
      </c>
      <c r="Z126" s="99">
        <f>IF(Model!Z56="",0,IF(ABS(Model!Z56-Scratch!Z56)&lt;1,1,0))</f>
        <v>1</v>
      </c>
      <c r="AA126" s="99">
        <f>IF(Model!AA56="",0,IF(ABS(Model!AA56-Scratch!AA56)&lt;1,1,0))</f>
        <v>1</v>
      </c>
      <c r="AB126" s="99">
        <f>IF(Model!AB56="",0,IF(ABS(Model!AB56-Scratch!AB56)&lt;1,1,0))</f>
        <v>1</v>
      </c>
      <c r="AC126" s="129" t="s">
        <v>591</v>
      </c>
      <c r="AD126" s="129" t="s">
        <v>591</v>
      </c>
      <c r="AE126" s="99">
        <f>IF(Model!AE56="",0,IF(ABS(Model!AE56-Scratch!AE56)&lt;1,1,0))</f>
        <v>1</v>
      </c>
      <c r="AF126" s="99">
        <f>IF(Model!AF56="",0,IF(ABS(Model!AF56-Scratch!AF56)&lt;1,1,0))</f>
        <v>1</v>
      </c>
      <c r="AG126" s="99">
        <f>IF(Model!AG56="",0,IF(ABS(Model!AG56-Scratch!AG56)&lt;1,1,0))</f>
        <v>1</v>
      </c>
      <c r="AH126" s="99">
        <f>IF(Model!AH56="",0,IF(ABS(Model!AH56-Scratch!AH56)&lt;1,1,0))</f>
        <v>1</v>
      </c>
      <c r="AI126" s="99">
        <f>IF(Model!AI56="",0,IF(ABS(Model!AI56-Scratch!AI56)&lt;1,1,0))</f>
        <v>1</v>
      </c>
      <c r="AJ126" s="99">
        <f>IF(Model!AJ56="",0,IF(ABS(Model!AJ56-Scratch!AJ56)&lt;1,1,0))</f>
        <v>1</v>
      </c>
      <c r="AK126" s="99">
        <f>IF(Model!AK56="",0,IF(ABS(Model!AK56-Scratch!AK56)&lt;1,1,0))</f>
        <v>1</v>
      </c>
      <c r="AL126" s="99">
        <f>IF(Model!AL56="",0,IF(ABS(Model!AL56-Scratch!AL56)&lt;1,1,0))</f>
        <v>1</v>
      </c>
      <c r="AM126" s="99">
        <f>IF(Model!AM56="",0,IF(ABS(Model!AM56-Scratch!AM56)&lt;1,1,0))</f>
        <v>1</v>
      </c>
      <c r="AN126" s="99">
        <f>IF(Model!AN56="",0,IF(ABS(Model!AN56-Scratch!AN56)&lt;1,1,0))</f>
        <v>1</v>
      </c>
      <c r="AO126" s="99">
        <f>IF(Model!AO56="",0,IF(ABS(Model!AO56-Scratch!AO56)&lt;1,1,0))</f>
        <v>1</v>
      </c>
      <c r="AP126" s="99">
        <f>IF(Model!AP56="",0,IF(ABS(Model!AP56-Scratch!AP56)&lt;1,1,0))</f>
        <v>1</v>
      </c>
      <c r="AQ126" s="99">
        <f>IF(Model!AQ56="",0,IF(ABS(Model!AQ56-Scratch!AQ56)&lt;1,1,0))</f>
        <v>1</v>
      </c>
      <c r="AR126" s="99">
        <f>IF(Model!AR56="",0,IF(ABS(Model!AR56-Scratch!AR56)&lt;1,1,0))</f>
        <v>1</v>
      </c>
      <c r="AS126" s="99">
        <f>IF(Model!AS56="",0,IF(ABS(Model!AS56-Scratch!AS56)&lt;1,1,0))</f>
        <v>1</v>
      </c>
      <c r="AT126" s="99">
        <f>IF(Model!AT56="",0,IF(ABS(Model!AT56-Scratch!AT56)&lt;1,1,0))</f>
        <v>1</v>
      </c>
      <c r="AU126" s="99">
        <f>IF(Model!AU56="",0,IF(ABS(Model!AU56-Scratch!AU56)&lt;1,1,0))</f>
        <v>1</v>
      </c>
      <c r="AV126" s="99">
        <f>IF(Model!AV56="",0,IF(ABS(Model!AV56-Scratch!AV56)&lt;1,1,0))</f>
        <v>1</v>
      </c>
      <c r="AW126" s="99">
        <f>IF(Model!AW56="",0,IF(ABS(Model!AW56-Scratch!AW56)&lt;1,1,0))</f>
        <v>1</v>
      </c>
      <c r="AX126" s="99">
        <f>IF(Model!AX56="",0,IF(ABS(Model!AX56-Scratch!AX56)&lt;1,1,0))</f>
        <v>1</v>
      </c>
      <c r="AY126" s="99">
        <f>IF(Model!AY56="",0,IF(ABS(Model!AY56-Scratch!AY56)&lt;1,1,0))</f>
        <v>1</v>
      </c>
      <c r="AZ126" s="99">
        <f>IF(Model!AZ56="",0,IF(ABS(Model!AZ56-Scratch!AZ56)&lt;1,1,0))</f>
        <v>1</v>
      </c>
      <c r="BA126" s="99">
        <f>IF(Model!BA56="",0,IF(ABS(Model!BA56-Scratch!BA56)&lt;1,1,0))</f>
        <v>1</v>
      </c>
      <c r="BB126" s="99">
        <f>IF(Model!BB56="",0,IF(ABS(Model!BB56-Scratch!BB56)&lt;1,1,0))</f>
        <v>1</v>
      </c>
      <c r="BC126" s="99">
        <f>IF(Model!BC56="",0,IF(ABS(Model!BC56-Scratch!BC56)&lt;1,1,0))</f>
        <v>1</v>
      </c>
      <c r="BD126" s="99">
        <f>IF(Model!BD56="",0,IF(ABS(Model!BD56-Scratch!BD56)&lt;1,1,0))</f>
        <v>0</v>
      </c>
      <c r="BE126" s="99">
        <f>IF(Model!BE56="",0,IF(ABS(Model!BE56-Scratch!BE56)&lt;1,1,0))</f>
        <v>1</v>
      </c>
      <c r="BF126" s="129" t="s">
        <v>591</v>
      </c>
      <c r="BG126" s="129" t="s">
        <v>591</v>
      </c>
      <c r="BH126" s="99">
        <f>IF(Model!BH56="",0,IF(ABS(Model!BH56-Scratch!BH56)&lt;1,1,0))</f>
        <v>1</v>
      </c>
      <c r="BI126" s="99">
        <f>IF(Model!BI56="",0,IF(ABS(Model!BI56-Scratch!BI56)&lt;1,1,0))</f>
        <v>1</v>
      </c>
      <c r="BJ126" s="99">
        <f>IF(Model!BJ56="",0,IF(ABS(Model!BJ56-Scratch!BJ56)&lt;1,1,0))</f>
        <v>1</v>
      </c>
      <c r="BK126" s="99">
        <f>IF(Model!BK56="",0,IF(ABS(Model!BK56-Scratch!BK56)&lt;1,1,0))</f>
        <v>1</v>
      </c>
      <c r="BL126" s="99">
        <f>IF(Model!BL56="",0,IF(ABS(Model!BL56-Scratch!BL56)&lt;1,1,0))</f>
        <v>1</v>
      </c>
      <c r="BM126" s="99">
        <f>IF(Model!BM56="",0,IF(ABS(Model!BM56-Scratch!BM56)&lt;1,1,0))</f>
        <v>1</v>
      </c>
      <c r="BN126" s="99">
        <f>IF(Model!BN56="",0,IF(ABS(Model!BN56-Scratch!BN56)&lt;1,1,0))</f>
        <v>1</v>
      </c>
      <c r="BO126" s="99">
        <f>IF(Model!BO56="",0,IF(ABS(Model!BO56-Scratch!BO56)&lt;1,1,0))</f>
        <v>1</v>
      </c>
      <c r="BP126" s="99">
        <f>IF(Model!BP56="",0,IF(ABS(Model!BP56-Scratch!BP56)&lt;1,1,0))</f>
        <v>1</v>
      </c>
      <c r="BQ126" s="99">
        <f>IF(Model!BQ56="",0,IF(ABS(Model!BQ56-Scratch!BQ56)&lt;1,1,0))</f>
        <v>1</v>
      </c>
      <c r="BR126" s="99">
        <f>IF(Model!BR56="",0,IF(ABS(Model!BR56-Scratch!BR56)&lt;1,1,0))</f>
        <v>1</v>
      </c>
      <c r="BS126" s="99">
        <f>IF(Model!BS56="",0,IF(ABS(Model!BS56-Scratch!BS56)&lt;1,1,0))</f>
        <v>1</v>
      </c>
      <c r="BT126" s="99">
        <f>IF(Model!BT56="",0,IF(ABS(Model!BT56-Scratch!BT56)&lt;1,1,0))</f>
        <v>1</v>
      </c>
      <c r="BU126" s="99">
        <f>IF(Model!BU56="",0,IF(ABS(Model!BU56-Scratch!BU56)&lt;1,1,0))</f>
        <v>1</v>
      </c>
      <c r="BV126" s="99">
        <f>IF(Model!BV56="",0,IF(ABS(Model!BV56-Scratch!BV56)&lt;1,1,0))</f>
        <v>1</v>
      </c>
      <c r="BW126" s="99">
        <f>IF(Model!BW56="",0,IF(ABS(Model!BW56-Scratch!BW56)&lt;1,1,0))</f>
        <v>1</v>
      </c>
      <c r="BX126" s="99">
        <f>IF(Model!BX56="",0,IF(ABS(Model!BX56-Scratch!BX56)&lt;1,1,0))</f>
        <v>1</v>
      </c>
      <c r="BY126" s="99">
        <f>IF(Model!BY56="",0,IF(ABS(Model!BY56-Scratch!BY56)&lt;1,1,0))</f>
        <v>1</v>
      </c>
      <c r="BZ126" s="99">
        <f>IF(Model!BZ56="",0,IF(ABS(Model!BZ56-Scratch!BZ56)&lt;1,1,0))</f>
        <v>1</v>
      </c>
      <c r="CA126" s="99">
        <f>IF(Model!CA56="",0,IF(ABS(Model!CA56-Scratch!CA56)&lt;1,1,0))</f>
        <v>1</v>
      </c>
      <c r="CB126" s="99">
        <f>IF(Model!CB56="",0,IF(ABS(Model!CB56-Scratch!CB56)&lt;1,1,0))</f>
        <v>1</v>
      </c>
      <c r="CC126" s="99">
        <f>IF(Model!CC56="",0,IF(ABS(Model!CC56-Scratch!CC56)&lt;1,1,0))</f>
        <v>1</v>
      </c>
      <c r="CD126" s="99">
        <f>IF(Model!CD56="",0,IF(ABS(Model!CD56-Scratch!CD56)&lt;1,1,0))</f>
        <v>1</v>
      </c>
      <c r="CE126" s="99">
        <f>IF(Model!CE56="",0,IF(ABS(Model!CE56-Scratch!CE56)&lt;1,1,0))</f>
        <v>1</v>
      </c>
      <c r="CF126" s="99">
        <f>IF(Model!CF56="",0,IF(ABS(Model!CF56-Scratch!CF56)&lt;1,1,0))</f>
        <v>1</v>
      </c>
      <c r="CG126" s="129" t="s">
        <v>591</v>
      </c>
      <c r="CH126" s="129" t="s">
        <v>591</v>
      </c>
      <c r="CI126" s="99">
        <f>IF(Model!CI56="",0,IF(ABS(Model!CI56-Scratch!CI56)&lt;1,1,0))</f>
        <v>1</v>
      </c>
      <c r="CJ126" s="99">
        <f>IF(Model!CJ56="",0,IF(ABS(Model!CJ56-Scratch!CJ56)&lt;1,1,0))</f>
        <v>1</v>
      </c>
      <c r="CK126" s="99">
        <f>IF(Model!CK56="",0,IF(ABS(Model!CK56-Scratch!CK56)&lt;1,1,0))</f>
        <v>1</v>
      </c>
      <c r="CL126" s="99">
        <f>IF(Model!CL56="",0,IF(ABS(Model!CL56-Scratch!CL56)&lt;1,1,0))</f>
        <v>1</v>
      </c>
      <c r="CM126" s="99">
        <f>IF(Model!CM56="",0,IF(ABS(Model!CM56-Scratch!CM56)&lt;1,1,0))</f>
        <v>1</v>
      </c>
      <c r="CN126" s="99">
        <f>IF(Model!CN56="",0,IF(ABS(Model!CN56-Scratch!CN56)&lt;1,1,0))</f>
        <v>1</v>
      </c>
      <c r="CO126" s="99">
        <f>IF(Model!CO56="",0,IF(ABS(Model!CO56-Scratch!CO56)&lt;1,1,0))</f>
        <v>1</v>
      </c>
      <c r="CP126" s="99">
        <f>IF(Model!CP56="",0,IF(ABS(Model!CP56-Scratch!CP56)&lt;1,1,0))</f>
        <v>1</v>
      </c>
      <c r="CQ126" s="99">
        <f>IF(Model!CQ56="",0,IF(ABS(Model!CQ56-Scratch!CQ56)&lt;1,1,0))</f>
        <v>1</v>
      </c>
      <c r="CR126" s="99">
        <f>IF(Model!CR56="",0,IF(ABS(Model!CR56-Scratch!CR56)&lt;1,1,0))</f>
        <v>1</v>
      </c>
      <c r="CS126" s="99">
        <f>IF(Model!CS56="",0,IF(ABS(Model!CS56-Scratch!CS56)&lt;1,1,0))</f>
        <v>1</v>
      </c>
      <c r="CT126" s="99">
        <f>IF(Model!CT56="",0,IF(ABS(Model!CT56-Scratch!CT56)&lt;1,1,0))</f>
        <v>1</v>
      </c>
      <c r="CU126" s="99">
        <f>IF(Model!CU56="",0,IF(ABS(Model!CU56-Scratch!CU56)&lt;1,1,0))</f>
        <v>1</v>
      </c>
      <c r="CV126" s="99">
        <f>IF(Model!CV56="",0,IF(ABS(Model!CV56-Scratch!CV56)&lt;1,1,0))</f>
        <v>1</v>
      </c>
      <c r="CW126" s="99">
        <f>IF(Model!CW56="",0,IF(ABS(Model!CW56-Scratch!CW56)&lt;1,1,0))</f>
        <v>1</v>
      </c>
      <c r="CX126" s="99">
        <f>IF(Model!CX56="",0,IF(ABS(Model!CX56-Scratch!CX56)&lt;1,1,0))</f>
        <v>1</v>
      </c>
      <c r="CY126" s="99">
        <f>IF(Model!CY56="",0,IF(ABS(Model!CY56-Scratch!CY56)&lt;1,1,0))</f>
        <v>1</v>
      </c>
      <c r="CZ126" s="99">
        <f>IF(Model!CZ56="",0,IF(ABS(Model!CZ56-Scratch!CZ56)&lt;1,1,0))</f>
        <v>1</v>
      </c>
      <c r="DA126" s="99">
        <f>IF(Model!DA56="",0,IF(ABS(Model!DA56-Scratch!DA56)&lt;1,1,0))</f>
        <v>1</v>
      </c>
      <c r="DB126" s="99">
        <f>IF(Model!DB56="",0,IF(ABS(Model!DB56-Scratch!DB56)&lt;1,1,0))</f>
        <v>1</v>
      </c>
      <c r="DC126" s="99">
        <f>IF(Model!DC56="",0,IF(ABS(Model!DC56-Scratch!DC56)&lt;1,1,0))</f>
        <v>1</v>
      </c>
      <c r="DD126" s="99">
        <f>IF(Model!DD56="",0,IF(ABS(Model!DD56-Scratch!DD56)&lt;1,1,0))</f>
        <v>1</v>
      </c>
      <c r="DE126" s="99">
        <f>IF(Model!DE56="",0,IF(ABS(Model!DE56-Scratch!DE56)&lt;1,1,0))</f>
        <v>1</v>
      </c>
      <c r="DF126" s="99">
        <f>IF(Model!DF56="",0,IF(ABS(Model!DF56-Scratch!DF56)&lt;1,1,0))</f>
        <v>1</v>
      </c>
      <c r="DG126" s="99">
        <f>IF(Model!DG56="",0,IF(ABS(Model!DG56-Scratch!DG56)&lt;1,1,0))</f>
        <v>1</v>
      </c>
      <c r="DH126" s="129" t="s">
        <v>591</v>
      </c>
      <c r="DI126" s="129" t="s">
        <v>591</v>
      </c>
      <c r="DJ126" s="99">
        <f>IF(Model!DJ56="",0,IF(ABS(Model!DJ56-Scratch!DJ56)&lt;1,1,0))</f>
        <v>1</v>
      </c>
      <c r="DK126" s="99">
        <f>IF(Model!DK56="",0,IF(ABS(Model!DK56-Scratch!DK56)&lt;1,1,0))</f>
        <v>1</v>
      </c>
      <c r="DL126" s="99">
        <f>IF(Model!DL56="",0,IF(ABS(Model!DL56-Scratch!DL56)&lt;1,1,0))</f>
        <v>1</v>
      </c>
      <c r="DM126" s="99">
        <f>IF(Model!DM56="",0,IF(ABS(Model!DM56-Scratch!DM56)&lt;1,1,0))</f>
        <v>1</v>
      </c>
      <c r="DN126" s="99">
        <f>IF(Model!DN56="",0,IF(ABS(Model!DN56-Scratch!DN56)&lt;1,1,0))</f>
        <v>1</v>
      </c>
      <c r="DO126" s="99">
        <f>IF(Model!DO56="",0,IF(ABS(Model!DO56-Scratch!DO56)&lt;1,1,0))</f>
        <v>1</v>
      </c>
      <c r="DP126" s="99">
        <f>IF(Model!DP56="",0,IF(ABS(Model!DP56-Scratch!DP56)&lt;1,1,0))</f>
        <v>1</v>
      </c>
      <c r="DQ126" s="99">
        <f>IF(Model!DQ56="",0,IF(ABS(Model!DQ56-Scratch!DQ56)&lt;1,1,0))</f>
        <v>1</v>
      </c>
      <c r="DR126" s="99">
        <f>IF(Model!DR56="",0,IF(ABS(Model!DR56-Scratch!DR56)&lt;1,1,0))</f>
        <v>1</v>
      </c>
      <c r="DS126" s="99">
        <f>IF(Model!DS56="",0,IF(ABS(Model!DS56-Scratch!DS56)&lt;1,1,0))</f>
        <v>1</v>
      </c>
      <c r="DT126" s="99">
        <f>IF(Model!DT56="",0,IF(ABS(Model!DT56-Scratch!DT56)&lt;1,1,0))</f>
        <v>1</v>
      </c>
      <c r="DU126" s="99">
        <f>IF(Model!DU56="",0,IF(ABS(Model!DU56-Scratch!DU56)&lt;1,1,0))</f>
        <v>1</v>
      </c>
      <c r="DV126" s="99">
        <f>IF(Model!DV56="",0,IF(ABS(Model!DV56-Scratch!DV56)&lt;1,1,0))</f>
        <v>1</v>
      </c>
      <c r="DW126" s="99">
        <f>IF(Model!DW56="",0,IF(ABS(Model!DW56-Scratch!DW56)&lt;1,1,0))</f>
        <v>1</v>
      </c>
      <c r="DX126" s="99">
        <f>IF(Model!DX56="",0,IF(ABS(Model!DX56-Scratch!DX56)&lt;1,1,0))</f>
        <v>1</v>
      </c>
      <c r="DY126" s="99">
        <f>IF(Model!DY56="",0,IF(ABS(Model!DY56-Scratch!DY56)&lt;1,1,0))</f>
        <v>1</v>
      </c>
      <c r="DZ126" s="99">
        <f>IF(Model!DZ56="",0,IF(ABS(Model!DZ56-Scratch!DZ56)&lt;1,1,0))</f>
        <v>1</v>
      </c>
      <c r="EA126" s="99">
        <f>IF(Model!EA56="",0,IF(ABS(Model!EA56-Scratch!EA56)&lt;1,1,0))</f>
        <v>1</v>
      </c>
      <c r="EB126" s="99">
        <f>IF(Model!EB56="",0,IF(ABS(Model!EB56-Scratch!EB56)&lt;1,1,0))</f>
        <v>1</v>
      </c>
      <c r="EC126" s="99">
        <f>IF(Model!EC56="",0,IF(ABS(Model!EC56-Scratch!EC56)&lt;1,1,0))</f>
        <v>1</v>
      </c>
      <c r="ED126" s="99">
        <f>IF(Model!ED56="",0,IF(ABS(Model!ED56-Scratch!ED56)&lt;1,1,0))</f>
        <v>1</v>
      </c>
      <c r="EE126" s="99">
        <f>IF(Model!EE56="",0,IF(ABS(Model!EE56-Scratch!EE56)&lt;1,1,0))</f>
        <v>1</v>
      </c>
      <c r="EF126" s="99">
        <f>IF(Model!EF56="",0,IF(ABS(Model!EF56-Scratch!EF56)&lt;1,1,0))</f>
        <v>1</v>
      </c>
      <c r="EG126" s="99">
        <f>IF(Model!EG56="",0,IF(ABS(Model!EG56-Scratch!EG56)&lt;1,1,0))</f>
        <v>1</v>
      </c>
      <c r="EH126" s="99">
        <f>IF(Model!EH56="",0,IF(ABS(Model!EH56-Scratch!EH56)&lt;1,1,0))</f>
        <v>1</v>
      </c>
      <c r="EI126" s="129" t="s">
        <v>591</v>
      </c>
      <c r="EJ126" s="129" t="s">
        <v>591</v>
      </c>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row>
    <row r="127" spans="2:165">
      <c r="B127" s="99">
        <f>IF(Model!B57="",0,IF(ABS(Model!B57-Scratch!B57)&lt;1,1,0))</f>
        <v>1</v>
      </c>
      <c r="C127" s="99">
        <f ca="1">IF(Model!C57="",0,IF(ABS(Model!C57-Scratch!C57)&lt;1,1,0))</f>
        <v>1</v>
      </c>
      <c r="D127" s="129" t="s">
        <v>591</v>
      </c>
      <c r="E127" s="99">
        <f>IF(Model!E57="",0,IF(ABS(Model!E57-Scratch!E57)&lt;1,1,0))</f>
        <v>1</v>
      </c>
      <c r="F127" s="99">
        <f>IF(Model!F57="",0,IF(ABS(Model!F57-Scratch!F57)&lt;1,1,0))</f>
        <v>1</v>
      </c>
      <c r="G127" s="99">
        <f>IF(Model!G57="",0,IF(ABS(Model!G57-Scratch!G57)&lt;1,1,0))</f>
        <v>1</v>
      </c>
      <c r="H127" s="99">
        <f>IF(Model!H57="",0,IF(ABS(Model!H57-Scratch!H57)&lt;1,1,0))</f>
        <v>1</v>
      </c>
      <c r="I127" s="99">
        <f>IF(Model!I57=Scratch!I57,1,0)</f>
        <v>1</v>
      </c>
      <c r="J127" s="129" t="s">
        <v>591</v>
      </c>
      <c r="K127" s="99">
        <f>IF(Model!K57="",0,IF(ABS(Model!K57-Scratch!K57)&lt;1,1,0))</f>
        <v>1</v>
      </c>
      <c r="L127" s="99">
        <f>IF(Model!L57=Scratch!L57,1,0)</f>
        <v>1</v>
      </c>
      <c r="M127" s="99">
        <f>IFERROR(IF(Model!M57=Scratch!M57,1,0),0)</f>
        <v>1</v>
      </c>
      <c r="N127" s="99">
        <f>IFERROR(IF(Model!N57=Scratch!N57,1,0),0)</f>
        <v>1</v>
      </c>
      <c r="O127" s="99">
        <f>IFERROR(IF(Model!O57=Scratch!O57,1,0),0)</f>
        <v>1</v>
      </c>
      <c r="P127" s="99">
        <f>IFERROR(IF(Model!P57=Scratch!P57,1,0),0)</f>
        <v>1</v>
      </c>
      <c r="Q127" s="129" t="s">
        <v>591</v>
      </c>
      <c r="R127" s="99">
        <f>IF(Model!R57="",0,IF(ABS(Model!R57-Scratch!R57)&lt;1,1,0))</f>
        <v>1</v>
      </c>
      <c r="S127" s="99">
        <f>IF(Model!S57="",0,IF(ABS(Model!S57-Scratch!S57)&lt;1,1,0))</f>
        <v>1</v>
      </c>
      <c r="T127" s="99">
        <f>IF(Model!T57="",0,IF(ABS(Model!T57-Scratch!T57)&lt;1,1,0))</f>
        <v>1</v>
      </c>
      <c r="U127" s="99">
        <f>IF(Model!U57="",0,IF(ABS(Model!U57-Scratch!U57)&lt;1,1,0))</f>
        <v>1</v>
      </c>
      <c r="V127" s="99">
        <f>IF(Model!V57="",0,IF(ABS(Model!V57-Scratch!V57)&lt;1,1,0))</f>
        <v>1</v>
      </c>
      <c r="W127" s="129" t="s">
        <v>591</v>
      </c>
      <c r="X127" s="99">
        <f>IF(Model!X57="",0,IF(ABS(Model!X57-Scratch!X57)&lt;1,1,0))</f>
        <v>1</v>
      </c>
      <c r="Y127" s="99">
        <f>IF(Model!Y57="",0,IF(ABS(Model!Y57-Scratch!Y57)&lt;1,1,0))</f>
        <v>1</v>
      </c>
      <c r="Z127" s="99">
        <f>IF(Model!Z57="",0,IF(ABS(Model!Z57-Scratch!Z57)&lt;1,1,0))</f>
        <v>1</v>
      </c>
      <c r="AA127" s="99">
        <f>IF(Model!AA57="",0,IF(ABS(Model!AA57-Scratch!AA57)&lt;1,1,0))</f>
        <v>1</v>
      </c>
      <c r="AB127" s="99">
        <f>IF(Model!AB57="",0,IF(ABS(Model!AB57-Scratch!AB57)&lt;1,1,0))</f>
        <v>1</v>
      </c>
      <c r="AC127" s="129" t="s">
        <v>591</v>
      </c>
      <c r="AD127" s="129" t="s">
        <v>591</v>
      </c>
      <c r="AE127" s="99">
        <f>IF(Model!AE57="",0,IF(ABS(Model!AE57-Scratch!AE57)&lt;1,1,0))</f>
        <v>1</v>
      </c>
      <c r="AF127" s="99">
        <f>IF(Model!AF57="",0,IF(ABS(Model!AF57-Scratch!AF57)&lt;1,1,0))</f>
        <v>1</v>
      </c>
      <c r="AG127" s="99">
        <f>IF(Model!AG57="",0,IF(ABS(Model!AG57-Scratch!AG57)&lt;1,1,0))</f>
        <v>1</v>
      </c>
      <c r="AH127" s="99">
        <f>IF(Model!AH57="",0,IF(ABS(Model!AH57-Scratch!AH57)&lt;1,1,0))</f>
        <v>1</v>
      </c>
      <c r="AI127" s="99">
        <f>IF(Model!AI57="",0,IF(ABS(Model!AI57-Scratch!AI57)&lt;1,1,0))</f>
        <v>1</v>
      </c>
      <c r="AJ127" s="99">
        <f>IF(Model!AJ57="",0,IF(ABS(Model!AJ57-Scratch!AJ57)&lt;1,1,0))</f>
        <v>1</v>
      </c>
      <c r="AK127" s="99">
        <f>IF(Model!AK57="",0,IF(ABS(Model!AK57-Scratch!AK57)&lt;1,1,0))</f>
        <v>1</v>
      </c>
      <c r="AL127" s="99">
        <f>IF(Model!AL57="",0,IF(ABS(Model!AL57-Scratch!AL57)&lt;1,1,0))</f>
        <v>1</v>
      </c>
      <c r="AM127" s="99">
        <f>IF(Model!AM57="",0,IF(ABS(Model!AM57-Scratch!AM57)&lt;1,1,0))</f>
        <v>1</v>
      </c>
      <c r="AN127" s="99">
        <f>IF(Model!AN57="",0,IF(ABS(Model!AN57-Scratch!AN57)&lt;1,1,0))</f>
        <v>1</v>
      </c>
      <c r="AO127" s="99">
        <f>IF(Model!AO57="",0,IF(ABS(Model!AO57-Scratch!AO57)&lt;1,1,0))</f>
        <v>1</v>
      </c>
      <c r="AP127" s="99">
        <f>IF(Model!AP57="",0,IF(ABS(Model!AP57-Scratch!AP57)&lt;1,1,0))</f>
        <v>1</v>
      </c>
      <c r="AQ127" s="99">
        <f>IF(Model!AQ57="",0,IF(ABS(Model!AQ57-Scratch!AQ57)&lt;1,1,0))</f>
        <v>1</v>
      </c>
      <c r="AR127" s="99">
        <f>IF(Model!AR57="",0,IF(ABS(Model!AR57-Scratch!AR57)&lt;1,1,0))</f>
        <v>1</v>
      </c>
      <c r="AS127" s="99">
        <f>IF(Model!AS57="",0,IF(ABS(Model!AS57-Scratch!AS57)&lt;1,1,0))</f>
        <v>1</v>
      </c>
      <c r="AT127" s="99">
        <f>IF(Model!AT57="",0,IF(ABS(Model!AT57-Scratch!AT57)&lt;1,1,0))</f>
        <v>1</v>
      </c>
      <c r="AU127" s="99">
        <f>IF(Model!AU57="",0,IF(ABS(Model!AU57-Scratch!AU57)&lt;1,1,0))</f>
        <v>1</v>
      </c>
      <c r="AV127" s="99">
        <f>IF(Model!AV57="",0,IF(ABS(Model!AV57-Scratch!AV57)&lt;1,1,0))</f>
        <v>1</v>
      </c>
      <c r="AW127" s="99">
        <f>IF(Model!AW57="",0,IF(ABS(Model!AW57-Scratch!AW57)&lt;1,1,0))</f>
        <v>1</v>
      </c>
      <c r="AX127" s="99">
        <f>IF(Model!AX57="",0,IF(ABS(Model!AX57-Scratch!AX57)&lt;1,1,0))</f>
        <v>1</v>
      </c>
      <c r="AY127" s="99">
        <f>IF(Model!AY57="",0,IF(ABS(Model!AY57-Scratch!AY57)&lt;1,1,0))</f>
        <v>1</v>
      </c>
      <c r="AZ127" s="99">
        <f>IF(Model!AZ57="",0,IF(ABS(Model!AZ57-Scratch!AZ57)&lt;1,1,0))</f>
        <v>1</v>
      </c>
      <c r="BA127" s="99">
        <f>IF(Model!BA57="",0,IF(ABS(Model!BA57-Scratch!BA57)&lt;1,1,0))</f>
        <v>1</v>
      </c>
      <c r="BB127" s="99">
        <f>IF(Model!BB57="",0,IF(ABS(Model!BB57-Scratch!BB57)&lt;1,1,0))</f>
        <v>1</v>
      </c>
      <c r="BC127" s="99">
        <f>IF(Model!BC57="",0,IF(ABS(Model!BC57-Scratch!BC57)&lt;1,1,0))</f>
        <v>1</v>
      </c>
      <c r="BD127" s="99">
        <f>IF(Model!BD57="",0,IF(ABS(Model!BD57-Scratch!BD57)&lt;1,1,0))</f>
        <v>0</v>
      </c>
      <c r="BE127" s="99">
        <f>IF(Model!BE57="",0,IF(ABS(Model!BE57-Scratch!BE57)&lt;1,1,0))</f>
        <v>1</v>
      </c>
      <c r="BF127" s="129" t="s">
        <v>591</v>
      </c>
      <c r="BG127" s="129" t="s">
        <v>591</v>
      </c>
      <c r="BH127" s="99">
        <f>IF(Model!BH57="",0,IF(ABS(Model!BH57-Scratch!BH57)&lt;1,1,0))</f>
        <v>1</v>
      </c>
      <c r="BI127" s="99">
        <f>IF(Model!BI57="",0,IF(ABS(Model!BI57-Scratch!BI57)&lt;1,1,0))</f>
        <v>1</v>
      </c>
      <c r="BJ127" s="99">
        <f>IF(Model!BJ57="",0,IF(ABS(Model!BJ57-Scratch!BJ57)&lt;1,1,0))</f>
        <v>1</v>
      </c>
      <c r="BK127" s="99">
        <f>IF(Model!BK57="",0,IF(ABS(Model!BK57-Scratch!BK57)&lt;1,1,0))</f>
        <v>1</v>
      </c>
      <c r="BL127" s="99">
        <f>IF(Model!BL57="",0,IF(ABS(Model!BL57-Scratch!BL57)&lt;1,1,0))</f>
        <v>1</v>
      </c>
      <c r="BM127" s="99">
        <f>IF(Model!BM57="",0,IF(ABS(Model!BM57-Scratch!BM57)&lt;1,1,0))</f>
        <v>1</v>
      </c>
      <c r="BN127" s="99">
        <f>IF(Model!BN57="",0,IF(ABS(Model!BN57-Scratch!BN57)&lt;1,1,0))</f>
        <v>1</v>
      </c>
      <c r="BO127" s="99">
        <f>IF(Model!BO57="",0,IF(ABS(Model!BO57-Scratch!BO57)&lt;1,1,0))</f>
        <v>1</v>
      </c>
      <c r="BP127" s="99">
        <f>IF(Model!BP57="",0,IF(ABS(Model!BP57-Scratch!BP57)&lt;1,1,0))</f>
        <v>1</v>
      </c>
      <c r="BQ127" s="99">
        <f>IF(Model!BQ57="",0,IF(ABS(Model!BQ57-Scratch!BQ57)&lt;1,1,0))</f>
        <v>1</v>
      </c>
      <c r="BR127" s="99">
        <f>IF(Model!BR57="",0,IF(ABS(Model!BR57-Scratch!BR57)&lt;1,1,0))</f>
        <v>1</v>
      </c>
      <c r="BS127" s="99">
        <f>IF(Model!BS57="",0,IF(ABS(Model!BS57-Scratch!BS57)&lt;1,1,0))</f>
        <v>1</v>
      </c>
      <c r="BT127" s="99">
        <f>IF(Model!BT57="",0,IF(ABS(Model!BT57-Scratch!BT57)&lt;1,1,0))</f>
        <v>1</v>
      </c>
      <c r="BU127" s="99">
        <f>IF(Model!BU57="",0,IF(ABS(Model!BU57-Scratch!BU57)&lt;1,1,0))</f>
        <v>1</v>
      </c>
      <c r="BV127" s="99">
        <f>IF(Model!BV57="",0,IF(ABS(Model!BV57-Scratch!BV57)&lt;1,1,0))</f>
        <v>1</v>
      </c>
      <c r="BW127" s="99">
        <f>IF(Model!BW57="",0,IF(ABS(Model!BW57-Scratch!BW57)&lt;1,1,0))</f>
        <v>1</v>
      </c>
      <c r="BX127" s="99">
        <f>IF(Model!BX57="",0,IF(ABS(Model!BX57-Scratch!BX57)&lt;1,1,0))</f>
        <v>1</v>
      </c>
      <c r="BY127" s="99">
        <f>IF(Model!BY57="",0,IF(ABS(Model!BY57-Scratch!BY57)&lt;1,1,0))</f>
        <v>1</v>
      </c>
      <c r="BZ127" s="99">
        <f>IF(Model!BZ57="",0,IF(ABS(Model!BZ57-Scratch!BZ57)&lt;1,1,0))</f>
        <v>1</v>
      </c>
      <c r="CA127" s="99">
        <f>IF(Model!CA57="",0,IF(ABS(Model!CA57-Scratch!CA57)&lt;1,1,0))</f>
        <v>1</v>
      </c>
      <c r="CB127" s="99">
        <f>IF(Model!CB57="",0,IF(ABS(Model!CB57-Scratch!CB57)&lt;1,1,0))</f>
        <v>1</v>
      </c>
      <c r="CC127" s="99">
        <f>IF(Model!CC57="",0,IF(ABS(Model!CC57-Scratch!CC57)&lt;1,1,0))</f>
        <v>1</v>
      </c>
      <c r="CD127" s="99">
        <f>IF(Model!CD57="",0,IF(ABS(Model!CD57-Scratch!CD57)&lt;1,1,0))</f>
        <v>1</v>
      </c>
      <c r="CE127" s="99">
        <f>IF(Model!CE57="",0,IF(ABS(Model!CE57-Scratch!CE57)&lt;1,1,0))</f>
        <v>1</v>
      </c>
      <c r="CF127" s="99">
        <f>IF(Model!CF57="",0,IF(ABS(Model!CF57-Scratch!CF57)&lt;1,1,0))</f>
        <v>1</v>
      </c>
      <c r="CG127" s="129" t="s">
        <v>591</v>
      </c>
      <c r="CH127" s="129" t="s">
        <v>591</v>
      </c>
      <c r="CI127" s="99">
        <f>IF(Model!CI57="",0,IF(ABS(Model!CI57-Scratch!CI57)&lt;1,1,0))</f>
        <v>1</v>
      </c>
      <c r="CJ127" s="99">
        <f>IF(Model!CJ57="",0,IF(ABS(Model!CJ57-Scratch!CJ57)&lt;1,1,0))</f>
        <v>1</v>
      </c>
      <c r="CK127" s="99">
        <f>IF(Model!CK57="",0,IF(ABS(Model!CK57-Scratch!CK57)&lt;1,1,0))</f>
        <v>1</v>
      </c>
      <c r="CL127" s="99">
        <f>IF(Model!CL57="",0,IF(ABS(Model!CL57-Scratch!CL57)&lt;1,1,0))</f>
        <v>1</v>
      </c>
      <c r="CM127" s="99">
        <f>IF(Model!CM57="",0,IF(ABS(Model!CM57-Scratch!CM57)&lt;1,1,0))</f>
        <v>1</v>
      </c>
      <c r="CN127" s="99">
        <f>IF(Model!CN57="",0,IF(ABS(Model!CN57-Scratch!CN57)&lt;1,1,0))</f>
        <v>1</v>
      </c>
      <c r="CO127" s="99">
        <f>IF(Model!CO57="",0,IF(ABS(Model!CO57-Scratch!CO57)&lt;1,1,0))</f>
        <v>1</v>
      </c>
      <c r="CP127" s="99">
        <f>IF(Model!CP57="",0,IF(ABS(Model!CP57-Scratch!CP57)&lt;1,1,0))</f>
        <v>1</v>
      </c>
      <c r="CQ127" s="99">
        <f>IF(Model!CQ57="",0,IF(ABS(Model!CQ57-Scratch!CQ57)&lt;1,1,0))</f>
        <v>1</v>
      </c>
      <c r="CR127" s="99">
        <f>IF(Model!CR57="",0,IF(ABS(Model!CR57-Scratch!CR57)&lt;1,1,0))</f>
        <v>1</v>
      </c>
      <c r="CS127" s="99">
        <f>IF(Model!CS57="",0,IF(ABS(Model!CS57-Scratch!CS57)&lt;1,1,0))</f>
        <v>1</v>
      </c>
      <c r="CT127" s="99">
        <f>IF(Model!CT57="",0,IF(ABS(Model!CT57-Scratch!CT57)&lt;1,1,0))</f>
        <v>1</v>
      </c>
      <c r="CU127" s="99">
        <f>IF(Model!CU57="",0,IF(ABS(Model!CU57-Scratch!CU57)&lt;1,1,0))</f>
        <v>1</v>
      </c>
      <c r="CV127" s="99">
        <f>IF(Model!CV57="",0,IF(ABS(Model!CV57-Scratch!CV57)&lt;1,1,0))</f>
        <v>1</v>
      </c>
      <c r="CW127" s="99">
        <f>IF(Model!CW57="",0,IF(ABS(Model!CW57-Scratch!CW57)&lt;1,1,0))</f>
        <v>1</v>
      </c>
      <c r="CX127" s="99">
        <f>IF(Model!CX57="",0,IF(ABS(Model!CX57-Scratch!CX57)&lt;1,1,0))</f>
        <v>1</v>
      </c>
      <c r="CY127" s="99">
        <f>IF(Model!CY57="",0,IF(ABS(Model!CY57-Scratch!CY57)&lt;1,1,0))</f>
        <v>1</v>
      </c>
      <c r="CZ127" s="99">
        <f>IF(Model!CZ57="",0,IF(ABS(Model!CZ57-Scratch!CZ57)&lt;1,1,0))</f>
        <v>1</v>
      </c>
      <c r="DA127" s="99">
        <f>IF(Model!DA57="",0,IF(ABS(Model!DA57-Scratch!DA57)&lt;1,1,0))</f>
        <v>1</v>
      </c>
      <c r="DB127" s="99">
        <f>IF(Model!DB57="",0,IF(ABS(Model!DB57-Scratch!DB57)&lt;1,1,0))</f>
        <v>1</v>
      </c>
      <c r="DC127" s="99">
        <f>IF(Model!DC57="",0,IF(ABS(Model!DC57-Scratch!DC57)&lt;1,1,0))</f>
        <v>1</v>
      </c>
      <c r="DD127" s="99">
        <f>IF(Model!DD57="",0,IF(ABS(Model!DD57-Scratch!DD57)&lt;1,1,0))</f>
        <v>1</v>
      </c>
      <c r="DE127" s="99">
        <f>IF(Model!DE57="",0,IF(ABS(Model!DE57-Scratch!DE57)&lt;1,1,0))</f>
        <v>1</v>
      </c>
      <c r="DF127" s="99">
        <f>IF(Model!DF57="",0,IF(ABS(Model!DF57-Scratch!DF57)&lt;1,1,0))</f>
        <v>1</v>
      </c>
      <c r="DG127" s="99">
        <f>IF(Model!DG57="",0,IF(ABS(Model!DG57-Scratch!DG57)&lt;1,1,0))</f>
        <v>1</v>
      </c>
      <c r="DH127" s="129" t="s">
        <v>591</v>
      </c>
      <c r="DI127" s="129" t="s">
        <v>591</v>
      </c>
      <c r="DJ127" s="99">
        <f>IF(Model!DJ57="",0,IF(ABS(Model!DJ57-Scratch!DJ57)&lt;1,1,0))</f>
        <v>1</v>
      </c>
      <c r="DK127" s="99">
        <f>IF(Model!DK57="",0,IF(ABS(Model!DK57-Scratch!DK57)&lt;1,1,0))</f>
        <v>1</v>
      </c>
      <c r="DL127" s="99">
        <f>IF(Model!DL57="",0,IF(ABS(Model!DL57-Scratch!DL57)&lt;1,1,0))</f>
        <v>1</v>
      </c>
      <c r="DM127" s="99">
        <f>IF(Model!DM57="",0,IF(ABS(Model!DM57-Scratch!DM57)&lt;1,1,0))</f>
        <v>1</v>
      </c>
      <c r="DN127" s="99">
        <f>IF(Model!DN57="",0,IF(ABS(Model!DN57-Scratch!DN57)&lt;1,1,0))</f>
        <v>1</v>
      </c>
      <c r="DO127" s="99">
        <f>IF(Model!DO57="",0,IF(ABS(Model!DO57-Scratch!DO57)&lt;1,1,0))</f>
        <v>1</v>
      </c>
      <c r="DP127" s="99">
        <f>IF(Model!DP57="",0,IF(ABS(Model!DP57-Scratch!DP57)&lt;1,1,0))</f>
        <v>1</v>
      </c>
      <c r="DQ127" s="99">
        <f>IF(Model!DQ57="",0,IF(ABS(Model!DQ57-Scratch!DQ57)&lt;1,1,0))</f>
        <v>1</v>
      </c>
      <c r="DR127" s="99">
        <f>IF(Model!DR57="",0,IF(ABS(Model!DR57-Scratch!DR57)&lt;1,1,0))</f>
        <v>1</v>
      </c>
      <c r="DS127" s="99">
        <f>IF(Model!DS57="",0,IF(ABS(Model!DS57-Scratch!DS57)&lt;1,1,0))</f>
        <v>1</v>
      </c>
      <c r="DT127" s="99">
        <f>IF(Model!DT57="",0,IF(ABS(Model!DT57-Scratch!DT57)&lt;1,1,0))</f>
        <v>1</v>
      </c>
      <c r="DU127" s="99">
        <f>IF(Model!DU57="",0,IF(ABS(Model!DU57-Scratch!DU57)&lt;1,1,0))</f>
        <v>1</v>
      </c>
      <c r="DV127" s="99">
        <f>IF(Model!DV57="",0,IF(ABS(Model!DV57-Scratch!DV57)&lt;1,1,0))</f>
        <v>1</v>
      </c>
      <c r="DW127" s="99">
        <f>IF(Model!DW57="",0,IF(ABS(Model!DW57-Scratch!DW57)&lt;1,1,0))</f>
        <v>1</v>
      </c>
      <c r="DX127" s="99">
        <f>IF(Model!DX57="",0,IF(ABS(Model!DX57-Scratch!DX57)&lt;1,1,0))</f>
        <v>1</v>
      </c>
      <c r="DY127" s="99">
        <f>IF(Model!DY57="",0,IF(ABS(Model!DY57-Scratch!DY57)&lt;1,1,0))</f>
        <v>1</v>
      </c>
      <c r="DZ127" s="99">
        <f>IF(Model!DZ57="",0,IF(ABS(Model!DZ57-Scratch!DZ57)&lt;1,1,0))</f>
        <v>1</v>
      </c>
      <c r="EA127" s="99">
        <f>IF(Model!EA57="",0,IF(ABS(Model!EA57-Scratch!EA57)&lt;1,1,0))</f>
        <v>1</v>
      </c>
      <c r="EB127" s="99">
        <f>IF(Model!EB57="",0,IF(ABS(Model!EB57-Scratch!EB57)&lt;1,1,0))</f>
        <v>1</v>
      </c>
      <c r="EC127" s="99">
        <f>IF(Model!EC57="",0,IF(ABS(Model!EC57-Scratch!EC57)&lt;1,1,0))</f>
        <v>1</v>
      </c>
      <c r="ED127" s="99">
        <f>IF(Model!ED57="",0,IF(ABS(Model!ED57-Scratch!ED57)&lt;1,1,0))</f>
        <v>1</v>
      </c>
      <c r="EE127" s="99">
        <f>IF(Model!EE57="",0,IF(ABS(Model!EE57-Scratch!EE57)&lt;1,1,0))</f>
        <v>1</v>
      </c>
      <c r="EF127" s="99">
        <f>IF(Model!EF57="",0,IF(ABS(Model!EF57-Scratch!EF57)&lt;1,1,0))</f>
        <v>1</v>
      </c>
      <c r="EG127" s="99">
        <f>IF(Model!EG57="",0,IF(ABS(Model!EG57-Scratch!EG57)&lt;1,1,0))</f>
        <v>1</v>
      </c>
      <c r="EH127" s="99">
        <f>IF(Model!EH57="",0,IF(ABS(Model!EH57-Scratch!EH57)&lt;1,1,0))</f>
        <v>1</v>
      </c>
      <c r="EI127" s="129" t="s">
        <v>591</v>
      </c>
      <c r="EJ127" s="129" t="s">
        <v>591</v>
      </c>
      <c r="EK127" s="99"/>
      <c r="EL127" s="99"/>
      <c r="EM127" s="99"/>
      <c r="EN127" s="99"/>
      <c r="EO127" s="99"/>
      <c r="EP127" s="99"/>
      <c r="EQ127" s="99"/>
      <c r="ER127" s="99"/>
      <c r="ES127" s="99"/>
      <c r="ET127" s="99"/>
      <c r="EU127" s="99"/>
      <c r="EV127" s="99"/>
      <c r="EW127" s="99"/>
      <c r="EX127" s="99"/>
      <c r="EY127" s="99"/>
      <c r="EZ127" s="99"/>
      <c r="FA127" s="99"/>
      <c r="FB127" s="99"/>
      <c r="FC127" s="99"/>
      <c r="FD127" s="99"/>
      <c r="FE127" s="99"/>
      <c r="FF127" s="99"/>
      <c r="FG127" s="99"/>
      <c r="FH127" s="99"/>
      <c r="FI127" s="99"/>
    </row>
    <row r="128" spans="2:165">
      <c r="B128" s="99">
        <f>IF(Model!B58="",0,IF(ABS(Model!B58-Scratch!B58)&lt;1,1,0))</f>
        <v>1</v>
      </c>
      <c r="C128" s="99">
        <f ca="1">IF(Model!C58="",0,IF(ABS(Model!C58-Scratch!C58)&lt;1,1,0))</f>
        <v>1</v>
      </c>
      <c r="D128" s="129" t="s">
        <v>591</v>
      </c>
      <c r="E128" s="99">
        <f>IF(Model!E58="",0,IF(ABS(Model!E58-Scratch!E58)&lt;1,1,0))</f>
        <v>1</v>
      </c>
      <c r="F128" s="99">
        <f>IF(Model!F58="",0,IF(ABS(Model!F58-Scratch!F58)&lt;1,1,0))</f>
        <v>1</v>
      </c>
      <c r="G128" s="99">
        <f>IF(Model!G58="",0,IF(ABS(Model!G58-Scratch!G58)&lt;1,1,0))</f>
        <v>1</v>
      </c>
      <c r="H128" s="99">
        <f>IF(Model!H58="",0,IF(ABS(Model!H58-Scratch!H58)&lt;1,1,0))</f>
        <v>1</v>
      </c>
      <c r="I128" s="99">
        <f>IF(Model!I58=Scratch!I58,1,0)</f>
        <v>1</v>
      </c>
      <c r="J128" s="129" t="s">
        <v>591</v>
      </c>
      <c r="K128" s="99">
        <f>IF(Model!K58="",0,IF(ABS(Model!K58-Scratch!K58)&lt;1,1,0))</f>
        <v>1</v>
      </c>
      <c r="L128" s="99">
        <f>IF(Model!L58=Scratch!L58,1,0)</f>
        <v>1</v>
      </c>
      <c r="M128" s="99">
        <f>IFERROR(IF(Model!M58=Scratch!M58,1,0),0)</f>
        <v>1</v>
      </c>
      <c r="N128" s="99">
        <f>IFERROR(IF(Model!N58=Scratch!N58,1,0),0)</f>
        <v>1</v>
      </c>
      <c r="O128" s="99">
        <f>IFERROR(IF(Model!O58=Scratch!O58,1,0),0)</f>
        <v>1</v>
      </c>
      <c r="P128" s="99">
        <f>IFERROR(IF(Model!P58=Scratch!P58,1,0),0)</f>
        <v>1</v>
      </c>
      <c r="Q128" s="129" t="s">
        <v>591</v>
      </c>
      <c r="R128" s="99">
        <f>IF(Model!R58="",0,IF(ABS(Model!R58-Scratch!R58)&lt;1,1,0))</f>
        <v>1</v>
      </c>
      <c r="S128" s="99">
        <f>IF(Model!S58="",0,IF(ABS(Model!S58-Scratch!S58)&lt;1,1,0))</f>
        <v>1</v>
      </c>
      <c r="T128" s="99">
        <f>IF(Model!T58="",0,IF(ABS(Model!T58-Scratch!T58)&lt;1,1,0))</f>
        <v>1</v>
      </c>
      <c r="U128" s="99">
        <f>IF(Model!U58="",0,IF(ABS(Model!U58-Scratch!U58)&lt;1,1,0))</f>
        <v>1</v>
      </c>
      <c r="V128" s="99">
        <f>IF(Model!V58="",0,IF(ABS(Model!V58-Scratch!V58)&lt;1,1,0))</f>
        <v>1</v>
      </c>
      <c r="W128" s="129" t="s">
        <v>591</v>
      </c>
      <c r="X128" s="99">
        <f>IF(Model!X58="",0,IF(ABS(Model!X58-Scratch!X58)&lt;1,1,0))</f>
        <v>1</v>
      </c>
      <c r="Y128" s="99">
        <f>IF(Model!Y58="",0,IF(ABS(Model!Y58-Scratch!Y58)&lt;1,1,0))</f>
        <v>1</v>
      </c>
      <c r="Z128" s="99">
        <f>IF(Model!Z58="",0,IF(ABS(Model!Z58-Scratch!Z58)&lt;1,1,0))</f>
        <v>1</v>
      </c>
      <c r="AA128" s="99">
        <f>IF(Model!AA58="",0,IF(ABS(Model!AA58-Scratch!AA58)&lt;1,1,0))</f>
        <v>1</v>
      </c>
      <c r="AB128" s="99">
        <f>IF(Model!AB58="",0,IF(ABS(Model!AB58-Scratch!AB58)&lt;1,1,0))</f>
        <v>1</v>
      </c>
      <c r="AC128" s="129" t="s">
        <v>591</v>
      </c>
      <c r="AD128" s="129" t="s">
        <v>591</v>
      </c>
      <c r="AE128" s="99">
        <f>IF(Model!AE58="",0,IF(ABS(Model!AE58-Scratch!AE58)&lt;1,1,0))</f>
        <v>1</v>
      </c>
      <c r="AF128" s="99">
        <f>IF(Model!AF58="",0,IF(ABS(Model!AF58-Scratch!AF58)&lt;1,1,0))</f>
        <v>1</v>
      </c>
      <c r="AG128" s="99">
        <f>IF(Model!AG58="",0,IF(ABS(Model!AG58-Scratch!AG58)&lt;1,1,0))</f>
        <v>1</v>
      </c>
      <c r="AH128" s="99">
        <f>IF(Model!AH58="",0,IF(ABS(Model!AH58-Scratch!AH58)&lt;1,1,0))</f>
        <v>1</v>
      </c>
      <c r="AI128" s="99">
        <f>IF(Model!AI58="",0,IF(ABS(Model!AI58-Scratch!AI58)&lt;1,1,0))</f>
        <v>1</v>
      </c>
      <c r="AJ128" s="99">
        <f>IF(Model!AJ58="",0,IF(ABS(Model!AJ58-Scratch!AJ58)&lt;1,1,0))</f>
        <v>1</v>
      </c>
      <c r="AK128" s="99">
        <f>IF(Model!AK58="",0,IF(ABS(Model!AK58-Scratch!AK58)&lt;1,1,0))</f>
        <v>1</v>
      </c>
      <c r="AL128" s="99">
        <f>IF(Model!AL58="",0,IF(ABS(Model!AL58-Scratch!AL58)&lt;1,1,0))</f>
        <v>1</v>
      </c>
      <c r="AM128" s="99">
        <f>IF(Model!AM58="",0,IF(ABS(Model!AM58-Scratch!AM58)&lt;1,1,0))</f>
        <v>1</v>
      </c>
      <c r="AN128" s="99">
        <f>IF(Model!AN58="",0,IF(ABS(Model!AN58-Scratch!AN58)&lt;1,1,0))</f>
        <v>1</v>
      </c>
      <c r="AO128" s="99">
        <f>IF(Model!AO58="",0,IF(ABS(Model!AO58-Scratch!AO58)&lt;1,1,0))</f>
        <v>1</v>
      </c>
      <c r="AP128" s="99">
        <f>IF(Model!AP58="",0,IF(ABS(Model!AP58-Scratch!AP58)&lt;1,1,0))</f>
        <v>1</v>
      </c>
      <c r="AQ128" s="99">
        <f>IF(Model!AQ58="",0,IF(ABS(Model!AQ58-Scratch!AQ58)&lt;1,1,0))</f>
        <v>1</v>
      </c>
      <c r="AR128" s="99">
        <f>IF(Model!AR58="",0,IF(ABS(Model!AR58-Scratch!AR58)&lt;1,1,0))</f>
        <v>1</v>
      </c>
      <c r="AS128" s="99">
        <f>IF(Model!AS58="",0,IF(ABS(Model!AS58-Scratch!AS58)&lt;1,1,0))</f>
        <v>1</v>
      </c>
      <c r="AT128" s="99">
        <f>IF(Model!AT58="",0,IF(ABS(Model!AT58-Scratch!AT58)&lt;1,1,0))</f>
        <v>1</v>
      </c>
      <c r="AU128" s="99">
        <f>IF(Model!AU58="",0,IF(ABS(Model!AU58-Scratch!AU58)&lt;1,1,0))</f>
        <v>1</v>
      </c>
      <c r="AV128" s="99">
        <f>IF(Model!AV58="",0,IF(ABS(Model!AV58-Scratch!AV58)&lt;1,1,0))</f>
        <v>1</v>
      </c>
      <c r="AW128" s="99">
        <f>IF(Model!AW58="",0,IF(ABS(Model!AW58-Scratch!AW58)&lt;1,1,0))</f>
        <v>1</v>
      </c>
      <c r="AX128" s="99">
        <f>IF(Model!AX58="",0,IF(ABS(Model!AX58-Scratch!AX58)&lt;1,1,0))</f>
        <v>1</v>
      </c>
      <c r="AY128" s="99">
        <f>IF(Model!AY58="",0,IF(ABS(Model!AY58-Scratch!AY58)&lt;1,1,0))</f>
        <v>1</v>
      </c>
      <c r="AZ128" s="99">
        <f>IF(Model!AZ58="",0,IF(ABS(Model!AZ58-Scratch!AZ58)&lt;1,1,0))</f>
        <v>1</v>
      </c>
      <c r="BA128" s="99">
        <f>IF(Model!BA58="",0,IF(ABS(Model!BA58-Scratch!BA58)&lt;1,1,0))</f>
        <v>1</v>
      </c>
      <c r="BB128" s="99">
        <f>IF(Model!BB58="",0,IF(ABS(Model!BB58-Scratch!BB58)&lt;1,1,0))</f>
        <v>1</v>
      </c>
      <c r="BC128" s="99">
        <f>IF(Model!BC58="",0,IF(ABS(Model!BC58-Scratch!BC58)&lt;1,1,0))</f>
        <v>1</v>
      </c>
      <c r="BD128" s="99">
        <f>IF(Model!BD58="",0,IF(ABS(Model!BD58-Scratch!BD58)&lt;1,1,0))</f>
        <v>0</v>
      </c>
      <c r="BE128" s="99">
        <f>IF(Model!BE58="",0,IF(ABS(Model!BE58-Scratch!BE58)&lt;1,1,0))</f>
        <v>1</v>
      </c>
      <c r="BF128" s="129" t="s">
        <v>591</v>
      </c>
      <c r="BG128" s="129" t="s">
        <v>591</v>
      </c>
      <c r="BH128" s="99">
        <f>IF(Model!BH58="",0,IF(ABS(Model!BH58-Scratch!BH58)&lt;1,1,0))</f>
        <v>1</v>
      </c>
      <c r="BI128" s="99">
        <f>IF(Model!BI58="",0,IF(ABS(Model!BI58-Scratch!BI58)&lt;1,1,0))</f>
        <v>1</v>
      </c>
      <c r="BJ128" s="99">
        <f>IF(Model!BJ58="",0,IF(ABS(Model!BJ58-Scratch!BJ58)&lt;1,1,0))</f>
        <v>1</v>
      </c>
      <c r="BK128" s="99">
        <f>IF(Model!BK58="",0,IF(ABS(Model!BK58-Scratch!BK58)&lt;1,1,0))</f>
        <v>1</v>
      </c>
      <c r="BL128" s="99">
        <f>IF(Model!BL58="",0,IF(ABS(Model!BL58-Scratch!BL58)&lt;1,1,0))</f>
        <v>1</v>
      </c>
      <c r="BM128" s="99">
        <f>IF(Model!BM58="",0,IF(ABS(Model!BM58-Scratch!BM58)&lt;1,1,0))</f>
        <v>1</v>
      </c>
      <c r="BN128" s="99">
        <f>IF(Model!BN58="",0,IF(ABS(Model!BN58-Scratch!BN58)&lt;1,1,0))</f>
        <v>1</v>
      </c>
      <c r="BO128" s="99">
        <f>IF(Model!BO58="",0,IF(ABS(Model!BO58-Scratch!BO58)&lt;1,1,0))</f>
        <v>1</v>
      </c>
      <c r="BP128" s="99">
        <f>IF(Model!BP58="",0,IF(ABS(Model!BP58-Scratch!BP58)&lt;1,1,0))</f>
        <v>1</v>
      </c>
      <c r="BQ128" s="99">
        <f>IF(Model!BQ58="",0,IF(ABS(Model!BQ58-Scratch!BQ58)&lt;1,1,0))</f>
        <v>1</v>
      </c>
      <c r="BR128" s="99">
        <f>IF(Model!BR58="",0,IF(ABS(Model!BR58-Scratch!BR58)&lt;1,1,0))</f>
        <v>1</v>
      </c>
      <c r="BS128" s="99">
        <f>IF(Model!BS58="",0,IF(ABS(Model!BS58-Scratch!BS58)&lt;1,1,0))</f>
        <v>1</v>
      </c>
      <c r="BT128" s="99">
        <f>IF(Model!BT58="",0,IF(ABS(Model!BT58-Scratch!BT58)&lt;1,1,0))</f>
        <v>1</v>
      </c>
      <c r="BU128" s="99">
        <f>IF(Model!BU58="",0,IF(ABS(Model!BU58-Scratch!BU58)&lt;1,1,0))</f>
        <v>1</v>
      </c>
      <c r="BV128" s="99">
        <f>IF(Model!BV58="",0,IF(ABS(Model!BV58-Scratch!BV58)&lt;1,1,0))</f>
        <v>1</v>
      </c>
      <c r="BW128" s="99">
        <f>IF(Model!BW58="",0,IF(ABS(Model!BW58-Scratch!BW58)&lt;1,1,0))</f>
        <v>1</v>
      </c>
      <c r="BX128" s="99">
        <f>IF(Model!BX58="",0,IF(ABS(Model!BX58-Scratch!BX58)&lt;1,1,0))</f>
        <v>1</v>
      </c>
      <c r="BY128" s="99">
        <f>IF(Model!BY58="",0,IF(ABS(Model!BY58-Scratch!BY58)&lt;1,1,0))</f>
        <v>1</v>
      </c>
      <c r="BZ128" s="99">
        <f>IF(Model!BZ58="",0,IF(ABS(Model!BZ58-Scratch!BZ58)&lt;1,1,0))</f>
        <v>1</v>
      </c>
      <c r="CA128" s="99">
        <f>IF(Model!CA58="",0,IF(ABS(Model!CA58-Scratch!CA58)&lt;1,1,0))</f>
        <v>1</v>
      </c>
      <c r="CB128" s="99">
        <f>IF(Model!CB58="",0,IF(ABS(Model!CB58-Scratch!CB58)&lt;1,1,0))</f>
        <v>1</v>
      </c>
      <c r="CC128" s="99">
        <f>IF(Model!CC58="",0,IF(ABS(Model!CC58-Scratch!CC58)&lt;1,1,0))</f>
        <v>1</v>
      </c>
      <c r="CD128" s="99">
        <f>IF(Model!CD58="",0,IF(ABS(Model!CD58-Scratch!CD58)&lt;1,1,0))</f>
        <v>1</v>
      </c>
      <c r="CE128" s="99">
        <f>IF(Model!CE58="",0,IF(ABS(Model!CE58-Scratch!CE58)&lt;1,1,0))</f>
        <v>1</v>
      </c>
      <c r="CF128" s="99">
        <f>IF(Model!CF58="",0,IF(ABS(Model!CF58-Scratch!CF58)&lt;1,1,0))</f>
        <v>1</v>
      </c>
      <c r="CG128" s="129" t="s">
        <v>591</v>
      </c>
      <c r="CH128" s="129" t="s">
        <v>591</v>
      </c>
      <c r="CI128" s="99">
        <f>IF(Model!CI58="",0,IF(ABS(Model!CI58-Scratch!CI58)&lt;1,1,0))</f>
        <v>1</v>
      </c>
      <c r="CJ128" s="99">
        <f>IF(Model!CJ58="",0,IF(ABS(Model!CJ58-Scratch!CJ58)&lt;1,1,0))</f>
        <v>1</v>
      </c>
      <c r="CK128" s="99">
        <f>IF(Model!CK58="",0,IF(ABS(Model!CK58-Scratch!CK58)&lt;1,1,0))</f>
        <v>1</v>
      </c>
      <c r="CL128" s="99">
        <f>IF(Model!CL58="",0,IF(ABS(Model!CL58-Scratch!CL58)&lt;1,1,0))</f>
        <v>1</v>
      </c>
      <c r="CM128" s="99">
        <f>IF(Model!CM58="",0,IF(ABS(Model!CM58-Scratch!CM58)&lt;1,1,0))</f>
        <v>1</v>
      </c>
      <c r="CN128" s="99">
        <f>IF(Model!CN58="",0,IF(ABS(Model!CN58-Scratch!CN58)&lt;1,1,0))</f>
        <v>1</v>
      </c>
      <c r="CO128" s="99">
        <f>IF(Model!CO58="",0,IF(ABS(Model!CO58-Scratch!CO58)&lt;1,1,0))</f>
        <v>1</v>
      </c>
      <c r="CP128" s="99">
        <f>IF(Model!CP58="",0,IF(ABS(Model!CP58-Scratch!CP58)&lt;1,1,0))</f>
        <v>1</v>
      </c>
      <c r="CQ128" s="99">
        <f>IF(Model!CQ58="",0,IF(ABS(Model!CQ58-Scratch!CQ58)&lt;1,1,0))</f>
        <v>1</v>
      </c>
      <c r="CR128" s="99">
        <f>IF(Model!CR58="",0,IF(ABS(Model!CR58-Scratch!CR58)&lt;1,1,0))</f>
        <v>1</v>
      </c>
      <c r="CS128" s="99">
        <f>IF(Model!CS58="",0,IF(ABS(Model!CS58-Scratch!CS58)&lt;1,1,0))</f>
        <v>1</v>
      </c>
      <c r="CT128" s="99">
        <f>IF(Model!CT58="",0,IF(ABS(Model!CT58-Scratch!CT58)&lt;1,1,0))</f>
        <v>1</v>
      </c>
      <c r="CU128" s="99">
        <f>IF(Model!CU58="",0,IF(ABS(Model!CU58-Scratch!CU58)&lt;1,1,0))</f>
        <v>1</v>
      </c>
      <c r="CV128" s="99">
        <f>IF(Model!CV58="",0,IF(ABS(Model!CV58-Scratch!CV58)&lt;1,1,0))</f>
        <v>1</v>
      </c>
      <c r="CW128" s="99">
        <f>IF(Model!CW58="",0,IF(ABS(Model!CW58-Scratch!CW58)&lt;1,1,0))</f>
        <v>1</v>
      </c>
      <c r="CX128" s="99">
        <f>IF(Model!CX58="",0,IF(ABS(Model!CX58-Scratch!CX58)&lt;1,1,0))</f>
        <v>1</v>
      </c>
      <c r="CY128" s="99">
        <f>IF(Model!CY58="",0,IF(ABS(Model!CY58-Scratch!CY58)&lt;1,1,0))</f>
        <v>1</v>
      </c>
      <c r="CZ128" s="99">
        <f>IF(Model!CZ58="",0,IF(ABS(Model!CZ58-Scratch!CZ58)&lt;1,1,0))</f>
        <v>1</v>
      </c>
      <c r="DA128" s="99">
        <f>IF(Model!DA58="",0,IF(ABS(Model!DA58-Scratch!DA58)&lt;1,1,0))</f>
        <v>1</v>
      </c>
      <c r="DB128" s="99">
        <f>IF(Model!DB58="",0,IF(ABS(Model!DB58-Scratch!DB58)&lt;1,1,0))</f>
        <v>1</v>
      </c>
      <c r="DC128" s="99">
        <f>IF(Model!DC58="",0,IF(ABS(Model!DC58-Scratch!DC58)&lt;1,1,0))</f>
        <v>1</v>
      </c>
      <c r="DD128" s="99">
        <f>IF(Model!DD58="",0,IF(ABS(Model!DD58-Scratch!DD58)&lt;1,1,0))</f>
        <v>1</v>
      </c>
      <c r="DE128" s="99">
        <f>IF(Model!DE58="",0,IF(ABS(Model!DE58-Scratch!DE58)&lt;1,1,0))</f>
        <v>1</v>
      </c>
      <c r="DF128" s="99">
        <f>IF(Model!DF58="",0,IF(ABS(Model!DF58-Scratch!DF58)&lt;1,1,0))</f>
        <v>1</v>
      </c>
      <c r="DG128" s="99">
        <f>IF(Model!DG58="",0,IF(ABS(Model!DG58-Scratch!DG58)&lt;1,1,0))</f>
        <v>1</v>
      </c>
      <c r="DH128" s="129" t="s">
        <v>591</v>
      </c>
      <c r="DI128" s="129" t="s">
        <v>591</v>
      </c>
      <c r="DJ128" s="99">
        <f>IF(Model!DJ58="",0,IF(ABS(Model!DJ58-Scratch!DJ58)&lt;1,1,0))</f>
        <v>1</v>
      </c>
      <c r="DK128" s="99">
        <f>IF(Model!DK58="",0,IF(ABS(Model!DK58-Scratch!DK58)&lt;1,1,0))</f>
        <v>1</v>
      </c>
      <c r="DL128" s="99">
        <f>IF(Model!DL58="",0,IF(ABS(Model!DL58-Scratch!DL58)&lt;1,1,0))</f>
        <v>1</v>
      </c>
      <c r="DM128" s="99">
        <f>IF(Model!DM58="",0,IF(ABS(Model!DM58-Scratch!DM58)&lt;1,1,0))</f>
        <v>1</v>
      </c>
      <c r="DN128" s="99">
        <f>IF(Model!DN58="",0,IF(ABS(Model!DN58-Scratch!DN58)&lt;1,1,0))</f>
        <v>1</v>
      </c>
      <c r="DO128" s="99">
        <f>IF(Model!DO58="",0,IF(ABS(Model!DO58-Scratch!DO58)&lt;1,1,0))</f>
        <v>1</v>
      </c>
      <c r="DP128" s="99">
        <f>IF(Model!DP58="",0,IF(ABS(Model!DP58-Scratch!DP58)&lt;1,1,0))</f>
        <v>1</v>
      </c>
      <c r="DQ128" s="99">
        <f>IF(Model!DQ58="",0,IF(ABS(Model!DQ58-Scratch!DQ58)&lt;1,1,0))</f>
        <v>1</v>
      </c>
      <c r="DR128" s="99">
        <f>IF(Model!DR58="",0,IF(ABS(Model!DR58-Scratch!DR58)&lt;1,1,0))</f>
        <v>1</v>
      </c>
      <c r="DS128" s="99">
        <f>IF(Model!DS58="",0,IF(ABS(Model!DS58-Scratch!DS58)&lt;1,1,0))</f>
        <v>1</v>
      </c>
      <c r="DT128" s="99">
        <f>IF(Model!DT58="",0,IF(ABS(Model!DT58-Scratch!DT58)&lt;1,1,0))</f>
        <v>1</v>
      </c>
      <c r="DU128" s="99">
        <f>IF(Model!DU58="",0,IF(ABS(Model!DU58-Scratch!DU58)&lt;1,1,0))</f>
        <v>1</v>
      </c>
      <c r="DV128" s="99">
        <f>IF(Model!DV58="",0,IF(ABS(Model!DV58-Scratch!DV58)&lt;1,1,0))</f>
        <v>1</v>
      </c>
      <c r="DW128" s="99">
        <f>IF(Model!DW58="",0,IF(ABS(Model!DW58-Scratch!DW58)&lt;1,1,0))</f>
        <v>1</v>
      </c>
      <c r="DX128" s="99">
        <f>IF(Model!DX58="",0,IF(ABS(Model!DX58-Scratch!DX58)&lt;1,1,0))</f>
        <v>1</v>
      </c>
      <c r="DY128" s="99">
        <f>IF(Model!DY58="",0,IF(ABS(Model!DY58-Scratch!DY58)&lt;1,1,0))</f>
        <v>1</v>
      </c>
      <c r="DZ128" s="99">
        <f>IF(Model!DZ58="",0,IF(ABS(Model!DZ58-Scratch!DZ58)&lt;1,1,0))</f>
        <v>1</v>
      </c>
      <c r="EA128" s="99">
        <f>IF(Model!EA58="",0,IF(ABS(Model!EA58-Scratch!EA58)&lt;1,1,0))</f>
        <v>1</v>
      </c>
      <c r="EB128" s="99">
        <f>IF(Model!EB58="",0,IF(ABS(Model!EB58-Scratch!EB58)&lt;1,1,0))</f>
        <v>1</v>
      </c>
      <c r="EC128" s="99">
        <f>IF(Model!EC58="",0,IF(ABS(Model!EC58-Scratch!EC58)&lt;1,1,0))</f>
        <v>1</v>
      </c>
      <c r="ED128" s="99">
        <f>IF(Model!ED58="",0,IF(ABS(Model!ED58-Scratch!ED58)&lt;1,1,0))</f>
        <v>1</v>
      </c>
      <c r="EE128" s="99">
        <f>IF(Model!EE58="",0,IF(ABS(Model!EE58-Scratch!EE58)&lt;1,1,0))</f>
        <v>1</v>
      </c>
      <c r="EF128" s="99">
        <f>IF(Model!EF58="",0,IF(ABS(Model!EF58-Scratch!EF58)&lt;1,1,0))</f>
        <v>1</v>
      </c>
      <c r="EG128" s="99">
        <f>IF(Model!EG58="",0,IF(ABS(Model!EG58-Scratch!EG58)&lt;1,1,0))</f>
        <v>1</v>
      </c>
      <c r="EH128" s="99">
        <f>IF(Model!EH58="",0,IF(ABS(Model!EH58-Scratch!EH58)&lt;1,1,0))</f>
        <v>1</v>
      </c>
      <c r="EI128" s="129" t="s">
        <v>591</v>
      </c>
      <c r="EJ128" s="129" t="s">
        <v>591</v>
      </c>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c r="FH128" s="99"/>
      <c r="FI128" s="99"/>
    </row>
    <row r="129" spans="2:165">
      <c r="B129" s="99">
        <f>IF(Model!B59="",0,IF(ABS(Model!B59-Scratch!B59)&lt;1,1,0))</f>
        <v>1</v>
      </c>
      <c r="C129" s="99">
        <f ca="1">IF(Model!C59="",0,IF(ABS(Model!C59-Scratch!C59)&lt;1,1,0))</f>
        <v>1</v>
      </c>
      <c r="D129" s="129" t="s">
        <v>591</v>
      </c>
      <c r="E129" s="99">
        <f>IF(Model!E59="",0,IF(ABS(Model!E59-Scratch!E59)&lt;1,1,0))</f>
        <v>1</v>
      </c>
      <c r="F129" s="99">
        <f>IF(Model!F59="",0,IF(ABS(Model!F59-Scratch!F59)&lt;1,1,0))</f>
        <v>1</v>
      </c>
      <c r="G129" s="99">
        <f>IF(Model!G59="",0,IF(ABS(Model!G59-Scratch!G59)&lt;1,1,0))</f>
        <v>1</v>
      </c>
      <c r="H129" s="99">
        <f>IF(Model!H59="",0,IF(ABS(Model!H59-Scratch!H59)&lt;1,1,0))</f>
        <v>1</v>
      </c>
      <c r="I129" s="99">
        <f>IF(Model!I59=Scratch!I59,1,0)</f>
        <v>1</v>
      </c>
      <c r="J129" s="129" t="s">
        <v>591</v>
      </c>
      <c r="K129" s="99">
        <f>IF(Model!K59="",0,IF(ABS(Model!K59-Scratch!K59)&lt;1,1,0))</f>
        <v>1</v>
      </c>
      <c r="L129" s="99">
        <f>IF(Model!L59=Scratch!L59,1,0)</f>
        <v>1</v>
      </c>
      <c r="M129" s="99">
        <f>IFERROR(IF(Model!M59=Scratch!M59,1,0),0)</f>
        <v>1</v>
      </c>
      <c r="N129" s="99">
        <f>IFERROR(IF(Model!N59=Scratch!N59,1,0),0)</f>
        <v>1</v>
      </c>
      <c r="O129" s="99">
        <f>IFERROR(IF(Model!O59=Scratch!O59,1,0),0)</f>
        <v>1</v>
      </c>
      <c r="P129" s="99">
        <f>IFERROR(IF(Model!P59=Scratch!P59,1,0),0)</f>
        <v>1</v>
      </c>
      <c r="Q129" s="129" t="s">
        <v>591</v>
      </c>
      <c r="R129" s="99">
        <f>IF(Model!R59="",0,IF(ABS(Model!R59-Scratch!R59)&lt;1,1,0))</f>
        <v>1</v>
      </c>
      <c r="S129" s="99">
        <f>IF(Model!S59="",0,IF(ABS(Model!S59-Scratch!S59)&lt;1,1,0))</f>
        <v>1</v>
      </c>
      <c r="T129" s="99">
        <f>IF(Model!T59="",0,IF(ABS(Model!T59-Scratch!T59)&lt;1,1,0))</f>
        <v>1</v>
      </c>
      <c r="U129" s="99">
        <f>IF(Model!U59="",0,IF(ABS(Model!U59-Scratch!U59)&lt;1,1,0))</f>
        <v>1</v>
      </c>
      <c r="V129" s="99">
        <f>IF(Model!V59="",0,IF(ABS(Model!V59-Scratch!V59)&lt;1,1,0))</f>
        <v>1</v>
      </c>
      <c r="W129" s="129" t="s">
        <v>591</v>
      </c>
      <c r="X129" s="99">
        <f>IF(Model!X59="",0,IF(ABS(Model!X59-Scratch!X59)&lt;1,1,0))</f>
        <v>1</v>
      </c>
      <c r="Y129" s="99">
        <f>IF(Model!Y59="",0,IF(ABS(Model!Y59-Scratch!Y59)&lt;1,1,0))</f>
        <v>1</v>
      </c>
      <c r="Z129" s="99">
        <f>IF(Model!Z59="",0,IF(ABS(Model!Z59-Scratch!Z59)&lt;1,1,0))</f>
        <v>1</v>
      </c>
      <c r="AA129" s="99">
        <f>IF(Model!AA59="",0,IF(ABS(Model!AA59-Scratch!AA59)&lt;1,1,0))</f>
        <v>1</v>
      </c>
      <c r="AB129" s="99">
        <f>IF(Model!AB59="",0,IF(ABS(Model!AB59-Scratch!AB59)&lt;1,1,0))</f>
        <v>1</v>
      </c>
      <c r="AC129" s="129" t="s">
        <v>591</v>
      </c>
      <c r="AD129" s="129" t="s">
        <v>591</v>
      </c>
      <c r="AE129" s="99">
        <f>IF(Model!AE59="",0,IF(ABS(Model!AE59-Scratch!AE59)&lt;1,1,0))</f>
        <v>1</v>
      </c>
      <c r="AF129" s="99">
        <f>IF(Model!AF59="",0,IF(ABS(Model!AF59-Scratch!AF59)&lt;1,1,0))</f>
        <v>1</v>
      </c>
      <c r="AG129" s="99">
        <f>IF(Model!AG59="",0,IF(ABS(Model!AG59-Scratch!AG59)&lt;1,1,0))</f>
        <v>1</v>
      </c>
      <c r="AH129" s="99">
        <f>IF(Model!AH59="",0,IF(ABS(Model!AH59-Scratch!AH59)&lt;1,1,0))</f>
        <v>1</v>
      </c>
      <c r="AI129" s="99">
        <f>IF(Model!AI59="",0,IF(ABS(Model!AI59-Scratch!AI59)&lt;1,1,0))</f>
        <v>1</v>
      </c>
      <c r="AJ129" s="99">
        <f>IF(Model!AJ59="",0,IF(ABS(Model!AJ59-Scratch!AJ59)&lt;1,1,0))</f>
        <v>1</v>
      </c>
      <c r="AK129" s="99">
        <f>IF(Model!AK59="",0,IF(ABS(Model!AK59-Scratch!AK59)&lt;1,1,0))</f>
        <v>1</v>
      </c>
      <c r="AL129" s="99">
        <f>IF(Model!AL59="",0,IF(ABS(Model!AL59-Scratch!AL59)&lt;1,1,0))</f>
        <v>1</v>
      </c>
      <c r="AM129" s="99">
        <f>IF(Model!AM59="",0,IF(ABS(Model!AM59-Scratch!AM59)&lt;1,1,0))</f>
        <v>1</v>
      </c>
      <c r="AN129" s="99">
        <f>IF(Model!AN59="",0,IF(ABS(Model!AN59-Scratch!AN59)&lt;1,1,0))</f>
        <v>1</v>
      </c>
      <c r="AO129" s="99">
        <f>IF(Model!AO59="",0,IF(ABS(Model!AO59-Scratch!AO59)&lt;1,1,0))</f>
        <v>1</v>
      </c>
      <c r="AP129" s="99">
        <f>IF(Model!AP59="",0,IF(ABS(Model!AP59-Scratch!AP59)&lt;1,1,0))</f>
        <v>1</v>
      </c>
      <c r="AQ129" s="99">
        <f>IF(Model!AQ59="",0,IF(ABS(Model!AQ59-Scratch!AQ59)&lt;1,1,0))</f>
        <v>1</v>
      </c>
      <c r="AR129" s="99">
        <f>IF(Model!AR59="",0,IF(ABS(Model!AR59-Scratch!AR59)&lt;1,1,0))</f>
        <v>1</v>
      </c>
      <c r="AS129" s="99">
        <f>IF(Model!AS59="",0,IF(ABS(Model!AS59-Scratch!AS59)&lt;1,1,0))</f>
        <v>1</v>
      </c>
      <c r="AT129" s="99">
        <f>IF(Model!AT59="",0,IF(ABS(Model!AT59-Scratch!AT59)&lt;1,1,0))</f>
        <v>1</v>
      </c>
      <c r="AU129" s="99">
        <f>IF(Model!AU59="",0,IF(ABS(Model!AU59-Scratch!AU59)&lt;1,1,0))</f>
        <v>1</v>
      </c>
      <c r="AV129" s="99">
        <f>IF(Model!AV59="",0,IF(ABS(Model!AV59-Scratch!AV59)&lt;1,1,0))</f>
        <v>1</v>
      </c>
      <c r="AW129" s="99">
        <f>IF(Model!AW59="",0,IF(ABS(Model!AW59-Scratch!AW59)&lt;1,1,0))</f>
        <v>1</v>
      </c>
      <c r="AX129" s="99">
        <f>IF(Model!AX59="",0,IF(ABS(Model!AX59-Scratch!AX59)&lt;1,1,0))</f>
        <v>1</v>
      </c>
      <c r="AY129" s="99">
        <f>IF(Model!AY59="",0,IF(ABS(Model!AY59-Scratch!AY59)&lt;1,1,0))</f>
        <v>1</v>
      </c>
      <c r="AZ129" s="99">
        <f>IF(Model!AZ59="",0,IF(ABS(Model!AZ59-Scratch!AZ59)&lt;1,1,0))</f>
        <v>1</v>
      </c>
      <c r="BA129" s="99">
        <f>IF(Model!BA59="",0,IF(ABS(Model!BA59-Scratch!BA59)&lt;1,1,0))</f>
        <v>1</v>
      </c>
      <c r="BB129" s="99">
        <f>IF(Model!BB59="",0,IF(ABS(Model!BB59-Scratch!BB59)&lt;1,1,0))</f>
        <v>1</v>
      </c>
      <c r="BC129" s="99">
        <f>IF(Model!BC59="",0,IF(ABS(Model!BC59-Scratch!BC59)&lt;1,1,0))</f>
        <v>1</v>
      </c>
      <c r="BD129" s="99">
        <f>IF(Model!BD59="",0,IF(ABS(Model!BD59-Scratch!BD59)&lt;1,1,0))</f>
        <v>0</v>
      </c>
      <c r="BE129" s="99">
        <f>IF(Model!BE59="",0,IF(ABS(Model!BE59-Scratch!BE59)&lt;1,1,0))</f>
        <v>1</v>
      </c>
      <c r="BF129" s="129" t="s">
        <v>591</v>
      </c>
      <c r="BG129" s="129" t="s">
        <v>591</v>
      </c>
      <c r="BH129" s="99">
        <f>IF(Model!BH59="",0,IF(ABS(Model!BH59-Scratch!BH59)&lt;1,1,0))</f>
        <v>1</v>
      </c>
      <c r="BI129" s="99">
        <f>IF(Model!BI59="",0,IF(ABS(Model!BI59-Scratch!BI59)&lt;1,1,0))</f>
        <v>1</v>
      </c>
      <c r="BJ129" s="99">
        <f>IF(Model!BJ59="",0,IF(ABS(Model!BJ59-Scratch!BJ59)&lt;1,1,0))</f>
        <v>1</v>
      </c>
      <c r="BK129" s="99">
        <f>IF(Model!BK59="",0,IF(ABS(Model!BK59-Scratch!BK59)&lt;1,1,0))</f>
        <v>1</v>
      </c>
      <c r="BL129" s="99">
        <f>IF(Model!BL59="",0,IF(ABS(Model!BL59-Scratch!BL59)&lt;1,1,0))</f>
        <v>1</v>
      </c>
      <c r="BM129" s="99">
        <f>IF(Model!BM59="",0,IF(ABS(Model!BM59-Scratch!BM59)&lt;1,1,0))</f>
        <v>1</v>
      </c>
      <c r="BN129" s="99">
        <f>IF(Model!BN59="",0,IF(ABS(Model!BN59-Scratch!BN59)&lt;1,1,0))</f>
        <v>1</v>
      </c>
      <c r="BO129" s="99">
        <f>IF(Model!BO59="",0,IF(ABS(Model!BO59-Scratch!BO59)&lt;1,1,0))</f>
        <v>1</v>
      </c>
      <c r="BP129" s="99">
        <f>IF(Model!BP59="",0,IF(ABS(Model!BP59-Scratch!BP59)&lt;1,1,0))</f>
        <v>1</v>
      </c>
      <c r="BQ129" s="99">
        <f>IF(Model!BQ59="",0,IF(ABS(Model!BQ59-Scratch!BQ59)&lt;1,1,0))</f>
        <v>1</v>
      </c>
      <c r="BR129" s="99">
        <f>IF(Model!BR59="",0,IF(ABS(Model!BR59-Scratch!BR59)&lt;1,1,0))</f>
        <v>1</v>
      </c>
      <c r="BS129" s="99">
        <f>IF(Model!BS59="",0,IF(ABS(Model!BS59-Scratch!BS59)&lt;1,1,0))</f>
        <v>1</v>
      </c>
      <c r="BT129" s="99">
        <f>IF(Model!BT59="",0,IF(ABS(Model!BT59-Scratch!BT59)&lt;1,1,0))</f>
        <v>1</v>
      </c>
      <c r="BU129" s="99">
        <f>IF(Model!BU59="",0,IF(ABS(Model!BU59-Scratch!BU59)&lt;1,1,0))</f>
        <v>1</v>
      </c>
      <c r="BV129" s="99">
        <f>IF(Model!BV59="",0,IF(ABS(Model!BV59-Scratch!BV59)&lt;1,1,0))</f>
        <v>1</v>
      </c>
      <c r="BW129" s="99">
        <f>IF(Model!BW59="",0,IF(ABS(Model!BW59-Scratch!BW59)&lt;1,1,0))</f>
        <v>1</v>
      </c>
      <c r="BX129" s="99">
        <f>IF(Model!BX59="",0,IF(ABS(Model!BX59-Scratch!BX59)&lt;1,1,0))</f>
        <v>1</v>
      </c>
      <c r="BY129" s="99">
        <f>IF(Model!BY59="",0,IF(ABS(Model!BY59-Scratch!BY59)&lt;1,1,0))</f>
        <v>1</v>
      </c>
      <c r="BZ129" s="99">
        <f>IF(Model!BZ59="",0,IF(ABS(Model!BZ59-Scratch!BZ59)&lt;1,1,0))</f>
        <v>1</v>
      </c>
      <c r="CA129" s="99">
        <f>IF(Model!CA59="",0,IF(ABS(Model!CA59-Scratch!CA59)&lt;1,1,0))</f>
        <v>1</v>
      </c>
      <c r="CB129" s="99">
        <f>IF(Model!CB59="",0,IF(ABS(Model!CB59-Scratch!CB59)&lt;1,1,0))</f>
        <v>1</v>
      </c>
      <c r="CC129" s="99">
        <f>IF(Model!CC59="",0,IF(ABS(Model!CC59-Scratch!CC59)&lt;1,1,0))</f>
        <v>1</v>
      </c>
      <c r="CD129" s="99">
        <f>IF(Model!CD59="",0,IF(ABS(Model!CD59-Scratch!CD59)&lt;1,1,0))</f>
        <v>1</v>
      </c>
      <c r="CE129" s="99">
        <f>IF(Model!CE59="",0,IF(ABS(Model!CE59-Scratch!CE59)&lt;1,1,0))</f>
        <v>1</v>
      </c>
      <c r="CF129" s="99">
        <f>IF(Model!CF59="",0,IF(ABS(Model!CF59-Scratch!CF59)&lt;1,1,0))</f>
        <v>1</v>
      </c>
      <c r="CG129" s="129" t="s">
        <v>591</v>
      </c>
      <c r="CH129" s="129" t="s">
        <v>591</v>
      </c>
      <c r="CI129" s="99">
        <f>IF(Model!CI59="",0,IF(ABS(Model!CI59-Scratch!CI59)&lt;1,1,0))</f>
        <v>1</v>
      </c>
      <c r="CJ129" s="99">
        <f>IF(Model!CJ59="",0,IF(ABS(Model!CJ59-Scratch!CJ59)&lt;1,1,0))</f>
        <v>1</v>
      </c>
      <c r="CK129" s="99">
        <f>IF(Model!CK59="",0,IF(ABS(Model!CK59-Scratch!CK59)&lt;1,1,0))</f>
        <v>1</v>
      </c>
      <c r="CL129" s="99">
        <f>IF(Model!CL59="",0,IF(ABS(Model!CL59-Scratch!CL59)&lt;1,1,0))</f>
        <v>1</v>
      </c>
      <c r="CM129" s="99">
        <f>IF(Model!CM59="",0,IF(ABS(Model!CM59-Scratch!CM59)&lt;1,1,0))</f>
        <v>1</v>
      </c>
      <c r="CN129" s="99">
        <f>IF(Model!CN59="",0,IF(ABS(Model!CN59-Scratch!CN59)&lt;1,1,0))</f>
        <v>1</v>
      </c>
      <c r="CO129" s="99">
        <f>IF(Model!CO59="",0,IF(ABS(Model!CO59-Scratch!CO59)&lt;1,1,0))</f>
        <v>1</v>
      </c>
      <c r="CP129" s="99">
        <f>IF(Model!CP59="",0,IF(ABS(Model!CP59-Scratch!CP59)&lt;1,1,0))</f>
        <v>1</v>
      </c>
      <c r="CQ129" s="99">
        <f>IF(Model!CQ59="",0,IF(ABS(Model!CQ59-Scratch!CQ59)&lt;1,1,0))</f>
        <v>1</v>
      </c>
      <c r="CR129" s="99">
        <f>IF(Model!CR59="",0,IF(ABS(Model!CR59-Scratch!CR59)&lt;1,1,0))</f>
        <v>1</v>
      </c>
      <c r="CS129" s="99">
        <f>IF(Model!CS59="",0,IF(ABS(Model!CS59-Scratch!CS59)&lt;1,1,0))</f>
        <v>1</v>
      </c>
      <c r="CT129" s="99">
        <f>IF(Model!CT59="",0,IF(ABS(Model!CT59-Scratch!CT59)&lt;1,1,0))</f>
        <v>1</v>
      </c>
      <c r="CU129" s="99">
        <f>IF(Model!CU59="",0,IF(ABS(Model!CU59-Scratch!CU59)&lt;1,1,0))</f>
        <v>1</v>
      </c>
      <c r="CV129" s="99">
        <f>IF(Model!CV59="",0,IF(ABS(Model!CV59-Scratch!CV59)&lt;1,1,0))</f>
        <v>1</v>
      </c>
      <c r="CW129" s="99">
        <f>IF(Model!CW59="",0,IF(ABS(Model!CW59-Scratch!CW59)&lt;1,1,0))</f>
        <v>1</v>
      </c>
      <c r="CX129" s="99">
        <f>IF(Model!CX59="",0,IF(ABS(Model!CX59-Scratch!CX59)&lt;1,1,0))</f>
        <v>1</v>
      </c>
      <c r="CY129" s="99">
        <f>IF(Model!CY59="",0,IF(ABS(Model!CY59-Scratch!CY59)&lt;1,1,0))</f>
        <v>1</v>
      </c>
      <c r="CZ129" s="99">
        <f>IF(Model!CZ59="",0,IF(ABS(Model!CZ59-Scratch!CZ59)&lt;1,1,0))</f>
        <v>1</v>
      </c>
      <c r="DA129" s="99">
        <f>IF(Model!DA59="",0,IF(ABS(Model!DA59-Scratch!DA59)&lt;1,1,0))</f>
        <v>1</v>
      </c>
      <c r="DB129" s="99">
        <f>IF(Model!DB59="",0,IF(ABS(Model!DB59-Scratch!DB59)&lt;1,1,0))</f>
        <v>1</v>
      </c>
      <c r="DC129" s="99">
        <f>IF(Model!DC59="",0,IF(ABS(Model!DC59-Scratch!DC59)&lt;1,1,0))</f>
        <v>1</v>
      </c>
      <c r="DD129" s="99">
        <f>IF(Model!DD59="",0,IF(ABS(Model!DD59-Scratch!DD59)&lt;1,1,0))</f>
        <v>1</v>
      </c>
      <c r="DE129" s="99">
        <f>IF(Model!DE59="",0,IF(ABS(Model!DE59-Scratch!DE59)&lt;1,1,0))</f>
        <v>1</v>
      </c>
      <c r="DF129" s="99">
        <f>IF(Model!DF59="",0,IF(ABS(Model!DF59-Scratch!DF59)&lt;1,1,0))</f>
        <v>1</v>
      </c>
      <c r="DG129" s="99">
        <f>IF(Model!DG59="",0,IF(ABS(Model!DG59-Scratch!DG59)&lt;1,1,0))</f>
        <v>1</v>
      </c>
      <c r="DH129" s="129" t="s">
        <v>591</v>
      </c>
      <c r="DI129" s="129" t="s">
        <v>591</v>
      </c>
      <c r="DJ129" s="99">
        <f>IF(Model!DJ59="",0,IF(ABS(Model!DJ59-Scratch!DJ59)&lt;1,1,0))</f>
        <v>1</v>
      </c>
      <c r="DK129" s="99">
        <f>IF(Model!DK59="",0,IF(ABS(Model!DK59-Scratch!DK59)&lt;1,1,0))</f>
        <v>1</v>
      </c>
      <c r="DL129" s="99">
        <f>IF(Model!DL59="",0,IF(ABS(Model!DL59-Scratch!DL59)&lt;1,1,0))</f>
        <v>1</v>
      </c>
      <c r="DM129" s="99">
        <f>IF(Model!DM59="",0,IF(ABS(Model!DM59-Scratch!DM59)&lt;1,1,0))</f>
        <v>1</v>
      </c>
      <c r="DN129" s="99">
        <f>IF(Model!DN59="",0,IF(ABS(Model!DN59-Scratch!DN59)&lt;1,1,0))</f>
        <v>1</v>
      </c>
      <c r="DO129" s="99">
        <f>IF(Model!DO59="",0,IF(ABS(Model!DO59-Scratch!DO59)&lt;1,1,0))</f>
        <v>1</v>
      </c>
      <c r="DP129" s="99">
        <f>IF(Model!DP59="",0,IF(ABS(Model!DP59-Scratch!DP59)&lt;1,1,0))</f>
        <v>1</v>
      </c>
      <c r="DQ129" s="99">
        <f>IF(Model!DQ59="",0,IF(ABS(Model!DQ59-Scratch!DQ59)&lt;1,1,0))</f>
        <v>1</v>
      </c>
      <c r="DR129" s="99">
        <f>IF(Model!DR59="",0,IF(ABS(Model!DR59-Scratch!DR59)&lt;1,1,0))</f>
        <v>1</v>
      </c>
      <c r="DS129" s="99">
        <f>IF(Model!DS59="",0,IF(ABS(Model!DS59-Scratch!DS59)&lt;1,1,0))</f>
        <v>1</v>
      </c>
      <c r="DT129" s="99">
        <f>IF(Model!DT59="",0,IF(ABS(Model!DT59-Scratch!DT59)&lt;1,1,0))</f>
        <v>1</v>
      </c>
      <c r="DU129" s="99">
        <f>IF(Model!DU59="",0,IF(ABS(Model!DU59-Scratch!DU59)&lt;1,1,0))</f>
        <v>1</v>
      </c>
      <c r="DV129" s="99">
        <f>IF(Model!DV59="",0,IF(ABS(Model!DV59-Scratch!DV59)&lt;1,1,0))</f>
        <v>1</v>
      </c>
      <c r="DW129" s="99">
        <f>IF(Model!DW59="",0,IF(ABS(Model!DW59-Scratch!DW59)&lt;1,1,0))</f>
        <v>1</v>
      </c>
      <c r="DX129" s="99">
        <f>IF(Model!DX59="",0,IF(ABS(Model!DX59-Scratch!DX59)&lt;1,1,0))</f>
        <v>1</v>
      </c>
      <c r="DY129" s="99">
        <f>IF(Model!DY59="",0,IF(ABS(Model!DY59-Scratch!DY59)&lt;1,1,0))</f>
        <v>1</v>
      </c>
      <c r="DZ129" s="99">
        <f>IF(Model!DZ59="",0,IF(ABS(Model!DZ59-Scratch!DZ59)&lt;1,1,0))</f>
        <v>1</v>
      </c>
      <c r="EA129" s="99">
        <f>IF(Model!EA59="",0,IF(ABS(Model!EA59-Scratch!EA59)&lt;1,1,0))</f>
        <v>1</v>
      </c>
      <c r="EB129" s="99">
        <f>IF(Model!EB59="",0,IF(ABS(Model!EB59-Scratch!EB59)&lt;1,1,0))</f>
        <v>1</v>
      </c>
      <c r="EC129" s="99">
        <f>IF(Model!EC59="",0,IF(ABS(Model!EC59-Scratch!EC59)&lt;1,1,0))</f>
        <v>1</v>
      </c>
      <c r="ED129" s="99">
        <f>IF(Model!ED59="",0,IF(ABS(Model!ED59-Scratch!ED59)&lt;1,1,0))</f>
        <v>1</v>
      </c>
      <c r="EE129" s="99">
        <f>IF(Model!EE59="",0,IF(ABS(Model!EE59-Scratch!EE59)&lt;1,1,0))</f>
        <v>1</v>
      </c>
      <c r="EF129" s="99">
        <f>IF(Model!EF59="",0,IF(ABS(Model!EF59-Scratch!EF59)&lt;1,1,0))</f>
        <v>1</v>
      </c>
      <c r="EG129" s="99">
        <f>IF(Model!EG59="",0,IF(ABS(Model!EG59-Scratch!EG59)&lt;1,1,0))</f>
        <v>1</v>
      </c>
      <c r="EH129" s="99">
        <f>IF(Model!EH59="",0,IF(ABS(Model!EH59-Scratch!EH59)&lt;1,1,0))</f>
        <v>1</v>
      </c>
      <c r="EI129" s="129" t="s">
        <v>591</v>
      </c>
      <c r="EJ129" s="129" t="s">
        <v>591</v>
      </c>
      <c r="EK129" s="99"/>
      <c r="EL129" s="99"/>
      <c r="EM129" s="99"/>
      <c r="EN129" s="99"/>
      <c r="EO129" s="99"/>
      <c r="EP129" s="99"/>
      <c r="EQ129" s="99"/>
      <c r="ER129" s="99"/>
      <c r="ES129" s="99"/>
      <c r="ET129" s="99"/>
      <c r="EU129" s="99"/>
      <c r="EV129" s="99"/>
      <c r="EW129" s="99"/>
      <c r="EX129" s="99"/>
      <c r="EY129" s="99"/>
      <c r="EZ129" s="99"/>
      <c r="FA129" s="99"/>
      <c r="FB129" s="99"/>
      <c r="FC129" s="99"/>
      <c r="FD129" s="99"/>
      <c r="FE129" s="99"/>
      <c r="FF129" s="99"/>
      <c r="FG129" s="99"/>
      <c r="FH129" s="99"/>
      <c r="FI129" s="99"/>
    </row>
    <row r="130" spans="2:165">
      <c r="B130" s="99">
        <f>IF(Model!B60="",0,IF(ABS(Model!B60-Scratch!B60)&lt;1,1,0))</f>
        <v>1</v>
      </c>
      <c r="C130" s="99">
        <f ca="1">IF(Model!C60="",0,IF(ABS(Model!C60-Scratch!C60)&lt;1,1,0))</f>
        <v>1</v>
      </c>
      <c r="D130" s="129" t="s">
        <v>591</v>
      </c>
      <c r="E130" s="99">
        <f>IF(Model!E60="",0,IF(ABS(Model!E60-Scratch!E60)&lt;1,1,0))</f>
        <v>1</v>
      </c>
      <c r="F130" s="99">
        <f>IF(Model!F60="",0,IF(ABS(Model!F60-Scratch!F60)&lt;1,1,0))</f>
        <v>1</v>
      </c>
      <c r="G130" s="99">
        <f>IF(Model!G60="",0,IF(ABS(Model!G60-Scratch!G60)&lt;1,1,0))</f>
        <v>1</v>
      </c>
      <c r="H130" s="99">
        <f>IF(Model!H60="",0,IF(ABS(Model!H60-Scratch!H60)&lt;1,1,0))</f>
        <v>1</v>
      </c>
      <c r="I130" s="99">
        <f>IF(Model!I60=Scratch!I60,1,0)</f>
        <v>1</v>
      </c>
      <c r="J130" s="129" t="s">
        <v>591</v>
      </c>
      <c r="K130" s="99">
        <f>IF(Model!K60="",0,IF(ABS(Model!K60-Scratch!K60)&lt;1,1,0))</f>
        <v>1</v>
      </c>
      <c r="L130" s="99">
        <f>IF(Model!L60=Scratch!L60,1,0)</f>
        <v>1</v>
      </c>
      <c r="M130" s="99">
        <f>IFERROR(IF(Model!M60=Scratch!M60,1,0),0)</f>
        <v>1</v>
      </c>
      <c r="N130" s="99">
        <f>IFERROR(IF(Model!N60=Scratch!N60,1,0),0)</f>
        <v>1</v>
      </c>
      <c r="O130" s="99">
        <f>IFERROR(IF(Model!O60=Scratch!O60,1,0),0)</f>
        <v>1</v>
      </c>
      <c r="P130" s="99">
        <f>IFERROR(IF(Model!P60=Scratch!P60,1,0),0)</f>
        <v>1</v>
      </c>
      <c r="Q130" s="129" t="s">
        <v>591</v>
      </c>
      <c r="R130" s="99">
        <f>IF(Model!R60="",0,IF(ABS(Model!R60-Scratch!R60)&lt;1,1,0))</f>
        <v>1</v>
      </c>
      <c r="S130" s="99">
        <f>IF(Model!S60="",0,IF(ABS(Model!S60-Scratch!S60)&lt;1,1,0))</f>
        <v>1</v>
      </c>
      <c r="T130" s="99">
        <f>IF(Model!T60="",0,IF(ABS(Model!T60-Scratch!T60)&lt;1,1,0))</f>
        <v>1</v>
      </c>
      <c r="U130" s="99">
        <f>IF(Model!U60="",0,IF(ABS(Model!U60-Scratch!U60)&lt;1,1,0))</f>
        <v>1</v>
      </c>
      <c r="V130" s="99">
        <f>IF(Model!V60="",0,IF(ABS(Model!V60-Scratch!V60)&lt;1,1,0))</f>
        <v>1</v>
      </c>
      <c r="W130" s="129" t="s">
        <v>591</v>
      </c>
      <c r="X130" s="99">
        <f>IF(Model!X60="",0,IF(ABS(Model!X60-Scratch!X60)&lt;1,1,0))</f>
        <v>1</v>
      </c>
      <c r="Y130" s="99">
        <f>IF(Model!Y60="",0,IF(ABS(Model!Y60-Scratch!Y60)&lt;1,1,0))</f>
        <v>1</v>
      </c>
      <c r="Z130" s="99">
        <f>IF(Model!Z60="",0,IF(ABS(Model!Z60-Scratch!Z60)&lt;1,1,0))</f>
        <v>1</v>
      </c>
      <c r="AA130" s="99">
        <f>IF(Model!AA60="",0,IF(ABS(Model!AA60-Scratch!AA60)&lt;1,1,0))</f>
        <v>1</v>
      </c>
      <c r="AB130" s="99">
        <f>IF(Model!AB60="",0,IF(ABS(Model!AB60-Scratch!AB60)&lt;1,1,0))</f>
        <v>1</v>
      </c>
      <c r="AC130" s="129" t="s">
        <v>591</v>
      </c>
      <c r="AD130" s="129" t="s">
        <v>591</v>
      </c>
      <c r="AE130" s="99">
        <f>IF(Model!AE60="",0,IF(ABS(Model!AE60-Scratch!AE60)&lt;1,1,0))</f>
        <v>1</v>
      </c>
      <c r="AF130" s="99">
        <f>IF(Model!AF60="",0,IF(ABS(Model!AF60-Scratch!AF60)&lt;1,1,0))</f>
        <v>1</v>
      </c>
      <c r="AG130" s="99">
        <f>IF(Model!AG60="",0,IF(ABS(Model!AG60-Scratch!AG60)&lt;1,1,0))</f>
        <v>1</v>
      </c>
      <c r="AH130" s="99">
        <f>IF(Model!AH60="",0,IF(ABS(Model!AH60-Scratch!AH60)&lt;1,1,0))</f>
        <v>1</v>
      </c>
      <c r="AI130" s="99">
        <f>IF(Model!AI60="",0,IF(ABS(Model!AI60-Scratch!AI60)&lt;1,1,0))</f>
        <v>1</v>
      </c>
      <c r="AJ130" s="99">
        <f>IF(Model!AJ60="",0,IF(ABS(Model!AJ60-Scratch!AJ60)&lt;1,1,0))</f>
        <v>1</v>
      </c>
      <c r="AK130" s="99">
        <f>IF(Model!AK60="",0,IF(ABS(Model!AK60-Scratch!AK60)&lt;1,1,0))</f>
        <v>1</v>
      </c>
      <c r="AL130" s="99">
        <f>IF(Model!AL60="",0,IF(ABS(Model!AL60-Scratch!AL60)&lt;1,1,0))</f>
        <v>1</v>
      </c>
      <c r="AM130" s="99">
        <f>IF(Model!AM60="",0,IF(ABS(Model!AM60-Scratch!AM60)&lt;1,1,0))</f>
        <v>1</v>
      </c>
      <c r="AN130" s="99">
        <f>IF(Model!AN60="",0,IF(ABS(Model!AN60-Scratch!AN60)&lt;1,1,0))</f>
        <v>1</v>
      </c>
      <c r="AO130" s="99">
        <f>IF(Model!AO60="",0,IF(ABS(Model!AO60-Scratch!AO60)&lt;1,1,0))</f>
        <v>1</v>
      </c>
      <c r="AP130" s="99">
        <f>IF(Model!AP60="",0,IF(ABS(Model!AP60-Scratch!AP60)&lt;1,1,0))</f>
        <v>1</v>
      </c>
      <c r="AQ130" s="99">
        <f>IF(Model!AQ60="",0,IF(ABS(Model!AQ60-Scratch!AQ60)&lt;1,1,0))</f>
        <v>1</v>
      </c>
      <c r="AR130" s="99">
        <f>IF(Model!AR60="",0,IF(ABS(Model!AR60-Scratch!AR60)&lt;1,1,0))</f>
        <v>1</v>
      </c>
      <c r="AS130" s="99">
        <f>IF(Model!AS60="",0,IF(ABS(Model!AS60-Scratch!AS60)&lt;1,1,0))</f>
        <v>1</v>
      </c>
      <c r="AT130" s="99">
        <f>IF(Model!AT60="",0,IF(ABS(Model!AT60-Scratch!AT60)&lt;1,1,0))</f>
        <v>1</v>
      </c>
      <c r="AU130" s="99">
        <f>IF(Model!AU60="",0,IF(ABS(Model!AU60-Scratch!AU60)&lt;1,1,0))</f>
        <v>1</v>
      </c>
      <c r="AV130" s="99">
        <f>IF(Model!AV60="",0,IF(ABS(Model!AV60-Scratch!AV60)&lt;1,1,0))</f>
        <v>1</v>
      </c>
      <c r="AW130" s="99">
        <f>IF(Model!AW60="",0,IF(ABS(Model!AW60-Scratch!AW60)&lt;1,1,0))</f>
        <v>1</v>
      </c>
      <c r="AX130" s="99">
        <f>IF(Model!AX60="",0,IF(ABS(Model!AX60-Scratch!AX60)&lt;1,1,0))</f>
        <v>1</v>
      </c>
      <c r="AY130" s="99">
        <f>IF(Model!AY60="",0,IF(ABS(Model!AY60-Scratch!AY60)&lt;1,1,0))</f>
        <v>1</v>
      </c>
      <c r="AZ130" s="99">
        <f>IF(Model!AZ60="",0,IF(ABS(Model!AZ60-Scratch!AZ60)&lt;1,1,0))</f>
        <v>1</v>
      </c>
      <c r="BA130" s="99">
        <f>IF(Model!BA60="",0,IF(ABS(Model!BA60-Scratch!BA60)&lt;1,1,0))</f>
        <v>1</v>
      </c>
      <c r="BB130" s="99">
        <f>IF(Model!BB60="",0,IF(ABS(Model!BB60-Scratch!BB60)&lt;1,1,0))</f>
        <v>1</v>
      </c>
      <c r="BC130" s="99">
        <f>IF(Model!BC60="",0,IF(ABS(Model!BC60-Scratch!BC60)&lt;1,1,0))</f>
        <v>1</v>
      </c>
      <c r="BD130" s="99">
        <f>IF(Model!BD60="",0,IF(ABS(Model!BD60-Scratch!BD60)&lt;1,1,0))</f>
        <v>0</v>
      </c>
      <c r="BE130" s="99">
        <f>IF(Model!BE60="",0,IF(ABS(Model!BE60-Scratch!BE60)&lt;1,1,0))</f>
        <v>1</v>
      </c>
      <c r="BF130" s="129" t="s">
        <v>591</v>
      </c>
      <c r="BG130" s="129" t="s">
        <v>591</v>
      </c>
      <c r="BH130" s="99">
        <f>IF(Model!BH60="",0,IF(ABS(Model!BH60-Scratch!BH60)&lt;1,1,0))</f>
        <v>1</v>
      </c>
      <c r="BI130" s="99">
        <f>IF(Model!BI60="",0,IF(ABS(Model!BI60-Scratch!BI60)&lt;1,1,0))</f>
        <v>1</v>
      </c>
      <c r="BJ130" s="99">
        <f>IF(Model!BJ60="",0,IF(ABS(Model!BJ60-Scratch!BJ60)&lt;1,1,0))</f>
        <v>1</v>
      </c>
      <c r="BK130" s="99">
        <f>IF(Model!BK60="",0,IF(ABS(Model!BK60-Scratch!BK60)&lt;1,1,0))</f>
        <v>1</v>
      </c>
      <c r="BL130" s="99">
        <f>IF(Model!BL60="",0,IF(ABS(Model!BL60-Scratch!BL60)&lt;1,1,0))</f>
        <v>1</v>
      </c>
      <c r="BM130" s="99">
        <f>IF(Model!BM60="",0,IF(ABS(Model!BM60-Scratch!BM60)&lt;1,1,0))</f>
        <v>1</v>
      </c>
      <c r="BN130" s="99">
        <f>IF(Model!BN60="",0,IF(ABS(Model!BN60-Scratch!BN60)&lt;1,1,0))</f>
        <v>1</v>
      </c>
      <c r="BO130" s="99">
        <f>IF(Model!BO60="",0,IF(ABS(Model!BO60-Scratch!BO60)&lt;1,1,0))</f>
        <v>1</v>
      </c>
      <c r="BP130" s="99">
        <f>IF(Model!BP60="",0,IF(ABS(Model!BP60-Scratch!BP60)&lt;1,1,0))</f>
        <v>1</v>
      </c>
      <c r="BQ130" s="99">
        <f>IF(Model!BQ60="",0,IF(ABS(Model!BQ60-Scratch!BQ60)&lt;1,1,0))</f>
        <v>1</v>
      </c>
      <c r="BR130" s="99">
        <f>IF(Model!BR60="",0,IF(ABS(Model!BR60-Scratch!BR60)&lt;1,1,0))</f>
        <v>1</v>
      </c>
      <c r="BS130" s="99">
        <f>IF(Model!BS60="",0,IF(ABS(Model!BS60-Scratch!BS60)&lt;1,1,0))</f>
        <v>1</v>
      </c>
      <c r="BT130" s="99">
        <f>IF(Model!BT60="",0,IF(ABS(Model!BT60-Scratch!BT60)&lt;1,1,0))</f>
        <v>1</v>
      </c>
      <c r="BU130" s="99">
        <f>IF(Model!BU60="",0,IF(ABS(Model!BU60-Scratch!BU60)&lt;1,1,0))</f>
        <v>1</v>
      </c>
      <c r="BV130" s="99">
        <f>IF(Model!BV60="",0,IF(ABS(Model!BV60-Scratch!BV60)&lt;1,1,0))</f>
        <v>1</v>
      </c>
      <c r="BW130" s="99">
        <f>IF(Model!BW60="",0,IF(ABS(Model!BW60-Scratch!BW60)&lt;1,1,0))</f>
        <v>1</v>
      </c>
      <c r="BX130" s="99">
        <f>IF(Model!BX60="",0,IF(ABS(Model!BX60-Scratch!BX60)&lt;1,1,0))</f>
        <v>1</v>
      </c>
      <c r="BY130" s="99">
        <f>IF(Model!BY60="",0,IF(ABS(Model!BY60-Scratch!BY60)&lt;1,1,0))</f>
        <v>1</v>
      </c>
      <c r="BZ130" s="99">
        <f>IF(Model!BZ60="",0,IF(ABS(Model!BZ60-Scratch!BZ60)&lt;1,1,0))</f>
        <v>1</v>
      </c>
      <c r="CA130" s="99">
        <f>IF(Model!CA60="",0,IF(ABS(Model!CA60-Scratch!CA60)&lt;1,1,0))</f>
        <v>1</v>
      </c>
      <c r="CB130" s="99">
        <f>IF(Model!CB60="",0,IF(ABS(Model!CB60-Scratch!CB60)&lt;1,1,0))</f>
        <v>1</v>
      </c>
      <c r="CC130" s="99">
        <f>IF(Model!CC60="",0,IF(ABS(Model!CC60-Scratch!CC60)&lt;1,1,0))</f>
        <v>1</v>
      </c>
      <c r="CD130" s="99">
        <f>IF(Model!CD60="",0,IF(ABS(Model!CD60-Scratch!CD60)&lt;1,1,0))</f>
        <v>1</v>
      </c>
      <c r="CE130" s="99">
        <f>IF(Model!CE60="",0,IF(ABS(Model!CE60-Scratch!CE60)&lt;1,1,0))</f>
        <v>1</v>
      </c>
      <c r="CF130" s="99">
        <f>IF(Model!CF60="",0,IF(ABS(Model!CF60-Scratch!CF60)&lt;1,1,0))</f>
        <v>1</v>
      </c>
      <c r="CG130" s="129" t="s">
        <v>591</v>
      </c>
      <c r="CH130" s="129" t="s">
        <v>591</v>
      </c>
      <c r="CI130" s="99">
        <f>IF(Model!CI60="",0,IF(ABS(Model!CI60-Scratch!CI60)&lt;1,1,0))</f>
        <v>1</v>
      </c>
      <c r="CJ130" s="99">
        <f>IF(Model!CJ60="",0,IF(ABS(Model!CJ60-Scratch!CJ60)&lt;1,1,0))</f>
        <v>1</v>
      </c>
      <c r="CK130" s="99">
        <f>IF(Model!CK60="",0,IF(ABS(Model!CK60-Scratch!CK60)&lt;1,1,0))</f>
        <v>1</v>
      </c>
      <c r="CL130" s="99">
        <f>IF(Model!CL60="",0,IF(ABS(Model!CL60-Scratch!CL60)&lt;1,1,0))</f>
        <v>1</v>
      </c>
      <c r="CM130" s="99">
        <f>IF(Model!CM60="",0,IF(ABS(Model!CM60-Scratch!CM60)&lt;1,1,0))</f>
        <v>1</v>
      </c>
      <c r="CN130" s="99">
        <f>IF(Model!CN60="",0,IF(ABS(Model!CN60-Scratch!CN60)&lt;1,1,0))</f>
        <v>1</v>
      </c>
      <c r="CO130" s="99">
        <f>IF(Model!CO60="",0,IF(ABS(Model!CO60-Scratch!CO60)&lt;1,1,0))</f>
        <v>1</v>
      </c>
      <c r="CP130" s="99">
        <f>IF(Model!CP60="",0,IF(ABS(Model!CP60-Scratch!CP60)&lt;1,1,0))</f>
        <v>1</v>
      </c>
      <c r="CQ130" s="99">
        <f>IF(Model!CQ60="",0,IF(ABS(Model!CQ60-Scratch!CQ60)&lt;1,1,0))</f>
        <v>1</v>
      </c>
      <c r="CR130" s="99">
        <f>IF(Model!CR60="",0,IF(ABS(Model!CR60-Scratch!CR60)&lt;1,1,0))</f>
        <v>1</v>
      </c>
      <c r="CS130" s="99">
        <f>IF(Model!CS60="",0,IF(ABS(Model!CS60-Scratch!CS60)&lt;1,1,0))</f>
        <v>1</v>
      </c>
      <c r="CT130" s="99">
        <f>IF(Model!CT60="",0,IF(ABS(Model!CT60-Scratch!CT60)&lt;1,1,0))</f>
        <v>1</v>
      </c>
      <c r="CU130" s="99">
        <f>IF(Model!CU60="",0,IF(ABS(Model!CU60-Scratch!CU60)&lt;1,1,0))</f>
        <v>1</v>
      </c>
      <c r="CV130" s="99">
        <f>IF(Model!CV60="",0,IF(ABS(Model!CV60-Scratch!CV60)&lt;1,1,0))</f>
        <v>1</v>
      </c>
      <c r="CW130" s="99">
        <f>IF(Model!CW60="",0,IF(ABS(Model!CW60-Scratch!CW60)&lt;1,1,0))</f>
        <v>1</v>
      </c>
      <c r="CX130" s="99">
        <f>IF(Model!CX60="",0,IF(ABS(Model!CX60-Scratch!CX60)&lt;1,1,0))</f>
        <v>1</v>
      </c>
      <c r="CY130" s="99">
        <f>IF(Model!CY60="",0,IF(ABS(Model!CY60-Scratch!CY60)&lt;1,1,0))</f>
        <v>1</v>
      </c>
      <c r="CZ130" s="99">
        <f>IF(Model!CZ60="",0,IF(ABS(Model!CZ60-Scratch!CZ60)&lt;1,1,0))</f>
        <v>1</v>
      </c>
      <c r="DA130" s="99">
        <f>IF(Model!DA60="",0,IF(ABS(Model!DA60-Scratch!DA60)&lt;1,1,0))</f>
        <v>1</v>
      </c>
      <c r="DB130" s="99">
        <f>IF(Model!DB60="",0,IF(ABS(Model!DB60-Scratch!DB60)&lt;1,1,0))</f>
        <v>1</v>
      </c>
      <c r="DC130" s="99">
        <f>IF(Model!DC60="",0,IF(ABS(Model!DC60-Scratch!DC60)&lt;1,1,0))</f>
        <v>1</v>
      </c>
      <c r="DD130" s="99">
        <f>IF(Model!DD60="",0,IF(ABS(Model!DD60-Scratch!DD60)&lt;1,1,0))</f>
        <v>1</v>
      </c>
      <c r="DE130" s="99">
        <f>IF(Model!DE60="",0,IF(ABS(Model!DE60-Scratch!DE60)&lt;1,1,0))</f>
        <v>1</v>
      </c>
      <c r="DF130" s="99">
        <f>IF(Model!DF60="",0,IF(ABS(Model!DF60-Scratch!DF60)&lt;1,1,0))</f>
        <v>1</v>
      </c>
      <c r="DG130" s="99">
        <f>IF(Model!DG60="",0,IF(ABS(Model!DG60-Scratch!DG60)&lt;1,1,0))</f>
        <v>1</v>
      </c>
      <c r="DH130" s="129" t="s">
        <v>591</v>
      </c>
      <c r="DI130" s="129" t="s">
        <v>591</v>
      </c>
      <c r="DJ130" s="99">
        <f>IF(Model!DJ60="",0,IF(ABS(Model!DJ60-Scratch!DJ60)&lt;1,1,0))</f>
        <v>1</v>
      </c>
      <c r="DK130" s="99">
        <f>IF(Model!DK60="",0,IF(ABS(Model!DK60-Scratch!DK60)&lt;1,1,0))</f>
        <v>1</v>
      </c>
      <c r="DL130" s="99">
        <f>IF(Model!DL60="",0,IF(ABS(Model!DL60-Scratch!DL60)&lt;1,1,0))</f>
        <v>1</v>
      </c>
      <c r="DM130" s="99">
        <f>IF(Model!DM60="",0,IF(ABS(Model!DM60-Scratch!DM60)&lt;1,1,0))</f>
        <v>1</v>
      </c>
      <c r="DN130" s="99">
        <f>IF(Model!DN60="",0,IF(ABS(Model!DN60-Scratch!DN60)&lt;1,1,0))</f>
        <v>1</v>
      </c>
      <c r="DO130" s="99">
        <f>IF(Model!DO60="",0,IF(ABS(Model!DO60-Scratch!DO60)&lt;1,1,0))</f>
        <v>1</v>
      </c>
      <c r="DP130" s="99">
        <f>IF(Model!DP60="",0,IF(ABS(Model!DP60-Scratch!DP60)&lt;1,1,0))</f>
        <v>1</v>
      </c>
      <c r="DQ130" s="99">
        <f>IF(Model!DQ60="",0,IF(ABS(Model!DQ60-Scratch!DQ60)&lt;1,1,0))</f>
        <v>1</v>
      </c>
      <c r="DR130" s="99">
        <f>IF(Model!DR60="",0,IF(ABS(Model!DR60-Scratch!DR60)&lt;1,1,0))</f>
        <v>1</v>
      </c>
      <c r="DS130" s="99">
        <f>IF(Model!DS60="",0,IF(ABS(Model!DS60-Scratch!DS60)&lt;1,1,0))</f>
        <v>1</v>
      </c>
      <c r="DT130" s="99">
        <f>IF(Model!DT60="",0,IF(ABS(Model!DT60-Scratch!DT60)&lt;1,1,0))</f>
        <v>1</v>
      </c>
      <c r="DU130" s="99">
        <f>IF(Model!DU60="",0,IF(ABS(Model!DU60-Scratch!DU60)&lt;1,1,0))</f>
        <v>1</v>
      </c>
      <c r="DV130" s="99">
        <f>IF(Model!DV60="",0,IF(ABS(Model!DV60-Scratch!DV60)&lt;1,1,0))</f>
        <v>1</v>
      </c>
      <c r="DW130" s="99">
        <f>IF(Model!DW60="",0,IF(ABS(Model!DW60-Scratch!DW60)&lt;1,1,0))</f>
        <v>1</v>
      </c>
      <c r="DX130" s="99">
        <f>IF(Model!DX60="",0,IF(ABS(Model!DX60-Scratch!DX60)&lt;1,1,0))</f>
        <v>1</v>
      </c>
      <c r="DY130" s="99">
        <f>IF(Model!DY60="",0,IF(ABS(Model!DY60-Scratch!DY60)&lt;1,1,0))</f>
        <v>1</v>
      </c>
      <c r="DZ130" s="99">
        <f>IF(Model!DZ60="",0,IF(ABS(Model!DZ60-Scratch!DZ60)&lt;1,1,0))</f>
        <v>1</v>
      </c>
      <c r="EA130" s="99">
        <f>IF(Model!EA60="",0,IF(ABS(Model!EA60-Scratch!EA60)&lt;1,1,0))</f>
        <v>1</v>
      </c>
      <c r="EB130" s="99">
        <f>IF(Model!EB60="",0,IF(ABS(Model!EB60-Scratch!EB60)&lt;1,1,0))</f>
        <v>1</v>
      </c>
      <c r="EC130" s="99">
        <f>IF(Model!EC60="",0,IF(ABS(Model!EC60-Scratch!EC60)&lt;1,1,0))</f>
        <v>1</v>
      </c>
      <c r="ED130" s="99">
        <f>IF(Model!ED60="",0,IF(ABS(Model!ED60-Scratch!ED60)&lt;1,1,0))</f>
        <v>1</v>
      </c>
      <c r="EE130" s="99">
        <f>IF(Model!EE60="",0,IF(ABS(Model!EE60-Scratch!EE60)&lt;1,1,0))</f>
        <v>1</v>
      </c>
      <c r="EF130" s="99">
        <f>IF(Model!EF60="",0,IF(ABS(Model!EF60-Scratch!EF60)&lt;1,1,0))</f>
        <v>1</v>
      </c>
      <c r="EG130" s="99">
        <f>IF(Model!EG60="",0,IF(ABS(Model!EG60-Scratch!EG60)&lt;1,1,0))</f>
        <v>1</v>
      </c>
      <c r="EH130" s="99">
        <f>IF(Model!EH60="",0,IF(ABS(Model!EH60-Scratch!EH60)&lt;1,1,0))</f>
        <v>1</v>
      </c>
      <c r="EI130" s="129" t="s">
        <v>591</v>
      </c>
      <c r="EJ130" s="129" t="s">
        <v>591</v>
      </c>
      <c r="EK130" s="99"/>
      <c r="EL130" s="99"/>
      <c r="EM130" s="99"/>
      <c r="EN130" s="99"/>
      <c r="EO130" s="99"/>
      <c r="EP130" s="99"/>
      <c r="EQ130" s="99"/>
      <c r="ER130" s="99"/>
      <c r="ES130" s="99"/>
      <c r="ET130" s="99"/>
      <c r="EU130" s="99"/>
      <c r="EV130" s="99"/>
      <c r="EW130" s="99"/>
      <c r="EX130" s="99"/>
      <c r="EY130" s="99"/>
      <c r="EZ130" s="99"/>
      <c r="FA130" s="99"/>
      <c r="FB130" s="99"/>
      <c r="FC130" s="99"/>
      <c r="FD130" s="99"/>
      <c r="FE130" s="99"/>
      <c r="FF130" s="99"/>
      <c r="FG130" s="99"/>
      <c r="FH130" s="99"/>
      <c r="FI130" s="99"/>
    </row>
    <row r="131" spans="2:165">
      <c r="B131" s="99">
        <f>IF(Model!B61="",0,IF(ABS(Model!B61-Scratch!B61)&lt;1,1,0))</f>
        <v>1</v>
      </c>
      <c r="C131" s="99">
        <f ca="1">IF(Model!C61="",0,IF(ABS(Model!C61-Scratch!C61)&lt;1,1,0))</f>
        <v>1</v>
      </c>
      <c r="D131" s="129" t="s">
        <v>591</v>
      </c>
      <c r="E131" s="99">
        <f>IF(Model!E61="",0,IF(ABS(Model!E61-Scratch!E61)&lt;1,1,0))</f>
        <v>1</v>
      </c>
      <c r="F131" s="99">
        <f>IF(Model!F61="",0,IF(ABS(Model!F61-Scratch!F61)&lt;1,1,0))</f>
        <v>1</v>
      </c>
      <c r="G131" s="99">
        <f>IF(Model!G61="",0,IF(ABS(Model!G61-Scratch!G61)&lt;1,1,0))</f>
        <v>1</v>
      </c>
      <c r="H131" s="99">
        <f>IF(Model!H61="",0,IF(ABS(Model!H61-Scratch!H61)&lt;1,1,0))</f>
        <v>1</v>
      </c>
      <c r="I131" s="99">
        <f>IF(Model!I61=Scratch!I61,1,0)</f>
        <v>1</v>
      </c>
      <c r="J131" s="129" t="s">
        <v>591</v>
      </c>
      <c r="K131" s="99">
        <f>IF(Model!K61="",0,IF(ABS(Model!K61-Scratch!K61)&lt;1,1,0))</f>
        <v>1</v>
      </c>
      <c r="L131" s="99">
        <f>IF(Model!L61=Scratch!L61,1,0)</f>
        <v>1</v>
      </c>
      <c r="M131" s="99">
        <f>IFERROR(IF(Model!M61=Scratch!M61,1,0),0)</f>
        <v>1</v>
      </c>
      <c r="N131" s="99">
        <f>IFERROR(IF(Model!N61=Scratch!N61,1,0),0)</f>
        <v>1</v>
      </c>
      <c r="O131" s="99">
        <f>IFERROR(IF(Model!O61=Scratch!O61,1,0),0)</f>
        <v>1</v>
      </c>
      <c r="P131" s="99">
        <f>IFERROR(IF(Model!P61=Scratch!P61,1,0),0)</f>
        <v>1</v>
      </c>
      <c r="Q131" s="129" t="s">
        <v>591</v>
      </c>
      <c r="R131" s="99">
        <f>IF(Model!R61="",0,IF(ABS(Model!R61-Scratch!R61)&lt;1,1,0))</f>
        <v>1</v>
      </c>
      <c r="S131" s="99">
        <f>IF(Model!S61="",0,IF(ABS(Model!S61-Scratch!S61)&lt;1,1,0))</f>
        <v>1</v>
      </c>
      <c r="T131" s="99">
        <f>IF(Model!T61="",0,IF(ABS(Model!T61-Scratch!T61)&lt;1,1,0))</f>
        <v>1</v>
      </c>
      <c r="U131" s="99">
        <f>IF(Model!U61="",0,IF(ABS(Model!U61-Scratch!U61)&lt;1,1,0))</f>
        <v>1</v>
      </c>
      <c r="V131" s="99">
        <f>IF(Model!V61="",0,IF(ABS(Model!V61-Scratch!V61)&lt;1,1,0))</f>
        <v>1</v>
      </c>
      <c r="W131" s="129" t="s">
        <v>591</v>
      </c>
      <c r="X131" s="99">
        <f>IF(Model!X61="",0,IF(ABS(Model!X61-Scratch!X61)&lt;1,1,0))</f>
        <v>1</v>
      </c>
      <c r="Y131" s="99">
        <f>IF(Model!Y61="",0,IF(ABS(Model!Y61-Scratch!Y61)&lt;1,1,0))</f>
        <v>1</v>
      </c>
      <c r="Z131" s="99">
        <f>IF(Model!Z61="",0,IF(ABS(Model!Z61-Scratch!Z61)&lt;1,1,0))</f>
        <v>1</v>
      </c>
      <c r="AA131" s="99">
        <f>IF(Model!AA61="",0,IF(ABS(Model!AA61-Scratch!AA61)&lt;1,1,0))</f>
        <v>1</v>
      </c>
      <c r="AB131" s="99">
        <f>IF(Model!AB61="",0,IF(ABS(Model!AB61-Scratch!AB61)&lt;1,1,0))</f>
        <v>1</v>
      </c>
      <c r="AC131" s="129" t="s">
        <v>591</v>
      </c>
      <c r="AD131" s="129" t="s">
        <v>591</v>
      </c>
      <c r="AE131" s="99">
        <f>IF(Model!AE61="",0,IF(ABS(Model!AE61-Scratch!AE61)&lt;1,1,0))</f>
        <v>1</v>
      </c>
      <c r="AF131" s="99">
        <f>IF(Model!AF61="",0,IF(ABS(Model!AF61-Scratch!AF61)&lt;1,1,0))</f>
        <v>1</v>
      </c>
      <c r="AG131" s="99">
        <f>IF(Model!AG61="",0,IF(ABS(Model!AG61-Scratch!AG61)&lt;1,1,0))</f>
        <v>1</v>
      </c>
      <c r="AH131" s="99">
        <f>IF(Model!AH61="",0,IF(ABS(Model!AH61-Scratch!AH61)&lt;1,1,0))</f>
        <v>1</v>
      </c>
      <c r="AI131" s="99">
        <f>IF(Model!AI61="",0,IF(ABS(Model!AI61-Scratch!AI61)&lt;1,1,0))</f>
        <v>1</v>
      </c>
      <c r="AJ131" s="99">
        <f>IF(Model!AJ61="",0,IF(ABS(Model!AJ61-Scratch!AJ61)&lt;1,1,0))</f>
        <v>1</v>
      </c>
      <c r="AK131" s="99">
        <f>IF(Model!AK61="",0,IF(ABS(Model!AK61-Scratch!AK61)&lt;1,1,0))</f>
        <v>1</v>
      </c>
      <c r="AL131" s="99">
        <f>IF(Model!AL61="",0,IF(ABS(Model!AL61-Scratch!AL61)&lt;1,1,0))</f>
        <v>1</v>
      </c>
      <c r="AM131" s="99">
        <f>IF(Model!AM61="",0,IF(ABS(Model!AM61-Scratch!AM61)&lt;1,1,0))</f>
        <v>1</v>
      </c>
      <c r="AN131" s="99">
        <f>IF(Model!AN61="",0,IF(ABS(Model!AN61-Scratch!AN61)&lt;1,1,0))</f>
        <v>1</v>
      </c>
      <c r="AO131" s="99">
        <f>IF(Model!AO61="",0,IF(ABS(Model!AO61-Scratch!AO61)&lt;1,1,0))</f>
        <v>1</v>
      </c>
      <c r="AP131" s="99">
        <f>IF(Model!AP61="",0,IF(ABS(Model!AP61-Scratch!AP61)&lt;1,1,0))</f>
        <v>1</v>
      </c>
      <c r="AQ131" s="99">
        <f>IF(Model!AQ61="",0,IF(ABS(Model!AQ61-Scratch!AQ61)&lt;1,1,0))</f>
        <v>1</v>
      </c>
      <c r="AR131" s="99">
        <f>IF(Model!AR61="",0,IF(ABS(Model!AR61-Scratch!AR61)&lt;1,1,0))</f>
        <v>1</v>
      </c>
      <c r="AS131" s="99">
        <f>IF(Model!AS61="",0,IF(ABS(Model!AS61-Scratch!AS61)&lt;1,1,0))</f>
        <v>1</v>
      </c>
      <c r="AT131" s="99">
        <f>IF(Model!AT61="",0,IF(ABS(Model!AT61-Scratch!AT61)&lt;1,1,0))</f>
        <v>1</v>
      </c>
      <c r="AU131" s="99">
        <f>IF(Model!AU61="",0,IF(ABS(Model!AU61-Scratch!AU61)&lt;1,1,0))</f>
        <v>1</v>
      </c>
      <c r="AV131" s="99">
        <f>IF(Model!AV61="",0,IF(ABS(Model!AV61-Scratch!AV61)&lt;1,1,0))</f>
        <v>1</v>
      </c>
      <c r="AW131" s="99">
        <f>IF(Model!AW61="",0,IF(ABS(Model!AW61-Scratch!AW61)&lt;1,1,0))</f>
        <v>1</v>
      </c>
      <c r="AX131" s="99">
        <f>IF(Model!AX61="",0,IF(ABS(Model!AX61-Scratch!AX61)&lt;1,1,0))</f>
        <v>1</v>
      </c>
      <c r="AY131" s="99">
        <f>IF(Model!AY61="",0,IF(ABS(Model!AY61-Scratch!AY61)&lt;1,1,0))</f>
        <v>1</v>
      </c>
      <c r="AZ131" s="99">
        <f>IF(Model!AZ61="",0,IF(ABS(Model!AZ61-Scratch!AZ61)&lt;1,1,0))</f>
        <v>1</v>
      </c>
      <c r="BA131" s="99">
        <f>IF(Model!BA61="",0,IF(ABS(Model!BA61-Scratch!BA61)&lt;1,1,0))</f>
        <v>1</v>
      </c>
      <c r="BB131" s="99">
        <f>IF(Model!BB61="",0,IF(ABS(Model!BB61-Scratch!BB61)&lt;1,1,0))</f>
        <v>1</v>
      </c>
      <c r="BC131" s="99">
        <f>IF(Model!BC61="",0,IF(ABS(Model!BC61-Scratch!BC61)&lt;1,1,0))</f>
        <v>1</v>
      </c>
      <c r="BD131" s="99">
        <f>IF(Model!BD61="",0,IF(ABS(Model!BD61-Scratch!BD61)&lt;1,1,0))</f>
        <v>0</v>
      </c>
      <c r="BE131" s="99">
        <f>IF(Model!BE61="",0,IF(ABS(Model!BE61-Scratch!BE61)&lt;1,1,0))</f>
        <v>1</v>
      </c>
      <c r="BF131" s="129" t="s">
        <v>591</v>
      </c>
      <c r="BG131" s="129" t="s">
        <v>591</v>
      </c>
      <c r="BH131" s="99">
        <f>IF(Model!BH61="",0,IF(ABS(Model!BH61-Scratch!BH61)&lt;1,1,0))</f>
        <v>1</v>
      </c>
      <c r="BI131" s="99">
        <f>IF(Model!BI61="",0,IF(ABS(Model!BI61-Scratch!BI61)&lt;1,1,0))</f>
        <v>1</v>
      </c>
      <c r="BJ131" s="99">
        <f>IF(Model!BJ61="",0,IF(ABS(Model!BJ61-Scratch!BJ61)&lt;1,1,0))</f>
        <v>1</v>
      </c>
      <c r="BK131" s="99">
        <f>IF(Model!BK61="",0,IF(ABS(Model!BK61-Scratch!BK61)&lt;1,1,0))</f>
        <v>1</v>
      </c>
      <c r="BL131" s="99">
        <f>IF(Model!BL61="",0,IF(ABS(Model!BL61-Scratch!BL61)&lt;1,1,0))</f>
        <v>1</v>
      </c>
      <c r="BM131" s="99">
        <f>IF(Model!BM61="",0,IF(ABS(Model!BM61-Scratch!BM61)&lt;1,1,0))</f>
        <v>1</v>
      </c>
      <c r="BN131" s="99">
        <f>IF(Model!BN61="",0,IF(ABS(Model!BN61-Scratch!BN61)&lt;1,1,0))</f>
        <v>1</v>
      </c>
      <c r="BO131" s="99">
        <f>IF(Model!BO61="",0,IF(ABS(Model!BO61-Scratch!BO61)&lt;1,1,0))</f>
        <v>1</v>
      </c>
      <c r="BP131" s="99">
        <f>IF(Model!BP61="",0,IF(ABS(Model!BP61-Scratch!BP61)&lt;1,1,0))</f>
        <v>1</v>
      </c>
      <c r="BQ131" s="99">
        <f>IF(Model!BQ61="",0,IF(ABS(Model!BQ61-Scratch!BQ61)&lt;1,1,0))</f>
        <v>1</v>
      </c>
      <c r="BR131" s="99">
        <f>IF(Model!BR61="",0,IF(ABS(Model!BR61-Scratch!BR61)&lt;1,1,0))</f>
        <v>1</v>
      </c>
      <c r="BS131" s="99">
        <f>IF(Model!BS61="",0,IF(ABS(Model!BS61-Scratch!BS61)&lt;1,1,0))</f>
        <v>1</v>
      </c>
      <c r="BT131" s="99">
        <f>IF(Model!BT61="",0,IF(ABS(Model!BT61-Scratch!BT61)&lt;1,1,0))</f>
        <v>1</v>
      </c>
      <c r="BU131" s="99">
        <f>IF(Model!BU61="",0,IF(ABS(Model!BU61-Scratch!BU61)&lt;1,1,0))</f>
        <v>1</v>
      </c>
      <c r="BV131" s="99">
        <f>IF(Model!BV61="",0,IF(ABS(Model!BV61-Scratch!BV61)&lt;1,1,0))</f>
        <v>1</v>
      </c>
      <c r="BW131" s="99">
        <f>IF(Model!BW61="",0,IF(ABS(Model!BW61-Scratch!BW61)&lt;1,1,0))</f>
        <v>1</v>
      </c>
      <c r="BX131" s="99">
        <f>IF(Model!BX61="",0,IF(ABS(Model!BX61-Scratch!BX61)&lt;1,1,0))</f>
        <v>1</v>
      </c>
      <c r="BY131" s="99">
        <f>IF(Model!BY61="",0,IF(ABS(Model!BY61-Scratch!BY61)&lt;1,1,0))</f>
        <v>1</v>
      </c>
      <c r="BZ131" s="99">
        <f>IF(Model!BZ61="",0,IF(ABS(Model!BZ61-Scratch!BZ61)&lt;1,1,0))</f>
        <v>1</v>
      </c>
      <c r="CA131" s="99">
        <f>IF(Model!CA61="",0,IF(ABS(Model!CA61-Scratch!CA61)&lt;1,1,0))</f>
        <v>1</v>
      </c>
      <c r="CB131" s="99">
        <f>IF(Model!CB61="",0,IF(ABS(Model!CB61-Scratch!CB61)&lt;1,1,0))</f>
        <v>1</v>
      </c>
      <c r="CC131" s="99">
        <f>IF(Model!CC61="",0,IF(ABS(Model!CC61-Scratch!CC61)&lt;1,1,0))</f>
        <v>1</v>
      </c>
      <c r="CD131" s="99">
        <f>IF(Model!CD61="",0,IF(ABS(Model!CD61-Scratch!CD61)&lt;1,1,0))</f>
        <v>1</v>
      </c>
      <c r="CE131" s="99">
        <f>IF(Model!CE61="",0,IF(ABS(Model!CE61-Scratch!CE61)&lt;1,1,0))</f>
        <v>1</v>
      </c>
      <c r="CF131" s="99">
        <f>IF(Model!CF61="",0,IF(ABS(Model!CF61-Scratch!CF61)&lt;1,1,0))</f>
        <v>1</v>
      </c>
      <c r="CG131" s="129" t="s">
        <v>591</v>
      </c>
      <c r="CH131" s="129" t="s">
        <v>591</v>
      </c>
      <c r="CI131" s="99">
        <f>IF(Model!CI61="",0,IF(ABS(Model!CI61-Scratch!CI61)&lt;1,1,0))</f>
        <v>1</v>
      </c>
      <c r="CJ131" s="99">
        <f>IF(Model!CJ61="",0,IF(ABS(Model!CJ61-Scratch!CJ61)&lt;1,1,0))</f>
        <v>1</v>
      </c>
      <c r="CK131" s="99">
        <f>IF(Model!CK61="",0,IF(ABS(Model!CK61-Scratch!CK61)&lt;1,1,0))</f>
        <v>1</v>
      </c>
      <c r="CL131" s="99">
        <f>IF(Model!CL61="",0,IF(ABS(Model!CL61-Scratch!CL61)&lt;1,1,0))</f>
        <v>1</v>
      </c>
      <c r="CM131" s="99">
        <f>IF(Model!CM61="",0,IF(ABS(Model!CM61-Scratch!CM61)&lt;1,1,0))</f>
        <v>1</v>
      </c>
      <c r="CN131" s="99">
        <f>IF(Model!CN61="",0,IF(ABS(Model!CN61-Scratch!CN61)&lt;1,1,0))</f>
        <v>1</v>
      </c>
      <c r="CO131" s="99">
        <f>IF(Model!CO61="",0,IF(ABS(Model!CO61-Scratch!CO61)&lt;1,1,0))</f>
        <v>1</v>
      </c>
      <c r="CP131" s="99">
        <f>IF(Model!CP61="",0,IF(ABS(Model!CP61-Scratch!CP61)&lt;1,1,0))</f>
        <v>1</v>
      </c>
      <c r="CQ131" s="99">
        <f>IF(Model!CQ61="",0,IF(ABS(Model!CQ61-Scratch!CQ61)&lt;1,1,0))</f>
        <v>1</v>
      </c>
      <c r="CR131" s="99">
        <f>IF(Model!CR61="",0,IF(ABS(Model!CR61-Scratch!CR61)&lt;1,1,0))</f>
        <v>1</v>
      </c>
      <c r="CS131" s="99">
        <f>IF(Model!CS61="",0,IF(ABS(Model!CS61-Scratch!CS61)&lt;1,1,0))</f>
        <v>1</v>
      </c>
      <c r="CT131" s="99">
        <f>IF(Model!CT61="",0,IF(ABS(Model!CT61-Scratch!CT61)&lt;1,1,0))</f>
        <v>1</v>
      </c>
      <c r="CU131" s="99">
        <f>IF(Model!CU61="",0,IF(ABS(Model!CU61-Scratch!CU61)&lt;1,1,0))</f>
        <v>1</v>
      </c>
      <c r="CV131" s="99">
        <f>IF(Model!CV61="",0,IF(ABS(Model!CV61-Scratch!CV61)&lt;1,1,0))</f>
        <v>1</v>
      </c>
      <c r="CW131" s="99">
        <f>IF(Model!CW61="",0,IF(ABS(Model!CW61-Scratch!CW61)&lt;1,1,0))</f>
        <v>1</v>
      </c>
      <c r="CX131" s="99">
        <f>IF(Model!CX61="",0,IF(ABS(Model!CX61-Scratch!CX61)&lt;1,1,0))</f>
        <v>1</v>
      </c>
      <c r="CY131" s="99">
        <f>IF(Model!CY61="",0,IF(ABS(Model!CY61-Scratch!CY61)&lt;1,1,0))</f>
        <v>1</v>
      </c>
      <c r="CZ131" s="99">
        <f>IF(Model!CZ61="",0,IF(ABS(Model!CZ61-Scratch!CZ61)&lt;1,1,0))</f>
        <v>1</v>
      </c>
      <c r="DA131" s="99">
        <f>IF(Model!DA61="",0,IF(ABS(Model!DA61-Scratch!DA61)&lt;1,1,0))</f>
        <v>1</v>
      </c>
      <c r="DB131" s="99">
        <f>IF(Model!DB61="",0,IF(ABS(Model!DB61-Scratch!DB61)&lt;1,1,0))</f>
        <v>1</v>
      </c>
      <c r="DC131" s="99">
        <f>IF(Model!DC61="",0,IF(ABS(Model!DC61-Scratch!DC61)&lt;1,1,0))</f>
        <v>1</v>
      </c>
      <c r="DD131" s="99">
        <f>IF(Model!DD61="",0,IF(ABS(Model!DD61-Scratch!DD61)&lt;1,1,0))</f>
        <v>1</v>
      </c>
      <c r="DE131" s="99">
        <f>IF(Model!DE61="",0,IF(ABS(Model!DE61-Scratch!DE61)&lt;1,1,0))</f>
        <v>1</v>
      </c>
      <c r="DF131" s="99">
        <f>IF(Model!DF61="",0,IF(ABS(Model!DF61-Scratch!DF61)&lt;1,1,0))</f>
        <v>1</v>
      </c>
      <c r="DG131" s="99">
        <f>IF(Model!DG61="",0,IF(ABS(Model!DG61-Scratch!DG61)&lt;1,1,0))</f>
        <v>1</v>
      </c>
      <c r="DH131" s="129" t="s">
        <v>591</v>
      </c>
      <c r="DI131" s="129" t="s">
        <v>591</v>
      </c>
      <c r="DJ131" s="99">
        <f>IF(Model!DJ61="",0,IF(ABS(Model!DJ61-Scratch!DJ61)&lt;1,1,0))</f>
        <v>1</v>
      </c>
      <c r="DK131" s="99">
        <f>IF(Model!DK61="",0,IF(ABS(Model!DK61-Scratch!DK61)&lt;1,1,0))</f>
        <v>1</v>
      </c>
      <c r="DL131" s="99">
        <f>IF(Model!DL61="",0,IF(ABS(Model!DL61-Scratch!DL61)&lt;1,1,0))</f>
        <v>1</v>
      </c>
      <c r="DM131" s="99">
        <f>IF(Model!DM61="",0,IF(ABS(Model!DM61-Scratch!DM61)&lt;1,1,0))</f>
        <v>1</v>
      </c>
      <c r="DN131" s="99">
        <f>IF(Model!DN61="",0,IF(ABS(Model!DN61-Scratch!DN61)&lt;1,1,0))</f>
        <v>1</v>
      </c>
      <c r="DO131" s="99">
        <f>IF(Model!DO61="",0,IF(ABS(Model!DO61-Scratch!DO61)&lt;1,1,0))</f>
        <v>1</v>
      </c>
      <c r="DP131" s="99">
        <f>IF(Model!DP61="",0,IF(ABS(Model!DP61-Scratch!DP61)&lt;1,1,0))</f>
        <v>1</v>
      </c>
      <c r="DQ131" s="99">
        <f>IF(Model!DQ61="",0,IF(ABS(Model!DQ61-Scratch!DQ61)&lt;1,1,0))</f>
        <v>1</v>
      </c>
      <c r="DR131" s="99">
        <f>IF(Model!DR61="",0,IF(ABS(Model!DR61-Scratch!DR61)&lt;1,1,0))</f>
        <v>1</v>
      </c>
      <c r="DS131" s="99">
        <f>IF(Model!DS61="",0,IF(ABS(Model!DS61-Scratch!DS61)&lt;1,1,0))</f>
        <v>1</v>
      </c>
      <c r="DT131" s="99">
        <f>IF(Model!DT61="",0,IF(ABS(Model!DT61-Scratch!DT61)&lt;1,1,0))</f>
        <v>1</v>
      </c>
      <c r="DU131" s="99">
        <f>IF(Model!DU61="",0,IF(ABS(Model!DU61-Scratch!DU61)&lt;1,1,0))</f>
        <v>1</v>
      </c>
      <c r="DV131" s="99">
        <f>IF(Model!DV61="",0,IF(ABS(Model!DV61-Scratch!DV61)&lt;1,1,0))</f>
        <v>1</v>
      </c>
      <c r="DW131" s="99">
        <f>IF(Model!DW61="",0,IF(ABS(Model!DW61-Scratch!DW61)&lt;1,1,0))</f>
        <v>1</v>
      </c>
      <c r="DX131" s="99">
        <f>IF(Model!DX61="",0,IF(ABS(Model!DX61-Scratch!DX61)&lt;1,1,0))</f>
        <v>1</v>
      </c>
      <c r="DY131" s="99">
        <f>IF(Model!DY61="",0,IF(ABS(Model!DY61-Scratch!DY61)&lt;1,1,0))</f>
        <v>1</v>
      </c>
      <c r="DZ131" s="99">
        <f>IF(Model!DZ61="",0,IF(ABS(Model!DZ61-Scratch!DZ61)&lt;1,1,0))</f>
        <v>1</v>
      </c>
      <c r="EA131" s="99">
        <f>IF(Model!EA61="",0,IF(ABS(Model!EA61-Scratch!EA61)&lt;1,1,0))</f>
        <v>1</v>
      </c>
      <c r="EB131" s="99">
        <f>IF(Model!EB61="",0,IF(ABS(Model!EB61-Scratch!EB61)&lt;1,1,0))</f>
        <v>1</v>
      </c>
      <c r="EC131" s="99">
        <f>IF(Model!EC61="",0,IF(ABS(Model!EC61-Scratch!EC61)&lt;1,1,0))</f>
        <v>1</v>
      </c>
      <c r="ED131" s="99">
        <f>IF(Model!ED61="",0,IF(ABS(Model!ED61-Scratch!ED61)&lt;1,1,0))</f>
        <v>1</v>
      </c>
      <c r="EE131" s="99">
        <f>IF(Model!EE61="",0,IF(ABS(Model!EE61-Scratch!EE61)&lt;1,1,0))</f>
        <v>1</v>
      </c>
      <c r="EF131" s="99">
        <f>IF(Model!EF61="",0,IF(ABS(Model!EF61-Scratch!EF61)&lt;1,1,0))</f>
        <v>1</v>
      </c>
      <c r="EG131" s="99">
        <f>IF(Model!EG61="",0,IF(ABS(Model!EG61-Scratch!EG61)&lt;1,1,0))</f>
        <v>1</v>
      </c>
      <c r="EH131" s="99">
        <f>IF(Model!EH61="",0,IF(ABS(Model!EH61-Scratch!EH61)&lt;1,1,0))</f>
        <v>1</v>
      </c>
      <c r="EI131" s="129" t="s">
        <v>591</v>
      </c>
      <c r="EJ131" s="129" t="s">
        <v>591</v>
      </c>
      <c r="EK131" s="99"/>
      <c r="EL131" s="99"/>
      <c r="EM131" s="99"/>
      <c r="EN131" s="99"/>
      <c r="EO131" s="99"/>
      <c r="EP131" s="99"/>
      <c r="EQ131" s="99"/>
      <c r="ER131" s="99"/>
      <c r="ES131" s="99"/>
      <c r="ET131" s="99"/>
      <c r="EU131" s="99"/>
      <c r="EV131" s="99"/>
      <c r="EW131" s="99"/>
      <c r="EX131" s="99"/>
      <c r="EY131" s="99"/>
      <c r="EZ131" s="99"/>
      <c r="FA131" s="99"/>
      <c r="FB131" s="99"/>
      <c r="FC131" s="99"/>
      <c r="FD131" s="99"/>
      <c r="FE131" s="99"/>
      <c r="FF131" s="99"/>
      <c r="FG131" s="99"/>
      <c r="FH131" s="99"/>
      <c r="FI131" s="99"/>
    </row>
    <row r="132" spans="2:165">
      <c r="B132" s="99">
        <f>IF(Model!B62="",0,IF(ABS(Model!B62-Scratch!B62)&lt;1,1,0))</f>
        <v>1</v>
      </c>
      <c r="C132" s="99">
        <f ca="1">IF(Model!C62="",0,IF(ABS(Model!C62-Scratch!C62)&lt;1,1,0))</f>
        <v>1</v>
      </c>
      <c r="D132" s="129" t="s">
        <v>591</v>
      </c>
      <c r="E132" s="99">
        <f>IF(Model!E62="",0,IF(ABS(Model!E62-Scratch!E62)&lt;1,1,0))</f>
        <v>1</v>
      </c>
      <c r="F132" s="99">
        <f>IF(Model!F62="",0,IF(ABS(Model!F62-Scratch!F62)&lt;1,1,0))</f>
        <v>1</v>
      </c>
      <c r="G132" s="99">
        <f>IF(Model!G62="",0,IF(ABS(Model!G62-Scratch!G62)&lt;1,1,0))</f>
        <v>1</v>
      </c>
      <c r="H132" s="99">
        <f>IF(Model!H62="",0,IF(ABS(Model!H62-Scratch!H62)&lt;1,1,0))</f>
        <v>1</v>
      </c>
      <c r="I132" s="99">
        <f>IF(Model!I62=Scratch!I62,1,0)</f>
        <v>1</v>
      </c>
      <c r="J132" s="129" t="s">
        <v>591</v>
      </c>
      <c r="K132" s="99">
        <f>IF(Model!K62="",0,IF(ABS(Model!K62-Scratch!K62)&lt;1,1,0))</f>
        <v>1</v>
      </c>
      <c r="L132" s="99">
        <f>IF(Model!L62=Scratch!L62,1,0)</f>
        <v>1</v>
      </c>
      <c r="M132" s="99">
        <f>IFERROR(IF(Model!M62=Scratch!M62,1,0),0)</f>
        <v>1</v>
      </c>
      <c r="N132" s="99">
        <f>IFERROR(IF(Model!N62=Scratch!N62,1,0),0)</f>
        <v>1</v>
      </c>
      <c r="O132" s="99">
        <f>IFERROR(IF(Model!O62=Scratch!O62,1,0),0)</f>
        <v>1</v>
      </c>
      <c r="P132" s="99">
        <f>IFERROR(IF(Model!P62=Scratch!P62,1,0),0)</f>
        <v>1</v>
      </c>
      <c r="Q132" s="129" t="s">
        <v>591</v>
      </c>
      <c r="R132" s="99">
        <f>IF(Model!R62="",0,IF(ABS(Model!R62-Scratch!R62)&lt;1,1,0))</f>
        <v>1</v>
      </c>
      <c r="S132" s="99">
        <f>IF(Model!S62="",0,IF(ABS(Model!S62-Scratch!S62)&lt;1,1,0))</f>
        <v>1</v>
      </c>
      <c r="T132" s="99">
        <f>IF(Model!T62="",0,IF(ABS(Model!T62-Scratch!T62)&lt;1,1,0))</f>
        <v>1</v>
      </c>
      <c r="U132" s="99">
        <f>IF(Model!U62="",0,IF(ABS(Model!U62-Scratch!U62)&lt;1,1,0))</f>
        <v>1</v>
      </c>
      <c r="V132" s="99">
        <f>IF(Model!V62="",0,IF(ABS(Model!V62-Scratch!V62)&lt;1,1,0))</f>
        <v>1</v>
      </c>
      <c r="W132" s="129" t="s">
        <v>591</v>
      </c>
      <c r="X132" s="99">
        <f>IF(Model!X62="",0,IF(ABS(Model!X62-Scratch!X62)&lt;1,1,0))</f>
        <v>1</v>
      </c>
      <c r="Y132" s="99">
        <f>IF(Model!Y62="",0,IF(ABS(Model!Y62-Scratch!Y62)&lt;1,1,0))</f>
        <v>1</v>
      </c>
      <c r="Z132" s="99">
        <f>IF(Model!Z62="",0,IF(ABS(Model!Z62-Scratch!Z62)&lt;1,1,0))</f>
        <v>1</v>
      </c>
      <c r="AA132" s="99">
        <f>IF(Model!AA62="",0,IF(ABS(Model!AA62-Scratch!AA62)&lt;1,1,0))</f>
        <v>1</v>
      </c>
      <c r="AB132" s="99">
        <f>IF(Model!AB62="",0,IF(ABS(Model!AB62-Scratch!AB62)&lt;1,1,0))</f>
        <v>1</v>
      </c>
      <c r="AC132" s="129" t="s">
        <v>591</v>
      </c>
      <c r="AD132" s="129" t="s">
        <v>591</v>
      </c>
      <c r="AE132" s="99">
        <f>IF(Model!AE62="",0,IF(ABS(Model!AE62-Scratch!AE62)&lt;1,1,0))</f>
        <v>1</v>
      </c>
      <c r="AF132" s="99">
        <f>IF(Model!AF62="",0,IF(ABS(Model!AF62-Scratch!AF62)&lt;1,1,0))</f>
        <v>1</v>
      </c>
      <c r="AG132" s="99">
        <f>IF(Model!AG62="",0,IF(ABS(Model!AG62-Scratch!AG62)&lt;1,1,0))</f>
        <v>1</v>
      </c>
      <c r="AH132" s="99">
        <f>IF(Model!AH62="",0,IF(ABS(Model!AH62-Scratch!AH62)&lt;1,1,0))</f>
        <v>1</v>
      </c>
      <c r="AI132" s="99">
        <f>IF(Model!AI62="",0,IF(ABS(Model!AI62-Scratch!AI62)&lt;1,1,0))</f>
        <v>1</v>
      </c>
      <c r="AJ132" s="99">
        <f>IF(Model!AJ62="",0,IF(ABS(Model!AJ62-Scratch!AJ62)&lt;1,1,0))</f>
        <v>1</v>
      </c>
      <c r="AK132" s="99">
        <f>IF(Model!AK62="",0,IF(ABS(Model!AK62-Scratch!AK62)&lt;1,1,0))</f>
        <v>1</v>
      </c>
      <c r="AL132" s="99">
        <f>IF(Model!AL62="",0,IF(ABS(Model!AL62-Scratch!AL62)&lt;1,1,0))</f>
        <v>1</v>
      </c>
      <c r="AM132" s="99">
        <f>IF(Model!AM62="",0,IF(ABS(Model!AM62-Scratch!AM62)&lt;1,1,0))</f>
        <v>1</v>
      </c>
      <c r="AN132" s="99">
        <f>IF(Model!AN62="",0,IF(ABS(Model!AN62-Scratch!AN62)&lt;1,1,0))</f>
        <v>1</v>
      </c>
      <c r="AO132" s="99">
        <f>IF(Model!AO62="",0,IF(ABS(Model!AO62-Scratch!AO62)&lt;1,1,0))</f>
        <v>1</v>
      </c>
      <c r="AP132" s="99">
        <f>IF(Model!AP62="",0,IF(ABS(Model!AP62-Scratch!AP62)&lt;1,1,0))</f>
        <v>1</v>
      </c>
      <c r="AQ132" s="99">
        <f>IF(Model!AQ62="",0,IF(ABS(Model!AQ62-Scratch!AQ62)&lt;1,1,0))</f>
        <v>1</v>
      </c>
      <c r="AR132" s="99">
        <f>IF(Model!AR62="",0,IF(ABS(Model!AR62-Scratch!AR62)&lt;1,1,0))</f>
        <v>1</v>
      </c>
      <c r="AS132" s="99">
        <f>IF(Model!AS62="",0,IF(ABS(Model!AS62-Scratch!AS62)&lt;1,1,0))</f>
        <v>1</v>
      </c>
      <c r="AT132" s="99">
        <f>IF(Model!AT62="",0,IF(ABS(Model!AT62-Scratch!AT62)&lt;1,1,0))</f>
        <v>1</v>
      </c>
      <c r="AU132" s="99">
        <f>IF(Model!AU62="",0,IF(ABS(Model!AU62-Scratch!AU62)&lt;1,1,0))</f>
        <v>1</v>
      </c>
      <c r="AV132" s="99">
        <f>IF(Model!AV62="",0,IF(ABS(Model!AV62-Scratch!AV62)&lt;1,1,0))</f>
        <v>1</v>
      </c>
      <c r="AW132" s="99">
        <f>IF(Model!AW62="",0,IF(ABS(Model!AW62-Scratch!AW62)&lt;1,1,0))</f>
        <v>1</v>
      </c>
      <c r="AX132" s="99">
        <f>IF(Model!AX62="",0,IF(ABS(Model!AX62-Scratch!AX62)&lt;1,1,0))</f>
        <v>1</v>
      </c>
      <c r="AY132" s="99">
        <f>IF(Model!AY62="",0,IF(ABS(Model!AY62-Scratch!AY62)&lt;1,1,0))</f>
        <v>1</v>
      </c>
      <c r="AZ132" s="99">
        <f>IF(Model!AZ62="",0,IF(ABS(Model!AZ62-Scratch!AZ62)&lt;1,1,0))</f>
        <v>1</v>
      </c>
      <c r="BA132" s="99">
        <f>IF(Model!BA62="",0,IF(ABS(Model!BA62-Scratch!BA62)&lt;1,1,0))</f>
        <v>1</v>
      </c>
      <c r="BB132" s="99">
        <f>IF(Model!BB62="",0,IF(ABS(Model!BB62-Scratch!BB62)&lt;1,1,0))</f>
        <v>1</v>
      </c>
      <c r="BC132" s="99">
        <f>IF(Model!BC62="",0,IF(ABS(Model!BC62-Scratch!BC62)&lt;1,1,0))</f>
        <v>1</v>
      </c>
      <c r="BD132" s="99">
        <f>IF(Model!BD62="",0,IF(ABS(Model!BD62-Scratch!BD62)&lt;1,1,0))</f>
        <v>0</v>
      </c>
      <c r="BE132" s="99">
        <f>IF(Model!BE62="",0,IF(ABS(Model!BE62-Scratch!BE62)&lt;1,1,0))</f>
        <v>1</v>
      </c>
      <c r="BF132" s="129" t="s">
        <v>591</v>
      </c>
      <c r="BG132" s="129" t="s">
        <v>591</v>
      </c>
      <c r="BH132" s="99">
        <f>IF(Model!BH62="",0,IF(ABS(Model!BH62-Scratch!BH62)&lt;1,1,0))</f>
        <v>1</v>
      </c>
      <c r="BI132" s="99">
        <f>IF(Model!BI62="",0,IF(ABS(Model!BI62-Scratch!BI62)&lt;1,1,0))</f>
        <v>1</v>
      </c>
      <c r="BJ132" s="99">
        <f>IF(Model!BJ62="",0,IF(ABS(Model!BJ62-Scratch!BJ62)&lt;1,1,0))</f>
        <v>1</v>
      </c>
      <c r="BK132" s="99">
        <f>IF(Model!BK62="",0,IF(ABS(Model!BK62-Scratch!BK62)&lt;1,1,0))</f>
        <v>1</v>
      </c>
      <c r="BL132" s="99">
        <f>IF(Model!BL62="",0,IF(ABS(Model!BL62-Scratch!BL62)&lt;1,1,0))</f>
        <v>1</v>
      </c>
      <c r="BM132" s="99">
        <f>IF(Model!BM62="",0,IF(ABS(Model!BM62-Scratch!BM62)&lt;1,1,0))</f>
        <v>1</v>
      </c>
      <c r="BN132" s="99">
        <f>IF(Model!BN62="",0,IF(ABS(Model!BN62-Scratch!BN62)&lt;1,1,0))</f>
        <v>1</v>
      </c>
      <c r="BO132" s="99">
        <f>IF(Model!BO62="",0,IF(ABS(Model!BO62-Scratch!BO62)&lt;1,1,0))</f>
        <v>1</v>
      </c>
      <c r="BP132" s="99">
        <f>IF(Model!BP62="",0,IF(ABS(Model!BP62-Scratch!BP62)&lt;1,1,0))</f>
        <v>1</v>
      </c>
      <c r="BQ132" s="99">
        <f>IF(Model!BQ62="",0,IF(ABS(Model!BQ62-Scratch!BQ62)&lt;1,1,0))</f>
        <v>1</v>
      </c>
      <c r="BR132" s="99">
        <f>IF(Model!BR62="",0,IF(ABS(Model!BR62-Scratch!BR62)&lt;1,1,0))</f>
        <v>1</v>
      </c>
      <c r="BS132" s="99">
        <f>IF(Model!BS62="",0,IF(ABS(Model!BS62-Scratch!BS62)&lt;1,1,0))</f>
        <v>1</v>
      </c>
      <c r="BT132" s="99">
        <f>IF(Model!BT62="",0,IF(ABS(Model!BT62-Scratch!BT62)&lt;1,1,0))</f>
        <v>1</v>
      </c>
      <c r="BU132" s="99">
        <f>IF(Model!BU62="",0,IF(ABS(Model!BU62-Scratch!BU62)&lt;1,1,0))</f>
        <v>1</v>
      </c>
      <c r="BV132" s="99">
        <f>IF(Model!BV62="",0,IF(ABS(Model!BV62-Scratch!BV62)&lt;1,1,0))</f>
        <v>1</v>
      </c>
      <c r="BW132" s="99">
        <f>IF(Model!BW62="",0,IF(ABS(Model!BW62-Scratch!BW62)&lt;1,1,0))</f>
        <v>1</v>
      </c>
      <c r="BX132" s="99">
        <f>IF(Model!BX62="",0,IF(ABS(Model!BX62-Scratch!BX62)&lt;1,1,0))</f>
        <v>1</v>
      </c>
      <c r="BY132" s="99">
        <f>IF(Model!BY62="",0,IF(ABS(Model!BY62-Scratch!BY62)&lt;1,1,0))</f>
        <v>1</v>
      </c>
      <c r="BZ132" s="99">
        <f>IF(Model!BZ62="",0,IF(ABS(Model!BZ62-Scratch!BZ62)&lt;1,1,0))</f>
        <v>1</v>
      </c>
      <c r="CA132" s="99">
        <f>IF(Model!CA62="",0,IF(ABS(Model!CA62-Scratch!CA62)&lt;1,1,0))</f>
        <v>1</v>
      </c>
      <c r="CB132" s="99">
        <f>IF(Model!CB62="",0,IF(ABS(Model!CB62-Scratch!CB62)&lt;1,1,0))</f>
        <v>1</v>
      </c>
      <c r="CC132" s="99">
        <f>IF(Model!CC62="",0,IF(ABS(Model!CC62-Scratch!CC62)&lt;1,1,0))</f>
        <v>1</v>
      </c>
      <c r="CD132" s="99">
        <f>IF(Model!CD62="",0,IF(ABS(Model!CD62-Scratch!CD62)&lt;1,1,0))</f>
        <v>1</v>
      </c>
      <c r="CE132" s="99">
        <f>IF(Model!CE62="",0,IF(ABS(Model!CE62-Scratch!CE62)&lt;1,1,0))</f>
        <v>1</v>
      </c>
      <c r="CF132" s="99">
        <f>IF(Model!CF62="",0,IF(ABS(Model!CF62-Scratch!CF62)&lt;1,1,0))</f>
        <v>1</v>
      </c>
      <c r="CG132" s="129" t="s">
        <v>591</v>
      </c>
      <c r="CH132" s="129" t="s">
        <v>591</v>
      </c>
      <c r="CI132" s="99">
        <f>IF(Model!CI62="",0,IF(ABS(Model!CI62-Scratch!CI62)&lt;1,1,0))</f>
        <v>1</v>
      </c>
      <c r="CJ132" s="99">
        <f>IF(Model!CJ62="",0,IF(ABS(Model!CJ62-Scratch!CJ62)&lt;1,1,0))</f>
        <v>1</v>
      </c>
      <c r="CK132" s="99">
        <f>IF(Model!CK62="",0,IF(ABS(Model!CK62-Scratch!CK62)&lt;1,1,0))</f>
        <v>1</v>
      </c>
      <c r="CL132" s="99">
        <f>IF(Model!CL62="",0,IF(ABS(Model!CL62-Scratch!CL62)&lt;1,1,0))</f>
        <v>1</v>
      </c>
      <c r="CM132" s="99">
        <f>IF(Model!CM62="",0,IF(ABS(Model!CM62-Scratch!CM62)&lt;1,1,0))</f>
        <v>1</v>
      </c>
      <c r="CN132" s="99">
        <f>IF(Model!CN62="",0,IF(ABS(Model!CN62-Scratch!CN62)&lt;1,1,0))</f>
        <v>1</v>
      </c>
      <c r="CO132" s="99">
        <f>IF(Model!CO62="",0,IF(ABS(Model!CO62-Scratch!CO62)&lt;1,1,0))</f>
        <v>1</v>
      </c>
      <c r="CP132" s="99">
        <f>IF(Model!CP62="",0,IF(ABS(Model!CP62-Scratch!CP62)&lt;1,1,0))</f>
        <v>1</v>
      </c>
      <c r="CQ132" s="99">
        <f>IF(Model!CQ62="",0,IF(ABS(Model!CQ62-Scratch!CQ62)&lt;1,1,0))</f>
        <v>1</v>
      </c>
      <c r="CR132" s="99">
        <f>IF(Model!CR62="",0,IF(ABS(Model!CR62-Scratch!CR62)&lt;1,1,0))</f>
        <v>1</v>
      </c>
      <c r="CS132" s="99">
        <f>IF(Model!CS62="",0,IF(ABS(Model!CS62-Scratch!CS62)&lt;1,1,0))</f>
        <v>1</v>
      </c>
      <c r="CT132" s="99">
        <f>IF(Model!CT62="",0,IF(ABS(Model!CT62-Scratch!CT62)&lt;1,1,0))</f>
        <v>1</v>
      </c>
      <c r="CU132" s="99">
        <f>IF(Model!CU62="",0,IF(ABS(Model!CU62-Scratch!CU62)&lt;1,1,0))</f>
        <v>1</v>
      </c>
      <c r="CV132" s="99">
        <f>IF(Model!CV62="",0,IF(ABS(Model!CV62-Scratch!CV62)&lt;1,1,0))</f>
        <v>1</v>
      </c>
      <c r="CW132" s="99">
        <f>IF(Model!CW62="",0,IF(ABS(Model!CW62-Scratch!CW62)&lt;1,1,0))</f>
        <v>1</v>
      </c>
      <c r="CX132" s="99">
        <f>IF(Model!CX62="",0,IF(ABS(Model!CX62-Scratch!CX62)&lt;1,1,0))</f>
        <v>1</v>
      </c>
      <c r="CY132" s="99">
        <f>IF(Model!CY62="",0,IF(ABS(Model!CY62-Scratch!CY62)&lt;1,1,0))</f>
        <v>1</v>
      </c>
      <c r="CZ132" s="99">
        <f>IF(Model!CZ62="",0,IF(ABS(Model!CZ62-Scratch!CZ62)&lt;1,1,0))</f>
        <v>1</v>
      </c>
      <c r="DA132" s="99">
        <f>IF(Model!DA62="",0,IF(ABS(Model!DA62-Scratch!DA62)&lt;1,1,0))</f>
        <v>1</v>
      </c>
      <c r="DB132" s="99">
        <f>IF(Model!DB62="",0,IF(ABS(Model!DB62-Scratch!DB62)&lt;1,1,0))</f>
        <v>1</v>
      </c>
      <c r="DC132" s="99">
        <f>IF(Model!DC62="",0,IF(ABS(Model!DC62-Scratch!DC62)&lt;1,1,0))</f>
        <v>1</v>
      </c>
      <c r="DD132" s="99">
        <f>IF(Model!DD62="",0,IF(ABS(Model!DD62-Scratch!DD62)&lt;1,1,0))</f>
        <v>1</v>
      </c>
      <c r="DE132" s="99">
        <f>IF(Model!DE62="",0,IF(ABS(Model!DE62-Scratch!DE62)&lt;1,1,0))</f>
        <v>1</v>
      </c>
      <c r="DF132" s="99">
        <f>IF(Model!DF62="",0,IF(ABS(Model!DF62-Scratch!DF62)&lt;1,1,0))</f>
        <v>1</v>
      </c>
      <c r="DG132" s="99">
        <f>IF(Model!DG62="",0,IF(ABS(Model!DG62-Scratch!DG62)&lt;1,1,0))</f>
        <v>1</v>
      </c>
      <c r="DH132" s="129" t="s">
        <v>591</v>
      </c>
      <c r="DI132" s="129" t="s">
        <v>591</v>
      </c>
      <c r="DJ132" s="99">
        <f>IF(Model!DJ62="",0,IF(ABS(Model!DJ62-Scratch!DJ62)&lt;1,1,0))</f>
        <v>1</v>
      </c>
      <c r="DK132" s="99">
        <f>IF(Model!DK62="",0,IF(ABS(Model!DK62-Scratch!DK62)&lt;1,1,0))</f>
        <v>1</v>
      </c>
      <c r="DL132" s="99">
        <f>IF(Model!DL62="",0,IF(ABS(Model!DL62-Scratch!DL62)&lt;1,1,0))</f>
        <v>1</v>
      </c>
      <c r="DM132" s="99">
        <f>IF(Model!DM62="",0,IF(ABS(Model!DM62-Scratch!DM62)&lt;1,1,0))</f>
        <v>1</v>
      </c>
      <c r="DN132" s="99">
        <f>IF(Model!DN62="",0,IF(ABS(Model!DN62-Scratch!DN62)&lt;1,1,0))</f>
        <v>1</v>
      </c>
      <c r="DO132" s="99">
        <f>IF(Model!DO62="",0,IF(ABS(Model!DO62-Scratch!DO62)&lt;1,1,0))</f>
        <v>1</v>
      </c>
      <c r="DP132" s="99">
        <f>IF(Model!DP62="",0,IF(ABS(Model!DP62-Scratch!DP62)&lt;1,1,0))</f>
        <v>1</v>
      </c>
      <c r="DQ132" s="99">
        <f>IF(Model!DQ62="",0,IF(ABS(Model!DQ62-Scratch!DQ62)&lt;1,1,0))</f>
        <v>1</v>
      </c>
      <c r="DR132" s="99">
        <f>IF(Model!DR62="",0,IF(ABS(Model!DR62-Scratch!DR62)&lt;1,1,0))</f>
        <v>1</v>
      </c>
      <c r="DS132" s="99">
        <f>IF(Model!DS62="",0,IF(ABS(Model!DS62-Scratch!DS62)&lt;1,1,0))</f>
        <v>1</v>
      </c>
      <c r="DT132" s="99">
        <f>IF(Model!DT62="",0,IF(ABS(Model!DT62-Scratch!DT62)&lt;1,1,0))</f>
        <v>1</v>
      </c>
      <c r="DU132" s="99">
        <f>IF(Model!DU62="",0,IF(ABS(Model!DU62-Scratch!DU62)&lt;1,1,0))</f>
        <v>1</v>
      </c>
      <c r="DV132" s="99">
        <f>IF(Model!DV62="",0,IF(ABS(Model!DV62-Scratch!DV62)&lt;1,1,0))</f>
        <v>1</v>
      </c>
      <c r="DW132" s="99">
        <f>IF(Model!DW62="",0,IF(ABS(Model!DW62-Scratch!DW62)&lt;1,1,0))</f>
        <v>1</v>
      </c>
      <c r="DX132" s="99">
        <f>IF(Model!DX62="",0,IF(ABS(Model!DX62-Scratch!DX62)&lt;1,1,0))</f>
        <v>1</v>
      </c>
      <c r="DY132" s="99">
        <f>IF(Model!DY62="",0,IF(ABS(Model!DY62-Scratch!DY62)&lt;1,1,0))</f>
        <v>1</v>
      </c>
      <c r="DZ132" s="99">
        <f>IF(Model!DZ62="",0,IF(ABS(Model!DZ62-Scratch!DZ62)&lt;1,1,0))</f>
        <v>1</v>
      </c>
      <c r="EA132" s="99">
        <f>IF(Model!EA62="",0,IF(ABS(Model!EA62-Scratch!EA62)&lt;1,1,0))</f>
        <v>1</v>
      </c>
      <c r="EB132" s="99">
        <f>IF(Model!EB62="",0,IF(ABS(Model!EB62-Scratch!EB62)&lt;1,1,0))</f>
        <v>1</v>
      </c>
      <c r="EC132" s="99">
        <f>IF(Model!EC62="",0,IF(ABS(Model!EC62-Scratch!EC62)&lt;1,1,0))</f>
        <v>1</v>
      </c>
      <c r="ED132" s="99">
        <f>IF(Model!ED62="",0,IF(ABS(Model!ED62-Scratch!ED62)&lt;1,1,0))</f>
        <v>1</v>
      </c>
      <c r="EE132" s="99">
        <f>IF(Model!EE62="",0,IF(ABS(Model!EE62-Scratch!EE62)&lt;1,1,0))</f>
        <v>1</v>
      </c>
      <c r="EF132" s="99">
        <f>IF(Model!EF62="",0,IF(ABS(Model!EF62-Scratch!EF62)&lt;1,1,0))</f>
        <v>1</v>
      </c>
      <c r="EG132" s="99">
        <f>IF(Model!EG62="",0,IF(ABS(Model!EG62-Scratch!EG62)&lt;1,1,0))</f>
        <v>1</v>
      </c>
      <c r="EH132" s="99">
        <f>IF(Model!EH62="",0,IF(ABS(Model!EH62-Scratch!EH62)&lt;1,1,0))</f>
        <v>1</v>
      </c>
      <c r="EI132" s="129" t="s">
        <v>591</v>
      </c>
      <c r="EJ132" s="129" t="s">
        <v>591</v>
      </c>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row>
    <row r="133" spans="2:165">
      <c r="B133" s="99">
        <f>IF(Model!B63="",0,IF(ABS(Model!B63-Scratch!B63)&lt;1,1,0))</f>
        <v>1</v>
      </c>
      <c r="C133" s="99">
        <f ca="1">IF(Model!C63="",0,IF(ABS(Model!C63-Scratch!C63)&lt;1,1,0))</f>
        <v>1</v>
      </c>
      <c r="D133" s="129" t="s">
        <v>591</v>
      </c>
      <c r="E133" s="99">
        <f>IF(Model!E63="",0,IF(ABS(Model!E63-Scratch!E63)&lt;1,1,0))</f>
        <v>1</v>
      </c>
      <c r="F133" s="99">
        <f>IF(Model!F63="",0,IF(ABS(Model!F63-Scratch!F63)&lt;1,1,0))</f>
        <v>1</v>
      </c>
      <c r="G133" s="99">
        <f>IF(Model!G63="",0,IF(ABS(Model!G63-Scratch!G63)&lt;1,1,0))</f>
        <v>1</v>
      </c>
      <c r="H133" s="99">
        <f>IF(Model!H63="",0,IF(ABS(Model!H63-Scratch!H63)&lt;1,1,0))</f>
        <v>1</v>
      </c>
      <c r="I133" s="99">
        <f>IF(Model!I63=Scratch!I63,1,0)</f>
        <v>1</v>
      </c>
      <c r="J133" s="129" t="s">
        <v>591</v>
      </c>
      <c r="K133" s="99">
        <f>IF(Model!K63="",0,IF(ABS(Model!K63-Scratch!K63)&lt;1,1,0))</f>
        <v>1</v>
      </c>
      <c r="L133" s="99">
        <f>IF(Model!L63=Scratch!L63,1,0)</f>
        <v>1</v>
      </c>
      <c r="M133" s="99">
        <f>IFERROR(IF(Model!M63=Scratch!M63,1,0),0)</f>
        <v>1</v>
      </c>
      <c r="N133" s="99">
        <f>IFERROR(IF(Model!N63=Scratch!N63,1,0),0)</f>
        <v>1</v>
      </c>
      <c r="O133" s="99">
        <f>IFERROR(IF(Model!O63=Scratch!O63,1,0),0)</f>
        <v>1</v>
      </c>
      <c r="P133" s="99">
        <f>IFERROR(IF(Model!P63=Scratch!P63,1,0),0)</f>
        <v>1</v>
      </c>
      <c r="Q133" s="129" t="s">
        <v>591</v>
      </c>
      <c r="R133" s="99">
        <f>IF(Model!R63="",0,IF(ABS(Model!R63-Scratch!R63)&lt;1,1,0))</f>
        <v>1</v>
      </c>
      <c r="S133" s="99">
        <f>IF(Model!S63="",0,IF(ABS(Model!S63-Scratch!S63)&lt;1,1,0))</f>
        <v>1</v>
      </c>
      <c r="T133" s="99">
        <f>IF(Model!T63="",0,IF(ABS(Model!T63-Scratch!T63)&lt;1,1,0))</f>
        <v>1</v>
      </c>
      <c r="U133" s="99">
        <f>IF(Model!U63="",0,IF(ABS(Model!U63-Scratch!U63)&lt;1,1,0))</f>
        <v>1</v>
      </c>
      <c r="V133" s="99">
        <f>IF(Model!V63="",0,IF(ABS(Model!V63-Scratch!V63)&lt;1,1,0))</f>
        <v>1</v>
      </c>
      <c r="W133" s="129" t="s">
        <v>591</v>
      </c>
      <c r="X133" s="99">
        <f>IF(Model!X63="",0,IF(ABS(Model!X63-Scratch!X63)&lt;1,1,0))</f>
        <v>1</v>
      </c>
      <c r="Y133" s="99">
        <f>IF(Model!Y63="",0,IF(ABS(Model!Y63-Scratch!Y63)&lt;1,1,0))</f>
        <v>1</v>
      </c>
      <c r="Z133" s="99">
        <f>IF(Model!Z63="",0,IF(ABS(Model!Z63-Scratch!Z63)&lt;1,1,0))</f>
        <v>1</v>
      </c>
      <c r="AA133" s="99">
        <f>IF(Model!AA63="",0,IF(ABS(Model!AA63-Scratch!AA63)&lt;1,1,0))</f>
        <v>1</v>
      </c>
      <c r="AB133" s="99">
        <f>IF(Model!AB63="",0,IF(ABS(Model!AB63-Scratch!AB63)&lt;1,1,0))</f>
        <v>1</v>
      </c>
      <c r="AC133" s="129" t="s">
        <v>591</v>
      </c>
      <c r="AD133" s="129" t="s">
        <v>591</v>
      </c>
      <c r="AE133" s="99">
        <f>IF(Model!AE63="",0,IF(ABS(Model!AE63-Scratch!AE63)&lt;1,1,0))</f>
        <v>1</v>
      </c>
      <c r="AF133" s="99">
        <f>IF(Model!AF63="",0,IF(ABS(Model!AF63-Scratch!AF63)&lt;1,1,0))</f>
        <v>1</v>
      </c>
      <c r="AG133" s="99">
        <f>IF(Model!AG63="",0,IF(ABS(Model!AG63-Scratch!AG63)&lt;1,1,0))</f>
        <v>1</v>
      </c>
      <c r="AH133" s="99">
        <f>IF(Model!AH63="",0,IF(ABS(Model!AH63-Scratch!AH63)&lt;1,1,0))</f>
        <v>1</v>
      </c>
      <c r="AI133" s="99">
        <f>IF(Model!AI63="",0,IF(ABS(Model!AI63-Scratch!AI63)&lt;1,1,0))</f>
        <v>1</v>
      </c>
      <c r="AJ133" s="99">
        <f>IF(Model!AJ63="",0,IF(ABS(Model!AJ63-Scratch!AJ63)&lt;1,1,0))</f>
        <v>1</v>
      </c>
      <c r="AK133" s="99">
        <f>IF(Model!AK63="",0,IF(ABS(Model!AK63-Scratch!AK63)&lt;1,1,0))</f>
        <v>1</v>
      </c>
      <c r="AL133" s="99">
        <f>IF(Model!AL63="",0,IF(ABS(Model!AL63-Scratch!AL63)&lt;1,1,0))</f>
        <v>1</v>
      </c>
      <c r="AM133" s="99">
        <f>IF(Model!AM63="",0,IF(ABS(Model!AM63-Scratch!AM63)&lt;1,1,0))</f>
        <v>1</v>
      </c>
      <c r="AN133" s="99">
        <f>IF(Model!AN63="",0,IF(ABS(Model!AN63-Scratch!AN63)&lt;1,1,0))</f>
        <v>1</v>
      </c>
      <c r="AO133" s="99">
        <f>IF(Model!AO63="",0,IF(ABS(Model!AO63-Scratch!AO63)&lt;1,1,0))</f>
        <v>1</v>
      </c>
      <c r="AP133" s="99">
        <f>IF(Model!AP63="",0,IF(ABS(Model!AP63-Scratch!AP63)&lt;1,1,0))</f>
        <v>1</v>
      </c>
      <c r="AQ133" s="99">
        <f>IF(Model!AQ63="",0,IF(ABS(Model!AQ63-Scratch!AQ63)&lt;1,1,0))</f>
        <v>1</v>
      </c>
      <c r="AR133" s="99">
        <f>IF(Model!AR63="",0,IF(ABS(Model!AR63-Scratch!AR63)&lt;1,1,0))</f>
        <v>1</v>
      </c>
      <c r="AS133" s="99">
        <f>IF(Model!AS63="",0,IF(ABS(Model!AS63-Scratch!AS63)&lt;1,1,0))</f>
        <v>1</v>
      </c>
      <c r="AT133" s="99">
        <f>IF(Model!AT63="",0,IF(ABS(Model!AT63-Scratch!AT63)&lt;1,1,0))</f>
        <v>1</v>
      </c>
      <c r="AU133" s="99">
        <f>IF(Model!AU63="",0,IF(ABS(Model!AU63-Scratch!AU63)&lt;1,1,0))</f>
        <v>1</v>
      </c>
      <c r="AV133" s="99">
        <f>IF(Model!AV63="",0,IF(ABS(Model!AV63-Scratch!AV63)&lt;1,1,0))</f>
        <v>1</v>
      </c>
      <c r="AW133" s="99">
        <f>IF(Model!AW63="",0,IF(ABS(Model!AW63-Scratch!AW63)&lt;1,1,0))</f>
        <v>1</v>
      </c>
      <c r="AX133" s="99">
        <f>IF(Model!AX63="",0,IF(ABS(Model!AX63-Scratch!AX63)&lt;1,1,0))</f>
        <v>1</v>
      </c>
      <c r="AY133" s="99">
        <f>IF(Model!AY63="",0,IF(ABS(Model!AY63-Scratch!AY63)&lt;1,1,0))</f>
        <v>1</v>
      </c>
      <c r="AZ133" s="99">
        <f>IF(Model!AZ63="",0,IF(ABS(Model!AZ63-Scratch!AZ63)&lt;1,1,0))</f>
        <v>1</v>
      </c>
      <c r="BA133" s="99">
        <f>IF(Model!BA63="",0,IF(ABS(Model!BA63-Scratch!BA63)&lt;1,1,0))</f>
        <v>1</v>
      </c>
      <c r="BB133" s="99">
        <f>IF(Model!BB63="",0,IF(ABS(Model!BB63-Scratch!BB63)&lt;1,1,0))</f>
        <v>1</v>
      </c>
      <c r="BC133" s="99">
        <f>IF(Model!BC63="",0,IF(ABS(Model!BC63-Scratch!BC63)&lt;1,1,0))</f>
        <v>1</v>
      </c>
      <c r="BD133" s="99">
        <f>IF(Model!BD63="",0,IF(ABS(Model!BD63-Scratch!BD63)&lt;1,1,0))</f>
        <v>0</v>
      </c>
      <c r="BE133" s="99">
        <f>IF(Model!BE63="",0,IF(ABS(Model!BE63-Scratch!BE63)&lt;1,1,0))</f>
        <v>1</v>
      </c>
      <c r="BF133" s="129" t="s">
        <v>591</v>
      </c>
      <c r="BG133" s="129" t="s">
        <v>591</v>
      </c>
      <c r="BH133" s="99">
        <f>IF(Model!BH63="",0,IF(ABS(Model!BH63-Scratch!BH63)&lt;1,1,0))</f>
        <v>1</v>
      </c>
      <c r="BI133" s="99">
        <f>IF(Model!BI63="",0,IF(ABS(Model!BI63-Scratch!BI63)&lt;1,1,0))</f>
        <v>1</v>
      </c>
      <c r="BJ133" s="99">
        <f>IF(Model!BJ63="",0,IF(ABS(Model!BJ63-Scratch!BJ63)&lt;1,1,0))</f>
        <v>1</v>
      </c>
      <c r="BK133" s="99">
        <f>IF(Model!BK63="",0,IF(ABS(Model!BK63-Scratch!BK63)&lt;1,1,0))</f>
        <v>1</v>
      </c>
      <c r="BL133" s="99">
        <f>IF(Model!BL63="",0,IF(ABS(Model!BL63-Scratch!BL63)&lt;1,1,0))</f>
        <v>1</v>
      </c>
      <c r="BM133" s="99">
        <f>IF(Model!BM63="",0,IF(ABS(Model!BM63-Scratch!BM63)&lt;1,1,0))</f>
        <v>1</v>
      </c>
      <c r="BN133" s="99">
        <f>IF(Model!BN63="",0,IF(ABS(Model!BN63-Scratch!BN63)&lt;1,1,0))</f>
        <v>1</v>
      </c>
      <c r="BO133" s="99">
        <f>IF(Model!BO63="",0,IF(ABS(Model!BO63-Scratch!BO63)&lt;1,1,0))</f>
        <v>1</v>
      </c>
      <c r="BP133" s="99">
        <f>IF(Model!BP63="",0,IF(ABS(Model!BP63-Scratch!BP63)&lt;1,1,0))</f>
        <v>1</v>
      </c>
      <c r="BQ133" s="99">
        <f>IF(Model!BQ63="",0,IF(ABS(Model!BQ63-Scratch!BQ63)&lt;1,1,0))</f>
        <v>1</v>
      </c>
      <c r="BR133" s="99">
        <f>IF(Model!BR63="",0,IF(ABS(Model!BR63-Scratch!BR63)&lt;1,1,0))</f>
        <v>1</v>
      </c>
      <c r="BS133" s="99">
        <f>IF(Model!BS63="",0,IF(ABS(Model!BS63-Scratch!BS63)&lt;1,1,0))</f>
        <v>1</v>
      </c>
      <c r="BT133" s="99">
        <f>IF(Model!BT63="",0,IF(ABS(Model!BT63-Scratch!BT63)&lt;1,1,0))</f>
        <v>1</v>
      </c>
      <c r="BU133" s="99">
        <f>IF(Model!BU63="",0,IF(ABS(Model!BU63-Scratch!BU63)&lt;1,1,0))</f>
        <v>1</v>
      </c>
      <c r="BV133" s="99">
        <f>IF(Model!BV63="",0,IF(ABS(Model!BV63-Scratch!BV63)&lt;1,1,0))</f>
        <v>1</v>
      </c>
      <c r="BW133" s="99">
        <f>IF(Model!BW63="",0,IF(ABS(Model!BW63-Scratch!BW63)&lt;1,1,0))</f>
        <v>1</v>
      </c>
      <c r="BX133" s="99">
        <f>IF(Model!BX63="",0,IF(ABS(Model!BX63-Scratch!BX63)&lt;1,1,0))</f>
        <v>1</v>
      </c>
      <c r="BY133" s="99">
        <f>IF(Model!BY63="",0,IF(ABS(Model!BY63-Scratch!BY63)&lt;1,1,0))</f>
        <v>1</v>
      </c>
      <c r="BZ133" s="99">
        <f>IF(Model!BZ63="",0,IF(ABS(Model!BZ63-Scratch!BZ63)&lt;1,1,0))</f>
        <v>1</v>
      </c>
      <c r="CA133" s="99">
        <f>IF(Model!CA63="",0,IF(ABS(Model!CA63-Scratch!CA63)&lt;1,1,0))</f>
        <v>1</v>
      </c>
      <c r="CB133" s="99">
        <f>IF(Model!CB63="",0,IF(ABS(Model!CB63-Scratch!CB63)&lt;1,1,0))</f>
        <v>1</v>
      </c>
      <c r="CC133" s="99">
        <f>IF(Model!CC63="",0,IF(ABS(Model!CC63-Scratch!CC63)&lt;1,1,0))</f>
        <v>1</v>
      </c>
      <c r="CD133" s="99">
        <f>IF(Model!CD63="",0,IF(ABS(Model!CD63-Scratch!CD63)&lt;1,1,0))</f>
        <v>1</v>
      </c>
      <c r="CE133" s="99">
        <f>IF(Model!CE63="",0,IF(ABS(Model!CE63-Scratch!CE63)&lt;1,1,0))</f>
        <v>1</v>
      </c>
      <c r="CF133" s="99">
        <f>IF(Model!CF63="",0,IF(ABS(Model!CF63-Scratch!CF63)&lt;1,1,0))</f>
        <v>1</v>
      </c>
      <c r="CG133" s="129" t="s">
        <v>591</v>
      </c>
      <c r="CH133" s="129" t="s">
        <v>591</v>
      </c>
      <c r="CI133" s="99">
        <f>IF(Model!CI63="",0,IF(ABS(Model!CI63-Scratch!CI63)&lt;1,1,0))</f>
        <v>1</v>
      </c>
      <c r="CJ133" s="99">
        <f>IF(Model!CJ63="",0,IF(ABS(Model!CJ63-Scratch!CJ63)&lt;1,1,0))</f>
        <v>1</v>
      </c>
      <c r="CK133" s="99">
        <f>IF(Model!CK63="",0,IF(ABS(Model!CK63-Scratch!CK63)&lt;1,1,0))</f>
        <v>1</v>
      </c>
      <c r="CL133" s="99">
        <f>IF(Model!CL63="",0,IF(ABS(Model!CL63-Scratch!CL63)&lt;1,1,0))</f>
        <v>1</v>
      </c>
      <c r="CM133" s="99">
        <f>IF(Model!CM63="",0,IF(ABS(Model!CM63-Scratch!CM63)&lt;1,1,0))</f>
        <v>1</v>
      </c>
      <c r="CN133" s="99">
        <f>IF(Model!CN63="",0,IF(ABS(Model!CN63-Scratch!CN63)&lt;1,1,0))</f>
        <v>1</v>
      </c>
      <c r="CO133" s="99">
        <f>IF(Model!CO63="",0,IF(ABS(Model!CO63-Scratch!CO63)&lt;1,1,0))</f>
        <v>1</v>
      </c>
      <c r="CP133" s="99">
        <f>IF(Model!CP63="",0,IF(ABS(Model!CP63-Scratch!CP63)&lt;1,1,0))</f>
        <v>1</v>
      </c>
      <c r="CQ133" s="99">
        <f>IF(Model!CQ63="",0,IF(ABS(Model!CQ63-Scratch!CQ63)&lt;1,1,0))</f>
        <v>1</v>
      </c>
      <c r="CR133" s="99">
        <f>IF(Model!CR63="",0,IF(ABS(Model!CR63-Scratch!CR63)&lt;1,1,0))</f>
        <v>1</v>
      </c>
      <c r="CS133" s="99">
        <f>IF(Model!CS63="",0,IF(ABS(Model!CS63-Scratch!CS63)&lt;1,1,0))</f>
        <v>1</v>
      </c>
      <c r="CT133" s="99">
        <f>IF(Model!CT63="",0,IF(ABS(Model!CT63-Scratch!CT63)&lt;1,1,0))</f>
        <v>1</v>
      </c>
      <c r="CU133" s="99">
        <f>IF(Model!CU63="",0,IF(ABS(Model!CU63-Scratch!CU63)&lt;1,1,0))</f>
        <v>1</v>
      </c>
      <c r="CV133" s="99">
        <f>IF(Model!CV63="",0,IF(ABS(Model!CV63-Scratch!CV63)&lt;1,1,0))</f>
        <v>1</v>
      </c>
      <c r="CW133" s="99">
        <f>IF(Model!CW63="",0,IF(ABS(Model!CW63-Scratch!CW63)&lt;1,1,0))</f>
        <v>1</v>
      </c>
      <c r="CX133" s="99">
        <f>IF(Model!CX63="",0,IF(ABS(Model!CX63-Scratch!CX63)&lt;1,1,0))</f>
        <v>1</v>
      </c>
      <c r="CY133" s="99">
        <f>IF(Model!CY63="",0,IF(ABS(Model!CY63-Scratch!CY63)&lt;1,1,0))</f>
        <v>1</v>
      </c>
      <c r="CZ133" s="99">
        <f>IF(Model!CZ63="",0,IF(ABS(Model!CZ63-Scratch!CZ63)&lt;1,1,0))</f>
        <v>1</v>
      </c>
      <c r="DA133" s="99">
        <f>IF(Model!DA63="",0,IF(ABS(Model!DA63-Scratch!DA63)&lt;1,1,0))</f>
        <v>1</v>
      </c>
      <c r="DB133" s="99">
        <f>IF(Model!DB63="",0,IF(ABS(Model!DB63-Scratch!DB63)&lt;1,1,0))</f>
        <v>1</v>
      </c>
      <c r="DC133" s="99">
        <f>IF(Model!DC63="",0,IF(ABS(Model!DC63-Scratch!DC63)&lt;1,1,0))</f>
        <v>1</v>
      </c>
      <c r="DD133" s="99">
        <f>IF(Model!DD63="",0,IF(ABS(Model!DD63-Scratch!DD63)&lt;1,1,0))</f>
        <v>1</v>
      </c>
      <c r="DE133" s="99">
        <f>IF(Model!DE63="",0,IF(ABS(Model!DE63-Scratch!DE63)&lt;1,1,0))</f>
        <v>1</v>
      </c>
      <c r="DF133" s="99">
        <f>IF(Model!DF63="",0,IF(ABS(Model!DF63-Scratch!DF63)&lt;1,1,0))</f>
        <v>1</v>
      </c>
      <c r="DG133" s="99">
        <f>IF(Model!DG63="",0,IF(ABS(Model!DG63-Scratch!DG63)&lt;1,1,0))</f>
        <v>1</v>
      </c>
      <c r="DH133" s="129" t="s">
        <v>591</v>
      </c>
      <c r="DI133" s="129" t="s">
        <v>591</v>
      </c>
      <c r="DJ133" s="99">
        <f>IF(Model!DJ63="",0,IF(ABS(Model!DJ63-Scratch!DJ63)&lt;1,1,0))</f>
        <v>1</v>
      </c>
      <c r="DK133" s="99">
        <f>IF(Model!DK63="",0,IF(ABS(Model!DK63-Scratch!DK63)&lt;1,1,0))</f>
        <v>1</v>
      </c>
      <c r="DL133" s="99">
        <f>IF(Model!DL63="",0,IF(ABS(Model!DL63-Scratch!DL63)&lt;1,1,0))</f>
        <v>1</v>
      </c>
      <c r="DM133" s="99">
        <f>IF(Model!DM63="",0,IF(ABS(Model!DM63-Scratch!DM63)&lt;1,1,0))</f>
        <v>1</v>
      </c>
      <c r="DN133" s="99">
        <f>IF(Model!DN63="",0,IF(ABS(Model!DN63-Scratch!DN63)&lt;1,1,0))</f>
        <v>1</v>
      </c>
      <c r="DO133" s="99">
        <f>IF(Model!DO63="",0,IF(ABS(Model!DO63-Scratch!DO63)&lt;1,1,0))</f>
        <v>1</v>
      </c>
      <c r="DP133" s="99">
        <f>IF(Model!DP63="",0,IF(ABS(Model!DP63-Scratch!DP63)&lt;1,1,0))</f>
        <v>1</v>
      </c>
      <c r="DQ133" s="99">
        <f>IF(Model!DQ63="",0,IF(ABS(Model!DQ63-Scratch!DQ63)&lt;1,1,0))</f>
        <v>1</v>
      </c>
      <c r="DR133" s="99">
        <f>IF(Model!DR63="",0,IF(ABS(Model!DR63-Scratch!DR63)&lt;1,1,0))</f>
        <v>1</v>
      </c>
      <c r="DS133" s="99">
        <f>IF(Model!DS63="",0,IF(ABS(Model!DS63-Scratch!DS63)&lt;1,1,0))</f>
        <v>1</v>
      </c>
      <c r="DT133" s="99">
        <f>IF(Model!DT63="",0,IF(ABS(Model!DT63-Scratch!DT63)&lt;1,1,0))</f>
        <v>1</v>
      </c>
      <c r="DU133" s="99">
        <f>IF(Model!DU63="",0,IF(ABS(Model!DU63-Scratch!DU63)&lt;1,1,0))</f>
        <v>1</v>
      </c>
      <c r="DV133" s="99">
        <f>IF(Model!DV63="",0,IF(ABS(Model!DV63-Scratch!DV63)&lt;1,1,0))</f>
        <v>1</v>
      </c>
      <c r="DW133" s="99">
        <f>IF(Model!DW63="",0,IF(ABS(Model!DW63-Scratch!DW63)&lt;1,1,0))</f>
        <v>1</v>
      </c>
      <c r="DX133" s="99">
        <f>IF(Model!DX63="",0,IF(ABS(Model!DX63-Scratch!DX63)&lt;1,1,0))</f>
        <v>1</v>
      </c>
      <c r="DY133" s="99">
        <f>IF(Model!DY63="",0,IF(ABS(Model!DY63-Scratch!DY63)&lt;1,1,0))</f>
        <v>1</v>
      </c>
      <c r="DZ133" s="99">
        <f>IF(Model!DZ63="",0,IF(ABS(Model!DZ63-Scratch!DZ63)&lt;1,1,0))</f>
        <v>1</v>
      </c>
      <c r="EA133" s="99">
        <f>IF(Model!EA63="",0,IF(ABS(Model!EA63-Scratch!EA63)&lt;1,1,0))</f>
        <v>1</v>
      </c>
      <c r="EB133" s="99">
        <f>IF(Model!EB63="",0,IF(ABS(Model!EB63-Scratch!EB63)&lt;1,1,0))</f>
        <v>1</v>
      </c>
      <c r="EC133" s="99">
        <f>IF(Model!EC63="",0,IF(ABS(Model!EC63-Scratch!EC63)&lt;1,1,0))</f>
        <v>1</v>
      </c>
      <c r="ED133" s="99">
        <f>IF(Model!ED63="",0,IF(ABS(Model!ED63-Scratch!ED63)&lt;1,1,0))</f>
        <v>1</v>
      </c>
      <c r="EE133" s="99">
        <f>IF(Model!EE63="",0,IF(ABS(Model!EE63-Scratch!EE63)&lt;1,1,0))</f>
        <v>1</v>
      </c>
      <c r="EF133" s="99">
        <f>IF(Model!EF63="",0,IF(ABS(Model!EF63-Scratch!EF63)&lt;1,1,0))</f>
        <v>1</v>
      </c>
      <c r="EG133" s="99">
        <f>IF(Model!EG63="",0,IF(ABS(Model!EG63-Scratch!EG63)&lt;1,1,0))</f>
        <v>1</v>
      </c>
      <c r="EH133" s="99">
        <f>IF(Model!EH63="",0,IF(ABS(Model!EH63-Scratch!EH63)&lt;1,1,0))</f>
        <v>1</v>
      </c>
      <c r="EI133" s="129" t="s">
        <v>591</v>
      </c>
      <c r="EJ133" s="129" t="s">
        <v>591</v>
      </c>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row>
    <row r="134" spans="2:165">
      <c r="B134" s="99">
        <f>IF(Model!B64="",0,IF(ABS(Model!B64-Scratch!B64)&lt;1,1,0))</f>
        <v>1</v>
      </c>
      <c r="C134" s="99">
        <f ca="1">IF(Model!C64="",0,IF(ABS(Model!C64-Scratch!C64)&lt;1,1,0))</f>
        <v>1</v>
      </c>
      <c r="D134" s="129" t="s">
        <v>591</v>
      </c>
      <c r="E134" s="99">
        <f>IF(Model!E64="",0,IF(ABS(Model!E64-Scratch!E64)&lt;1,1,0))</f>
        <v>1</v>
      </c>
      <c r="F134" s="99">
        <f>IF(Model!F64="",0,IF(ABS(Model!F64-Scratch!F64)&lt;1,1,0))</f>
        <v>1</v>
      </c>
      <c r="G134" s="99">
        <f>IF(Model!G64="",0,IF(ABS(Model!G64-Scratch!G64)&lt;1,1,0))</f>
        <v>1</v>
      </c>
      <c r="H134" s="99">
        <f>IF(Model!H64="",0,IF(ABS(Model!H64-Scratch!H64)&lt;1,1,0))</f>
        <v>1</v>
      </c>
      <c r="I134" s="99">
        <f>IF(Model!I64=Scratch!I64,1,0)</f>
        <v>1</v>
      </c>
      <c r="J134" s="129" t="s">
        <v>591</v>
      </c>
      <c r="K134" s="99">
        <f>IF(Model!K64="",0,IF(ABS(Model!K64-Scratch!K64)&lt;1,1,0))</f>
        <v>1</v>
      </c>
      <c r="L134" s="99">
        <f>IF(Model!L64=Scratch!L64,1,0)</f>
        <v>1</v>
      </c>
      <c r="M134" s="99">
        <f>IFERROR(IF(Model!M64=Scratch!M64,1,0),0)</f>
        <v>1</v>
      </c>
      <c r="N134" s="99">
        <f>IFERROR(IF(Model!N64=Scratch!N64,1,0),0)</f>
        <v>1</v>
      </c>
      <c r="O134" s="99">
        <f>IFERROR(IF(Model!O64=Scratch!O64,1,0),0)</f>
        <v>1</v>
      </c>
      <c r="P134" s="99">
        <f>IFERROR(IF(Model!P64=Scratch!P64,1,0),0)</f>
        <v>1</v>
      </c>
      <c r="Q134" s="129" t="s">
        <v>591</v>
      </c>
      <c r="R134" s="99">
        <f>IF(Model!R64="",0,IF(ABS(Model!R64-Scratch!R64)&lt;1,1,0))</f>
        <v>1</v>
      </c>
      <c r="S134" s="99">
        <f>IF(Model!S64="",0,IF(ABS(Model!S64-Scratch!S64)&lt;1,1,0))</f>
        <v>1</v>
      </c>
      <c r="T134" s="99">
        <f>IF(Model!T64="",0,IF(ABS(Model!T64-Scratch!T64)&lt;1,1,0))</f>
        <v>1</v>
      </c>
      <c r="U134" s="99">
        <f>IF(Model!U64="",0,IF(ABS(Model!U64-Scratch!U64)&lt;1,1,0))</f>
        <v>1</v>
      </c>
      <c r="V134" s="99">
        <f>IF(Model!V64="",0,IF(ABS(Model!V64-Scratch!V64)&lt;1,1,0))</f>
        <v>1</v>
      </c>
      <c r="W134" s="129" t="s">
        <v>591</v>
      </c>
      <c r="X134" s="99">
        <f>IF(Model!X64="",0,IF(ABS(Model!X64-Scratch!X64)&lt;1,1,0))</f>
        <v>1</v>
      </c>
      <c r="Y134" s="99">
        <f>IF(Model!Y64="",0,IF(ABS(Model!Y64-Scratch!Y64)&lt;1,1,0))</f>
        <v>1</v>
      </c>
      <c r="Z134" s="99">
        <f>IF(Model!Z64="",0,IF(ABS(Model!Z64-Scratch!Z64)&lt;1,1,0))</f>
        <v>1</v>
      </c>
      <c r="AA134" s="99">
        <f>IF(Model!AA64="",0,IF(ABS(Model!AA64-Scratch!AA64)&lt;1,1,0))</f>
        <v>1</v>
      </c>
      <c r="AB134" s="99">
        <f>IF(Model!AB64="",0,IF(ABS(Model!AB64-Scratch!AB64)&lt;1,1,0))</f>
        <v>1</v>
      </c>
      <c r="AC134" s="129" t="s">
        <v>591</v>
      </c>
      <c r="AD134" s="129" t="s">
        <v>591</v>
      </c>
      <c r="AE134" s="99">
        <f>IF(Model!AE64="",0,IF(ABS(Model!AE64-Scratch!AE64)&lt;1,1,0))</f>
        <v>1</v>
      </c>
      <c r="AF134" s="99">
        <f>IF(Model!AF64="",0,IF(ABS(Model!AF64-Scratch!AF64)&lt;1,1,0))</f>
        <v>1</v>
      </c>
      <c r="AG134" s="99">
        <f>IF(Model!AG64="",0,IF(ABS(Model!AG64-Scratch!AG64)&lt;1,1,0))</f>
        <v>1</v>
      </c>
      <c r="AH134" s="99">
        <f>IF(Model!AH64="",0,IF(ABS(Model!AH64-Scratch!AH64)&lt;1,1,0))</f>
        <v>1</v>
      </c>
      <c r="AI134" s="99">
        <f>IF(Model!AI64="",0,IF(ABS(Model!AI64-Scratch!AI64)&lt;1,1,0))</f>
        <v>1</v>
      </c>
      <c r="AJ134" s="99">
        <f>IF(Model!AJ64="",0,IF(ABS(Model!AJ64-Scratch!AJ64)&lt;1,1,0))</f>
        <v>1</v>
      </c>
      <c r="AK134" s="99">
        <f>IF(Model!AK64="",0,IF(ABS(Model!AK64-Scratch!AK64)&lt;1,1,0))</f>
        <v>1</v>
      </c>
      <c r="AL134" s="99">
        <f>IF(Model!AL64="",0,IF(ABS(Model!AL64-Scratch!AL64)&lt;1,1,0))</f>
        <v>1</v>
      </c>
      <c r="AM134" s="99">
        <f>IF(Model!AM64="",0,IF(ABS(Model!AM64-Scratch!AM64)&lt;1,1,0))</f>
        <v>1</v>
      </c>
      <c r="AN134" s="99">
        <f>IF(Model!AN64="",0,IF(ABS(Model!AN64-Scratch!AN64)&lt;1,1,0))</f>
        <v>1</v>
      </c>
      <c r="AO134" s="99">
        <f>IF(Model!AO64="",0,IF(ABS(Model!AO64-Scratch!AO64)&lt;1,1,0))</f>
        <v>1</v>
      </c>
      <c r="AP134" s="99">
        <f>IF(Model!AP64="",0,IF(ABS(Model!AP64-Scratch!AP64)&lt;1,1,0))</f>
        <v>1</v>
      </c>
      <c r="AQ134" s="99">
        <f>IF(Model!AQ64="",0,IF(ABS(Model!AQ64-Scratch!AQ64)&lt;1,1,0))</f>
        <v>1</v>
      </c>
      <c r="AR134" s="99">
        <f>IF(Model!AR64="",0,IF(ABS(Model!AR64-Scratch!AR64)&lt;1,1,0))</f>
        <v>1</v>
      </c>
      <c r="AS134" s="99">
        <f>IF(Model!AS64="",0,IF(ABS(Model!AS64-Scratch!AS64)&lt;1,1,0))</f>
        <v>1</v>
      </c>
      <c r="AT134" s="99">
        <f>IF(Model!AT64="",0,IF(ABS(Model!AT64-Scratch!AT64)&lt;1,1,0))</f>
        <v>1</v>
      </c>
      <c r="AU134" s="99">
        <f>IF(Model!AU64="",0,IF(ABS(Model!AU64-Scratch!AU64)&lt;1,1,0))</f>
        <v>1</v>
      </c>
      <c r="AV134" s="99">
        <f>IF(Model!AV64="",0,IF(ABS(Model!AV64-Scratch!AV64)&lt;1,1,0))</f>
        <v>1</v>
      </c>
      <c r="AW134" s="99">
        <f>IF(Model!AW64="",0,IF(ABS(Model!AW64-Scratch!AW64)&lt;1,1,0))</f>
        <v>1</v>
      </c>
      <c r="AX134" s="99">
        <f>IF(Model!AX64="",0,IF(ABS(Model!AX64-Scratch!AX64)&lt;1,1,0))</f>
        <v>1</v>
      </c>
      <c r="AY134" s="99">
        <f>IF(Model!AY64="",0,IF(ABS(Model!AY64-Scratch!AY64)&lt;1,1,0))</f>
        <v>1</v>
      </c>
      <c r="AZ134" s="99">
        <f>IF(Model!AZ64="",0,IF(ABS(Model!AZ64-Scratch!AZ64)&lt;1,1,0))</f>
        <v>1</v>
      </c>
      <c r="BA134" s="99">
        <f>IF(Model!BA64="",0,IF(ABS(Model!BA64-Scratch!BA64)&lt;1,1,0))</f>
        <v>1</v>
      </c>
      <c r="BB134" s="99">
        <f>IF(Model!BB64="",0,IF(ABS(Model!BB64-Scratch!BB64)&lt;1,1,0))</f>
        <v>1</v>
      </c>
      <c r="BC134" s="99">
        <f>IF(Model!BC64="",0,IF(ABS(Model!BC64-Scratch!BC64)&lt;1,1,0))</f>
        <v>1</v>
      </c>
      <c r="BD134" s="99">
        <f>IF(Model!BD64="",0,IF(ABS(Model!BD64-Scratch!BD64)&lt;1,1,0))</f>
        <v>0</v>
      </c>
      <c r="BE134" s="99">
        <f>IF(Model!BE64="",0,IF(ABS(Model!BE64-Scratch!BE64)&lt;1,1,0))</f>
        <v>1</v>
      </c>
      <c r="BF134" s="129" t="s">
        <v>591</v>
      </c>
      <c r="BG134" s="129" t="s">
        <v>591</v>
      </c>
      <c r="BH134" s="99">
        <f>IF(Model!BH64="",0,IF(ABS(Model!BH64-Scratch!BH64)&lt;1,1,0))</f>
        <v>1</v>
      </c>
      <c r="BI134" s="99">
        <f>IF(Model!BI64="",0,IF(ABS(Model!BI64-Scratch!BI64)&lt;1,1,0))</f>
        <v>1</v>
      </c>
      <c r="BJ134" s="99">
        <f>IF(Model!BJ64="",0,IF(ABS(Model!BJ64-Scratch!BJ64)&lt;1,1,0))</f>
        <v>1</v>
      </c>
      <c r="BK134" s="99">
        <f>IF(Model!BK64="",0,IF(ABS(Model!BK64-Scratch!BK64)&lt;1,1,0))</f>
        <v>1</v>
      </c>
      <c r="BL134" s="99">
        <f>IF(Model!BL64="",0,IF(ABS(Model!BL64-Scratch!BL64)&lt;1,1,0))</f>
        <v>1</v>
      </c>
      <c r="BM134" s="99">
        <f>IF(Model!BM64="",0,IF(ABS(Model!BM64-Scratch!BM64)&lt;1,1,0))</f>
        <v>1</v>
      </c>
      <c r="BN134" s="99">
        <f>IF(Model!BN64="",0,IF(ABS(Model!BN64-Scratch!BN64)&lt;1,1,0))</f>
        <v>1</v>
      </c>
      <c r="BO134" s="99">
        <f>IF(Model!BO64="",0,IF(ABS(Model!BO64-Scratch!BO64)&lt;1,1,0))</f>
        <v>1</v>
      </c>
      <c r="BP134" s="99">
        <f>IF(Model!BP64="",0,IF(ABS(Model!BP64-Scratch!BP64)&lt;1,1,0))</f>
        <v>1</v>
      </c>
      <c r="BQ134" s="99">
        <f>IF(Model!BQ64="",0,IF(ABS(Model!BQ64-Scratch!BQ64)&lt;1,1,0))</f>
        <v>1</v>
      </c>
      <c r="BR134" s="99">
        <f>IF(Model!BR64="",0,IF(ABS(Model!BR64-Scratch!BR64)&lt;1,1,0))</f>
        <v>1</v>
      </c>
      <c r="BS134" s="99">
        <f>IF(Model!BS64="",0,IF(ABS(Model!BS64-Scratch!BS64)&lt;1,1,0))</f>
        <v>1</v>
      </c>
      <c r="BT134" s="99">
        <f>IF(Model!BT64="",0,IF(ABS(Model!BT64-Scratch!BT64)&lt;1,1,0))</f>
        <v>1</v>
      </c>
      <c r="BU134" s="99">
        <f>IF(Model!BU64="",0,IF(ABS(Model!BU64-Scratch!BU64)&lt;1,1,0))</f>
        <v>1</v>
      </c>
      <c r="BV134" s="99">
        <f>IF(Model!BV64="",0,IF(ABS(Model!BV64-Scratch!BV64)&lt;1,1,0))</f>
        <v>1</v>
      </c>
      <c r="BW134" s="99">
        <f>IF(Model!BW64="",0,IF(ABS(Model!BW64-Scratch!BW64)&lt;1,1,0))</f>
        <v>1</v>
      </c>
      <c r="BX134" s="99">
        <f>IF(Model!BX64="",0,IF(ABS(Model!BX64-Scratch!BX64)&lt;1,1,0))</f>
        <v>1</v>
      </c>
      <c r="BY134" s="99">
        <f>IF(Model!BY64="",0,IF(ABS(Model!BY64-Scratch!BY64)&lt;1,1,0))</f>
        <v>1</v>
      </c>
      <c r="BZ134" s="99">
        <f>IF(Model!BZ64="",0,IF(ABS(Model!BZ64-Scratch!BZ64)&lt;1,1,0))</f>
        <v>1</v>
      </c>
      <c r="CA134" s="99">
        <f>IF(Model!CA64="",0,IF(ABS(Model!CA64-Scratch!CA64)&lt;1,1,0))</f>
        <v>1</v>
      </c>
      <c r="CB134" s="99">
        <f>IF(Model!CB64="",0,IF(ABS(Model!CB64-Scratch!CB64)&lt;1,1,0))</f>
        <v>1</v>
      </c>
      <c r="CC134" s="99">
        <f>IF(Model!CC64="",0,IF(ABS(Model!CC64-Scratch!CC64)&lt;1,1,0))</f>
        <v>1</v>
      </c>
      <c r="CD134" s="99">
        <f>IF(Model!CD64="",0,IF(ABS(Model!CD64-Scratch!CD64)&lt;1,1,0))</f>
        <v>1</v>
      </c>
      <c r="CE134" s="99">
        <f>IF(Model!CE64="",0,IF(ABS(Model!CE64-Scratch!CE64)&lt;1,1,0))</f>
        <v>1</v>
      </c>
      <c r="CF134" s="99">
        <f>IF(Model!CF64="",0,IF(ABS(Model!CF64-Scratch!CF64)&lt;1,1,0))</f>
        <v>1</v>
      </c>
      <c r="CG134" s="129" t="s">
        <v>591</v>
      </c>
      <c r="CH134" s="129" t="s">
        <v>591</v>
      </c>
      <c r="CI134" s="99">
        <f>IF(Model!CI64="",0,IF(ABS(Model!CI64-Scratch!CI64)&lt;1,1,0))</f>
        <v>1</v>
      </c>
      <c r="CJ134" s="99">
        <f>IF(Model!CJ64="",0,IF(ABS(Model!CJ64-Scratch!CJ64)&lt;1,1,0))</f>
        <v>1</v>
      </c>
      <c r="CK134" s="99">
        <f>IF(Model!CK64="",0,IF(ABS(Model!CK64-Scratch!CK64)&lt;1,1,0))</f>
        <v>1</v>
      </c>
      <c r="CL134" s="99">
        <f>IF(Model!CL64="",0,IF(ABS(Model!CL64-Scratch!CL64)&lt;1,1,0))</f>
        <v>1</v>
      </c>
      <c r="CM134" s="99">
        <f>IF(Model!CM64="",0,IF(ABS(Model!CM64-Scratch!CM64)&lt;1,1,0))</f>
        <v>1</v>
      </c>
      <c r="CN134" s="99">
        <f>IF(Model!CN64="",0,IF(ABS(Model!CN64-Scratch!CN64)&lt;1,1,0))</f>
        <v>1</v>
      </c>
      <c r="CO134" s="99">
        <f>IF(Model!CO64="",0,IF(ABS(Model!CO64-Scratch!CO64)&lt;1,1,0))</f>
        <v>1</v>
      </c>
      <c r="CP134" s="99">
        <f>IF(Model!CP64="",0,IF(ABS(Model!CP64-Scratch!CP64)&lt;1,1,0))</f>
        <v>1</v>
      </c>
      <c r="CQ134" s="99">
        <f>IF(Model!CQ64="",0,IF(ABS(Model!CQ64-Scratch!CQ64)&lt;1,1,0))</f>
        <v>1</v>
      </c>
      <c r="CR134" s="99">
        <f>IF(Model!CR64="",0,IF(ABS(Model!CR64-Scratch!CR64)&lt;1,1,0))</f>
        <v>1</v>
      </c>
      <c r="CS134" s="99">
        <f>IF(Model!CS64="",0,IF(ABS(Model!CS64-Scratch!CS64)&lt;1,1,0))</f>
        <v>1</v>
      </c>
      <c r="CT134" s="99">
        <f>IF(Model!CT64="",0,IF(ABS(Model!CT64-Scratch!CT64)&lt;1,1,0))</f>
        <v>1</v>
      </c>
      <c r="CU134" s="99">
        <f>IF(Model!CU64="",0,IF(ABS(Model!CU64-Scratch!CU64)&lt;1,1,0))</f>
        <v>1</v>
      </c>
      <c r="CV134" s="99">
        <f>IF(Model!CV64="",0,IF(ABS(Model!CV64-Scratch!CV64)&lt;1,1,0))</f>
        <v>1</v>
      </c>
      <c r="CW134" s="99">
        <f>IF(Model!CW64="",0,IF(ABS(Model!CW64-Scratch!CW64)&lt;1,1,0))</f>
        <v>1</v>
      </c>
      <c r="CX134" s="99">
        <f>IF(Model!CX64="",0,IF(ABS(Model!CX64-Scratch!CX64)&lt;1,1,0))</f>
        <v>1</v>
      </c>
      <c r="CY134" s="99">
        <f>IF(Model!CY64="",0,IF(ABS(Model!CY64-Scratch!CY64)&lt;1,1,0))</f>
        <v>1</v>
      </c>
      <c r="CZ134" s="99">
        <f>IF(Model!CZ64="",0,IF(ABS(Model!CZ64-Scratch!CZ64)&lt;1,1,0))</f>
        <v>1</v>
      </c>
      <c r="DA134" s="99">
        <f>IF(Model!DA64="",0,IF(ABS(Model!DA64-Scratch!DA64)&lt;1,1,0))</f>
        <v>1</v>
      </c>
      <c r="DB134" s="99">
        <f>IF(Model!DB64="",0,IF(ABS(Model!DB64-Scratch!DB64)&lt;1,1,0))</f>
        <v>1</v>
      </c>
      <c r="DC134" s="99">
        <f>IF(Model!DC64="",0,IF(ABS(Model!DC64-Scratch!DC64)&lt;1,1,0))</f>
        <v>1</v>
      </c>
      <c r="DD134" s="99">
        <f>IF(Model!DD64="",0,IF(ABS(Model!DD64-Scratch!DD64)&lt;1,1,0))</f>
        <v>1</v>
      </c>
      <c r="DE134" s="99">
        <f>IF(Model!DE64="",0,IF(ABS(Model!DE64-Scratch!DE64)&lt;1,1,0))</f>
        <v>1</v>
      </c>
      <c r="DF134" s="99">
        <f>IF(Model!DF64="",0,IF(ABS(Model!DF64-Scratch!DF64)&lt;1,1,0))</f>
        <v>1</v>
      </c>
      <c r="DG134" s="99">
        <f>IF(Model!DG64="",0,IF(ABS(Model!DG64-Scratch!DG64)&lt;1,1,0))</f>
        <v>1</v>
      </c>
      <c r="DH134" s="129" t="s">
        <v>591</v>
      </c>
      <c r="DI134" s="129" t="s">
        <v>591</v>
      </c>
      <c r="DJ134" s="99">
        <f>IF(Model!DJ64="",0,IF(ABS(Model!DJ64-Scratch!DJ64)&lt;1,1,0))</f>
        <v>1</v>
      </c>
      <c r="DK134" s="99">
        <f>IF(Model!DK64="",0,IF(ABS(Model!DK64-Scratch!DK64)&lt;1,1,0))</f>
        <v>1</v>
      </c>
      <c r="DL134" s="99">
        <f>IF(Model!DL64="",0,IF(ABS(Model!DL64-Scratch!DL64)&lt;1,1,0))</f>
        <v>1</v>
      </c>
      <c r="DM134" s="99">
        <f>IF(Model!DM64="",0,IF(ABS(Model!DM64-Scratch!DM64)&lt;1,1,0))</f>
        <v>1</v>
      </c>
      <c r="DN134" s="99">
        <f>IF(Model!DN64="",0,IF(ABS(Model!DN64-Scratch!DN64)&lt;1,1,0))</f>
        <v>1</v>
      </c>
      <c r="DO134" s="99">
        <f>IF(Model!DO64="",0,IF(ABS(Model!DO64-Scratch!DO64)&lt;1,1,0))</f>
        <v>1</v>
      </c>
      <c r="DP134" s="99">
        <f>IF(Model!DP64="",0,IF(ABS(Model!DP64-Scratch!DP64)&lt;1,1,0))</f>
        <v>1</v>
      </c>
      <c r="DQ134" s="99">
        <f>IF(Model!DQ64="",0,IF(ABS(Model!DQ64-Scratch!DQ64)&lt;1,1,0))</f>
        <v>1</v>
      </c>
      <c r="DR134" s="99">
        <f>IF(Model!DR64="",0,IF(ABS(Model!DR64-Scratch!DR64)&lt;1,1,0))</f>
        <v>1</v>
      </c>
      <c r="DS134" s="99">
        <f>IF(Model!DS64="",0,IF(ABS(Model!DS64-Scratch!DS64)&lt;1,1,0))</f>
        <v>1</v>
      </c>
      <c r="DT134" s="99">
        <f>IF(Model!DT64="",0,IF(ABS(Model!DT64-Scratch!DT64)&lt;1,1,0))</f>
        <v>1</v>
      </c>
      <c r="DU134" s="99">
        <f>IF(Model!DU64="",0,IF(ABS(Model!DU64-Scratch!DU64)&lt;1,1,0))</f>
        <v>1</v>
      </c>
      <c r="DV134" s="99">
        <f>IF(Model!DV64="",0,IF(ABS(Model!DV64-Scratch!DV64)&lt;1,1,0))</f>
        <v>1</v>
      </c>
      <c r="DW134" s="99">
        <f>IF(Model!DW64="",0,IF(ABS(Model!DW64-Scratch!DW64)&lt;1,1,0))</f>
        <v>1</v>
      </c>
      <c r="DX134" s="99">
        <f>IF(Model!DX64="",0,IF(ABS(Model!DX64-Scratch!DX64)&lt;1,1,0))</f>
        <v>1</v>
      </c>
      <c r="DY134" s="99">
        <f>IF(Model!DY64="",0,IF(ABS(Model!DY64-Scratch!DY64)&lt;1,1,0))</f>
        <v>1</v>
      </c>
      <c r="DZ134" s="99">
        <f>IF(Model!DZ64="",0,IF(ABS(Model!DZ64-Scratch!DZ64)&lt;1,1,0))</f>
        <v>1</v>
      </c>
      <c r="EA134" s="99">
        <f>IF(Model!EA64="",0,IF(ABS(Model!EA64-Scratch!EA64)&lt;1,1,0))</f>
        <v>1</v>
      </c>
      <c r="EB134" s="99">
        <f>IF(Model!EB64="",0,IF(ABS(Model!EB64-Scratch!EB64)&lt;1,1,0))</f>
        <v>1</v>
      </c>
      <c r="EC134" s="99">
        <f>IF(Model!EC64="",0,IF(ABS(Model!EC64-Scratch!EC64)&lt;1,1,0))</f>
        <v>1</v>
      </c>
      <c r="ED134" s="99">
        <f>IF(Model!ED64="",0,IF(ABS(Model!ED64-Scratch!ED64)&lt;1,1,0))</f>
        <v>1</v>
      </c>
      <c r="EE134" s="99">
        <f>IF(Model!EE64="",0,IF(ABS(Model!EE64-Scratch!EE64)&lt;1,1,0))</f>
        <v>1</v>
      </c>
      <c r="EF134" s="99">
        <f>IF(Model!EF64="",0,IF(ABS(Model!EF64-Scratch!EF64)&lt;1,1,0))</f>
        <v>1</v>
      </c>
      <c r="EG134" s="99">
        <f>IF(Model!EG64="",0,IF(ABS(Model!EG64-Scratch!EG64)&lt;1,1,0))</f>
        <v>1</v>
      </c>
      <c r="EH134" s="99">
        <f>IF(Model!EH64="",0,IF(ABS(Model!EH64-Scratch!EH64)&lt;1,1,0))</f>
        <v>1</v>
      </c>
      <c r="EI134" s="129" t="s">
        <v>591</v>
      </c>
      <c r="EJ134" s="129" t="s">
        <v>591</v>
      </c>
      <c r="EK134" s="99"/>
      <c r="EL134" s="99"/>
      <c r="EM134" s="99"/>
      <c r="EN134" s="99"/>
      <c r="EO134" s="99"/>
      <c r="EP134" s="99"/>
      <c r="EQ134" s="99"/>
      <c r="ER134" s="99"/>
      <c r="ES134" s="99"/>
      <c r="ET134" s="99"/>
      <c r="EU134" s="99"/>
      <c r="EV134" s="99"/>
      <c r="EW134" s="99"/>
      <c r="EX134" s="99"/>
      <c r="EY134" s="99"/>
      <c r="EZ134" s="99"/>
      <c r="FA134" s="99"/>
      <c r="FB134" s="99"/>
      <c r="FC134" s="99"/>
      <c r="FD134" s="99"/>
      <c r="FE134" s="99"/>
      <c r="FF134" s="99"/>
      <c r="FG134" s="99"/>
      <c r="FH134" s="99"/>
      <c r="FI134" s="99"/>
    </row>
    <row r="135" spans="2:165">
      <c r="B135" s="99">
        <f>IF(Model!B65="",0,IF(ABS(Model!B65-Scratch!B65)&lt;1,1,0))</f>
        <v>1</v>
      </c>
      <c r="C135" s="99">
        <f ca="1">IF(Model!C65="",0,IF(ABS(Model!C65-Scratch!C65)&lt;1,1,0))</f>
        <v>1</v>
      </c>
      <c r="D135" s="129" t="s">
        <v>591</v>
      </c>
      <c r="E135" s="99">
        <f>IF(Model!E65="",0,IF(ABS(Model!E65-Scratch!E65)&lt;1,1,0))</f>
        <v>1</v>
      </c>
      <c r="F135" s="99">
        <f>IF(Model!F65="",0,IF(ABS(Model!F65-Scratch!F65)&lt;1,1,0))</f>
        <v>1</v>
      </c>
      <c r="G135" s="99">
        <f>IF(Model!G65="",0,IF(ABS(Model!G65-Scratch!G65)&lt;1,1,0))</f>
        <v>1</v>
      </c>
      <c r="H135" s="99">
        <f>IF(Model!H65="",0,IF(ABS(Model!H65-Scratch!H65)&lt;1,1,0))</f>
        <v>1</v>
      </c>
      <c r="I135" s="99">
        <f>IF(Model!I65=Scratch!I65,1,0)</f>
        <v>1</v>
      </c>
      <c r="J135" s="129" t="s">
        <v>591</v>
      </c>
      <c r="K135" s="99">
        <f>IF(Model!K65="",0,IF(ABS(Model!K65-Scratch!K65)&lt;1,1,0))</f>
        <v>1</v>
      </c>
      <c r="L135" s="99">
        <f>IF(Model!L65=Scratch!L65,1,0)</f>
        <v>1</v>
      </c>
      <c r="M135" s="99">
        <f>IFERROR(IF(Model!M65=Scratch!M65,1,0),0)</f>
        <v>1</v>
      </c>
      <c r="N135" s="99">
        <f>IFERROR(IF(Model!N65=Scratch!N65,1,0),0)</f>
        <v>1</v>
      </c>
      <c r="O135" s="99">
        <f>IFERROR(IF(Model!O65=Scratch!O65,1,0),0)</f>
        <v>1</v>
      </c>
      <c r="P135" s="99">
        <f>IFERROR(IF(Model!P65=Scratch!P65,1,0),0)</f>
        <v>1</v>
      </c>
      <c r="Q135" s="129" t="s">
        <v>591</v>
      </c>
      <c r="R135" s="99">
        <f>IF(Model!R65="",0,IF(ABS(Model!R65-Scratch!R65)&lt;1,1,0))</f>
        <v>1</v>
      </c>
      <c r="S135" s="99">
        <f>IF(Model!S65="",0,IF(ABS(Model!S65-Scratch!S65)&lt;1,1,0))</f>
        <v>1</v>
      </c>
      <c r="T135" s="99">
        <f>IF(Model!T65="",0,IF(ABS(Model!T65-Scratch!T65)&lt;1,1,0))</f>
        <v>1</v>
      </c>
      <c r="U135" s="99">
        <f>IF(Model!U65="",0,IF(ABS(Model!U65-Scratch!U65)&lt;1,1,0))</f>
        <v>1</v>
      </c>
      <c r="V135" s="99">
        <f>IF(Model!V65="",0,IF(ABS(Model!V65-Scratch!V65)&lt;1,1,0))</f>
        <v>1</v>
      </c>
      <c r="W135" s="129" t="s">
        <v>591</v>
      </c>
      <c r="X135" s="99">
        <f>IF(Model!X65="",0,IF(ABS(Model!X65-Scratch!X65)&lt;1,1,0))</f>
        <v>1</v>
      </c>
      <c r="Y135" s="99">
        <f>IF(Model!Y65="",0,IF(ABS(Model!Y65-Scratch!Y65)&lt;1,1,0))</f>
        <v>1</v>
      </c>
      <c r="Z135" s="99">
        <f>IF(Model!Z65="",0,IF(ABS(Model!Z65-Scratch!Z65)&lt;1,1,0))</f>
        <v>1</v>
      </c>
      <c r="AA135" s="99">
        <f>IF(Model!AA65="",0,IF(ABS(Model!AA65-Scratch!AA65)&lt;1,1,0))</f>
        <v>1</v>
      </c>
      <c r="AB135" s="99">
        <f>IF(Model!AB65="",0,IF(ABS(Model!AB65-Scratch!AB65)&lt;1,1,0))</f>
        <v>1</v>
      </c>
      <c r="AC135" s="129" t="s">
        <v>591</v>
      </c>
      <c r="AD135" s="129" t="s">
        <v>591</v>
      </c>
      <c r="AE135" s="99">
        <f>IF(Model!AE65="",0,IF(ABS(Model!AE65-Scratch!AE65)&lt;1,1,0))</f>
        <v>1</v>
      </c>
      <c r="AF135" s="99">
        <f>IF(Model!AF65="",0,IF(ABS(Model!AF65-Scratch!AF65)&lt;1,1,0))</f>
        <v>1</v>
      </c>
      <c r="AG135" s="99">
        <f>IF(Model!AG65="",0,IF(ABS(Model!AG65-Scratch!AG65)&lt;1,1,0))</f>
        <v>1</v>
      </c>
      <c r="AH135" s="99">
        <f>IF(Model!AH65="",0,IF(ABS(Model!AH65-Scratch!AH65)&lt;1,1,0))</f>
        <v>1</v>
      </c>
      <c r="AI135" s="99">
        <f>IF(Model!AI65="",0,IF(ABS(Model!AI65-Scratch!AI65)&lt;1,1,0))</f>
        <v>1</v>
      </c>
      <c r="AJ135" s="99">
        <f>IF(Model!AJ65="",0,IF(ABS(Model!AJ65-Scratch!AJ65)&lt;1,1,0))</f>
        <v>1</v>
      </c>
      <c r="AK135" s="99">
        <f>IF(Model!AK65="",0,IF(ABS(Model!AK65-Scratch!AK65)&lt;1,1,0))</f>
        <v>1</v>
      </c>
      <c r="AL135" s="99">
        <f>IF(Model!AL65="",0,IF(ABS(Model!AL65-Scratch!AL65)&lt;1,1,0))</f>
        <v>1</v>
      </c>
      <c r="AM135" s="99">
        <f>IF(Model!AM65="",0,IF(ABS(Model!AM65-Scratch!AM65)&lt;1,1,0))</f>
        <v>1</v>
      </c>
      <c r="AN135" s="99">
        <f>IF(Model!AN65="",0,IF(ABS(Model!AN65-Scratch!AN65)&lt;1,1,0))</f>
        <v>1</v>
      </c>
      <c r="AO135" s="99">
        <f>IF(Model!AO65="",0,IF(ABS(Model!AO65-Scratch!AO65)&lt;1,1,0))</f>
        <v>1</v>
      </c>
      <c r="AP135" s="99">
        <f>IF(Model!AP65="",0,IF(ABS(Model!AP65-Scratch!AP65)&lt;1,1,0))</f>
        <v>1</v>
      </c>
      <c r="AQ135" s="99">
        <f>IF(Model!AQ65="",0,IF(ABS(Model!AQ65-Scratch!AQ65)&lt;1,1,0))</f>
        <v>1</v>
      </c>
      <c r="AR135" s="99">
        <f>IF(Model!AR65="",0,IF(ABS(Model!AR65-Scratch!AR65)&lt;1,1,0))</f>
        <v>1</v>
      </c>
      <c r="AS135" s="99">
        <f>IF(Model!AS65="",0,IF(ABS(Model!AS65-Scratch!AS65)&lt;1,1,0))</f>
        <v>1</v>
      </c>
      <c r="AT135" s="99">
        <f>IF(Model!AT65="",0,IF(ABS(Model!AT65-Scratch!AT65)&lt;1,1,0))</f>
        <v>1</v>
      </c>
      <c r="AU135" s="99">
        <f>IF(Model!AU65="",0,IF(ABS(Model!AU65-Scratch!AU65)&lt;1,1,0))</f>
        <v>1</v>
      </c>
      <c r="AV135" s="99">
        <f>IF(Model!AV65="",0,IF(ABS(Model!AV65-Scratch!AV65)&lt;1,1,0))</f>
        <v>1</v>
      </c>
      <c r="AW135" s="99">
        <f>IF(Model!AW65="",0,IF(ABS(Model!AW65-Scratch!AW65)&lt;1,1,0))</f>
        <v>1</v>
      </c>
      <c r="AX135" s="99">
        <f>IF(Model!AX65="",0,IF(ABS(Model!AX65-Scratch!AX65)&lt;1,1,0))</f>
        <v>1</v>
      </c>
      <c r="AY135" s="99">
        <f>IF(Model!AY65="",0,IF(ABS(Model!AY65-Scratch!AY65)&lt;1,1,0))</f>
        <v>1</v>
      </c>
      <c r="AZ135" s="99">
        <f>IF(Model!AZ65="",0,IF(ABS(Model!AZ65-Scratch!AZ65)&lt;1,1,0))</f>
        <v>1</v>
      </c>
      <c r="BA135" s="99">
        <f>IF(Model!BA65="",0,IF(ABS(Model!BA65-Scratch!BA65)&lt;1,1,0))</f>
        <v>1</v>
      </c>
      <c r="BB135" s="99">
        <f>IF(Model!BB65="",0,IF(ABS(Model!BB65-Scratch!BB65)&lt;1,1,0))</f>
        <v>1</v>
      </c>
      <c r="BC135" s="99">
        <f>IF(Model!BC65="",0,IF(ABS(Model!BC65-Scratch!BC65)&lt;1,1,0))</f>
        <v>1</v>
      </c>
      <c r="BD135" s="99">
        <f>IF(Model!BD65="",0,IF(ABS(Model!BD65-Scratch!BD65)&lt;1,1,0))</f>
        <v>0</v>
      </c>
      <c r="BE135" s="99">
        <f>IF(Model!BE65="",0,IF(ABS(Model!BE65-Scratch!BE65)&lt;1,1,0))</f>
        <v>1</v>
      </c>
      <c r="BF135" s="129" t="s">
        <v>591</v>
      </c>
      <c r="BG135" s="129" t="s">
        <v>591</v>
      </c>
      <c r="BH135" s="99">
        <f>IF(Model!BH65="",0,IF(ABS(Model!BH65-Scratch!BH65)&lt;1,1,0))</f>
        <v>1</v>
      </c>
      <c r="BI135" s="99">
        <f>IF(Model!BI65="",0,IF(ABS(Model!BI65-Scratch!BI65)&lt;1,1,0))</f>
        <v>1</v>
      </c>
      <c r="BJ135" s="99">
        <f>IF(Model!BJ65="",0,IF(ABS(Model!BJ65-Scratch!BJ65)&lt;1,1,0))</f>
        <v>1</v>
      </c>
      <c r="BK135" s="99">
        <f>IF(Model!BK65="",0,IF(ABS(Model!BK65-Scratch!BK65)&lt;1,1,0))</f>
        <v>1</v>
      </c>
      <c r="BL135" s="99">
        <f>IF(Model!BL65="",0,IF(ABS(Model!BL65-Scratch!BL65)&lt;1,1,0))</f>
        <v>1</v>
      </c>
      <c r="BM135" s="99">
        <f>IF(Model!BM65="",0,IF(ABS(Model!BM65-Scratch!BM65)&lt;1,1,0))</f>
        <v>1</v>
      </c>
      <c r="BN135" s="99">
        <f>IF(Model!BN65="",0,IF(ABS(Model!BN65-Scratch!BN65)&lt;1,1,0))</f>
        <v>1</v>
      </c>
      <c r="BO135" s="99">
        <f>IF(Model!BO65="",0,IF(ABS(Model!BO65-Scratch!BO65)&lt;1,1,0))</f>
        <v>1</v>
      </c>
      <c r="BP135" s="99">
        <f>IF(Model!BP65="",0,IF(ABS(Model!BP65-Scratch!BP65)&lt;1,1,0))</f>
        <v>1</v>
      </c>
      <c r="BQ135" s="99">
        <f>IF(Model!BQ65="",0,IF(ABS(Model!BQ65-Scratch!BQ65)&lt;1,1,0))</f>
        <v>1</v>
      </c>
      <c r="BR135" s="99">
        <f>IF(Model!BR65="",0,IF(ABS(Model!BR65-Scratch!BR65)&lt;1,1,0))</f>
        <v>1</v>
      </c>
      <c r="BS135" s="99">
        <f>IF(Model!BS65="",0,IF(ABS(Model!BS65-Scratch!BS65)&lt;1,1,0))</f>
        <v>1</v>
      </c>
      <c r="BT135" s="99">
        <f>IF(Model!BT65="",0,IF(ABS(Model!BT65-Scratch!BT65)&lt;1,1,0))</f>
        <v>1</v>
      </c>
      <c r="BU135" s="99">
        <f>IF(Model!BU65="",0,IF(ABS(Model!BU65-Scratch!BU65)&lt;1,1,0))</f>
        <v>1</v>
      </c>
      <c r="BV135" s="99">
        <f>IF(Model!BV65="",0,IF(ABS(Model!BV65-Scratch!BV65)&lt;1,1,0))</f>
        <v>1</v>
      </c>
      <c r="BW135" s="99">
        <f>IF(Model!BW65="",0,IF(ABS(Model!BW65-Scratch!BW65)&lt;1,1,0))</f>
        <v>1</v>
      </c>
      <c r="BX135" s="99">
        <f>IF(Model!BX65="",0,IF(ABS(Model!BX65-Scratch!BX65)&lt;1,1,0))</f>
        <v>1</v>
      </c>
      <c r="BY135" s="99">
        <f>IF(Model!BY65="",0,IF(ABS(Model!BY65-Scratch!BY65)&lt;1,1,0))</f>
        <v>1</v>
      </c>
      <c r="BZ135" s="99">
        <f>IF(Model!BZ65="",0,IF(ABS(Model!BZ65-Scratch!BZ65)&lt;1,1,0))</f>
        <v>1</v>
      </c>
      <c r="CA135" s="99">
        <f>IF(Model!CA65="",0,IF(ABS(Model!CA65-Scratch!CA65)&lt;1,1,0))</f>
        <v>1</v>
      </c>
      <c r="CB135" s="99">
        <f>IF(Model!CB65="",0,IF(ABS(Model!CB65-Scratch!CB65)&lt;1,1,0))</f>
        <v>1</v>
      </c>
      <c r="CC135" s="99">
        <f>IF(Model!CC65="",0,IF(ABS(Model!CC65-Scratch!CC65)&lt;1,1,0))</f>
        <v>1</v>
      </c>
      <c r="CD135" s="99">
        <f>IF(Model!CD65="",0,IF(ABS(Model!CD65-Scratch!CD65)&lt;1,1,0))</f>
        <v>1</v>
      </c>
      <c r="CE135" s="99">
        <f>IF(Model!CE65="",0,IF(ABS(Model!CE65-Scratch!CE65)&lt;1,1,0))</f>
        <v>1</v>
      </c>
      <c r="CF135" s="99">
        <f>IF(Model!CF65="",0,IF(ABS(Model!CF65-Scratch!CF65)&lt;1,1,0))</f>
        <v>1</v>
      </c>
      <c r="CG135" s="129" t="s">
        <v>591</v>
      </c>
      <c r="CH135" s="129" t="s">
        <v>591</v>
      </c>
      <c r="CI135" s="99">
        <f>IF(Model!CI65="",0,IF(ABS(Model!CI65-Scratch!CI65)&lt;1,1,0))</f>
        <v>1</v>
      </c>
      <c r="CJ135" s="99">
        <f>IF(Model!CJ65="",0,IF(ABS(Model!CJ65-Scratch!CJ65)&lt;1,1,0))</f>
        <v>1</v>
      </c>
      <c r="CK135" s="99">
        <f>IF(Model!CK65="",0,IF(ABS(Model!CK65-Scratch!CK65)&lt;1,1,0))</f>
        <v>1</v>
      </c>
      <c r="CL135" s="99">
        <f>IF(Model!CL65="",0,IF(ABS(Model!CL65-Scratch!CL65)&lt;1,1,0))</f>
        <v>1</v>
      </c>
      <c r="CM135" s="99">
        <f>IF(Model!CM65="",0,IF(ABS(Model!CM65-Scratch!CM65)&lt;1,1,0))</f>
        <v>1</v>
      </c>
      <c r="CN135" s="99">
        <f>IF(Model!CN65="",0,IF(ABS(Model!CN65-Scratch!CN65)&lt;1,1,0))</f>
        <v>1</v>
      </c>
      <c r="CO135" s="99">
        <f>IF(Model!CO65="",0,IF(ABS(Model!CO65-Scratch!CO65)&lt;1,1,0))</f>
        <v>1</v>
      </c>
      <c r="CP135" s="99">
        <f>IF(Model!CP65="",0,IF(ABS(Model!CP65-Scratch!CP65)&lt;1,1,0))</f>
        <v>1</v>
      </c>
      <c r="CQ135" s="99">
        <f>IF(Model!CQ65="",0,IF(ABS(Model!CQ65-Scratch!CQ65)&lt;1,1,0))</f>
        <v>1</v>
      </c>
      <c r="CR135" s="99">
        <f>IF(Model!CR65="",0,IF(ABS(Model!CR65-Scratch!CR65)&lt;1,1,0))</f>
        <v>1</v>
      </c>
      <c r="CS135" s="99">
        <f>IF(Model!CS65="",0,IF(ABS(Model!CS65-Scratch!CS65)&lt;1,1,0))</f>
        <v>1</v>
      </c>
      <c r="CT135" s="99">
        <f>IF(Model!CT65="",0,IF(ABS(Model!CT65-Scratch!CT65)&lt;1,1,0))</f>
        <v>1</v>
      </c>
      <c r="CU135" s="99">
        <f>IF(Model!CU65="",0,IF(ABS(Model!CU65-Scratch!CU65)&lt;1,1,0))</f>
        <v>1</v>
      </c>
      <c r="CV135" s="99">
        <f>IF(Model!CV65="",0,IF(ABS(Model!CV65-Scratch!CV65)&lt;1,1,0))</f>
        <v>1</v>
      </c>
      <c r="CW135" s="99">
        <f>IF(Model!CW65="",0,IF(ABS(Model!CW65-Scratch!CW65)&lt;1,1,0))</f>
        <v>1</v>
      </c>
      <c r="CX135" s="99">
        <f>IF(Model!CX65="",0,IF(ABS(Model!CX65-Scratch!CX65)&lt;1,1,0))</f>
        <v>1</v>
      </c>
      <c r="CY135" s="99">
        <f>IF(Model!CY65="",0,IF(ABS(Model!CY65-Scratch!CY65)&lt;1,1,0))</f>
        <v>1</v>
      </c>
      <c r="CZ135" s="99">
        <f>IF(Model!CZ65="",0,IF(ABS(Model!CZ65-Scratch!CZ65)&lt;1,1,0))</f>
        <v>1</v>
      </c>
      <c r="DA135" s="99">
        <f>IF(Model!DA65="",0,IF(ABS(Model!DA65-Scratch!DA65)&lt;1,1,0))</f>
        <v>1</v>
      </c>
      <c r="DB135" s="99">
        <f>IF(Model!DB65="",0,IF(ABS(Model!DB65-Scratch!DB65)&lt;1,1,0))</f>
        <v>1</v>
      </c>
      <c r="DC135" s="99">
        <f>IF(Model!DC65="",0,IF(ABS(Model!DC65-Scratch!DC65)&lt;1,1,0))</f>
        <v>1</v>
      </c>
      <c r="DD135" s="99">
        <f>IF(Model!DD65="",0,IF(ABS(Model!DD65-Scratch!DD65)&lt;1,1,0))</f>
        <v>1</v>
      </c>
      <c r="DE135" s="99">
        <f>IF(Model!DE65="",0,IF(ABS(Model!DE65-Scratch!DE65)&lt;1,1,0))</f>
        <v>1</v>
      </c>
      <c r="DF135" s="99">
        <f>IF(Model!DF65="",0,IF(ABS(Model!DF65-Scratch!DF65)&lt;1,1,0))</f>
        <v>1</v>
      </c>
      <c r="DG135" s="99">
        <f>IF(Model!DG65="",0,IF(ABS(Model!DG65-Scratch!DG65)&lt;1,1,0))</f>
        <v>1</v>
      </c>
      <c r="DH135" s="129" t="s">
        <v>591</v>
      </c>
      <c r="DI135" s="129" t="s">
        <v>591</v>
      </c>
      <c r="DJ135" s="99">
        <f>IF(Model!DJ65="",0,IF(ABS(Model!DJ65-Scratch!DJ65)&lt;1,1,0))</f>
        <v>1</v>
      </c>
      <c r="DK135" s="99">
        <f>IF(Model!DK65="",0,IF(ABS(Model!DK65-Scratch!DK65)&lt;1,1,0))</f>
        <v>1</v>
      </c>
      <c r="DL135" s="99">
        <f>IF(Model!DL65="",0,IF(ABS(Model!DL65-Scratch!DL65)&lt;1,1,0))</f>
        <v>1</v>
      </c>
      <c r="DM135" s="99">
        <f>IF(Model!DM65="",0,IF(ABS(Model!DM65-Scratch!DM65)&lt;1,1,0))</f>
        <v>1</v>
      </c>
      <c r="DN135" s="99">
        <f>IF(Model!DN65="",0,IF(ABS(Model!DN65-Scratch!DN65)&lt;1,1,0))</f>
        <v>1</v>
      </c>
      <c r="DO135" s="99">
        <f>IF(Model!DO65="",0,IF(ABS(Model!DO65-Scratch!DO65)&lt;1,1,0))</f>
        <v>1</v>
      </c>
      <c r="DP135" s="99">
        <f>IF(Model!DP65="",0,IF(ABS(Model!DP65-Scratch!DP65)&lt;1,1,0))</f>
        <v>1</v>
      </c>
      <c r="DQ135" s="99">
        <f>IF(Model!DQ65="",0,IF(ABS(Model!DQ65-Scratch!DQ65)&lt;1,1,0))</f>
        <v>1</v>
      </c>
      <c r="DR135" s="99">
        <f>IF(Model!DR65="",0,IF(ABS(Model!DR65-Scratch!DR65)&lt;1,1,0))</f>
        <v>1</v>
      </c>
      <c r="DS135" s="99">
        <f>IF(Model!DS65="",0,IF(ABS(Model!DS65-Scratch!DS65)&lt;1,1,0))</f>
        <v>1</v>
      </c>
      <c r="DT135" s="99">
        <f>IF(Model!DT65="",0,IF(ABS(Model!DT65-Scratch!DT65)&lt;1,1,0))</f>
        <v>1</v>
      </c>
      <c r="DU135" s="99">
        <f>IF(Model!DU65="",0,IF(ABS(Model!DU65-Scratch!DU65)&lt;1,1,0))</f>
        <v>1</v>
      </c>
      <c r="DV135" s="99">
        <f>IF(Model!DV65="",0,IF(ABS(Model!DV65-Scratch!DV65)&lt;1,1,0))</f>
        <v>1</v>
      </c>
      <c r="DW135" s="99">
        <f>IF(Model!DW65="",0,IF(ABS(Model!DW65-Scratch!DW65)&lt;1,1,0))</f>
        <v>1</v>
      </c>
      <c r="DX135" s="99">
        <f>IF(Model!DX65="",0,IF(ABS(Model!DX65-Scratch!DX65)&lt;1,1,0))</f>
        <v>1</v>
      </c>
      <c r="DY135" s="99">
        <f>IF(Model!DY65="",0,IF(ABS(Model!DY65-Scratch!DY65)&lt;1,1,0))</f>
        <v>1</v>
      </c>
      <c r="DZ135" s="99">
        <f>IF(Model!DZ65="",0,IF(ABS(Model!DZ65-Scratch!DZ65)&lt;1,1,0))</f>
        <v>1</v>
      </c>
      <c r="EA135" s="99">
        <f>IF(Model!EA65="",0,IF(ABS(Model!EA65-Scratch!EA65)&lt;1,1,0))</f>
        <v>1</v>
      </c>
      <c r="EB135" s="99">
        <f>IF(Model!EB65="",0,IF(ABS(Model!EB65-Scratch!EB65)&lt;1,1,0))</f>
        <v>1</v>
      </c>
      <c r="EC135" s="99">
        <f>IF(Model!EC65="",0,IF(ABS(Model!EC65-Scratch!EC65)&lt;1,1,0))</f>
        <v>1</v>
      </c>
      <c r="ED135" s="99">
        <f>IF(Model!ED65="",0,IF(ABS(Model!ED65-Scratch!ED65)&lt;1,1,0))</f>
        <v>1</v>
      </c>
      <c r="EE135" s="99">
        <f>IF(Model!EE65="",0,IF(ABS(Model!EE65-Scratch!EE65)&lt;1,1,0))</f>
        <v>1</v>
      </c>
      <c r="EF135" s="99">
        <f>IF(Model!EF65="",0,IF(ABS(Model!EF65-Scratch!EF65)&lt;1,1,0))</f>
        <v>1</v>
      </c>
      <c r="EG135" s="99">
        <f>IF(Model!EG65="",0,IF(ABS(Model!EG65-Scratch!EG65)&lt;1,1,0))</f>
        <v>1</v>
      </c>
      <c r="EH135" s="99">
        <f>IF(Model!EH65="",0,IF(ABS(Model!EH65-Scratch!EH65)&lt;1,1,0))</f>
        <v>1</v>
      </c>
      <c r="EI135" s="129" t="s">
        <v>591</v>
      </c>
      <c r="EJ135" s="129" t="s">
        <v>591</v>
      </c>
      <c r="EK135" s="99"/>
      <c r="EL135" s="99"/>
      <c r="EM135" s="99"/>
      <c r="EN135" s="99"/>
      <c r="EO135" s="99"/>
      <c r="EP135" s="99"/>
      <c r="EQ135" s="99"/>
      <c r="ER135" s="99"/>
      <c r="ES135" s="99"/>
      <c r="ET135" s="99"/>
      <c r="EU135" s="99"/>
      <c r="EV135" s="99"/>
      <c r="EW135" s="99"/>
      <c r="EX135" s="99"/>
      <c r="EY135" s="99"/>
      <c r="EZ135" s="99"/>
      <c r="FA135" s="99"/>
      <c r="FB135" s="99"/>
      <c r="FC135" s="99"/>
      <c r="FD135" s="99"/>
      <c r="FE135" s="99"/>
      <c r="FF135" s="99"/>
      <c r="FG135" s="99"/>
      <c r="FH135" s="99"/>
      <c r="FI135" s="99"/>
    </row>
    <row r="136" spans="2:165">
      <c r="B136" s="99">
        <f>IF(Model!B66="",0,IF(ABS(Model!B66-Scratch!B66)&lt;1,1,0))</f>
        <v>1</v>
      </c>
      <c r="C136" s="99">
        <f ca="1">IF(Model!C66="",0,IF(ABS(Model!C66-Scratch!C66)&lt;1,1,0))</f>
        <v>1</v>
      </c>
      <c r="D136" s="129" t="s">
        <v>591</v>
      </c>
      <c r="E136" s="99">
        <f>IF(Model!E66="",0,IF(ABS(Model!E66-Scratch!E66)&lt;1,1,0))</f>
        <v>1</v>
      </c>
      <c r="F136" s="99">
        <f>IF(Model!F66="",0,IF(ABS(Model!F66-Scratch!F66)&lt;1,1,0))</f>
        <v>1</v>
      </c>
      <c r="G136" s="99">
        <f>IF(Model!G66="",0,IF(ABS(Model!G66-Scratch!G66)&lt;1,1,0))</f>
        <v>1</v>
      </c>
      <c r="H136" s="99">
        <f>IF(Model!H66="",0,IF(ABS(Model!H66-Scratch!H66)&lt;1,1,0))</f>
        <v>1</v>
      </c>
      <c r="I136" s="99">
        <f>IF(Model!I66=Scratch!I66,1,0)</f>
        <v>1</v>
      </c>
      <c r="J136" s="129" t="s">
        <v>591</v>
      </c>
      <c r="K136" s="99">
        <f>IF(Model!K66="",0,IF(ABS(Model!K66-Scratch!K66)&lt;1,1,0))</f>
        <v>1</v>
      </c>
      <c r="L136" s="99">
        <f>IF(Model!L66=Scratch!L66,1,0)</f>
        <v>1</v>
      </c>
      <c r="M136" s="99">
        <f>IFERROR(IF(Model!M66=Scratch!M66,1,0),0)</f>
        <v>1</v>
      </c>
      <c r="N136" s="99">
        <f>IFERROR(IF(Model!N66=Scratch!N66,1,0),0)</f>
        <v>1</v>
      </c>
      <c r="O136" s="99">
        <f>IFERROR(IF(Model!O66=Scratch!O66,1,0),0)</f>
        <v>1</v>
      </c>
      <c r="P136" s="99">
        <f>IFERROR(IF(Model!P66=Scratch!P66,1,0),0)</f>
        <v>1</v>
      </c>
      <c r="Q136" s="129" t="s">
        <v>591</v>
      </c>
      <c r="R136" s="99">
        <f>IF(Model!R66="",0,IF(ABS(Model!R66-Scratch!R66)&lt;1,1,0))</f>
        <v>1</v>
      </c>
      <c r="S136" s="99">
        <f>IF(Model!S66="",0,IF(ABS(Model!S66-Scratch!S66)&lt;1,1,0))</f>
        <v>1</v>
      </c>
      <c r="T136" s="99">
        <f>IF(Model!T66="",0,IF(ABS(Model!T66-Scratch!T66)&lt;1,1,0))</f>
        <v>1</v>
      </c>
      <c r="U136" s="99">
        <f>IF(Model!U66="",0,IF(ABS(Model!U66-Scratch!U66)&lt;1,1,0))</f>
        <v>1</v>
      </c>
      <c r="V136" s="99">
        <f>IF(Model!V66="",0,IF(ABS(Model!V66-Scratch!V66)&lt;1,1,0))</f>
        <v>1</v>
      </c>
      <c r="W136" s="129" t="s">
        <v>591</v>
      </c>
      <c r="X136" s="99">
        <f>IF(Model!X66="",0,IF(ABS(Model!X66-Scratch!X66)&lt;1,1,0))</f>
        <v>1</v>
      </c>
      <c r="Y136" s="99">
        <f>IF(Model!Y66="",0,IF(ABS(Model!Y66-Scratch!Y66)&lt;1,1,0))</f>
        <v>1</v>
      </c>
      <c r="Z136" s="99">
        <f>IF(Model!Z66="",0,IF(ABS(Model!Z66-Scratch!Z66)&lt;1,1,0))</f>
        <v>1</v>
      </c>
      <c r="AA136" s="99">
        <f>IF(Model!AA66="",0,IF(ABS(Model!AA66-Scratch!AA66)&lt;1,1,0))</f>
        <v>1</v>
      </c>
      <c r="AB136" s="99">
        <f>IF(Model!AB66="",0,IF(ABS(Model!AB66-Scratch!AB66)&lt;1,1,0))</f>
        <v>1</v>
      </c>
      <c r="AC136" s="129" t="s">
        <v>591</v>
      </c>
      <c r="AD136" s="129" t="s">
        <v>591</v>
      </c>
      <c r="AE136" s="99">
        <f>IF(Model!AE66="",0,IF(ABS(Model!AE66-Scratch!AE66)&lt;1,1,0))</f>
        <v>1</v>
      </c>
      <c r="AF136" s="99">
        <f>IF(Model!AF66="",0,IF(ABS(Model!AF66-Scratch!AF66)&lt;1,1,0))</f>
        <v>1</v>
      </c>
      <c r="AG136" s="99">
        <f>IF(Model!AG66="",0,IF(ABS(Model!AG66-Scratch!AG66)&lt;1,1,0))</f>
        <v>1</v>
      </c>
      <c r="AH136" s="99">
        <f>IF(Model!AH66="",0,IF(ABS(Model!AH66-Scratch!AH66)&lt;1,1,0))</f>
        <v>1</v>
      </c>
      <c r="AI136" s="99">
        <f>IF(Model!AI66="",0,IF(ABS(Model!AI66-Scratch!AI66)&lt;1,1,0))</f>
        <v>1</v>
      </c>
      <c r="AJ136" s="99">
        <f>IF(Model!AJ66="",0,IF(ABS(Model!AJ66-Scratch!AJ66)&lt;1,1,0))</f>
        <v>1</v>
      </c>
      <c r="AK136" s="99">
        <f>IF(Model!AK66="",0,IF(ABS(Model!AK66-Scratch!AK66)&lt;1,1,0))</f>
        <v>1</v>
      </c>
      <c r="AL136" s="99">
        <f>IF(Model!AL66="",0,IF(ABS(Model!AL66-Scratch!AL66)&lt;1,1,0))</f>
        <v>1</v>
      </c>
      <c r="AM136" s="99">
        <f>IF(Model!AM66="",0,IF(ABS(Model!AM66-Scratch!AM66)&lt;1,1,0))</f>
        <v>1</v>
      </c>
      <c r="AN136" s="99">
        <f>IF(Model!AN66="",0,IF(ABS(Model!AN66-Scratch!AN66)&lt;1,1,0))</f>
        <v>1</v>
      </c>
      <c r="AO136" s="99">
        <f>IF(Model!AO66="",0,IF(ABS(Model!AO66-Scratch!AO66)&lt;1,1,0))</f>
        <v>1</v>
      </c>
      <c r="AP136" s="99">
        <f>IF(Model!AP66="",0,IF(ABS(Model!AP66-Scratch!AP66)&lt;1,1,0))</f>
        <v>1</v>
      </c>
      <c r="AQ136" s="99">
        <f>IF(Model!AQ66="",0,IF(ABS(Model!AQ66-Scratch!AQ66)&lt;1,1,0))</f>
        <v>1</v>
      </c>
      <c r="AR136" s="99">
        <f>IF(Model!AR66="",0,IF(ABS(Model!AR66-Scratch!AR66)&lt;1,1,0))</f>
        <v>1</v>
      </c>
      <c r="AS136" s="99">
        <f>IF(Model!AS66="",0,IF(ABS(Model!AS66-Scratch!AS66)&lt;1,1,0))</f>
        <v>1</v>
      </c>
      <c r="AT136" s="99">
        <f>IF(Model!AT66="",0,IF(ABS(Model!AT66-Scratch!AT66)&lt;1,1,0))</f>
        <v>1</v>
      </c>
      <c r="AU136" s="99">
        <f>IF(Model!AU66="",0,IF(ABS(Model!AU66-Scratch!AU66)&lt;1,1,0))</f>
        <v>1</v>
      </c>
      <c r="AV136" s="99">
        <f>IF(Model!AV66="",0,IF(ABS(Model!AV66-Scratch!AV66)&lt;1,1,0))</f>
        <v>1</v>
      </c>
      <c r="AW136" s="99">
        <f>IF(Model!AW66="",0,IF(ABS(Model!AW66-Scratch!AW66)&lt;1,1,0))</f>
        <v>1</v>
      </c>
      <c r="AX136" s="99">
        <f>IF(Model!AX66="",0,IF(ABS(Model!AX66-Scratch!AX66)&lt;1,1,0))</f>
        <v>1</v>
      </c>
      <c r="AY136" s="99">
        <f>IF(Model!AY66="",0,IF(ABS(Model!AY66-Scratch!AY66)&lt;1,1,0))</f>
        <v>1</v>
      </c>
      <c r="AZ136" s="99">
        <f>IF(Model!AZ66="",0,IF(ABS(Model!AZ66-Scratch!AZ66)&lt;1,1,0))</f>
        <v>1</v>
      </c>
      <c r="BA136" s="99">
        <f>IF(Model!BA66="",0,IF(ABS(Model!BA66-Scratch!BA66)&lt;1,1,0))</f>
        <v>1</v>
      </c>
      <c r="BB136" s="99">
        <f>IF(Model!BB66="",0,IF(ABS(Model!BB66-Scratch!BB66)&lt;1,1,0))</f>
        <v>1</v>
      </c>
      <c r="BC136" s="99">
        <f>IF(Model!BC66="",0,IF(ABS(Model!BC66-Scratch!BC66)&lt;1,1,0))</f>
        <v>1</v>
      </c>
      <c r="BD136" s="99">
        <f>IF(Model!BD66="",0,IF(ABS(Model!BD66-Scratch!BD66)&lt;1,1,0))</f>
        <v>0</v>
      </c>
      <c r="BE136" s="99">
        <f>IF(Model!BE66="",0,IF(ABS(Model!BE66-Scratch!BE66)&lt;1,1,0))</f>
        <v>1</v>
      </c>
      <c r="BF136" s="129" t="s">
        <v>591</v>
      </c>
      <c r="BG136" s="129" t="s">
        <v>591</v>
      </c>
      <c r="BH136" s="99">
        <f>IF(Model!BH66="",0,IF(ABS(Model!BH66-Scratch!BH66)&lt;1,1,0))</f>
        <v>1</v>
      </c>
      <c r="BI136" s="99">
        <f>IF(Model!BI66="",0,IF(ABS(Model!BI66-Scratch!BI66)&lt;1,1,0))</f>
        <v>1</v>
      </c>
      <c r="BJ136" s="99">
        <f>IF(Model!BJ66="",0,IF(ABS(Model!BJ66-Scratch!BJ66)&lt;1,1,0))</f>
        <v>1</v>
      </c>
      <c r="BK136" s="99">
        <f>IF(Model!BK66="",0,IF(ABS(Model!BK66-Scratch!BK66)&lt;1,1,0))</f>
        <v>1</v>
      </c>
      <c r="BL136" s="99">
        <f>IF(Model!BL66="",0,IF(ABS(Model!BL66-Scratch!BL66)&lt;1,1,0))</f>
        <v>1</v>
      </c>
      <c r="BM136" s="99">
        <f>IF(Model!BM66="",0,IF(ABS(Model!BM66-Scratch!BM66)&lt;1,1,0))</f>
        <v>1</v>
      </c>
      <c r="BN136" s="99">
        <f>IF(Model!BN66="",0,IF(ABS(Model!BN66-Scratch!BN66)&lt;1,1,0))</f>
        <v>1</v>
      </c>
      <c r="BO136" s="99">
        <f>IF(Model!BO66="",0,IF(ABS(Model!BO66-Scratch!BO66)&lt;1,1,0))</f>
        <v>1</v>
      </c>
      <c r="BP136" s="99">
        <f>IF(Model!BP66="",0,IF(ABS(Model!BP66-Scratch!BP66)&lt;1,1,0))</f>
        <v>1</v>
      </c>
      <c r="BQ136" s="99">
        <f>IF(Model!BQ66="",0,IF(ABS(Model!BQ66-Scratch!BQ66)&lt;1,1,0))</f>
        <v>1</v>
      </c>
      <c r="BR136" s="99">
        <f>IF(Model!BR66="",0,IF(ABS(Model!BR66-Scratch!BR66)&lt;1,1,0))</f>
        <v>1</v>
      </c>
      <c r="BS136" s="99">
        <f>IF(Model!BS66="",0,IF(ABS(Model!BS66-Scratch!BS66)&lt;1,1,0))</f>
        <v>1</v>
      </c>
      <c r="BT136" s="99">
        <f>IF(Model!BT66="",0,IF(ABS(Model!BT66-Scratch!BT66)&lt;1,1,0))</f>
        <v>1</v>
      </c>
      <c r="BU136" s="99">
        <f>IF(Model!BU66="",0,IF(ABS(Model!BU66-Scratch!BU66)&lt;1,1,0))</f>
        <v>1</v>
      </c>
      <c r="BV136" s="99">
        <f>IF(Model!BV66="",0,IF(ABS(Model!BV66-Scratch!BV66)&lt;1,1,0))</f>
        <v>1</v>
      </c>
      <c r="BW136" s="99">
        <f>IF(Model!BW66="",0,IF(ABS(Model!BW66-Scratch!BW66)&lt;1,1,0))</f>
        <v>1</v>
      </c>
      <c r="BX136" s="99">
        <f>IF(Model!BX66="",0,IF(ABS(Model!BX66-Scratch!BX66)&lt;1,1,0))</f>
        <v>1</v>
      </c>
      <c r="BY136" s="99">
        <f>IF(Model!BY66="",0,IF(ABS(Model!BY66-Scratch!BY66)&lt;1,1,0))</f>
        <v>1</v>
      </c>
      <c r="BZ136" s="99">
        <f>IF(Model!BZ66="",0,IF(ABS(Model!BZ66-Scratch!BZ66)&lt;1,1,0))</f>
        <v>1</v>
      </c>
      <c r="CA136" s="99">
        <f>IF(Model!CA66="",0,IF(ABS(Model!CA66-Scratch!CA66)&lt;1,1,0))</f>
        <v>1</v>
      </c>
      <c r="CB136" s="99">
        <f>IF(Model!CB66="",0,IF(ABS(Model!CB66-Scratch!CB66)&lt;1,1,0))</f>
        <v>1</v>
      </c>
      <c r="CC136" s="99">
        <f>IF(Model!CC66="",0,IF(ABS(Model!CC66-Scratch!CC66)&lt;1,1,0))</f>
        <v>1</v>
      </c>
      <c r="CD136" s="99">
        <f>IF(Model!CD66="",0,IF(ABS(Model!CD66-Scratch!CD66)&lt;1,1,0))</f>
        <v>1</v>
      </c>
      <c r="CE136" s="99">
        <f>IF(Model!CE66="",0,IF(ABS(Model!CE66-Scratch!CE66)&lt;1,1,0))</f>
        <v>1</v>
      </c>
      <c r="CF136" s="99">
        <f>IF(Model!CF66="",0,IF(ABS(Model!CF66-Scratch!CF66)&lt;1,1,0))</f>
        <v>1</v>
      </c>
      <c r="CG136" s="129" t="s">
        <v>591</v>
      </c>
      <c r="CH136" s="129" t="s">
        <v>591</v>
      </c>
      <c r="CI136" s="99">
        <f>IF(Model!CI66="",0,IF(ABS(Model!CI66-Scratch!CI66)&lt;1,1,0))</f>
        <v>1</v>
      </c>
      <c r="CJ136" s="99">
        <f>IF(Model!CJ66="",0,IF(ABS(Model!CJ66-Scratch!CJ66)&lt;1,1,0))</f>
        <v>1</v>
      </c>
      <c r="CK136" s="99">
        <f>IF(Model!CK66="",0,IF(ABS(Model!CK66-Scratch!CK66)&lt;1,1,0))</f>
        <v>1</v>
      </c>
      <c r="CL136" s="99">
        <f>IF(Model!CL66="",0,IF(ABS(Model!CL66-Scratch!CL66)&lt;1,1,0))</f>
        <v>1</v>
      </c>
      <c r="CM136" s="99">
        <f>IF(Model!CM66="",0,IF(ABS(Model!CM66-Scratch!CM66)&lt;1,1,0))</f>
        <v>1</v>
      </c>
      <c r="CN136" s="99">
        <f>IF(Model!CN66="",0,IF(ABS(Model!CN66-Scratch!CN66)&lt;1,1,0))</f>
        <v>1</v>
      </c>
      <c r="CO136" s="99">
        <f>IF(Model!CO66="",0,IF(ABS(Model!CO66-Scratch!CO66)&lt;1,1,0))</f>
        <v>1</v>
      </c>
      <c r="CP136" s="99">
        <f>IF(Model!CP66="",0,IF(ABS(Model!CP66-Scratch!CP66)&lt;1,1,0))</f>
        <v>1</v>
      </c>
      <c r="CQ136" s="99">
        <f>IF(Model!CQ66="",0,IF(ABS(Model!CQ66-Scratch!CQ66)&lt;1,1,0))</f>
        <v>1</v>
      </c>
      <c r="CR136" s="99">
        <f>IF(Model!CR66="",0,IF(ABS(Model!CR66-Scratch!CR66)&lt;1,1,0))</f>
        <v>1</v>
      </c>
      <c r="CS136" s="99">
        <f>IF(Model!CS66="",0,IF(ABS(Model!CS66-Scratch!CS66)&lt;1,1,0))</f>
        <v>1</v>
      </c>
      <c r="CT136" s="99">
        <f>IF(Model!CT66="",0,IF(ABS(Model!CT66-Scratch!CT66)&lt;1,1,0))</f>
        <v>1</v>
      </c>
      <c r="CU136" s="99">
        <f>IF(Model!CU66="",0,IF(ABS(Model!CU66-Scratch!CU66)&lt;1,1,0))</f>
        <v>1</v>
      </c>
      <c r="CV136" s="99">
        <f>IF(Model!CV66="",0,IF(ABS(Model!CV66-Scratch!CV66)&lt;1,1,0))</f>
        <v>1</v>
      </c>
      <c r="CW136" s="99">
        <f>IF(Model!CW66="",0,IF(ABS(Model!CW66-Scratch!CW66)&lt;1,1,0))</f>
        <v>1</v>
      </c>
      <c r="CX136" s="99">
        <f>IF(Model!CX66="",0,IF(ABS(Model!CX66-Scratch!CX66)&lt;1,1,0))</f>
        <v>1</v>
      </c>
      <c r="CY136" s="99">
        <f>IF(Model!CY66="",0,IF(ABS(Model!CY66-Scratch!CY66)&lt;1,1,0))</f>
        <v>1</v>
      </c>
      <c r="CZ136" s="99">
        <f>IF(Model!CZ66="",0,IF(ABS(Model!CZ66-Scratch!CZ66)&lt;1,1,0))</f>
        <v>1</v>
      </c>
      <c r="DA136" s="99">
        <f>IF(Model!DA66="",0,IF(ABS(Model!DA66-Scratch!DA66)&lt;1,1,0))</f>
        <v>1</v>
      </c>
      <c r="DB136" s="99">
        <f>IF(Model!DB66="",0,IF(ABS(Model!DB66-Scratch!DB66)&lt;1,1,0))</f>
        <v>1</v>
      </c>
      <c r="DC136" s="99">
        <f>IF(Model!DC66="",0,IF(ABS(Model!DC66-Scratch!DC66)&lt;1,1,0))</f>
        <v>1</v>
      </c>
      <c r="DD136" s="99">
        <f>IF(Model!DD66="",0,IF(ABS(Model!DD66-Scratch!DD66)&lt;1,1,0))</f>
        <v>1</v>
      </c>
      <c r="DE136" s="99">
        <f>IF(Model!DE66="",0,IF(ABS(Model!DE66-Scratch!DE66)&lt;1,1,0))</f>
        <v>1</v>
      </c>
      <c r="DF136" s="99">
        <f>IF(Model!DF66="",0,IF(ABS(Model!DF66-Scratch!DF66)&lt;1,1,0))</f>
        <v>1</v>
      </c>
      <c r="DG136" s="99">
        <f>IF(Model!DG66="",0,IF(ABS(Model!DG66-Scratch!DG66)&lt;1,1,0))</f>
        <v>1</v>
      </c>
      <c r="DH136" s="129" t="s">
        <v>591</v>
      </c>
      <c r="DI136" s="129" t="s">
        <v>591</v>
      </c>
      <c r="DJ136" s="99">
        <f>IF(Model!DJ66="",0,IF(ABS(Model!DJ66-Scratch!DJ66)&lt;1,1,0))</f>
        <v>1</v>
      </c>
      <c r="DK136" s="99">
        <f>IF(Model!DK66="",0,IF(ABS(Model!DK66-Scratch!DK66)&lt;1,1,0))</f>
        <v>1</v>
      </c>
      <c r="DL136" s="99">
        <f>IF(Model!DL66="",0,IF(ABS(Model!DL66-Scratch!DL66)&lt;1,1,0))</f>
        <v>1</v>
      </c>
      <c r="DM136" s="99">
        <f>IF(Model!DM66="",0,IF(ABS(Model!DM66-Scratch!DM66)&lt;1,1,0))</f>
        <v>1</v>
      </c>
      <c r="DN136" s="99">
        <f>IF(Model!DN66="",0,IF(ABS(Model!DN66-Scratch!DN66)&lt;1,1,0))</f>
        <v>1</v>
      </c>
      <c r="DO136" s="99">
        <f>IF(Model!DO66="",0,IF(ABS(Model!DO66-Scratch!DO66)&lt;1,1,0))</f>
        <v>1</v>
      </c>
      <c r="DP136" s="99">
        <f>IF(Model!DP66="",0,IF(ABS(Model!DP66-Scratch!DP66)&lt;1,1,0))</f>
        <v>1</v>
      </c>
      <c r="DQ136" s="99">
        <f>IF(Model!DQ66="",0,IF(ABS(Model!DQ66-Scratch!DQ66)&lt;1,1,0))</f>
        <v>1</v>
      </c>
      <c r="DR136" s="99">
        <f>IF(Model!DR66="",0,IF(ABS(Model!DR66-Scratch!DR66)&lt;1,1,0))</f>
        <v>1</v>
      </c>
      <c r="DS136" s="99">
        <f>IF(Model!DS66="",0,IF(ABS(Model!DS66-Scratch!DS66)&lt;1,1,0))</f>
        <v>1</v>
      </c>
      <c r="DT136" s="99">
        <f>IF(Model!DT66="",0,IF(ABS(Model!DT66-Scratch!DT66)&lt;1,1,0))</f>
        <v>1</v>
      </c>
      <c r="DU136" s="99">
        <f>IF(Model!DU66="",0,IF(ABS(Model!DU66-Scratch!DU66)&lt;1,1,0))</f>
        <v>1</v>
      </c>
      <c r="DV136" s="99">
        <f>IF(Model!DV66="",0,IF(ABS(Model!DV66-Scratch!DV66)&lt;1,1,0))</f>
        <v>1</v>
      </c>
      <c r="DW136" s="99">
        <f>IF(Model!DW66="",0,IF(ABS(Model!DW66-Scratch!DW66)&lt;1,1,0))</f>
        <v>1</v>
      </c>
      <c r="DX136" s="99">
        <f>IF(Model!DX66="",0,IF(ABS(Model!DX66-Scratch!DX66)&lt;1,1,0))</f>
        <v>1</v>
      </c>
      <c r="DY136" s="99">
        <f>IF(Model!DY66="",0,IF(ABS(Model!DY66-Scratch!DY66)&lt;1,1,0))</f>
        <v>1</v>
      </c>
      <c r="DZ136" s="99">
        <f>IF(Model!DZ66="",0,IF(ABS(Model!DZ66-Scratch!DZ66)&lt;1,1,0))</f>
        <v>1</v>
      </c>
      <c r="EA136" s="99">
        <f>IF(Model!EA66="",0,IF(ABS(Model!EA66-Scratch!EA66)&lt;1,1,0))</f>
        <v>1</v>
      </c>
      <c r="EB136" s="99">
        <f>IF(Model!EB66="",0,IF(ABS(Model!EB66-Scratch!EB66)&lt;1,1,0))</f>
        <v>1</v>
      </c>
      <c r="EC136" s="99">
        <f>IF(Model!EC66="",0,IF(ABS(Model!EC66-Scratch!EC66)&lt;1,1,0))</f>
        <v>1</v>
      </c>
      <c r="ED136" s="99">
        <f>IF(Model!ED66="",0,IF(ABS(Model!ED66-Scratch!ED66)&lt;1,1,0))</f>
        <v>1</v>
      </c>
      <c r="EE136" s="99">
        <f>IF(Model!EE66="",0,IF(ABS(Model!EE66-Scratch!EE66)&lt;1,1,0))</f>
        <v>1</v>
      </c>
      <c r="EF136" s="99">
        <f>IF(Model!EF66="",0,IF(ABS(Model!EF66-Scratch!EF66)&lt;1,1,0))</f>
        <v>1</v>
      </c>
      <c r="EG136" s="99">
        <f>IF(Model!EG66="",0,IF(ABS(Model!EG66-Scratch!EG66)&lt;1,1,0))</f>
        <v>1</v>
      </c>
      <c r="EH136" s="99">
        <f>IF(Model!EH66="",0,IF(ABS(Model!EH66-Scratch!EH66)&lt;1,1,0))</f>
        <v>1</v>
      </c>
      <c r="EI136" s="129" t="s">
        <v>591</v>
      </c>
      <c r="EJ136" s="129" t="s">
        <v>591</v>
      </c>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c r="FH136" s="99"/>
      <c r="FI136" s="99"/>
    </row>
    <row r="137" spans="2:165">
      <c r="B137" s="99">
        <f>IF(Model!B67="",0,IF(ABS(Model!B67-Scratch!B67)&lt;1,1,0))</f>
        <v>1</v>
      </c>
      <c r="C137" s="99">
        <f ca="1">IF(Model!C67="",0,IF(ABS(Model!C67-Scratch!C67)&lt;1,1,0))</f>
        <v>1</v>
      </c>
      <c r="D137" s="129" t="s">
        <v>591</v>
      </c>
      <c r="E137" s="99">
        <f>IF(Model!E67="",0,IF(ABS(Model!E67-Scratch!E67)&lt;1,1,0))</f>
        <v>1</v>
      </c>
      <c r="F137" s="99">
        <f>IF(Model!F67="",0,IF(ABS(Model!F67-Scratch!F67)&lt;1,1,0))</f>
        <v>1</v>
      </c>
      <c r="G137" s="99">
        <f>IF(Model!G67="",0,IF(ABS(Model!G67-Scratch!G67)&lt;1,1,0))</f>
        <v>1</v>
      </c>
      <c r="H137" s="99">
        <f>IF(Model!H67="",0,IF(ABS(Model!H67-Scratch!H67)&lt;1,1,0))</f>
        <v>1</v>
      </c>
      <c r="I137" s="99">
        <f>IF(Model!I67=Scratch!I67,1,0)</f>
        <v>1</v>
      </c>
      <c r="J137" s="129" t="s">
        <v>591</v>
      </c>
      <c r="K137" s="99">
        <f>IF(Model!K67="",0,IF(ABS(Model!K67-Scratch!K67)&lt;1,1,0))</f>
        <v>1</v>
      </c>
      <c r="L137" s="99">
        <f>IF(Model!L67=Scratch!L67,1,0)</f>
        <v>1</v>
      </c>
      <c r="M137" s="99">
        <f>IFERROR(IF(Model!M67=Scratch!M67,1,0),0)</f>
        <v>1</v>
      </c>
      <c r="N137" s="99">
        <f>IFERROR(IF(Model!N67=Scratch!N67,1,0),0)</f>
        <v>1</v>
      </c>
      <c r="O137" s="99">
        <f>IFERROR(IF(Model!O67=Scratch!O67,1,0),0)</f>
        <v>1</v>
      </c>
      <c r="P137" s="99">
        <f>IFERROR(IF(Model!P67=Scratch!P67,1,0),0)</f>
        <v>1</v>
      </c>
      <c r="Q137" s="129" t="s">
        <v>591</v>
      </c>
      <c r="R137" s="99">
        <f>IF(Model!R67="",0,IF(ABS(Model!R67-Scratch!R67)&lt;1,1,0))</f>
        <v>1</v>
      </c>
      <c r="S137" s="99">
        <f>IF(Model!S67="",0,IF(ABS(Model!S67-Scratch!S67)&lt;1,1,0))</f>
        <v>1</v>
      </c>
      <c r="T137" s="99">
        <f>IF(Model!T67="",0,IF(ABS(Model!T67-Scratch!T67)&lt;1,1,0))</f>
        <v>1</v>
      </c>
      <c r="U137" s="99">
        <f>IF(Model!U67="",0,IF(ABS(Model!U67-Scratch!U67)&lt;1,1,0))</f>
        <v>1</v>
      </c>
      <c r="V137" s="99">
        <f>IF(Model!V67="",0,IF(ABS(Model!V67-Scratch!V67)&lt;1,1,0))</f>
        <v>1</v>
      </c>
      <c r="W137" s="129" t="s">
        <v>591</v>
      </c>
      <c r="X137" s="99">
        <f>IF(Model!X67="",0,IF(ABS(Model!X67-Scratch!X67)&lt;1,1,0))</f>
        <v>1</v>
      </c>
      <c r="Y137" s="99">
        <f>IF(Model!Y67="",0,IF(ABS(Model!Y67-Scratch!Y67)&lt;1,1,0))</f>
        <v>1</v>
      </c>
      <c r="Z137" s="99">
        <f>IF(Model!Z67="",0,IF(ABS(Model!Z67-Scratch!Z67)&lt;1,1,0))</f>
        <v>1</v>
      </c>
      <c r="AA137" s="99">
        <f>IF(Model!AA67="",0,IF(ABS(Model!AA67-Scratch!AA67)&lt;1,1,0))</f>
        <v>1</v>
      </c>
      <c r="AB137" s="99">
        <f>IF(Model!AB67="",0,IF(ABS(Model!AB67-Scratch!AB67)&lt;1,1,0))</f>
        <v>1</v>
      </c>
      <c r="AC137" s="129" t="s">
        <v>591</v>
      </c>
      <c r="AD137" s="129" t="s">
        <v>591</v>
      </c>
      <c r="AE137" s="99">
        <f>IF(Model!AE67="",0,IF(ABS(Model!AE67-Scratch!AE67)&lt;1,1,0))</f>
        <v>1</v>
      </c>
      <c r="AF137" s="99">
        <f>IF(Model!AF67="",0,IF(ABS(Model!AF67-Scratch!AF67)&lt;1,1,0))</f>
        <v>1</v>
      </c>
      <c r="AG137" s="99">
        <f>IF(Model!AG67="",0,IF(ABS(Model!AG67-Scratch!AG67)&lt;1,1,0))</f>
        <v>1</v>
      </c>
      <c r="AH137" s="99">
        <f>IF(Model!AH67="",0,IF(ABS(Model!AH67-Scratch!AH67)&lt;1,1,0))</f>
        <v>1</v>
      </c>
      <c r="AI137" s="99">
        <f>IF(Model!AI67="",0,IF(ABS(Model!AI67-Scratch!AI67)&lt;1,1,0))</f>
        <v>1</v>
      </c>
      <c r="AJ137" s="99">
        <f>IF(Model!AJ67="",0,IF(ABS(Model!AJ67-Scratch!AJ67)&lt;1,1,0))</f>
        <v>1</v>
      </c>
      <c r="AK137" s="99">
        <f>IF(Model!AK67="",0,IF(ABS(Model!AK67-Scratch!AK67)&lt;1,1,0))</f>
        <v>1</v>
      </c>
      <c r="AL137" s="99">
        <f>IF(Model!AL67="",0,IF(ABS(Model!AL67-Scratch!AL67)&lt;1,1,0))</f>
        <v>1</v>
      </c>
      <c r="AM137" s="99">
        <f>IF(Model!AM67="",0,IF(ABS(Model!AM67-Scratch!AM67)&lt;1,1,0))</f>
        <v>1</v>
      </c>
      <c r="AN137" s="99">
        <f>IF(Model!AN67="",0,IF(ABS(Model!AN67-Scratch!AN67)&lt;1,1,0))</f>
        <v>1</v>
      </c>
      <c r="AO137" s="99">
        <f>IF(Model!AO67="",0,IF(ABS(Model!AO67-Scratch!AO67)&lt;1,1,0))</f>
        <v>1</v>
      </c>
      <c r="AP137" s="99">
        <f>IF(Model!AP67="",0,IF(ABS(Model!AP67-Scratch!AP67)&lt;1,1,0))</f>
        <v>1</v>
      </c>
      <c r="AQ137" s="99">
        <f>IF(Model!AQ67="",0,IF(ABS(Model!AQ67-Scratch!AQ67)&lt;1,1,0))</f>
        <v>1</v>
      </c>
      <c r="AR137" s="99">
        <f>IF(Model!AR67="",0,IF(ABS(Model!AR67-Scratch!AR67)&lt;1,1,0))</f>
        <v>1</v>
      </c>
      <c r="AS137" s="99">
        <f>IF(Model!AS67="",0,IF(ABS(Model!AS67-Scratch!AS67)&lt;1,1,0))</f>
        <v>1</v>
      </c>
      <c r="AT137" s="99">
        <f>IF(Model!AT67="",0,IF(ABS(Model!AT67-Scratch!AT67)&lt;1,1,0))</f>
        <v>1</v>
      </c>
      <c r="AU137" s="99">
        <f>IF(Model!AU67="",0,IF(ABS(Model!AU67-Scratch!AU67)&lt;1,1,0))</f>
        <v>1</v>
      </c>
      <c r="AV137" s="99">
        <f>IF(Model!AV67="",0,IF(ABS(Model!AV67-Scratch!AV67)&lt;1,1,0))</f>
        <v>1</v>
      </c>
      <c r="AW137" s="99">
        <f>IF(Model!AW67="",0,IF(ABS(Model!AW67-Scratch!AW67)&lt;1,1,0))</f>
        <v>1</v>
      </c>
      <c r="AX137" s="99">
        <f>IF(Model!AX67="",0,IF(ABS(Model!AX67-Scratch!AX67)&lt;1,1,0))</f>
        <v>1</v>
      </c>
      <c r="AY137" s="99">
        <f>IF(Model!AY67="",0,IF(ABS(Model!AY67-Scratch!AY67)&lt;1,1,0))</f>
        <v>1</v>
      </c>
      <c r="AZ137" s="99">
        <f>IF(Model!AZ67="",0,IF(ABS(Model!AZ67-Scratch!AZ67)&lt;1,1,0))</f>
        <v>1</v>
      </c>
      <c r="BA137" s="99">
        <f>IF(Model!BA67="",0,IF(ABS(Model!BA67-Scratch!BA67)&lt;1,1,0))</f>
        <v>1</v>
      </c>
      <c r="BB137" s="99">
        <f>IF(Model!BB67="",0,IF(ABS(Model!BB67-Scratch!BB67)&lt;1,1,0))</f>
        <v>1</v>
      </c>
      <c r="BC137" s="99">
        <f>IF(Model!BC67="",0,IF(ABS(Model!BC67-Scratch!BC67)&lt;1,1,0))</f>
        <v>1</v>
      </c>
      <c r="BD137" s="99">
        <f>IF(Model!BD67="",0,IF(ABS(Model!BD67-Scratch!BD67)&lt;1,1,0))</f>
        <v>0</v>
      </c>
      <c r="BE137" s="99">
        <f>IF(Model!BE67="",0,IF(ABS(Model!BE67-Scratch!BE67)&lt;1,1,0))</f>
        <v>1</v>
      </c>
      <c r="BF137" s="129" t="s">
        <v>591</v>
      </c>
      <c r="BG137" s="129" t="s">
        <v>591</v>
      </c>
      <c r="BH137" s="99">
        <f>IF(Model!BH67="",0,IF(ABS(Model!BH67-Scratch!BH67)&lt;1,1,0))</f>
        <v>1</v>
      </c>
      <c r="BI137" s="99">
        <f>IF(Model!BI67="",0,IF(ABS(Model!BI67-Scratch!BI67)&lt;1,1,0))</f>
        <v>1</v>
      </c>
      <c r="BJ137" s="99">
        <f>IF(Model!BJ67="",0,IF(ABS(Model!BJ67-Scratch!BJ67)&lt;1,1,0))</f>
        <v>1</v>
      </c>
      <c r="BK137" s="99">
        <f>IF(Model!BK67="",0,IF(ABS(Model!BK67-Scratch!BK67)&lt;1,1,0))</f>
        <v>1</v>
      </c>
      <c r="BL137" s="99">
        <f>IF(Model!BL67="",0,IF(ABS(Model!BL67-Scratch!BL67)&lt;1,1,0))</f>
        <v>1</v>
      </c>
      <c r="BM137" s="99">
        <f>IF(Model!BM67="",0,IF(ABS(Model!BM67-Scratch!BM67)&lt;1,1,0))</f>
        <v>1</v>
      </c>
      <c r="BN137" s="99">
        <f>IF(Model!BN67="",0,IF(ABS(Model!BN67-Scratch!BN67)&lt;1,1,0))</f>
        <v>1</v>
      </c>
      <c r="BO137" s="99">
        <f>IF(Model!BO67="",0,IF(ABS(Model!BO67-Scratch!BO67)&lt;1,1,0))</f>
        <v>1</v>
      </c>
      <c r="BP137" s="99">
        <f>IF(Model!BP67="",0,IF(ABS(Model!BP67-Scratch!BP67)&lt;1,1,0))</f>
        <v>1</v>
      </c>
      <c r="BQ137" s="99">
        <f>IF(Model!BQ67="",0,IF(ABS(Model!BQ67-Scratch!BQ67)&lt;1,1,0))</f>
        <v>1</v>
      </c>
      <c r="BR137" s="99">
        <f>IF(Model!BR67="",0,IF(ABS(Model!BR67-Scratch!BR67)&lt;1,1,0))</f>
        <v>1</v>
      </c>
      <c r="BS137" s="99">
        <f>IF(Model!BS67="",0,IF(ABS(Model!BS67-Scratch!BS67)&lt;1,1,0))</f>
        <v>1</v>
      </c>
      <c r="BT137" s="99">
        <f>IF(Model!BT67="",0,IF(ABS(Model!BT67-Scratch!BT67)&lt;1,1,0))</f>
        <v>1</v>
      </c>
      <c r="BU137" s="99">
        <f>IF(Model!BU67="",0,IF(ABS(Model!BU67-Scratch!BU67)&lt;1,1,0))</f>
        <v>1</v>
      </c>
      <c r="BV137" s="99">
        <f>IF(Model!BV67="",0,IF(ABS(Model!BV67-Scratch!BV67)&lt;1,1,0))</f>
        <v>1</v>
      </c>
      <c r="BW137" s="99">
        <f>IF(Model!BW67="",0,IF(ABS(Model!BW67-Scratch!BW67)&lt;1,1,0))</f>
        <v>1</v>
      </c>
      <c r="BX137" s="99">
        <f>IF(Model!BX67="",0,IF(ABS(Model!BX67-Scratch!BX67)&lt;1,1,0))</f>
        <v>1</v>
      </c>
      <c r="BY137" s="99">
        <f>IF(Model!BY67="",0,IF(ABS(Model!BY67-Scratch!BY67)&lt;1,1,0))</f>
        <v>1</v>
      </c>
      <c r="BZ137" s="99">
        <f>IF(Model!BZ67="",0,IF(ABS(Model!BZ67-Scratch!BZ67)&lt;1,1,0))</f>
        <v>1</v>
      </c>
      <c r="CA137" s="99">
        <f>IF(Model!CA67="",0,IF(ABS(Model!CA67-Scratch!CA67)&lt;1,1,0))</f>
        <v>1</v>
      </c>
      <c r="CB137" s="99">
        <f>IF(Model!CB67="",0,IF(ABS(Model!CB67-Scratch!CB67)&lt;1,1,0))</f>
        <v>1</v>
      </c>
      <c r="CC137" s="99">
        <f>IF(Model!CC67="",0,IF(ABS(Model!CC67-Scratch!CC67)&lt;1,1,0))</f>
        <v>1</v>
      </c>
      <c r="CD137" s="99">
        <f>IF(Model!CD67="",0,IF(ABS(Model!CD67-Scratch!CD67)&lt;1,1,0))</f>
        <v>1</v>
      </c>
      <c r="CE137" s="99">
        <f>IF(Model!CE67="",0,IF(ABS(Model!CE67-Scratch!CE67)&lt;1,1,0))</f>
        <v>1</v>
      </c>
      <c r="CF137" s="99">
        <f>IF(Model!CF67="",0,IF(ABS(Model!CF67-Scratch!CF67)&lt;1,1,0))</f>
        <v>1</v>
      </c>
      <c r="CG137" s="129" t="s">
        <v>591</v>
      </c>
      <c r="CH137" s="129" t="s">
        <v>591</v>
      </c>
      <c r="CI137" s="99">
        <f>IF(Model!CI67="",0,IF(ABS(Model!CI67-Scratch!CI67)&lt;1,1,0))</f>
        <v>1</v>
      </c>
      <c r="CJ137" s="99">
        <f>IF(Model!CJ67="",0,IF(ABS(Model!CJ67-Scratch!CJ67)&lt;1,1,0))</f>
        <v>1</v>
      </c>
      <c r="CK137" s="99">
        <f>IF(Model!CK67="",0,IF(ABS(Model!CK67-Scratch!CK67)&lt;1,1,0))</f>
        <v>1</v>
      </c>
      <c r="CL137" s="99">
        <f>IF(Model!CL67="",0,IF(ABS(Model!CL67-Scratch!CL67)&lt;1,1,0))</f>
        <v>1</v>
      </c>
      <c r="CM137" s="99">
        <f>IF(Model!CM67="",0,IF(ABS(Model!CM67-Scratch!CM67)&lt;1,1,0))</f>
        <v>1</v>
      </c>
      <c r="CN137" s="99">
        <f>IF(Model!CN67="",0,IF(ABS(Model!CN67-Scratch!CN67)&lt;1,1,0))</f>
        <v>1</v>
      </c>
      <c r="CO137" s="99">
        <f>IF(Model!CO67="",0,IF(ABS(Model!CO67-Scratch!CO67)&lt;1,1,0))</f>
        <v>1</v>
      </c>
      <c r="CP137" s="99">
        <f>IF(Model!CP67="",0,IF(ABS(Model!CP67-Scratch!CP67)&lt;1,1,0))</f>
        <v>1</v>
      </c>
      <c r="CQ137" s="99">
        <f>IF(Model!CQ67="",0,IF(ABS(Model!CQ67-Scratch!CQ67)&lt;1,1,0))</f>
        <v>1</v>
      </c>
      <c r="CR137" s="99">
        <f>IF(Model!CR67="",0,IF(ABS(Model!CR67-Scratch!CR67)&lt;1,1,0))</f>
        <v>1</v>
      </c>
      <c r="CS137" s="99">
        <f>IF(Model!CS67="",0,IF(ABS(Model!CS67-Scratch!CS67)&lt;1,1,0))</f>
        <v>1</v>
      </c>
      <c r="CT137" s="99">
        <f>IF(Model!CT67="",0,IF(ABS(Model!CT67-Scratch!CT67)&lt;1,1,0))</f>
        <v>1</v>
      </c>
      <c r="CU137" s="99">
        <f>IF(Model!CU67="",0,IF(ABS(Model!CU67-Scratch!CU67)&lt;1,1,0))</f>
        <v>1</v>
      </c>
      <c r="CV137" s="99">
        <f>IF(Model!CV67="",0,IF(ABS(Model!CV67-Scratch!CV67)&lt;1,1,0))</f>
        <v>1</v>
      </c>
      <c r="CW137" s="99">
        <f>IF(Model!CW67="",0,IF(ABS(Model!CW67-Scratch!CW67)&lt;1,1,0))</f>
        <v>1</v>
      </c>
      <c r="CX137" s="99">
        <f>IF(Model!CX67="",0,IF(ABS(Model!CX67-Scratch!CX67)&lt;1,1,0))</f>
        <v>1</v>
      </c>
      <c r="CY137" s="99">
        <f>IF(Model!CY67="",0,IF(ABS(Model!CY67-Scratch!CY67)&lt;1,1,0))</f>
        <v>1</v>
      </c>
      <c r="CZ137" s="99">
        <f>IF(Model!CZ67="",0,IF(ABS(Model!CZ67-Scratch!CZ67)&lt;1,1,0))</f>
        <v>1</v>
      </c>
      <c r="DA137" s="99">
        <f>IF(Model!DA67="",0,IF(ABS(Model!DA67-Scratch!DA67)&lt;1,1,0))</f>
        <v>1</v>
      </c>
      <c r="DB137" s="99">
        <f>IF(Model!DB67="",0,IF(ABS(Model!DB67-Scratch!DB67)&lt;1,1,0))</f>
        <v>1</v>
      </c>
      <c r="DC137" s="99">
        <f>IF(Model!DC67="",0,IF(ABS(Model!DC67-Scratch!DC67)&lt;1,1,0))</f>
        <v>1</v>
      </c>
      <c r="DD137" s="99">
        <f>IF(Model!DD67="",0,IF(ABS(Model!DD67-Scratch!DD67)&lt;1,1,0))</f>
        <v>1</v>
      </c>
      <c r="DE137" s="99">
        <f>IF(Model!DE67="",0,IF(ABS(Model!DE67-Scratch!DE67)&lt;1,1,0))</f>
        <v>1</v>
      </c>
      <c r="DF137" s="99">
        <f>IF(Model!DF67="",0,IF(ABS(Model!DF67-Scratch!DF67)&lt;1,1,0))</f>
        <v>1</v>
      </c>
      <c r="DG137" s="99">
        <f>IF(Model!DG67="",0,IF(ABS(Model!DG67-Scratch!DG67)&lt;1,1,0))</f>
        <v>1</v>
      </c>
      <c r="DH137" s="129" t="s">
        <v>591</v>
      </c>
      <c r="DI137" s="129" t="s">
        <v>591</v>
      </c>
      <c r="DJ137" s="99">
        <f>IF(Model!DJ67="",0,IF(ABS(Model!DJ67-Scratch!DJ67)&lt;1,1,0))</f>
        <v>1</v>
      </c>
      <c r="DK137" s="99">
        <f>IF(Model!DK67="",0,IF(ABS(Model!DK67-Scratch!DK67)&lt;1,1,0))</f>
        <v>1</v>
      </c>
      <c r="DL137" s="99">
        <f>IF(Model!DL67="",0,IF(ABS(Model!DL67-Scratch!DL67)&lt;1,1,0))</f>
        <v>1</v>
      </c>
      <c r="DM137" s="99">
        <f>IF(Model!DM67="",0,IF(ABS(Model!DM67-Scratch!DM67)&lt;1,1,0))</f>
        <v>1</v>
      </c>
      <c r="DN137" s="99">
        <f>IF(Model!DN67="",0,IF(ABS(Model!DN67-Scratch!DN67)&lt;1,1,0))</f>
        <v>1</v>
      </c>
      <c r="DO137" s="99">
        <f>IF(Model!DO67="",0,IF(ABS(Model!DO67-Scratch!DO67)&lt;1,1,0))</f>
        <v>1</v>
      </c>
      <c r="DP137" s="99">
        <f>IF(Model!DP67="",0,IF(ABS(Model!DP67-Scratch!DP67)&lt;1,1,0))</f>
        <v>1</v>
      </c>
      <c r="DQ137" s="99">
        <f>IF(Model!DQ67="",0,IF(ABS(Model!DQ67-Scratch!DQ67)&lt;1,1,0))</f>
        <v>1</v>
      </c>
      <c r="DR137" s="99">
        <f>IF(Model!DR67="",0,IF(ABS(Model!DR67-Scratch!DR67)&lt;1,1,0))</f>
        <v>1</v>
      </c>
      <c r="DS137" s="99">
        <f>IF(Model!DS67="",0,IF(ABS(Model!DS67-Scratch!DS67)&lt;1,1,0))</f>
        <v>1</v>
      </c>
      <c r="DT137" s="99">
        <f>IF(Model!DT67="",0,IF(ABS(Model!DT67-Scratch!DT67)&lt;1,1,0))</f>
        <v>1</v>
      </c>
      <c r="DU137" s="99">
        <f>IF(Model!DU67="",0,IF(ABS(Model!DU67-Scratch!DU67)&lt;1,1,0))</f>
        <v>1</v>
      </c>
      <c r="DV137" s="99">
        <f>IF(Model!DV67="",0,IF(ABS(Model!DV67-Scratch!DV67)&lt;1,1,0))</f>
        <v>1</v>
      </c>
      <c r="DW137" s="99">
        <f>IF(Model!DW67="",0,IF(ABS(Model!DW67-Scratch!DW67)&lt;1,1,0))</f>
        <v>1</v>
      </c>
      <c r="DX137" s="99">
        <f>IF(Model!DX67="",0,IF(ABS(Model!DX67-Scratch!DX67)&lt;1,1,0))</f>
        <v>1</v>
      </c>
      <c r="DY137" s="99">
        <f>IF(Model!DY67="",0,IF(ABS(Model!DY67-Scratch!DY67)&lt;1,1,0))</f>
        <v>1</v>
      </c>
      <c r="DZ137" s="99">
        <f>IF(Model!DZ67="",0,IF(ABS(Model!DZ67-Scratch!DZ67)&lt;1,1,0))</f>
        <v>1</v>
      </c>
      <c r="EA137" s="99">
        <f>IF(Model!EA67="",0,IF(ABS(Model!EA67-Scratch!EA67)&lt;1,1,0))</f>
        <v>1</v>
      </c>
      <c r="EB137" s="99">
        <f>IF(Model!EB67="",0,IF(ABS(Model!EB67-Scratch!EB67)&lt;1,1,0))</f>
        <v>1</v>
      </c>
      <c r="EC137" s="99">
        <f>IF(Model!EC67="",0,IF(ABS(Model!EC67-Scratch!EC67)&lt;1,1,0))</f>
        <v>1</v>
      </c>
      <c r="ED137" s="99">
        <f>IF(Model!ED67="",0,IF(ABS(Model!ED67-Scratch!ED67)&lt;1,1,0))</f>
        <v>1</v>
      </c>
      <c r="EE137" s="99">
        <f>IF(Model!EE67="",0,IF(ABS(Model!EE67-Scratch!EE67)&lt;1,1,0))</f>
        <v>1</v>
      </c>
      <c r="EF137" s="99">
        <f>IF(Model!EF67="",0,IF(ABS(Model!EF67-Scratch!EF67)&lt;1,1,0))</f>
        <v>1</v>
      </c>
      <c r="EG137" s="99">
        <f>IF(Model!EG67="",0,IF(ABS(Model!EG67-Scratch!EG67)&lt;1,1,0))</f>
        <v>1</v>
      </c>
      <c r="EH137" s="99">
        <f>IF(Model!EH67="",0,IF(ABS(Model!EH67-Scratch!EH67)&lt;1,1,0))</f>
        <v>1</v>
      </c>
      <c r="EI137" s="129" t="s">
        <v>591</v>
      </c>
      <c r="EJ137" s="129" t="s">
        <v>591</v>
      </c>
      <c r="EK137" s="99"/>
      <c r="EL137" s="99"/>
      <c r="EM137" s="99"/>
      <c r="EN137" s="99"/>
      <c r="EO137" s="99"/>
      <c r="EP137" s="99"/>
      <c r="EQ137" s="99"/>
      <c r="ER137" s="99"/>
      <c r="ES137" s="99"/>
      <c r="ET137" s="99"/>
      <c r="EU137" s="99"/>
      <c r="EV137" s="99"/>
      <c r="EW137" s="99"/>
      <c r="EX137" s="99"/>
      <c r="EY137" s="99"/>
      <c r="EZ137" s="99"/>
      <c r="FA137" s="99"/>
      <c r="FB137" s="99"/>
      <c r="FC137" s="99"/>
      <c r="FD137" s="99"/>
      <c r="FE137" s="99"/>
      <c r="FF137" s="99"/>
      <c r="FG137" s="99"/>
      <c r="FH137" s="99"/>
      <c r="FI137" s="99"/>
    </row>
    <row r="138" spans="2:165">
      <c r="B138" s="99">
        <f>IF(Model!B68="",0,IF(ABS(Model!B68-Scratch!B68)&lt;1,1,0))</f>
        <v>1</v>
      </c>
      <c r="C138" s="99">
        <f ca="1">IF(Model!C68="",0,IF(ABS(Model!C68-Scratch!C68)&lt;1,1,0))</f>
        <v>1</v>
      </c>
      <c r="D138" s="129" t="s">
        <v>591</v>
      </c>
      <c r="E138" s="99">
        <f>IF(Model!E68="",0,IF(ABS(Model!E68-Scratch!E68)&lt;1,1,0))</f>
        <v>1</v>
      </c>
      <c r="F138" s="99">
        <f>IF(Model!F68="",0,IF(ABS(Model!F68-Scratch!F68)&lt;1,1,0))</f>
        <v>1</v>
      </c>
      <c r="G138" s="99">
        <f>IF(Model!G68="",0,IF(ABS(Model!G68-Scratch!G68)&lt;1,1,0))</f>
        <v>1</v>
      </c>
      <c r="H138" s="99">
        <f>IF(Model!H68="",0,IF(ABS(Model!H68-Scratch!H68)&lt;1,1,0))</f>
        <v>1</v>
      </c>
      <c r="I138" s="99">
        <f>IF(Model!I68=Scratch!I68,1,0)</f>
        <v>1</v>
      </c>
      <c r="J138" s="129" t="s">
        <v>591</v>
      </c>
      <c r="K138" s="99">
        <f>IF(Model!K68="",0,IF(ABS(Model!K68-Scratch!K68)&lt;1,1,0))</f>
        <v>1</v>
      </c>
      <c r="L138" s="99">
        <f>IF(Model!L68=Scratch!L68,1,0)</f>
        <v>1</v>
      </c>
      <c r="M138" s="99">
        <f>IFERROR(IF(Model!M68=Scratch!M68,1,0),0)</f>
        <v>1</v>
      </c>
      <c r="N138" s="99">
        <f>IFERROR(IF(Model!N68=Scratch!N68,1,0),0)</f>
        <v>1</v>
      </c>
      <c r="O138" s="99">
        <f>IFERROR(IF(Model!O68=Scratch!O68,1,0),0)</f>
        <v>1</v>
      </c>
      <c r="P138" s="99">
        <f>IFERROR(IF(Model!P68=Scratch!P68,1,0),0)</f>
        <v>1</v>
      </c>
      <c r="Q138" s="129" t="s">
        <v>591</v>
      </c>
      <c r="R138" s="99">
        <f>IF(Model!R68="",0,IF(ABS(Model!R68-Scratch!R68)&lt;1,1,0))</f>
        <v>1</v>
      </c>
      <c r="S138" s="99">
        <f>IF(Model!S68="",0,IF(ABS(Model!S68-Scratch!S68)&lt;1,1,0))</f>
        <v>1</v>
      </c>
      <c r="T138" s="99">
        <f>IF(Model!T68="",0,IF(ABS(Model!T68-Scratch!T68)&lt;1,1,0))</f>
        <v>1</v>
      </c>
      <c r="U138" s="99">
        <f>IF(Model!U68="",0,IF(ABS(Model!U68-Scratch!U68)&lt;1,1,0))</f>
        <v>1</v>
      </c>
      <c r="V138" s="99">
        <f>IF(Model!V68="",0,IF(ABS(Model!V68-Scratch!V68)&lt;1,1,0))</f>
        <v>1</v>
      </c>
      <c r="W138" s="129" t="s">
        <v>591</v>
      </c>
      <c r="X138" s="99">
        <f>IF(Model!X68="",0,IF(ABS(Model!X68-Scratch!X68)&lt;1,1,0))</f>
        <v>1</v>
      </c>
      <c r="Y138" s="99">
        <f>IF(Model!Y68="",0,IF(ABS(Model!Y68-Scratch!Y68)&lt;1,1,0))</f>
        <v>1</v>
      </c>
      <c r="Z138" s="99">
        <f>IF(Model!Z68="",0,IF(ABS(Model!Z68-Scratch!Z68)&lt;1,1,0))</f>
        <v>1</v>
      </c>
      <c r="AA138" s="99">
        <f>IF(Model!AA68="",0,IF(ABS(Model!AA68-Scratch!AA68)&lt;1,1,0))</f>
        <v>1</v>
      </c>
      <c r="AB138" s="99">
        <f>IF(Model!AB68="",0,IF(ABS(Model!AB68-Scratch!AB68)&lt;1,1,0))</f>
        <v>1</v>
      </c>
      <c r="AC138" s="129" t="s">
        <v>591</v>
      </c>
      <c r="AD138" s="129" t="s">
        <v>591</v>
      </c>
      <c r="AE138" s="99">
        <f>IF(Model!AE68="",0,IF(ABS(Model!AE68-Scratch!AE68)&lt;1,1,0))</f>
        <v>1</v>
      </c>
      <c r="AF138" s="99">
        <f>IF(Model!AF68="",0,IF(ABS(Model!AF68-Scratch!AF68)&lt;1,1,0))</f>
        <v>1</v>
      </c>
      <c r="AG138" s="99">
        <f>IF(Model!AG68="",0,IF(ABS(Model!AG68-Scratch!AG68)&lt;1,1,0))</f>
        <v>1</v>
      </c>
      <c r="AH138" s="99">
        <f>IF(Model!AH68="",0,IF(ABS(Model!AH68-Scratch!AH68)&lt;1,1,0))</f>
        <v>1</v>
      </c>
      <c r="AI138" s="99">
        <f>IF(Model!AI68="",0,IF(ABS(Model!AI68-Scratch!AI68)&lt;1,1,0))</f>
        <v>1</v>
      </c>
      <c r="AJ138" s="99">
        <f>IF(Model!AJ68="",0,IF(ABS(Model!AJ68-Scratch!AJ68)&lt;1,1,0))</f>
        <v>1</v>
      </c>
      <c r="AK138" s="99">
        <f>IF(Model!AK68="",0,IF(ABS(Model!AK68-Scratch!AK68)&lt;1,1,0))</f>
        <v>1</v>
      </c>
      <c r="AL138" s="99">
        <f>IF(Model!AL68="",0,IF(ABS(Model!AL68-Scratch!AL68)&lt;1,1,0))</f>
        <v>1</v>
      </c>
      <c r="AM138" s="99">
        <f>IF(Model!AM68="",0,IF(ABS(Model!AM68-Scratch!AM68)&lt;1,1,0))</f>
        <v>1</v>
      </c>
      <c r="AN138" s="99">
        <f>IF(Model!AN68="",0,IF(ABS(Model!AN68-Scratch!AN68)&lt;1,1,0))</f>
        <v>1</v>
      </c>
      <c r="AO138" s="99">
        <f>IF(Model!AO68="",0,IF(ABS(Model!AO68-Scratch!AO68)&lt;1,1,0))</f>
        <v>1</v>
      </c>
      <c r="AP138" s="99">
        <f>IF(Model!AP68="",0,IF(ABS(Model!AP68-Scratch!AP68)&lt;1,1,0))</f>
        <v>1</v>
      </c>
      <c r="AQ138" s="99">
        <f>IF(Model!AQ68="",0,IF(ABS(Model!AQ68-Scratch!AQ68)&lt;1,1,0))</f>
        <v>1</v>
      </c>
      <c r="AR138" s="99">
        <f>IF(Model!AR68="",0,IF(ABS(Model!AR68-Scratch!AR68)&lt;1,1,0))</f>
        <v>1</v>
      </c>
      <c r="AS138" s="99">
        <f>IF(Model!AS68="",0,IF(ABS(Model!AS68-Scratch!AS68)&lt;1,1,0))</f>
        <v>1</v>
      </c>
      <c r="AT138" s="99">
        <f>IF(Model!AT68="",0,IF(ABS(Model!AT68-Scratch!AT68)&lt;1,1,0))</f>
        <v>1</v>
      </c>
      <c r="AU138" s="99">
        <f>IF(Model!AU68="",0,IF(ABS(Model!AU68-Scratch!AU68)&lt;1,1,0))</f>
        <v>1</v>
      </c>
      <c r="AV138" s="99">
        <f>IF(Model!AV68="",0,IF(ABS(Model!AV68-Scratch!AV68)&lt;1,1,0))</f>
        <v>1</v>
      </c>
      <c r="AW138" s="99">
        <f>IF(Model!AW68="",0,IF(ABS(Model!AW68-Scratch!AW68)&lt;1,1,0))</f>
        <v>1</v>
      </c>
      <c r="AX138" s="99">
        <f>IF(Model!AX68="",0,IF(ABS(Model!AX68-Scratch!AX68)&lt;1,1,0))</f>
        <v>1</v>
      </c>
      <c r="AY138" s="99">
        <f>IF(Model!AY68="",0,IF(ABS(Model!AY68-Scratch!AY68)&lt;1,1,0))</f>
        <v>1</v>
      </c>
      <c r="AZ138" s="99">
        <f>IF(Model!AZ68="",0,IF(ABS(Model!AZ68-Scratch!AZ68)&lt;1,1,0))</f>
        <v>1</v>
      </c>
      <c r="BA138" s="99">
        <f>IF(Model!BA68="",0,IF(ABS(Model!BA68-Scratch!BA68)&lt;1,1,0))</f>
        <v>1</v>
      </c>
      <c r="BB138" s="99">
        <f>IF(Model!BB68="",0,IF(ABS(Model!BB68-Scratch!BB68)&lt;1,1,0))</f>
        <v>1</v>
      </c>
      <c r="BC138" s="99">
        <f>IF(Model!BC68="",0,IF(ABS(Model!BC68-Scratch!BC68)&lt;1,1,0))</f>
        <v>1</v>
      </c>
      <c r="BD138" s="99">
        <f>IF(Model!BD68="",0,IF(ABS(Model!BD68-Scratch!BD68)&lt;1,1,0))</f>
        <v>0</v>
      </c>
      <c r="BE138" s="99">
        <f>IF(Model!BE68="",0,IF(ABS(Model!BE68-Scratch!BE68)&lt;1,1,0))</f>
        <v>1</v>
      </c>
      <c r="BF138" s="129" t="s">
        <v>591</v>
      </c>
      <c r="BG138" s="129" t="s">
        <v>591</v>
      </c>
      <c r="BH138" s="99">
        <f>IF(Model!BH68="",0,IF(ABS(Model!BH68-Scratch!BH68)&lt;1,1,0))</f>
        <v>1</v>
      </c>
      <c r="BI138" s="99">
        <f>IF(Model!BI68="",0,IF(ABS(Model!BI68-Scratch!BI68)&lt;1,1,0))</f>
        <v>1</v>
      </c>
      <c r="BJ138" s="99">
        <f>IF(Model!BJ68="",0,IF(ABS(Model!BJ68-Scratch!BJ68)&lt;1,1,0))</f>
        <v>1</v>
      </c>
      <c r="BK138" s="99">
        <f>IF(Model!BK68="",0,IF(ABS(Model!BK68-Scratch!BK68)&lt;1,1,0))</f>
        <v>1</v>
      </c>
      <c r="BL138" s="99">
        <f>IF(Model!BL68="",0,IF(ABS(Model!BL68-Scratch!BL68)&lt;1,1,0))</f>
        <v>1</v>
      </c>
      <c r="BM138" s="99">
        <f>IF(Model!BM68="",0,IF(ABS(Model!BM68-Scratch!BM68)&lt;1,1,0))</f>
        <v>1</v>
      </c>
      <c r="BN138" s="99">
        <f>IF(Model!BN68="",0,IF(ABS(Model!BN68-Scratch!BN68)&lt;1,1,0))</f>
        <v>1</v>
      </c>
      <c r="BO138" s="99">
        <f>IF(Model!BO68="",0,IF(ABS(Model!BO68-Scratch!BO68)&lt;1,1,0))</f>
        <v>1</v>
      </c>
      <c r="BP138" s="99">
        <f>IF(Model!BP68="",0,IF(ABS(Model!BP68-Scratch!BP68)&lt;1,1,0))</f>
        <v>1</v>
      </c>
      <c r="BQ138" s="99">
        <f>IF(Model!BQ68="",0,IF(ABS(Model!BQ68-Scratch!BQ68)&lt;1,1,0))</f>
        <v>1</v>
      </c>
      <c r="BR138" s="99">
        <f>IF(Model!BR68="",0,IF(ABS(Model!BR68-Scratch!BR68)&lt;1,1,0))</f>
        <v>1</v>
      </c>
      <c r="BS138" s="99">
        <f>IF(Model!BS68="",0,IF(ABS(Model!BS68-Scratch!BS68)&lt;1,1,0))</f>
        <v>1</v>
      </c>
      <c r="BT138" s="99">
        <f>IF(Model!BT68="",0,IF(ABS(Model!BT68-Scratch!BT68)&lt;1,1,0))</f>
        <v>1</v>
      </c>
      <c r="BU138" s="99">
        <f>IF(Model!BU68="",0,IF(ABS(Model!BU68-Scratch!BU68)&lt;1,1,0))</f>
        <v>1</v>
      </c>
      <c r="BV138" s="99">
        <f>IF(Model!BV68="",0,IF(ABS(Model!BV68-Scratch!BV68)&lt;1,1,0))</f>
        <v>1</v>
      </c>
      <c r="BW138" s="99">
        <f>IF(Model!BW68="",0,IF(ABS(Model!BW68-Scratch!BW68)&lt;1,1,0))</f>
        <v>1</v>
      </c>
      <c r="BX138" s="99">
        <f>IF(Model!BX68="",0,IF(ABS(Model!BX68-Scratch!BX68)&lt;1,1,0))</f>
        <v>1</v>
      </c>
      <c r="BY138" s="99">
        <f>IF(Model!BY68="",0,IF(ABS(Model!BY68-Scratch!BY68)&lt;1,1,0))</f>
        <v>1</v>
      </c>
      <c r="BZ138" s="99">
        <f>IF(Model!BZ68="",0,IF(ABS(Model!BZ68-Scratch!BZ68)&lt;1,1,0))</f>
        <v>1</v>
      </c>
      <c r="CA138" s="99">
        <f>IF(Model!CA68="",0,IF(ABS(Model!CA68-Scratch!CA68)&lt;1,1,0))</f>
        <v>1</v>
      </c>
      <c r="CB138" s="99">
        <f>IF(Model!CB68="",0,IF(ABS(Model!CB68-Scratch!CB68)&lt;1,1,0))</f>
        <v>1</v>
      </c>
      <c r="CC138" s="99">
        <f>IF(Model!CC68="",0,IF(ABS(Model!CC68-Scratch!CC68)&lt;1,1,0))</f>
        <v>1</v>
      </c>
      <c r="CD138" s="99">
        <f>IF(Model!CD68="",0,IF(ABS(Model!CD68-Scratch!CD68)&lt;1,1,0))</f>
        <v>1</v>
      </c>
      <c r="CE138" s="99">
        <f>IF(Model!CE68="",0,IF(ABS(Model!CE68-Scratch!CE68)&lt;1,1,0))</f>
        <v>1</v>
      </c>
      <c r="CF138" s="99">
        <f>IF(Model!CF68="",0,IF(ABS(Model!CF68-Scratch!CF68)&lt;1,1,0))</f>
        <v>1</v>
      </c>
      <c r="CG138" s="129" t="s">
        <v>591</v>
      </c>
      <c r="CH138" s="129" t="s">
        <v>591</v>
      </c>
      <c r="CI138" s="99">
        <f>IF(Model!CI68="",0,IF(ABS(Model!CI68-Scratch!CI68)&lt;1,1,0))</f>
        <v>1</v>
      </c>
      <c r="CJ138" s="99">
        <f>IF(Model!CJ68="",0,IF(ABS(Model!CJ68-Scratch!CJ68)&lt;1,1,0))</f>
        <v>1</v>
      </c>
      <c r="CK138" s="99">
        <f>IF(Model!CK68="",0,IF(ABS(Model!CK68-Scratch!CK68)&lt;1,1,0))</f>
        <v>1</v>
      </c>
      <c r="CL138" s="99">
        <f>IF(Model!CL68="",0,IF(ABS(Model!CL68-Scratch!CL68)&lt;1,1,0))</f>
        <v>1</v>
      </c>
      <c r="CM138" s="99">
        <f>IF(Model!CM68="",0,IF(ABS(Model!CM68-Scratch!CM68)&lt;1,1,0))</f>
        <v>1</v>
      </c>
      <c r="CN138" s="99">
        <f>IF(Model!CN68="",0,IF(ABS(Model!CN68-Scratch!CN68)&lt;1,1,0))</f>
        <v>1</v>
      </c>
      <c r="CO138" s="99">
        <f>IF(Model!CO68="",0,IF(ABS(Model!CO68-Scratch!CO68)&lt;1,1,0))</f>
        <v>1</v>
      </c>
      <c r="CP138" s="99">
        <f>IF(Model!CP68="",0,IF(ABS(Model!CP68-Scratch!CP68)&lt;1,1,0))</f>
        <v>1</v>
      </c>
      <c r="CQ138" s="99">
        <f>IF(Model!CQ68="",0,IF(ABS(Model!CQ68-Scratch!CQ68)&lt;1,1,0))</f>
        <v>1</v>
      </c>
      <c r="CR138" s="99">
        <f>IF(Model!CR68="",0,IF(ABS(Model!CR68-Scratch!CR68)&lt;1,1,0))</f>
        <v>1</v>
      </c>
      <c r="CS138" s="99">
        <f>IF(Model!CS68="",0,IF(ABS(Model!CS68-Scratch!CS68)&lt;1,1,0))</f>
        <v>1</v>
      </c>
      <c r="CT138" s="99">
        <f>IF(Model!CT68="",0,IF(ABS(Model!CT68-Scratch!CT68)&lt;1,1,0))</f>
        <v>1</v>
      </c>
      <c r="CU138" s="99">
        <f>IF(Model!CU68="",0,IF(ABS(Model!CU68-Scratch!CU68)&lt;1,1,0))</f>
        <v>1</v>
      </c>
      <c r="CV138" s="99">
        <f>IF(Model!CV68="",0,IF(ABS(Model!CV68-Scratch!CV68)&lt;1,1,0))</f>
        <v>1</v>
      </c>
      <c r="CW138" s="99">
        <f>IF(Model!CW68="",0,IF(ABS(Model!CW68-Scratch!CW68)&lt;1,1,0))</f>
        <v>1</v>
      </c>
      <c r="CX138" s="99">
        <f>IF(Model!CX68="",0,IF(ABS(Model!CX68-Scratch!CX68)&lt;1,1,0))</f>
        <v>1</v>
      </c>
      <c r="CY138" s="99">
        <f>IF(Model!CY68="",0,IF(ABS(Model!CY68-Scratch!CY68)&lt;1,1,0))</f>
        <v>1</v>
      </c>
      <c r="CZ138" s="99">
        <f>IF(Model!CZ68="",0,IF(ABS(Model!CZ68-Scratch!CZ68)&lt;1,1,0))</f>
        <v>1</v>
      </c>
      <c r="DA138" s="99">
        <f>IF(Model!DA68="",0,IF(ABS(Model!DA68-Scratch!DA68)&lt;1,1,0))</f>
        <v>1</v>
      </c>
      <c r="DB138" s="99">
        <f>IF(Model!DB68="",0,IF(ABS(Model!DB68-Scratch!DB68)&lt;1,1,0))</f>
        <v>1</v>
      </c>
      <c r="DC138" s="99">
        <f>IF(Model!DC68="",0,IF(ABS(Model!DC68-Scratch!DC68)&lt;1,1,0))</f>
        <v>1</v>
      </c>
      <c r="DD138" s="99">
        <f>IF(Model!DD68="",0,IF(ABS(Model!DD68-Scratch!DD68)&lt;1,1,0))</f>
        <v>1</v>
      </c>
      <c r="DE138" s="99">
        <f>IF(Model!DE68="",0,IF(ABS(Model!DE68-Scratch!DE68)&lt;1,1,0))</f>
        <v>1</v>
      </c>
      <c r="DF138" s="99">
        <f>IF(Model!DF68="",0,IF(ABS(Model!DF68-Scratch!DF68)&lt;1,1,0))</f>
        <v>1</v>
      </c>
      <c r="DG138" s="99">
        <f>IF(Model!DG68="",0,IF(ABS(Model!DG68-Scratch!DG68)&lt;1,1,0))</f>
        <v>1</v>
      </c>
      <c r="DH138" s="129" t="s">
        <v>591</v>
      </c>
      <c r="DI138" s="129" t="s">
        <v>591</v>
      </c>
      <c r="DJ138" s="99">
        <f>IF(Model!DJ68="",0,IF(ABS(Model!DJ68-Scratch!DJ68)&lt;1,1,0))</f>
        <v>1</v>
      </c>
      <c r="DK138" s="99">
        <f>IF(Model!DK68="",0,IF(ABS(Model!DK68-Scratch!DK68)&lt;1,1,0))</f>
        <v>1</v>
      </c>
      <c r="DL138" s="99">
        <f>IF(Model!DL68="",0,IF(ABS(Model!DL68-Scratch!DL68)&lt;1,1,0))</f>
        <v>1</v>
      </c>
      <c r="DM138" s="99">
        <f>IF(Model!DM68="",0,IF(ABS(Model!DM68-Scratch!DM68)&lt;1,1,0))</f>
        <v>1</v>
      </c>
      <c r="DN138" s="99">
        <f>IF(Model!DN68="",0,IF(ABS(Model!DN68-Scratch!DN68)&lt;1,1,0))</f>
        <v>1</v>
      </c>
      <c r="DO138" s="99">
        <f>IF(Model!DO68="",0,IF(ABS(Model!DO68-Scratch!DO68)&lt;1,1,0))</f>
        <v>1</v>
      </c>
      <c r="DP138" s="99">
        <f>IF(Model!DP68="",0,IF(ABS(Model!DP68-Scratch!DP68)&lt;1,1,0))</f>
        <v>1</v>
      </c>
      <c r="DQ138" s="99">
        <f>IF(Model!DQ68="",0,IF(ABS(Model!DQ68-Scratch!DQ68)&lt;1,1,0))</f>
        <v>1</v>
      </c>
      <c r="DR138" s="99">
        <f>IF(Model!DR68="",0,IF(ABS(Model!DR68-Scratch!DR68)&lt;1,1,0))</f>
        <v>1</v>
      </c>
      <c r="DS138" s="99">
        <f>IF(Model!DS68="",0,IF(ABS(Model!DS68-Scratch!DS68)&lt;1,1,0))</f>
        <v>1</v>
      </c>
      <c r="DT138" s="99">
        <f>IF(Model!DT68="",0,IF(ABS(Model!DT68-Scratch!DT68)&lt;1,1,0))</f>
        <v>1</v>
      </c>
      <c r="DU138" s="99">
        <f>IF(Model!DU68="",0,IF(ABS(Model!DU68-Scratch!DU68)&lt;1,1,0))</f>
        <v>1</v>
      </c>
      <c r="DV138" s="99">
        <f>IF(Model!DV68="",0,IF(ABS(Model!DV68-Scratch!DV68)&lt;1,1,0))</f>
        <v>1</v>
      </c>
      <c r="DW138" s="99">
        <f>IF(Model!DW68="",0,IF(ABS(Model!DW68-Scratch!DW68)&lt;1,1,0))</f>
        <v>1</v>
      </c>
      <c r="DX138" s="99">
        <f>IF(Model!DX68="",0,IF(ABS(Model!DX68-Scratch!DX68)&lt;1,1,0))</f>
        <v>1</v>
      </c>
      <c r="DY138" s="99">
        <f>IF(Model!DY68="",0,IF(ABS(Model!DY68-Scratch!DY68)&lt;1,1,0))</f>
        <v>1</v>
      </c>
      <c r="DZ138" s="99">
        <f>IF(Model!DZ68="",0,IF(ABS(Model!DZ68-Scratch!DZ68)&lt;1,1,0))</f>
        <v>1</v>
      </c>
      <c r="EA138" s="99">
        <f>IF(Model!EA68="",0,IF(ABS(Model!EA68-Scratch!EA68)&lt;1,1,0))</f>
        <v>1</v>
      </c>
      <c r="EB138" s="99">
        <f>IF(Model!EB68="",0,IF(ABS(Model!EB68-Scratch!EB68)&lt;1,1,0))</f>
        <v>1</v>
      </c>
      <c r="EC138" s="99">
        <f>IF(Model!EC68="",0,IF(ABS(Model!EC68-Scratch!EC68)&lt;1,1,0))</f>
        <v>1</v>
      </c>
      <c r="ED138" s="99">
        <f>IF(Model!ED68="",0,IF(ABS(Model!ED68-Scratch!ED68)&lt;1,1,0))</f>
        <v>1</v>
      </c>
      <c r="EE138" s="99">
        <f>IF(Model!EE68="",0,IF(ABS(Model!EE68-Scratch!EE68)&lt;1,1,0))</f>
        <v>1</v>
      </c>
      <c r="EF138" s="99">
        <f>IF(Model!EF68="",0,IF(ABS(Model!EF68-Scratch!EF68)&lt;1,1,0))</f>
        <v>1</v>
      </c>
      <c r="EG138" s="99">
        <f>IF(Model!EG68="",0,IF(ABS(Model!EG68-Scratch!EG68)&lt;1,1,0))</f>
        <v>1</v>
      </c>
      <c r="EH138" s="99">
        <f>IF(Model!EH68="",0,IF(ABS(Model!EH68-Scratch!EH68)&lt;1,1,0))</f>
        <v>1</v>
      </c>
      <c r="EI138" s="129" t="s">
        <v>591</v>
      </c>
      <c r="EJ138" s="129" t="s">
        <v>591</v>
      </c>
      <c r="EK138" s="99"/>
      <c r="EL138" s="99"/>
      <c r="EM138" s="99"/>
      <c r="EN138" s="99"/>
      <c r="EO138" s="99"/>
      <c r="EP138" s="99"/>
      <c r="EQ138" s="99"/>
      <c r="ER138" s="99"/>
      <c r="ES138" s="99"/>
      <c r="ET138" s="99"/>
      <c r="EU138" s="99"/>
      <c r="EV138" s="99"/>
      <c r="EW138" s="99"/>
      <c r="EX138" s="99"/>
      <c r="EY138" s="99"/>
      <c r="EZ138" s="99"/>
      <c r="FA138" s="99"/>
      <c r="FB138" s="99"/>
      <c r="FC138" s="99"/>
      <c r="FD138" s="99"/>
      <c r="FE138" s="99"/>
      <c r="FF138" s="99"/>
      <c r="FG138" s="99"/>
      <c r="FH138" s="99"/>
      <c r="FI138" s="99"/>
    </row>
    <row r="139" spans="2:165">
      <c r="B139" s="99">
        <f>IF(Model!B69="",0,IF(ABS(Model!B69-Scratch!B69)&lt;1,1,0))</f>
        <v>1</v>
      </c>
      <c r="C139" s="99">
        <f ca="1">IF(Model!C69="",0,IF(ABS(Model!C69-Scratch!C69)&lt;1,1,0))</f>
        <v>1</v>
      </c>
      <c r="D139" s="129" t="s">
        <v>591</v>
      </c>
      <c r="E139" s="99">
        <f>IF(Model!E69="",0,IF(ABS(Model!E69-Scratch!E69)&lt;1,1,0))</f>
        <v>1</v>
      </c>
      <c r="F139" s="99">
        <f>IF(Model!F69="",0,IF(ABS(Model!F69-Scratch!F69)&lt;1,1,0))</f>
        <v>1</v>
      </c>
      <c r="G139" s="99">
        <f>IF(Model!G69="",0,IF(ABS(Model!G69-Scratch!G69)&lt;1,1,0))</f>
        <v>1</v>
      </c>
      <c r="H139" s="99">
        <f>IF(Model!H69="",0,IF(ABS(Model!H69-Scratch!H69)&lt;1,1,0))</f>
        <v>1</v>
      </c>
      <c r="I139" s="99">
        <f>IF(Model!I69=Scratch!I69,1,0)</f>
        <v>1</v>
      </c>
      <c r="J139" s="129" t="s">
        <v>591</v>
      </c>
      <c r="K139" s="99">
        <f>IF(Model!K69="",0,IF(ABS(Model!K69-Scratch!K69)&lt;1,1,0))</f>
        <v>1</v>
      </c>
      <c r="L139" s="99">
        <f>IF(Model!L69=Scratch!L69,1,0)</f>
        <v>1</v>
      </c>
      <c r="M139" s="99">
        <f>IFERROR(IF(Model!M69=Scratch!M69,1,0),0)</f>
        <v>1</v>
      </c>
      <c r="N139" s="99">
        <f>IFERROR(IF(Model!N69=Scratch!N69,1,0),0)</f>
        <v>1</v>
      </c>
      <c r="O139" s="99">
        <f>IFERROR(IF(Model!O69=Scratch!O69,1,0),0)</f>
        <v>1</v>
      </c>
      <c r="P139" s="99">
        <f>IFERROR(IF(Model!P69=Scratch!P69,1,0),0)</f>
        <v>1</v>
      </c>
      <c r="Q139" s="129" t="s">
        <v>591</v>
      </c>
      <c r="R139" s="99">
        <f>IF(Model!R69="",0,IF(ABS(Model!R69-Scratch!R69)&lt;1,1,0))</f>
        <v>1</v>
      </c>
      <c r="S139" s="99">
        <f>IF(Model!S69="",0,IF(ABS(Model!S69-Scratch!S69)&lt;1,1,0))</f>
        <v>1</v>
      </c>
      <c r="T139" s="99">
        <f>IF(Model!T69="",0,IF(ABS(Model!T69-Scratch!T69)&lt;1,1,0))</f>
        <v>1</v>
      </c>
      <c r="U139" s="99">
        <f>IF(Model!U69="",0,IF(ABS(Model!U69-Scratch!U69)&lt;1,1,0))</f>
        <v>1</v>
      </c>
      <c r="V139" s="99">
        <f>IF(Model!V69="",0,IF(ABS(Model!V69-Scratch!V69)&lt;1,1,0))</f>
        <v>1</v>
      </c>
      <c r="W139" s="129" t="s">
        <v>591</v>
      </c>
      <c r="X139" s="99">
        <f>IF(Model!X69="",0,IF(ABS(Model!X69-Scratch!X69)&lt;1,1,0))</f>
        <v>1</v>
      </c>
      <c r="Y139" s="99">
        <f>IF(Model!Y69="",0,IF(ABS(Model!Y69-Scratch!Y69)&lt;1,1,0))</f>
        <v>1</v>
      </c>
      <c r="Z139" s="99">
        <f>IF(Model!Z69="",0,IF(ABS(Model!Z69-Scratch!Z69)&lt;1,1,0))</f>
        <v>1</v>
      </c>
      <c r="AA139" s="99">
        <f>IF(Model!AA69="",0,IF(ABS(Model!AA69-Scratch!AA69)&lt;1,1,0))</f>
        <v>1</v>
      </c>
      <c r="AB139" s="99">
        <f>IF(Model!AB69="",0,IF(ABS(Model!AB69-Scratch!AB69)&lt;1,1,0))</f>
        <v>1</v>
      </c>
      <c r="AC139" s="129" t="s">
        <v>591</v>
      </c>
      <c r="AD139" s="129" t="s">
        <v>591</v>
      </c>
      <c r="AE139" s="99">
        <f>IF(Model!AE69="",0,IF(ABS(Model!AE69-Scratch!AE69)&lt;1,1,0))</f>
        <v>1</v>
      </c>
      <c r="AF139" s="99">
        <f>IF(Model!AF69="",0,IF(ABS(Model!AF69-Scratch!AF69)&lt;1,1,0))</f>
        <v>1</v>
      </c>
      <c r="AG139" s="99">
        <f>IF(Model!AG69="",0,IF(ABS(Model!AG69-Scratch!AG69)&lt;1,1,0))</f>
        <v>1</v>
      </c>
      <c r="AH139" s="99">
        <f>IF(Model!AH69="",0,IF(ABS(Model!AH69-Scratch!AH69)&lt;1,1,0))</f>
        <v>1</v>
      </c>
      <c r="AI139" s="99">
        <f>IF(Model!AI69="",0,IF(ABS(Model!AI69-Scratch!AI69)&lt;1,1,0))</f>
        <v>1</v>
      </c>
      <c r="AJ139" s="99">
        <f>IF(Model!AJ69="",0,IF(ABS(Model!AJ69-Scratch!AJ69)&lt;1,1,0))</f>
        <v>1</v>
      </c>
      <c r="AK139" s="99">
        <f>IF(Model!AK69="",0,IF(ABS(Model!AK69-Scratch!AK69)&lt;1,1,0))</f>
        <v>1</v>
      </c>
      <c r="AL139" s="99">
        <f>IF(Model!AL69="",0,IF(ABS(Model!AL69-Scratch!AL69)&lt;1,1,0))</f>
        <v>1</v>
      </c>
      <c r="AM139" s="99">
        <f>IF(Model!AM69="",0,IF(ABS(Model!AM69-Scratch!AM69)&lt;1,1,0))</f>
        <v>1</v>
      </c>
      <c r="AN139" s="99">
        <f>IF(Model!AN69="",0,IF(ABS(Model!AN69-Scratch!AN69)&lt;1,1,0))</f>
        <v>1</v>
      </c>
      <c r="AO139" s="99">
        <f>IF(Model!AO69="",0,IF(ABS(Model!AO69-Scratch!AO69)&lt;1,1,0))</f>
        <v>1</v>
      </c>
      <c r="AP139" s="99">
        <f>IF(Model!AP69="",0,IF(ABS(Model!AP69-Scratch!AP69)&lt;1,1,0))</f>
        <v>1</v>
      </c>
      <c r="AQ139" s="99">
        <f>IF(Model!AQ69="",0,IF(ABS(Model!AQ69-Scratch!AQ69)&lt;1,1,0))</f>
        <v>1</v>
      </c>
      <c r="AR139" s="99">
        <f>IF(Model!AR69="",0,IF(ABS(Model!AR69-Scratch!AR69)&lt;1,1,0))</f>
        <v>1</v>
      </c>
      <c r="AS139" s="99">
        <f>IF(Model!AS69="",0,IF(ABS(Model!AS69-Scratch!AS69)&lt;1,1,0))</f>
        <v>1</v>
      </c>
      <c r="AT139" s="99">
        <f>IF(Model!AT69="",0,IF(ABS(Model!AT69-Scratch!AT69)&lt;1,1,0))</f>
        <v>1</v>
      </c>
      <c r="AU139" s="99">
        <f>IF(Model!AU69="",0,IF(ABS(Model!AU69-Scratch!AU69)&lt;1,1,0))</f>
        <v>1</v>
      </c>
      <c r="AV139" s="99">
        <f>IF(Model!AV69="",0,IF(ABS(Model!AV69-Scratch!AV69)&lt;1,1,0))</f>
        <v>1</v>
      </c>
      <c r="AW139" s="99">
        <f>IF(Model!AW69="",0,IF(ABS(Model!AW69-Scratch!AW69)&lt;1,1,0))</f>
        <v>1</v>
      </c>
      <c r="AX139" s="99">
        <f>IF(Model!AX69="",0,IF(ABS(Model!AX69-Scratch!AX69)&lt;1,1,0))</f>
        <v>1</v>
      </c>
      <c r="AY139" s="99">
        <f>IF(Model!AY69="",0,IF(ABS(Model!AY69-Scratch!AY69)&lt;1,1,0))</f>
        <v>1</v>
      </c>
      <c r="AZ139" s="99">
        <f>IF(Model!AZ69="",0,IF(ABS(Model!AZ69-Scratch!AZ69)&lt;1,1,0))</f>
        <v>1</v>
      </c>
      <c r="BA139" s="99">
        <f>IF(Model!BA69="",0,IF(ABS(Model!BA69-Scratch!BA69)&lt;1,1,0))</f>
        <v>1</v>
      </c>
      <c r="BB139" s="99">
        <f>IF(Model!BB69="",0,IF(ABS(Model!BB69-Scratch!BB69)&lt;1,1,0))</f>
        <v>1</v>
      </c>
      <c r="BC139" s="99">
        <f>IF(Model!BC69="",0,IF(ABS(Model!BC69-Scratch!BC69)&lt;1,1,0))</f>
        <v>1</v>
      </c>
      <c r="BD139" s="99">
        <f>IF(Model!BD69="",0,IF(ABS(Model!BD69-Scratch!BD69)&lt;1,1,0))</f>
        <v>0</v>
      </c>
      <c r="BE139" s="99">
        <f>IF(Model!BE69="",0,IF(ABS(Model!BE69-Scratch!BE69)&lt;1,1,0))</f>
        <v>1</v>
      </c>
      <c r="BF139" s="129" t="s">
        <v>591</v>
      </c>
      <c r="BG139" s="129" t="s">
        <v>591</v>
      </c>
      <c r="BH139" s="99">
        <f>IF(Model!BH69="",0,IF(ABS(Model!BH69-Scratch!BH69)&lt;1,1,0))</f>
        <v>1</v>
      </c>
      <c r="BI139" s="99">
        <f>IF(Model!BI69="",0,IF(ABS(Model!BI69-Scratch!BI69)&lt;1,1,0))</f>
        <v>1</v>
      </c>
      <c r="BJ139" s="99">
        <f>IF(Model!BJ69="",0,IF(ABS(Model!BJ69-Scratch!BJ69)&lt;1,1,0))</f>
        <v>1</v>
      </c>
      <c r="BK139" s="99">
        <f>IF(Model!BK69="",0,IF(ABS(Model!BK69-Scratch!BK69)&lt;1,1,0))</f>
        <v>1</v>
      </c>
      <c r="BL139" s="99">
        <f>IF(Model!BL69="",0,IF(ABS(Model!BL69-Scratch!BL69)&lt;1,1,0))</f>
        <v>1</v>
      </c>
      <c r="BM139" s="99">
        <f>IF(Model!BM69="",0,IF(ABS(Model!BM69-Scratch!BM69)&lt;1,1,0))</f>
        <v>1</v>
      </c>
      <c r="BN139" s="99">
        <f>IF(Model!BN69="",0,IF(ABS(Model!BN69-Scratch!BN69)&lt;1,1,0))</f>
        <v>1</v>
      </c>
      <c r="BO139" s="99">
        <f>IF(Model!BO69="",0,IF(ABS(Model!BO69-Scratch!BO69)&lt;1,1,0))</f>
        <v>1</v>
      </c>
      <c r="BP139" s="99">
        <f>IF(Model!BP69="",0,IF(ABS(Model!BP69-Scratch!BP69)&lt;1,1,0))</f>
        <v>1</v>
      </c>
      <c r="BQ139" s="99">
        <f>IF(Model!BQ69="",0,IF(ABS(Model!BQ69-Scratch!BQ69)&lt;1,1,0))</f>
        <v>1</v>
      </c>
      <c r="BR139" s="99">
        <f>IF(Model!BR69="",0,IF(ABS(Model!BR69-Scratch!BR69)&lt;1,1,0))</f>
        <v>1</v>
      </c>
      <c r="BS139" s="99">
        <f>IF(Model!BS69="",0,IF(ABS(Model!BS69-Scratch!BS69)&lt;1,1,0))</f>
        <v>1</v>
      </c>
      <c r="BT139" s="99">
        <f>IF(Model!BT69="",0,IF(ABS(Model!BT69-Scratch!BT69)&lt;1,1,0))</f>
        <v>1</v>
      </c>
      <c r="BU139" s="99">
        <f>IF(Model!BU69="",0,IF(ABS(Model!BU69-Scratch!BU69)&lt;1,1,0))</f>
        <v>1</v>
      </c>
      <c r="BV139" s="99">
        <f>IF(Model!BV69="",0,IF(ABS(Model!BV69-Scratch!BV69)&lt;1,1,0))</f>
        <v>1</v>
      </c>
      <c r="BW139" s="99">
        <f>IF(Model!BW69="",0,IF(ABS(Model!BW69-Scratch!BW69)&lt;1,1,0))</f>
        <v>1</v>
      </c>
      <c r="BX139" s="99">
        <f>IF(Model!BX69="",0,IF(ABS(Model!BX69-Scratch!BX69)&lt;1,1,0))</f>
        <v>1</v>
      </c>
      <c r="BY139" s="99">
        <f>IF(Model!BY69="",0,IF(ABS(Model!BY69-Scratch!BY69)&lt;1,1,0))</f>
        <v>1</v>
      </c>
      <c r="BZ139" s="99">
        <f>IF(Model!BZ69="",0,IF(ABS(Model!BZ69-Scratch!BZ69)&lt;1,1,0))</f>
        <v>1</v>
      </c>
      <c r="CA139" s="99">
        <f>IF(Model!CA69="",0,IF(ABS(Model!CA69-Scratch!CA69)&lt;1,1,0))</f>
        <v>1</v>
      </c>
      <c r="CB139" s="99">
        <f>IF(Model!CB69="",0,IF(ABS(Model!CB69-Scratch!CB69)&lt;1,1,0))</f>
        <v>1</v>
      </c>
      <c r="CC139" s="99">
        <f>IF(Model!CC69="",0,IF(ABS(Model!CC69-Scratch!CC69)&lt;1,1,0))</f>
        <v>1</v>
      </c>
      <c r="CD139" s="99">
        <f>IF(Model!CD69="",0,IF(ABS(Model!CD69-Scratch!CD69)&lt;1,1,0))</f>
        <v>1</v>
      </c>
      <c r="CE139" s="99">
        <f>IF(Model!CE69="",0,IF(ABS(Model!CE69-Scratch!CE69)&lt;1,1,0))</f>
        <v>1</v>
      </c>
      <c r="CF139" s="99">
        <f>IF(Model!CF69="",0,IF(ABS(Model!CF69-Scratch!CF69)&lt;1,1,0))</f>
        <v>1</v>
      </c>
      <c r="CG139" s="129" t="s">
        <v>591</v>
      </c>
      <c r="CH139" s="129" t="s">
        <v>591</v>
      </c>
      <c r="CI139" s="99">
        <f>IF(Model!CI69="",0,IF(ABS(Model!CI69-Scratch!CI69)&lt;1,1,0))</f>
        <v>1</v>
      </c>
      <c r="CJ139" s="99">
        <f>IF(Model!CJ69="",0,IF(ABS(Model!CJ69-Scratch!CJ69)&lt;1,1,0))</f>
        <v>1</v>
      </c>
      <c r="CK139" s="99">
        <f>IF(Model!CK69="",0,IF(ABS(Model!CK69-Scratch!CK69)&lt;1,1,0))</f>
        <v>1</v>
      </c>
      <c r="CL139" s="99">
        <f>IF(Model!CL69="",0,IF(ABS(Model!CL69-Scratch!CL69)&lt;1,1,0))</f>
        <v>1</v>
      </c>
      <c r="CM139" s="99">
        <f>IF(Model!CM69="",0,IF(ABS(Model!CM69-Scratch!CM69)&lt;1,1,0))</f>
        <v>1</v>
      </c>
      <c r="CN139" s="99">
        <f>IF(Model!CN69="",0,IF(ABS(Model!CN69-Scratch!CN69)&lt;1,1,0))</f>
        <v>1</v>
      </c>
      <c r="CO139" s="99">
        <f>IF(Model!CO69="",0,IF(ABS(Model!CO69-Scratch!CO69)&lt;1,1,0))</f>
        <v>1</v>
      </c>
      <c r="CP139" s="99">
        <f>IF(Model!CP69="",0,IF(ABS(Model!CP69-Scratch!CP69)&lt;1,1,0))</f>
        <v>1</v>
      </c>
      <c r="CQ139" s="99">
        <f>IF(Model!CQ69="",0,IF(ABS(Model!CQ69-Scratch!CQ69)&lt;1,1,0))</f>
        <v>1</v>
      </c>
      <c r="CR139" s="99">
        <f>IF(Model!CR69="",0,IF(ABS(Model!CR69-Scratch!CR69)&lt;1,1,0))</f>
        <v>1</v>
      </c>
      <c r="CS139" s="99">
        <f>IF(Model!CS69="",0,IF(ABS(Model!CS69-Scratch!CS69)&lt;1,1,0))</f>
        <v>1</v>
      </c>
      <c r="CT139" s="99">
        <f>IF(Model!CT69="",0,IF(ABS(Model!CT69-Scratch!CT69)&lt;1,1,0))</f>
        <v>1</v>
      </c>
      <c r="CU139" s="99">
        <f>IF(Model!CU69="",0,IF(ABS(Model!CU69-Scratch!CU69)&lt;1,1,0))</f>
        <v>1</v>
      </c>
      <c r="CV139" s="99">
        <f>IF(Model!CV69="",0,IF(ABS(Model!CV69-Scratch!CV69)&lt;1,1,0))</f>
        <v>1</v>
      </c>
      <c r="CW139" s="99">
        <f>IF(Model!CW69="",0,IF(ABS(Model!CW69-Scratch!CW69)&lt;1,1,0))</f>
        <v>1</v>
      </c>
      <c r="CX139" s="99">
        <f>IF(Model!CX69="",0,IF(ABS(Model!CX69-Scratch!CX69)&lt;1,1,0))</f>
        <v>1</v>
      </c>
      <c r="CY139" s="99">
        <f>IF(Model!CY69="",0,IF(ABS(Model!CY69-Scratch!CY69)&lt;1,1,0))</f>
        <v>1</v>
      </c>
      <c r="CZ139" s="99">
        <f>IF(Model!CZ69="",0,IF(ABS(Model!CZ69-Scratch!CZ69)&lt;1,1,0))</f>
        <v>1</v>
      </c>
      <c r="DA139" s="99">
        <f>IF(Model!DA69="",0,IF(ABS(Model!DA69-Scratch!DA69)&lt;1,1,0))</f>
        <v>1</v>
      </c>
      <c r="DB139" s="99">
        <f>IF(Model!DB69="",0,IF(ABS(Model!DB69-Scratch!DB69)&lt;1,1,0))</f>
        <v>1</v>
      </c>
      <c r="DC139" s="99">
        <f>IF(Model!DC69="",0,IF(ABS(Model!DC69-Scratch!DC69)&lt;1,1,0))</f>
        <v>1</v>
      </c>
      <c r="DD139" s="99">
        <f>IF(Model!DD69="",0,IF(ABS(Model!DD69-Scratch!DD69)&lt;1,1,0))</f>
        <v>1</v>
      </c>
      <c r="DE139" s="99">
        <f>IF(Model!DE69="",0,IF(ABS(Model!DE69-Scratch!DE69)&lt;1,1,0))</f>
        <v>1</v>
      </c>
      <c r="DF139" s="99">
        <f>IF(Model!DF69="",0,IF(ABS(Model!DF69-Scratch!DF69)&lt;1,1,0))</f>
        <v>1</v>
      </c>
      <c r="DG139" s="99">
        <f>IF(Model!DG69="",0,IF(ABS(Model!DG69-Scratch!DG69)&lt;1,1,0))</f>
        <v>1</v>
      </c>
      <c r="DH139" s="129" t="s">
        <v>591</v>
      </c>
      <c r="DI139" s="129" t="s">
        <v>591</v>
      </c>
      <c r="DJ139" s="99">
        <f>IF(Model!DJ69="",0,IF(ABS(Model!DJ69-Scratch!DJ69)&lt;1,1,0))</f>
        <v>1</v>
      </c>
      <c r="DK139" s="99">
        <f>IF(Model!DK69="",0,IF(ABS(Model!DK69-Scratch!DK69)&lt;1,1,0))</f>
        <v>1</v>
      </c>
      <c r="DL139" s="99">
        <f>IF(Model!DL69="",0,IF(ABS(Model!DL69-Scratch!DL69)&lt;1,1,0))</f>
        <v>1</v>
      </c>
      <c r="DM139" s="99">
        <f>IF(Model!DM69="",0,IF(ABS(Model!DM69-Scratch!DM69)&lt;1,1,0))</f>
        <v>1</v>
      </c>
      <c r="DN139" s="99">
        <f>IF(Model!DN69="",0,IF(ABS(Model!DN69-Scratch!DN69)&lt;1,1,0))</f>
        <v>1</v>
      </c>
      <c r="DO139" s="99">
        <f>IF(Model!DO69="",0,IF(ABS(Model!DO69-Scratch!DO69)&lt;1,1,0))</f>
        <v>1</v>
      </c>
      <c r="DP139" s="99">
        <f>IF(Model!DP69="",0,IF(ABS(Model!DP69-Scratch!DP69)&lt;1,1,0))</f>
        <v>1</v>
      </c>
      <c r="DQ139" s="99">
        <f>IF(Model!DQ69="",0,IF(ABS(Model!DQ69-Scratch!DQ69)&lt;1,1,0))</f>
        <v>1</v>
      </c>
      <c r="DR139" s="99">
        <f>IF(Model!DR69="",0,IF(ABS(Model!DR69-Scratch!DR69)&lt;1,1,0))</f>
        <v>1</v>
      </c>
      <c r="DS139" s="99">
        <f>IF(Model!DS69="",0,IF(ABS(Model!DS69-Scratch!DS69)&lt;1,1,0))</f>
        <v>1</v>
      </c>
      <c r="DT139" s="99">
        <f>IF(Model!DT69="",0,IF(ABS(Model!DT69-Scratch!DT69)&lt;1,1,0))</f>
        <v>1</v>
      </c>
      <c r="DU139" s="99">
        <f>IF(Model!DU69="",0,IF(ABS(Model!DU69-Scratch!DU69)&lt;1,1,0))</f>
        <v>1</v>
      </c>
      <c r="DV139" s="99">
        <f>IF(Model!DV69="",0,IF(ABS(Model!DV69-Scratch!DV69)&lt;1,1,0))</f>
        <v>1</v>
      </c>
      <c r="DW139" s="99">
        <f>IF(Model!DW69="",0,IF(ABS(Model!DW69-Scratch!DW69)&lt;1,1,0))</f>
        <v>1</v>
      </c>
      <c r="DX139" s="99">
        <f>IF(Model!DX69="",0,IF(ABS(Model!DX69-Scratch!DX69)&lt;1,1,0))</f>
        <v>1</v>
      </c>
      <c r="DY139" s="99">
        <f>IF(Model!DY69="",0,IF(ABS(Model!DY69-Scratch!DY69)&lt;1,1,0))</f>
        <v>1</v>
      </c>
      <c r="DZ139" s="99">
        <f>IF(Model!DZ69="",0,IF(ABS(Model!DZ69-Scratch!DZ69)&lt;1,1,0))</f>
        <v>1</v>
      </c>
      <c r="EA139" s="99">
        <f>IF(Model!EA69="",0,IF(ABS(Model!EA69-Scratch!EA69)&lt;1,1,0))</f>
        <v>1</v>
      </c>
      <c r="EB139" s="99">
        <f>IF(Model!EB69="",0,IF(ABS(Model!EB69-Scratch!EB69)&lt;1,1,0))</f>
        <v>1</v>
      </c>
      <c r="EC139" s="99">
        <f>IF(Model!EC69="",0,IF(ABS(Model!EC69-Scratch!EC69)&lt;1,1,0))</f>
        <v>1</v>
      </c>
      <c r="ED139" s="99">
        <f>IF(Model!ED69="",0,IF(ABS(Model!ED69-Scratch!ED69)&lt;1,1,0))</f>
        <v>1</v>
      </c>
      <c r="EE139" s="99">
        <f>IF(Model!EE69="",0,IF(ABS(Model!EE69-Scratch!EE69)&lt;1,1,0))</f>
        <v>1</v>
      </c>
      <c r="EF139" s="99">
        <f>IF(Model!EF69="",0,IF(ABS(Model!EF69-Scratch!EF69)&lt;1,1,0))</f>
        <v>1</v>
      </c>
      <c r="EG139" s="99">
        <f>IF(Model!EG69="",0,IF(ABS(Model!EG69-Scratch!EG69)&lt;1,1,0))</f>
        <v>1</v>
      </c>
      <c r="EH139" s="99">
        <f>IF(Model!EH69="",0,IF(ABS(Model!EH69-Scratch!EH69)&lt;1,1,0))</f>
        <v>1</v>
      </c>
      <c r="EI139" s="129" t="s">
        <v>591</v>
      </c>
      <c r="EJ139" s="129" t="s">
        <v>591</v>
      </c>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row>
    <row r="140" spans="2:165">
      <c r="B140" s="99">
        <f>IF(Model!B70="",0,IF(ABS(Model!B70-Scratch!B70)&lt;1,1,0))</f>
        <v>1</v>
      </c>
      <c r="C140" s="99">
        <f ca="1">IF(Model!C70="",0,IF(ABS(Model!C70-Scratch!C70)&lt;1,1,0))</f>
        <v>1</v>
      </c>
      <c r="D140" s="129" t="s">
        <v>591</v>
      </c>
      <c r="E140" s="99">
        <f>IF(Model!E70="",0,IF(ABS(Model!E70-Scratch!E70)&lt;1,1,0))</f>
        <v>1</v>
      </c>
      <c r="F140" s="99">
        <f>IF(Model!F70="",0,IF(ABS(Model!F70-Scratch!F70)&lt;1,1,0))</f>
        <v>1</v>
      </c>
      <c r="G140" s="99">
        <f>IF(Model!G70="",0,IF(ABS(Model!G70-Scratch!G70)&lt;1,1,0))</f>
        <v>1</v>
      </c>
      <c r="H140" s="99">
        <f>IF(Model!H70="",0,IF(ABS(Model!H70-Scratch!H70)&lt;1,1,0))</f>
        <v>1</v>
      </c>
      <c r="I140" s="99">
        <f>IF(Model!I70=Scratch!I70,1,0)</f>
        <v>1</v>
      </c>
      <c r="J140" s="129" t="s">
        <v>591</v>
      </c>
      <c r="K140" s="99">
        <f>IF(Model!K70="",0,IF(ABS(Model!K70-Scratch!K70)&lt;1,1,0))</f>
        <v>1</v>
      </c>
      <c r="L140" s="99">
        <f>IF(Model!L70=Scratch!L70,1,0)</f>
        <v>1</v>
      </c>
      <c r="M140" s="99">
        <f>IFERROR(IF(Model!M70=Scratch!M70,1,0),0)</f>
        <v>1</v>
      </c>
      <c r="N140" s="99">
        <f>IFERROR(IF(Model!N70=Scratch!N70,1,0),0)</f>
        <v>1</v>
      </c>
      <c r="O140" s="99">
        <f>IFERROR(IF(Model!O70=Scratch!O70,1,0),0)</f>
        <v>1</v>
      </c>
      <c r="P140" s="99">
        <f>IFERROR(IF(Model!P70=Scratch!P70,1,0),0)</f>
        <v>1</v>
      </c>
      <c r="Q140" s="129" t="s">
        <v>591</v>
      </c>
      <c r="R140" s="99">
        <f>IF(Model!R70="",0,IF(ABS(Model!R70-Scratch!R70)&lt;1,1,0))</f>
        <v>1</v>
      </c>
      <c r="S140" s="99">
        <f>IF(Model!S70="",0,IF(ABS(Model!S70-Scratch!S70)&lt;1,1,0))</f>
        <v>1</v>
      </c>
      <c r="T140" s="99">
        <f>IF(Model!T70="",0,IF(ABS(Model!T70-Scratch!T70)&lt;1,1,0))</f>
        <v>1</v>
      </c>
      <c r="U140" s="99">
        <f>IF(Model!U70="",0,IF(ABS(Model!U70-Scratch!U70)&lt;1,1,0))</f>
        <v>1</v>
      </c>
      <c r="V140" s="99">
        <f>IF(Model!V70="",0,IF(ABS(Model!V70-Scratch!V70)&lt;1,1,0))</f>
        <v>1</v>
      </c>
      <c r="W140" s="129" t="s">
        <v>591</v>
      </c>
      <c r="X140" s="99">
        <f>IF(Model!X70="",0,IF(ABS(Model!X70-Scratch!X70)&lt;1,1,0))</f>
        <v>1</v>
      </c>
      <c r="Y140" s="99">
        <f>IF(Model!Y70="",0,IF(ABS(Model!Y70-Scratch!Y70)&lt;1,1,0))</f>
        <v>1</v>
      </c>
      <c r="Z140" s="99">
        <f>IF(Model!Z70="",0,IF(ABS(Model!Z70-Scratch!Z70)&lt;1,1,0))</f>
        <v>1</v>
      </c>
      <c r="AA140" s="99">
        <f>IF(Model!AA70="",0,IF(ABS(Model!AA70-Scratch!AA70)&lt;1,1,0))</f>
        <v>1</v>
      </c>
      <c r="AB140" s="99">
        <f>IF(Model!AB70="",0,IF(ABS(Model!AB70-Scratch!AB70)&lt;1,1,0))</f>
        <v>1</v>
      </c>
      <c r="AC140" s="129" t="s">
        <v>591</v>
      </c>
      <c r="AD140" s="129" t="s">
        <v>591</v>
      </c>
      <c r="AE140" s="99">
        <f>IF(Model!AE70="",0,IF(ABS(Model!AE70-Scratch!AE70)&lt;1,1,0))</f>
        <v>1</v>
      </c>
      <c r="AF140" s="99">
        <f>IF(Model!AF70="",0,IF(ABS(Model!AF70-Scratch!AF70)&lt;1,1,0))</f>
        <v>1</v>
      </c>
      <c r="AG140" s="99">
        <f>IF(Model!AG70="",0,IF(ABS(Model!AG70-Scratch!AG70)&lt;1,1,0))</f>
        <v>1</v>
      </c>
      <c r="AH140" s="99">
        <f>IF(Model!AH70="",0,IF(ABS(Model!AH70-Scratch!AH70)&lt;1,1,0))</f>
        <v>1</v>
      </c>
      <c r="AI140" s="99">
        <f>IF(Model!AI70="",0,IF(ABS(Model!AI70-Scratch!AI70)&lt;1,1,0))</f>
        <v>1</v>
      </c>
      <c r="AJ140" s="99">
        <f>IF(Model!AJ70="",0,IF(ABS(Model!AJ70-Scratch!AJ70)&lt;1,1,0))</f>
        <v>1</v>
      </c>
      <c r="AK140" s="99">
        <f>IF(Model!AK70="",0,IF(ABS(Model!AK70-Scratch!AK70)&lt;1,1,0))</f>
        <v>1</v>
      </c>
      <c r="AL140" s="99">
        <f>IF(Model!AL70="",0,IF(ABS(Model!AL70-Scratch!AL70)&lt;1,1,0))</f>
        <v>1</v>
      </c>
      <c r="AM140" s="99">
        <f>IF(Model!AM70="",0,IF(ABS(Model!AM70-Scratch!AM70)&lt;1,1,0))</f>
        <v>1</v>
      </c>
      <c r="AN140" s="99">
        <f>IF(Model!AN70="",0,IF(ABS(Model!AN70-Scratch!AN70)&lt;1,1,0))</f>
        <v>1</v>
      </c>
      <c r="AO140" s="99">
        <f>IF(Model!AO70="",0,IF(ABS(Model!AO70-Scratch!AO70)&lt;1,1,0))</f>
        <v>1</v>
      </c>
      <c r="AP140" s="99">
        <f>IF(Model!AP70="",0,IF(ABS(Model!AP70-Scratch!AP70)&lt;1,1,0))</f>
        <v>1</v>
      </c>
      <c r="AQ140" s="99">
        <f>IF(Model!AQ70="",0,IF(ABS(Model!AQ70-Scratch!AQ70)&lt;1,1,0))</f>
        <v>1</v>
      </c>
      <c r="AR140" s="99">
        <f>IF(Model!AR70="",0,IF(ABS(Model!AR70-Scratch!AR70)&lt;1,1,0))</f>
        <v>1</v>
      </c>
      <c r="AS140" s="99">
        <f>IF(Model!AS70="",0,IF(ABS(Model!AS70-Scratch!AS70)&lt;1,1,0))</f>
        <v>1</v>
      </c>
      <c r="AT140" s="99">
        <f>IF(Model!AT70="",0,IF(ABS(Model!AT70-Scratch!AT70)&lt;1,1,0))</f>
        <v>1</v>
      </c>
      <c r="AU140" s="99">
        <f>IF(Model!AU70="",0,IF(ABS(Model!AU70-Scratch!AU70)&lt;1,1,0))</f>
        <v>1</v>
      </c>
      <c r="AV140" s="99">
        <f>IF(Model!AV70="",0,IF(ABS(Model!AV70-Scratch!AV70)&lt;1,1,0))</f>
        <v>1</v>
      </c>
      <c r="AW140" s="99">
        <f>IF(Model!AW70="",0,IF(ABS(Model!AW70-Scratch!AW70)&lt;1,1,0))</f>
        <v>1</v>
      </c>
      <c r="AX140" s="99">
        <f>IF(Model!AX70="",0,IF(ABS(Model!AX70-Scratch!AX70)&lt;1,1,0))</f>
        <v>1</v>
      </c>
      <c r="AY140" s="99">
        <f>IF(Model!AY70="",0,IF(ABS(Model!AY70-Scratch!AY70)&lt;1,1,0))</f>
        <v>1</v>
      </c>
      <c r="AZ140" s="99">
        <f>IF(Model!AZ70="",0,IF(ABS(Model!AZ70-Scratch!AZ70)&lt;1,1,0))</f>
        <v>1</v>
      </c>
      <c r="BA140" s="99">
        <f>IF(Model!BA70="",0,IF(ABS(Model!BA70-Scratch!BA70)&lt;1,1,0))</f>
        <v>1</v>
      </c>
      <c r="BB140" s="99">
        <f>IF(Model!BB70="",0,IF(ABS(Model!BB70-Scratch!BB70)&lt;1,1,0))</f>
        <v>1</v>
      </c>
      <c r="BC140" s="99">
        <f>IF(Model!BC70="",0,IF(ABS(Model!BC70-Scratch!BC70)&lt;1,1,0))</f>
        <v>1</v>
      </c>
      <c r="BD140" s="99">
        <f>IF(Model!BD70="",0,IF(ABS(Model!BD70-Scratch!BD70)&lt;1,1,0))</f>
        <v>0</v>
      </c>
      <c r="BE140" s="99">
        <f>IF(Model!BE70="",0,IF(ABS(Model!BE70-Scratch!BE70)&lt;1,1,0))</f>
        <v>1</v>
      </c>
      <c r="BF140" s="129" t="s">
        <v>591</v>
      </c>
      <c r="BG140" s="129" t="s">
        <v>591</v>
      </c>
      <c r="BH140" s="99">
        <f>IF(Model!BH70="",0,IF(ABS(Model!BH70-Scratch!BH70)&lt;1,1,0))</f>
        <v>1</v>
      </c>
      <c r="BI140" s="99">
        <f>IF(Model!BI70="",0,IF(ABS(Model!BI70-Scratch!BI70)&lt;1,1,0))</f>
        <v>1</v>
      </c>
      <c r="BJ140" s="99">
        <f>IF(Model!BJ70="",0,IF(ABS(Model!BJ70-Scratch!BJ70)&lt;1,1,0))</f>
        <v>1</v>
      </c>
      <c r="BK140" s="99">
        <f>IF(Model!BK70="",0,IF(ABS(Model!BK70-Scratch!BK70)&lt;1,1,0))</f>
        <v>1</v>
      </c>
      <c r="BL140" s="99">
        <f>IF(Model!BL70="",0,IF(ABS(Model!BL70-Scratch!BL70)&lt;1,1,0))</f>
        <v>1</v>
      </c>
      <c r="BM140" s="99">
        <f>IF(Model!BM70="",0,IF(ABS(Model!BM70-Scratch!BM70)&lt;1,1,0))</f>
        <v>1</v>
      </c>
      <c r="BN140" s="99">
        <f>IF(Model!BN70="",0,IF(ABS(Model!BN70-Scratch!BN70)&lt;1,1,0))</f>
        <v>1</v>
      </c>
      <c r="BO140" s="99">
        <f>IF(Model!BO70="",0,IF(ABS(Model!BO70-Scratch!BO70)&lt;1,1,0))</f>
        <v>1</v>
      </c>
      <c r="BP140" s="99">
        <f>IF(Model!BP70="",0,IF(ABS(Model!BP70-Scratch!BP70)&lt;1,1,0))</f>
        <v>1</v>
      </c>
      <c r="BQ140" s="99">
        <f>IF(Model!BQ70="",0,IF(ABS(Model!BQ70-Scratch!BQ70)&lt;1,1,0))</f>
        <v>1</v>
      </c>
      <c r="BR140" s="99">
        <f>IF(Model!BR70="",0,IF(ABS(Model!BR70-Scratch!BR70)&lt;1,1,0))</f>
        <v>1</v>
      </c>
      <c r="BS140" s="99">
        <f>IF(Model!BS70="",0,IF(ABS(Model!BS70-Scratch!BS70)&lt;1,1,0))</f>
        <v>1</v>
      </c>
      <c r="BT140" s="99">
        <f>IF(Model!BT70="",0,IF(ABS(Model!BT70-Scratch!BT70)&lt;1,1,0))</f>
        <v>1</v>
      </c>
      <c r="BU140" s="99">
        <f>IF(Model!BU70="",0,IF(ABS(Model!BU70-Scratch!BU70)&lt;1,1,0))</f>
        <v>1</v>
      </c>
      <c r="BV140" s="99">
        <f>IF(Model!BV70="",0,IF(ABS(Model!BV70-Scratch!BV70)&lt;1,1,0))</f>
        <v>1</v>
      </c>
      <c r="BW140" s="99">
        <f>IF(Model!BW70="",0,IF(ABS(Model!BW70-Scratch!BW70)&lt;1,1,0))</f>
        <v>1</v>
      </c>
      <c r="BX140" s="99">
        <f>IF(Model!BX70="",0,IF(ABS(Model!BX70-Scratch!BX70)&lt;1,1,0))</f>
        <v>1</v>
      </c>
      <c r="BY140" s="99">
        <f>IF(Model!BY70="",0,IF(ABS(Model!BY70-Scratch!BY70)&lt;1,1,0))</f>
        <v>1</v>
      </c>
      <c r="BZ140" s="99">
        <f>IF(Model!BZ70="",0,IF(ABS(Model!BZ70-Scratch!BZ70)&lt;1,1,0))</f>
        <v>1</v>
      </c>
      <c r="CA140" s="99">
        <f>IF(Model!CA70="",0,IF(ABS(Model!CA70-Scratch!CA70)&lt;1,1,0))</f>
        <v>1</v>
      </c>
      <c r="CB140" s="99">
        <f>IF(Model!CB70="",0,IF(ABS(Model!CB70-Scratch!CB70)&lt;1,1,0))</f>
        <v>1</v>
      </c>
      <c r="CC140" s="99">
        <f>IF(Model!CC70="",0,IF(ABS(Model!CC70-Scratch!CC70)&lt;1,1,0))</f>
        <v>1</v>
      </c>
      <c r="CD140" s="99">
        <f>IF(Model!CD70="",0,IF(ABS(Model!CD70-Scratch!CD70)&lt;1,1,0))</f>
        <v>1</v>
      </c>
      <c r="CE140" s="99">
        <f>IF(Model!CE70="",0,IF(ABS(Model!CE70-Scratch!CE70)&lt;1,1,0))</f>
        <v>1</v>
      </c>
      <c r="CF140" s="99">
        <f>IF(Model!CF70="",0,IF(ABS(Model!CF70-Scratch!CF70)&lt;1,1,0))</f>
        <v>1</v>
      </c>
      <c r="CG140" s="129" t="s">
        <v>591</v>
      </c>
      <c r="CH140" s="129" t="s">
        <v>591</v>
      </c>
      <c r="CI140" s="99">
        <f>IF(Model!CI70="",0,IF(ABS(Model!CI70-Scratch!CI70)&lt;1,1,0))</f>
        <v>1</v>
      </c>
      <c r="CJ140" s="99">
        <f>IF(Model!CJ70="",0,IF(ABS(Model!CJ70-Scratch!CJ70)&lt;1,1,0))</f>
        <v>1</v>
      </c>
      <c r="CK140" s="99">
        <f>IF(Model!CK70="",0,IF(ABS(Model!CK70-Scratch!CK70)&lt;1,1,0))</f>
        <v>1</v>
      </c>
      <c r="CL140" s="99">
        <f>IF(Model!CL70="",0,IF(ABS(Model!CL70-Scratch!CL70)&lt;1,1,0))</f>
        <v>1</v>
      </c>
      <c r="CM140" s="99">
        <f>IF(Model!CM70="",0,IF(ABS(Model!CM70-Scratch!CM70)&lt;1,1,0))</f>
        <v>1</v>
      </c>
      <c r="CN140" s="99">
        <f>IF(Model!CN70="",0,IF(ABS(Model!CN70-Scratch!CN70)&lt;1,1,0))</f>
        <v>1</v>
      </c>
      <c r="CO140" s="99">
        <f>IF(Model!CO70="",0,IF(ABS(Model!CO70-Scratch!CO70)&lt;1,1,0))</f>
        <v>1</v>
      </c>
      <c r="CP140" s="99">
        <f>IF(Model!CP70="",0,IF(ABS(Model!CP70-Scratch!CP70)&lt;1,1,0))</f>
        <v>1</v>
      </c>
      <c r="CQ140" s="99">
        <f>IF(Model!CQ70="",0,IF(ABS(Model!CQ70-Scratch!CQ70)&lt;1,1,0))</f>
        <v>1</v>
      </c>
      <c r="CR140" s="99">
        <f>IF(Model!CR70="",0,IF(ABS(Model!CR70-Scratch!CR70)&lt;1,1,0))</f>
        <v>1</v>
      </c>
      <c r="CS140" s="99">
        <f>IF(Model!CS70="",0,IF(ABS(Model!CS70-Scratch!CS70)&lt;1,1,0))</f>
        <v>1</v>
      </c>
      <c r="CT140" s="99">
        <f>IF(Model!CT70="",0,IF(ABS(Model!CT70-Scratch!CT70)&lt;1,1,0))</f>
        <v>1</v>
      </c>
      <c r="CU140" s="99">
        <f>IF(Model!CU70="",0,IF(ABS(Model!CU70-Scratch!CU70)&lt;1,1,0))</f>
        <v>1</v>
      </c>
      <c r="CV140" s="99">
        <f>IF(Model!CV70="",0,IF(ABS(Model!CV70-Scratch!CV70)&lt;1,1,0))</f>
        <v>1</v>
      </c>
      <c r="CW140" s="99">
        <f>IF(Model!CW70="",0,IF(ABS(Model!CW70-Scratch!CW70)&lt;1,1,0))</f>
        <v>1</v>
      </c>
      <c r="CX140" s="99">
        <f>IF(Model!CX70="",0,IF(ABS(Model!CX70-Scratch!CX70)&lt;1,1,0))</f>
        <v>1</v>
      </c>
      <c r="CY140" s="99">
        <f>IF(Model!CY70="",0,IF(ABS(Model!CY70-Scratch!CY70)&lt;1,1,0))</f>
        <v>1</v>
      </c>
      <c r="CZ140" s="99">
        <f>IF(Model!CZ70="",0,IF(ABS(Model!CZ70-Scratch!CZ70)&lt;1,1,0))</f>
        <v>1</v>
      </c>
      <c r="DA140" s="99">
        <f>IF(Model!DA70="",0,IF(ABS(Model!DA70-Scratch!DA70)&lt;1,1,0))</f>
        <v>1</v>
      </c>
      <c r="DB140" s="99">
        <f>IF(Model!DB70="",0,IF(ABS(Model!DB70-Scratch!DB70)&lt;1,1,0))</f>
        <v>1</v>
      </c>
      <c r="DC140" s="99">
        <f>IF(Model!DC70="",0,IF(ABS(Model!DC70-Scratch!DC70)&lt;1,1,0))</f>
        <v>1</v>
      </c>
      <c r="DD140" s="99">
        <f>IF(Model!DD70="",0,IF(ABS(Model!DD70-Scratch!DD70)&lt;1,1,0))</f>
        <v>1</v>
      </c>
      <c r="DE140" s="99">
        <f>IF(Model!DE70="",0,IF(ABS(Model!DE70-Scratch!DE70)&lt;1,1,0))</f>
        <v>1</v>
      </c>
      <c r="DF140" s="99">
        <f>IF(Model!DF70="",0,IF(ABS(Model!DF70-Scratch!DF70)&lt;1,1,0))</f>
        <v>1</v>
      </c>
      <c r="DG140" s="99">
        <f>IF(Model!DG70="",0,IF(ABS(Model!DG70-Scratch!DG70)&lt;1,1,0))</f>
        <v>1</v>
      </c>
      <c r="DH140" s="129" t="s">
        <v>591</v>
      </c>
      <c r="DI140" s="129" t="s">
        <v>591</v>
      </c>
      <c r="DJ140" s="99">
        <f>IF(Model!DJ70="",0,IF(ABS(Model!DJ70-Scratch!DJ70)&lt;1,1,0))</f>
        <v>1</v>
      </c>
      <c r="DK140" s="99">
        <f>IF(Model!DK70="",0,IF(ABS(Model!DK70-Scratch!DK70)&lt;1,1,0))</f>
        <v>1</v>
      </c>
      <c r="DL140" s="99">
        <f>IF(Model!DL70="",0,IF(ABS(Model!DL70-Scratch!DL70)&lt;1,1,0))</f>
        <v>1</v>
      </c>
      <c r="DM140" s="99">
        <f>IF(Model!DM70="",0,IF(ABS(Model!DM70-Scratch!DM70)&lt;1,1,0))</f>
        <v>1</v>
      </c>
      <c r="DN140" s="99">
        <f>IF(Model!DN70="",0,IF(ABS(Model!DN70-Scratch!DN70)&lt;1,1,0))</f>
        <v>1</v>
      </c>
      <c r="DO140" s="99">
        <f>IF(Model!DO70="",0,IF(ABS(Model!DO70-Scratch!DO70)&lt;1,1,0))</f>
        <v>1</v>
      </c>
      <c r="DP140" s="99">
        <f>IF(Model!DP70="",0,IF(ABS(Model!DP70-Scratch!DP70)&lt;1,1,0))</f>
        <v>1</v>
      </c>
      <c r="DQ140" s="99">
        <f>IF(Model!DQ70="",0,IF(ABS(Model!DQ70-Scratch!DQ70)&lt;1,1,0))</f>
        <v>1</v>
      </c>
      <c r="DR140" s="99">
        <f>IF(Model!DR70="",0,IF(ABS(Model!DR70-Scratch!DR70)&lt;1,1,0))</f>
        <v>1</v>
      </c>
      <c r="DS140" s="99">
        <f>IF(Model!DS70="",0,IF(ABS(Model!DS70-Scratch!DS70)&lt;1,1,0))</f>
        <v>1</v>
      </c>
      <c r="DT140" s="99">
        <f>IF(Model!DT70="",0,IF(ABS(Model!DT70-Scratch!DT70)&lt;1,1,0))</f>
        <v>1</v>
      </c>
      <c r="DU140" s="99">
        <f>IF(Model!DU70="",0,IF(ABS(Model!DU70-Scratch!DU70)&lt;1,1,0))</f>
        <v>1</v>
      </c>
      <c r="DV140" s="99">
        <f>IF(Model!DV70="",0,IF(ABS(Model!DV70-Scratch!DV70)&lt;1,1,0))</f>
        <v>1</v>
      </c>
      <c r="DW140" s="99">
        <f>IF(Model!DW70="",0,IF(ABS(Model!DW70-Scratch!DW70)&lt;1,1,0))</f>
        <v>1</v>
      </c>
      <c r="DX140" s="99">
        <f>IF(Model!DX70="",0,IF(ABS(Model!DX70-Scratch!DX70)&lt;1,1,0))</f>
        <v>1</v>
      </c>
      <c r="DY140" s="99">
        <f>IF(Model!DY70="",0,IF(ABS(Model!DY70-Scratch!DY70)&lt;1,1,0))</f>
        <v>1</v>
      </c>
      <c r="DZ140" s="99">
        <f>IF(Model!DZ70="",0,IF(ABS(Model!DZ70-Scratch!DZ70)&lt;1,1,0))</f>
        <v>1</v>
      </c>
      <c r="EA140" s="99">
        <f>IF(Model!EA70="",0,IF(ABS(Model!EA70-Scratch!EA70)&lt;1,1,0))</f>
        <v>1</v>
      </c>
      <c r="EB140" s="99">
        <f>IF(Model!EB70="",0,IF(ABS(Model!EB70-Scratch!EB70)&lt;1,1,0))</f>
        <v>1</v>
      </c>
      <c r="EC140" s="99">
        <f>IF(Model!EC70="",0,IF(ABS(Model!EC70-Scratch!EC70)&lt;1,1,0))</f>
        <v>1</v>
      </c>
      <c r="ED140" s="99">
        <f>IF(Model!ED70="",0,IF(ABS(Model!ED70-Scratch!ED70)&lt;1,1,0))</f>
        <v>1</v>
      </c>
      <c r="EE140" s="99">
        <f>IF(Model!EE70="",0,IF(ABS(Model!EE70-Scratch!EE70)&lt;1,1,0))</f>
        <v>1</v>
      </c>
      <c r="EF140" s="99">
        <f>IF(Model!EF70="",0,IF(ABS(Model!EF70-Scratch!EF70)&lt;1,1,0))</f>
        <v>1</v>
      </c>
      <c r="EG140" s="99">
        <f>IF(Model!EG70="",0,IF(ABS(Model!EG70-Scratch!EG70)&lt;1,1,0))</f>
        <v>1</v>
      </c>
      <c r="EH140" s="99">
        <f>IF(Model!EH70="",0,IF(ABS(Model!EH70-Scratch!EH70)&lt;1,1,0))</f>
        <v>1</v>
      </c>
      <c r="EI140" s="129" t="s">
        <v>591</v>
      </c>
      <c r="EJ140" s="129" t="s">
        <v>591</v>
      </c>
      <c r="EK140" s="99"/>
      <c r="EL140" s="99"/>
      <c r="EM140" s="99"/>
      <c r="EN140" s="99"/>
      <c r="EO140" s="99"/>
      <c r="EP140" s="99"/>
      <c r="EQ140" s="99"/>
      <c r="ER140" s="99"/>
      <c r="ES140" s="99"/>
      <c r="ET140" s="99"/>
      <c r="EU140" s="99"/>
      <c r="EV140" s="99"/>
      <c r="EW140" s="99"/>
      <c r="EX140" s="99"/>
      <c r="EY140" s="99"/>
      <c r="EZ140" s="99"/>
      <c r="FA140" s="99"/>
      <c r="FB140" s="99"/>
      <c r="FC140" s="99"/>
      <c r="FD140" s="99"/>
      <c r="FE140" s="99"/>
      <c r="FF140" s="99"/>
      <c r="FG140" s="99"/>
      <c r="FH140" s="99"/>
      <c r="FI140" s="99"/>
    </row>
    <row r="141" spans="2:165">
      <c r="B141" s="99">
        <f>IF(Model!B71="",0,IF(ABS(Model!B71-Scratch!B71)&lt;1,1,0))</f>
        <v>1</v>
      </c>
      <c r="C141" s="99">
        <f ca="1">IF(Model!C71="",0,IF(ABS(Model!C71-Scratch!C71)&lt;1,1,0))</f>
        <v>1</v>
      </c>
      <c r="D141" s="129" t="s">
        <v>591</v>
      </c>
      <c r="E141" s="99">
        <f>IF(Model!E71="",0,IF(ABS(Model!E71-Scratch!E71)&lt;1,1,0))</f>
        <v>1</v>
      </c>
      <c r="F141" s="99">
        <f>IF(Model!F71="",0,IF(ABS(Model!F71-Scratch!F71)&lt;1,1,0))</f>
        <v>1</v>
      </c>
      <c r="G141" s="99">
        <f>IF(Model!G71="",0,IF(ABS(Model!G71-Scratch!G71)&lt;1,1,0))</f>
        <v>1</v>
      </c>
      <c r="H141" s="99">
        <f>IF(Model!H71="",0,IF(ABS(Model!H71-Scratch!H71)&lt;1,1,0))</f>
        <v>1</v>
      </c>
      <c r="I141" s="99">
        <f>IF(Model!I71=Scratch!I71,1,0)</f>
        <v>1</v>
      </c>
      <c r="J141" s="129" t="s">
        <v>591</v>
      </c>
      <c r="K141" s="99">
        <f>IF(Model!K71="",0,IF(ABS(Model!K71-Scratch!K71)&lt;1,1,0))</f>
        <v>1</v>
      </c>
      <c r="L141" s="99">
        <f>IF(Model!L71=Scratch!L71,1,0)</f>
        <v>1</v>
      </c>
      <c r="M141" s="99">
        <f>IFERROR(IF(Model!M71=Scratch!M71,1,0),0)</f>
        <v>1</v>
      </c>
      <c r="N141" s="99">
        <f>IFERROR(IF(Model!N71=Scratch!N71,1,0),0)</f>
        <v>1</v>
      </c>
      <c r="O141" s="99">
        <f>IFERROR(IF(Model!O71=Scratch!O71,1,0),0)</f>
        <v>1</v>
      </c>
      <c r="P141" s="99">
        <f>IFERROR(IF(Model!P71=Scratch!P71,1,0),0)</f>
        <v>1</v>
      </c>
      <c r="Q141" s="129" t="s">
        <v>591</v>
      </c>
      <c r="R141" s="99">
        <f>IF(Model!R71="",0,IF(ABS(Model!R71-Scratch!R71)&lt;1,1,0))</f>
        <v>1</v>
      </c>
      <c r="S141" s="99">
        <f>IF(Model!S71="",0,IF(ABS(Model!S71-Scratch!S71)&lt;1,1,0))</f>
        <v>1</v>
      </c>
      <c r="T141" s="99">
        <f>IF(Model!T71="",0,IF(ABS(Model!T71-Scratch!T71)&lt;1,1,0))</f>
        <v>1</v>
      </c>
      <c r="U141" s="99">
        <f>IF(Model!U71="",0,IF(ABS(Model!U71-Scratch!U71)&lt;1,1,0))</f>
        <v>1</v>
      </c>
      <c r="V141" s="99">
        <f>IF(Model!V71="",0,IF(ABS(Model!V71-Scratch!V71)&lt;1,1,0))</f>
        <v>1</v>
      </c>
      <c r="W141" s="129" t="s">
        <v>591</v>
      </c>
      <c r="X141" s="99">
        <f>IF(Model!X71="",0,IF(ABS(Model!X71-Scratch!X71)&lt;1,1,0))</f>
        <v>1</v>
      </c>
      <c r="Y141" s="99">
        <f>IF(Model!Y71="",0,IF(ABS(Model!Y71-Scratch!Y71)&lt;1,1,0))</f>
        <v>1</v>
      </c>
      <c r="Z141" s="99">
        <f>IF(Model!Z71="",0,IF(ABS(Model!Z71-Scratch!Z71)&lt;1,1,0))</f>
        <v>1</v>
      </c>
      <c r="AA141" s="99">
        <f>IF(Model!AA71="",0,IF(ABS(Model!AA71-Scratch!AA71)&lt;1,1,0))</f>
        <v>1</v>
      </c>
      <c r="AB141" s="99">
        <f>IF(Model!AB71="",0,IF(ABS(Model!AB71-Scratch!AB71)&lt;1,1,0))</f>
        <v>1</v>
      </c>
      <c r="AC141" s="129" t="s">
        <v>591</v>
      </c>
      <c r="AD141" s="129" t="s">
        <v>591</v>
      </c>
      <c r="AE141" s="99">
        <f>IF(Model!AE71="",0,IF(ABS(Model!AE71-Scratch!AE71)&lt;1,1,0))</f>
        <v>1</v>
      </c>
      <c r="AF141" s="99">
        <f>IF(Model!AF71="",0,IF(ABS(Model!AF71-Scratch!AF71)&lt;1,1,0))</f>
        <v>1</v>
      </c>
      <c r="AG141" s="99">
        <f>IF(Model!AG71="",0,IF(ABS(Model!AG71-Scratch!AG71)&lt;1,1,0))</f>
        <v>1</v>
      </c>
      <c r="AH141" s="99">
        <f>IF(Model!AH71="",0,IF(ABS(Model!AH71-Scratch!AH71)&lt;1,1,0))</f>
        <v>1</v>
      </c>
      <c r="AI141" s="99">
        <f>IF(Model!AI71="",0,IF(ABS(Model!AI71-Scratch!AI71)&lt;1,1,0))</f>
        <v>1</v>
      </c>
      <c r="AJ141" s="99">
        <f>IF(Model!AJ71="",0,IF(ABS(Model!AJ71-Scratch!AJ71)&lt;1,1,0))</f>
        <v>1</v>
      </c>
      <c r="AK141" s="99">
        <f>IF(Model!AK71="",0,IF(ABS(Model!AK71-Scratch!AK71)&lt;1,1,0))</f>
        <v>1</v>
      </c>
      <c r="AL141" s="99">
        <f>IF(Model!AL71="",0,IF(ABS(Model!AL71-Scratch!AL71)&lt;1,1,0))</f>
        <v>1</v>
      </c>
      <c r="AM141" s="99">
        <f>IF(Model!AM71="",0,IF(ABS(Model!AM71-Scratch!AM71)&lt;1,1,0))</f>
        <v>1</v>
      </c>
      <c r="AN141" s="99">
        <f>IF(Model!AN71="",0,IF(ABS(Model!AN71-Scratch!AN71)&lt;1,1,0))</f>
        <v>1</v>
      </c>
      <c r="AO141" s="99">
        <f>IF(Model!AO71="",0,IF(ABS(Model!AO71-Scratch!AO71)&lt;1,1,0))</f>
        <v>1</v>
      </c>
      <c r="AP141" s="99">
        <f>IF(Model!AP71="",0,IF(ABS(Model!AP71-Scratch!AP71)&lt;1,1,0))</f>
        <v>1</v>
      </c>
      <c r="AQ141" s="99">
        <f>IF(Model!AQ71="",0,IF(ABS(Model!AQ71-Scratch!AQ71)&lt;1,1,0))</f>
        <v>1</v>
      </c>
      <c r="AR141" s="99">
        <f>IF(Model!AR71="",0,IF(ABS(Model!AR71-Scratch!AR71)&lt;1,1,0))</f>
        <v>1</v>
      </c>
      <c r="AS141" s="99">
        <f>IF(Model!AS71="",0,IF(ABS(Model!AS71-Scratch!AS71)&lt;1,1,0))</f>
        <v>1</v>
      </c>
      <c r="AT141" s="99">
        <f>IF(Model!AT71="",0,IF(ABS(Model!AT71-Scratch!AT71)&lt;1,1,0))</f>
        <v>1</v>
      </c>
      <c r="AU141" s="99">
        <f>IF(Model!AU71="",0,IF(ABS(Model!AU71-Scratch!AU71)&lt;1,1,0))</f>
        <v>1</v>
      </c>
      <c r="AV141" s="99">
        <f>IF(Model!AV71="",0,IF(ABS(Model!AV71-Scratch!AV71)&lt;1,1,0))</f>
        <v>1</v>
      </c>
      <c r="AW141" s="99">
        <f>IF(Model!AW71="",0,IF(ABS(Model!AW71-Scratch!AW71)&lt;1,1,0))</f>
        <v>1</v>
      </c>
      <c r="AX141" s="99">
        <f>IF(Model!AX71="",0,IF(ABS(Model!AX71-Scratch!AX71)&lt;1,1,0))</f>
        <v>1</v>
      </c>
      <c r="AY141" s="99">
        <f>IF(Model!AY71="",0,IF(ABS(Model!AY71-Scratch!AY71)&lt;1,1,0))</f>
        <v>1</v>
      </c>
      <c r="AZ141" s="99">
        <f>IF(Model!AZ71="",0,IF(ABS(Model!AZ71-Scratch!AZ71)&lt;1,1,0))</f>
        <v>1</v>
      </c>
      <c r="BA141" s="99">
        <f>IF(Model!BA71="",0,IF(ABS(Model!BA71-Scratch!BA71)&lt;1,1,0))</f>
        <v>1</v>
      </c>
      <c r="BB141" s="99">
        <f>IF(Model!BB71="",0,IF(ABS(Model!BB71-Scratch!BB71)&lt;1,1,0))</f>
        <v>1</v>
      </c>
      <c r="BC141" s="99">
        <f>IF(Model!BC71="",0,IF(ABS(Model!BC71-Scratch!BC71)&lt;1,1,0))</f>
        <v>1</v>
      </c>
      <c r="BD141" s="99">
        <f>IF(Model!BD71="",0,IF(ABS(Model!BD71-Scratch!BD71)&lt;1,1,0))</f>
        <v>0</v>
      </c>
      <c r="BE141" s="99">
        <f>IF(Model!BE71="",0,IF(ABS(Model!BE71-Scratch!BE71)&lt;1,1,0))</f>
        <v>1</v>
      </c>
      <c r="BF141" s="129" t="s">
        <v>591</v>
      </c>
      <c r="BG141" s="129" t="s">
        <v>591</v>
      </c>
      <c r="BH141" s="99">
        <f>IF(Model!BH71="",0,IF(ABS(Model!BH71-Scratch!BH71)&lt;1,1,0))</f>
        <v>1</v>
      </c>
      <c r="BI141" s="99">
        <f>IF(Model!BI71="",0,IF(ABS(Model!BI71-Scratch!BI71)&lt;1,1,0))</f>
        <v>1</v>
      </c>
      <c r="BJ141" s="99">
        <f>IF(Model!BJ71="",0,IF(ABS(Model!BJ71-Scratch!BJ71)&lt;1,1,0))</f>
        <v>1</v>
      </c>
      <c r="BK141" s="99">
        <f>IF(Model!BK71="",0,IF(ABS(Model!BK71-Scratch!BK71)&lt;1,1,0))</f>
        <v>1</v>
      </c>
      <c r="BL141" s="99">
        <f>IF(Model!BL71="",0,IF(ABS(Model!BL71-Scratch!BL71)&lt;1,1,0))</f>
        <v>1</v>
      </c>
      <c r="BM141" s="99">
        <f>IF(Model!BM71="",0,IF(ABS(Model!BM71-Scratch!BM71)&lt;1,1,0))</f>
        <v>1</v>
      </c>
      <c r="BN141" s="99">
        <f>IF(Model!BN71="",0,IF(ABS(Model!BN71-Scratch!BN71)&lt;1,1,0))</f>
        <v>1</v>
      </c>
      <c r="BO141" s="99">
        <f>IF(Model!BO71="",0,IF(ABS(Model!BO71-Scratch!BO71)&lt;1,1,0))</f>
        <v>1</v>
      </c>
      <c r="BP141" s="99">
        <f>IF(Model!BP71="",0,IF(ABS(Model!BP71-Scratch!BP71)&lt;1,1,0))</f>
        <v>1</v>
      </c>
      <c r="BQ141" s="99">
        <f>IF(Model!BQ71="",0,IF(ABS(Model!BQ71-Scratch!BQ71)&lt;1,1,0))</f>
        <v>1</v>
      </c>
      <c r="BR141" s="99">
        <f>IF(Model!BR71="",0,IF(ABS(Model!BR71-Scratch!BR71)&lt;1,1,0))</f>
        <v>1</v>
      </c>
      <c r="BS141" s="99">
        <f>IF(Model!BS71="",0,IF(ABS(Model!BS71-Scratch!BS71)&lt;1,1,0))</f>
        <v>1</v>
      </c>
      <c r="BT141" s="99">
        <f>IF(Model!BT71="",0,IF(ABS(Model!BT71-Scratch!BT71)&lt;1,1,0))</f>
        <v>1</v>
      </c>
      <c r="BU141" s="99">
        <f>IF(Model!BU71="",0,IF(ABS(Model!BU71-Scratch!BU71)&lt;1,1,0))</f>
        <v>1</v>
      </c>
      <c r="BV141" s="99">
        <f>IF(Model!BV71="",0,IF(ABS(Model!BV71-Scratch!BV71)&lt;1,1,0))</f>
        <v>1</v>
      </c>
      <c r="BW141" s="99">
        <f>IF(Model!BW71="",0,IF(ABS(Model!BW71-Scratch!BW71)&lt;1,1,0))</f>
        <v>1</v>
      </c>
      <c r="BX141" s="99">
        <f>IF(Model!BX71="",0,IF(ABS(Model!BX71-Scratch!BX71)&lt;1,1,0))</f>
        <v>1</v>
      </c>
      <c r="BY141" s="99">
        <f>IF(Model!BY71="",0,IF(ABS(Model!BY71-Scratch!BY71)&lt;1,1,0))</f>
        <v>1</v>
      </c>
      <c r="BZ141" s="99">
        <f>IF(Model!BZ71="",0,IF(ABS(Model!BZ71-Scratch!BZ71)&lt;1,1,0))</f>
        <v>1</v>
      </c>
      <c r="CA141" s="99">
        <f>IF(Model!CA71="",0,IF(ABS(Model!CA71-Scratch!CA71)&lt;1,1,0))</f>
        <v>1</v>
      </c>
      <c r="CB141" s="99">
        <f>IF(Model!CB71="",0,IF(ABS(Model!CB71-Scratch!CB71)&lt;1,1,0))</f>
        <v>1</v>
      </c>
      <c r="CC141" s="99">
        <f>IF(Model!CC71="",0,IF(ABS(Model!CC71-Scratch!CC71)&lt;1,1,0))</f>
        <v>1</v>
      </c>
      <c r="CD141" s="99">
        <f>IF(Model!CD71="",0,IF(ABS(Model!CD71-Scratch!CD71)&lt;1,1,0))</f>
        <v>1</v>
      </c>
      <c r="CE141" s="99">
        <f>IF(Model!CE71="",0,IF(ABS(Model!CE71-Scratch!CE71)&lt;1,1,0))</f>
        <v>1</v>
      </c>
      <c r="CF141" s="99">
        <f>IF(Model!CF71="",0,IF(ABS(Model!CF71-Scratch!CF71)&lt;1,1,0))</f>
        <v>1</v>
      </c>
      <c r="CG141" s="129" t="s">
        <v>591</v>
      </c>
      <c r="CH141" s="129" t="s">
        <v>591</v>
      </c>
      <c r="CI141" s="99">
        <f>IF(Model!CI71="",0,IF(ABS(Model!CI71-Scratch!CI71)&lt;1,1,0))</f>
        <v>1</v>
      </c>
      <c r="CJ141" s="99">
        <f>IF(Model!CJ71="",0,IF(ABS(Model!CJ71-Scratch!CJ71)&lt;1,1,0))</f>
        <v>1</v>
      </c>
      <c r="CK141" s="99">
        <f>IF(Model!CK71="",0,IF(ABS(Model!CK71-Scratch!CK71)&lt;1,1,0))</f>
        <v>1</v>
      </c>
      <c r="CL141" s="99">
        <f>IF(Model!CL71="",0,IF(ABS(Model!CL71-Scratch!CL71)&lt;1,1,0))</f>
        <v>1</v>
      </c>
      <c r="CM141" s="99">
        <f>IF(Model!CM71="",0,IF(ABS(Model!CM71-Scratch!CM71)&lt;1,1,0))</f>
        <v>1</v>
      </c>
      <c r="CN141" s="99">
        <f>IF(Model!CN71="",0,IF(ABS(Model!CN71-Scratch!CN71)&lt;1,1,0))</f>
        <v>1</v>
      </c>
      <c r="CO141" s="99">
        <f>IF(Model!CO71="",0,IF(ABS(Model!CO71-Scratch!CO71)&lt;1,1,0))</f>
        <v>1</v>
      </c>
      <c r="CP141" s="99">
        <f>IF(Model!CP71="",0,IF(ABS(Model!CP71-Scratch!CP71)&lt;1,1,0))</f>
        <v>1</v>
      </c>
      <c r="CQ141" s="99">
        <f>IF(Model!CQ71="",0,IF(ABS(Model!CQ71-Scratch!CQ71)&lt;1,1,0))</f>
        <v>1</v>
      </c>
      <c r="CR141" s="99">
        <f>IF(Model!CR71="",0,IF(ABS(Model!CR71-Scratch!CR71)&lt;1,1,0))</f>
        <v>1</v>
      </c>
      <c r="CS141" s="99">
        <f>IF(Model!CS71="",0,IF(ABS(Model!CS71-Scratch!CS71)&lt;1,1,0))</f>
        <v>1</v>
      </c>
      <c r="CT141" s="99">
        <f>IF(Model!CT71="",0,IF(ABS(Model!CT71-Scratch!CT71)&lt;1,1,0))</f>
        <v>1</v>
      </c>
      <c r="CU141" s="99">
        <f>IF(Model!CU71="",0,IF(ABS(Model!CU71-Scratch!CU71)&lt;1,1,0))</f>
        <v>1</v>
      </c>
      <c r="CV141" s="99">
        <f>IF(Model!CV71="",0,IF(ABS(Model!CV71-Scratch!CV71)&lt;1,1,0))</f>
        <v>1</v>
      </c>
      <c r="CW141" s="99">
        <f>IF(Model!CW71="",0,IF(ABS(Model!CW71-Scratch!CW71)&lt;1,1,0))</f>
        <v>1</v>
      </c>
      <c r="CX141" s="99">
        <f>IF(Model!CX71="",0,IF(ABS(Model!CX71-Scratch!CX71)&lt;1,1,0))</f>
        <v>1</v>
      </c>
      <c r="CY141" s="99">
        <f>IF(Model!CY71="",0,IF(ABS(Model!CY71-Scratch!CY71)&lt;1,1,0))</f>
        <v>1</v>
      </c>
      <c r="CZ141" s="99">
        <f>IF(Model!CZ71="",0,IF(ABS(Model!CZ71-Scratch!CZ71)&lt;1,1,0))</f>
        <v>1</v>
      </c>
      <c r="DA141" s="99">
        <f>IF(Model!DA71="",0,IF(ABS(Model!DA71-Scratch!DA71)&lt;1,1,0))</f>
        <v>1</v>
      </c>
      <c r="DB141" s="99">
        <f>IF(Model!DB71="",0,IF(ABS(Model!DB71-Scratch!DB71)&lt;1,1,0))</f>
        <v>1</v>
      </c>
      <c r="DC141" s="99">
        <f>IF(Model!DC71="",0,IF(ABS(Model!DC71-Scratch!DC71)&lt;1,1,0))</f>
        <v>1</v>
      </c>
      <c r="DD141" s="99">
        <f>IF(Model!DD71="",0,IF(ABS(Model!DD71-Scratch!DD71)&lt;1,1,0))</f>
        <v>1</v>
      </c>
      <c r="DE141" s="99">
        <f>IF(Model!DE71="",0,IF(ABS(Model!DE71-Scratch!DE71)&lt;1,1,0))</f>
        <v>1</v>
      </c>
      <c r="DF141" s="99">
        <f>IF(Model!DF71="",0,IF(ABS(Model!DF71-Scratch!DF71)&lt;1,1,0))</f>
        <v>1</v>
      </c>
      <c r="DG141" s="99">
        <f>IF(Model!DG71="",0,IF(ABS(Model!DG71-Scratch!DG71)&lt;1,1,0))</f>
        <v>1</v>
      </c>
      <c r="DH141" s="129" t="s">
        <v>591</v>
      </c>
      <c r="DI141" s="129" t="s">
        <v>591</v>
      </c>
      <c r="DJ141" s="99">
        <f>IF(Model!DJ71="",0,IF(ABS(Model!DJ71-Scratch!DJ71)&lt;1,1,0))</f>
        <v>1</v>
      </c>
      <c r="DK141" s="99">
        <f>IF(Model!DK71="",0,IF(ABS(Model!DK71-Scratch!DK71)&lt;1,1,0))</f>
        <v>1</v>
      </c>
      <c r="DL141" s="99">
        <f>IF(Model!DL71="",0,IF(ABS(Model!DL71-Scratch!DL71)&lt;1,1,0))</f>
        <v>1</v>
      </c>
      <c r="DM141" s="99">
        <f>IF(Model!DM71="",0,IF(ABS(Model!DM71-Scratch!DM71)&lt;1,1,0))</f>
        <v>1</v>
      </c>
      <c r="DN141" s="99">
        <f>IF(Model!DN71="",0,IF(ABS(Model!DN71-Scratch!DN71)&lt;1,1,0))</f>
        <v>1</v>
      </c>
      <c r="DO141" s="99">
        <f>IF(Model!DO71="",0,IF(ABS(Model!DO71-Scratch!DO71)&lt;1,1,0))</f>
        <v>1</v>
      </c>
      <c r="DP141" s="99">
        <f>IF(Model!DP71="",0,IF(ABS(Model!DP71-Scratch!DP71)&lt;1,1,0))</f>
        <v>1</v>
      </c>
      <c r="DQ141" s="99">
        <f>IF(Model!DQ71="",0,IF(ABS(Model!DQ71-Scratch!DQ71)&lt;1,1,0))</f>
        <v>1</v>
      </c>
      <c r="DR141" s="99">
        <f>IF(Model!DR71="",0,IF(ABS(Model!DR71-Scratch!DR71)&lt;1,1,0))</f>
        <v>1</v>
      </c>
      <c r="DS141" s="99">
        <f>IF(Model!DS71="",0,IF(ABS(Model!DS71-Scratch!DS71)&lt;1,1,0))</f>
        <v>1</v>
      </c>
      <c r="DT141" s="99">
        <f>IF(Model!DT71="",0,IF(ABS(Model!DT71-Scratch!DT71)&lt;1,1,0))</f>
        <v>1</v>
      </c>
      <c r="DU141" s="99">
        <f>IF(Model!DU71="",0,IF(ABS(Model!DU71-Scratch!DU71)&lt;1,1,0))</f>
        <v>1</v>
      </c>
      <c r="DV141" s="99">
        <f>IF(Model!DV71="",0,IF(ABS(Model!DV71-Scratch!DV71)&lt;1,1,0))</f>
        <v>1</v>
      </c>
      <c r="DW141" s="99">
        <f>IF(Model!DW71="",0,IF(ABS(Model!DW71-Scratch!DW71)&lt;1,1,0))</f>
        <v>1</v>
      </c>
      <c r="DX141" s="99">
        <f>IF(Model!DX71="",0,IF(ABS(Model!DX71-Scratch!DX71)&lt;1,1,0))</f>
        <v>1</v>
      </c>
      <c r="DY141" s="99">
        <f>IF(Model!DY71="",0,IF(ABS(Model!DY71-Scratch!DY71)&lt;1,1,0))</f>
        <v>1</v>
      </c>
      <c r="DZ141" s="99">
        <f>IF(Model!DZ71="",0,IF(ABS(Model!DZ71-Scratch!DZ71)&lt;1,1,0))</f>
        <v>1</v>
      </c>
      <c r="EA141" s="99">
        <f>IF(Model!EA71="",0,IF(ABS(Model!EA71-Scratch!EA71)&lt;1,1,0))</f>
        <v>1</v>
      </c>
      <c r="EB141" s="99">
        <f>IF(Model!EB71="",0,IF(ABS(Model!EB71-Scratch!EB71)&lt;1,1,0))</f>
        <v>1</v>
      </c>
      <c r="EC141" s="99">
        <f>IF(Model!EC71="",0,IF(ABS(Model!EC71-Scratch!EC71)&lt;1,1,0))</f>
        <v>1</v>
      </c>
      <c r="ED141" s="99">
        <f>IF(Model!ED71="",0,IF(ABS(Model!ED71-Scratch!ED71)&lt;1,1,0))</f>
        <v>1</v>
      </c>
      <c r="EE141" s="99">
        <f>IF(Model!EE71="",0,IF(ABS(Model!EE71-Scratch!EE71)&lt;1,1,0))</f>
        <v>1</v>
      </c>
      <c r="EF141" s="99">
        <f>IF(Model!EF71="",0,IF(ABS(Model!EF71-Scratch!EF71)&lt;1,1,0))</f>
        <v>1</v>
      </c>
      <c r="EG141" s="99">
        <f>IF(Model!EG71="",0,IF(ABS(Model!EG71-Scratch!EG71)&lt;1,1,0))</f>
        <v>1</v>
      </c>
      <c r="EH141" s="99">
        <f>IF(Model!EH71="",0,IF(ABS(Model!EH71-Scratch!EH71)&lt;1,1,0))</f>
        <v>1</v>
      </c>
      <c r="EI141" s="129" t="s">
        <v>591</v>
      </c>
      <c r="EJ141" s="129" t="s">
        <v>591</v>
      </c>
      <c r="EK141" s="99"/>
      <c r="EL141" s="99"/>
      <c r="EM141" s="99"/>
      <c r="EN141" s="99"/>
      <c r="EO141" s="99"/>
      <c r="EP141" s="99"/>
      <c r="EQ141" s="99"/>
      <c r="ER141" s="99"/>
      <c r="ES141" s="99"/>
      <c r="ET141" s="99"/>
      <c r="EU141" s="99"/>
      <c r="EV141" s="99"/>
      <c r="EW141" s="99"/>
      <c r="EX141" s="99"/>
      <c r="EY141" s="99"/>
      <c r="EZ141" s="99"/>
      <c r="FA141" s="99"/>
      <c r="FB141" s="99"/>
      <c r="FC141" s="99"/>
      <c r="FD141" s="99"/>
      <c r="FE141" s="99"/>
      <c r="FF141" s="99"/>
      <c r="FG141" s="99"/>
      <c r="FH141" s="99"/>
      <c r="FI141" s="99"/>
    </row>
    <row r="142" spans="2:165">
      <c r="B142" s="99">
        <f>IF(Model!B72="",0,IF(ABS(Model!B72-Scratch!B72)&lt;1,1,0))</f>
        <v>1</v>
      </c>
      <c r="C142" s="99">
        <f ca="1">IF(Model!C72="",0,IF(ABS(Model!C72-Scratch!C72)&lt;1,1,0))</f>
        <v>1</v>
      </c>
      <c r="D142" s="129" t="s">
        <v>591</v>
      </c>
      <c r="E142" s="99">
        <f>IF(Model!E72="",0,IF(ABS(Model!E72-Scratch!E72)&lt;1,1,0))</f>
        <v>1</v>
      </c>
      <c r="F142" s="99">
        <f>IF(Model!F72="",0,IF(ABS(Model!F72-Scratch!F72)&lt;1,1,0))</f>
        <v>1</v>
      </c>
      <c r="G142" s="99">
        <f>IF(Model!G72="",0,IF(ABS(Model!G72-Scratch!G72)&lt;1,1,0))</f>
        <v>1</v>
      </c>
      <c r="H142" s="99">
        <f>IF(Model!H72="",0,IF(ABS(Model!H72-Scratch!H72)&lt;1,1,0))</f>
        <v>1</v>
      </c>
      <c r="I142" s="99">
        <f>IF(Model!I72=Scratch!I72,1,0)</f>
        <v>1</v>
      </c>
      <c r="J142" s="129" t="s">
        <v>591</v>
      </c>
      <c r="K142" s="99">
        <f>IF(Model!K72="",0,IF(ABS(Model!K72-Scratch!K72)&lt;1,1,0))</f>
        <v>1</v>
      </c>
      <c r="L142" s="99">
        <f>IF(Model!L72=Scratch!L72,1,0)</f>
        <v>1</v>
      </c>
      <c r="M142" s="99">
        <f>IFERROR(IF(Model!M72=Scratch!M72,1,0),0)</f>
        <v>1</v>
      </c>
      <c r="N142" s="99">
        <f>IFERROR(IF(Model!N72=Scratch!N72,1,0),0)</f>
        <v>1</v>
      </c>
      <c r="O142" s="99">
        <f>IFERROR(IF(Model!O72=Scratch!O72,1,0),0)</f>
        <v>1</v>
      </c>
      <c r="P142" s="99">
        <f>IFERROR(IF(Model!P72=Scratch!P72,1,0),0)</f>
        <v>1</v>
      </c>
      <c r="Q142" s="129" t="s">
        <v>591</v>
      </c>
      <c r="R142" s="99">
        <f>IF(Model!R72="",0,IF(ABS(Model!R72-Scratch!R72)&lt;1,1,0))</f>
        <v>1</v>
      </c>
      <c r="S142" s="99">
        <f>IF(Model!S72="",0,IF(ABS(Model!S72-Scratch!S72)&lt;1,1,0))</f>
        <v>1</v>
      </c>
      <c r="T142" s="99">
        <f>IF(Model!T72="",0,IF(ABS(Model!T72-Scratch!T72)&lt;1,1,0))</f>
        <v>1</v>
      </c>
      <c r="U142" s="99">
        <f>IF(Model!U72="",0,IF(ABS(Model!U72-Scratch!U72)&lt;1,1,0))</f>
        <v>1</v>
      </c>
      <c r="V142" s="99">
        <f>IF(Model!V72="",0,IF(ABS(Model!V72-Scratch!V72)&lt;1,1,0))</f>
        <v>1</v>
      </c>
      <c r="W142" s="129" t="s">
        <v>591</v>
      </c>
      <c r="X142" s="99">
        <f>IF(Model!X72="",0,IF(ABS(Model!X72-Scratch!X72)&lt;1,1,0))</f>
        <v>1</v>
      </c>
      <c r="Y142" s="99">
        <f>IF(Model!Y72="",0,IF(ABS(Model!Y72-Scratch!Y72)&lt;1,1,0))</f>
        <v>1</v>
      </c>
      <c r="Z142" s="99">
        <f>IF(Model!Z72="",0,IF(ABS(Model!Z72-Scratch!Z72)&lt;1,1,0))</f>
        <v>1</v>
      </c>
      <c r="AA142" s="99">
        <f>IF(Model!AA72="",0,IF(ABS(Model!AA72-Scratch!AA72)&lt;1,1,0))</f>
        <v>1</v>
      </c>
      <c r="AB142" s="99">
        <f>IF(Model!AB72="",0,IF(ABS(Model!AB72-Scratch!AB72)&lt;1,1,0))</f>
        <v>1</v>
      </c>
      <c r="AC142" s="129" t="s">
        <v>591</v>
      </c>
      <c r="AD142" s="129" t="s">
        <v>591</v>
      </c>
      <c r="AE142" s="99">
        <f>IF(Model!AE72="",0,IF(ABS(Model!AE72-Scratch!AE72)&lt;1,1,0))</f>
        <v>1</v>
      </c>
      <c r="AF142" s="99">
        <f>IF(Model!AF72="",0,IF(ABS(Model!AF72-Scratch!AF72)&lt;1,1,0))</f>
        <v>1</v>
      </c>
      <c r="AG142" s="99">
        <f>IF(Model!AG72="",0,IF(ABS(Model!AG72-Scratch!AG72)&lt;1,1,0))</f>
        <v>1</v>
      </c>
      <c r="AH142" s="99">
        <f>IF(Model!AH72="",0,IF(ABS(Model!AH72-Scratch!AH72)&lt;1,1,0))</f>
        <v>1</v>
      </c>
      <c r="AI142" s="99">
        <f>IF(Model!AI72="",0,IF(ABS(Model!AI72-Scratch!AI72)&lt;1,1,0))</f>
        <v>1</v>
      </c>
      <c r="AJ142" s="99">
        <f>IF(Model!AJ72="",0,IF(ABS(Model!AJ72-Scratch!AJ72)&lt;1,1,0))</f>
        <v>1</v>
      </c>
      <c r="AK142" s="99">
        <f>IF(Model!AK72="",0,IF(ABS(Model!AK72-Scratch!AK72)&lt;1,1,0))</f>
        <v>1</v>
      </c>
      <c r="AL142" s="99">
        <f>IF(Model!AL72="",0,IF(ABS(Model!AL72-Scratch!AL72)&lt;1,1,0))</f>
        <v>1</v>
      </c>
      <c r="AM142" s="99">
        <f>IF(Model!AM72="",0,IF(ABS(Model!AM72-Scratch!AM72)&lt;1,1,0))</f>
        <v>1</v>
      </c>
      <c r="AN142" s="99">
        <f>IF(Model!AN72="",0,IF(ABS(Model!AN72-Scratch!AN72)&lt;1,1,0))</f>
        <v>1</v>
      </c>
      <c r="AO142" s="99">
        <f>IF(Model!AO72="",0,IF(ABS(Model!AO72-Scratch!AO72)&lt;1,1,0))</f>
        <v>1</v>
      </c>
      <c r="AP142" s="99">
        <f>IF(Model!AP72="",0,IF(ABS(Model!AP72-Scratch!AP72)&lt;1,1,0))</f>
        <v>1</v>
      </c>
      <c r="AQ142" s="99">
        <f>IF(Model!AQ72="",0,IF(ABS(Model!AQ72-Scratch!AQ72)&lt;1,1,0))</f>
        <v>1</v>
      </c>
      <c r="AR142" s="99">
        <f>IF(Model!AR72="",0,IF(ABS(Model!AR72-Scratch!AR72)&lt;1,1,0))</f>
        <v>1</v>
      </c>
      <c r="AS142" s="99">
        <f>IF(Model!AS72="",0,IF(ABS(Model!AS72-Scratch!AS72)&lt;1,1,0))</f>
        <v>1</v>
      </c>
      <c r="AT142" s="99">
        <f>IF(Model!AT72="",0,IF(ABS(Model!AT72-Scratch!AT72)&lt;1,1,0))</f>
        <v>1</v>
      </c>
      <c r="AU142" s="99">
        <f>IF(Model!AU72="",0,IF(ABS(Model!AU72-Scratch!AU72)&lt;1,1,0))</f>
        <v>1</v>
      </c>
      <c r="AV142" s="99">
        <f>IF(Model!AV72="",0,IF(ABS(Model!AV72-Scratch!AV72)&lt;1,1,0))</f>
        <v>1</v>
      </c>
      <c r="AW142" s="99">
        <f>IF(Model!AW72="",0,IF(ABS(Model!AW72-Scratch!AW72)&lt;1,1,0))</f>
        <v>1</v>
      </c>
      <c r="AX142" s="99">
        <f>IF(Model!AX72="",0,IF(ABS(Model!AX72-Scratch!AX72)&lt;1,1,0))</f>
        <v>1</v>
      </c>
      <c r="AY142" s="99">
        <f>IF(Model!AY72="",0,IF(ABS(Model!AY72-Scratch!AY72)&lt;1,1,0))</f>
        <v>1</v>
      </c>
      <c r="AZ142" s="99">
        <f>IF(Model!AZ72="",0,IF(ABS(Model!AZ72-Scratch!AZ72)&lt;1,1,0))</f>
        <v>1</v>
      </c>
      <c r="BA142" s="99">
        <f>IF(Model!BA72="",0,IF(ABS(Model!BA72-Scratch!BA72)&lt;1,1,0))</f>
        <v>1</v>
      </c>
      <c r="BB142" s="99">
        <f>IF(Model!BB72="",0,IF(ABS(Model!BB72-Scratch!BB72)&lt;1,1,0))</f>
        <v>1</v>
      </c>
      <c r="BC142" s="99">
        <f>IF(Model!BC72="",0,IF(ABS(Model!BC72-Scratch!BC72)&lt;1,1,0))</f>
        <v>1</v>
      </c>
      <c r="BD142" s="99">
        <f>IF(Model!BD72="",0,IF(ABS(Model!BD72-Scratch!BD72)&lt;1,1,0))</f>
        <v>0</v>
      </c>
      <c r="BE142" s="99">
        <f>IF(Model!BE72="",0,IF(ABS(Model!BE72-Scratch!BE72)&lt;1,1,0))</f>
        <v>1</v>
      </c>
      <c r="BF142" s="129" t="s">
        <v>591</v>
      </c>
      <c r="BG142" s="129" t="s">
        <v>591</v>
      </c>
      <c r="BH142" s="99">
        <f>IF(Model!BH72="",0,IF(ABS(Model!BH72-Scratch!BH72)&lt;1,1,0))</f>
        <v>1</v>
      </c>
      <c r="BI142" s="99">
        <f>IF(Model!BI72="",0,IF(ABS(Model!BI72-Scratch!BI72)&lt;1,1,0))</f>
        <v>1</v>
      </c>
      <c r="BJ142" s="99">
        <f>IF(Model!BJ72="",0,IF(ABS(Model!BJ72-Scratch!BJ72)&lt;1,1,0))</f>
        <v>1</v>
      </c>
      <c r="BK142" s="99">
        <f>IF(Model!BK72="",0,IF(ABS(Model!BK72-Scratch!BK72)&lt;1,1,0))</f>
        <v>1</v>
      </c>
      <c r="BL142" s="99">
        <f>IF(Model!BL72="",0,IF(ABS(Model!BL72-Scratch!BL72)&lt;1,1,0))</f>
        <v>1</v>
      </c>
      <c r="BM142" s="99">
        <f>IF(Model!BM72="",0,IF(ABS(Model!BM72-Scratch!BM72)&lt;1,1,0))</f>
        <v>1</v>
      </c>
      <c r="BN142" s="99">
        <f>IF(Model!BN72="",0,IF(ABS(Model!BN72-Scratch!BN72)&lt;1,1,0))</f>
        <v>1</v>
      </c>
      <c r="BO142" s="99">
        <f>IF(Model!BO72="",0,IF(ABS(Model!BO72-Scratch!BO72)&lt;1,1,0))</f>
        <v>1</v>
      </c>
      <c r="BP142" s="99">
        <f>IF(Model!BP72="",0,IF(ABS(Model!BP72-Scratch!BP72)&lt;1,1,0))</f>
        <v>1</v>
      </c>
      <c r="BQ142" s="99">
        <f>IF(Model!BQ72="",0,IF(ABS(Model!BQ72-Scratch!BQ72)&lt;1,1,0))</f>
        <v>1</v>
      </c>
      <c r="BR142" s="99">
        <f>IF(Model!BR72="",0,IF(ABS(Model!BR72-Scratch!BR72)&lt;1,1,0))</f>
        <v>1</v>
      </c>
      <c r="BS142" s="99">
        <f>IF(Model!BS72="",0,IF(ABS(Model!BS72-Scratch!BS72)&lt;1,1,0))</f>
        <v>1</v>
      </c>
      <c r="BT142" s="99">
        <f>IF(Model!BT72="",0,IF(ABS(Model!BT72-Scratch!BT72)&lt;1,1,0))</f>
        <v>1</v>
      </c>
      <c r="BU142" s="99">
        <f>IF(Model!BU72="",0,IF(ABS(Model!BU72-Scratch!BU72)&lt;1,1,0))</f>
        <v>1</v>
      </c>
      <c r="BV142" s="99">
        <f>IF(Model!BV72="",0,IF(ABS(Model!BV72-Scratch!BV72)&lt;1,1,0))</f>
        <v>1</v>
      </c>
      <c r="BW142" s="99">
        <f>IF(Model!BW72="",0,IF(ABS(Model!BW72-Scratch!BW72)&lt;1,1,0))</f>
        <v>1</v>
      </c>
      <c r="BX142" s="99">
        <f>IF(Model!BX72="",0,IF(ABS(Model!BX72-Scratch!BX72)&lt;1,1,0))</f>
        <v>1</v>
      </c>
      <c r="BY142" s="99">
        <f>IF(Model!BY72="",0,IF(ABS(Model!BY72-Scratch!BY72)&lt;1,1,0))</f>
        <v>1</v>
      </c>
      <c r="BZ142" s="99">
        <f>IF(Model!BZ72="",0,IF(ABS(Model!BZ72-Scratch!BZ72)&lt;1,1,0))</f>
        <v>1</v>
      </c>
      <c r="CA142" s="99">
        <f>IF(Model!CA72="",0,IF(ABS(Model!CA72-Scratch!CA72)&lt;1,1,0))</f>
        <v>1</v>
      </c>
      <c r="CB142" s="99">
        <f>IF(Model!CB72="",0,IF(ABS(Model!CB72-Scratch!CB72)&lt;1,1,0))</f>
        <v>1</v>
      </c>
      <c r="CC142" s="99">
        <f>IF(Model!CC72="",0,IF(ABS(Model!CC72-Scratch!CC72)&lt;1,1,0))</f>
        <v>1</v>
      </c>
      <c r="CD142" s="99">
        <f>IF(Model!CD72="",0,IF(ABS(Model!CD72-Scratch!CD72)&lt;1,1,0))</f>
        <v>1</v>
      </c>
      <c r="CE142" s="99">
        <f>IF(Model!CE72="",0,IF(ABS(Model!CE72-Scratch!CE72)&lt;1,1,0))</f>
        <v>1</v>
      </c>
      <c r="CF142" s="99">
        <f>IF(Model!CF72="",0,IF(ABS(Model!CF72-Scratch!CF72)&lt;1,1,0))</f>
        <v>1</v>
      </c>
      <c r="CG142" s="129" t="s">
        <v>591</v>
      </c>
      <c r="CH142" s="129" t="s">
        <v>591</v>
      </c>
      <c r="CI142" s="99">
        <f>IF(Model!CI72="",0,IF(ABS(Model!CI72-Scratch!CI72)&lt;1,1,0))</f>
        <v>1</v>
      </c>
      <c r="CJ142" s="99">
        <f>IF(Model!CJ72="",0,IF(ABS(Model!CJ72-Scratch!CJ72)&lt;1,1,0))</f>
        <v>1</v>
      </c>
      <c r="CK142" s="99">
        <f>IF(Model!CK72="",0,IF(ABS(Model!CK72-Scratch!CK72)&lt;1,1,0))</f>
        <v>1</v>
      </c>
      <c r="CL142" s="99">
        <f>IF(Model!CL72="",0,IF(ABS(Model!CL72-Scratch!CL72)&lt;1,1,0))</f>
        <v>1</v>
      </c>
      <c r="CM142" s="99">
        <f>IF(Model!CM72="",0,IF(ABS(Model!CM72-Scratch!CM72)&lt;1,1,0))</f>
        <v>1</v>
      </c>
      <c r="CN142" s="99">
        <f>IF(Model!CN72="",0,IF(ABS(Model!CN72-Scratch!CN72)&lt;1,1,0))</f>
        <v>1</v>
      </c>
      <c r="CO142" s="99">
        <f>IF(Model!CO72="",0,IF(ABS(Model!CO72-Scratch!CO72)&lt;1,1,0))</f>
        <v>1</v>
      </c>
      <c r="CP142" s="99">
        <f>IF(Model!CP72="",0,IF(ABS(Model!CP72-Scratch!CP72)&lt;1,1,0))</f>
        <v>1</v>
      </c>
      <c r="CQ142" s="99">
        <f>IF(Model!CQ72="",0,IF(ABS(Model!CQ72-Scratch!CQ72)&lt;1,1,0))</f>
        <v>1</v>
      </c>
      <c r="CR142" s="99">
        <f>IF(Model!CR72="",0,IF(ABS(Model!CR72-Scratch!CR72)&lt;1,1,0))</f>
        <v>1</v>
      </c>
      <c r="CS142" s="99">
        <f>IF(Model!CS72="",0,IF(ABS(Model!CS72-Scratch!CS72)&lt;1,1,0))</f>
        <v>1</v>
      </c>
      <c r="CT142" s="99">
        <f>IF(Model!CT72="",0,IF(ABS(Model!CT72-Scratch!CT72)&lt;1,1,0))</f>
        <v>1</v>
      </c>
      <c r="CU142" s="99">
        <f>IF(Model!CU72="",0,IF(ABS(Model!CU72-Scratch!CU72)&lt;1,1,0))</f>
        <v>1</v>
      </c>
      <c r="CV142" s="99">
        <f>IF(Model!CV72="",0,IF(ABS(Model!CV72-Scratch!CV72)&lt;1,1,0))</f>
        <v>1</v>
      </c>
      <c r="CW142" s="99">
        <f>IF(Model!CW72="",0,IF(ABS(Model!CW72-Scratch!CW72)&lt;1,1,0))</f>
        <v>1</v>
      </c>
      <c r="CX142" s="99">
        <f>IF(Model!CX72="",0,IF(ABS(Model!CX72-Scratch!CX72)&lt;1,1,0))</f>
        <v>1</v>
      </c>
      <c r="CY142" s="99">
        <f>IF(Model!CY72="",0,IF(ABS(Model!CY72-Scratch!CY72)&lt;1,1,0))</f>
        <v>1</v>
      </c>
      <c r="CZ142" s="99">
        <f>IF(Model!CZ72="",0,IF(ABS(Model!CZ72-Scratch!CZ72)&lt;1,1,0))</f>
        <v>1</v>
      </c>
      <c r="DA142" s="99">
        <f>IF(Model!DA72="",0,IF(ABS(Model!DA72-Scratch!DA72)&lt;1,1,0))</f>
        <v>1</v>
      </c>
      <c r="DB142" s="99">
        <f>IF(Model!DB72="",0,IF(ABS(Model!DB72-Scratch!DB72)&lt;1,1,0))</f>
        <v>1</v>
      </c>
      <c r="DC142" s="99">
        <f>IF(Model!DC72="",0,IF(ABS(Model!DC72-Scratch!DC72)&lt;1,1,0))</f>
        <v>1</v>
      </c>
      <c r="DD142" s="99">
        <f>IF(Model!DD72="",0,IF(ABS(Model!DD72-Scratch!DD72)&lt;1,1,0))</f>
        <v>1</v>
      </c>
      <c r="DE142" s="99">
        <f>IF(Model!DE72="",0,IF(ABS(Model!DE72-Scratch!DE72)&lt;1,1,0))</f>
        <v>1</v>
      </c>
      <c r="DF142" s="99">
        <f>IF(Model!DF72="",0,IF(ABS(Model!DF72-Scratch!DF72)&lt;1,1,0))</f>
        <v>1</v>
      </c>
      <c r="DG142" s="99">
        <f>IF(Model!DG72="",0,IF(ABS(Model!DG72-Scratch!DG72)&lt;1,1,0))</f>
        <v>1</v>
      </c>
      <c r="DH142" s="129" t="s">
        <v>591</v>
      </c>
      <c r="DI142" s="129" t="s">
        <v>591</v>
      </c>
      <c r="DJ142" s="99">
        <f>IF(Model!DJ72="",0,IF(ABS(Model!DJ72-Scratch!DJ72)&lt;1,1,0))</f>
        <v>1</v>
      </c>
      <c r="DK142" s="99">
        <f>IF(Model!DK72="",0,IF(ABS(Model!DK72-Scratch!DK72)&lt;1,1,0))</f>
        <v>1</v>
      </c>
      <c r="DL142" s="99">
        <f>IF(Model!DL72="",0,IF(ABS(Model!DL72-Scratch!DL72)&lt;1,1,0))</f>
        <v>1</v>
      </c>
      <c r="DM142" s="99">
        <f>IF(Model!DM72="",0,IF(ABS(Model!DM72-Scratch!DM72)&lt;1,1,0))</f>
        <v>1</v>
      </c>
      <c r="DN142" s="99">
        <f>IF(Model!DN72="",0,IF(ABS(Model!DN72-Scratch!DN72)&lt;1,1,0))</f>
        <v>1</v>
      </c>
      <c r="DO142" s="99">
        <f>IF(Model!DO72="",0,IF(ABS(Model!DO72-Scratch!DO72)&lt;1,1,0))</f>
        <v>1</v>
      </c>
      <c r="DP142" s="99">
        <f>IF(Model!DP72="",0,IF(ABS(Model!DP72-Scratch!DP72)&lt;1,1,0))</f>
        <v>1</v>
      </c>
      <c r="DQ142" s="99">
        <f>IF(Model!DQ72="",0,IF(ABS(Model!DQ72-Scratch!DQ72)&lt;1,1,0))</f>
        <v>1</v>
      </c>
      <c r="DR142" s="99">
        <f>IF(Model!DR72="",0,IF(ABS(Model!DR72-Scratch!DR72)&lt;1,1,0))</f>
        <v>1</v>
      </c>
      <c r="DS142" s="99">
        <f>IF(Model!DS72="",0,IF(ABS(Model!DS72-Scratch!DS72)&lt;1,1,0))</f>
        <v>1</v>
      </c>
      <c r="DT142" s="99">
        <f>IF(Model!DT72="",0,IF(ABS(Model!DT72-Scratch!DT72)&lt;1,1,0))</f>
        <v>1</v>
      </c>
      <c r="DU142" s="99">
        <f>IF(Model!DU72="",0,IF(ABS(Model!DU72-Scratch!DU72)&lt;1,1,0))</f>
        <v>1</v>
      </c>
      <c r="DV142" s="99">
        <f>IF(Model!DV72="",0,IF(ABS(Model!DV72-Scratch!DV72)&lt;1,1,0))</f>
        <v>1</v>
      </c>
      <c r="DW142" s="99">
        <f>IF(Model!DW72="",0,IF(ABS(Model!DW72-Scratch!DW72)&lt;1,1,0))</f>
        <v>1</v>
      </c>
      <c r="DX142" s="99">
        <f>IF(Model!DX72="",0,IF(ABS(Model!DX72-Scratch!DX72)&lt;1,1,0))</f>
        <v>1</v>
      </c>
      <c r="DY142" s="99">
        <f>IF(Model!DY72="",0,IF(ABS(Model!DY72-Scratch!DY72)&lt;1,1,0))</f>
        <v>1</v>
      </c>
      <c r="DZ142" s="99">
        <f>IF(Model!DZ72="",0,IF(ABS(Model!DZ72-Scratch!DZ72)&lt;1,1,0))</f>
        <v>1</v>
      </c>
      <c r="EA142" s="99">
        <f>IF(Model!EA72="",0,IF(ABS(Model!EA72-Scratch!EA72)&lt;1,1,0))</f>
        <v>1</v>
      </c>
      <c r="EB142" s="99">
        <f>IF(Model!EB72="",0,IF(ABS(Model!EB72-Scratch!EB72)&lt;1,1,0))</f>
        <v>1</v>
      </c>
      <c r="EC142" s="99">
        <f>IF(Model!EC72="",0,IF(ABS(Model!EC72-Scratch!EC72)&lt;1,1,0))</f>
        <v>1</v>
      </c>
      <c r="ED142" s="99">
        <f>IF(Model!ED72="",0,IF(ABS(Model!ED72-Scratch!ED72)&lt;1,1,0))</f>
        <v>1</v>
      </c>
      <c r="EE142" s="99">
        <f>IF(Model!EE72="",0,IF(ABS(Model!EE72-Scratch!EE72)&lt;1,1,0))</f>
        <v>1</v>
      </c>
      <c r="EF142" s="99">
        <f>IF(Model!EF72="",0,IF(ABS(Model!EF72-Scratch!EF72)&lt;1,1,0))</f>
        <v>1</v>
      </c>
      <c r="EG142" s="99">
        <f>IF(Model!EG72="",0,IF(ABS(Model!EG72-Scratch!EG72)&lt;1,1,0))</f>
        <v>1</v>
      </c>
      <c r="EH142" s="99">
        <f>IF(Model!EH72="",0,IF(ABS(Model!EH72-Scratch!EH72)&lt;1,1,0))</f>
        <v>1</v>
      </c>
      <c r="EI142" s="129" t="s">
        <v>591</v>
      </c>
      <c r="EJ142" s="129" t="s">
        <v>591</v>
      </c>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row>
    <row r="143" spans="2:165">
      <c r="B143" s="99">
        <f>IF(Model!B73="",0,IF(ABS(Model!B73-Scratch!B73)&lt;1,1,0))</f>
        <v>1</v>
      </c>
      <c r="C143" s="99">
        <f ca="1">IF(Model!C73="",0,IF(ABS(Model!C73-Scratch!C73)&lt;1,1,0))</f>
        <v>1</v>
      </c>
      <c r="D143" s="129" t="s">
        <v>591</v>
      </c>
      <c r="E143" s="99">
        <f>IF(Model!E73="",0,IF(ABS(Model!E73-Scratch!E73)&lt;1,1,0))</f>
        <v>1</v>
      </c>
      <c r="F143" s="99">
        <f>IF(Model!F73="",0,IF(ABS(Model!F73-Scratch!F73)&lt;1,1,0))</f>
        <v>1</v>
      </c>
      <c r="G143" s="99">
        <f>IF(Model!G73="",0,IF(ABS(Model!G73-Scratch!G73)&lt;1,1,0))</f>
        <v>1</v>
      </c>
      <c r="H143" s="99">
        <f>IF(Model!H73="",0,IF(ABS(Model!H73-Scratch!H73)&lt;1,1,0))</f>
        <v>1</v>
      </c>
      <c r="I143" s="99">
        <f>IF(Model!I73=Scratch!I73,1,0)</f>
        <v>1</v>
      </c>
      <c r="J143" s="129" t="s">
        <v>591</v>
      </c>
      <c r="K143" s="99">
        <f>IF(Model!K73="",0,IF(ABS(Model!K73-Scratch!K73)&lt;1,1,0))</f>
        <v>1</v>
      </c>
      <c r="L143" s="99">
        <f>IF(Model!L73=Scratch!L73,1,0)</f>
        <v>1</v>
      </c>
      <c r="M143" s="99">
        <f>IFERROR(IF(Model!M73=Scratch!M73,1,0),0)</f>
        <v>1</v>
      </c>
      <c r="N143" s="99">
        <f>IFERROR(IF(Model!N73=Scratch!N73,1,0),0)</f>
        <v>1</v>
      </c>
      <c r="O143" s="99">
        <f>IFERROR(IF(Model!O73=Scratch!O73,1,0),0)</f>
        <v>1</v>
      </c>
      <c r="P143" s="99">
        <f>IFERROR(IF(Model!P73=Scratch!P73,1,0),0)</f>
        <v>1</v>
      </c>
      <c r="Q143" s="129" t="s">
        <v>591</v>
      </c>
      <c r="R143" s="99">
        <f>IF(Model!R73="",0,IF(ABS(Model!R73-Scratch!R73)&lt;1,1,0))</f>
        <v>1</v>
      </c>
      <c r="S143" s="99">
        <f>IF(Model!S73="",0,IF(ABS(Model!S73-Scratch!S73)&lt;1,1,0))</f>
        <v>1</v>
      </c>
      <c r="T143" s="99">
        <f>IF(Model!T73="",0,IF(ABS(Model!T73-Scratch!T73)&lt;1,1,0))</f>
        <v>1</v>
      </c>
      <c r="U143" s="99">
        <f>IF(Model!U73="",0,IF(ABS(Model!U73-Scratch!U73)&lt;1,1,0))</f>
        <v>1</v>
      </c>
      <c r="V143" s="99">
        <f>IF(Model!V73="",0,IF(ABS(Model!V73-Scratch!V73)&lt;1,1,0))</f>
        <v>1</v>
      </c>
      <c r="W143" s="129" t="s">
        <v>591</v>
      </c>
      <c r="X143" s="99">
        <f>IF(Model!X73="",0,IF(ABS(Model!X73-Scratch!X73)&lt;1,1,0))</f>
        <v>1</v>
      </c>
      <c r="Y143" s="99">
        <f>IF(Model!Y73="",0,IF(ABS(Model!Y73-Scratch!Y73)&lt;1,1,0))</f>
        <v>1</v>
      </c>
      <c r="Z143" s="99">
        <f>IF(Model!Z73="",0,IF(ABS(Model!Z73-Scratch!Z73)&lt;1,1,0))</f>
        <v>1</v>
      </c>
      <c r="AA143" s="99">
        <f>IF(Model!AA73="",0,IF(ABS(Model!AA73-Scratch!AA73)&lt;1,1,0))</f>
        <v>1</v>
      </c>
      <c r="AB143" s="99">
        <f>IF(Model!AB73="",0,IF(ABS(Model!AB73-Scratch!AB73)&lt;1,1,0))</f>
        <v>1</v>
      </c>
      <c r="AC143" s="129" t="s">
        <v>591</v>
      </c>
      <c r="AD143" s="129" t="s">
        <v>591</v>
      </c>
      <c r="AE143" s="99">
        <f>IF(Model!AE73="",0,IF(ABS(Model!AE73-Scratch!AE73)&lt;1,1,0))</f>
        <v>1</v>
      </c>
      <c r="AF143" s="99">
        <f>IF(Model!AF73="",0,IF(ABS(Model!AF73-Scratch!AF73)&lt;1,1,0))</f>
        <v>1</v>
      </c>
      <c r="AG143" s="99">
        <f>IF(Model!AG73="",0,IF(ABS(Model!AG73-Scratch!AG73)&lt;1,1,0))</f>
        <v>1</v>
      </c>
      <c r="AH143" s="99">
        <f>IF(Model!AH73="",0,IF(ABS(Model!AH73-Scratch!AH73)&lt;1,1,0))</f>
        <v>1</v>
      </c>
      <c r="AI143" s="99">
        <f>IF(Model!AI73="",0,IF(ABS(Model!AI73-Scratch!AI73)&lt;1,1,0))</f>
        <v>1</v>
      </c>
      <c r="AJ143" s="99">
        <f>IF(Model!AJ73="",0,IF(ABS(Model!AJ73-Scratch!AJ73)&lt;1,1,0))</f>
        <v>1</v>
      </c>
      <c r="AK143" s="99">
        <f>IF(Model!AK73="",0,IF(ABS(Model!AK73-Scratch!AK73)&lt;1,1,0))</f>
        <v>1</v>
      </c>
      <c r="AL143" s="99">
        <f>IF(Model!AL73="",0,IF(ABS(Model!AL73-Scratch!AL73)&lt;1,1,0))</f>
        <v>1</v>
      </c>
      <c r="AM143" s="99">
        <f>IF(Model!AM73="",0,IF(ABS(Model!AM73-Scratch!AM73)&lt;1,1,0))</f>
        <v>1</v>
      </c>
      <c r="AN143" s="99">
        <f>IF(Model!AN73="",0,IF(ABS(Model!AN73-Scratch!AN73)&lt;1,1,0))</f>
        <v>1</v>
      </c>
      <c r="AO143" s="99">
        <f>IF(Model!AO73="",0,IF(ABS(Model!AO73-Scratch!AO73)&lt;1,1,0))</f>
        <v>1</v>
      </c>
      <c r="AP143" s="99">
        <f>IF(Model!AP73="",0,IF(ABS(Model!AP73-Scratch!AP73)&lt;1,1,0))</f>
        <v>1</v>
      </c>
      <c r="AQ143" s="99">
        <f>IF(Model!AQ73="",0,IF(ABS(Model!AQ73-Scratch!AQ73)&lt;1,1,0))</f>
        <v>1</v>
      </c>
      <c r="AR143" s="99">
        <f>IF(Model!AR73="",0,IF(ABS(Model!AR73-Scratch!AR73)&lt;1,1,0))</f>
        <v>1</v>
      </c>
      <c r="AS143" s="99">
        <f>IF(Model!AS73="",0,IF(ABS(Model!AS73-Scratch!AS73)&lt;1,1,0))</f>
        <v>1</v>
      </c>
      <c r="AT143" s="99">
        <f>IF(Model!AT73="",0,IF(ABS(Model!AT73-Scratch!AT73)&lt;1,1,0))</f>
        <v>1</v>
      </c>
      <c r="AU143" s="99">
        <f>IF(Model!AU73="",0,IF(ABS(Model!AU73-Scratch!AU73)&lt;1,1,0))</f>
        <v>1</v>
      </c>
      <c r="AV143" s="99">
        <f>IF(Model!AV73="",0,IF(ABS(Model!AV73-Scratch!AV73)&lt;1,1,0))</f>
        <v>1</v>
      </c>
      <c r="AW143" s="99">
        <f>IF(Model!AW73="",0,IF(ABS(Model!AW73-Scratch!AW73)&lt;1,1,0))</f>
        <v>1</v>
      </c>
      <c r="AX143" s="99">
        <f>IF(Model!AX73="",0,IF(ABS(Model!AX73-Scratch!AX73)&lt;1,1,0))</f>
        <v>1</v>
      </c>
      <c r="AY143" s="99">
        <f>IF(Model!AY73="",0,IF(ABS(Model!AY73-Scratch!AY73)&lt;1,1,0))</f>
        <v>1</v>
      </c>
      <c r="AZ143" s="99">
        <f>IF(Model!AZ73="",0,IF(ABS(Model!AZ73-Scratch!AZ73)&lt;1,1,0))</f>
        <v>1</v>
      </c>
      <c r="BA143" s="99">
        <f>IF(Model!BA73="",0,IF(ABS(Model!BA73-Scratch!BA73)&lt;1,1,0))</f>
        <v>1</v>
      </c>
      <c r="BB143" s="99">
        <f>IF(Model!BB73="",0,IF(ABS(Model!BB73-Scratch!BB73)&lt;1,1,0))</f>
        <v>1</v>
      </c>
      <c r="BC143" s="99">
        <f>IF(Model!BC73="",0,IF(ABS(Model!BC73-Scratch!BC73)&lt;1,1,0))</f>
        <v>1</v>
      </c>
      <c r="BD143" s="99">
        <f>IF(Model!BD73="",0,IF(ABS(Model!BD73-Scratch!BD73)&lt;1,1,0))</f>
        <v>0</v>
      </c>
      <c r="BE143" s="99">
        <f>IF(Model!BE73="",0,IF(ABS(Model!BE73-Scratch!BE73)&lt;1,1,0))</f>
        <v>1</v>
      </c>
      <c r="BF143" s="129" t="s">
        <v>591</v>
      </c>
      <c r="BG143" s="129" t="s">
        <v>591</v>
      </c>
      <c r="BH143" s="99">
        <f>IF(Model!BH73="",0,IF(ABS(Model!BH73-Scratch!BH73)&lt;1,1,0))</f>
        <v>1</v>
      </c>
      <c r="BI143" s="99">
        <f>IF(Model!BI73="",0,IF(ABS(Model!BI73-Scratch!BI73)&lt;1,1,0))</f>
        <v>1</v>
      </c>
      <c r="BJ143" s="99">
        <f>IF(Model!BJ73="",0,IF(ABS(Model!BJ73-Scratch!BJ73)&lt;1,1,0))</f>
        <v>1</v>
      </c>
      <c r="BK143" s="99">
        <f>IF(Model!BK73="",0,IF(ABS(Model!BK73-Scratch!BK73)&lt;1,1,0))</f>
        <v>1</v>
      </c>
      <c r="BL143" s="99">
        <f>IF(Model!BL73="",0,IF(ABS(Model!BL73-Scratch!BL73)&lt;1,1,0))</f>
        <v>1</v>
      </c>
      <c r="BM143" s="99">
        <f>IF(Model!BM73="",0,IF(ABS(Model!BM73-Scratch!BM73)&lt;1,1,0))</f>
        <v>1</v>
      </c>
      <c r="BN143" s="99">
        <f>IF(Model!BN73="",0,IF(ABS(Model!BN73-Scratch!BN73)&lt;1,1,0))</f>
        <v>1</v>
      </c>
      <c r="BO143" s="99">
        <f>IF(Model!BO73="",0,IF(ABS(Model!BO73-Scratch!BO73)&lt;1,1,0))</f>
        <v>1</v>
      </c>
      <c r="BP143" s="99">
        <f>IF(Model!BP73="",0,IF(ABS(Model!BP73-Scratch!BP73)&lt;1,1,0))</f>
        <v>1</v>
      </c>
      <c r="BQ143" s="99">
        <f>IF(Model!BQ73="",0,IF(ABS(Model!BQ73-Scratch!BQ73)&lt;1,1,0))</f>
        <v>1</v>
      </c>
      <c r="BR143" s="99">
        <f>IF(Model!BR73="",0,IF(ABS(Model!BR73-Scratch!BR73)&lt;1,1,0))</f>
        <v>1</v>
      </c>
      <c r="BS143" s="99">
        <f>IF(Model!BS73="",0,IF(ABS(Model!BS73-Scratch!BS73)&lt;1,1,0))</f>
        <v>1</v>
      </c>
      <c r="BT143" s="99">
        <f>IF(Model!BT73="",0,IF(ABS(Model!BT73-Scratch!BT73)&lt;1,1,0))</f>
        <v>1</v>
      </c>
      <c r="BU143" s="99">
        <f>IF(Model!BU73="",0,IF(ABS(Model!BU73-Scratch!BU73)&lt;1,1,0))</f>
        <v>1</v>
      </c>
      <c r="BV143" s="99">
        <f>IF(Model!BV73="",0,IF(ABS(Model!BV73-Scratch!BV73)&lt;1,1,0))</f>
        <v>1</v>
      </c>
      <c r="BW143" s="99">
        <f>IF(Model!BW73="",0,IF(ABS(Model!BW73-Scratch!BW73)&lt;1,1,0))</f>
        <v>1</v>
      </c>
      <c r="BX143" s="99">
        <f>IF(Model!BX73="",0,IF(ABS(Model!BX73-Scratch!BX73)&lt;1,1,0))</f>
        <v>1</v>
      </c>
      <c r="BY143" s="99">
        <f>IF(Model!BY73="",0,IF(ABS(Model!BY73-Scratch!BY73)&lt;1,1,0))</f>
        <v>1</v>
      </c>
      <c r="BZ143" s="99">
        <f>IF(Model!BZ73="",0,IF(ABS(Model!BZ73-Scratch!BZ73)&lt;1,1,0))</f>
        <v>1</v>
      </c>
      <c r="CA143" s="99">
        <f>IF(Model!CA73="",0,IF(ABS(Model!CA73-Scratch!CA73)&lt;1,1,0))</f>
        <v>1</v>
      </c>
      <c r="CB143" s="99">
        <f>IF(Model!CB73="",0,IF(ABS(Model!CB73-Scratch!CB73)&lt;1,1,0))</f>
        <v>1</v>
      </c>
      <c r="CC143" s="99">
        <f>IF(Model!CC73="",0,IF(ABS(Model!CC73-Scratch!CC73)&lt;1,1,0))</f>
        <v>1</v>
      </c>
      <c r="CD143" s="99">
        <f>IF(Model!CD73="",0,IF(ABS(Model!CD73-Scratch!CD73)&lt;1,1,0))</f>
        <v>1</v>
      </c>
      <c r="CE143" s="99">
        <f>IF(Model!CE73="",0,IF(ABS(Model!CE73-Scratch!CE73)&lt;1,1,0))</f>
        <v>1</v>
      </c>
      <c r="CF143" s="99">
        <f>IF(Model!CF73="",0,IF(ABS(Model!CF73-Scratch!CF73)&lt;1,1,0))</f>
        <v>1</v>
      </c>
      <c r="CG143" s="129" t="s">
        <v>591</v>
      </c>
      <c r="CH143" s="129" t="s">
        <v>591</v>
      </c>
      <c r="CI143" s="99">
        <f>IF(Model!CI73="",0,IF(ABS(Model!CI73-Scratch!CI73)&lt;1,1,0))</f>
        <v>1</v>
      </c>
      <c r="CJ143" s="99">
        <f>IF(Model!CJ73="",0,IF(ABS(Model!CJ73-Scratch!CJ73)&lt;1,1,0))</f>
        <v>1</v>
      </c>
      <c r="CK143" s="99">
        <f>IF(Model!CK73="",0,IF(ABS(Model!CK73-Scratch!CK73)&lt;1,1,0))</f>
        <v>1</v>
      </c>
      <c r="CL143" s="99">
        <f>IF(Model!CL73="",0,IF(ABS(Model!CL73-Scratch!CL73)&lt;1,1,0))</f>
        <v>1</v>
      </c>
      <c r="CM143" s="99">
        <f>IF(Model!CM73="",0,IF(ABS(Model!CM73-Scratch!CM73)&lt;1,1,0))</f>
        <v>1</v>
      </c>
      <c r="CN143" s="99">
        <f>IF(Model!CN73="",0,IF(ABS(Model!CN73-Scratch!CN73)&lt;1,1,0))</f>
        <v>1</v>
      </c>
      <c r="CO143" s="99">
        <f>IF(Model!CO73="",0,IF(ABS(Model!CO73-Scratch!CO73)&lt;1,1,0))</f>
        <v>1</v>
      </c>
      <c r="CP143" s="99">
        <f>IF(Model!CP73="",0,IF(ABS(Model!CP73-Scratch!CP73)&lt;1,1,0))</f>
        <v>1</v>
      </c>
      <c r="CQ143" s="99">
        <f>IF(Model!CQ73="",0,IF(ABS(Model!CQ73-Scratch!CQ73)&lt;1,1,0))</f>
        <v>1</v>
      </c>
      <c r="CR143" s="99">
        <f>IF(Model!CR73="",0,IF(ABS(Model!CR73-Scratch!CR73)&lt;1,1,0))</f>
        <v>1</v>
      </c>
      <c r="CS143" s="99">
        <f>IF(Model!CS73="",0,IF(ABS(Model!CS73-Scratch!CS73)&lt;1,1,0))</f>
        <v>1</v>
      </c>
      <c r="CT143" s="99">
        <f>IF(Model!CT73="",0,IF(ABS(Model!CT73-Scratch!CT73)&lt;1,1,0))</f>
        <v>1</v>
      </c>
      <c r="CU143" s="99">
        <f>IF(Model!CU73="",0,IF(ABS(Model!CU73-Scratch!CU73)&lt;1,1,0))</f>
        <v>1</v>
      </c>
      <c r="CV143" s="99">
        <f>IF(Model!CV73="",0,IF(ABS(Model!CV73-Scratch!CV73)&lt;1,1,0))</f>
        <v>1</v>
      </c>
      <c r="CW143" s="99">
        <f>IF(Model!CW73="",0,IF(ABS(Model!CW73-Scratch!CW73)&lt;1,1,0))</f>
        <v>1</v>
      </c>
      <c r="CX143" s="99">
        <f>IF(Model!CX73="",0,IF(ABS(Model!CX73-Scratch!CX73)&lt;1,1,0))</f>
        <v>1</v>
      </c>
      <c r="CY143" s="99">
        <f>IF(Model!CY73="",0,IF(ABS(Model!CY73-Scratch!CY73)&lt;1,1,0))</f>
        <v>1</v>
      </c>
      <c r="CZ143" s="99">
        <f>IF(Model!CZ73="",0,IF(ABS(Model!CZ73-Scratch!CZ73)&lt;1,1,0))</f>
        <v>1</v>
      </c>
      <c r="DA143" s="99">
        <f>IF(Model!DA73="",0,IF(ABS(Model!DA73-Scratch!DA73)&lt;1,1,0))</f>
        <v>1</v>
      </c>
      <c r="DB143" s="99">
        <f>IF(Model!DB73="",0,IF(ABS(Model!DB73-Scratch!DB73)&lt;1,1,0))</f>
        <v>1</v>
      </c>
      <c r="DC143" s="99">
        <f>IF(Model!DC73="",0,IF(ABS(Model!DC73-Scratch!DC73)&lt;1,1,0))</f>
        <v>1</v>
      </c>
      <c r="DD143" s="99">
        <f>IF(Model!DD73="",0,IF(ABS(Model!DD73-Scratch!DD73)&lt;1,1,0))</f>
        <v>1</v>
      </c>
      <c r="DE143" s="99">
        <f>IF(Model!DE73="",0,IF(ABS(Model!DE73-Scratch!DE73)&lt;1,1,0))</f>
        <v>1</v>
      </c>
      <c r="DF143" s="99">
        <f>IF(Model!DF73="",0,IF(ABS(Model!DF73-Scratch!DF73)&lt;1,1,0))</f>
        <v>1</v>
      </c>
      <c r="DG143" s="99">
        <f>IF(Model!DG73="",0,IF(ABS(Model!DG73-Scratch!DG73)&lt;1,1,0))</f>
        <v>1</v>
      </c>
      <c r="DH143" s="129" t="s">
        <v>591</v>
      </c>
      <c r="DI143" s="129" t="s">
        <v>591</v>
      </c>
      <c r="DJ143" s="99">
        <f>IF(Model!DJ73="",0,IF(ABS(Model!DJ73-Scratch!DJ73)&lt;1,1,0))</f>
        <v>1</v>
      </c>
      <c r="DK143" s="99">
        <f>IF(Model!DK73="",0,IF(ABS(Model!DK73-Scratch!DK73)&lt;1,1,0))</f>
        <v>1</v>
      </c>
      <c r="DL143" s="99">
        <f>IF(Model!DL73="",0,IF(ABS(Model!DL73-Scratch!DL73)&lt;1,1,0))</f>
        <v>1</v>
      </c>
      <c r="DM143" s="99">
        <f>IF(Model!DM73="",0,IF(ABS(Model!DM73-Scratch!DM73)&lt;1,1,0))</f>
        <v>1</v>
      </c>
      <c r="DN143" s="99">
        <f>IF(Model!DN73="",0,IF(ABS(Model!DN73-Scratch!DN73)&lt;1,1,0))</f>
        <v>1</v>
      </c>
      <c r="DO143" s="99">
        <f>IF(Model!DO73="",0,IF(ABS(Model!DO73-Scratch!DO73)&lt;1,1,0))</f>
        <v>1</v>
      </c>
      <c r="DP143" s="99">
        <f>IF(Model!DP73="",0,IF(ABS(Model!DP73-Scratch!DP73)&lt;1,1,0))</f>
        <v>1</v>
      </c>
      <c r="DQ143" s="99">
        <f>IF(Model!DQ73="",0,IF(ABS(Model!DQ73-Scratch!DQ73)&lt;1,1,0))</f>
        <v>1</v>
      </c>
      <c r="DR143" s="99">
        <f>IF(Model!DR73="",0,IF(ABS(Model!DR73-Scratch!DR73)&lt;1,1,0))</f>
        <v>1</v>
      </c>
      <c r="DS143" s="99">
        <f>IF(Model!DS73="",0,IF(ABS(Model!DS73-Scratch!DS73)&lt;1,1,0))</f>
        <v>1</v>
      </c>
      <c r="DT143" s="99">
        <f>IF(Model!DT73="",0,IF(ABS(Model!DT73-Scratch!DT73)&lt;1,1,0))</f>
        <v>1</v>
      </c>
      <c r="DU143" s="99">
        <f>IF(Model!DU73="",0,IF(ABS(Model!DU73-Scratch!DU73)&lt;1,1,0))</f>
        <v>1</v>
      </c>
      <c r="DV143" s="99">
        <f>IF(Model!DV73="",0,IF(ABS(Model!DV73-Scratch!DV73)&lt;1,1,0))</f>
        <v>1</v>
      </c>
      <c r="DW143" s="99">
        <f>IF(Model!DW73="",0,IF(ABS(Model!DW73-Scratch!DW73)&lt;1,1,0))</f>
        <v>1</v>
      </c>
      <c r="DX143" s="99">
        <f>IF(Model!DX73="",0,IF(ABS(Model!DX73-Scratch!DX73)&lt;1,1,0))</f>
        <v>1</v>
      </c>
      <c r="DY143" s="99">
        <f>IF(Model!DY73="",0,IF(ABS(Model!DY73-Scratch!DY73)&lt;1,1,0))</f>
        <v>1</v>
      </c>
      <c r="DZ143" s="99">
        <f>IF(Model!DZ73="",0,IF(ABS(Model!DZ73-Scratch!DZ73)&lt;1,1,0))</f>
        <v>1</v>
      </c>
      <c r="EA143" s="99">
        <f>IF(Model!EA73="",0,IF(ABS(Model!EA73-Scratch!EA73)&lt;1,1,0))</f>
        <v>1</v>
      </c>
      <c r="EB143" s="99">
        <f>IF(Model!EB73="",0,IF(ABS(Model!EB73-Scratch!EB73)&lt;1,1,0))</f>
        <v>1</v>
      </c>
      <c r="EC143" s="99">
        <f>IF(Model!EC73="",0,IF(ABS(Model!EC73-Scratch!EC73)&lt;1,1,0))</f>
        <v>1</v>
      </c>
      <c r="ED143" s="99">
        <f>IF(Model!ED73="",0,IF(ABS(Model!ED73-Scratch!ED73)&lt;1,1,0))</f>
        <v>1</v>
      </c>
      <c r="EE143" s="99">
        <f>IF(Model!EE73="",0,IF(ABS(Model!EE73-Scratch!EE73)&lt;1,1,0))</f>
        <v>1</v>
      </c>
      <c r="EF143" s="99">
        <f>IF(Model!EF73="",0,IF(ABS(Model!EF73-Scratch!EF73)&lt;1,1,0))</f>
        <v>1</v>
      </c>
      <c r="EG143" s="99">
        <f>IF(Model!EG73="",0,IF(ABS(Model!EG73-Scratch!EG73)&lt;1,1,0))</f>
        <v>1</v>
      </c>
      <c r="EH143" s="99">
        <f>IF(Model!EH73="",0,IF(ABS(Model!EH73-Scratch!EH73)&lt;1,1,0))</f>
        <v>1</v>
      </c>
      <c r="EI143" s="129" t="s">
        <v>591</v>
      </c>
      <c r="EJ143" s="129" t="s">
        <v>591</v>
      </c>
      <c r="EK143" s="99"/>
      <c r="EL143" s="99"/>
      <c r="EM143" s="99"/>
      <c r="EN143" s="99"/>
      <c r="EO143" s="99"/>
      <c r="EP143" s="99"/>
      <c r="EQ143" s="99"/>
      <c r="ER143" s="99"/>
      <c r="ES143" s="99"/>
      <c r="ET143" s="99"/>
      <c r="EU143" s="99"/>
      <c r="EV143" s="99"/>
      <c r="EW143" s="99"/>
      <c r="EX143" s="99"/>
      <c r="EY143" s="99"/>
      <c r="EZ143" s="99"/>
      <c r="FA143" s="99"/>
      <c r="FB143" s="99"/>
      <c r="FC143" s="99"/>
      <c r="FD143" s="99"/>
      <c r="FE143" s="99"/>
      <c r="FF143" s="99"/>
      <c r="FG143" s="99"/>
      <c r="FH143" s="99"/>
      <c r="FI143" s="99"/>
    </row>
    <row r="144" spans="2:165">
      <c r="B144" s="99">
        <f>IF(Model!B74="",0,IF(ABS(Model!B74-Scratch!B74)&lt;1,1,0))</f>
        <v>1</v>
      </c>
      <c r="C144" s="99">
        <f ca="1">IF(Model!C74="",0,IF(ABS(Model!C74-Scratch!C74)&lt;1,1,0))</f>
        <v>1</v>
      </c>
      <c r="D144" s="129" t="s">
        <v>591</v>
      </c>
      <c r="E144" s="99">
        <f>IF(Model!E74="",0,IF(ABS(Model!E74-Scratch!E74)&lt;1,1,0))</f>
        <v>1</v>
      </c>
      <c r="F144" s="99">
        <f>IF(Model!F74="",0,IF(ABS(Model!F74-Scratch!F74)&lt;1,1,0))</f>
        <v>1</v>
      </c>
      <c r="G144" s="99">
        <f>IF(Model!G74="",0,IF(ABS(Model!G74-Scratch!G74)&lt;1,1,0))</f>
        <v>1</v>
      </c>
      <c r="H144" s="99">
        <f>IF(Model!H74="",0,IF(ABS(Model!H74-Scratch!H74)&lt;1,1,0))</f>
        <v>1</v>
      </c>
      <c r="I144" s="99">
        <f>IF(Model!I74=Scratch!I74,1,0)</f>
        <v>1</v>
      </c>
      <c r="J144" s="129" t="s">
        <v>591</v>
      </c>
      <c r="K144" s="99">
        <f>IF(Model!K74="",0,IF(ABS(Model!K74-Scratch!K74)&lt;1,1,0))</f>
        <v>1</v>
      </c>
      <c r="L144" s="99">
        <f>IF(Model!L74=Scratch!L74,1,0)</f>
        <v>1</v>
      </c>
      <c r="M144" s="99">
        <f>IFERROR(IF(Model!M74=Scratch!M74,1,0),0)</f>
        <v>1</v>
      </c>
      <c r="N144" s="99">
        <f>IFERROR(IF(Model!N74=Scratch!N74,1,0),0)</f>
        <v>1</v>
      </c>
      <c r="O144" s="99">
        <f>IFERROR(IF(Model!O74=Scratch!O74,1,0),0)</f>
        <v>1</v>
      </c>
      <c r="P144" s="99">
        <f>IFERROR(IF(Model!P74=Scratch!P74,1,0),0)</f>
        <v>1</v>
      </c>
      <c r="Q144" s="129" t="s">
        <v>591</v>
      </c>
      <c r="R144" s="99">
        <f>IF(Model!R74="",0,IF(ABS(Model!R74-Scratch!R74)&lt;1,1,0))</f>
        <v>1</v>
      </c>
      <c r="S144" s="99">
        <f>IF(Model!S74="",0,IF(ABS(Model!S74-Scratch!S74)&lt;1,1,0))</f>
        <v>1</v>
      </c>
      <c r="T144" s="99">
        <f>IF(Model!T74="",0,IF(ABS(Model!T74-Scratch!T74)&lt;1,1,0))</f>
        <v>1</v>
      </c>
      <c r="U144" s="99">
        <f>IF(Model!U74="",0,IF(ABS(Model!U74-Scratch!U74)&lt;1,1,0))</f>
        <v>1</v>
      </c>
      <c r="V144" s="99">
        <f>IF(Model!V74="",0,IF(ABS(Model!V74-Scratch!V74)&lt;1,1,0))</f>
        <v>1</v>
      </c>
      <c r="W144" s="129" t="s">
        <v>591</v>
      </c>
      <c r="X144" s="99">
        <f>IF(Model!X74="",0,IF(ABS(Model!X74-Scratch!X74)&lt;1,1,0))</f>
        <v>1</v>
      </c>
      <c r="Y144" s="99">
        <f>IF(Model!Y74="",0,IF(ABS(Model!Y74-Scratch!Y74)&lt;1,1,0))</f>
        <v>1</v>
      </c>
      <c r="Z144" s="99">
        <f>IF(Model!Z74="",0,IF(ABS(Model!Z74-Scratch!Z74)&lt;1,1,0))</f>
        <v>1</v>
      </c>
      <c r="AA144" s="99">
        <f>IF(Model!AA74="",0,IF(ABS(Model!AA74-Scratch!AA74)&lt;1,1,0))</f>
        <v>1</v>
      </c>
      <c r="AB144" s="99">
        <f>IF(Model!AB74="",0,IF(ABS(Model!AB74-Scratch!AB74)&lt;1,1,0))</f>
        <v>1</v>
      </c>
      <c r="AC144" s="129" t="s">
        <v>591</v>
      </c>
      <c r="AD144" s="129" t="s">
        <v>591</v>
      </c>
      <c r="AE144" s="99">
        <f>IF(Model!AE74="",0,IF(ABS(Model!AE74-Scratch!AE74)&lt;1,1,0))</f>
        <v>1</v>
      </c>
      <c r="AF144" s="99">
        <f>IF(Model!AF74="",0,IF(ABS(Model!AF74-Scratch!AF74)&lt;1,1,0))</f>
        <v>1</v>
      </c>
      <c r="AG144" s="99">
        <f>IF(Model!AG74="",0,IF(ABS(Model!AG74-Scratch!AG74)&lt;1,1,0))</f>
        <v>1</v>
      </c>
      <c r="AH144" s="99">
        <f>IF(Model!AH74="",0,IF(ABS(Model!AH74-Scratch!AH74)&lt;1,1,0))</f>
        <v>1</v>
      </c>
      <c r="AI144" s="99">
        <f>IF(Model!AI74="",0,IF(ABS(Model!AI74-Scratch!AI74)&lt;1,1,0))</f>
        <v>1</v>
      </c>
      <c r="AJ144" s="99">
        <f>IF(Model!AJ74="",0,IF(ABS(Model!AJ74-Scratch!AJ74)&lt;1,1,0))</f>
        <v>1</v>
      </c>
      <c r="AK144" s="99">
        <f>IF(Model!AK74="",0,IF(ABS(Model!AK74-Scratch!AK74)&lt;1,1,0))</f>
        <v>1</v>
      </c>
      <c r="AL144" s="99">
        <f>IF(Model!AL74="",0,IF(ABS(Model!AL74-Scratch!AL74)&lt;1,1,0))</f>
        <v>1</v>
      </c>
      <c r="AM144" s="99">
        <f>IF(Model!AM74="",0,IF(ABS(Model!AM74-Scratch!AM74)&lt;1,1,0))</f>
        <v>1</v>
      </c>
      <c r="AN144" s="99">
        <f>IF(Model!AN74="",0,IF(ABS(Model!AN74-Scratch!AN74)&lt;1,1,0))</f>
        <v>1</v>
      </c>
      <c r="AO144" s="99">
        <f>IF(Model!AO74="",0,IF(ABS(Model!AO74-Scratch!AO74)&lt;1,1,0))</f>
        <v>1</v>
      </c>
      <c r="AP144" s="99">
        <f>IF(Model!AP74="",0,IF(ABS(Model!AP74-Scratch!AP74)&lt;1,1,0))</f>
        <v>1</v>
      </c>
      <c r="AQ144" s="99">
        <f>IF(Model!AQ74="",0,IF(ABS(Model!AQ74-Scratch!AQ74)&lt;1,1,0))</f>
        <v>1</v>
      </c>
      <c r="AR144" s="99">
        <f>IF(Model!AR74="",0,IF(ABS(Model!AR74-Scratch!AR74)&lt;1,1,0))</f>
        <v>1</v>
      </c>
      <c r="AS144" s="99">
        <f>IF(Model!AS74="",0,IF(ABS(Model!AS74-Scratch!AS74)&lt;1,1,0))</f>
        <v>1</v>
      </c>
      <c r="AT144" s="99">
        <f>IF(Model!AT74="",0,IF(ABS(Model!AT74-Scratch!AT74)&lt;1,1,0))</f>
        <v>1</v>
      </c>
      <c r="AU144" s="99">
        <f>IF(Model!AU74="",0,IF(ABS(Model!AU74-Scratch!AU74)&lt;1,1,0))</f>
        <v>1</v>
      </c>
      <c r="AV144" s="99">
        <f>IF(Model!AV74="",0,IF(ABS(Model!AV74-Scratch!AV74)&lt;1,1,0))</f>
        <v>1</v>
      </c>
      <c r="AW144" s="99">
        <f>IF(Model!AW74="",0,IF(ABS(Model!AW74-Scratch!AW74)&lt;1,1,0))</f>
        <v>1</v>
      </c>
      <c r="AX144" s="99">
        <f>IF(Model!AX74="",0,IF(ABS(Model!AX74-Scratch!AX74)&lt;1,1,0))</f>
        <v>1</v>
      </c>
      <c r="AY144" s="99">
        <f>IF(Model!AY74="",0,IF(ABS(Model!AY74-Scratch!AY74)&lt;1,1,0))</f>
        <v>1</v>
      </c>
      <c r="AZ144" s="99">
        <f>IF(Model!AZ74="",0,IF(ABS(Model!AZ74-Scratch!AZ74)&lt;1,1,0))</f>
        <v>1</v>
      </c>
      <c r="BA144" s="99">
        <f>IF(Model!BA74="",0,IF(ABS(Model!BA74-Scratch!BA74)&lt;1,1,0))</f>
        <v>1</v>
      </c>
      <c r="BB144" s="99">
        <f>IF(Model!BB74="",0,IF(ABS(Model!BB74-Scratch!BB74)&lt;1,1,0))</f>
        <v>1</v>
      </c>
      <c r="BC144" s="99">
        <f>IF(Model!BC74="",0,IF(ABS(Model!BC74-Scratch!BC74)&lt;1,1,0))</f>
        <v>1</v>
      </c>
      <c r="BD144" s="99">
        <f>IF(Model!BD74="",0,IF(ABS(Model!BD74-Scratch!BD74)&lt;1,1,0))</f>
        <v>0</v>
      </c>
      <c r="BE144" s="99">
        <f>IF(Model!BE74="",0,IF(ABS(Model!BE74-Scratch!BE74)&lt;1,1,0))</f>
        <v>1</v>
      </c>
      <c r="BF144" s="129" t="s">
        <v>591</v>
      </c>
      <c r="BG144" s="129" t="s">
        <v>591</v>
      </c>
      <c r="BH144" s="99">
        <f>IF(Model!BH74="",0,IF(ABS(Model!BH74-Scratch!BH74)&lt;1,1,0))</f>
        <v>1</v>
      </c>
      <c r="BI144" s="99">
        <f>IF(Model!BI74="",0,IF(ABS(Model!BI74-Scratch!BI74)&lt;1,1,0))</f>
        <v>1</v>
      </c>
      <c r="BJ144" s="99">
        <f>IF(Model!BJ74="",0,IF(ABS(Model!BJ74-Scratch!BJ74)&lt;1,1,0))</f>
        <v>1</v>
      </c>
      <c r="BK144" s="99">
        <f>IF(Model!BK74="",0,IF(ABS(Model!BK74-Scratch!BK74)&lt;1,1,0))</f>
        <v>1</v>
      </c>
      <c r="BL144" s="99">
        <f>IF(Model!BL74="",0,IF(ABS(Model!BL74-Scratch!BL74)&lt;1,1,0))</f>
        <v>1</v>
      </c>
      <c r="BM144" s="99">
        <f>IF(Model!BM74="",0,IF(ABS(Model!BM74-Scratch!BM74)&lt;1,1,0))</f>
        <v>1</v>
      </c>
      <c r="BN144" s="99">
        <f>IF(Model!BN74="",0,IF(ABS(Model!BN74-Scratch!BN74)&lt;1,1,0))</f>
        <v>1</v>
      </c>
      <c r="BO144" s="99">
        <f>IF(Model!BO74="",0,IF(ABS(Model!BO74-Scratch!BO74)&lt;1,1,0))</f>
        <v>1</v>
      </c>
      <c r="BP144" s="99">
        <f>IF(Model!BP74="",0,IF(ABS(Model!BP74-Scratch!BP74)&lt;1,1,0))</f>
        <v>1</v>
      </c>
      <c r="BQ144" s="99">
        <f>IF(Model!BQ74="",0,IF(ABS(Model!BQ74-Scratch!BQ74)&lt;1,1,0))</f>
        <v>1</v>
      </c>
      <c r="BR144" s="99">
        <f>IF(Model!BR74="",0,IF(ABS(Model!BR74-Scratch!BR74)&lt;1,1,0))</f>
        <v>1</v>
      </c>
      <c r="BS144" s="99">
        <f>IF(Model!BS74="",0,IF(ABS(Model!BS74-Scratch!BS74)&lt;1,1,0))</f>
        <v>1</v>
      </c>
      <c r="BT144" s="99">
        <f>IF(Model!BT74="",0,IF(ABS(Model!BT74-Scratch!BT74)&lt;1,1,0))</f>
        <v>1</v>
      </c>
      <c r="BU144" s="99">
        <f>IF(Model!BU74="",0,IF(ABS(Model!BU74-Scratch!BU74)&lt;1,1,0))</f>
        <v>1</v>
      </c>
      <c r="BV144" s="99">
        <f>IF(Model!BV74="",0,IF(ABS(Model!BV74-Scratch!BV74)&lt;1,1,0))</f>
        <v>1</v>
      </c>
      <c r="BW144" s="99">
        <f>IF(Model!BW74="",0,IF(ABS(Model!BW74-Scratch!BW74)&lt;1,1,0))</f>
        <v>1</v>
      </c>
      <c r="BX144" s="99">
        <f>IF(Model!BX74="",0,IF(ABS(Model!BX74-Scratch!BX74)&lt;1,1,0))</f>
        <v>1</v>
      </c>
      <c r="BY144" s="99">
        <f>IF(Model!BY74="",0,IF(ABS(Model!BY74-Scratch!BY74)&lt;1,1,0))</f>
        <v>1</v>
      </c>
      <c r="BZ144" s="99">
        <f>IF(Model!BZ74="",0,IF(ABS(Model!BZ74-Scratch!BZ74)&lt;1,1,0))</f>
        <v>1</v>
      </c>
      <c r="CA144" s="99">
        <f>IF(Model!CA74="",0,IF(ABS(Model!CA74-Scratch!CA74)&lt;1,1,0))</f>
        <v>1</v>
      </c>
      <c r="CB144" s="99">
        <f>IF(Model!CB74="",0,IF(ABS(Model!CB74-Scratch!CB74)&lt;1,1,0))</f>
        <v>1</v>
      </c>
      <c r="CC144" s="99">
        <f>IF(Model!CC74="",0,IF(ABS(Model!CC74-Scratch!CC74)&lt;1,1,0))</f>
        <v>1</v>
      </c>
      <c r="CD144" s="99">
        <f>IF(Model!CD74="",0,IF(ABS(Model!CD74-Scratch!CD74)&lt;1,1,0))</f>
        <v>1</v>
      </c>
      <c r="CE144" s="99">
        <f>IF(Model!CE74="",0,IF(ABS(Model!CE74-Scratch!CE74)&lt;1,1,0))</f>
        <v>1</v>
      </c>
      <c r="CF144" s="99">
        <f>IF(Model!CF74="",0,IF(ABS(Model!CF74-Scratch!CF74)&lt;1,1,0))</f>
        <v>1</v>
      </c>
      <c r="CG144" s="129" t="s">
        <v>591</v>
      </c>
      <c r="CH144" s="129" t="s">
        <v>591</v>
      </c>
      <c r="CI144" s="99">
        <f>IF(Model!CI74="",0,IF(ABS(Model!CI74-Scratch!CI74)&lt;1,1,0))</f>
        <v>1</v>
      </c>
      <c r="CJ144" s="99">
        <f>IF(Model!CJ74="",0,IF(ABS(Model!CJ74-Scratch!CJ74)&lt;1,1,0))</f>
        <v>1</v>
      </c>
      <c r="CK144" s="99">
        <f>IF(Model!CK74="",0,IF(ABS(Model!CK74-Scratch!CK74)&lt;1,1,0))</f>
        <v>1</v>
      </c>
      <c r="CL144" s="99">
        <f>IF(Model!CL74="",0,IF(ABS(Model!CL74-Scratch!CL74)&lt;1,1,0))</f>
        <v>1</v>
      </c>
      <c r="CM144" s="99">
        <f>IF(Model!CM74="",0,IF(ABS(Model!CM74-Scratch!CM74)&lt;1,1,0))</f>
        <v>1</v>
      </c>
      <c r="CN144" s="99">
        <f>IF(Model!CN74="",0,IF(ABS(Model!CN74-Scratch!CN74)&lt;1,1,0))</f>
        <v>1</v>
      </c>
      <c r="CO144" s="99">
        <f>IF(Model!CO74="",0,IF(ABS(Model!CO74-Scratch!CO74)&lt;1,1,0))</f>
        <v>1</v>
      </c>
      <c r="CP144" s="99">
        <f>IF(Model!CP74="",0,IF(ABS(Model!CP74-Scratch!CP74)&lt;1,1,0))</f>
        <v>1</v>
      </c>
      <c r="CQ144" s="99">
        <f>IF(Model!CQ74="",0,IF(ABS(Model!CQ74-Scratch!CQ74)&lt;1,1,0))</f>
        <v>1</v>
      </c>
      <c r="CR144" s="99">
        <f>IF(Model!CR74="",0,IF(ABS(Model!CR74-Scratch!CR74)&lt;1,1,0))</f>
        <v>1</v>
      </c>
      <c r="CS144" s="99">
        <f>IF(Model!CS74="",0,IF(ABS(Model!CS74-Scratch!CS74)&lt;1,1,0))</f>
        <v>1</v>
      </c>
      <c r="CT144" s="99">
        <f>IF(Model!CT74="",0,IF(ABS(Model!CT74-Scratch!CT74)&lt;1,1,0))</f>
        <v>1</v>
      </c>
      <c r="CU144" s="99">
        <f>IF(Model!CU74="",0,IF(ABS(Model!CU74-Scratch!CU74)&lt;1,1,0))</f>
        <v>1</v>
      </c>
      <c r="CV144" s="99">
        <f>IF(Model!CV74="",0,IF(ABS(Model!CV74-Scratch!CV74)&lt;1,1,0))</f>
        <v>1</v>
      </c>
      <c r="CW144" s="99">
        <f>IF(Model!CW74="",0,IF(ABS(Model!CW74-Scratch!CW74)&lt;1,1,0))</f>
        <v>1</v>
      </c>
      <c r="CX144" s="99">
        <f>IF(Model!CX74="",0,IF(ABS(Model!CX74-Scratch!CX74)&lt;1,1,0))</f>
        <v>1</v>
      </c>
      <c r="CY144" s="99">
        <f>IF(Model!CY74="",0,IF(ABS(Model!CY74-Scratch!CY74)&lt;1,1,0))</f>
        <v>1</v>
      </c>
      <c r="CZ144" s="99">
        <f>IF(Model!CZ74="",0,IF(ABS(Model!CZ74-Scratch!CZ74)&lt;1,1,0))</f>
        <v>1</v>
      </c>
      <c r="DA144" s="99">
        <f>IF(Model!DA74="",0,IF(ABS(Model!DA74-Scratch!DA74)&lt;1,1,0))</f>
        <v>1</v>
      </c>
      <c r="DB144" s="99">
        <f>IF(Model!DB74="",0,IF(ABS(Model!DB74-Scratch!DB74)&lt;1,1,0))</f>
        <v>1</v>
      </c>
      <c r="DC144" s="99">
        <f>IF(Model!DC74="",0,IF(ABS(Model!DC74-Scratch!DC74)&lt;1,1,0))</f>
        <v>1</v>
      </c>
      <c r="DD144" s="99">
        <f>IF(Model!DD74="",0,IF(ABS(Model!DD74-Scratch!DD74)&lt;1,1,0))</f>
        <v>1</v>
      </c>
      <c r="DE144" s="99">
        <f>IF(Model!DE74="",0,IF(ABS(Model!DE74-Scratch!DE74)&lt;1,1,0))</f>
        <v>1</v>
      </c>
      <c r="DF144" s="99">
        <f>IF(Model!DF74="",0,IF(ABS(Model!DF74-Scratch!DF74)&lt;1,1,0))</f>
        <v>1</v>
      </c>
      <c r="DG144" s="99">
        <f>IF(Model!DG74="",0,IF(ABS(Model!DG74-Scratch!DG74)&lt;1,1,0))</f>
        <v>1</v>
      </c>
      <c r="DH144" s="129" t="s">
        <v>591</v>
      </c>
      <c r="DI144" s="129" t="s">
        <v>591</v>
      </c>
      <c r="DJ144" s="99">
        <f>IF(Model!DJ74="",0,IF(ABS(Model!DJ74-Scratch!DJ74)&lt;1,1,0))</f>
        <v>1</v>
      </c>
      <c r="DK144" s="99">
        <f>IF(Model!DK74="",0,IF(ABS(Model!DK74-Scratch!DK74)&lt;1,1,0))</f>
        <v>1</v>
      </c>
      <c r="DL144" s="99">
        <f>IF(Model!DL74="",0,IF(ABS(Model!DL74-Scratch!DL74)&lt;1,1,0))</f>
        <v>1</v>
      </c>
      <c r="DM144" s="99">
        <f>IF(Model!DM74="",0,IF(ABS(Model!DM74-Scratch!DM74)&lt;1,1,0))</f>
        <v>1</v>
      </c>
      <c r="DN144" s="99">
        <f>IF(Model!DN74="",0,IF(ABS(Model!DN74-Scratch!DN74)&lt;1,1,0))</f>
        <v>1</v>
      </c>
      <c r="DO144" s="99">
        <f>IF(Model!DO74="",0,IF(ABS(Model!DO74-Scratch!DO74)&lt;1,1,0))</f>
        <v>1</v>
      </c>
      <c r="DP144" s="99">
        <f>IF(Model!DP74="",0,IF(ABS(Model!DP74-Scratch!DP74)&lt;1,1,0))</f>
        <v>1</v>
      </c>
      <c r="DQ144" s="99">
        <f>IF(Model!DQ74="",0,IF(ABS(Model!DQ74-Scratch!DQ74)&lt;1,1,0))</f>
        <v>1</v>
      </c>
      <c r="DR144" s="99">
        <f>IF(Model!DR74="",0,IF(ABS(Model!DR74-Scratch!DR74)&lt;1,1,0))</f>
        <v>1</v>
      </c>
      <c r="DS144" s="99">
        <f>IF(Model!DS74="",0,IF(ABS(Model!DS74-Scratch!DS74)&lt;1,1,0))</f>
        <v>1</v>
      </c>
      <c r="DT144" s="99">
        <f>IF(Model!DT74="",0,IF(ABS(Model!DT74-Scratch!DT74)&lt;1,1,0))</f>
        <v>1</v>
      </c>
      <c r="DU144" s="99">
        <f>IF(Model!DU74="",0,IF(ABS(Model!DU74-Scratch!DU74)&lt;1,1,0))</f>
        <v>1</v>
      </c>
      <c r="DV144" s="99">
        <f>IF(Model!DV74="",0,IF(ABS(Model!DV74-Scratch!DV74)&lt;1,1,0))</f>
        <v>1</v>
      </c>
      <c r="DW144" s="99">
        <f>IF(Model!DW74="",0,IF(ABS(Model!DW74-Scratch!DW74)&lt;1,1,0))</f>
        <v>1</v>
      </c>
      <c r="DX144" s="99">
        <f>IF(Model!DX74="",0,IF(ABS(Model!DX74-Scratch!DX74)&lt;1,1,0))</f>
        <v>1</v>
      </c>
      <c r="DY144" s="99">
        <f>IF(Model!DY74="",0,IF(ABS(Model!DY74-Scratch!DY74)&lt;1,1,0))</f>
        <v>1</v>
      </c>
      <c r="DZ144" s="99">
        <f>IF(Model!DZ74="",0,IF(ABS(Model!DZ74-Scratch!DZ74)&lt;1,1,0))</f>
        <v>1</v>
      </c>
      <c r="EA144" s="99">
        <f>IF(Model!EA74="",0,IF(ABS(Model!EA74-Scratch!EA74)&lt;1,1,0))</f>
        <v>1</v>
      </c>
      <c r="EB144" s="99">
        <f>IF(Model!EB74="",0,IF(ABS(Model!EB74-Scratch!EB74)&lt;1,1,0))</f>
        <v>1</v>
      </c>
      <c r="EC144" s="99">
        <f>IF(Model!EC74="",0,IF(ABS(Model!EC74-Scratch!EC74)&lt;1,1,0))</f>
        <v>1</v>
      </c>
      <c r="ED144" s="99">
        <f>IF(Model!ED74="",0,IF(ABS(Model!ED74-Scratch!ED74)&lt;1,1,0))</f>
        <v>1</v>
      </c>
      <c r="EE144" s="99">
        <f>IF(Model!EE74="",0,IF(ABS(Model!EE74-Scratch!EE74)&lt;1,1,0))</f>
        <v>1</v>
      </c>
      <c r="EF144" s="99">
        <f>IF(Model!EF74="",0,IF(ABS(Model!EF74-Scratch!EF74)&lt;1,1,0))</f>
        <v>1</v>
      </c>
      <c r="EG144" s="99">
        <f>IF(Model!EG74="",0,IF(ABS(Model!EG74-Scratch!EG74)&lt;1,1,0))</f>
        <v>1</v>
      </c>
      <c r="EH144" s="99">
        <f>IF(Model!EH74="",0,IF(ABS(Model!EH74-Scratch!EH74)&lt;1,1,0))</f>
        <v>1</v>
      </c>
      <c r="EI144" s="129" t="s">
        <v>591</v>
      </c>
      <c r="EJ144" s="129" t="s">
        <v>591</v>
      </c>
      <c r="EK144" s="99"/>
      <c r="EL144" s="99"/>
      <c r="EM144" s="99"/>
      <c r="EN144" s="99"/>
      <c r="EO144" s="99"/>
      <c r="EP144" s="99"/>
      <c r="EQ144" s="99"/>
      <c r="ER144" s="99"/>
      <c r="ES144" s="99"/>
      <c r="ET144" s="99"/>
      <c r="EU144" s="99"/>
      <c r="EV144" s="99"/>
      <c r="EW144" s="99"/>
      <c r="EX144" s="99"/>
      <c r="EY144" s="99"/>
      <c r="EZ144" s="99"/>
      <c r="FA144" s="99"/>
      <c r="FB144" s="99"/>
      <c r="FC144" s="99"/>
      <c r="FD144" s="99"/>
      <c r="FE144" s="99"/>
      <c r="FF144" s="99"/>
      <c r="FG144" s="99"/>
      <c r="FH144" s="99"/>
      <c r="FI144" s="99"/>
    </row>
    <row r="145" spans="2:165">
      <c r="B145" s="99">
        <f>IF(Model!B75="",0,IF(ABS(Model!B75-Scratch!B75)&lt;1,1,0))</f>
        <v>1</v>
      </c>
      <c r="C145" s="99">
        <f ca="1">IF(Model!C75="",0,IF(ABS(Model!C75-Scratch!C75)&lt;1,1,0))</f>
        <v>1</v>
      </c>
      <c r="D145" s="129" t="s">
        <v>591</v>
      </c>
      <c r="E145" s="99">
        <f>IF(Model!E75="",0,IF(ABS(Model!E75-Scratch!E75)&lt;1,1,0))</f>
        <v>1</v>
      </c>
      <c r="F145" s="99">
        <f>IF(Model!F75="",0,IF(ABS(Model!F75-Scratch!F75)&lt;1,1,0))</f>
        <v>1</v>
      </c>
      <c r="G145" s="99">
        <f>IF(Model!G75="",0,IF(ABS(Model!G75-Scratch!G75)&lt;1,1,0))</f>
        <v>1</v>
      </c>
      <c r="H145" s="99">
        <f>IF(Model!H75="",0,IF(ABS(Model!H75-Scratch!H75)&lt;1,1,0))</f>
        <v>1</v>
      </c>
      <c r="I145" s="99">
        <f>IF(Model!I75=Scratch!I75,1,0)</f>
        <v>1</v>
      </c>
      <c r="J145" s="129" t="s">
        <v>591</v>
      </c>
      <c r="K145" s="99">
        <f>IF(Model!K75="",0,IF(ABS(Model!K75-Scratch!K75)&lt;1,1,0))</f>
        <v>1</v>
      </c>
      <c r="L145" s="99">
        <f>IF(Model!L75=Scratch!L75,1,0)</f>
        <v>1</v>
      </c>
      <c r="M145" s="99">
        <f>IFERROR(IF(Model!M75=Scratch!M75,1,0),0)</f>
        <v>1</v>
      </c>
      <c r="N145" s="99">
        <f>IFERROR(IF(Model!N75=Scratch!N75,1,0),0)</f>
        <v>1</v>
      </c>
      <c r="O145" s="99">
        <f>IFERROR(IF(Model!O75=Scratch!O75,1,0),0)</f>
        <v>1</v>
      </c>
      <c r="P145" s="99">
        <f>IFERROR(IF(Model!P75=Scratch!P75,1,0),0)</f>
        <v>1</v>
      </c>
      <c r="Q145" s="129" t="s">
        <v>591</v>
      </c>
      <c r="R145" s="99">
        <f>IF(Model!R75="",0,IF(ABS(Model!R75-Scratch!R75)&lt;1,1,0))</f>
        <v>1</v>
      </c>
      <c r="S145" s="99">
        <f>IF(Model!S75="",0,IF(ABS(Model!S75-Scratch!S75)&lt;1,1,0))</f>
        <v>1</v>
      </c>
      <c r="T145" s="99">
        <f>IF(Model!T75="",0,IF(ABS(Model!T75-Scratch!T75)&lt;1,1,0))</f>
        <v>1</v>
      </c>
      <c r="U145" s="99">
        <f>IF(Model!U75="",0,IF(ABS(Model!U75-Scratch!U75)&lt;1,1,0))</f>
        <v>1</v>
      </c>
      <c r="V145" s="99">
        <f>IF(Model!V75="",0,IF(ABS(Model!V75-Scratch!V75)&lt;1,1,0))</f>
        <v>1</v>
      </c>
      <c r="W145" s="129" t="s">
        <v>591</v>
      </c>
      <c r="X145" s="99">
        <f>IF(Model!X75="",0,IF(ABS(Model!X75-Scratch!X75)&lt;1,1,0))</f>
        <v>1</v>
      </c>
      <c r="Y145" s="99">
        <f>IF(Model!Y75="",0,IF(ABS(Model!Y75-Scratch!Y75)&lt;1,1,0))</f>
        <v>1</v>
      </c>
      <c r="Z145" s="99">
        <f>IF(Model!Z75="",0,IF(ABS(Model!Z75-Scratch!Z75)&lt;1,1,0))</f>
        <v>1</v>
      </c>
      <c r="AA145" s="99">
        <f>IF(Model!AA75="",0,IF(ABS(Model!AA75-Scratch!AA75)&lt;1,1,0))</f>
        <v>1</v>
      </c>
      <c r="AB145" s="99">
        <f>IF(Model!AB75="",0,IF(ABS(Model!AB75-Scratch!AB75)&lt;1,1,0))</f>
        <v>1</v>
      </c>
      <c r="AC145" s="129" t="s">
        <v>591</v>
      </c>
      <c r="AD145" s="129" t="s">
        <v>591</v>
      </c>
      <c r="AE145" s="99">
        <f>IF(Model!AE75="",0,IF(ABS(Model!AE75-Scratch!AE75)&lt;1,1,0))</f>
        <v>1</v>
      </c>
      <c r="AF145" s="99">
        <f>IF(Model!AF75="",0,IF(ABS(Model!AF75-Scratch!AF75)&lt;1,1,0))</f>
        <v>1</v>
      </c>
      <c r="AG145" s="99">
        <f>IF(Model!AG75="",0,IF(ABS(Model!AG75-Scratch!AG75)&lt;1,1,0))</f>
        <v>1</v>
      </c>
      <c r="AH145" s="99">
        <f>IF(Model!AH75="",0,IF(ABS(Model!AH75-Scratch!AH75)&lt;1,1,0))</f>
        <v>1</v>
      </c>
      <c r="AI145" s="99">
        <f>IF(Model!AI75="",0,IF(ABS(Model!AI75-Scratch!AI75)&lt;1,1,0))</f>
        <v>1</v>
      </c>
      <c r="AJ145" s="99">
        <f>IF(Model!AJ75="",0,IF(ABS(Model!AJ75-Scratch!AJ75)&lt;1,1,0))</f>
        <v>1</v>
      </c>
      <c r="AK145" s="99">
        <f>IF(Model!AK75="",0,IF(ABS(Model!AK75-Scratch!AK75)&lt;1,1,0))</f>
        <v>1</v>
      </c>
      <c r="AL145" s="99">
        <f>IF(Model!AL75="",0,IF(ABS(Model!AL75-Scratch!AL75)&lt;1,1,0))</f>
        <v>1</v>
      </c>
      <c r="AM145" s="99">
        <f>IF(Model!AM75="",0,IF(ABS(Model!AM75-Scratch!AM75)&lt;1,1,0))</f>
        <v>1</v>
      </c>
      <c r="AN145" s="99">
        <f>IF(Model!AN75="",0,IF(ABS(Model!AN75-Scratch!AN75)&lt;1,1,0))</f>
        <v>1</v>
      </c>
      <c r="AO145" s="99">
        <f>IF(Model!AO75="",0,IF(ABS(Model!AO75-Scratch!AO75)&lt;1,1,0))</f>
        <v>1</v>
      </c>
      <c r="AP145" s="99">
        <f>IF(Model!AP75="",0,IF(ABS(Model!AP75-Scratch!AP75)&lt;1,1,0))</f>
        <v>1</v>
      </c>
      <c r="AQ145" s="99">
        <f>IF(Model!AQ75="",0,IF(ABS(Model!AQ75-Scratch!AQ75)&lt;1,1,0))</f>
        <v>1</v>
      </c>
      <c r="AR145" s="99">
        <f>IF(Model!AR75="",0,IF(ABS(Model!AR75-Scratch!AR75)&lt;1,1,0))</f>
        <v>1</v>
      </c>
      <c r="AS145" s="99">
        <f>IF(Model!AS75="",0,IF(ABS(Model!AS75-Scratch!AS75)&lt;1,1,0))</f>
        <v>1</v>
      </c>
      <c r="AT145" s="99">
        <f>IF(Model!AT75="",0,IF(ABS(Model!AT75-Scratch!AT75)&lt;1,1,0))</f>
        <v>1</v>
      </c>
      <c r="AU145" s="99">
        <f>IF(Model!AU75="",0,IF(ABS(Model!AU75-Scratch!AU75)&lt;1,1,0))</f>
        <v>1</v>
      </c>
      <c r="AV145" s="99">
        <f>IF(Model!AV75="",0,IF(ABS(Model!AV75-Scratch!AV75)&lt;1,1,0))</f>
        <v>1</v>
      </c>
      <c r="AW145" s="99">
        <f>IF(Model!AW75="",0,IF(ABS(Model!AW75-Scratch!AW75)&lt;1,1,0))</f>
        <v>1</v>
      </c>
      <c r="AX145" s="99">
        <f>IF(Model!AX75="",0,IF(ABS(Model!AX75-Scratch!AX75)&lt;1,1,0))</f>
        <v>1</v>
      </c>
      <c r="AY145" s="99">
        <f>IF(Model!AY75="",0,IF(ABS(Model!AY75-Scratch!AY75)&lt;1,1,0))</f>
        <v>1</v>
      </c>
      <c r="AZ145" s="99">
        <f>IF(Model!AZ75="",0,IF(ABS(Model!AZ75-Scratch!AZ75)&lt;1,1,0))</f>
        <v>1</v>
      </c>
      <c r="BA145" s="99">
        <f>IF(Model!BA75="",0,IF(ABS(Model!BA75-Scratch!BA75)&lt;1,1,0))</f>
        <v>1</v>
      </c>
      <c r="BB145" s="99">
        <f>IF(Model!BB75="",0,IF(ABS(Model!BB75-Scratch!BB75)&lt;1,1,0))</f>
        <v>1</v>
      </c>
      <c r="BC145" s="99">
        <f>IF(Model!BC75="",0,IF(ABS(Model!BC75-Scratch!BC75)&lt;1,1,0))</f>
        <v>1</v>
      </c>
      <c r="BD145" s="99">
        <f>IF(Model!BD75="",0,IF(ABS(Model!BD75-Scratch!BD75)&lt;1,1,0))</f>
        <v>0</v>
      </c>
      <c r="BE145" s="99">
        <f>IF(Model!BE75="",0,IF(ABS(Model!BE75-Scratch!BE75)&lt;1,1,0))</f>
        <v>1</v>
      </c>
      <c r="BF145" s="129" t="s">
        <v>591</v>
      </c>
      <c r="BG145" s="129" t="s">
        <v>591</v>
      </c>
      <c r="BH145" s="99">
        <f>IF(Model!BH75="",0,IF(ABS(Model!BH75-Scratch!BH75)&lt;1,1,0))</f>
        <v>1</v>
      </c>
      <c r="BI145" s="99">
        <f>IF(Model!BI75="",0,IF(ABS(Model!BI75-Scratch!BI75)&lt;1,1,0))</f>
        <v>1</v>
      </c>
      <c r="BJ145" s="99">
        <f>IF(Model!BJ75="",0,IF(ABS(Model!BJ75-Scratch!BJ75)&lt;1,1,0))</f>
        <v>1</v>
      </c>
      <c r="BK145" s="99">
        <f>IF(Model!BK75="",0,IF(ABS(Model!BK75-Scratch!BK75)&lt;1,1,0))</f>
        <v>1</v>
      </c>
      <c r="BL145" s="99">
        <f>IF(Model!BL75="",0,IF(ABS(Model!BL75-Scratch!BL75)&lt;1,1,0))</f>
        <v>1</v>
      </c>
      <c r="BM145" s="99">
        <f>IF(Model!BM75="",0,IF(ABS(Model!BM75-Scratch!BM75)&lt;1,1,0))</f>
        <v>1</v>
      </c>
      <c r="BN145" s="99">
        <f>IF(Model!BN75="",0,IF(ABS(Model!BN75-Scratch!BN75)&lt;1,1,0))</f>
        <v>1</v>
      </c>
      <c r="BO145" s="99">
        <f>IF(Model!BO75="",0,IF(ABS(Model!BO75-Scratch!BO75)&lt;1,1,0))</f>
        <v>1</v>
      </c>
      <c r="BP145" s="99">
        <f>IF(Model!BP75="",0,IF(ABS(Model!BP75-Scratch!BP75)&lt;1,1,0))</f>
        <v>1</v>
      </c>
      <c r="BQ145" s="99">
        <f>IF(Model!BQ75="",0,IF(ABS(Model!BQ75-Scratch!BQ75)&lt;1,1,0))</f>
        <v>1</v>
      </c>
      <c r="BR145" s="99">
        <f>IF(Model!BR75="",0,IF(ABS(Model!BR75-Scratch!BR75)&lt;1,1,0))</f>
        <v>1</v>
      </c>
      <c r="BS145" s="99">
        <f>IF(Model!BS75="",0,IF(ABS(Model!BS75-Scratch!BS75)&lt;1,1,0))</f>
        <v>1</v>
      </c>
      <c r="BT145" s="99">
        <f>IF(Model!BT75="",0,IF(ABS(Model!BT75-Scratch!BT75)&lt;1,1,0))</f>
        <v>1</v>
      </c>
      <c r="BU145" s="99">
        <f>IF(Model!BU75="",0,IF(ABS(Model!BU75-Scratch!BU75)&lt;1,1,0))</f>
        <v>1</v>
      </c>
      <c r="BV145" s="99">
        <f>IF(Model!BV75="",0,IF(ABS(Model!BV75-Scratch!BV75)&lt;1,1,0))</f>
        <v>1</v>
      </c>
      <c r="BW145" s="99">
        <f>IF(Model!BW75="",0,IF(ABS(Model!BW75-Scratch!BW75)&lt;1,1,0))</f>
        <v>1</v>
      </c>
      <c r="BX145" s="99">
        <f>IF(Model!BX75="",0,IF(ABS(Model!BX75-Scratch!BX75)&lt;1,1,0))</f>
        <v>1</v>
      </c>
      <c r="BY145" s="99">
        <f>IF(Model!BY75="",0,IF(ABS(Model!BY75-Scratch!BY75)&lt;1,1,0))</f>
        <v>1</v>
      </c>
      <c r="BZ145" s="99">
        <f>IF(Model!BZ75="",0,IF(ABS(Model!BZ75-Scratch!BZ75)&lt;1,1,0))</f>
        <v>1</v>
      </c>
      <c r="CA145" s="99">
        <f>IF(Model!CA75="",0,IF(ABS(Model!CA75-Scratch!CA75)&lt;1,1,0))</f>
        <v>1</v>
      </c>
      <c r="CB145" s="99">
        <f>IF(Model!CB75="",0,IF(ABS(Model!CB75-Scratch!CB75)&lt;1,1,0))</f>
        <v>1</v>
      </c>
      <c r="CC145" s="99">
        <f>IF(Model!CC75="",0,IF(ABS(Model!CC75-Scratch!CC75)&lt;1,1,0))</f>
        <v>1</v>
      </c>
      <c r="CD145" s="99">
        <f>IF(Model!CD75="",0,IF(ABS(Model!CD75-Scratch!CD75)&lt;1,1,0))</f>
        <v>1</v>
      </c>
      <c r="CE145" s="99">
        <f>IF(Model!CE75="",0,IF(ABS(Model!CE75-Scratch!CE75)&lt;1,1,0))</f>
        <v>1</v>
      </c>
      <c r="CF145" s="99">
        <f>IF(Model!CF75="",0,IF(ABS(Model!CF75-Scratch!CF75)&lt;1,1,0))</f>
        <v>1</v>
      </c>
      <c r="CG145" s="129" t="s">
        <v>591</v>
      </c>
      <c r="CH145" s="129" t="s">
        <v>591</v>
      </c>
      <c r="CI145" s="99">
        <f>IF(Model!CI75="",0,IF(ABS(Model!CI75-Scratch!CI75)&lt;1,1,0))</f>
        <v>1</v>
      </c>
      <c r="CJ145" s="99">
        <f>IF(Model!CJ75="",0,IF(ABS(Model!CJ75-Scratch!CJ75)&lt;1,1,0))</f>
        <v>1</v>
      </c>
      <c r="CK145" s="99">
        <f>IF(Model!CK75="",0,IF(ABS(Model!CK75-Scratch!CK75)&lt;1,1,0))</f>
        <v>1</v>
      </c>
      <c r="CL145" s="99">
        <f>IF(Model!CL75="",0,IF(ABS(Model!CL75-Scratch!CL75)&lt;1,1,0))</f>
        <v>1</v>
      </c>
      <c r="CM145" s="99">
        <f>IF(Model!CM75="",0,IF(ABS(Model!CM75-Scratch!CM75)&lt;1,1,0))</f>
        <v>1</v>
      </c>
      <c r="CN145" s="99">
        <f>IF(Model!CN75="",0,IF(ABS(Model!CN75-Scratch!CN75)&lt;1,1,0))</f>
        <v>1</v>
      </c>
      <c r="CO145" s="99">
        <f>IF(Model!CO75="",0,IF(ABS(Model!CO75-Scratch!CO75)&lt;1,1,0))</f>
        <v>1</v>
      </c>
      <c r="CP145" s="99">
        <f>IF(Model!CP75="",0,IF(ABS(Model!CP75-Scratch!CP75)&lt;1,1,0))</f>
        <v>1</v>
      </c>
      <c r="CQ145" s="99">
        <f>IF(Model!CQ75="",0,IF(ABS(Model!CQ75-Scratch!CQ75)&lt;1,1,0))</f>
        <v>1</v>
      </c>
      <c r="CR145" s="99">
        <f>IF(Model!CR75="",0,IF(ABS(Model!CR75-Scratch!CR75)&lt;1,1,0))</f>
        <v>1</v>
      </c>
      <c r="CS145" s="99">
        <f>IF(Model!CS75="",0,IF(ABS(Model!CS75-Scratch!CS75)&lt;1,1,0))</f>
        <v>1</v>
      </c>
      <c r="CT145" s="99">
        <f>IF(Model!CT75="",0,IF(ABS(Model!CT75-Scratch!CT75)&lt;1,1,0))</f>
        <v>1</v>
      </c>
      <c r="CU145" s="99">
        <f>IF(Model!CU75="",0,IF(ABS(Model!CU75-Scratch!CU75)&lt;1,1,0))</f>
        <v>1</v>
      </c>
      <c r="CV145" s="99">
        <f>IF(Model!CV75="",0,IF(ABS(Model!CV75-Scratch!CV75)&lt;1,1,0))</f>
        <v>1</v>
      </c>
      <c r="CW145" s="99">
        <f>IF(Model!CW75="",0,IF(ABS(Model!CW75-Scratch!CW75)&lt;1,1,0))</f>
        <v>1</v>
      </c>
      <c r="CX145" s="99">
        <f>IF(Model!CX75="",0,IF(ABS(Model!CX75-Scratch!CX75)&lt;1,1,0))</f>
        <v>1</v>
      </c>
      <c r="CY145" s="99">
        <f>IF(Model!CY75="",0,IF(ABS(Model!CY75-Scratch!CY75)&lt;1,1,0))</f>
        <v>1</v>
      </c>
      <c r="CZ145" s="99">
        <f>IF(Model!CZ75="",0,IF(ABS(Model!CZ75-Scratch!CZ75)&lt;1,1,0))</f>
        <v>1</v>
      </c>
      <c r="DA145" s="99">
        <f>IF(Model!DA75="",0,IF(ABS(Model!DA75-Scratch!DA75)&lt;1,1,0))</f>
        <v>1</v>
      </c>
      <c r="DB145" s="99">
        <f>IF(Model!DB75="",0,IF(ABS(Model!DB75-Scratch!DB75)&lt;1,1,0))</f>
        <v>1</v>
      </c>
      <c r="DC145" s="99">
        <f>IF(Model!DC75="",0,IF(ABS(Model!DC75-Scratch!DC75)&lt;1,1,0))</f>
        <v>1</v>
      </c>
      <c r="DD145" s="99">
        <f>IF(Model!DD75="",0,IF(ABS(Model!DD75-Scratch!DD75)&lt;1,1,0))</f>
        <v>1</v>
      </c>
      <c r="DE145" s="99">
        <f>IF(Model!DE75="",0,IF(ABS(Model!DE75-Scratch!DE75)&lt;1,1,0))</f>
        <v>1</v>
      </c>
      <c r="DF145" s="99">
        <f>IF(Model!DF75="",0,IF(ABS(Model!DF75-Scratch!DF75)&lt;1,1,0))</f>
        <v>1</v>
      </c>
      <c r="DG145" s="99">
        <f>IF(Model!DG75="",0,IF(ABS(Model!DG75-Scratch!DG75)&lt;1,1,0))</f>
        <v>1</v>
      </c>
      <c r="DH145" s="129" t="s">
        <v>591</v>
      </c>
      <c r="DI145" s="129" t="s">
        <v>591</v>
      </c>
      <c r="DJ145" s="99">
        <f>IF(Model!DJ75="",0,IF(ABS(Model!DJ75-Scratch!DJ75)&lt;1,1,0))</f>
        <v>1</v>
      </c>
      <c r="DK145" s="99">
        <f>IF(Model!DK75="",0,IF(ABS(Model!DK75-Scratch!DK75)&lt;1,1,0))</f>
        <v>1</v>
      </c>
      <c r="DL145" s="99">
        <f>IF(Model!DL75="",0,IF(ABS(Model!DL75-Scratch!DL75)&lt;1,1,0))</f>
        <v>1</v>
      </c>
      <c r="DM145" s="99">
        <f>IF(Model!DM75="",0,IF(ABS(Model!DM75-Scratch!DM75)&lt;1,1,0))</f>
        <v>1</v>
      </c>
      <c r="DN145" s="99">
        <f>IF(Model!DN75="",0,IF(ABS(Model!DN75-Scratch!DN75)&lt;1,1,0))</f>
        <v>1</v>
      </c>
      <c r="DO145" s="99">
        <f>IF(Model!DO75="",0,IF(ABS(Model!DO75-Scratch!DO75)&lt;1,1,0))</f>
        <v>1</v>
      </c>
      <c r="DP145" s="99">
        <f>IF(Model!DP75="",0,IF(ABS(Model!DP75-Scratch!DP75)&lt;1,1,0))</f>
        <v>1</v>
      </c>
      <c r="DQ145" s="99">
        <f>IF(Model!DQ75="",0,IF(ABS(Model!DQ75-Scratch!DQ75)&lt;1,1,0))</f>
        <v>1</v>
      </c>
      <c r="DR145" s="99">
        <f>IF(Model!DR75="",0,IF(ABS(Model!DR75-Scratch!DR75)&lt;1,1,0))</f>
        <v>1</v>
      </c>
      <c r="DS145" s="99">
        <f>IF(Model!DS75="",0,IF(ABS(Model!DS75-Scratch!DS75)&lt;1,1,0))</f>
        <v>1</v>
      </c>
      <c r="DT145" s="99">
        <f>IF(Model!DT75="",0,IF(ABS(Model!DT75-Scratch!DT75)&lt;1,1,0))</f>
        <v>1</v>
      </c>
      <c r="DU145" s="99">
        <f>IF(Model!DU75="",0,IF(ABS(Model!DU75-Scratch!DU75)&lt;1,1,0))</f>
        <v>1</v>
      </c>
      <c r="DV145" s="99">
        <f>IF(Model!DV75="",0,IF(ABS(Model!DV75-Scratch!DV75)&lt;1,1,0))</f>
        <v>1</v>
      </c>
      <c r="DW145" s="99">
        <f>IF(Model!DW75="",0,IF(ABS(Model!DW75-Scratch!DW75)&lt;1,1,0))</f>
        <v>1</v>
      </c>
      <c r="DX145" s="99">
        <f>IF(Model!DX75="",0,IF(ABS(Model!DX75-Scratch!DX75)&lt;1,1,0))</f>
        <v>1</v>
      </c>
      <c r="DY145" s="99">
        <f>IF(Model!DY75="",0,IF(ABS(Model!DY75-Scratch!DY75)&lt;1,1,0))</f>
        <v>1</v>
      </c>
      <c r="DZ145" s="99">
        <f>IF(Model!DZ75="",0,IF(ABS(Model!DZ75-Scratch!DZ75)&lt;1,1,0))</f>
        <v>1</v>
      </c>
      <c r="EA145" s="99">
        <f>IF(Model!EA75="",0,IF(ABS(Model!EA75-Scratch!EA75)&lt;1,1,0))</f>
        <v>1</v>
      </c>
      <c r="EB145" s="99">
        <f>IF(Model!EB75="",0,IF(ABS(Model!EB75-Scratch!EB75)&lt;1,1,0))</f>
        <v>1</v>
      </c>
      <c r="EC145" s="99">
        <f>IF(Model!EC75="",0,IF(ABS(Model!EC75-Scratch!EC75)&lt;1,1,0))</f>
        <v>1</v>
      </c>
      <c r="ED145" s="99">
        <f>IF(Model!ED75="",0,IF(ABS(Model!ED75-Scratch!ED75)&lt;1,1,0))</f>
        <v>1</v>
      </c>
      <c r="EE145" s="99">
        <f>IF(Model!EE75="",0,IF(ABS(Model!EE75-Scratch!EE75)&lt;1,1,0))</f>
        <v>1</v>
      </c>
      <c r="EF145" s="99">
        <f>IF(Model!EF75="",0,IF(ABS(Model!EF75-Scratch!EF75)&lt;1,1,0))</f>
        <v>1</v>
      </c>
      <c r="EG145" s="99">
        <f>IF(Model!EG75="",0,IF(ABS(Model!EG75-Scratch!EG75)&lt;1,1,0))</f>
        <v>1</v>
      </c>
      <c r="EH145" s="99">
        <f>IF(Model!EH75="",0,IF(ABS(Model!EH75-Scratch!EH75)&lt;1,1,0))</f>
        <v>1</v>
      </c>
      <c r="EI145" s="129" t="s">
        <v>591</v>
      </c>
      <c r="EJ145" s="129" t="s">
        <v>591</v>
      </c>
      <c r="EK145" s="99"/>
      <c r="EL145" s="99"/>
      <c r="EM145" s="99"/>
      <c r="EN145" s="99"/>
      <c r="EO145" s="99"/>
      <c r="EP145" s="99"/>
      <c r="EQ145" s="99"/>
      <c r="ER145" s="99"/>
      <c r="ES145" s="99"/>
      <c r="ET145" s="99"/>
      <c r="EU145" s="99"/>
      <c r="EV145" s="99"/>
      <c r="EW145" s="99"/>
      <c r="EX145" s="99"/>
      <c r="EY145" s="99"/>
      <c r="EZ145" s="99"/>
      <c r="FA145" s="99"/>
      <c r="FB145" s="99"/>
      <c r="FC145" s="99"/>
      <c r="FD145" s="99"/>
      <c r="FE145" s="99"/>
      <c r="FF145" s="99"/>
      <c r="FG145" s="99"/>
      <c r="FH145" s="99"/>
      <c r="FI145" s="99"/>
    </row>
    <row r="146" spans="2:165">
      <c r="B146" s="99">
        <f>IF(Model!B76="",0,IF(ABS(Model!B76-Scratch!B76)&lt;1,1,0))</f>
        <v>1</v>
      </c>
      <c r="C146" s="99">
        <f ca="1">IF(Model!C76="",0,IF(ABS(Model!C76-Scratch!C76)&lt;1,1,0))</f>
        <v>1</v>
      </c>
      <c r="D146" s="129" t="s">
        <v>591</v>
      </c>
      <c r="E146" s="99">
        <f>IF(Model!E76="",0,IF(ABS(Model!E76-Scratch!E76)&lt;1,1,0))</f>
        <v>1</v>
      </c>
      <c r="F146" s="99">
        <f>IF(Model!F76="",0,IF(ABS(Model!F76-Scratch!F76)&lt;1,1,0))</f>
        <v>1</v>
      </c>
      <c r="G146" s="99">
        <f>IF(Model!G76="",0,IF(ABS(Model!G76-Scratch!G76)&lt;1,1,0))</f>
        <v>1</v>
      </c>
      <c r="H146" s="99">
        <f>IF(Model!H76="",0,IF(ABS(Model!H76-Scratch!H76)&lt;1,1,0))</f>
        <v>1</v>
      </c>
      <c r="I146" s="99">
        <f>IF(Model!I76=Scratch!I76,1,0)</f>
        <v>1</v>
      </c>
      <c r="J146" s="129" t="s">
        <v>591</v>
      </c>
      <c r="K146" s="99">
        <f>IF(Model!K76="",0,IF(ABS(Model!K76-Scratch!K76)&lt;1,1,0))</f>
        <v>1</v>
      </c>
      <c r="L146" s="99">
        <f>IF(Model!L76=Scratch!L76,1,0)</f>
        <v>1</v>
      </c>
      <c r="M146" s="99">
        <f>IFERROR(IF(Model!M76=Scratch!M76,1,0),0)</f>
        <v>1</v>
      </c>
      <c r="N146" s="99">
        <f>IFERROR(IF(Model!N76=Scratch!N76,1,0),0)</f>
        <v>1</v>
      </c>
      <c r="O146" s="99">
        <f>IFERROR(IF(Model!O76=Scratch!O76,1,0),0)</f>
        <v>1</v>
      </c>
      <c r="P146" s="99">
        <f>IFERROR(IF(Model!P76=Scratch!P76,1,0),0)</f>
        <v>1</v>
      </c>
      <c r="Q146" s="129" t="s">
        <v>591</v>
      </c>
      <c r="R146" s="99">
        <f>IF(Model!R76="",0,IF(ABS(Model!R76-Scratch!R76)&lt;1,1,0))</f>
        <v>1</v>
      </c>
      <c r="S146" s="99">
        <f>IF(Model!S76="",0,IF(ABS(Model!S76-Scratch!S76)&lt;1,1,0))</f>
        <v>1</v>
      </c>
      <c r="T146" s="99">
        <f>IF(Model!T76="",0,IF(ABS(Model!T76-Scratch!T76)&lt;1,1,0))</f>
        <v>1</v>
      </c>
      <c r="U146" s="99">
        <f>IF(Model!U76="",0,IF(ABS(Model!U76-Scratch!U76)&lt;1,1,0))</f>
        <v>1</v>
      </c>
      <c r="V146" s="99">
        <f>IF(Model!V76="",0,IF(ABS(Model!V76-Scratch!V76)&lt;1,1,0))</f>
        <v>1</v>
      </c>
      <c r="W146" s="129" t="s">
        <v>591</v>
      </c>
      <c r="X146" s="99">
        <f>IF(Model!X76="",0,IF(ABS(Model!X76-Scratch!X76)&lt;1,1,0))</f>
        <v>1</v>
      </c>
      <c r="Y146" s="99">
        <f>IF(Model!Y76="",0,IF(ABS(Model!Y76-Scratch!Y76)&lt;1,1,0))</f>
        <v>1</v>
      </c>
      <c r="Z146" s="99">
        <f>IF(Model!Z76="",0,IF(ABS(Model!Z76-Scratch!Z76)&lt;1,1,0))</f>
        <v>1</v>
      </c>
      <c r="AA146" s="99">
        <f>IF(Model!AA76="",0,IF(ABS(Model!AA76-Scratch!AA76)&lt;1,1,0))</f>
        <v>1</v>
      </c>
      <c r="AB146" s="99">
        <f>IF(Model!AB76="",0,IF(ABS(Model!AB76-Scratch!AB76)&lt;1,1,0))</f>
        <v>1</v>
      </c>
      <c r="AC146" s="129" t="s">
        <v>591</v>
      </c>
      <c r="AD146" s="129" t="s">
        <v>591</v>
      </c>
      <c r="AE146" s="99">
        <f>IF(Model!AE76="",0,IF(ABS(Model!AE76-Scratch!AE76)&lt;1,1,0))</f>
        <v>1</v>
      </c>
      <c r="AF146" s="99">
        <f>IF(Model!AF76="",0,IF(ABS(Model!AF76-Scratch!AF76)&lt;1,1,0))</f>
        <v>1</v>
      </c>
      <c r="AG146" s="99">
        <f>IF(Model!AG76="",0,IF(ABS(Model!AG76-Scratch!AG76)&lt;1,1,0))</f>
        <v>1</v>
      </c>
      <c r="AH146" s="99">
        <f>IF(Model!AH76="",0,IF(ABS(Model!AH76-Scratch!AH76)&lt;1,1,0))</f>
        <v>1</v>
      </c>
      <c r="AI146" s="99">
        <f>IF(Model!AI76="",0,IF(ABS(Model!AI76-Scratch!AI76)&lt;1,1,0))</f>
        <v>1</v>
      </c>
      <c r="AJ146" s="99">
        <f>IF(Model!AJ76="",0,IF(ABS(Model!AJ76-Scratch!AJ76)&lt;1,1,0))</f>
        <v>1</v>
      </c>
      <c r="AK146" s="99">
        <f>IF(Model!AK76="",0,IF(ABS(Model!AK76-Scratch!AK76)&lt;1,1,0))</f>
        <v>1</v>
      </c>
      <c r="AL146" s="99">
        <f>IF(Model!AL76="",0,IF(ABS(Model!AL76-Scratch!AL76)&lt;1,1,0))</f>
        <v>1</v>
      </c>
      <c r="AM146" s="99">
        <f>IF(Model!AM76="",0,IF(ABS(Model!AM76-Scratch!AM76)&lt;1,1,0))</f>
        <v>1</v>
      </c>
      <c r="AN146" s="99">
        <f>IF(Model!AN76="",0,IF(ABS(Model!AN76-Scratch!AN76)&lt;1,1,0))</f>
        <v>1</v>
      </c>
      <c r="AO146" s="99">
        <f>IF(Model!AO76="",0,IF(ABS(Model!AO76-Scratch!AO76)&lt;1,1,0))</f>
        <v>1</v>
      </c>
      <c r="AP146" s="99">
        <f>IF(Model!AP76="",0,IF(ABS(Model!AP76-Scratch!AP76)&lt;1,1,0))</f>
        <v>1</v>
      </c>
      <c r="AQ146" s="99">
        <f>IF(Model!AQ76="",0,IF(ABS(Model!AQ76-Scratch!AQ76)&lt;1,1,0))</f>
        <v>1</v>
      </c>
      <c r="AR146" s="99">
        <f>IF(Model!AR76="",0,IF(ABS(Model!AR76-Scratch!AR76)&lt;1,1,0))</f>
        <v>1</v>
      </c>
      <c r="AS146" s="99">
        <f>IF(Model!AS76="",0,IF(ABS(Model!AS76-Scratch!AS76)&lt;1,1,0))</f>
        <v>1</v>
      </c>
      <c r="AT146" s="99">
        <f>IF(Model!AT76="",0,IF(ABS(Model!AT76-Scratch!AT76)&lt;1,1,0))</f>
        <v>1</v>
      </c>
      <c r="AU146" s="99">
        <f>IF(Model!AU76="",0,IF(ABS(Model!AU76-Scratch!AU76)&lt;1,1,0))</f>
        <v>1</v>
      </c>
      <c r="AV146" s="99">
        <f>IF(Model!AV76="",0,IF(ABS(Model!AV76-Scratch!AV76)&lt;1,1,0))</f>
        <v>1</v>
      </c>
      <c r="AW146" s="99">
        <f>IF(Model!AW76="",0,IF(ABS(Model!AW76-Scratch!AW76)&lt;1,1,0))</f>
        <v>1</v>
      </c>
      <c r="AX146" s="99">
        <f>IF(Model!AX76="",0,IF(ABS(Model!AX76-Scratch!AX76)&lt;1,1,0))</f>
        <v>1</v>
      </c>
      <c r="AY146" s="99">
        <f>IF(Model!AY76="",0,IF(ABS(Model!AY76-Scratch!AY76)&lt;1,1,0))</f>
        <v>1</v>
      </c>
      <c r="AZ146" s="99">
        <f>IF(Model!AZ76="",0,IF(ABS(Model!AZ76-Scratch!AZ76)&lt;1,1,0))</f>
        <v>1</v>
      </c>
      <c r="BA146" s="99">
        <f>IF(Model!BA76="",0,IF(ABS(Model!BA76-Scratch!BA76)&lt;1,1,0))</f>
        <v>1</v>
      </c>
      <c r="BB146" s="99">
        <f>IF(Model!BB76="",0,IF(ABS(Model!BB76-Scratch!BB76)&lt;1,1,0))</f>
        <v>1</v>
      </c>
      <c r="BC146" s="99">
        <f>IF(Model!BC76="",0,IF(ABS(Model!BC76-Scratch!BC76)&lt;1,1,0))</f>
        <v>1</v>
      </c>
      <c r="BD146" s="99">
        <f>IF(Model!BD76="",0,IF(ABS(Model!BD76-Scratch!BD76)&lt;1,1,0))</f>
        <v>0</v>
      </c>
      <c r="BE146" s="99">
        <f>IF(Model!BE76="",0,IF(ABS(Model!BE76-Scratch!BE76)&lt;1,1,0))</f>
        <v>1</v>
      </c>
      <c r="BF146" s="129" t="s">
        <v>591</v>
      </c>
      <c r="BG146" s="129" t="s">
        <v>591</v>
      </c>
      <c r="BH146" s="99">
        <f>IF(Model!BH76="",0,IF(ABS(Model!BH76-Scratch!BH76)&lt;1,1,0))</f>
        <v>1</v>
      </c>
      <c r="BI146" s="99">
        <f>IF(Model!BI76="",0,IF(ABS(Model!BI76-Scratch!BI76)&lt;1,1,0))</f>
        <v>1</v>
      </c>
      <c r="BJ146" s="99">
        <f>IF(Model!BJ76="",0,IF(ABS(Model!BJ76-Scratch!BJ76)&lt;1,1,0))</f>
        <v>1</v>
      </c>
      <c r="BK146" s="99">
        <f>IF(Model!BK76="",0,IF(ABS(Model!BK76-Scratch!BK76)&lt;1,1,0))</f>
        <v>1</v>
      </c>
      <c r="BL146" s="99">
        <f>IF(Model!BL76="",0,IF(ABS(Model!BL76-Scratch!BL76)&lt;1,1,0))</f>
        <v>1</v>
      </c>
      <c r="BM146" s="99">
        <f>IF(Model!BM76="",0,IF(ABS(Model!BM76-Scratch!BM76)&lt;1,1,0))</f>
        <v>1</v>
      </c>
      <c r="BN146" s="99">
        <f>IF(Model!BN76="",0,IF(ABS(Model!BN76-Scratch!BN76)&lt;1,1,0))</f>
        <v>1</v>
      </c>
      <c r="BO146" s="99">
        <f>IF(Model!BO76="",0,IF(ABS(Model!BO76-Scratch!BO76)&lt;1,1,0))</f>
        <v>1</v>
      </c>
      <c r="BP146" s="99">
        <f>IF(Model!BP76="",0,IF(ABS(Model!BP76-Scratch!BP76)&lt;1,1,0))</f>
        <v>1</v>
      </c>
      <c r="BQ146" s="99">
        <f>IF(Model!BQ76="",0,IF(ABS(Model!BQ76-Scratch!BQ76)&lt;1,1,0))</f>
        <v>1</v>
      </c>
      <c r="BR146" s="99">
        <f>IF(Model!BR76="",0,IF(ABS(Model!BR76-Scratch!BR76)&lt;1,1,0))</f>
        <v>1</v>
      </c>
      <c r="BS146" s="99">
        <f>IF(Model!BS76="",0,IF(ABS(Model!BS76-Scratch!BS76)&lt;1,1,0))</f>
        <v>1</v>
      </c>
      <c r="BT146" s="99">
        <f>IF(Model!BT76="",0,IF(ABS(Model!BT76-Scratch!BT76)&lt;1,1,0))</f>
        <v>1</v>
      </c>
      <c r="BU146" s="99">
        <f>IF(Model!BU76="",0,IF(ABS(Model!BU76-Scratch!BU76)&lt;1,1,0))</f>
        <v>1</v>
      </c>
      <c r="BV146" s="99">
        <f>IF(Model!BV76="",0,IF(ABS(Model!BV76-Scratch!BV76)&lt;1,1,0))</f>
        <v>1</v>
      </c>
      <c r="BW146" s="99">
        <f>IF(Model!BW76="",0,IF(ABS(Model!BW76-Scratch!BW76)&lt;1,1,0))</f>
        <v>1</v>
      </c>
      <c r="BX146" s="99">
        <f>IF(Model!BX76="",0,IF(ABS(Model!BX76-Scratch!BX76)&lt;1,1,0))</f>
        <v>1</v>
      </c>
      <c r="BY146" s="99">
        <f>IF(Model!BY76="",0,IF(ABS(Model!BY76-Scratch!BY76)&lt;1,1,0))</f>
        <v>1</v>
      </c>
      <c r="BZ146" s="99">
        <f>IF(Model!BZ76="",0,IF(ABS(Model!BZ76-Scratch!BZ76)&lt;1,1,0))</f>
        <v>1</v>
      </c>
      <c r="CA146" s="99">
        <f>IF(Model!CA76="",0,IF(ABS(Model!CA76-Scratch!CA76)&lt;1,1,0))</f>
        <v>1</v>
      </c>
      <c r="CB146" s="99">
        <f>IF(Model!CB76="",0,IF(ABS(Model!CB76-Scratch!CB76)&lt;1,1,0))</f>
        <v>1</v>
      </c>
      <c r="CC146" s="99">
        <f>IF(Model!CC76="",0,IF(ABS(Model!CC76-Scratch!CC76)&lt;1,1,0))</f>
        <v>1</v>
      </c>
      <c r="CD146" s="99">
        <f>IF(Model!CD76="",0,IF(ABS(Model!CD76-Scratch!CD76)&lt;1,1,0))</f>
        <v>1</v>
      </c>
      <c r="CE146" s="99">
        <f>IF(Model!CE76="",0,IF(ABS(Model!CE76-Scratch!CE76)&lt;1,1,0))</f>
        <v>1</v>
      </c>
      <c r="CF146" s="99">
        <f>IF(Model!CF76="",0,IF(ABS(Model!CF76-Scratch!CF76)&lt;1,1,0))</f>
        <v>1</v>
      </c>
      <c r="CG146" s="129" t="s">
        <v>591</v>
      </c>
      <c r="CH146" s="129" t="s">
        <v>591</v>
      </c>
      <c r="CI146" s="99">
        <f>IF(Model!CI76="",0,IF(ABS(Model!CI76-Scratch!CI76)&lt;1,1,0))</f>
        <v>1</v>
      </c>
      <c r="CJ146" s="99">
        <f>IF(Model!CJ76="",0,IF(ABS(Model!CJ76-Scratch!CJ76)&lt;1,1,0))</f>
        <v>1</v>
      </c>
      <c r="CK146" s="99">
        <f>IF(Model!CK76="",0,IF(ABS(Model!CK76-Scratch!CK76)&lt;1,1,0))</f>
        <v>1</v>
      </c>
      <c r="CL146" s="99">
        <f>IF(Model!CL76="",0,IF(ABS(Model!CL76-Scratch!CL76)&lt;1,1,0))</f>
        <v>1</v>
      </c>
      <c r="CM146" s="99">
        <f>IF(Model!CM76="",0,IF(ABS(Model!CM76-Scratch!CM76)&lt;1,1,0))</f>
        <v>1</v>
      </c>
      <c r="CN146" s="99">
        <f>IF(Model!CN76="",0,IF(ABS(Model!CN76-Scratch!CN76)&lt;1,1,0))</f>
        <v>1</v>
      </c>
      <c r="CO146" s="99">
        <f>IF(Model!CO76="",0,IF(ABS(Model!CO76-Scratch!CO76)&lt;1,1,0))</f>
        <v>1</v>
      </c>
      <c r="CP146" s="99">
        <f>IF(Model!CP76="",0,IF(ABS(Model!CP76-Scratch!CP76)&lt;1,1,0))</f>
        <v>1</v>
      </c>
      <c r="CQ146" s="99">
        <f>IF(Model!CQ76="",0,IF(ABS(Model!CQ76-Scratch!CQ76)&lt;1,1,0))</f>
        <v>1</v>
      </c>
      <c r="CR146" s="99">
        <f>IF(Model!CR76="",0,IF(ABS(Model!CR76-Scratch!CR76)&lt;1,1,0))</f>
        <v>1</v>
      </c>
      <c r="CS146" s="99">
        <f>IF(Model!CS76="",0,IF(ABS(Model!CS76-Scratch!CS76)&lt;1,1,0))</f>
        <v>1</v>
      </c>
      <c r="CT146" s="99">
        <f>IF(Model!CT76="",0,IF(ABS(Model!CT76-Scratch!CT76)&lt;1,1,0))</f>
        <v>1</v>
      </c>
      <c r="CU146" s="99">
        <f>IF(Model!CU76="",0,IF(ABS(Model!CU76-Scratch!CU76)&lt;1,1,0))</f>
        <v>1</v>
      </c>
      <c r="CV146" s="99">
        <f>IF(Model!CV76="",0,IF(ABS(Model!CV76-Scratch!CV76)&lt;1,1,0))</f>
        <v>1</v>
      </c>
      <c r="CW146" s="99">
        <f>IF(Model!CW76="",0,IF(ABS(Model!CW76-Scratch!CW76)&lt;1,1,0))</f>
        <v>1</v>
      </c>
      <c r="CX146" s="99">
        <f>IF(Model!CX76="",0,IF(ABS(Model!CX76-Scratch!CX76)&lt;1,1,0))</f>
        <v>1</v>
      </c>
      <c r="CY146" s="99">
        <f>IF(Model!CY76="",0,IF(ABS(Model!CY76-Scratch!CY76)&lt;1,1,0))</f>
        <v>1</v>
      </c>
      <c r="CZ146" s="99">
        <f>IF(Model!CZ76="",0,IF(ABS(Model!CZ76-Scratch!CZ76)&lt;1,1,0))</f>
        <v>1</v>
      </c>
      <c r="DA146" s="99">
        <f>IF(Model!DA76="",0,IF(ABS(Model!DA76-Scratch!DA76)&lt;1,1,0))</f>
        <v>1</v>
      </c>
      <c r="DB146" s="99">
        <f>IF(Model!DB76="",0,IF(ABS(Model!DB76-Scratch!DB76)&lt;1,1,0))</f>
        <v>1</v>
      </c>
      <c r="DC146" s="99">
        <f>IF(Model!DC76="",0,IF(ABS(Model!DC76-Scratch!DC76)&lt;1,1,0))</f>
        <v>1</v>
      </c>
      <c r="DD146" s="99">
        <f>IF(Model!DD76="",0,IF(ABS(Model!DD76-Scratch!DD76)&lt;1,1,0))</f>
        <v>1</v>
      </c>
      <c r="DE146" s="99">
        <f>IF(Model!DE76="",0,IF(ABS(Model!DE76-Scratch!DE76)&lt;1,1,0))</f>
        <v>1</v>
      </c>
      <c r="DF146" s="99">
        <f>IF(Model!DF76="",0,IF(ABS(Model!DF76-Scratch!DF76)&lt;1,1,0))</f>
        <v>1</v>
      </c>
      <c r="DG146" s="99">
        <f>IF(Model!DG76="",0,IF(ABS(Model!DG76-Scratch!DG76)&lt;1,1,0))</f>
        <v>1</v>
      </c>
      <c r="DH146" s="129" t="s">
        <v>591</v>
      </c>
      <c r="DI146" s="129" t="s">
        <v>591</v>
      </c>
      <c r="DJ146" s="99">
        <f>IF(Model!DJ76="",0,IF(ABS(Model!DJ76-Scratch!DJ76)&lt;1,1,0))</f>
        <v>1</v>
      </c>
      <c r="DK146" s="99">
        <f>IF(Model!DK76="",0,IF(ABS(Model!DK76-Scratch!DK76)&lt;1,1,0))</f>
        <v>1</v>
      </c>
      <c r="DL146" s="99">
        <f>IF(Model!DL76="",0,IF(ABS(Model!DL76-Scratch!DL76)&lt;1,1,0))</f>
        <v>1</v>
      </c>
      <c r="DM146" s="99">
        <f>IF(Model!DM76="",0,IF(ABS(Model!DM76-Scratch!DM76)&lt;1,1,0))</f>
        <v>1</v>
      </c>
      <c r="DN146" s="99">
        <f>IF(Model!DN76="",0,IF(ABS(Model!DN76-Scratch!DN76)&lt;1,1,0))</f>
        <v>1</v>
      </c>
      <c r="DO146" s="99">
        <f>IF(Model!DO76="",0,IF(ABS(Model!DO76-Scratch!DO76)&lt;1,1,0))</f>
        <v>1</v>
      </c>
      <c r="DP146" s="99">
        <f>IF(Model!DP76="",0,IF(ABS(Model!DP76-Scratch!DP76)&lt;1,1,0))</f>
        <v>1</v>
      </c>
      <c r="DQ146" s="99">
        <f>IF(Model!DQ76="",0,IF(ABS(Model!DQ76-Scratch!DQ76)&lt;1,1,0))</f>
        <v>1</v>
      </c>
      <c r="DR146" s="99">
        <f>IF(Model!DR76="",0,IF(ABS(Model!DR76-Scratch!DR76)&lt;1,1,0))</f>
        <v>1</v>
      </c>
      <c r="DS146" s="99">
        <f>IF(Model!DS76="",0,IF(ABS(Model!DS76-Scratch!DS76)&lt;1,1,0))</f>
        <v>1</v>
      </c>
      <c r="DT146" s="99">
        <f>IF(Model!DT76="",0,IF(ABS(Model!DT76-Scratch!DT76)&lt;1,1,0))</f>
        <v>1</v>
      </c>
      <c r="DU146" s="99">
        <f>IF(Model!DU76="",0,IF(ABS(Model!DU76-Scratch!DU76)&lt;1,1,0))</f>
        <v>1</v>
      </c>
      <c r="DV146" s="99">
        <f>IF(Model!DV76="",0,IF(ABS(Model!DV76-Scratch!DV76)&lt;1,1,0))</f>
        <v>1</v>
      </c>
      <c r="DW146" s="99">
        <f>IF(Model!DW76="",0,IF(ABS(Model!DW76-Scratch!DW76)&lt;1,1,0))</f>
        <v>1</v>
      </c>
      <c r="DX146" s="99">
        <f>IF(Model!DX76="",0,IF(ABS(Model!DX76-Scratch!DX76)&lt;1,1,0))</f>
        <v>1</v>
      </c>
      <c r="DY146" s="99">
        <f>IF(Model!DY76="",0,IF(ABS(Model!DY76-Scratch!DY76)&lt;1,1,0))</f>
        <v>1</v>
      </c>
      <c r="DZ146" s="99">
        <f>IF(Model!DZ76="",0,IF(ABS(Model!DZ76-Scratch!DZ76)&lt;1,1,0))</f>
        <v>1</v>
      </c>
      <c r="EA146" s="99">
        <f>IF(Model!EA76="",0,IF(ABS(Model!EA76-Scratch!EA76)&lt;1,1,0))</f>
        <v>1</v>
      </c>
      <c r="EB146" s="99">
        <f>IF(Model!EB76="",0,IF(ABS(Model!EB76-Scratch!EB76)&lt;1,1,0))</f>
        <v>1</v>
      </c>
      <c r="EC146" s="99">
        <f>IF(Model!EC76="",0,IF(ABS(Model!EC76-Scratch!EC76)&lt;1,1,0))</f>
        <v>1</v>
      </c>
      <c r="ED146" s="99">
        <f>IF(Model!ED76="",0,IF(ABS(Model!ED76-Scratch!ED76)&lt;1,1,0))</f>
        <v>1</v>
      </c>
      <c r="EE146" s="99">
        <f>IF(Model!EE76="",0,IF(ABS(Model!EE76-Scratch!EE76)&lt;1,1,0))</f>
        <v>1</v>
      </c>
      <c r="EF146" s="99">
        <f>IF(Model!EF76="",0,IF(ABS(Model!EF76-Scratch!EF76)&lt;1,1,0))</f>
        <v>1</v>
      </c>
      <c r="EG146" s="99">
        <f>IF(Model!EG76="",0,IF(ABS(Model!EG76-Scratch!EG76)&lt;1,1,0))</f>
        <v>1</v>
      </c>
      <c r="EH146" s="99">
        <f>IF(Model!EH76="",0,IF(ABS(Model!EH76-Scratch!EH76)&lt;1,1,0))</f>
        <v>1</v>
      </c>
      <c r="EI146" s="129" t="s">
        <v>591</v>
      </c>
      <c r="EJ146" s="129" t="s">
        <v>591</v>
      </c>
      <c r="EK146" s="99"/>
      <c r="EL146" s="99"/>
      <c r="EM146" s="99"/>
      <c r="EN146" s="99"/>
      <c r="EO146" s="99"/>
      <c r="EP146" s="99"/>
      <c r="EQ146" s="99"/>
      <c r="ER146" s="99"/>
      <c r="ES146" s="99"/>
      <c r="ET146" s="99"/>
      <c r="EU146" s="99"/>
      <c r="EV146" s="99"/>
      <c r="EW146" s="99"/>
      <c r="EX146" s="99"/>
      <c r="EY146" s="99"/>
      <c r="EZ146" s="99"/>
      <c r="FA146" s="99"/>
      <c r="FB146" s="99"/>
      <c r="FC146" s="99"/>
      <c r="FD146" s="99"/>
      <c r="FE146" s="99"/>
      <c r="FF146" s="99"/>
      <c r="FG146" s="99"/>
      <c r="FH146" s="99"/>
      <c r="FI146" s="99"/>
    </row>
    <row r="147" spans="2:165">
      <c r="B147" s="99">
        <f>IF(Model!B77="",0,IF(ABS(Model!B77-Scratch!B77)&lt;1,1,0))</f>
        <v>1</v>
      </c>
      <c r="C147" s="99">
        <f ca="1">IF(Model!C77="",0,IF(ABS(Model!C77-Scratch!C77)&lt;1,1,0))</f>
        <v>1</v>
      </c>
      <c r="D147" s="129" t="s">
        <v>591</v>
      </c>
      <c r="E147" s="99">
        <f>IF(Model!E77="",0,IF(ABS(Model!E77-Scratch!E77)&lt;1,1,0))</f>
        <v>1</v>
      </c>
      <c r="F147" s="99">
        <f>IF(Model!F77="",0,IF(ABS(Model!F77-Scratch!F77)&lt;1,1,0))</f>
        <v>1</v>
      </c>
      <c r="G147" s="99">
        <f>IF(Model!G77="",0,IF(ABS(Model!G77-Scratch!G77)&lt;1,1,0))</f>
        <v>1</v>
      </c>
      <c r="H147" s="99">
        <f>IF(Model!H77="",0,IF(ABS(Model!H77-Scratch!H77)&lt;1,1,0))</f>
        <v>1</v>
      </c>
      <c r="I147" s="99">
        <f>IF(Model!I77=Scratch!I77,1,0)</f>
        <v>1</v>
      </c>
      <c r="J147" s="129" t="s">
        <v>591</v>
      </c>
      <c r="K147" s="99">
        <f>IF(Model!K77="",0,IF(ABS(Model!K77-Scratch!K77)&lt;1,1,0))</f>
        <v>1</v>
      </c>
      <c r="L147" s="99">
        <f>IF(Model!L77=Scratch!L77,1,0)</f>
        <v>1</v>
      </c>
      <c r="M147" s="99">
        <f>IFERROR(IF(Model!M77=Scratch!M77,1,0),0)</f>
        <v>1</v>
      </c>
      <c r="N147" s="99">
        <f>IFERROR(IF(Model!N77=Scratch!N77,1,0),0)</f>
        <v>1</v>
      </c>
      <c r="O147" s="99">
        <f>IFERROR(IF(Model!O77=Scratch!O77,1,0),0)</f>
        <v>1</v>
      </c>
      <c r="P147" s="99">
        <f>IFERROR(IF(Model!P77=Scratch!P77,1,0),0)</f>
        <v>1</v>
      </c>
      <c r="Q147" s="129" t="s">
        <v>591</v>
      </c>
      <c r="R147" s="99">
        <f>IF(Model!R77="",0,IF(ABS(Model!R77-Scratch!R77)&lt;1,1,0))</f>
        <v>1</v>
      </c>
      <c r="S147" s="99">
        <f>IF(Model!S77="",0,IF(ABS(Model!S77-Scratch!S77)&lt;1,1,0))</f>
        <v>1</v>
      </c>
      <c r="T147" s="99">
        <f>IF(Model!T77="",0,IF(ABS(Model!T77-Scratch!T77)&lt;1,1,0))</f>
        <v>1</v>
      </c>
      <c r="U147" s="99">
        <f>IF(Model!U77="",0,IF(ABS(Model!U77-Scratch!U77)&lt;1,1,0))</f>
        <v>1</v>
      </c>
      <c r="V147" s="99">
        <f>IF(Model!V77="",0,IF(ABS(Model!V77-Scratch!V77)&lt;1,1,0))</f>
        <v>1</v>
      </c>
      <c r="W147" s="129" t="s">
        <v>591</v>
      </c>
      <c r="X147" s="99">
        <f>IF(Model!X77="",0,IF(ABS(Model!X77-Scratch!X77)&lt;1,1,0))</f>
        <v>1</v>
      </c>
      <c r="Y147" s="99">
        <f>IF(Model!Y77="",0,IF(ABS(Model!Y77-Scratch!Y77)&lt;1,1,0))</f>
        <v>1</v>
      </c>
      <c r="Z147" s="99">
        <f>IF(Model!Z77="",0,IF(ABS(Model!Z77-Scratch!Z77)&lt;1,1,0))</f>
        <v>1</v>
      </c>
      <c r="AA147" s="99">
        <f>IF(Model!AA77="",0,IF(ABS(Model!AA77-Scratch!AA77)&lt;1,1,0))</f>
        <v>1</v>
      </c>
      <c r="AB147" s="99">
        <f>IF(Model!AB77="",0,IF(ABS(Model!AB77-Scratch!AB77)&lt;1,1,0))</f>
        <v>1</v>
      </c>
      <c r="AC147" s="129" t="s">
        <v>591</v>
      </c>
      <c r="AD147" s="129" t="s">
        <v>591</v>
      </c>
      <c r="AE147" s="99">
        <f>IF(Model!AE77="",0,IF(ABS(Model!AE77-Scratch!AE77)&lt;1,1,0))</f>
        <v>1</v>
      </c>
      <c r="AF147" s="99">
        <f>IF(Model!AF77="",0,IF(ABS(Model!AF77-Scratch!AF77)&lt;1,1,0))</f>
        <v>1</v>
      </c>
      <c r="AG147" s="99">
        <f>IF(Model!AG77="",0,IF(ABS(Model!AG77-Scratch!AG77)&lt;1,1,0))</f>
        <v>1</v>
      </c>
      <c r="AH147" s="99">
        <f>IF(Model!AH77="",0,IF(ABS(Model!AH77-Scratch!AH77)&lt;1,1,0))</f>
        <v>1</v>
      </c>
      <c r="AI147" s="99">
        <f>IF(Model!AI77="",0,IF(ABS(Model!AI77-Scratch!AI77)&lt;1,1,0))</f>
        <v>1</v>
      </c>
      <c r="AJ147" s="99">
        <f>IF(Model!AJ77="",0,IF(ABS(Model!AJ77-Scratch!AJ77)&lt;1,1,0))</f>
        <v>1</v>
      </c>
      <c r="AK147" s="99">
        <f>IF(Model!AK77="",0,IF(ABS(Model!AK77-Scratch!AK77)&lt;1,1,0))</f>
        <v>1</v>
      </c>
      <c r="AL147" s="99">
        <f>IF(Model!AL77="",0,IF(ABS(Model!AL77-Scratch!AL77)&lt;1,1,0))</f>
        <v>1</v>
      </c>
      <c r="AM147" s="99">
        <f>IF(Model!AM77="",0,IF(ABS(Model!AM77-Scratch!AM77)&lt;1,1,0))</f>
        <v>1</v>
      </c>
      <c r="AN147" s="99">
        <f>IF(Model!AN77="",0,IF(ABS(Model!AN77-Scratch!AN77)&lt;1,1,0))</f>
        <v>1</v>
      </c>
      <c r="AO147" s="99">
        <f>IF(Model!AO77="",0,IF(ABS(Model!AO77-Scratch!AO77)&lt;1,1,0))</f>
        <v>1</v>
      </c>
      <c r="AP147" s="99">
        <f>IF(Model!AP77="",0,IF(ABS(Model!AP77-Scratch!AP77)&lt;1,1,0))</f>
        <v>1</v>
      </c>
      <c r="AQ147" s="99">
        <f>IF(Model!AQ77="",0,IF(ABS(Model!AQ77-Scratch!AQ77)&lt;1,1,0))</f>
        <v>1</v>
      </c>
      <c r="AR147" s="99">
        <f>IF(Model!AR77="",0,IF(ABS(Model!AR77-Scratch!AR77)&lt;1,1,0))</f>
        <v>1</v>
      </c>
      <c r="AS147" s="99">
        <f>IF(Model!AS77="",0,IF(ABS(Model!AS77-Scratch!AS77)&lt;1,1,0))</f>
        <v>1</v>
      </c>
      <c r="AT147" s="99">
        <f>IF(Model!AT77="",0,IF(ABS(Model!AT77-Scratch!AT77)&lt;1,1,0))</f>
        <v>1</v>
      </c>
      <c r="AU147" s="99">
        <f>IF(Model!AU77="",0,IF(ABS(Model!AU77-Scratch!AU77)&lt;1,1,0))</f>
        <v>1</v>
      </c>
      <c r="AV147" s="99">
        <f>IF(Model!AV77="",0,IF(ABS(Model!AV77-Scratch!AV77)&lt;1,1,0))</f>
        <v>1</v>
      </c>
      <c r="AW147" s="99">
        <f>IF(Model!AW77="",0,IF(ABS(Model!AW77-Scratch!AW77)&lt;1,1,0))</f>
        <v>1</v>
      </c>
      <c r="AX147" s="99">
        <f>IF(Model!AX77="",0,IF(ABS(Model!AX77-Scratch!AX77)&lt;1,1,0))</f>
        <v>1</v>
      </c>
      <c r="AY147" s="99">
        <f>IF(Model!AY77="",0,IF(ABS(Model!AY77-Scratch!AY77)&lt;1,1,0))</f>
        <v>1</v>
      </c>
      <c r="AZ147" s="99">
        <f>IF(Model!AZ77="",0,IF(ABS(Model!AZ77-Scratch!AZ77)&lt;1,1,0))</f>
        <v>1</v>
      </c>
      <c r="BA147" s="99">
        <f>IF(Model!BA77="",0,IF(ABS(Model!BA77-Scratch!BA77)&lt;1,1,0))</f>
        <v>1</v>
      </c>
      <c r="BB147" s="99">
        <f>IF(Model!BB77="",0,IF(ABS(Model!BB77-Scratch!BB77)&lt;1,1,0))</f>
        <v>1</v>
      </c>
      <c r="BC147" s="99">
        <f>IF(Model!BC77="",0,IF(ABS(Model!BC77-Scratch!BC77)&lt;1,1,0))</f>
        <v>1</v>
      </c>
      <c r="BD147" s="99">
        <f>IF(Model!BD77="",0,IF(ABS(Model!BD77-Scratch!BD77)&lt;1,1,0))</f>
        <v>0</v>
      </c>
      <c r="BE147" s="99">
        <f>IF(Model!BE77="",0,IF(ABS(Model!BE77-Scratch!BE77)&lt;1,1,0))</f>
        <v>1</v>
      </c>
      <c r="BF147" s="129" t="s">
        <v>591</v>
      </c>
      <c r="BG147" s="129" t="s">
        <v>591</v>
      </c>
      <c r="BH147" s="99">
        <f>IF(Model!BH77="",0,IF(ABS(Model!BH77-Scratch!BH77)&lt;1,1,0))</f>
        <v>1</v>
      </c>
      <c r="BI147" s="99">
        <f>IF(Model!BI77="",0,IF(ABS(Model!BI77-Scratch!BI77)&lt;1,1,0))</f>
        <v>1</v>
      </c>
      <c r="BJ147" s="99">
        <f>IF(Model!BJ77="",0,IF(ABS(Model!BJ77-Scratch!BJ77)&lt;1,1,0))</f>
        <v>1</v>
      </c>
      <c r="BK147" s="99">
        <f>IF(Model!BK77="",0,IF(ABS(Model!BK77-Scratch!BK77)&lt;1,1,0))</f>
        <v>1</v>
      </c>
      <c r="BL147" s="99">
        <f>IF(Model!BL77="",0,IF(ABS(Model!BL77-Scratch!BL77)&lt;1,1,0))</f>
        <v>1</v>
      </c>
      <c r="BM147" s="99">
        <f>IF(Model!BM77="",0,IF(ABS(Model!BM77-Scratch!BM77)&lt;1,1,0))</f>
        <v>1</v>
      </c>
      <c r="BN147" s="99">
        <f>IF(Model!BN77="",0,IF(ABS(Model!BN77-Scratch!BN77)&lt;1,1,0))</f>
        <v>1</v>
      </c>
      <c r="BO147" s="99">
        <f>IF(Model!BO77="",0,IF(ABS(Model!BO77-Scratch!BO77)&lt;1,1,0))</f>
        <v>1</v>
      </c>
      <c r="BP147" s="99">
        <f>IF(Model!BP77="",0,IF(ABS(Model!BP77-Scratch!BP77)&lt;1,1,0))</f>
        <v>1</v>
      </c>
      <c r="BQ147" s="99">
        <f>IF(Model!BQ77="",0,IF(ABS(Model!BQ77-Scratch!BQ77)&lt;1,1,0))</f>
        <v>1</v>
      </c>
      <c r="BR147" s="99">
        <f>IF(Model!BR77="",0,IF(ABS(Model!BR77-Scratch!BR77)&lt;1,1,0))</f>
        <v>1</v>
      </c>
      <c r="BS147" s="99">
        <f>IF(Model!BS77="",0,IF(ABS(Model!BS77-Scratch!BS77)&lt;1,1,0))</f>
        <v>1</v>
      </c>
      <c r="BT147" s="99">
        <f>IF(Model!BT77="",0,IF(ABS(Model!BT77-Scratch!BT77)&lt;1,1,0))</f>
        <v>1</v>
      </c>
      <c r="BU147" s="99">
        <f>IF(Model!BU77="",0,IF(ABS(Model!BU77-Scratch!BU77)&lt;1,1,0))</f>
        <v>1</v>
      </c>
      <c r="BV147" s="99">
        <f>IF(Model!BV77="",0,IF(ABS(Model!BV77-Scratch!BV77)&lt;1,1,0))</f>
        <v>1</v>
      </c>
      <c r="BW147" s="99">
        <f>IF(Model!BW77="",0,IF(ABS(Model!BW77-Scratch!BW77)&lt;1,1,0))</f>
        <v>1</v>
      </c>
      <c r="BX147" s="99">
        <f>IF(Model!BX77="",0,IF(ABS(Model!BX77-Scratch!BX77)&lt;1,1,0))</f>
        <v>1</v>
      </c>
      <c r="BY147" s="99">
        <f>IF(Model!BY77="",0,IF(ABS(Model!BY77-Scratch!BY77)&lt;1,1,0))</f>
        <v>1</v>
      </c>
      <c r="BZ147" s="99">
        <f>IF(Model!BZ77="",0,IF(ABS(Model!BZ77-Scratch!BZ77)&lt;1,1,0))</f>
        <v>1</v>
      </c>
      <c r="CA147" s="99">
        <f>IF(Model!CA77="",0,IF(ABS(Model!CA77-Scratch!CA77)&lt;1,1,0))</f>
        <v>1</v>
      </c>
      <c r="CB147" s="99">
        <f>IF(Model!CB77="",0,IF(ABS(Model!CB77-Scratch!CB77)&lt;1,1,0))</f>
        <v>1</v>
      </c>
      <c r="CC147" s="99">
        <f>IF(Model!CC77="",0,IF(ABS(Model!CC77-Scratch!CC77)&lt;1,1,0))</f>
        <v>1</v>
      </c>
      <c r="CD147" s="99">
        <f>IF(Model!CD77="",0,IF(ABS(Model!CD77-Scratch!CD77)&lt;1,1,0))</f>
        <v>1</v>
      </c>
      <c r="CE147" s="99">
        <f>IF(Model!CE77="",0,IF(ABS(Model!CE77-Scratch!CE77)&lt;1,1,0))</f>
        <v>1</v>
      </c>
      <c r="CF147" s="99">
        <f>IF(Model!CF77="",0,IF(ABS(Model!CF77-Scratch!CF77)&lt;1,1,0))</f>
        <v>1</v>
      </c>
      <c r="CG147" s="129" t="s">
        <v>591</v>
      </c>
      <c r="CH147" s="129" t="s">
        <v>591</v>
      </c>
      <c r="CI147" s="99">
        <f>IF(Model!CI77="",0,IF(ABS(Model!CI77-Scratch!CI77)&lt;1,1,0))</f>
        <v>1</v>
      </c>
      <c r="CJ147" s="99">
        <f>IF(Model!CJ77="",0,IF(ABS(Model!CJ77-Scratch!CJ77)&lt;1,1,0))</f>
        <v>1</v>
      </c>
      <c r="CK147" s="99">
        <f>IF(Model!CK77="",0,IF(ABS(Model!CK77-Scratch!CK77)&lt;1,1,0))</f>
        <v>1</v>
      </c>
      <c r="CL147" s="99">
        <f>IF(Model!CL77="",0,IF(ABS(Model!CL77-Scratch!CL77)&lt;1,1,0))</f>
        <v>1</v>
      </c>
      <c r="CM147" s="99">
        <f>IF(Model!CM77="",0,IF(ABS(Model!CM77-Scratch!CM77)&lt;1,1,0))</f>
        <v>1</v>
      </c>
      <c r="CN147" s="99">
        <f>IF(Model!CN77="",0,IF(ABS(Model!CN77-Scratch!CN77)&lt;1,1,0))</f>
        <v>1</v>
      </c>
      <c r="CO147" s="99">
        <f>IF(Model!CO77="",0,IF(ABS(Model!CO77-Scratch!CO77)&lt;1,1,0))</f>
        <v>1</v>
      </c>
      <c r="CP147" s="99">
        <f>IF(Model!CP77="",0,IF(ABS(Model!CP77-Scratch!CP77)&lt;1,1,0))</f>
        <v>1</v>
      </c>
      <c r="CQ147" s="99">
        <f>IF(Model!CQ77="",0,IF(ABS(Model!CQ77-Scratch!CQ77)&lt;1,1,0))</f>
        <v>1</v>
      </c>
      <c r="CR147" s="99">
        <f>IF(Model!CR77="",0,IF(ABS(Model!CR77-Scratch!CR77)&lt;1,1,0))</f>
        <v>1</v>
      </c>
      <c r="CS147" s="99">
        <f>IF(Model!CS77="",0,IF(ABS(Model!CS77-Scratch!CS77)&lt;1,1,0))</f>
        <v>1</v>
      </c>
      <c r="CT147" s="99">
        <f>IF(Model!CT77="",0,IF(ABS(Model!CT77-Scratch!CT77)&lt;1,1,0))</f>
        <v>1</v>
      </c>
      <c r="CU147" s="99">
        <f>IF(Model!CU77="",0,IF(ABS(Model!CU77-Scratch!CU77)&lt;1,1,0))</f>
        <v>1</v>
      </c>
      <c r="CV147" s="99">
        <f>IF(Model!CV77="",0,IF(ABS(Model!CV77-Scratch!CV77)&lt;1,1,0))</f>
        <v>1</v>
      </c>
      <c r="CW147" s="99">
        <f>IF(Model!CW77="",0,IF(ABS(Model!CW77-Scratch!CW77)&lt;1,1,0))</f>
        <v>1</v>
      </c>
      <c r="CX147" s="99">
        <f>IF(Model!CX77="",0,IF(ABS(Model!CX77-Scratch!CX77)&lt;1,1,0))</f>
        <v>1</v>
      </c>
      <c r="CY147" s="99">
        <f>IF(Model!CY77="",0,IF(ABS(Model!CY77-Scratch!CY77)&lt;1,1,0))</f>
        <v>1</v>
      </c>
      <c r="CZ147" s="99">
        <f>IF(Model!CZ77="",0,IF(ABS(Model!CZ77-Scratch!CZ77)&lt;1,1,0))</f>
        <v>1</v>
      </c>
      <c r="DA147" s="99">
        <f>IF(Model!DA77="",0,IF(ABS(Model!DA77-Scratch!DA77)&lt;1,1,0))</f>
        <v>1</v>
      </c>
      <c r="DB147" s="99">
        <f>IF(Model!DB77="",0,IF(ABS(Model!DB77-Scratch!DB77)&lt;1,1,0))</f>
        <v>1</v>
      </c>
      <c r="DC147" s="99">
        <f>IF(Model!DC77="",0,IF(ABS(Model!DC77-Scratch!DC77)&lt;1,1,0))</f>
        <v>1</v>
      </c>
      <c r="DD147" s="99">
        <f>IF(Model!DD77="",0,IF(ABS(Model!DD77-Scratch!DD77)&lt;1,1,0))</f>
        <v>1</v>
      </c>
      <c r="DE147" s="99">
        <f>IF(Model!DE77="",0,IF(ABS(Model!DE77-Scratch!DE77)&lt;1,1,0))</f>
        <v>1</v>
      </c>
      <c r="DF147" s="99">
        <f>IF(Model!DF77="",0,IF(ABS(Model!DF77-Scratch!DF77)&lt;1,1,0))</f>
        <v>1</v>
      </c>
      <c r="DG147" s="99">
        <f>IF(Model!DG77="",0,IF(ABS(Model!DG77-Scratch!DG77)&lt;1,1,0))</f>
        <v>1</v>
      </c>
      <c r="DH147" s="129" t="s">
        <v>591</v>
      </c>
      <c r="DI147" s="129" t="s">
        <v>591</v>
      </c>
      <c r="DJ147" s="99">
        <f>IF(Model!DJ77="",0,IF(ABS(Model!DJ77-Scratch!DJ77)&lt;1,1,0))</f>
        <v>1</v>
      </c>
      <c r="DK147" s="99">
        <f>IF(Model!DK77="",0,IF(ABS(Model!DK77-Scratch!DK77)&lt;1,1,0))</f>
        <v>1</v>
      </c>
      <c r="DL147" s="99">
        <f>IF(Model!DL77="",0,IF(ABS(Model!DL77-Scratch!DL77)&lt;1,1,0))</f>
        <v>1</v>
      </c>
      <c r="DM147" s="99">
        <f>IF(Model!DM77="",0,IF(ABS(Model!DM77-Scratch!DM77)&lt;1,1,0))</f>
        <v>1</v>
      </c>
      <c r="DN147" s="99">
        <f>IF(Model!DN77="",0,IF(ABS(Model!DN77-Scratch!DN77)&lt;1,1,0))</f>
        <v>1</v>
      </c>
      <c r="DO147" s="99">
        <f>IF(Model!DO77="",0,IF(ABS(Model!DO77-Scratch!DO77)&lt;1,1,0))</f>
        <v>1</v>
      </c>
      <c r="DP147" s="99">
        <f>IF(Model!DP77="",0,IF(ABS(Model!DP77-Scratch!DP77)&lt;1,1,0))</f>
        <v>1</v>
      </c>
      <c r="DQ147" s="99">
        <f>IF(Model!DQ77="",0,IF(ABS(Model!DQ77-Scratch!DQ77)&lt;1,1,0))</f>
        <v>1</v>
      </c>
      <c r="DR147" s="99">
        <f>IF(Model!DR77="",0,IF(ABS(Model!DR77-Scratch!DR77)&lt;1,1,0))</f>
        <v>1</v>
      </c>
      <c r="DS147" s="99">
        <f>IF(Model!DS77="",0,IF(ABS(Model!DS77-Scratch!DS77)&lt;1,1,0))</f>
        <v>1</v>
      </c>
      <c r="DT147" s="99">
        <f>IF(Model!DT77="",0,IF(ABS(Model!DT77-Scratch!DT77)&lt;1,1,0))</f>
        <v>1</v>
      </c>
      <c r="DU147" s="99">
        <f>IF(Model!DU77="",0,IF(ABS(Model!DU77-Scratch!DU77)&lt;1,1,0))</f>
        <v>1</v>
      </c>
      <c r="DV147" s="99">
        <f>IF(Model!DV77="",0,IF(ABS(Model!DV77-Scratch!DV77)&lt;1,1,0))</f>
        <v>1</v>
      </c>
      <c r="DW147" s="99">
        <f>IF(Model!DW77="",0,IF(ABS(Model!DW77-Scratch!DW77)&lt;1,1,0))</f>
        <v>1</v>
      </c>
      <c r="DX147" s="99">
        <f>IF(Model!DX77="",0,IF(ABS(Model!DX77-Scratch!DX77)&lt;1,1,0))</f>
        <v>1</v>
      </c>
      <c r="DY147" s="99">
        <f>IF(Model!DY77="",0,IF(ABS(Model!DY77-Scratch!DY77)&lt;1,1,0))</f>
        <v>1</v>
      </c>
      <c r="DZ147" s="99">
        <f>IF(Model!DZ77="",0,IF(ABS(Model!DZ77-Scratch!DZ77)&lt;1,1,0))</f>
        <v>1</v>
      </c>
      <c r="EA147" s="99">
        <f>IF(Model!EA77="",0,IF(ABS(Model!EA77-Scratch!EA77)&lt;1,1,0))</f>
        <v>1</v>
      </c>
      <c r="EB147" s="99">
        <f>IF(Model!EB77="",0,IF(ABS(Model!EB77-Scratch!EB77)&lt;1,1,0))</f>
        <v>1</v>
      </c>
      <c r="EC147" s="99">
        <f>IF(Model!EC77="",0,IF(ABS(Model!EC77-Scratch!EC77)&lt;1,1,0))</f>
        <v>1</v>
      </c>
      <c r="ED147" s="99">
        <f>IF(Model!ED77="",0,IF(ABS(Model!ED77-Scratch!ED77)&lt;1,1,0))</f>
        <v>1</v>
      </c>
      <c r="EE147" s="99">
        <f>IF(Model!EE77="",0,IF(ABS(Model!EE77-Scratch!EE77)&lt;1,1,0))</f>
        <v>1</v>
      </c>
      <c r="EF147" s="99">
        <f>IF(Model!EF77="",0,IF(ABS(Model!EF77-Scratch!EF77)&lt;1,1,0))</f>
        <v>1</v>
      </c>
      <c r="EG147" s="99">
        <f>IF(Model!EG77="",0,IF(ABS(Model!EG77-Scratch!EG77)&lt;1,1,0))</f>
        <v>1</v>
      </c>
      <c r="EH147" s="99">
        <f>IF(Model!EH77="",0,IF(ABS(Model!EH77-Scratch!EH77)&lt;1,1,0))</f>
        <v>1</v>
      </c>
      <c r="EI147" s="129" t="s">
        <v>591</v>
      </c>
      <c r="EJ147" s="129" t="s">
        <v>591</v>
      </c>
      <c r="EK147" s="99"/>
      <c r="EL147" s="99"/>
      <c r="EM147" s="99"/>
      <c r="EN147" s="99"/>
      <c r="EO147" s="99"/>
      <c r="EP147" s="99"/>
      <c r="EQ147" s="99"/>
      <c r="ER147" s="99"/>
      <c r="ES147" s="99"/>
      <c r="ET147" s="99"/>
      <c r="EU147" s="99"/>
      <c r="EV147" s="99"/>
      <c r="EW147" s="99"/>
      <c r="EX147" s="99"/>
      <c r="EY147" s="99"/>
      <c r="EZ147" s="99"/>
      <c r="FA147" s="99"/>
      <c r="FB147" s="99"/>
      <c r="FC147" s="99"/>
      <c r="FD147" s="99"/>
      <c r="FE147" s="99"/>
      <c r="FF147" s="99"/>
      <c r="FG147" s="99"/>
      <c r="FH147" s="99"/>
      <c r="FI147" s="99"/>
    </row>
    <row r="148" spans="2:165">
      <c r="B148" s="99">
        <f>IF(Model!B78="",0,IF(ABS(Model!B78-Scratch!B78)&lt;1,1,0))</f>
        <v>1</v>
      </c>
      <c r="C148" s="99">
        <f ca="1">IF(Model!C78="",0,IF(ABS(Model!C78-Scratch!C78)&lt;1,1,0))</f>
        <v>1</v>
      </c>
      <c r="D148" s="129" t="s">
        <v>591</v>
      </c>
      <c r="E148" s="99">
        <f>IF(Model!E78="",0,IF(ABS(Model!E78-Scratch!E78)&lt;1,1,0))</f>
        <v>1</v>
      </c>
      <c r="F148" s="99">
        <f>IF(Model!F78="",0,IF(ABS(Model!F78-Scratch!F78)&lt;1,1,0))</f>
        <v>1</v>
      </c>
      <c r="G148" s="99">
        <f>IF(Model!G78="",0,IF(ABS(Model!G78-Scratch!G78)&lt;1,1,0))</f>
        <v>1</v>
      </c>
      <c r="H148" s="99">
        <f>IF(Model!H78="",0,IF(ABS(Model!H78-Scratch!H78)&lt;1,1,0))</f>
        <v>1</v>
      </c>
      <c r="I148" s="99">
        <f>IF(Model!I78=Scratch!I78,1,0)</f>
        <v>1</v>
      </c>
      <c r="J148" s="129" t="s">
        <v>591</v>
      </c>
      <c r="K148" s="99">
        <f>IF(Model!K78="",0,IF(ABS(Model!K78-Scratch!K78)&lt;1,1,0))</f>
        <v>1</v>
      </c>
      <c r="L148" s="99">
        <f>IF(Model!L78=Scratch!L78,1,0)</f>
        <v>1</v>
      </c>
      <c r="M148" s="99">
        <f>IFERROR(IF(Model!M78=Scratch!M78,1,0),0)</f>
        <v>1</v>
      </c>
      <c r="N148" s="99">
        <f>IFERROR(IF(Model!N78=Scratch!N78,1,0),0)</f>
        <v>1</v>
      </c>
      <c r="O148" s="99">
        <f>IFERROR(IF(Model!O78=Scratch!O78,1,0),0)</f>
        <v>1</v>
      </c>
      <c r="P148" s="99">
        <f>IFERROR(IF(Model!P78=Scratch!P78,1,0),0)</f>
        <v>1</v>
      </c>
      <c r="Q148" s="129" t="s">
        <v>591</v>
      </c>
      <c r="R148" s="99">
        <f>IF(Model!R78="",0,IF(ABS(Model!R78-Scratch!R78)&lt;1,1,0))</f>
        <v>1</v>
      </c>
      <c r="S148" s="99">
        <f>IF(Model!S78="",0,IF(ABS(Model!S78-Scratch!S78)&lt;1,1,0))</f>
        <v>1</v>
      </c>
      <c r="T148" s="99">
        <f>IF(Model!T78="",0,IF(ABS(Model!T78-Scratch!T78)&lt;1,1,0))</f>
        <v>1</v>
      </c>
      <c r="U148" s="99">
        <f>IF(Model!U78="",0,IF(ABS(Model!U78-Scratch!U78)&lt;1,1,0))</f>
        <v>1</v>
      </c>
      <c r="V148" s="99">
        <f>IF(Model!V78="",0,IF(ABS(Model!V78-Scratch!V78)&lt;1,1,0))</f>
        <v>1</v>
      </c>
      <c r="W148" s="129" t="s">
        <v>591</v>
      </c>
      <c r="X148" s="99">
        <f>IF(Model!X78="",0,IF(ABS(Model!X78-Scratch!X78)&lt;1,1,0))</f>
        <v>1</v>
      </c>
      <c r="Y148" s="99">
        <f>IF(Model!Y78="",0,IF(ABS(Model!Y78-Scratch!Y78)&lt;1,1,0))</f>
        <v>1</v>
      </c>
      <c r="Z148" s="99">
        <f>IF(Model!Z78="",0,IF(ABS(Model!Z78-Scratch!Z78)&lt;1,1,0))</f>
        <v>1</v>
      </c>
      <c r="AA148" s="99">
        <f>IF(Model!AA78="",0,IF(ABS(Model!AA78-Scratch!AA78)&lt;1,1,0))</f>
        <v>1</v>
      </c>
      <c r="AB148" s="99">
        <f>IF(Model!AB78="",0,IF(ABS(Model!AB78-Scratch!AB78)&lt;1,1,0))</f>
        <v>1</v>
      </c>
      <c r="AC148" s="129" t="s">
        <v>591</v>
      </c>
      <c r="AD148" s="129" t="s">
        <v>591</v>
      </c>
      <c r="AE148" s="99">
        <f>IF(Model!AE78="",0,IF(ABS(Model!AE78-Scratch!AE78)&lt;1,1,0))</f>
        <v>1</v>
      </c>
      <c r="AF148" s="99">
        <f>IF(Model!AF78="",0,IF(ABS(Model!AF78-Scratch!AF78)&lt;1,1,0))</f>
        <v>1</v>
      </c>
      <c r="AG148" s="99">
        <f>IF(Model!AG78="",0,IF(ABS(Model!AG78-Scratch!AG78)&lt;1,1,0))</f>
        <v>1</v>
      </c>
      <c r="AH148" s="99">
        <f>IF(Model!AH78="",0,IF(ABS(Model!AH78-Scratch!AH78)&lt;1,1,0))</f>
        <v>1</v>
      </c>
      <c r="AI148" s="99">
        <f>IF(Model!AI78="",0,IF(ABS(Model!AI78-Scratch!AI78)&lt;1,1,0))</f>
        <v>1</v>
      </c>
      <c r="AJ148" s="99">
        <f>IF(Model!AJ78="",0,IF(ABS(Model!AJ78-Scratch!AJ78)&lt;1,1,0))</f>
        <v>1</v>
      </c>
      <c r="AK148" s="99">
        <f>IF(Model!AK78="",0,IF(ABS(Model!AK78-Scratch!AK78)&lt;1,1,0))</f>
        <v>1</v>
      </c>
      <c r="AL148" s="99">
        <f>IF(Model!AL78="",0,IF(ABS(Model!AL78-Scratch!AL78)&lt;1,1,0))</f>
        <v>1</v>
      </c>
      <c r="AM148" s="99">
        <f>IF(Model!AM78="",0,IF(ABS(Model!AM78-Scratch!AM78)&lt;1,1,0))</f>
        <v>1</v>
      </c>
      <c r="AN148" s="99">
        <f>IF(Model!AN78="",0,IF(ABS(Model!AN78-Scratch!AN78)&lt;1,1,0))</f>
        <v>1</v>
      </c>
      <c r="AO148" s="99">
        <f>IF(Model!AO78="",0,IF(ABS(Model!AO78-Scratch!AO78)&lt;1,1,0))</f>
        <v>1</v>
      </c>
      <c r="AP148" s="99">
        <f>IF(Model!AP78="",0,IF(ABS(Model!AP78-Scratch!AP78)&lt;1,1,0))</f>
        <v>1</v>
      </c>
      <c r="AQ148" s="99">
        <f>IF(Model!AQ78="",0,IF(ABS(Model!AQ78-Scratch!AQ78)&lt;1,1,0))</f>
        <v>1</v>
      </c>
      <c r="AR148" s="99">
        <f>IF(Model!AR78="",0,IF(ABS(Model!AR78-Scratch!AR78)&lt;1,1,0))</f>
        <v>1</v>
      </c>
      <c r="AS148" s="99">
        <f>IF(Model!AS78="",0,IF(ABS(Model!AS78-Scratch!AS78)&lt;1,1,0))</f>
        <v>1</v>
      </c>
      <c r="AT148" s="99">
        <f>IF(Model!AT78="",0,IF(ABS(Model!AT78-Scratch!AT78)&lt;1,1,0))</f>
        <v>1</v>
      </c>
      <c r="AU148" s="99">
        <f>IF(Model!AU78="",0,IF(ABS(Model!AU78-Scratch!AU78)&lt;1,1,0))</f>
        <v>1</v>
      </c>
      <c r="AV148" s="99">
        <f>IF(Model!AV78="",0,IF(ABS(Model!AV78-Scratch!AV78)&lt;1,1,0))</f>
        <v>1</v>
      </c>
      <c r="AW148" s="99">
        <f>IF(Model!AW78="",0,IF(ABS(Model!AW78-Scratch!AW78)&lt;1,1,0))</f>
        <v>1</v>
      </c>
      <c r="AX148" s="99">
        <f>IF(Model!AX78="",0,IF(ABS(Model!AX78-Scratch!AX78)&lt;1,1,0))</f>
        <v>1</v>
      </c>
      <c r="AY148" s="99">
        <f>IF(Model!AY78="",0,IF(ABS(Model!AY78-Scratch!AY78)&lt;1,1,0))</f>
        <v>1</v>
      </c>
      <c r="AZ148" s="99">
        <f>IF(Model!AZ78="",0,IF(ABS(Model!AZ78-Scratch!AZ78)&lt;1,1,0))</f>
        <v>1</v>
      </c>
      <c r="BA148" s="99">
        <f>IF(Model!BA78="",0,IF(ABS(Model!BA78-Scratch!BA78)&lt;1,1,0))</f>
        <v>1</v>
      </c>
      <c r="BB148" s="99">
        <f>IF(Model!BB78="",0,IF(ABS(Model!BB78-Scratch!BB78)&lt;1,1,0))</f>
        <v>1</v>
      </c>
      <c r="BC148" s="99">
        <f>IF(Model!BC78="",0,IF(ABS(Model!BC78-Scratch!BC78)&lt;1,1,0))</f>
        <v>1</v>
      </c>
      <c r="BD148" s="99">
        <f>IF(Model!BD78="",0,IF(ABS(Model!BD78-Scratch!BD78)&lt;1,1,0))</f>
        <v>0</v>
      </c>
      <c r="BE148" s="99">
        <f>IF(Model!BE78="",0,IF(ABS(Model!BE78-Scratch!BE78)&lt;1,1,0))</f>
        <v>1</v>
      </c>
      <c r="BF148" s="129" t="s">
        <v>591</v>
      </c>
      <c r="BG148" s="129" t="s">
        <v>591</v>
      </c>
      <c r="BH148" s="99">
        <f>IF(Model!BH78="",0,IF(ABS(Model!BH78-Scratch!BH78)&lt;1,1,0))</f>
        <v>1</v>
      </c>
      <c r="BI148" s="99">
        <f>IF(Model!BI78="",0,IF(ABS(Model!BI78-Scratch!BI78)&lt;1,1,0))</f>
        <v>1</v>
      </c>
      <c r="BJ148" s="99">
        <f>IF(Model!BJ78="",0,IF(ABS(Model!BJ78-Scratch!BJ78)&lt;1,1,0))</f>
        <v>1</v>
      </c>
      <c r="BK148" s="99">
        <f>IF(Model!BK78="",0,IF(ABS(Model!BK78-Scratch!BK78)&lt;1,1,0))</f>
        <v>1</v>
      </c>
      <c r="BL148" s="99">
        <f>IF(Model!BL78="",0,IF(ABS(Model!BL78-Scratch!BL78)&lt;1,1,0))</f>
        <v>1</v>
      </c>
      <c r="BM148" s="99">
        <f>IF(Model!BM78="",0,IF(ABS(Model!BM78-Scratch!BM78)&lt;1,1,0))</f>
        <v>1</v>
      </c>
      <c r="BN148" s="99">
        <f>IF(Model!BN78="",0,IF(ABS(Model!BN78-Scratch!BN78)&lt;1,1,0))</f>
        <v>1</v>
      </c>
      <c r="BO148" s="99">
        <f>IF(Model!BO78="",0,IF(ABS(Model!BO78-Scratch!BO78)&lt;1,1,0))</f>
        <v>1</v>
      </c>
      <c r="BP148" s="99">
        <f>IF(Model!BP78="",0,IF(ABS(Model!BP78-Scratch!BP78)&lt;1,1,0))</f>
        <v>1</v>
      </c>
      <c r="BQ148" s="99">
        <f>IF(Model!BQ78="",0,IF(ABS(Model!BQ78-Scratch!BQ78)&lt;1,1,0))</f>
        <v>1</v>
      </c>
      <c r="BR148" s="99">
        <f>IF(Model!BR78="",0,IF(ABS(Model!BR78-Scratch!BR78)&lt;1,1,0))</f>
        <v>1</v>
      </c>
      <c r="BS148" s="99">
        <f>IF(Model!BS78="",0,IF(ABS(Model!BS78-Scratch!BS78)&lt;1,1,0))</f>
        <v>1</v>
      </c>
      <c r="BT148" s="99">
        <f>IF(Model!BT78="",0,IF(ABS(Model!BT78-Scratch!BT78)&lt;1,1,0))</f>
        <v>1</v>
      </c>
      <c r="BU148" s="99">
        <f>IF(Model!BU78="",0,IF(ABS(Model!BU78-Scratch!BU78)&lt;1,1,0))</f>
        <v>1</v>
      </c>
      <c r="BV148" s="99">
        <f>IF(Model!BV78="",0,IF(ABS(Model!BV78-Scratch!BV78)&lt;1,1,0))</f>
        <v>1</v>
      </c>
      <c r="BW148" s="99">
        <f>IF(Model!BW78="",0,IF(ABS(Model!BW78-Scratch!BW78)&lt;1,1,0))</f>
        <v>1</v>
      </c>
      <c r="BX148" s="99">
        <f>IF(Model!BX78="",0,IF(ABS(Model!BX78-Scratch!BX78)&lt;1,1,0))</f>
        <v>1</v>
      </c>
      <c r="BY148" s="99">
        <f>IF(Model!BY78="",0,IF(ABS(Model!BY78-Scratch!BY78)&lt;1,1,0))</f>
        <v>1</v>
      </c>
      <c r="BZ148" s="99">
        <f>IF(Model!BZ78="",0,IF(ABS(Model!BZ78-Scratch!BZ78)&lt;1,1,0))</f>
        <v>1</v>
      </c>
      <c r="CA148" s="99">
        <f>IF(Model!CA78="",0,IF(ABS(Model!CA78-Scratch!CA78)&lt;1,1,0))</f>
        <v>1</v>
      </c>
      <c r="CB148" s="99">
        <f>IF(Model!CB78="",0,IF(ABS(Model!CB78-Scratch!CB78)&lt;1,1,0))</f>
        <v>1</v>
      </c>
      <c r="CC148" s="99">
        <f>IF(Model!CC78="",0,IF(ABS(Model!CC78-Scratch!CC78)&lt;1,1,0))</f>
        <v>1</v>
      </c>
      <c r="CD148" s="99">
        <f>IF(Model!CD78="",0,IF(ABS(Model!CD78-Scratch!CD78)&lt;1,1,0))</f>
        <v>1</v>
      </c>
      <c r="CE148" s="99">
        <f>IF(Model!CE78="",0,IF(ABS(Model!CE78-Scratch!CE78)&lt;1,1,0))</f>
        <v>1</v>
      </c>
      <c r="CF148" s="99">
        <f>IF(Model!CF78="",0,IF(ABS(Model!CF78-Scratch!CF78)&lt;1,1,0))</f>
        <v>1</v>
      </c>
      <c r="CG148" s="129" t="s">
        <v>591</v>
      </c>
      <c r="CH148" s="129" t="s">
        <v>591</v>
      </c>
      <c r="CI148" s="99">
        <f>IF(Model!CI78="",0,IF(ABS(Model!CI78-Scratch!CI78)&lt;1,1,0))</f>
        <v>1</v>
      </c>
      <c r="CJ148" s="99">
        <f>IF(Model!CJ78="",0,IF(ABS(Model!CJ78-Scratch!CJ78)&lt;1,1,0))</f>
        <v>1</v>
      </c>
      <c r="CK148" s="99">
        <f>IF(Model!CK78="",0,IF(ABS(Model!CK78-Scratch!CK78)&lt;1,1,0))</f>
        <v>1</v>
      </c>
      <c r="CL148" s="99">
        <f>IF(Model!CL78="",0,IF(ABS(Model!CL78-Scratch!CL78)&lt;1,1,0))</f>
        <v>1</v>
      </c>
      <c r="CM148" s="99">
        <f>IF(Model!CM78="",0,IF(ABS(Model!CM78-Scratch!CM78)&lt;1,1,0))</f>
        <v>1</v>
      </c>
      <c r="CN148" s="99">
        <f>IF(Model!CN78="",0,IF(ABS(Model!CN78-Scratch!CN78)&lt;1,1,0))</f>
        <v>1</v>
      </c>
      <c r="CO148" s="99">
        <f>IF(Model!CO78="",0,IF(ABS(Model!CO78-Scratch!CO78)&lt;1,1,0))</f>
        <v>1</v>
      </c>
      <c r="CP148" s="99">
        <f>IF(Model!CP78="",0,IF(ABS(Model!CP78-Scratch!CP78)&lt;1,1,0))</f>
        <v>1</v>
      </c>
      <c r="CQ148" s="99">
        <f>IF(Model!CQ78="",0,IF(ABS(Model!CQ78-Scratch!CQ78)&lt;1,1,0))</f>
        <v>1</v>
      </c>
      <c r="CR148" s="99">
        <f>IF(Model!CR78="",0,IF(ABS(Model!CR78-Scratch!CR78)&lt;1,1,0))</f>
        <v>1</v>
      </c>
      <c r="CS148" s="99">
        <f>IF(Model!CS78="",0,IF(ABS(Model!CS78-Scratch!CS78)&lt;1,1,0))</f>
        <v>1</v>
      </c>
      <c r="CT148" s="99">
        <f>IF(Model!CT78="",0,IF(ABS(Model!CT78-Scratch!CT78)&lt;1,1,0))</f>
        <v>1</v>
      </c>
      <c r="CU148" s="99">
        <f>IF(Model!CU78="",0,IF(ABS(Model!CU78-Scratch!CU78)&lt;1,1,0))</f>
        <v>1</v>
      </c>
      <c r="CV148" s="99">
        <f>IF(Model!CV78="",0,IF(ABS(Model!CV78-Scratch!CV78)&lt;1,1,0))</f>
        <v>1</v>
      </c>
      <c r="CW148" s="99">
        <f>IF(Model!CW78="",0,IF(ABS(Model!CW78-Scratch!CW78)&lt;1,1,0))</f>
        <v>1</v>
      </c>
      <c r="CX148" s="99">
        <f>IF(Model!CX78="",0,IF(ABS(Model!CX78-Scratch!CX78)&lt;1,1,0))</f>
        <v>1</v>
      </c>
      <c r="CY148" s="99">
        <f>IF(Model!CY78="",0,IF(ABS(Model!CY78-Scratch!CY78)&lt;1,1,0))</f>
        <v>1</v>
      </c>
      <c r="CZ148" s="99">
        <f>IF(Model!CZ78="",0,IF(ABS(Model!CZ78-Scratch!CZ78)&lt;1,1,0))</f>
        <v>1</v>
      </c>
      <c r="DA148" s="99">
        <f>IF(Model!DA78="",0,IF(ABS(Model!DA78-Scratch!DA78)&lt;1,1,0))</f>
        <v>1</v>
      </c>
      <c r="DB148" s="99">
        <f>IF(Model!DB78="",0,IF(ABS(Model!DB78-Scratch!DB78)&lt;1,1,0))</f>
        <v>1</v>
      </c>
      <c r="DC148" s="99">
        <f>IF(Model!DC78="",0,IF(ABS(Model!DC78-Scratch!DC78)&lt;1,1,0))</f>
        <v>1</v>
      </c>
      <c r="DD148" s="99">
        <f>IF(Model!DD78="",0,IF(ABS(Model!DD78-Scratch!DD78)&lt;1,1,0))</f>
        <v>1</v>
      </c>
      <c r="DE148" s="99">
        <f>IF(Model!DE78="",0,IF(ABS(Model!DE78-Scratch!DE78)&lt;1,1,0))</f>
        <v>1</v>
      </c>
      <c r="DF148" s="99">
        <f>IF(Model!DF78="",0,IF(ABS(Model!DF78-Scratch!DF78)&lt;1,1,0))</f>
        <v>1</v>
      </c>
      <c r="DG148" s="99">
        <f>IF(Model!DG78="",0,IF(ABS(Model!DG78-Scratch!DG78)&lt;1,1,0))</f>
        <v>1</v>
      </c>
      <c r="DH148" s="129" t="s">
        <v>591</v>
      </c>
      <c r="DI148" s="129" t="s">
        <v>591</v>
      </c>
      <c r="DJ148" s="99">
        <f>IF(Model!DJ78="",0,IF(ABS(Model!DJ78-Scratch!DJ78)&lt;1,1,0))</f>
        <v>1</v>
      </c>
      <c r="DK148" s="99">
        <f>IF(Model!DK78="",0,IF(ABS(Model!DK78-Scratch!DK78)&lt;1,1,0))</f>
        <v>1</v>
      </c>
      <c r="DL148" s="99">
        <f>IF(Model!DL78="",0,IF(ABS(Model!DL78-Scratch!DL78)&lt;1,1,0))</f>
        <v>1</v>
      </c>
      <c r="DM148" s="99">
        <f>IF(Model!DM78="",0,IF(ABS(Model!DM78-Scratch!DM78)&lt;1,1,0))</f>
        <v>1</v>
      </c>
      <c r="DN148" s="99">
        <f>IF(Model!DN78="",0,IF(ABS(Model!DN78-Scratch!DN78)&lt;1,1,0))</f>
        <v>1</v>
      </c>
      <c r="DO148" s="99">
        <f>IF(Model!DO78="",0,IF(ABS(Model!DO78-Scratch!DO78)&lt;1,1,0))</f>
        <v>1</v>
      </c>
      <c r="DP148" s="99">
        <f>IF(Model!DP78="",0,IF(ABS(Model!DP78-Scratch!DP78)&lt;1,1,0))</f>
        <v>1</v>
      </c>
      <c r="DQ148" s="99">
        <f>IF(Model!DQ78="",0,IF(ABS(Model!DQ78-Scratch!DQ78)&lt;1,1,0))</f>
        <v>1</v>
      </c>
      <c r="DR148" s="99">
        <f>IF(Model!DR78="",0,IF(ABS(Model!DR78-Scratch!DR78)&lt;1,1,0))</f>
        <v>1</v>
      </c>
      <c r="DS148" s="99">
        <f>IF(Model!DS78="",0,IF(ABS(Model!DS78-Scratch!DS78)&lt;1,1,0))</f>
        <v>1</v>
      </c>
      <c r="DT148" s="99">
        <f>IF(Model!DT78="",0,IF(ABS(Model!DT78-Scratch!DT78)&lt;1,1,0))</f>
        <v>1</v>
      </c>
      <c r="DU148" s="99">
        <f>IF(Model!DU78="",0,IF(ABS(Model!DU78-Scratch!DU78)&lt;1,1,0))</f>
        <v>1</v>
      </c>
      <c r="DV148" s="99">
        <f>IF(Model!DV78="",0,IF(ABS(Model!DV78-Scratch!DV78)&lt;1,1,0))</f>
        <v>1</v>
      </c>
      <c r="DW148" s="99">
        <f>IF(Model!DW78="",0,IF(ABS(Model!DW78-Scratch!DW78)&lt;1,1,0))</f>
        <v>1</v>
      </c>
      <c r="DX148" s="99">
        <f>IF(Model!DX78="",0,IF(ABS(Model!DX78-Scratch!DX78)&lt;1,1,0))</f>
        <v>1</v>
      </c>
      <c r="DY148" s="99">
        <f>IF(Model!DY78="",0,IF(ABS(Model!DY78-Scratch!DY78)&lt;1,1,0))</f>
        <v>1</v>
      </c>
      <c r="DZ148" s="99">
        <f>IF(Model!DZ78="",0,IF(ABS(Model!DZ78-Scratch!DZ78)&lt;1,1,0))</f>
        <v>1</v>
      </c>
      <c r="EA148" s="99">
        <f>IF(Model!EA78="",0,IF(ABS(Model!EA78-Scratch!EA78)&lt;1,1,0))</f>
        <v>1</v>
      </c>
      <c r="EB148" s="99">
        <f>IF(Model!EB78="",0,IF(ABS(Model!EB78-Scratch!EB78)&lt;1,1,0))</f>
        <v>1</v>
      </c>
      <c r="EC148" s="99">
        <f>IF(Model!EC78="",0,IF(ABS(Model!EC78-Scratch!EC78)&lt;1,1,0))</f>
        <v>1</v>
      </c>
      <c r="ED148" s="99">
        <f>IF(Model!ED78="",0,IF(ABS(Model!ED78-Scratch!ED78)&lt;1,1,0))</f>
        <v>1</v>
      </c>
      <c r="EE148" s="99">
        <f>IF(Model!EE78="",0,IF(ABS(Model!EE78-Scratch!EE78)&lt;1,1,0))</f>
        <v>1</v>
      </c>
      <c r="EF148" s="99">
        <f>IF(Model!EF78="",0,IF(ABS(Model!EF78-Scratch!EF78)&lt;1,1,0))</f>
        <v>1</v>
      </c>
      <c r="EG148" s="99">
        <f>IF(Model!EG78="",0,IF(ABS(Model!EG78-Scratch!EG78)&lt;1,1,0))</f>
        <v>1</v>
      </c>
      <c r="EH148" s="99">
        <f>IF(Model!EH78="",0,IF(ABS(Model!EH78-Scratch!EH78)&lt;1,1,0))</f>
        <v>1</v>
      </c>
      <c r="EI148" s="129" t="s">
        <v>591</v>
      </c>
      <c r="EJ148" s="129" t="s">
        <v>591</v>
      </c>
      <c r="EK148" s="99"/>
      <c r="EL148" s="99"/>
      <c r="EM148" s="99"/>
      <c r="EN148" s="99"/>
      <c r="EO148" s="99"/>
      <c r="EP148" s="99"/>
      <c r="EQ148" s="99"/>
      <c r="ER148" s="99"/>
      <c r="ES148" s="99"/>
      <c r="ET148" s="99"/>
      <c r="EU148" s="99"/>
      <c r="EV148" s="99"/>
      <c r="EW148" s="99"/>
      <c r="EX148" s="99"/>
      <c r="EY148" s="99"/>
      <c r="EZ148" s="99"/>
      <c r="FA148" s="99"/>
      <c r="FB148" s="99"/>
      <c r="FC148" s="99"/>
      <c r="FD148" s="99"/>
      <c r="FE148" s="99"/>
      <c r="FF148" s="99"/>
      <c r="FG148" s="99"/>
      <c r="FH148" s="99"/>
      <c r="FI148" s="99"/>
    </row>
    <row r="149" spans="2:165">
      <c r="B149" s="99">
        <f>IF(Model!B79="",0,IF(ABS(Model!B79-Scratch!B79)&lt;1,1,0))</f>
        <v>1</v>
      </c>
      <c r="C149" s="99">
        <f ca="1">IF(Model!C79="",0,IF(ABS(Model!C79-Scratch!C79)&lt;1,1,0))</f>
        <v>1</v>
      </c>
      <c r="D149" s="129" t="s">
        <v>591</v>
      </c>
      <c r="E149" s="99">
        <f>IF(Model!E79="",0,IF(ABS(Model!E79-Scratch!E79)&lt;1,1,0))</f>
        <v>1</v>
      </c>
      <c r="F149" s="99">
        <f>IF(Model!F79="",0,IF(ABS(Model!F79-Scratch!F79)&lt;1,1,0))</f>
        <v>1</v>
      </c>
      <c r="G149" s="99">
        <f>IF(Model!G79="",0,IF(ABS(Model!G79-Scratch!G79)&lt;1,1,0))</f>
        <v>1</v>
      </c>
      <c r="H149" s="99">
        <f>IF(Model!H79="",0,IF(ABS(Model!H79-Scratch!H79)&lt;1,1,0))</f>
        <v>1</v>
      </c>
      <c r="I149" s="99">
        <f>IF(Model!I79=Scratch!I79,1,0)</f>
        <v>1</v>
      </c>
      <c r="J149" s="129" t="s">
        <v>591</v>
      </c>
      <c r="K149" s="99">
        <f>IF(Model!K79="",0,IF(ABS(Model!K79-Scratch!K79)&lt;1,1,0))</f>
        <v>1</v>
      </c>
      <c r="L149" s="99">
        <f>IF(Model!L79=Scratch!L79,1,0)</f>
        <v>1</v>
      </c>
      <c r="M149" s="99">
        <f>IFERROR(IF(Model!M79=Scratch!M79,1,0),0)</f>
        <v>1</v>
      </c>
      <c r="N149" s="99">
        <f>IFERROR(IF(Model!N79=Scratch!N79,1,0),0)</f>
        <v>1</v>
      </c>
      <c r="O149" s="99">
        <f>IFERROR(IF(Model!O79=Scratch!O79,1,0),0)</f>
        <v>1</v>
      </c>
      <c r="P149" s="99">
        <f>IFERROR(IF(Model!P79=Scratch!P79,1,0),0)</f>
        <v>1</v>
      </c>
      <c r="Q149" s="129" t="s">
        <v>591</v>
      </c>
      <c r="R149" s="99">
        <f>IF(Model!R79="",0,IF(ABS(Model!R79-Scratch!R79)&lt;1,1,0))</f>
        <v>1</v>
      </c>
      <c r="S149" s="99">
        <f>IF(Model!S79="",0,IF(ABS(Model!S79-Scratch!S79)&lt;1,1,0))</f>
        <v>1</v>
      </c>
      <c r="T149" s="99">
        <f>IF(Model!T79="",0,IF(ABS(Model!T79-Scratch!T79)&lt;1,1,0))</f>
        <v>1</v>
      </c>
      <c r="U149" s="99">
        <f>IF(Model!U79="",0,IF(ABS(Model!U79-Scratch!U79)&lt;1,1,0))</f>
        <v>1</v>
      </c>
      <c r="V149" s="99">
        <f>IF(Model!V79="",0,IF(ABS(Model!V79-Scratch!V79)&lt;1,1,0))</f>
        <v>1</v>
      </c>
      <c r="W149" s="129" t="s">
        <v>591</v>
      </c>
      <c r="X149" s="99">
        <f>IF(Model!X79="",0,IF(ABS(Model!X79-Scratch!X79)&lt;1,1,0))</f>
        <v>1</v>
      </c>
      <c r="Y149" s="99">
        <f>IF(Model!Y79="",0,IF(ABS(Model!Y79-Scratch!Y79)&lt;1,1,0))</f>
        <v>1</v>
      </c>
      <c r="Z149" s="99">
        <f>IF(Model!Z79="",0,IF(ABS(Model!Z79-Scratch!Z79)&lt;1,1,0))</f>
        <v>1</v>
      </c>
      <c r="AA149" s="99">
        <f>IF(Model!AA79="",0,IF(ABS(Model!AA79-Scratch!AA79)&lt;1,1,0))</f>
        <v>1</v>
      </c>
      <c r="AB149" s="99">
        <f>IF(Model!AB79="",0,IF(ABS(Model!AB79-Scratch!AB79)&lt;1,1,0))</f>
        <v>1</v>
      </c>
      <c r="AC149" s="129" t="s">
        <v>591</v>
      </c>
      <c r="AD149" s="129" t="s">
        <v>591</v>
      </c>
      <c r="AE149" s="99">
        <f>IF(Model!AE79="",0,IF(ABS(Model!AE79-Scratch!AE79)&lt;1,1,0))</f>
        <v>1</v>
      </c>
      <c r="AF149" s="99">
        <f>IF(Model!AF79="",0,IF(ABS(Model!AF79-Scratch!AF79)&lt;1,1,0))</f>
        <v>1</v>
      </c>
      <c r="AG149" s="99">
        <f>IF(Model!AG79="",0,IF(ABS(Model!AG79-Scratch!AG79)&lt;1,1,0))</f>
        <v>1</v>
      </c>
      <c r="AH149" s="99">
        <f>IF(Model!AH79="",0,IF(ABS(Model!AH79-Scratch!AH79)&lt;1,1,0))</f>
        <v>1</v>
      </c>
      <c r="AI149" s="99">
        <f>IF(Model!AI79="",0,IF(ABS(Model!AI79-Scratch!AI79)&lt;1,1,0))</f>
        <v>1</v>
      </c>
      <c r="AJ149" s="99">
        <f>IF(Model!AJ79="",0,IF(ABS(Model!AJ79-Scratch!AJ79)&lt;1,1,0))</f>
        <v>1</v>
      </c>
      <c r="AK149" s="99">
        <f>IF(Model!AK79="",0,IF(ABS(Model!AK79-Scratch!AK79)&lt;1,1,0))</f>
        <v>1</v>
      </c>
      <c r="AL149" s="99">
        <f>IF(Model!AL79="",0,IF(ABS(Model!AL79-Scratch!AL79)&lt;1,1,0))</f>
        <v>1</v>
      </c>
      <c r="AM149" s="99">
        <f>IF(Model!AM79="",0,IF(ABS(Model!AM79-Scratch!AM79)&lt;1,1,0))</f>
        <v>1</v>
      </c>
      <c r="AN149" s="99">
        <f>IF(Model!AN79="",0,IF(ABS(Model!AN79-Scratch!AN79)&lt;1,1,0))</f>
        <v>1</v>
      </c>
      <c r="AO149" s="99">
        <f>IF(Model!AO79="",0,IF(ABS(Model!AO79-Scratch!AO79)&lt;1,1,0))</f>
        <v>1</v>
      </c>
      <c r="AP149" s="99">
        <f>IF(Model!AP79="",0,IF(ABS(Model!AP79-Scratch!AP79)&lt;1,1,0))</f>
        <v>1</v>
      </c>
      <c r="AQ149" s="99">
        <f>IF(Model!AQ79="",0,IF(ABS(Model!AQ79-Scratch!AQ79)&lt;1,1,0))</f>
        <v>1</v>
      </c>
      <c r="AR149" s="99">
        <f>IF(Model!AR79="",0,IF(ABS(Model!AR79-Scratch!AR79)&lt;1,1,0))</f>
        <v>1</v>
      </c>
      <c r="AS149" s="99">
        <f>IF(Model!AS79="",0,IF(ABS(Model!AS79-Scratch!AS79)&lt;1,1,0))</f>
        <v>1</v>
      </c>
      <c r="AT149" s="99">
        <f>IF(Model!AT79="",0,IF(ABS(Model!AT79-Scratch!AT79)&lt;1,1,0))</f>
        <v>1</v>
      </c>
      <c r="AU149" s="99">
        <f>IF(Model!AU79="",0,IF(ABS(Model!AU79-Scratch!AU79)&lt;1,1,0))</f>
        <v>1</v>
      </c>
      <c r="AV149" s="99">
        <f>IF(Model!AV79="",0,IF(ABS(Model!AV79-Scratch!AV79)&lt;1,1,0))</f>
        <v>1</v>
      </c>
      <c r="AW149" s="99">
        <f>IF(Model!AW79="",0,IF(ABS(Model!AW79-Scratch!AW79)&lt;1,1,0))</f>
        <v>1</v>
      </c>
      <c r="AX149" s="99">
        <f>IF(Model!AX79="",0,IF(ABS(Model!AX79-Scratch!AX79)&lt;1,1,0))</f>
        <v>1</v>
      </c>
      <c r="AY149" s="99">
        <f>IF(Model!AY79="",0,IF(ABS(Model!AY79-Scratch!AY79)&lt;1,1,0))</f>
        <v>1</v>
      </c>
      <c r="AZ149" s="99">
        <f>IF(Model!AZ79="",0,IF(ABS(Model!AZ79-Scratch!AZ79)&lt;1,1,0))</f>
        <v>1</v>
      </c>
      <c r="BA149" s="99">
        <f>IF(Model!BA79="",0,IF(ABS(Model!BA79-Scratch!BA79)&lt;1,1,0))</f>
        <v>1</v>
      </c>
      <c r="BB149" s="99">
        <f>IF(Model!BB79="",0,IF(ABS(Model!BB79-Scratch!BB79)&lt;1,1,0))</f>
        <v>1</v>
      </c>
      <c r="BC149" s="99">
        <f>IF(Model!BC79="",0,IF(ABS(Model!BC79-Scratch!BC79)&lt;1,1,0))</f>
        <v>1</v>
      </c>
      <c r="BD149" s="99">
        <f>IF(Model!BD79="",0,IF(ABS(Model!BD79-Scratch!BD79)&lt;1,1,0))</f>
        <v>0</v>
      </c>
      <c r="BE149" s="99">
        <f>IF(Model!BE79="",0,IF(ABS(Model!BE79-Scratch!BE79)&lt;1,1,0))</f>
        <v>1</v>
      </c>
      <c r="BF149" s="129" t="s">
        <v>591</v>
      </c>
      <c r="BG149" s="129" t="s">
        <v>591</v>
      </c>
      <c r="BH149" s="99">
        <f>IF(Model!BH79="",0,IF(ABS(Model!BH79-Scratch!BH79)&lt;1,1,0))</f>
        <v>1</v>
      </c>
      <c r="BI149" s="99">
        <f>IF(Model!BI79="",0,IF(ABS(Model!BI79-Scratch!BI79)&lt;1,1,0))</f>
        <v>1</v>
      </c>
      <c r="BJ149" s="99">
        <f>IF(Model!BJ79="",0,IF(ABS(Model!BJ79-Scratch!BJ79)&lt;1,1,0))</f>
        <v>1</v>
      </c>
      <c r="BK149" s="99">
        <f>IF(Model!BK79="",0,IF(ABS(Model!BK79-Scratch!BK79)&lt;1,1,0))</f>
        <v>1</v>
      </c>
      <c r="BL149" s="99">
        <f>IF(Model!BL79="",0,IF(ABS(Model!BL79-Scratch!BL79)&lt;1,1,0))</f>
        <v>1</v>
      </c>
      <c r="BM149" s="99">
        <f>IF(Model!BM79="",0,IF(ABS(Model!BM79-Scratch!BM79)&lt;1,1,0))</f>
        <v>1</v>
      </c>
      <c r="BN149" s="99">
        <f>IF(Model!BN79="",0,IF(ABS(Model!BN79-Scratch!BN79)&lt;1,1,0))</f>
        <v>1</v>
      </c>
      <c r="BO149" s="99">
        <f>IF(Model!BO79="",0,IF(ABS(Model!BO79-Scratch!BO79)&lt;1,1,0))</f>
        <v>1</v>
      </c>
      <c r="BP149" s="99">
        <f>IF(Model!BP79="",0,IF(ABS(Model!BP79-Scratch!BP79)&lt;1,1,0))</f>
        <v>1</v>
      </c>
      <c r="BQ149" s="99">
        <f>IF(Model!BQ79="",0,IF(ABS(Model!BQ79-Scratch!BQ79)&lt;1,1,0))</f>
        <v>1</v>
      </c>
      <c r="BR149" s="99">
        <f>IF(Model!BR79="",0,IF(ABS(Model!BR79-Scratch!BR79)&lt;1,1,0))</f>
        <v>1</v>
      </c>
      <c r="BS149" s="99">
        <f>IF(Model!BS79="",0,IF(ABS(Model!BS79-Scratch!BS79)&lt;1,1,0))</f>
        <v>1</v>
      </c>
      <c r="BT149" s="99">
        <f>IF(Model!BT79="",0,IF(ABS(Model!BT79-Scratch!BT79)&lt;1,1,0))</f>
        <v>1</v>
      </c>
      <c r="BU149" s="99">
        <f>IF(Model!BU79="",0,IF(ABS(Model!BU79-Scratch!BU79)&lt;1,1,0))</f>
        <v>1</v>
      </c>
      <c r="BV149" s="99">
        <f>IF(Model!BV79="",0,IF(ABS(Model!BV79-Scratch!BV79)&lt;1,1,0))</f>
        <v>1</v>
      </c>
      <c r="BW149" s="99">
        <f>IF(Model!BW79="",0,IF(ABS(Model!BW79-Scratch!BW79)&lt;1,1,0))</f>
        <v>1</v>
      </c>
      <c r="BX149" s="99">
        <f>IF(Model!BX79="",0,IF(ABS(Model!BX79-Scratch!BX79)&lt;1,1,0))</f>
        <v>1</v>
      </c>
      <c r="BY149" s="99">
        <f>IF(Model!BY79="",0,IF(ABS(Model!BY79-Scratch!BY79)&lt;1,1,0))</f>
        <v>1</v>
      </c>
      <c r="BZ149" s="99">
        <f>IF(Model!BZ79="",0,IF(ABS(Model!BZ79-Scratch!BZ79)&lt;1,1,0))</f>
        <v>1</v>
      </c>
      <c r="CA149" s="99">
        <f>IF(Model!CA79="",0,IF(ABS(Model!CA79-Scratch!CA79)&lt;1,1,0))</f>
        <v>1</v>
      </c>
      <c r="CB149" s="99">
        <f>IF(Model!CB79="",0,IF(ABS(Model!CB79-Scratch!CB79)&lt;1,1,0))</f>
        <v>1</v>
      </c>
      <c r="CC149" s="99">
        <f>IF(Model!CC79="",0,IF(ABS(Model!CC79-Scratch!CC79)&lt;1,1,0))</f>
        <v>1</v>
      </c>
      <c r="CD149" s="99">
        <f>IF(Model!CD79="",0,IF(ABS(Model!CD79-Scratch!CD79)&lt;1,1,0))</f>
        <v>1</v>
      </c>
      <c r="CE149" s="99">
        <f>IF(Model!CE79="",0,IF(ABS(Model!CE79-Scratch!CE79)&lt;1,1,0))</f>
        <v>1</v>
      </c>
      <c r="CF149" s="99">
        <f>IF(Model!CF79="",0,IF(ABS(Model!CF79-Scratch!CF79)&lt;1,1,0))</f>
        <v>1</v>
      </c>
      <c r="CG149" s="129" t="s">
        <v>591</v>
      </c>
      <c r="CH149" s="129" t="s">
        <v>591</v>
      </c>
      <c r="CI149" s="99">
        <f>IF(Model!CI79="",0,IF(ABS(Model!CI79-Scratch!CI79)&lt;1,1,0))</f>
        <v>1</v>
      </c>
      <c r="CJ149" s="99">
        <f>IF(Model!CJ79="",0,IF(ABS(Model!CJ79-Scratch!CJ79)&lt;1,1,0))</f>
        <v>1</v>
      </c>
      <c r="CK149" s="99">
        <f>IF(Model!CK79="",0,IF(ABS(Model!CK79-Scratch!CK79)&lt;1,1,0))</f>
        <v>1</v>
      </c>
      <c r="CL149" s="99">
        <f>IF(Model!CL79="",0,IF(ABS(Model!CL79-Scratch!CL79)&lt;1,1,0))</f>
        <v>1</v>
      </c>
      <c r="CM149" s="99">
        <f>IF(Model!CM79="",0,IF(ABS(Model!CM79-Scratch!CM79)&lt;1,1,0))</f>
        <v>1</v>
      </c>
      <c r="CN149" s="99">
        <f>IF(Model!CN79="",0,IF(ABS(Model!CN79-Scratch!CN79)&lt;1,1,0))</f>
        <v>1</v>
      </c>
      <c r="CO149" s="99">
        <f>IF(Model!CO79="",0,IF(ABS(Model!CO79-Scratch!CO79)&lt;1,1,0))</f>
        <v>1</v>
      </c>
      <c r="CP149" s="99">
        <f>IF(Model!CP79="",0,IF(ABS(Model!CP79-Scratch!CP79)&lt;1,1,0))</f>
        <v>1</v>
      </c>
      <c r="CQ149" s="99">
        <f>IF(Model!CQ79="",0,IF(ABS(Model!CQ79-Scratch!CQ79)&lt;1,1,0))</f>
        <v>1</v>
      </c>
      <c r="CR149" s="99">
        <f>IF(Model!CR79="",0,IF(ABS(Model!CR79-Scratch!CR79)&lt;1,1,0))</f>
        <v>1</v>
      </c>
      <c r="CS149" s="99">
        <f>IF(Model!CS79="",0,IF(ABS(Model!CS79-Scratch!CS79)&lt;1,1,0))</f>
        <v>1</v>
      </c>
      <c r="CT149" s="99">
        <f>IF(Model!CT79="",0,IF(ABS(Model!CT79-Scratch!CT79)&lt;1,1,0))</f>
        <v>1</v>
      </c>
      <c r="CU149" s="99">
        <f>IF(Model!CU79="",0,IF(ABS(Model!CU79-Scratch!CU79)&lt;1,1,0))</f>
        <v>1</v>
      </c>
      <c r="CV149" s="99">
        <f>IF(Model!CV79="",0,IF(ABS(Model!CV79-Scratch!CV79)&lt;1,1,0))</f>
        <v>1</v>
      </c>
      <c r="CW149" s="99">
        <f>IF(Model!CW79="",0,IF(ABS(Model!CW79-Scratch!CW79)&lt;1,1,0))</f>
        <v>1</v>
      </c>
      <c r="CX149" s="99">
        <f>IF(Model!CX79="",0,IF(ABS(Model!CX79-Scratch!CX79)&lt;1,1,0))</f>
        <v>1</v>
      </c>
      <c r="CY149" s="99">
        <f>IF(Model!CY79="",0,IF(ABS(Model!CY79-Scratch!CY79)&lt;1,1,0))</f>
        <v>1</v>
      </c>
      <c r="CZ149" s="99">
        <f>IF(Model!CZ79="",0,IF(ABS(Model!CZ79-Scratch!CZ79)&lt;1,1,0))</f>
        <v>1</v>
      </c>
      <c r="DA149" s="99">
        <f>IF(Model!DA79="",0,IF(ABS(Model!DA79-Scratch!DA79)&lt;1,1,0))</f>
        <v>1</v>
      </c>
      <c r="DB149" s="99">
        <f>IF(Model!DB79="",0,IF(ABS(Model!DB79-Scratch!DB79)&lt;1,1,0))</f>
        <v>1</v>
      </c>
      <c r="DC149" s="99">
        <f>IF(Model!DC79="",0,IF(ABS(Model!DC79-Scratch!DC79)&lt;1,1,0))</f>
        <v>1</v>
      </c>
      <c r="DD149" s="99">
        <f>IF(Model!DD79="",0,IF(ABS(Model!DD79-Scratch!DD79)&lt;1,1,0))</f>
        <v>1</v>
      </c>
      <c r="DE149" s="99">
        <f>IF(Model!DE79="",0,IF(ABS(Model!DE79-Scratch!DE79)&lt;1,1,0))</f>
        <v>1</v>
      </c>
      <c r="DF149" s="99">
        <f>IF(Model!DF79="",0,IF(ABS(Model!DF79-Scratch!DF79)&lt;1,1,0))</f>
        <v>1</v>
      </c>
      <c r="DG149" s="99">
        <f>IF(Model!DG79="",0,IF(ABS(Model!DG79-Scratch!DG79)&lt;1,1,0))</f>
        <v>1</v>
      </c>
      <c r="DH149" s="129" t="s">
        <v>591</v>
      </c>
      <c r="DI149" s="129" t="s">
        <v>591</v>
      </c>
      <c r="DJ149" s="99">
        <f>IF(Model!DJ79="",0,IF(ABS(Model!DJ79-Scratch!DJ79)&lt;1,1,0))</f>
        <v>1</v>
      </c>
      <c r="DK149" s="99">
        <f>IF(Model!DK79="",0,IF(ABS(Model!DK79-Scratch!DK79)&lt;1,1,0))</f>
        <v>1</v>
      </c>
      <c r="DL149" s="99">
        <f>IF(Model!DL79="",0,IF(ABS(Model!DL79-Scratch!DL79)&lt;1,1,0))</f>
        <v>1</v>
      </c>
      <c r="DM149" s="99">
        <f>IF(Model!DM79="",0,IF(ABS(Model!DM79-Scratch!DM79)&lt;1,1,0))</f>
        <v>1</v>
      </c>
      <c r="DN149" s="99">
        <f>IF(Model!DN79="",0,IF(ABS(Model!DN79-Scratch!DN79)&lt;1,1,0))</f>
        <v>1</v>
      </c>
      <c r="DO149" s="99">
        <f>IF(Model!DO79="",0,IF(ABS(Model!DO79-Scratch!DO79)&lt;1,1,0))</f>
        <v>1</v>
      </c>
      <c r="DP149" s="99">
        <f>IF(Model!DP79="",0,IF(ABS(Model!DP79-Scratch!DP79)&lt;1,1,0))</f>
        <v>1</v>
      </c>
      <c r="DQ149" s="99">
        <f>IF(Model!DQ79="",0,IF(ABS(Model!DQ79-Scratch!DQ79)&lt;1,1,0))</f>
        <v>1</v>
      </c>
      <c r="DR149" s="99">
        <f>IF(Model!DR79="",0,IF(ABS(Model!DR79-Scratch!DR79)&lt;1,1,0))</f>
        <v>1</v>
      </c>
      <c r="DS149" s="99">
        <f>IF(Model!DS79="",0,IF(ABS(Model!DS79-Scratch!DS79)&lt;1,1,0))</f>
        <v>1</v>
      </c>
      <c r="DT149" s="99">
        <f>IF(Model!DT79="",0,IF(ABS(Model!DT79-Scratch!DT79)&lt;1,1,0))</f>
        <v>1</v>
      </c>
      <c r="DU149" s="99">
        <f>IF(Model!DU79="",0,IF(ABS(Model!DU79-Scratch!DU79)&lt;1,1,0))</f>
        <v>1</v>
      </c>
      <c r="DV149" s="99">
        <f>IF(Model!DV79="",0,IF(ABS(Model!DV79-Scratch!DV79)&lt;1,1,0))</f>
        <v>1</v>
      </c>
      <c r="DW149" s="99">
        <f>IF(Model!DW79="",0,IF(ABS(Model!DW79-Scratch!DW79)&lt;1,1,0))</f>
        <v>1</v>
      </c>
      <c r="DX149" s="99">
        <f>IF(Model!DX79="",0,IF(ABS(Model!DX79-Scratch!DX79)&lt;1,1,0))</f>
        <v>1</v>
      </c>
      <c r="DY149" s="99">
        <f>IF(Model!DY79="",0,IF(ABS(Model!DY79-Scratch!DY79)&lt;1,1,0))</f>
        <v>1</v>
      </c>
      <c r="DZ149" s="99">
        <f>IF(Model!DZ79="",0,IF(ABS(Model!DZ79-Scratch!DZ79)&lt;1,1,0))</f>
        <v>1</v>
      </c>
      <c r="EA149" s="99">
        <f>IF(Model!EA79="",0,IF(ABS(Model!EA79-Scratch!EA79)&lt;1,1,0))</f>
        <v>1</v>
      </c>
      <c r="EB149" s="99">
        <f>IF(Model!EB79="",0,IF(ABS(Model!EB79-Scratch!EB79)&lt;1,1,0))</f>
        <v>1</v>
      </c>
      <c r="EC149" s="99">
        <f>IF(Model!EC79="",0,IF(ABS(Model!EC79-Scratch!EC79)&lt;1,1,0))</f>
        <v>1</v>
      </c>
      <c r="ED149" s="99">
        <f>IF(Model!ED79="",0,IF(ABS(Model!ED79-Scratch!ED79)&lt;1,1,0))</f>
        <v>1</v>
      </c>
      <c r="EE149" s="99">
        <f>IF(Model!EE79="",0,IF(ABS(Model!EE79-Scratch!EE79)&lt;1,1,0))</f>
        <v>1</v>
      </c>
      <c r="EF149" s="99">
        <f>IF(Model!EF79="",0,IF(ABS(Model!EF79-Scratch!EF79)&lt;1,1,0))</f>
        <v>1</v>
      </c>
      <c r="EG149" s="99">
        <f>IF(Model!EG79="",0,IF(ABS(Model!EG79-Scratch!EG79)&lt;1,1,0))</f>
        <v>1</v>
      </c>
      <c r="EH149" s="99">
        <f>IF(Model!EH79="",0,IF(ABS(Model!EH79-Scratch!EH79)&lt;1,1,0))</f>
        <v>1</v>
      </c>
      <c r="EI149" s="129" t="s">
        <v>591</v>
      </c>
      <c r="EJ149" s="129" t="s">
        <v>591</v>
      </c>
      <c r="EK149" s="99"/>
      <c r="EL149" s="99"/>
      <c r="EM149" s="99"/>
      <c r="EN149" s="99"/>
      <c r="EO149" s="99"/>
      <c r="EP149" s="99"/>
      <c r="EQ149" s="99"/>
      <c r="ER149" s="99"/>
      <c r="ES149" s="99"/>
      <c r="ET149" s="99"/>
      <c r="EU149" s="99"/>
      <c r="EV149" s="99"/>
      <c r="EW149" s="99"/>
      <c r="EX149" s="99"/>
      <c r="EY149" s="99"/>
      <c r="EZ149" s="99"/>
      <c r="FA149" s="99"/>
      <c r="FB149" s="99"/>
      <c r="FC149" s="99"/>
      <c r="FD149" s="99"/>
      <c r="FE149" s="99"/>
      <c r="FF149" s="99"/>
      <c r="FG149" s="99"/>
      <c r="FH149" s="99"/>
      <c r="FI149" s="99"/>
    </row>
    <row r="150" spans="2:165">
      <c r="B150" s="99">
        <f>IF(Model!B80="",0,IF(ABS(Model!B80-Scratch!B80)&lt;1,1,0))</f>
        <v>1</v>
      </c>
      <c r="C150" s="99">
        <f ca="1">IF(Model!C80="",0,IF(ABS(Model!C80-Scratch!C80)&lt;1,1,0))</f>
        <v>1</v>
      </c>
      <c r="D150" s="129" t="s">
        <v>591</v>
      </c>
      <c r="E150" s="99">
        <f>IF(Model!E80="",0,IF(ABS(Model!E80-Scratch!E80)&lt;1,1,0))</f>
        <v>1</v>
      </c>
      <c r="F150" s="99">
        <f>IF(Model!F80="",0,IF(ABS(Model!F80-Scratch!F80)&lt;1,1,0))</f>
        <v>1</v>
      </c>
      <c r="G150" s="99">
        <f>IF(Model!G80="",0,IF(ABS(Model!G80-Scratch!G80)&lt;1,1,0))</f>
        <v>1</v>
      </c>
      <c r="H150" s="99">
        <f>IF(Model!H80="",0,IF(ABS(Model!H80-Scratch!H80)&lt;1,1,0))</f>
        <v>1</v>
      </c>
      <c r="I150" s="99">
        <f>IF(Model!I80=Scratch!I80,1,0)</f>
        <v>1</v>
      </c>
      <c r="J150" s="129" t="s">
        <v>591</v>
      </c>
      <c r="K150" s="99">
        <f>IF(Model!K80="",0,IF(ABS(Model!K80-Scratch!K80)&lt;1,1,0))</f>
        <v>1</v>
      </c>
      <c r="L150" s="99">
        <f>IF(Model!L80=Scratch!L80,1,0)</f>
        <v>1</v>
      </c>
      <c r="M150" s="99">
        <f>IFERROR(IF(Model!M80=Scratch!M80,1,0),0)</f>
        <v>1</v>
      </c>
      <c r="N150" s="99">
        <f>IFERROR(IF(Model!N80=Scratch!N80,1,0),0)</f>
        <v>1</v>
      </c>
      <c r="O150" s="99">
        <f>IFERROR(IF(Model!O80=Scratch!O80,1,0),0)</f>
        <v>1</v>
      </c>
      <c r="P150" s="99">
        <f>IFERROR(IF(Model!P80=Scratch!P80,1,0),0)</f>
        <v>1</v>
      </c>
      <c r="Q150" s="129" t="s">
        <v>591</v>
      </c>
      <c r="R150" s="99">
        <f>IF(Model!R80="",0,IF(ABS(Model!R80-Scratch!R80)&lt;1,1,0))</f>
        <v>1</v>
      </c>
      <c r="S150" s="99">
        <f>IF(Model!S80="",0,IF(ABS(Model!S80-Scratch!S80)&lt;1,1,0))</f>
        <v>1</v>
      </c>
      <c r="T150" s="99">
        <f>IF(Model!T80="",0,IF(ABS(Model!T80-Scratch!T80)&lt;1,1,0))</f>
        <v>1</v>
      </c>
      <c r="U150" s="99">
        <f>IF(Model!U80="",0,IF(ABS(Model!U80-Scratch!U80)&lt;1,1,0))</f>
        <v>1</v>
      </c>
      <c r="V150" s="99">
        <f>IF(Model!V80="",0,IF(ABS(Model!V80-Scratch!V80)&lt;1,1,0))</f>
        <v>1</v>
      </c>
      <c r="W150" s="129" t="s">
        <v>591</v>
      </c>
      <c r="X150" s="99">
        <f>IF(Model!X80="",0,IF(ABS(Model!X80-Scratch!X80)&lt;1,1,0))</f>
        <v>1</v>
      </c>
      <c r="Y150" s="99">
        <f>IF(Model!Y80="",0,IF(ABS(Model!Y80-Scratch!Y80)&lt;1,1,0))</f>
        <v>1</v>
      </c>
      <c r="Z150" s="99">
        <f>IF(Model!Z80="",0,IF(ABS(Model!Z80-Scratch!Z80)&lt;1,1,0))</f>
        <v>1</v>
      </c>
      <c r="AA150" s="99">
        <f>IF(Model!AA80="",0,IF(ABS(Model!AA80-Scratch!AA80)&lt;1,1,0))</f>
        <v>1</v>
      </c>
      <c r="AB150" s="99">
        <f>IF(Model!AB80="",0,IF(ABS(Model!AB80-Scratch!AB80)&lt;1,1,0))</f>
        <v>1</v>
      </c>
      <c r="AC150" s="129" t="s">
        <v>591</v>
      </c>
      <c r="AD150" s="129" t="s">
        <v>591</v>
      </c>
      <c r="AE150" s="99">
        <f>IF(Model!AE80="",0,IF(ABS(Model!AE80-Scratch!AE80)&lt;1,1,0))</f>
        <v>1</v>
      </c>
      <c r="AF150" s="99">
        <f>IF(Model!AF80="",0,IF(ABS(Model!AF80-Scratch!AF80)&lt;1,1,0))</f>
        <v>1</v>
      </c>
      <c r="AG150" s="99">
        <f>IF(Model!AG80="",0,IF(ABS(Model!AG80-Scratch!AG80)&lt;1,1,0))</f>
        <v>1</v>
      </c>
      <c r="AH150" s="99">
        <f>IF(Model!AH80="",0,IF(ABS(Model!AH80-Scratch!AH80)&lt;1,1,0))</f>
        <v>1</v>
      </c>
      <c r="AI150" s="99">
        <f>IF(Model!AI80="",0,IF(ABS(Model!AI80-Scratch!AI80)&lt;1,1,0))</f>
        <v>1</v>
      </c>
      <c r="AJ150" s="99">
        <f>IF(Model!AJ80="",0,IF(ABS(Model!AJ80-Scratch!AJ80)&lt;1,1,0))</f>
        <v>1</v>
      </c>
      <c r="AK150" s="99">
        <f>IF(Model!AK80="",0,IF(ABS(Model!AK80-Scratch!AK80)&lt;1,1,0))</f>
        <v>1</v>
      </c>
      <c r="AL150" s="99">
        <f>IF(Model!AL80="",0,IF(ABS(Model!AL80-Scratch!AL80)&lt;1,1,0))</f>
        <v>1</v>
      </c>
      <c r="AM150" s="99">
        <f>IF(Model!AM80="",0,IF(ABS(Model!AM80-Scratch!AM80)&lt;1,1,0))</f>
        <v>1</v>
      </c>
      <c r="AN150" s="99">
        <f>IF(Model!AN80="",0,IF(ABS(Model!AN80-Scratch!AN80)&lt;1,1,0))</f>
        <v>1</v>
      </c>
      <c r="AO150" s="99">
        <f>IF(Model!AO80="",0,IF(ABS(Model!AO80-Scratch!AO80)&lt;1,1,0))</f>
        <v>1</v>
      </c>
      <c r="AP150" s="99">
        <f>IF(Model!AP80="",0,IF(ABS(Model!AP80-Scratch!AP80)&lt;1,1,0))</f>
        <v>1</v>
      </c>
      <c r="AQ150" s="99">
        <f>IF(Model!AQ80="",0,IF(ABS(Model!AQ80-Scratch!AQ80)&lt;1,1,0))</f>
        <v>1</v>
      </c>
      <c r="AR150" s="99">
        <f>IF(Model!AR80="",0,IF(ABS(Model!AR80-Scratch!AR80)&lt;1,1,0))</f>
        <v>1</v>
      </c>
      <c r="AS150" s="99">
        <f>IF(Model!AS80="",0,IF(ABS(Model!AS80-Scratch!AS80)&lt;1,1,0))</f>
        <v>1</v>
      </c>
      <c r="AT150" s="99">
        <f>IF(Model!AT80="",0,IF(ABS(Model!AT80-Scratch!AT80)&lt;1,1,0))</f>
        <v>1</v>
      </c>
      <c r="AU150" s="99">
        <f>IF(Model!AU80="",0,IF(ABS(Model!AU80-Scratch!AU80)&lt;1,1,0))</f>
        <v>1</v>
      </c>
      <c r="AV150" s="99">
        <f>IF(Model!AV80="",0,IF(ABS(Model!AV80-Scratch!AV80)&lt;1,1,0))</f>
        <v>1</v>
      </c>
      <c r="AW150" s="99">
        <f>IF(Model!AW80="",0,IF(ABS(Model!AW80-Scratch!AW80)&lt;1,1,0))</f>
        <v>1</v>
      </c>
      <c r="AX150" s="99">
        <f>IF(Model!AX80="",0,IF(ABS(Model!AX80-Scratch!AX80)&lt;1,1,0))</f>
        <v>1</v>
      </c>
      <c r="AY150" s="99">
        <f>IF(Model!AY80="",0,IF(ABS(Model!AY80-Scratch!AY80)&lt;1,1,0))</f>
        <v>1</v>
      </c>
      <c r="AZ150" s="99">
        <f>IF(Model!AZ80="",0,IF(ABS(Model!AZ80-Scratch!AZ80)&lt;1,1,0))</f>
        <v>1</v>
      </c>
      <c r="BA150" s="99">
        <f>IF(Model!BA80="",0,IF(ABS(Model!BA80-Scratch!BA80)&lt;1,1,0))</f>
        <v>1</v>
      </c>
      <c r="BB150" s="99">
        <f>IF(Model!BB80="",0,IF(ABS(Model!BB80-Scratch!BB80)&lt;1,1,0))</f>
        <v>1</v>
      </c>
      <c r="BC150" s="99">
        <f>IF(Model!BC80="",0,IF(ABS(Model!BC80-Scratch!BC80)&lt;1,1,0))</f>
        <v>1</v>
      </c>
      <c r="BD150" s="99">
        <f>IF(Model!BD80="",0,IF(ABS(Model!BD80-Scratch!BD80)&lt;1,1,0))</f>
        <v>0</v>
      </c>
      <c r="BE150" s="99">
        <f>IF(Model!BE80="",0,IF(ABS(Model!BE80-Scratch!BE80)&lt;1,1,0))</f>
        <v>1</v>
      </c>
      <c r="BF150" s="129" t="s">
        <v>591</v>
      </c>
      <c r="BG150" s="129" t="s">
        <v>591</v>
      </c>
      <c r="BH150" s="99">
        <f>IF(Model!BH80="",0,IF(ABS(Model!BH80-Scratch!BH80)&lt;1,1,0))</f>
        <v>1</v>
      </c>
      <c r="BI150" s="99">
        <f>IF(Model!BI80="",0,IF(ABS(Model!BI80-Scratch!BI80)&lt;1,1,0))</f>
        <v>1</v>
      </c>
      <c r="BJ150" s="99">
        <f>IF(Model!BJ80="",0,IF(ABS(Model!BJ80-Scratch!BJ80)&lt;1,1,0))</f>
        <v>1</v>
      </c>
      <c r="BK150" s="99">
        <f>IF(Model!BK80="",0,IF(ABS(Model!BK80-Scratch!BK80)&lt;1,1,0))</f>
        <v>1</v>
      </c>
      <c r="BL150" s="99">
        <f>IF(Model!BL80="",0,IF(ABS(Model!BL80-Scratch!BL80)&lt;1,1,0))</f>
        <v>1</v>
      </c>
      <c r="BM150" s="99">
        <f>IF(Model!BM80="",0,IF(ABS(Model!BM80-Scratch!BM80)&lt;1,1,0))</f>
        <v>1</v>
      </c>
      <c r="BN150" s="99">
        <f>IF(Model!BN80="",0,IF(ABS(Model!BN80-Scratch!BN80)&lt;1,1,0))</f>
        <v>1</v>
      </c>
      <c r="BO150" s="99">
        <f>IF(Model!BO80="",0,IF(ABS(Model!BO80-Scratch!BO80)&lt;1,1,0))</f>
        <v>1</v>
      </c>
      <c r="BP150" s="99">
        <f>IF(Model!BP80="",0,IF(ABS(Model!BP80-Scratch!BP80)&lt;1,1,0))</f>
        <v>1</v>
      </c>
      <c r="BQ150" s="99">
        <f>IF(Model!BQ80="",0,IF(ABS(Model!BQ80-Scratch!BQ80)&lt;1,1,0))</f>
        <v>1</v>
      </c>
      <c r="BR150" s="99">
        <f>IF(Model!BR80="",0,IF(ABS(Model!BR80-Scratch!BR80)&lt;1,1,0))</f>
        <v>1</v>
      </c>
      <c r="BS150" s="99">
        <f>IF(Model!BS80="",0,IF(ABS(Model!BS80-Scratch!BS80)&lt;1,1,0))</f>
        <v>1</v>
      </c>
      <c r="BT150" s="99">
        <f>IF(Model!BT80="",0,IF(ABS(Model!BT80-Scratch!BT80)&lt;1,1,0))</f>
        <v>1</v>
      </c>
      <c r="BU150" s="99">
        <f>IF(Model!BU80="",0,IF(ABS(Model!BU80-Scratch!BU80)&lt;1,1,0))</f>
        <v>1</v>
      </c>
      <c r="BV150" s="99">
        <f>IF(Model!BV80="",0,IF(ABS(Model!BV80-Scratch!BV80)&lt;1,1,0))</f>
        <v>1</v>
      </c>
      <c r="BW150" s="99">
        <f>IF(Model!BW80="",0,IF(ABS(Model!BW80-Scratch!BW80)&lt;1,1,0))</f>
        <v>1</v>
      </c>
      <c r="BX150" s="99">
        <f>IF(Model!BX80="",0,IF(ABS(Model!BX80-Scratch!BX80)&lt;1,1,0))</f>
        <v>1</v>
      </c>
      <c r="BY150" s="99">
        <f>IF(Model!BY80="",0,IF(ABS(Model!BY80-Scratch!BY80)&lt;1,1,0))</f>
        <v>1</v>
      </c>
      <c r="BZ150" s="99">
        <f>IF(Model!BZ80="",0,IF(ABS(Model!BZ80-Scratch!BZ80)&lt;1,1,0))</f>
        <v>1</v>
      </c>
      <c r="CA150" s="99">
        <f>IF(Model!CA80="",0,IF(ABS(Model!CA80-Scratch!CA80)&lt;1,1,0))</f>
        <v>1</v>
      </c>
      <c r="CB150" s="99">
        <f>IF(Model!CB80="",0,IF(ABS(Model!CB80-Scratch!CB80)&lt;1,1,0))</f>
        <v>1</v>
      </c>
      <c r="CC150" s="99">
        <f>IF(Model!CC80="",0,IF(ABS(Model!CC80-Scratch!CC80)&lt;1,1,0))</f>
        <v>1</v>
      </c>
      <c r="CD150" s="99">
        <f>IF(Model!CD80="",0,IF(ABS(Model!CD80-Scratch!CD80)&lt;1,1,0))</f>
        <v>1</v>
      </c>
      <c r="CE150" s="99">
        <f>IF(Model!CE80="",0,IF(ABS(Model!CE80-Scratch!CE80)&lt;1,1,0))</f>
        <v>1</v>
      </c>
      <c r="CF150" s="99">
        <f>IF(Model!CF80="",0,IF(ABS(Model!CF80-Scratch!CF80)&lt;1,1,0))</f>
        <v>1</v>
      </c>
      <c r="CG150" s="129" t="s">
        <v>591</v>
      </c>
      <c r="CH150" s="129" t="s">
        <v>591</v>
      </c>
      <c r="CI150" s="99">
        <f>IF(Model!CI80="",0,IF(ABS(Model!CI80-Scratch!CI80)&lt;1,1,0))</f>
        <v>1</v>
      </c>
      <c r="CJ150" s="99">
        <f>IF(Model!CJ80="",0,IF(ABS(Model!CJ80-Scratch!CJ80)&lt;1,1,0))</f>
        <v>1</v>
      </c>
      <c r="CK150" s="99">
        <f>IF(Model!CK80="",0,IF(ABS(Model!CK80-Scratch!CK80)&lt;1,1,0))</f>
        <v>1</v>
      </c>
      <c r="CL150" s="99">
        <f>IF(Model!CL80="",0,IF(ABS(Model!CL80-Scratch!CL80)&lt;1,1,0))</f>
        <v>1</v>
      </c>
      <c r="CM150" s="99">
        <f>IF(Model!CM80="",0,IF(ABS(Model!CM80-Scratch!CM80)&lt;1,1,0))</f>
        <v>1</v>
      </c>
      <c r="CN150" s="99">
        <f>IF(Model!CN80="",0,IF(ABS(Model!CN80-Scratch!CN80)&lt;1,1,0))</f>
        <v>1</v>
      </c>
      <c r="CO150" s="99">
        <f>IF(Model!CO80="",0,IF(ABS(Model!CO80-Scratch!CO80)&lt;1,1,0))</f>
        <v>1</v>
      </c>
      <c r="CP150" s="99">
        <f>IF(Model!CP80="",0,IF(ABS(Model!CP80-Scratch!CP80)&lt;1,1,0))</f>
        <v>1</v>
      </c>
      <c r="CQ150" s="99">
        <f>IF(Model!CQ80="",0,IF(ABS(Model!CQ80-Scratch!CQ80)&lt;1,1,0))</f>
        <v>1</v>
      </c>
      <c r="CR150" s="99">
        <f>IF(Model!CR80="",0,IF(ABS(Model!CR80-Scratch!CR80)&lt;1,1,0))</f>
        <v>1</v>
      </c>
      <c r="CS150" s="99">
        <f>IF(Model!CS80="",0,IF(ABS(Model!CS80-Scratch!CS80)&lt;1,1,0))</f>
        <v>1</v>
      </c>
      <c r="CT150" s="99">
        <f>IF(Model!CT80="",0,IF(ABS(Model!CT80-Scratch!CT80)&lt;1,1,0))</f>
        <v>1</v>
      </c>
      <c r="CU150" s="99">
        <f>IF(Model!CU80="",0,IF(ABS(Model!CU80-Scratch!CU80)&lt;1,1,0))</f>
        <v>1</v>
      </c>
      <c r="CV150" s="99">
        <f>IF(Model!CV80="",0,IF(ABS(Model!CV80-Scratch!CV80)&lt;1,1,0))</f>
        <v>1</v>
      </c>
      <c r="CW150" s="99">
        <f>IF(Model!CW80="",0,IF(ABS(Model!CW80-Scratch!CW80)&lt;1,1,0))</f>
        <v>1</v>
      </c>
      <c r="CX150" s="99">
        <f>IF(Model!CX80="",0,IF(ABS(Model!CX80-Scratch!CX80)&lt;1,1,0))</f>
        <v>1</v>
      </c>
      <c r="CY150" s="99">
        <f>IF(Model!CY80="",0,IF(ABS(Model!CY80-Scratch!CY80)&lt;1,1,0))</f>
        <v>1</v>
      </c>
      <c r="CZ150" s="99">
        <f>IF(Model!CZ80="",0,IF(ABS(Model!CZ80-Scratch!CZ80)&lt;1,1,0))</f>
        <v>1</v>
      </c>
      <c r="DA150" s="99">
        <f>IF(Model!DA80="",0,IF(ABS(Model!DA80-Scratch!DA80)&lt;1,1,0))</f>
        <v>1</v>
      </c>
      <c r="DB150" s="99">
        <f>IF(Model!DB80="",0,IF(ABS(Model!DB80-Scratch!DB80)&lt;1,1,0))</f>
        <v>1</v>
      </c>
      <c r="DC150" s="99">
        <f>IF(Model!DC80="",0,IF(ABS(Model!DC80-Scratch!DC80)&lt;1,1,0))</f>
        <v>1</v>
      </c>
      <c r="DD150" s="99">
        <f>IF(Model!DD80="",0,IF(ABS(Model!DD80-Scratch!DD80)&lt;1,1,0))</f>
        <v>1</v>
      </c>
      <c r="DE150" s="99">
        <f>IF(Model!DE80="",0,IF(ABS(Model!DE80-Scratch!DE80)&lt;1,1,0))</f>
        <v>1</v>
      </c>
      <c r="DF150" s="99">
        <f>IF(Model!DF80="",0,IF(ABS(Model!DF80-Scratch!DF80)&lt;1,1,0))</f>
        <v>1</v>
      </c>
      <c r="DG150" s="99">
        <f>IF(Model!DG80="",0,IF(ABS(Model!DG80-Scratch!DG80)&lt;1,1,0))</f>
        <v>1</v>
      </c>
      <c r="DH150" s="129" t="s">
        <v>591</v>
      </c>
      <c r="DI150" s="129" t="s">
        <v>591</v>
      </c>
      <c r="DJ150" s="99">
        <f>IF(Model!DJ80="",0,IF(ABS(Model!DJ80-Scratch!DJ80)&lt;1,1,0))</f>
        <v>1</v>
      </c>
      <c r="DK150" s="99">
        <f>IF(Model!DK80="",0,IF(ABS(Model!DK80-Scratch!DK80)&lt;1,1,0))</f>
        <v>1</v>
      </c>
      <c r="DL150" s="99">
        <f>IF(Model!DL80="",0,IF(ABS(Model!DL80-Scratch!DL80)&lt;1,1,0))</f>
        <v>1</v>
      </c>
      <c r="DM150" s="99">
        <f>IF(Model!DM80="",0,IF(ABS(Model!DM80-Scratch!DM80)&lt;1,1,0))</f>
        <v>1</v>
      </c>
      <c r="DN150" s="99">
        <f>IF(Model!DN80="",0,IF(ABS(Model!DN80-Scratch!DN80)&lt;1,1,0))</f>
        <v>1</v>
      </c>
      <c r="DO150" s="99">
        <f>IF(Model!DO80="",0,IF(ABS(Model!DO80-Scratch!DO80)&lt;1,1,0))</f>
        <v>1</v>
      </c>
      <c r="DP150" s="99">
        <f>IF(Model!DP80="",0,IF(ABS(Model!DP80-Scratch!DP80)&lt;1,1,0))</f>
        <v>1</v>
      </c>
      <c r="DQ150" s="99">
        <f>IF(Model!DQ80="",0,IF(ABS(Model!DQ80-Scratch!DQ80)&lt;1,1,0))</f>
        <v>1</v>
      </c>
      <c r="DR150" s="99">
        <f>IF(Model!DR80="",0,IF(ABS(Model!DR80-Scratch!DR80)&lt;1,1,0))</f>
        <v>1</v>
      </c>
      <c r="DS150" s="99">
        <f>IF(Model!DS80="",0,IF(ABS(Model!DS80-Scratch!DS80)&lt;1,1,0))</f>
        <v>1</v>
      </c>
      <c r="DT150" s="99">
        <f>IF(Model!DT80="",0,IF(ABS(Model!DT80-Scratch!DT80)&lt;1,1,0))</f>
        <v>1</v>
      </c>
      <c r="DU150" s="99">
        <f>IF(Model!DU80="",0,IF(ABS(Model!DU80-Scratch!DU80)&lt;1,1,0))</f>
        <v>1</v>
      </c>
      <c r="DV150" s="99">
        <f>IF(Model!DV80="",0,IF(ABS(Model!DV80-Scratch!DV80)&lt;1,1,0))</f>
        <v>1</v>
      </c>
      <c r="DW150" s="99">
        <f>IF(Model!DW80="",0,IF(ABS(Model!DW80-Scratch!DW80)&lt;1,1,0))</f>
        <v>1</v>
      </c>
      <c r="DX150" s="99">
        <f>IF(Model!DX80="",0,IF(ABS(Model!DX80-Scratch!DX80)&lt;1,1,0))</f>
        <v>1</v>
      </c>
      <c r="DY150" s="99">
        <f>IF(Model!DY80="",0,IF(ABS(Model!DY80-Scratch!DY80)&lt;1,1,0))</f>
        <v>1</v>
      </c>
      <c r="DZ150" s="99">
        <f>IF(Model!DZ80="",0,IF(ABS(Model!DZ80-Scratch!DZ80)&lt;1,1,0))</f>
        <v>1</v>
      </c>
      <c r="EA150" s="99">
        <f>IF(Model!EA80="",0,IF(ABS(Model!EA80-Scratch!EA80)&lt;1,1,0))</f>
        <v>1</v>
      </c>
      <c r="EB150" s="99">
        <f>IF(Model!EB80="",0,IF(ABS(Model!EB80-Scratch!EB80)&lt;1,1,0))</f>
        <v>1</v>
      </c>
      <c r="EC150" s="99">
        <f>IF(Model!EC80="",0,IF(ABS(Model!EC80-Scratch!EC80)&lt;1,1,0))</f>
        <v>1</v>
      </c>
      <c r="ED150" s="99">
        <f>IF(Model!ED80="",0,IF(ABS(Model!ED80-Scratch!ED80)&lt;1,1,0))</f>
        <v>1</v>
      </c>
      <c r="EE150" s="99">
        <f>IF(Model!EE80="",0,IF(ABS(Model!EE80-Scratch!EE80)&lt;1,1,0))</f>
        <v>1</v>
      </c>
      <c r="EF150" s="99">
        <f>IF(Model!EF80="",0,IF(ABS(Model!EF80-Scratch!EF80)&lt;1,1,0))</f>
        <v>1</v>
      </c>
      <c r="EG150" s="99">
        <f>IF(Model!EG80="",0,IF(ABS(Model!EG80-Scratch!EG80)&lt;1,1,0))</f>
        <v>1</v>
      </c>
      <c r="EH150" s="99">
        <f>IF(Model!EH80="",0,IF(ABS(Model!EH80-Scratch!EH80)&lt;1,1,0))</f>
        <v>1</v>
      </c>
      <c r="EI150" s="129" t="s">
        <v>591</v>
      </c>
      <c r="EJ150" s="129" t="s">
        <v>591</v>
      </c>
      <c r="EK150" s="99"/>
      <c r="EL150" s="99"/>
      <c r="EM150" s="99"/>
      <c r="EN150" s="99"/>
      <c r="EO150" s="99"/>
      <c r="EP150" s="99"/>
      <c r="EQ150" s="99"/>
      <c r="ER150" s="99"/>
      <c r="ES150" s="99"/>
      <c r="ET150" s="99"/>
      <c r="EU150" s="99"/>
      <c r="EV150" s="99"/>
      <c r="EW150" s="99"/>
      <c r="EX150" s="99"/>
      <c r="EY150" s="99"/>
      <c r="EZ150" s="99"/>
      <c r="FA150" s="99"/>
      <c r="FB150" s="99"/>
      <c r="FC150" s="99"/>
      <c r="FD150" s="99"/>
      <c r="FE150" s="99"/>
      <c r="FF150" s="99"/>
      <c r="FG150" s="99"/>
      <c r="FH150" s="99"/>
      <c r="FI150" s="99"/>
    </row>
    <row r="151" spans="2:165">
      <c r="B151" s="99">
        <f>IF(Model!B81="",0,IF(ABS(Model!B81-Scratch!B81)&lt;1,1,0))</f>
        <v>1</v>
      </c>
      <c r="C151" s="99">
        <f ca="1">IF(Model!C81="",0,IF(ABS(Model!C81-Scratch!C81)&lt;1,1,0))</f>
        <v>1</v>
      </c>
      <c r="D151" s="129" t="s">
        <v>591</v>
      </c>
      <c r="E151" s="99">
        <f>IF(Model!E81="",0,IF(ABS(Model!E81-Scratch!E81)&lt;1,1,0))</f>
        <v>1</v>
      </c>
      <c r="F151" s="99">
        <f>IF(Model!F81="",0,IF(ABS(Model!F81-Scratch!F81)&lt;1,1,0))</f>
        <v>1</v>
      </c>
      <c r="G151" s="99">
        <f>IF(Model!G81="",0,IF(ABS(Model!G81-Scratch!G81)&lt;1,1,0))</f>
        <v>1</v>
      </c>
      <c r="H151" s="99">
        <f>IF(Model!H81="",0,IF(ABS(Model!H81-Scratch!H81)&lt;1,1,0))</f>
        <v>1</v>
      </c>
      <c r="I151" s="99">
        <f>IF(Model!I81=Scratch!I81,1,0)</f>
        <v>1</v>
      </c>
      <c r="J151" s="129" t="s">
        <v>591</v>
      </c>
      <c r="K151" s="99">
        <f>IF(Model!K81="",0,IF(ABS(Model!K81-Scratch!K81)&lt;1,1,0))</f>
        <v>1</v>
      </c>
      <c r="L151" s="99">
        <f>IF(Model!L81=Scratch!L81,1,0)</f>
        <v>1</v>
      </c>
      <c r="M151" s="99">
        <f>IFERROR(IF(Model!M81=Scratch!M81,1,0),0)</f>
        <v>1</v>
      </c>
      <c r="N151" s="99">
        <f>IFERROR(IF(Model!N81=Scratch!N81,1,0),0)</f>
        <v>1</v>
      </c>
      <c r="O151" s="99">
        <f>IFERROR(IF(Model!O81=Scratch!O81,1,0),0)</f>
        <v>1</v>
      </c>
      <c r="P151" s="99">
        <f>IFERROR(IF(Model!P81=Scratch!P81,1,0),0)</f>
        <v>1</v>
      </c>
      <c r="Q151" s="129" t="s">
        <v>591</v>
      </c>
      <c r="R151" s="99">
        <f>IF(Model!R81="",0,IF(ABS(Model!R81-Scratch!R81)&lt;1,1,0))</f>
        <v>1</v>
      </c>
      <c r="S151" s="99">
        <f>IF(Model!S81="",0,IF(ABS(Model!S81-Scratch!S81)&lt;1,1,0))</f>
        <v>1</v>
      </c>
      <c r="T151" s="99">
        <f>IF(Model!T81="",0,IF(ABS(Model!T81-Scratch!T81)&lt;1,1,0))</f>
        <v>1</v>
      </c>
      <c r="U151" s="99">
        <f>IF(Model!U81="",0,IF(ABS(Model!U81-Scratch!U81)&lt;1,1,0))</f>
        <v>1</v>
      </c>
      <c r="V151" s="99">
        <f>IF(Model!V81="",0,IF(ABS(Model!V81-Scratch!V81)&lt;1,1,0))</f>
        <v>1</v>
      </c>
      <c r="W151" s="129" t="s">
        <v>591</v>
      </c>
      <c r="X151" s="99">
        <f>IF(Model!X81="",0,IF(ABS(Model!X81-Scratch!X81)&lt;1,1,0))</f>
        <v>1</v>
      </c>
      <c r="Y151" s="99">
        <f>IF(Model!Y81="",0,IF(ABS(Model!Y81-Scratch!Y81)&lt;1,1,0))</f>
        <v>1</v>
      </c>
      <c r="Z151" s="99">
        <f>IF(Model!Z81="",0,IF(ABS(Model!Z81-Scratch!Z81)&lt;1,1,0))</f>
        <v>1</v>
      </c>
      <c r="AA151" s="99">
        <f>IF(Model!AA81="",0,IF(ABS(Model!AA81-Scratch!AA81)&lt;1,1,0))</f>
        <v>1</v>
      </c>
      <c r="AB151" s="99">
        <f>IF(Model!AB81="",0,IF(ABS(Model!AB81-Scratch!AB81)&lt;1,1,0))</f>
        <v>1</v>
      </c>
      <c r="AC151" s="129" t="s">
        <v>591</v>
      </c>
      <c r="AD151" s="129" t="s">
        <v>591</v>
      </c>
      <c r="AE151" s="99">
        <f>IF(Model!AE81="",0,IF(ABS(Model!AE81-Scratch!AE81)&lt;1,1,0))</f>
        <v>1</v>
      </c>
      <c r="AF151" s="99">
        <f>IF(Model!AF81="",0,IF(ABS(Model!AF81-Scratch!AF81)&lt;1,1,0))</f>
        <v>1</v>
      </c>
      <c r="AG151" s="99">
        <f>IF(Model!AG81="",0,IF(ABS(Model!AG81-Scratch!AG81)&lt;1,1,0))</f>
        <v>1</v>
      </c>
      <c r="AH151" s="99">
        <f>IF(Model!AH81="",0,IF(ABS(Model!AH81-Scratch!AH81)&lt;1,1,0))</f>
        <v>1</v>
      </c>
      <c r="AI151" s="99">
        <f>IF(Model!AI81="",0,IF(ABS(Model!AI81-Scratch!AI81)&lt;1,1,0))</f>
        <v>1</v>
      </c>
      <c r="AJ151" s="99">
        <f>IF(Model!AJ81="",0,IF(ABS(Model!AJ81-Scratch!AJ81)&lt;1,1,0))</f>
        <v>1</v>
      </c>
      <c r="AK151" s="99">
        <f>IF(Model!AK81="",0,IF(ABS(Model!AK81-Scratch!AK81)&lt;1,1,0))</f>
        <v>1</v>
      </c>
      <c r="AL151" s="99">
        <f>IF(Model!AL81="",0,IF(ABS(Model!AL81-Scratch!AL81)&lt;1,1,0))</f>
        <v>1</v>
      </c>
      <c r="AM151" s="99">
        <f>IF(Model!AM81="",0,IF(ABS(Model!AM81-Scratch!AM81)&lt;1,1,0))</f>
        <v>1</v>
      </c>
      <c r="AN151" s="99">
        <f>IF(Model!AN81="",0,IF(ABS(Model!AN81-Scratch!AN81)&lt;1,1,0))</f>
        <v>1</v>
      </c>
      <c r="AO151" s="99">
        <f>IF(Model!AO81="",0,IF(ABS(Model!AO81-Scratch!AO81)&lt;1,1,0))</f>
        <v>1</v>
      </c>
      <c r="AP151" s="99">
        <f>IF(Model!AP81="",0,IF(ABS(Model!AP81-Scratch!AP81)&lt;1,1,0))</f>
        <v>1</v>
      </c>
      <c r="AQ151" s="99">
        <f>IF(Model!AQ81="",0,IF(ABS(Model!AQ81-Scratch!AQ81)&lt;1,1,0))</f>
        <v>1</v>
      </c>
      <c r="AR151" s="99">
        <f>IF(Model!AR81="",0,IF(ABS(Model!AR81-Scratch!AR81)&lt;1,1,0))</f>
        <v>1</v>
      </c>
      <c r="AS151" s="99">
        <f>IF(Model!AS81="",0,IF(ABS(Model!AS81-Scratch!AS81)&lt;1,1,0))</f>
        <v>1</v>
      </c>
      <c r="AT151" s="99">
        <f>IF(Model!AT81="",0,IF(ABS(Model!AT81-Scratch!AT81)&lt;1,1,0))</f>
        <v>1</v>
      </c>
      <c r="AU151" s="99">
        <f>IF(Model!AU81="",0,IF(ABS(Model!AU81-Scratch!AU81)&lt;1,1,0))</f>
        <v>1</v>
      </c>
      <c r="AV151" s="99">
        <f>IF(Model!AV81="",0,IF(ABS(Model!AV81-Scratch!AV81)&lt;1,1,0))</f>
        <v>1</v>
      </c>
      <c r="AW151" s="99">
        <f>IF(Model!AW81="",0,IF(ABS(Model!AW81-Scratch!AW81)&lt;1,1,0))</f>
        <v>1</v>
      </c>
      <c r="AX151" s="99">
        <f>IF(Model!AX81="",0,IF(ABS(Model!AX81-Scratch!AX81)&lt;1,1,0))</f>
        <v>1</v>
      </c>
      <c r="AY151" s="99">
        <f>IF(Model!AY81="",0,IF(ABS(Model!AY81-Scratch!AY81)&lt;1,1,0))</f>
        <v>1</v>
      </c>
      <c r="AZ151" s="99">
        <f>IF(Model!AZ81="",0,IF(ABS(Model!AZ81-Scratch!AZ81)&lt;1,1,0))</f>
        <v>1</v>
      </c>
      <c r="BA151" s="99">
        <f>IF(Model!BA81="",0,IF(ABS(Model!BA81-Scratch!BA81)&lt;1,1,0))</f>
        <v>1</v>
      </c>
      <c r="BB151" s="99">
        <f>IF(Model!BB81="",0,IF(ABS(Model!BB81-Scratch!BB81)&lt;1,1,0))</f>
        <v>1</v>
      </c>
      <c r="BC151" s="99">
        <f>IF(Model!BC81="",0,IF(ABS(Model!BC81-Scratch!BC81)&lt;1,1,0))</f>
        <v>1</v>
      </c>
      <c r="BD151" s="99">
        <f>IF(Model!BD81="",0,IF(ABS(Model!BD81-Scratch!BD81)&lt;1,1,0))</f>
        <v>0</v>
      </c>
      <c r="BE151" s="99">
        <f>IF(Model!BE81="",0,IF(ABS(Model!BE81-Scratch!BE81)&lt;1,1,0))</f>
        <v>1</v>
      </c>
      <c r="BF151" s="129" t="s">
        <v>591</v>
      </c>
      <c r="BG151" s="129" t="s">
        <v>591</v>
      </c>
      <c r="BH151" s="99">
        <f>IF(Model!BH81="",0,IF(ABS(Model!BH81-Scratch!BH81)&lt;1,1,0))</f>
        <v>1</v>
      </c>
      <c r="BI151" s="99">
        <f>IF(Model!BI81="",0,IF(ABS(Model!BI81-Scratch!BI81)&lt;1,1,0))</f>
        <v>1</v>
      </c>
      <c r="BJ151" s="99">
        <f>IF(Model!BJ81="",0,IF(ABS(Model!BJ81-Scratch!BJ81)&lt;1,1,0))</f>
        <v>1</v>
      </c>
      <c r="BK151" s="99">
        <f>IF(Model!BK81="",0,IF(ABS(Model!BK81-Scratch!BK81)&lt;1,1,0))</f>
        <v>1</v>
      </c>
      <c r="BL151" s="99">
        <f>IF(Model!BL81="",0,IF(ABS(Model!BL81-Scratch!BL81)&lt;1,1,0))</f>
        <v>1</v>
      </c>
      <c r="BM151" s="99">
        <f>IF(Model!BM81="",0,IF(ABS(Model!BM81-Scratch!BM81)&lt;1,1,0))</f>
        <v>1</v>
      </c>
      <c r="BN151" s="99">
        <f>IF(Model!BN81="",0,IF(ABS(Model!BN81-Scratch!BN81)&lt;1,1,0))</f>
        <v>1</v>
      </c>
      <c r="BO151" s="99">
        <f>IF(Model!BO81="",0,IF(ABS(Model!BO81-Scratch!BO81)&lt;1,1,0))</f>
        <v>1</v>
      </c>
      <c r="BP151" s="99">
        <f>IF(Model!BP81="",0,IF(ABS(Model!BP81-Scratch!BP81)&lt;1,1,0))</f>
        <v>1</v>
      </c>
      <c r="BQ151" s="99">
        <f>IF(Model!BQ81="",0,IF(ABS(Model!BQ81-Scratch!BQ81)&lt;1,1,0))</f>
        <v>1</v>
      </c>
      <c r="BR151" s="99">
        <f>IF(Model!BR81="",0,IF(ABS(Model!BR81-Scratch!BR81)&lt;1,1,0))</f>
        <v>1</v>
      </c>
      <c r="BS151" s="99">
        <f>IF(Model!BS81="",0,IF(ABS(Model!BS81-Scratch!BS81)&lt;1,1,0))</f>
        <v>1</v>
      </c>
      <c r="BT151" s="99">
        <f>IF(Model!BT81="",0,IF(ABS(Model!BT81-Scratch!BT81)&lt;1,1,0))</f>
        <v>1</v>
      </c>
      <c r="BU151" s="99">
        <f>IF(Model!BU81="",0,IF(ABS(Model!BU81-Scratch!BU81)&lt;1,1,0))</f>
        <v>1</v>
      </c>
      <c r="BV151" s="99">
        <f>IF(Model!BV81="",0,IF(ABS(Model!BV81-Scratch!BV81)&lt;1,1,0))</f>
        <v>1</v>
      </c>
      <c r="BW151" s="99">
        <f>IF(Model!BW81="",0,IF(ABS(Model!BW81-Scratch!BW81)&lt;1,1,0))</f>
        <v>1</v>
      </c>
      <c r="BX151" s="99">
        <f>IF(Model!BX81="",0,IF(ABS(Model!BX81-Scratch!BX81)&lt;1,1,0))</f>
        <v>1</v>
      </c>
      <c r="BY151" s="99">
        <f>IF(Model!BY81="",0,IF(ABS(Model!BY81-Scratch!BY81)&lt;1,1,0))</f>
        <v>1</v>
      </c>
      <c r="BZ151" s="99">
        <f>IF(Model!BZ81="",0,IF(ABS(Model!BZ81-Scratch!BZ81)&lt;1,1,0))</f>
        <v>1</v>
      </c>
      <c r="CA151" s="99">
        <f>IF(Model!CA81="",0,IF(ABS(Model!CA81-Scratch!CA81)&lt;1,1,0))</f>
        <v>1</v>
      </c>
      <c r="CB151" s="99">
        <f>IF(Model!CB81="",0,IF(ABS(Model!CB81-Scratch!CB81)&lt;1,1,0))</f>
        <v>1</v>
      </c>
      <c r="CC151" s="99">
        <f>IF(Model!CC81="",0,IF(ABS(Model!CC81-Scratch!CC81)&lt;1,1,0))</f>
        <v>1</v>
      </c>
      <c r="CD151" s="99">
        <f>IF(Model!CD81="",0,IF(ABS(Model!CD81-Scratch!CD81)&lt;1,1,0))</f>
        <v>1</v>
      </c>
      <c r="CE151" s="99">
        <f>IF(Model!CE81="",0,IF(ABS(Model!CE81-Scratch!CE81)&lt;1,1,0))</f>
        <v>1</v>
      </c>
      <c r="CF151" s="99">
        <f>IF(Model!CF81="",0,IF(ABS(Model!CF81-Scratch!CF81)&lt;1,1,0))</f>
        <v>1</v>
      </c>
      <c r="CG151" s="129" t="s">
        <v>591</v>
      </c>
      <c r="CH151" s="129" t="s">
        <v>591</v>
      </c>
      <c r="CI151" s="99">
        <f>IF(Model!CI81="",0,IF(ABS(Model!CI81-Scratch!CI81)&lt;1,1,0))</f>
        <v>1</v>
      </c>
      <c r="CJ151" s="99">
        <f>IF(Model!CJ81="",0,IF(ABS(Model!CJ81-Scratch!CJ81)&lt;1,1,0))</f>
        <v>1</v>
      </c>
      <c r="CK151" s="99">
        <f>IF(Model!CK81="",0,IF(ABS(Model!CK81-Scratch!CK81)&lt;1,1,0))</f>
        <v>1</v>
      </c>
      <c r="CL151" s="99">
        <f>IF(Model!CL81="",0,IF(ABS(Model!CL81-Scratch!CL81)&lt;1,1,0))</f>
        <v>1</v>
      </c>
      <c r="CM151" s="99">
        <f>IF(Model!CM81="",0,IF(ABS(Model!CM81-Scratch!CM81)&lt;1,1,0))</f>
        <v>1</v>
      </c>
      <c r="CN151" s="99">
        <f>IF(Model!CN81="",0,IF(ABS(Model!CN81-Scratch!CN81)&lt;1,1,0))</f>
        <v>1</v>
      </c>
      <c r="CO151" s="99">
        <f>IF(Model!CO81="",0,IF(ABS(Model!CO81-Scratch!CO81)&lt;1,1,0))</f>
        <v>1</v>
      </c>
      <c r="CP151" s="99">
        <f>IF(Model!CP81="",0,IF(ABS(Model!CP81-Scratch!CP81)&lt;1,1,0))</f>
        <v>1</v>
      </c>
      <c r="CQ151" s="99">
        <f>IF(Model!CQ81="",0,IF(ABS(Model!CQ81-Scratch!CQ81)&lt;1,1,0))</f>
        <v>1</v>
      </c>
      <c r="CR151" s="99">
        <f>IF(Model!CR81="",0,IF(ABS(Model!CR81-Scratch!CR81)&lt;1,1,0))</f>
        <v>1</v>
      </c>
      <c r="CS151" s="99">
        <f>IF(Model!CS81="",0,IF(ABS(Model!CS81-Scratch!CS81)&lt;1,1,0))</f>
        <v>1</v>
      </c>
      <c r="CT151" s="99">
        <f>IF(Model!CT81="",0,IF(ABS(Model!CT81-Scratch!CT81)&lt;1,1,0))</f>
        <v>1</v>
      </c>
      <c r="CU151" s="99">
        <f>IF(Model!CU81="",0,IF(ABS(Model!CU81-Scratch!CU81)&lt;1,1,0))</f>
        <v>1</v>
      </c>
      <c r="CV151" s="99">
        <f>IF(Model!CV81="",0,IF(ABS(Model!CV81-Scratch!CV81)&lt;1,1,0))</f>
        <v>1</v>
      </c>
      <c r="CW151" s="99">
        <f>IF(Model!CW81="",0,IF(ABS(Model!CW81-Scratch!CW81)&lt;1,1,0))</f>
        <v>1</v>
      </c>
      <c r="CX151" s="99">
        <f>IF(Model!CX81="",0,IF(ABS(Model!CX81-Scratch!CX81)&lt;1,1,0))</f>
        <v>1</v>
      </c>
      <c r="CY151" s="99">
        <f>IF(Model!CY81="",0,IF(ABS(Model!CY81-Scratch!CY81)&lt;1,1,0))</f>
        <v>1</v>
      </c>
      <c r="CZ151" s="99">
        <f>IF(Model!CZ81="",0,IF(ABS(Model!CZ81-Scratch!CZ81)&lt;1,1,0))</f>
        <v>1</v>
      </c>
      <c r="DA151" s="99">
        <f>IF(Model!DA81="",0,IF(ABS(Model!DA81-Scratch!DA81)&lt;1,1,0))</f>
        <v>1</v>
      </c>
      <c r="DB151" s="99">
        <f>IF(Model!DB81="",0,IF(ABS(Model!DB81-Scratch!DB81)&lt;1,1,0))</f>
        <v>1</v>
      </c>
      <c r="DC151" s="99">
        <f>IF(Model!DC81="",0,IF(ABS(Model!DC81-Scratch!DC81)&lt;1,1,0))</f>
        <v>1</v>
      </c>
      <c r="DD151" s="99">
        <f>IF(Model!DD81="",0,IF(ABS(Model!DD81-Scratch!DD81)&lt;1,1,0))</f>
        <v>1</v>
      </c>
      <c r="DE151" s="99">
        <f>IF(Model!DE81="",0,IF(ABS(Model!DE81-Scratch!DE81)&lt;1,1,0))</f>
        <v>1</v>
      </c>
      <c r="DF151" s="99">
        <f>IF(Model!DF81="",0,IF(ABS(Model!DF81-Scratch!DF81)&lt;1,1,0))</f>
        <v>1</v>
      </c>
      <c r="DG151" s="99">
        <f>IF(Model!DG81="",0,IF(ABS(Model!DG81-Scratch!DG81)&lt;1,1,0))</f>
        <v>1</v>
      </c>
      <c r="DH151" s="129" t="s">
        <v>591</v>
      </c>
      <c r="DI151" s="129" t="s">
        <v>591</v>
      </c>
      <c r="DJ151" s="99">
        <f>IF(Model!DJ81="",0,IF(ABS(Model!DJ81-Scratch!DJ81)&lt;1,1,0))</f>
        <v>1</v>
      </c>
      <c r="DK151" s="99">
        <f>IF(Model!DK81="",0,IF(ABS(Model!DK81-Scratch!DK81)&lt;1,1,0))</f>
        <v>1</v>
      </c>
      <c r="DL151" s="99">
        <f>IF(Model!DL81="",0,IF(ABS(Model!DL81-Scratch!DL81)&lt;1,1,0))</f>
        <v>1</v>
      </c>
      <c r="DM151" s="99">
        <f>IF(Model!DM81="",0,IF(ABS(Model!DM81-Scratch!DM81)&lt;1,1,0))</f>
        <v>1</v>
      </c>
      <c r="DN151" s="99">
        <f>IF(Model!DN81="",0,IF(ABS(Model!DN81-Scratch!DN81)&lt;1,1,0))</f>
        <v>1</v>
      </c>
      <c r="DO151" s="99">
        <f>IF(Model!DO81="",0,IF(ABS(Model!DO81-Scratch!DO81)&lt;1,1,0))</f>
        <v>1</v>
      </c>
      <c r="DP151" s="99">
        <f>IF(Model!DP81="",0,IF(ABS(Model!DP81-Scratch!DP81)&lt;1,1,0))</f>
        <v>1</v>
      </c>
      <c r="DQ151" s="99">
        <f>IF(Model!DQ81="",0,IF(ABS(Model!DQ81-Scratch!DQ81)&lt;1,1,0))</f>
        <v>1</v>
      </c>
      <c r="DR151" s="99">
        <f>IF(Model!DR81="",0,IF(ABS(Model!DR81-Scratch!DR81)&lt;1,1,0))</f>
        <v>1</v>
      </c>
      <c r="DS151" s="99">
        <f>IF(Model!DS81="",0,IF(ABS(Model!DS81-Scratch!DS81)&lt;1,1,0))</f>
        <v>1</v>
      </c>
      <c r="DT151" s="99">
        <f>IF(Model!DT81="",0,IF(ABS(Model!DT81-Scratch!DT81)&lt;1,1,0))</f>
        <v>1</v>
      </c>
      <c r="DU151" s="99">
        <f>IF(Model!DU81="",0,IF(ABS(Model!DU81-Scratch!DU81)&lt;1,1,0))</f>
        <v>1</v>
      </c>
      <c r="DV151" s="99">
        <f>IF(Model!DV81="",0,IF(ABS(Model!DV81-Scratch!DV81)&lt;1,1,0))</f>
        <v>1</v>
      </c>
      <c r="DW151" s="99">
        <f>IF(Model!DW81="",0,IF(ABS(Model!DW81-Scratch!DW81)&lt;1,1,0))</f>
        <v>1</v>
      </c>
      <c r="DX151" s="99">
        <f>IF(Model!DX81="",0,IF(ABS(Model!DX81-Scratch!DX81)&lt;1,1,0))</f>
        <v>1</v>
      </c>
      <c r="DY151" s="99">
        <f>IF(Model!DY81="",0,IF(ABS(Model!DY81-Scratch!DY81)&lt;1,1,0))</f>
        <v>1</v>
      </c>
      <c r="DZ151" s="99">
        <f>IF(Model!DZ81="",0,IF(ABS(Model!DZ81-Scratch!DZ81)&lt;1,1,0))</f>
        <v>1</v>
      </c>
      <c r="EA151" s="99">
        <f>IF(Model!EA81="",0,IF(ABS(Model!EA81-Scratch!EA81)&lt;1,1,0))</f>
        <v>1</v>
      </c>
      <c r="EB151" s="99">
        <f>IF(Model!EB81="",0,IF(ABS(Model!EB81-Scratch!EB81)&lt;1,1,0))</f>
        <v>1</v>
      </c>
      <c r="EC151" s="99">
        <f>IF(Model!EC81="",0,IF(ABS(Model!EC81-Scratch!EC81)&lt;1,1,0))</f>
        <v>1</v>
      </c>
      <c r="ED151" s="99">
        <f>IF(Model!ED81="",0,IF(ABS(Model!ED81-Scratch!ED81)&lt;1,1,0))</f>
        <v>1</v>
      </c>
      <c r="EE151" s="99">
        <f>IF(Model!EE81="",0,IF(ABS(Model!EE81-Scratch!EE81)&lt;1,1,0))</f>
        <v>1</v>
      </c>
      <c r="EF151" s="99">
        <f>IF(Model!EF81="",0,IF(ABS(Model!EF81-Scratch!EF81)&lt;1,1,0))</f>
        <v>1</v>
      </c>
      <c r="EG151" s="99">
        <f>IF(Model!EG81="",0,IF(ABS(Model!EG81-Scratch!EG81)&lt;1,1,0))</f>
        <v>1</v>
      </c>
      <c r="EH151" s="99">
        <f>IF(Model!EH81="",0,IF(ABS(Model!EH81-Scratch!EH81)&lt;1,1,0))</f>
        <v>1</v>
      </c>
      <c r="EI151" s="129" t="s">
        <v>591</v>
      </c>
      <c r="EJ151" s="129" t="s">
        <v>591</v>
      </c>
      <c r="EK151" s="99"/>
      <c r="EL151" s="99"/>
      <c r="EM151" s="99"/>
      <c r="EN151" s="99"/>
      <c r="EO151" s="99"/>
      <c r="EP151" s="99"/>
      <c r="EQ151" s="99"/>
      <c r="ER151" s="99"/>
      <c r="ES151" s="99"/>
      <c r="ET151" s="99"/>
      <c r="EU151" s="99"/>
      <c r="EV151" s="99"/>
      <c r="EW151" s="99"/>
      <c r="EX151" s="99"/>
      <c r="EY151" s="99"/>
      <c r="EZ151" s="99"/>
      <c r="FA151" s="99"/>
      <c r="FB151" s="99"/>
      <c r="FC151" s="99"/>
      <c r="FD151" s="99"/>
      <c r="FE151" s="99"/>
      <c r="FF151" s="99"/>
      <c r="FG151" s="99"/>
      <c r="FH151" s="99"/>
      <c r="FI151" s="99"/>
    </row>
    <row r="152" spans="2:165">
      <c r="B152" s="99">
        <f>IF(Model!B82="",0,IF(ABS(Model!B82-Scratch!B82)&lt;1,1,0))</f>
        <v>1</v>
      </c>
      <c r="C152" s="99">
        <f ca="1">IF(Model!C82="",0,IF(ABS(Model!C82-Scratch!C82)&lt;1,1,0))</f>
        <v>1</v>
      </c>
      <c r="D152" s="129" t="s">
        <v>591</v>
      </c>
      <c r="E152" s="99">
        <f>IF(Model!E82="",0,IF(ABS(Model!E82-Scratch!E82)&lt;1,1,0))</f>
        <v>1</v>
      </c>
      <c r="F152" s="99">
        <f>IF(Model!F82="",0,IF(ABS(Model!F82-Scratch!F82)&lt;1,1,0))</f>
        <v>1</v>
      </c>
      <c r="G152" s="99">
        <f>IF(Model!G82="",0,IF(ABS(Model!G82-Scratch!G82)&lt;1,1,0))</f>
        <v>1</v>
      </c>
      <c r="H152" s="99">
        <f>IF(Model!H82="",0,IF(ABS(Model!H82-Scratch!H82)&lt;1,1,0))</f>
        <v>1</v>
      </c>
      <c r="I152" s="99">
        <f>IF(Model!I82=Scratch!I82,1,0)</f>
        <v>1</v>
      </c>
      <c r="J152" s="129" t="s">
        <v>591</v>
      </c>
      <c r="K152" s="99">
        <f>IF(Model!K82="",0,IF(ABS(Model!K82-Scratch!K82)&lt;1,1,0))</f>
        <v>1</v>
      </c>
      <c r="L152" s="99">
        <f>IF(Model!L82=Scratch!L82,1,0)</f>
        <v>1</v>
      </c>
      <c r="M152" s="99">
        <f>IFERROR(IF(Model!M82=Scratch!M82,1,0),0)</f>
        <v>1</v>
      </c>
      <c r="N152" s="99">
        <f>IFERROR(IF(Model!N82=Scratch!N82,1,0),0)</f>
        <v>1</v>
      </c>
      <c r="O152" s="99">
        <f>IFERROR(IF(Model!O82=Scratch!O82,1,0),0)</f>
        <v>1</v>
      </c>
      <c r="P152" s="99">
        <f>IFERROR(IF(Model!P82=Scratch!P82,1,0),0)</f>
        <v>1</v>
      </c>
      <c r="Q152" s="129" t="s">
        <v>591</v>
      </c>
      <c r="R152" s="99">
        <f>IF(Model!R82="",0,IF(ABS(Model!R82-Scratch!R82)&lt;1,1,0))</f>
        <v>1</v>
      </c>
      <c r="S152" s="99">
        <f>IF(Model!S82="",0,IF(ABS(Model!S82-Scratch!S82)&lt;1,1,0))</f>
        <v>1</v>
      </c>
      <c r="T152" s="99">
        <f>IF(Model!T82="",0,IF(ABS(Model!T82-Scratch!T82)&lt;1,1,0))</f>
        <v>1</v>
      </c>
      <c r="U152" s="99">
        <f>IF(Model!U82="",0,IF(ABS(Model!U82-Scratch!U82)&lt;1,1,0))</f>
        <v>1</v>
      </c>
      <c r="V152" s="99">
        <f>IF(Model!V82="",0,IF(ABS(Model!V82-Scratch!V82)&lt;1,1,0))</f>
        <v>1</v>
      </c>
      <c r="W152" s="129" t="s">
        <v>591</v>
      </c>
      <c r="X152" s="99">
        <f>IF(Model!X82="",0,IF(ABS(Model!X82-Scratch!X82)&lt;1,1,0))</f>
        <v>1</v>
      </c>
      <c r="Y152" s="99">
        <f>IF(Model!Y82="",0,IF(ABS(Model!Y82-Scratch!Y82)&lt;1,1,0))</f>
        <v>1</v>
      </c>
      <c r="Z152" s="99">
        <f>IF(Model!Z82="",0,IF(ABS(Model!Z82-Scratch!Z82)&lt;1,1,0))</f>
        <v>1</v>
      </c>
      <c r="AA152" s="99">
        <f>IF(Model!AA82="",0,IF(ABS(Model!AA82-Scratch!AA82)&lt;1,1,0))</f>
        <v>1</v>
      </c>
      <c r="AB152" s="99">
        <f>IF(Model!AB82="",0,IF(ABS(Model!AB82-Scratch!AB82)&lt;1,1,0))</f>
        <v>1</v>
      </c>
      <c r="AC152" s="129" t="s">
        <v>591</v>
      </c>
      <c r="AD152" s="129" t="s">
        <v>591</v>
      </c>
      <c r="AE152" s="99">
        <f>IF(Model!AE82="",0,IF(ABS(Model!AE82-Scratch!AE82)&lt;1,1,0))</f>
        <v>1</v>
      </c>
      <c r="AF152" s="99">
        <f>IF(Model!AF82="",0,IF(ABS(Model!AF82-Scratch!AF82)&lt;1,1,0))</f>
        <v>1</v>
      </c>
      <c r="AG152" s="99">
        <f>IF(Model!AG82="",0,IF(ABS(Model!AG82-Scratch!AG82)&lt;1,1,0))</f>
        <v>1</v>
      </c>
      <c r="AH152" s="99">
        <f>IF(Model!AH82="",0,IF(ABS(Model!AH82-Scratch!AH82)&lt;1,1,0))</f>
        <v>1</v>
      </c>
      <c r="AI152" s="99">
        <f>IF(Model!AI82="",0,IF(ABS(Model!AI82-Scratch!AI82)&lt;1,1,0))</f>
        <v>1</v>
      </c>
      <c r="AJ152" s="99">
        <f>IF(Model!AJ82="",0,IF(ABS(Model!AJ82-Scratch!AJ82)&lt;1,1,0))</f>
        <v>1</v>
      </c>
      <c r="AK152" s="99">
        <f>IF(Model!AK82="",0,IF(ABS(Model!AK82-Scratch!AK82)&lt;1,1,0))</f>
        <v>1</v>
      </c>
      <c r="AL152" s="99">
        <f>IF(Model!AL82="",0,IF(ABS(Model!AL82-Scratch!AL82)&lt;1,1,0))</f>
        <v>1</v>
      </c>
      <c r="AM152" s="99">
        <f>IF(Model!AM82="",0,IF(ABS(Model!AM82-Scratch!AM82)&lt;1,1,0))</f>
        <v>1</v>
      </c>
      <c r="AN152" s="99">
        <f>IF(Model!AN82="",0,IF(ABS(Model!AN82-Scratch!AN82)&lt;1,1,0))</f>
        <v>1</v>
      </c>
      <c r="AO152" s="99">
        <f>IF(Model!AO82="",0,IF(ABS(Model!AO82-Scratch!AO82)&lt;1,1,0))</f>
        <v>1</v>
      </c>
      <c r="AP152" s="99">
        <f>IF(Model!AP82="",0,IF(ABS(Model!AP82-Scratch!AP82)&lt;1,1,0))</f>
        <v>1</v>
      </c>
      <c r="AQ152" s="99">
        <f>IF(Model!AQ82="",0,IF(ABS(Model!AQ82-Scratch!AQ82)&lt;1,1,0))</f>
        <v>1</v>
      </c>
      <c r="AR152" s="99">
        <f>IF(Model!AR82="",0,IF(ABS(Model!AR82-Scratch!AR82)&lt;1,1,0))</f>
        <v>1</v>
      </c>
      <c r="AS152" s="99">
        <f>IF(Model!AS82="",0,IF(ABS(Model!AS82-Scratch!AS82)&lt;1,1,0))</f>
        <v>1</v>
      </c>
      <c r="AT152" s="99">
        <f>IF(Model!AT82="",0,IF(ABS(Model!AT82-Scratch!AT82)&lt;1,1,0))</f>
        <v>1</v>
      </c>
      <c r="AU152" s="99">
        <f>IF(Model!AU82="",0,IF(ABS(Model!AU82-Scratch!AU82)&lt;1,1,0))</f>
        <v>1</v>
      </c>
      <c r="AV152" s="99">
        <f>IF(Model!AV82="",0,IF(ABS(Model!AV82-Scratch!AV82)&lt;1,1,0))</f>
        <v>1</v>
      </c>
      <c r="AW152" s="99">
        <f>IF(Model!AW82="",0,IF(ABS(Model!AW82-Scratch!AW82)&lt;1,1,0))</f>
        <v>1</v>
      </c>
      <c r="AX152" s="99">
        <f>IF(Model!AX82="",0,IF(ABS(Model!AX82-Scratch!AX82)&lt;1,1,0))</f>
        <v>1</v>
      </c>
      <c r="AY152" s="99">
        <f>IF(Model!AY82="",0,IF(ABS(Model!AY82-Scratch!AY82)&lt;1,1,0))</f>
        <v>1</v>
      </c>
      <c r="AZ152" s="99">
        <f>IF(Model!AZ82="",0,IF(ABS(Model!AZ82-Scratch!AZ82)&lt;1,1,0))</f>
        <v>1</v>
      </c>
      <c r="BA152" s="99">
        <f>IF(Model!BA82="",0,IF(ABS(Model!BA82-Scratch!BA82)&lt;1,1,0))</f>
        <v>1</v>
      </c>
      <c r="BB152" s="99">
        <f>IF(Model!BB82="",0,IF(ABS(Model!BB82-Scratch!BB82)&lt;1,1,0))</f>
        <v>1</v>
      </c>
      <c r="BC152" s="99">
        <f>IF(Model!BC82="",0,IF(ABS(Model!BC82-Scratch!BC82)&lt;1,1,0))</f>
        <v>1</v>
      </c>
      <c r="BD152" s="99">
        <f>IF(Model!BD82="",0,IF(ABS(Model!BD82-Scratch!BD82)&lt;1,1,0))</f>
        <v>0</v>
      </c>
      <c r="BE152" s="99">
        <f>IF(Model!BE82="",0,IF(ABS(Model!BE82-Scratch!BE82)&lt;1,1,0))</f>
        <v>1</v>
      </c>
      <c r="BF152" s="129" t="s">
        <v>591</v>
      </c>
      <c r="BG152" s="129" t="s">
        <v>591</v>
      </c>
      <c r="BH152" s="99">
        <f>IF(Model!BH82="",0,IF(ABS(Model!BH82-Scratch!BH82)&lt;1,1,0))</f>
        <v>1</v>
      </c>
      <c r="BI152" s="99">
        <f>IF(Model!BI82="",0,IF(ABS(Model!BI82-Scratch!BI82)&lt;1,1,0))</f>
        <v>1</v>
      </c>
      <c r="BJ152" s="99">
        <f>IF(Model!BJ82="",0,IF(ABS(Model!BJ82-Scratch!BJ82)&lt;1,1,0))</f>
        <v>1</v>
      </c>
      <c r="BK152" s="99">
        <f>IF(Model!BK82="",0,IF(ABS(Model!BK82-Scratch!BK82)&lt;1,1,0))</f>
        <v>1</v>
      </c>
      <c r="BL152" s="99">
        <f>IF(Model!BL82="",0,IF(ABS(Model!BL82-Scratch!BL82)&lt;1,1,0))</f>
        <v>1</v>
      </c>
      <c r="BM152" s="99">
        <f>IF(Model!BM82="",0,IF(ABS(Model!BM82-Scratch!BM82)&lt;1,1,0))</f>
        <v>1</v>
      </c>
      <c r="BN152" s="99">
        <f>IF(Model!BN82="",0,IF(ABS(Model!BN82-Scratch!BN82)&lt;1,1,0))</f>
        <v>1</v>
      </c>
      <c r="BO152" s="99">
        <f>IF(Model!BO82="",0,IF(ABS(Model!BO82-Scratch!BO82)&lt;1,1,0))</f>
        <v>1</v>
      </c>
      <c r="BP152" s="99">
        <f>IF(Model!BP82="",0,IF(ABS(Model!BP82-Scratch!BP82)&lt;1,1,0))</f>
        <v>1</v>
      </c>
      <c r="BQ152" s="99">
        <f>IF(Model!BQ82="",0,IF(ABS(Model!BQ82-Scratch!BQ82)&lt;1,1,0))</f>
        <v>1</v>
      </c>
      <c r="BR152" s="99">
        <f>IF(Model!BR82="",0,IF(ABS(Model!BR82-Scratch!BR82)&lt;1,1,0))</f>
        <v>1</v>
      </c>
      <c r="BS152" s="99">
        <f>IF(Model!BS82="",0,IF(ABS(Model!BS82-Scratch!BS82)&lt;1,1,0))</f>
        <v>1</v>
      </c>
      <c r="BT152" s="99">
        <f>IF(Model!BT82="",0,IF(ABS(Model!BT82-Scratch!BT82)&lt;1,1,0))</f>
        <v>1</v>
      </c>
      <c r="BU152" s="99">
        <f>IF(Model!BU82="",0,IF(ABS(Model!BU82-Scratch!BU82)&lt;1,1,0))</f>
        <v>1</v>
      </c>
      <c r="BV152" s="99">
        <f>IF(Model!BV82="",0,IF(ABS(Model!BV82-Scratch!BV82)&lt;1,1,0))</f>
        <v>1</v>
      </c>
      <c r="BW152" s="99">
        <f>IF(Model!BW82="",0,IF(ABS(Model!BW82-Scratch!BW82)&lt;1,1,0))</f>
        <v>1</v>
      </c>
      <c r="BX152" s="99">
        <f>IF(Model!BX82="",0,IF(ABS(Model!BX82-Scratch!BX82)&lt;1,1,0))</f>
        <v>1</v>
      </c>
      <c r="BY152" s="99">
        <f>IF(Model!BY82="",0,IF(ABS(Model!BY82-Scratch!BY82)&lt;1,1,0))</f>
        <v>1</v>
      </c>
      <c r="BZ152" s="99">
        <f>IF(Model!BZ82="",0,IF(ABS(Model!BZ82-Scratch!BZ82)&lt;1,1,0))</f>
        <v>1</v>
      </c>
      <c r="CA152" s="99">
        <f>IF(Model!CA82="",0,IF(ABS(Model!CA82-Scratch!CA82)&lt;1,1,0))</f>
        <v>1</v>
      </c>
      <c r="CB152" s="99">
        <f>IF(Model!CB82="",0,IF(ABS(Model!CB82-Scratch!CB82)&lt;1,1,0))</f>
        <v>1</v>
      </c>
      <c r="CC152" s="99">
        <f>IF(Model!CC82="",0,IF(ABS(Model!CC82-Scratch!CC82)&lt;1,1,0))</f>
        <v>1</v>
      </c>
      <c r="CD152" s="99">
        <f>IF(Model!CD82="",0,IF(ABS(Model!CD82-Scratch!CD82)&lt;1,1,0))</f>
        <v>1</v>
      </c>
      <c r="CE152" s="99">
        <f>IF(Model!CE82="",0,IF(ABS(Model!CE82-Scratch!CE82)&lt;1,1,0))</f>
        <v>1</v>
      </c>
      <c r="CF152" s="99">
        <f>IF(Model!CF82="",0,IF(ABS(Model!CF82-Scratch!CF82)&lt;1,1,0))</f>
        <v>1</v>
      </c>
      <c r="CG152" s="129" t="s">
        <v>591</v>
      </c>
      <c r="CH152" s="129" t="s">
        <v>591</v>
      </c>
      <c r="CI152" s="99">
        <f>IF(Model!CI82="",0,IF(ABS(Model!CI82-Scratch!CI82)&lt;1,1,0))</f>
        <v>1</v>
      </c>
      <c r="CJ152" s="99">
        <f>IF(Model!CJ82="",0,IF(ABS(Model!CJ82-Scratch!CJ82)&lt;1,1,0))</f>
        <v>1</v>
      </c>
      <c r="CK152" s="99">
        <f>IF(Model!CK82="",0,IF(ABS(Model!CK82-Scratch!CK82)&lt;1,1,0))</f>
        <v>1</v>
      </c>
      <c r="CL152" s="99">
        <f>IF(Model!CL82="",0,IF(ABS(Model!CL82-Scratch!CL82)&lt;1,1,0))</f>
        <v>1</v>
      </c>
      <c r="CM152" s="99">
        <f>IF(Model!CM82="",0,IF(ABS(Model!CM82-Scratch!CM82)&lt;1,1,0))</f>
        <v>1</v>
      </c>
      <c r="CN152" s="99">
        <f>IF(Model!CN82="",0,IF(ABS(Model!CN82-Scratch!CN82)&lt;1,1,0))</f>
        <v>1</v>
      </c>
      <c r="CO152" s="99">
        <f>IF(Model!CO82="",0,IF(ABS(Model!CO82-Scratch!CO82)&lt;1,1,0))</f>
        <v>1</v>
      </c>
      <c r="CP152" s="99">
        <f>IF(Model!CP82="",0,IF(ABS(Model!CP82-Scratch!CP82)&lt;1,1,0))</f>
        <v>1</v>
      </c>
      <c r="CQ152" s="99">
        <f>IF(Model!CQ82="",0,IF(ABS(Model!CQ82-Scratch!CQ82)&lt;1,1,0))</f>
        <v>1</v>
      </c>
      <c r="CR152" s="99">
        <f>IF(Model!CR82="",0,IF(ABS(Model!CR82-Scratch!CR82)&lt;1,1,0))</f>
        <v>1</v>
      </c>
      <c r="CS152" s="99">
        <f>IF(Model!CS82="",0,IF(ABS(Model!CS82-Scratch!CS82)&lt;1,1,0))</f>
        <v>1</v>
      </c>
      <c r="CT152" s="99">
        <f>IF(Model!CT82="",0,IF(ABS(Model!CT82-Scratch!CT82)&lt;1,1,0))</f>
        <v>1</v>
      </c>
      <c r="CU152" s="99">
        <f>IF(Model!CU82="",0,IF(ABS(Model!CU82-Scratch!CU82)&lt;1,1,0))</f>
        <v>1</v>
      </c>
      <c r="CV152" s="99">
        <f>IF(Model!CV82="",0,IF(ABS(Model!CV82-Scratch!CV82)&lt;1,1,0))</f>
        <v>1</v>
      </c>
      <c r="CW152" s="99">
        <f>IF(Model!CW82="",0,IF(ABS(Model!CW82-Scratch!CW82)&lt;1,1,0))</f>
        <v>1</v>
      </c>
      <c r="CX152" s="99">
        <f>IF(Model!CX82="",0,IF(ABS(Model!CX82-Scratch!CX82)&lt;1,1,0))</f>
        <v>1</v>
      </c>
      <c r="CY152" s="99">
        <f>IF(Model!CY82="",0,IF(ABS(Model!CY82-Scratch!CY82)&lt;1,1,0))</f>
        <v>1</v>
      </c>
      <c r="CZ152" s="99">
        <f>IF(Model!CZ82="",0,IF(ABS(Model!CZ82-Scratch!CZ82)&lt;1,1,0))</f>
        <v>1</v>
      </c>
      <c r="DA152" s="99">
        <f>IF(Model!DA82="",0,IF(ABS(Model!DA82-Scratch!DA82)&lt;1,1,0))</f>
        <v>1</v>
      </c>
      <c r="DB152" s="99">
        <f>IF(Model!DB82="",0,IF(ABS(Model!DB82-Scratch!DB82)&lt;1,1,0))</f>
        <v>1</v>
      </c>
      <c r="DC152" s="99">
        <f>IF(Model!DC82="",0,IF(ABS(Model!DC82-Scratch!DC82)&lt;1,1,0))</f>
        <v>1</v>
      </c>
      <c r="DD152" s="99">
        <f>IF(Model!DD82="",0,IF(ABS(Model!DD82-Scratch!DD82)&lt;1,1,0))</f>
        <v>1</v>
      </c>
      <c r="DE152" s="99">
        <f>IF(Model!DE82="",0,IF(ABS(Model!DE82-Scratch!DE82)&lt;1,1,0))</f>
        <v>1</v>
      </c>
      <c r="DF152" s="99">
        <f>IF(Model!DF82="",0,IF(ABS(Model!DF82-Scratch!DF82)&lt;1,1,0))</f>
        <v>1</v>
      </c>
      <c r="DG152" s="99">
        <f>IF(Model!DG82="",0,IF(ABS(Model!DG82-Scratch!DG82)&lt;1,1,0))</f>
        <v>1</v>
      </c>
      <c r="DH152" s="129" t="s">
        <v>591</v>
      </c>
      <c r="DI152" s="129" t="s">
        <v>591</v>
      </c>
      <c r="DJ152" s="99">
        <f>IF(Model!DJ82="",0,IF(ABS(Model!DJ82-Scratch!DJ82)&lt;1,1,0))</f>
        <v>1</v>
      </c>
      <c r="DK152" s="99">
        <f>IF(Model!DK82="",0,IF(ABS(Model!DK82-Scratch!DK82)&lt;1,1,0))</f>
        <v>1</v>
      </c>
      <c r="DL152" s="99">
        <f>IF(Model!DL82="",0,IF(ABS(Model!DL82-Scratch!DL82)&lt;1,1,0))</f>
        <v>1</v>
      </c>
      <c r="DM152" s="99">
        <f>IF(Model!DM82="",0,IF(ABS(Model!DM82-Scratch!DM82)&lt;1,1,0))</f>
        <v>1</v>
      </c>
      <c r="DN152" s="99">
        <f>IF(Model!DN82="",0,IF(ABS(Model!DN82-Scratch!DN82)&lt;1,1,0))</f>
        <v>1</v>
      </c>
      <c r="DO152" s="99">
        <f>IF(Model!DO82="",0,IF(ABS(Model!DO82-Scratch!DO82)&lt;1,1,0))</f>
        <v>1</v>
      </c>
      <c r="DP152" s="99">
        <f>IF(Model!DP82="",0,IF(ABS(Model!DP82-Scratch!DP82)&lt;1,1,0))</f>
        <v>1</v>
      </c>
      <c r="DQ152" s="99">
        <f>IF(Model!DQ82="",0,IF(ABS(Model!DQ82-Scratch!DQ82)&lt;1,1,0))</f>
        <v>1</v>
      </c>
      <c r="DR152" s="99">
        <f>IF(Model!DR82="",0,IF(ABS(Model!DR82-Scratch!DR82)&lt;1,1,0))</f>
        <v>1</v>
      </c>
      <c r="DS152" s="99">
        <f>IF(Model!DS82="",0,IF(ABS(Model!DS82-Scratch!DS82)&lt;1,1,0))</f>
        <v>1</v>
      </c>
      <c r="DT152" s="99">
        <f>IF(Model!DT82="",0,IF(ABS(Model!DT82-Scratch!DT82)&lt;1,1,0))</f>
        <v>1</v>
      </c>
      <c r="DU152" s="99">
        <f>IF(Model!DU82="",0,IF(ABS(Model!DU82-Scratch!DU82)&lt;1,1,0))</f>
        <v>1</v>
      </c>
      <c r="DV152" s="99">
        <f>IF(Model!DV82="",0,IF(ABS(Model!DV82-Scratch!DV82)&lt;1,1,0))</f>
        <v>1</v>
      </c>
      <c r="DW152" s="99">
        <f>IF(Model!DW82="",0,IF(ABS(Model!DW82-Scratch!DW82)&lt;1,1,0))</f>
        <v>1</v>
      </c>
      <c r="DX152" s="99">
        <f>IF(Model!DX82="",0,IF(ABS(Model!DX82-Scratch!DX82)&lt;1,1,0))</f>
        <v>1</v>
      </c>
      <c r="DY152" s="99">
        <f>IF(Model!DY82="",0,IF(ABS(Model!DY82-Scratch!DY82)&lt;1,1,0))</f>
        <v>1</v>
      </c>
      <c r="DZ152" s="99">
        <f>IF(Model!DZ82="",0,IF(ABS(Model!DZ82-Scratch!DZ82)&lt;1,1,0))</f>
        <v>1</v>
      </c>
      <c r="EA152" s="99">
        <f>IF(Model!EA82="",0,IF(ABS(Model!EA82-Scratch!EA82)&lt;1,1,0))</f>
        <v>1</v>
      </c>
      <c r="EB152" s="99">
        <f>IF(Model!EB82="",0,IF(ABS(Model!EB82-Scratch!EB82)&lt;1,1,0))</f>
        <v>1</v>
      </c>
      <c r="EC152" s="99">
        <f>IF(Model!EC82="",0,IF(ABS(Model!EC82-Scratch!EC82)&lt;1,1,0))</f>
        <v>1</v>
      </c>
      <c r="ED152" s="99">
        <f>IF(Model!ED82="",0,IF(ABS(Model!ED82-Scratch!ED82)&lt;1,1,0))</f>
        <v>1</v>
      </c>
      <c r="EE152" s="99">
        <f>IF(Model!EE82="",0,IF(ABS(Model!EE82-Scratch!EE82)&lt;1,1,0))</f>
        <v>1</v>
      </c>
      <c r="EF152" s="99">
        <f>IF(Model!EF82="",0,IF(ABS(Model!EF82-Scratch!EF82)&lt;1,1,0))</f>
        <v>1</v>
      </c>
      <c r="EG152" s="99">
        <f>IF(Model!EG82="",0,IF(ABS(Model!EG82-Scratch!EG82)&lt;1,1,0))</f>
        <v>1</v>
      </c>
      <c r="EH152" s="99">
        <f>IF(Model!EH82="",0,IF(ABS(Model!EH82-Scratch!EH82)&lt;1,1,0))</f>
        <v>1</v>
      </c>
      <c r="EI152" s="129" t="s">
        <v>591</v>
      </c>
      <c r="EJ152" s="129" t="s">
        <v>591</v>
      </c>
      <c r="EK152" s="99"/>
      <c r="EL152" s="99"/>
      <c r="EM152" s="99"/>
      <c r="EN152" s="99"/>
      <c r="EO152" s="99"/>
      <c r="EP152" s="99"/>
      <c r="EQ152" s="99"/>
      <c r="ER152" s="99"/>
      <c r="ES152" s="99"/>
      <c r="ET152" s="99"/>
      <c r="EU152" s="99"/>
      <c r="EV152" s="99"/>
      <c r="EW152" s="99"/>
      <c r="EX152" s="99"/>
      <c r="EY152" s="99"/>
      <c r="EZ152" s="99"/>
      <c r="FA152" s="99"/>
      <c r="FB152" s="99"/>
      <c r="FC152" s="99"/>
      <c r="FD152" s="99"/>
      <c r="FE152" s="99"/>
      <c r="FF152" s="99"/>
      <c r="FG152" s="99"/>
      <c r="FH152" s="99"/>
      <c r="FI152" s="99"/>
    </row>
    <row r="153" spans="2:165">
      <c r="B153" s="99">
        <f>IF(Model!B83="",0,IF(ABS(Model!B83-Scratch!B83)&lt;1,1,0))</f>
        <v>1</v>
      </c>
      <c r="C153" s="99">
        <f ca="1">IF(Model!C83="",0,IF(ABS(Model!C83-Scratch!C83)&lt;1,1,0))</f>
        <v>1</v>
      </c>
      <c r="D153" s="129" t="s">
        <v>591</v>
      </c>
      <c r="E153" s="99">
        <f>IF(Model!E83="",0,IF(ABS(Model!E83-Scratch!E83)&lt;1,1,0))</f>
        <v>1</v>
      </c>
      <c r="F153" s="99">
        <f>IF(Model!F83="",0,IF(ABS(Model!F83-Scratch!F83)&lt;1,1,0))</f>
        <v>1</v>
      </c>
      <c r="G153" s="99">
        <f>IF(Model!G83="",0,IF(ABS(Model!G83-Scratch!G83)&lt;1,1,0))</f>
        <v>1</v>
      </c>
      <c r="H153" s="99">
        <f>IF(Model!H83="",0,IF(ABS(Model!H83-Scratch!H83)&lt;1,1,0))</f>
        <v>1</v>
      </c>
      <c r="I153" s="99">
        <f>IF(Model!I83=Scratch!I83,1,0)</f>
        <v>1</v>
      </c>
      <c r="J153" s="129" t="s">
        <v>591</v>
      </c>
      <c r="K153" s="99">
        <f>IF(Model!K83="",0,IF(ABS(Model!K83-Scratch!K83)&lt;1,1,0))</f>
        <v>1</v>
      </c>
      <c r="L153" s="99">
        <f>IF(Model!L83=Scratch!L83,1,0)</f>
        <v>1</v>
      </c>
      <c r="M153" s="99">
        <f>IFERROR(IF(Model!M83=Scratch!M83,1,0),0)</f>
        <v>1</v>
      </c>
      <c r="N153" s="99">
        <f>IFERROR(IF(Model!N83=Scratch!N83,1,0),0)</f>
        <v>1</v>
      </c>
      <c r="O153" s="99">
        <f>IFERROR(IF(Model!O83=Scratch!O83,1,0),0)</f>
        <v>1</v>
      </c>
      <c r="P153" s="99">
        <f>IFERROR(IF(Model!P83=Scratch!P83,1,0),0)</f>
        <v>1</v>
      </c>
      <c r="Q153" s="129" t="s">
        <v>591</v>
      </c>
      <c r="R153" s="99">
        <f>IF(Model!R83="",0,IF(ABS(Model!R83-Scratch!R83)&lt;1,1,0))</f>
        <v>1</v>
      </c>
      <c r="S153" s="99">
        <f>IF(Model!S83="",0,IF(ABS(Model!S83-Scratch!S83)&lt;1,1,0))</f>
        <v>1</v>
      </c>
      <c r="T153" s="99">
        <f>IF(Model!T83="",0,IF(ABS(Model!T83-Scratch!T83)&lt;1,1,0))</f>
        <v>1</v>
      </c>
      <c r="U153" s="99">
        <f>IF(Model!U83="",0,IF(ABS(Model!U83-Scratch!U83)&lt;1,1,0))</f>
        <v>1</v>
      </c>
      <c r="V153" s="99">
        <f>IF(Model!V83="",0,IF(ABS(Model!V83-Scratch!V83)&lt;1,1,0))</f>
        <v>1</v>
      </c>
      <c r="W153" s="129" t="s">
        <v>591</v>
      </c>
      <c r="X153" s="99">
        <f>IF(Model!X83="",0,IF(ABS(Model!X83-Scratch!X83)&lt;1,1,0))</f>
        <v>1</v>
      </c>
      <c r="Y153" s="99">
        <f>IF(Model!Y83="",0,IF(ABS(Model!Y83-Scratch!Y83)&lt;1,1,0))</f>
        <v>1</v>
      </c>
      <c r="Z153" s="99">
        <f>IF(Model!Z83="",0,IF(ABS(Model!Z83-Scratch!Z83)&lt;1,1,0))</f>
        <v>1</v>
      </c>
      <c r="AA153" s="99">
        <f>IF(Model!AA83="",0,IF(ABS(Model!AA83-Scratch!AA83)&lt;1,1,0))</f>
        <v>1</v>
      </c>
      <c r="AB153" s="99">
        <f>IF(Model!AB83="",0,IF(ABS(Model!AB83-Scratch!AB83)&lt;1,1,0))</f>
        <v>1</v>
      </c>
      <c r="AC153" s="129" t="s">
        <v>591</v>
      </c>
      <c r="AD153" s="129" t="s">
        <v>591</v>
      </c>
      <c r="AE153" s="99">
        <f>IF(Model!AE83="",0,IF(ABS(Model!AE83-Scratch!AE83)&lt;1,1,0))</f>
        <v>1</v>
      </c>
      <c r="AF153" s="99">
        <f>IF(Model!AF83="",0,IF(ABS(Model!AF83-Scratch!AF83)&lt;1,1,0))</f>
        <v>1</v>
      </c>
      <c r="AG153" s="99">
        <f>IF(Model!AG83="",0,IF(ABS(Model!AG83-Scratch!AG83)&lt;1,1,0))</f>
        <v>1</v>
      </c>
      <c r="AH153" s="99">
        <f>IF(Model!AH83="",0,IF(ABS(Model!AH83-Scratch!AH83)&lt;1,1,0))</f>
        <v>1</v>
      </c>
      <c r="AI153" s="99">
        <f>IF(Model!AI83="",0,IF(ABS(Model!AI83-Scratch!AI83)&lt;1,1,0))</f>
        <v>1</v>
      </c>
      <c r="AJ153" s="99">
        <f>IF(Model!AJ83="",0,IF(ABS(Model!AJ83-Scratch!AJ83)&lt;1,1,0))</f>
        <v>1</v>
      </c>
      <c r="AK153" s="99">
        <f>IF(Model!AK83="",0,IF(ABS(Model!AK83-Scratch!AK83)&lt;1,1,0))</f>
        <v>1</v>
      </c>
      <c r="AL153" s="99">
        <f>IF(Model!AL83="",0,IF(ABS(Model!AL83-Scratch!AL83)&lt;1,1,0))</f>
        <v>1</v>
      </c>
      <c r="AM153" s="99">
        <f>IF(Model!AM83="",0,IF(ABS(Model!AM83-Scratch!AM83)&lt;1,1,0))</f>
        <v>1</v>
      </c>
      <c r="AN153" s="99">
        <f>IF(Model!AN83="",0,IF(ABS(Model!AN83-Scratch!AN83)&lt;1,1,0))</f>
        <v>1</v>
      </c>
      <c r="AO153" s="99">
        <f>IF(Model!AO83="",0,IF(ABS(Model!AO83-Scratch!AO83)&lt;1,1,0))</f>
        <v>1</v>
      </c>
      <c r="AP153" s="99">
        <f>IF(Model!AP83="",0,IF(ABS(Model!AP83-Scratch!AP83)&lt;1,1,0))</f>
        <v>1</v>
      </c>
      <c r="AQ153" s="99">
        <f>IF(Model!AQ83="",0,IF(ABS(Model!AQ83-Scratch!AQ83)&lt;1,1,0))</f>
        <v>1</v>
      </c>
      <c r="AR153" s="99">
        <f>IF(Model!AR83="",0,IF(ABS(Model!AR83-Scratch!AR83)&lt;1,1,0))</f>
        <v>1</v>
      </c>
      <c r="AS153" s="99">
        <f>IF(Model!AS83="",0,IF(ABS(Model!AS83-Scratch!AS83)&lt;1,1,0))</f>
        <v>1</v>
      </c>
      <c r="AT153" s="99">
        <f>IF(Model!AT83="",0,IF(ABS(Model!AT83-Scratch!AT83)&lt;1,1,0))</f>
        <v>1</v>
      </c>
      <c r="AU153" s="99">
        <f>IF(Model!AU83="",0,IF(ABS(Model!AU83-Scratch!AU83)&lt;1,1,0))</f>
        <v>1</v>
      </c>
      <c r="AV153" s="99">
        <f>IF(Model!AV83="",0,IF(ABS(Model!AV83-Scratch!AV83)&lt;1,1,0))</f>
        <v>1</v>
      </c>
      <c r="AW153" s="99">
        <f>IF(Model!AW83="",0,IF(ABS(Model!AW83-Scratch!AW83)&lt;1,1,0))</f>
        <v>1</v>
      </c>
      <c r="AX153" s="99">
        <f>IF(Model!AX83="",0,IF(ABS(Model!AX83-Scratch!AX83)&lt;1,1,0))</f>
        <v>1</v>
      </c>
      <c r="AY153" s="99">
        <f>IF(Model!AY83="",0,IF(ABS(Model!AY83-Scratch!AY83)&lt;1,1,0))</f>
        <v>1</v>
      </c>
      <c r="AZ153" s="99">
        <f>IF(Model!AZ83="",0,IF(ABS(Model!AZ83-Scratch!AZ83)&lt;1,1,0))</f>
        <v>1</v>
      </c>
      <c r="BA153" s="99">
        <f>IF(Model!BA83="",0,IF(ABS(Model!BA83-Scratch!BA83)&lt;1,1,0))</f>
        <v>1</v>
      </c>
      <c r="BB153" s="99">
        <f>IF(Model!BB83="",0,IF(ABS(Model!BB83-Scratch!BB83)&lt;1,1,0))</f>
        <v>1</v>
      </c>
      <c r="BC153" s="99">
        <f>IF(Model!BC83="",0,IF(ABS(Model!BC83-Scratch!BC83)&lt;1,1,0))</f>
        <v>1</v>
      </c>
      <c r="BD153" s="99">
        <f>IF(Model!BD83="",0,IF(ABS(Model!BD83-Scratch!BD83)&lt;1,1,0))</f>
        <v>0</v>
      </c>
      <c r="BE153" s="99">
        <f>IF(Model!BE83="",0,IF(ABS(Model!BE83-Scratch!BE83)&lt;1,1,0))</f>
        <v>1</v>
      </c>
      <c r="BF153" s="129" t="s">
        <v>591</v>
      </c>
      <c r="BG153" s="129" t="s">
        <v>591</v>
      </c>
      <c r="BH153" s="99">
        <f>IF(Model!BH83="",0,IF(ABS(Model!BH83-Scratch!BH83)&lt;1,1,0))</f>
        <v>1</v>
      </c>
      <c r="BI153" s="99">
        <f>IF(Model!BI83="",0,IF(ABS(Model!BI83-Scratch!BI83)&lt;1,1,0))</f>
        <v>1</v>
      </c>
      <c r="BJ153" s="99">
        <f>IF(Model!BJ83="",0,IF(ABS(Model!BJ83-Scratch!BJ83)&lt;1,1,0))</f>
        <v>1</v>
      </c>
      <c r="BK153" s="99">
        <f>IF(Model!BK83="",0,IF(ABS(Model!BK83-Scratch!BK83)&lt;1,1,0))</f>
        <v>1</v>
      </c>
      <c r="BL153" s="99">
        <f>IF(Model!BL83="",0,IF(ABS(Model!BL83-Scratch!BL83)&lt;1,1,0))</f>
        <v>1</v>
      </c>
      <c r="BM153" s="99">
        <f>IF(Model!BM83="",0,IF(ABS(Model!BM83-Scratch!BM83)&lt;1,1,0))</f>
        <v>1</v>
      </c>
      <c r="BN153" s="99">
        <f>IF(Model!BN83="",0,IF(ABS(Model!BN83-Scratch!BN83)&lt;1,1,0))</f>
        <v>1</v>
      </c>
      <c r="BO153" s="99">
        <f>IF(Model!BO83="",0,IF(ABS(Model!BO83-Scratch!BO83)&lt;1,1,0))</f>
        <v>1</v>
      </c>
      <c r="BP153" s="99">
        <f>IF(Model!BP83="",0,IF(ABS(Model!BP83-Scratch!BP83)&lt;1,1,0))</f>
        <v>1</v>
      </c>
      <c r="BQ153" s="99">
        <f>IF(Model!BQ83="",0,IF(ABS(Model!BQ83-Scratch!BQ83)&lt;1,1,0))</f>
        <v>1</v>
      </c>
      <c r="BR153" s="99">
        <f>IF(Model!BR83="",0,IF(ABS(Model!BR83-Scratch!BR83)&lt;1,1,0))</f>
        <v>1</v>
      </c>
      <c r="BS153" s="99">
        <f>IF(Model!BS83="",0,IF(ABS(Model!BS83-Scratch!BS83)&lt;1,1,0))</f>
        <v>1</v>
      </c>
      <c r="BT153" s="99">
        <f>IF(Model!BT83="",0,IF(ABS(Model!BT83-Scratch!BT83)&lt;1,1,0))</f>
        <v>1</v>
      </c>
      <c r="BU153" s="99">
        <f>IF(Model!BU83="",0,IF(ABS(Model!BU83-Scratch!BU83)&lt;1,1,0))</f>
        <v>1</v>
      </c>
      <c r="BV153" s="99">
        <f>IF(Model!BV83="",0,IF(ABS(Model!BV83-Scratch!BV83)&lt;1,1,0))</f>
        <v>1</v>
      </c>
      <c r="BW153" s="99">
        <f>IF(Model!BW83="",0,IF(ABS(Model!BW83-Scratch!BW83)&lt;1,1,0))</f>
        <v>1</v>
      </c>
      <c r="BX153" s="99">
        <f>IF(Model!BX83="",0,IF(ABS(Model!BX83-Scratch!BX83)&lt;1,1,0))</f>
        <v>1</v>
      </c>
      <c r="BY153" s="99">
        <f>IF(Model!BY83="",0,IF(ABS(Model!BY83-Scratch!BY83)&lt;1,1,0))</f>
        <v>1</v>
      </c>
      <c r="BZ153" s="99">
        <f>IF(Model!BZ83="",0,IF(ABS(Model!BZ83-Scratch!BZ83)&lt;1,1,0))</f>
        <v>1</v>
      </c>
      <c r="CA153" s="99">
        <f>IF(Model!CA83="",0,IF(ABS(Model!CA83-Scratch!CA83)&lt;1,1,0))</f>
        <v>1</v>
      </c>
      <c r="CB153" s="99">
        <f>IF(Model!CB83="",0,IF(ABS(Model!CB83-Scratch!CB83)&lt;1,1,0))</f>
        <v>1</v>
      </c>
      <c r="CC153" s="99">
        <f>IF(Model!CC83="",0,IF(ABS(Model!CC83-Scratch!CC83)&lt;1,1,0))</f>
        <v>1</v>
      </c>
      <c r="CD153" s="99">
        <f>IF(Model!CD83="",0,IF(ABS(Model!CD83-Scratch!CD83)&lt;1,1,0))</f>
        <v>1</v>
      </c>
      <c r="CE153" s="99">
        <f>IF(Model!CE83="",0,IF(ABS(Model!CE83-Scratch!CE83)&lt;1,1,0))</f>
        <v>1</v>
      </c>
      <c r="CF153" s="99">
        <f>IF(Model!CF83="",0,IF(ABS(Model!CF83-Scratch!CF83)&lt;1,1,0))</f>
        <v>1</v>
      </c>
      <c r="CG153" s="129" t="s">
        <v>591</v>
      </c>
      <c r="CH153" s="129" t="s">
        <v>591</v>
      </c>
      <c r="CI153" s="99">
        <f>IF(Model!CI83="",0,IF(ABS(Model!CI83-Scratch!CI83)&lt;1,1,0))</f>
        <v>1</v>
      </c>
      <c r="CJ153" s="99">
        <f>IF(Model!CJ83="",0,IF(ABS(Model!CJ83-Scratch!CJ83)&lt;1,1,0))</f>
        <v>1</v>
      </c>
      <c r="CK153" s="99">
        <f>IF(Model!CK83="",0,IF(ABS(Model!CK83-Scratch!CK83)&lt;1,1,0))</f>
        <v>1</v>
      </c>
      <c r="CL153" s="99">
        <f>IF(Model!CL83="",0,IF(ABS(Model!CL83-Scratch!CL83)&lt;1,1,0))</f>
        <v>1</v>
      </c>
      <c r="CM153" s="99">
        <f>IF(Model!CM83="",0,IF(ABS(Model!CM83-Scratch!CM83)&lt;1,1,0))</f>
        <v>1</v>
      </c>
      <c r="CN153" s="99">
        <f>IF(Model!CN83="",0,IF(ABS(Model!CN83-Scratch!CN83)&lt;1,1,0))</f>
        <v>1</v>
      </c>
      <c r="CO153" s="99">
        <f>IF(Model!CO83="",0,IF(ABS(Model!CO83-Scratch!CO83)&lt;1,1,0))</f>
        <v>1</v>
      </c>
      <c r="CP153" s="99">
        <f>IF(Model!CP83="",0,IF(ABS(Model!CP83-Scratch!CP83)&lt;1,1,0))</f>
        <v>1</v>
      </c>
      <c r="CQ153" s="99">
        <f>IF(Model!CQ83="",0,IF(ABS(Model!CQ83-Scratch!CQ83)&lt;1,1,0))</f>
        <v>1</v>
      </c>
      <c r="CR153" s="99">
        <f>IF(Model!CR83="",0,IF(ABS(Model!CR83-Scratch!CR83)&lt;1,1,0))</f>
        <v>1</v>
      </c>
      <c r="CS153" s="99">
        <f>IF(Model!CS83="",0,IF(ABS(Model!CS83-Scratch!CS83)&lt;1,1,0))</f>
        <v>1</v>
      </c>
      <c r="CT153" s="99">
        <f>IF(Model!CT83="",0,IF(ABS(Model!CT83-Scratch!CT83)&lt;1,1,0))</f>
        <v>1</v>
      </c>
      <c r="CU153" s="99">
        <f>IF(Model!CU83="",0,IF(ABS(Model!CU83-Scratch!CU83)&lt;1,1,0))</f>
        <v>1</v>
      </c>
      <c r="CV153" s="99">
        <f>IF(Model!CV83="",0,IF(ABS(Model!CV83-Scratch!CV83)&lt;1,1,0))</f>
        <v>1</v>
      </c>
      <c r="CW153" s="99">
        <f>IF(Model!CW83="",0,IF(ABS(Model!CW83-Scratch!CW83)&lt;1,1,0))</f>
        <v>1</v>
      </c>
      <c r="CX153" s="99">
        <f>IF(Model!CX83="",0,IF(ABS(Model!CX83-Scratch!CX83)&lt;1,1,0))</f>
        <v>1</v>
      </c>
      <c r="CY153" s="99">
        <f>IF(Model!CY83="",0,IF(ABS(Model!CY83-Scratch!CY83)&lt;1,1,0))</f>
        <v>1</v>
      </c>
      <c r="CZ153" s="99">
        <f>IF(Model!CZ83="",0,IF(ABS(Model!CZ83-Scratch!CZ83)&lt;1,1,0))</f>
        <v>1</v>
      </c>
      <c r="DA153" s="99">
        <f>IF(Model!DA83="",0,IF(ABS(Model!DA83-Scratch!DA83)&lt;1,1,0))</f>
        <v>1</v>
      </c>
      <c r="DB153" s="99">
        <f>IF(Model!DB83="",0,IF(ABS(Model!DB83-Scratch!DB83)&lt;1,1,0))</f>
        <v>1</v>
      </c>
      <c r="DC153" s="99">
        <f>IF(Model!DC83="",0,IF(ABS(Model!DC83-Scratch!DC83)&lt;1,1,0))</f>
        <v>1</v>
      </c>
      <c r="DD153" s="99">
        <f>IF(Model!DD83="",0,IF(ABS(Model!DD83-Scratch!DD83)&lt;1,1,0))</f>
        <v>1</v>
      </c>
      <c r="DE153" s="99">
        <f>IF(Model!DE83="",0,IF(ABS(Model!DE83-Scratch!DE83)&lt;1,1,0))</f>
        <v>1</v>
      </c>
      <c r="DF153" s="99">
        <f>IF(Model!DF83="",0,IF(ABS(Model!DF83-Scratch!DF83)&lt;1,1,0))</f>
        <v>1</v>
      </c>
      <c r="DG153" s="99">
        <f>IF(Model!DG83="",0,IF(ABS(Model!DG83-Scratch!DG83)&lt;1,1,0))</f>
        <v>1</v>
      </c>
      <c r="DH153" s="129" t="s">
        <v>591</v>
      </c>
      <c r="DI153" s="129" t="s">
        <v>591</v>
      </c>
      <c r="DJ153" s="99">
        <f>IF(Model!DJ83="",0,IF(ABS(Model!DJ83-Scratch!DJ83)&lt;1,1,0))</f>
        <v>1</v>
      </c>
      <c r="DK153" s="99">
        <f>IF(Model!DK83="",0,IF(ABS(Model!DK83-Scratch!DK83)&lt;1,1,0))</f>
        <v>1</v>
      </c>
      <c r="DL153" s="99">
        <f>IF(Model!DL83="",0,IF(ABS(Model!DL83-Scratch!DL83)&lt;1,1,0))</f>
        <v>1</v>
      </c>
      <c r="DM153" s="99">
        <f>IF(Model!DM83="",0,IF(ABS(Model!DM83-Scratch!DM83)&lt;1,1,0))</f>
        <v>1</v>
      </c>
      <c r="DN153" s="99">
        <f>IF(Model!DN83="",0,IF(ABS(Model!DN83-Scratch!DN83)&lt;1,1,0))</f>
        <v>1</v>
      </c>
      <c r="DO153" s="99">
        <f>IF(Model!DO83="",0,IF(ABS(Model!DO83-Scratch!DO83)&lt;1,1,0))</f>
        <v>1</v>
      </c>
      <c r="DP153" s="99">
        <f>IF(Model!DP83="",0,IF(ABS(Model!DP83-Scratch!DP83)&lt;1,1,0))</f>
        <v>1</v>
      </c>
      <c r="DQ153" s="99">
        <f>IF(Model!DQ83="",0,IF(ABS(Model!DQ83-Scratch!DQ83)&lt;1,1,0))</f>
        <v>1</v>
      </c>
      <c r="DR153" s="99">
        <f>IF(Model!DR83="",0,IF(ABS(Model!DR83-Scratch!DR83)&lt;1,1,0))</f>
        <v>1</v>
      </c>
      <c r="DS153" s="99">
        <f>IF(Model!DS83="",0,IF(ABS(Model!DS83-Scratch!DS83)&lt;1,1,0))</f>
        <v>1</v>
      </c>
      <c r="DT153" s="99">
        <f>IF(Model!DT83="",0,IF(ABS(Model!DT83-Scratch!DT83)&lt;1,1,0))</f>
        <v>1</v>
      </c>
      <c r="DU153" s="99">
        <f>IF(Model!DU83="",0,IF(ABS(Model!DU83-Scratch!DU83)&lt;1,1,0))</f>
        <v>1</v>
      </c>
      <c r="DV153" s="99">
        <f>IF(Model!DV83="",0,IF(ABS(Model!DV83-Scratch!DV83)&lt;1,1,0))</f>
        <v>1</v>
      </c>
      <c r="DW153" s="99">
        <f>IF(Model!DW83="",0,IF(ABS(Model!DW83-Scratch!DW83)&lt;1,1,0))</f>
        <v>1</v>
      </c>
      <c r="DX153" s="99">
        <f>IF(Model!DX83="",0,IF(ABS(Model!DX83-Scratch!DX83)&lt;1,1,0))</f>
        <v>1</v>
      </c>
      <c r="DY153" s="99">
        <f>IF(Model!DY83="",0,IF(ABS(Model!DY83-Scratch!DY83)&lt;1,1,0))</f>
        <v>1</v>
      </c>
      <c r="DZ153" s="99">
        <f>IF(Model!DZ83="",0,IF(ABS(Model!DZ83-Scratch!DZ83)&lt;1,1,0))</f>
        <v>1</v>
      </c>
      <c r="EA153" s="99">
        <f>IF(Model!EA83="",0,IF(ABS(Model!EA83-Scratch!EA83)&lt;1,1,0))</f>
        <v>1</v>
      </c>
      <c r="EB153" s="99">
        <f>IF(Model!EB83="",0,IF(ABS(Model!EB83-Scratch!EB83)&lt;1,1,0))</f>
        <v>1</v>
      </c>
      <c r="EC153" s="99">
        <f>IF(Model!EC83="",0,IF(ABS(Model!EC83-Scratch!EC83)&lt;1,1,0))</f>
        <v>1</v>
      </c>
      <c r="ED153" s="99">
        <f>IF(Model!ED83="",0,IF(ABS(Model!ED83-Scratch!ED83)&lt;1,1,0))</f>
        <v>1</v>
      </c>
      <c r="EE153" s="99">
        <f>IF(Model!EE83="",0,IF(ABS(Model!EE83-Scratch!EE83)&lt;1,1,0))</f>
        <v>1</v>
      </c>
      <c r="EF153" s="99">
        <f>IF(Model!EF83="",0,IF(ABS(Model!EF83-Scratch!EF83)&lt;1,1,0))</f>
        <v>1</v>
      </c>
      <c r="EG153" s="99">
        <f>IF(Model!EG83="",0,IF(ABS(Model!EG83-Scratch!EG83)&lt;1,1,0))</f>
        <v>1</v>
      </c>
      <c r="EH153" s="99">
        <f>IF(Model!EH83="",0,IF(ABS(Model!EH83-Scratch!EH83)&lt;1,1,0))</f>
        <v>1</v>
      </c>
      <c r="EI153" s="129" t="s">
        <v>591</v>
      </c>
      <c r="EJ153" s="129" t="s">
        <v>591</v>
      </c>
      <c r="EK153" s="99"/>
      <c r="EL153" s="99"/>
      <c r="EM153" s="99"/>
      <c r="EN153" s="99"/>
      <c r="EO153" s="99"/>
      <c r="EP153" s="99"/>
      <c r="EQ153" s="99"/>
      <c r="ER153" s="99"/>
      <c r="ES153" s="99"/>
      <c r="ET153" s="99"/>
      <c r="EU153" s="99"/>
      <c r="EV153" s="99"/>
      <c r="EW153" s="99"/>
      <c r="EX153" s="99"/>
      <c r="EY153" s="99"/>
      <c r="EZ153" s="99"/>
      <c r="FA153" s="99"/>
      <c r="FB153" s="99"/>
      <c r="FC153" s="99"/>
      <c r="FD153" s="99"/>
      <c r="FE153" s="99"/>
      <c r="FF153" s="99"/>
      <c r="FG153" s="99"/>
      <c r="FH153" s="99"/>
      <c r="FI153" s="99"/>
    </row>
    <row r="154" spans="2:165">
      <c r="B154" s="99">
        <f>IF(Model!B84="",0,IF(ABS(Model!B84-Scratch!B84)&lt;1,1,0))</f>
        <v>1</v>
      </c>
      <c r="C154" s="99">
        <f ca="1">IF(Model!C84="",0,IF(ABS(Model!C84-Scratch!C84)&lt;1,1,0))</f>
        <v>1</v>
      </c>
      <c r="D154" s="129" t="s">
        <v>591</v>
      </c>
      <c r="E154" s="99">
        <f>IF(Model!E84="",0,IF(ABS(Model!E84-Scratch!E84)&lt;1,1,0))</f>
        <v>1</v>
      </c>
      <c r="F154" s="99">
        <f>IF(Model!F84="",0,IF(ABS(Model!F84-Scratch!F84)&lt;1,1,0))</f>
        <v>1</v>
      </c>
      <c r="G154" s="99">
        <f>IF(Model!G84="",0,IF(ABS(Model!G84-Scratch!G84)&lt;1,1,0))</f>
        <v>1</v>
      </c>
      <c r="H154" s="99">
        <f>IF(Model!H84="",0,IF(ABS(Model!H84-Scratch!H84)&lt;1,1,0))</f>
        <v>1</v>
      </c>
      <c r="I154" s="99">
        <f>IF(Model!I84=Scratch!I84,1,0)</f>
        <v>1</v>
      </c>
      <c r="J154" s="129" t="s">
        <v>591</v>
      </c>
      <c r="K154" s="99">
        <f>IF(Model!K84="",0,IF(ABS(Model!K84-Scratch!K84)&lt;1,1,0))</f>
        <v>1</v>
      </c>
      <c r="L154" s="99">
        <f>IF(Model!L84=Scratch!L84,1,0)</f>
        <v>1</v>
      </c>
      <c r="M154" s="99">
        <f>IFERROR(IF(Model!M84=Scratch!M84,1,0),0)</f>
        <v>1</v>
      </c>
      <c r="N154" s="99">
        <f>IFERROR(IF(Model!N84=Scratch!N84,1,0),0)</f>
        <v>1</v>
      </c>
      <c r="O154" s="99">
        <f>IFERROR(IF(Model!O84=Scratch!O84,1,0),0)</f>
        <v>1</v>
      </c>
      <c r="P154" s="99">
        <f>IFERROR(IF(Model!P84=Scratch!P84,1,0),0)</f>
        <v>1</v>
      </c>
      <c r="Q154" s="129" t="s">
        <v>591</v>
      </c>
      <c r="R154" s="99">
        <f>IF(Model!R84="",0,IF(ABS(Model!R84-Scratch!R84)&lt;1,1,0))</f>
        <v>1</v>
      </c>
      <c r="S154" s="99">
        <f>IF(Model!S84="",0,IF(ABS(Model!S84-Scratch!S84)&lt;1,1,0))</f>
        <v>1</v>
      </c>
      <c r="T154" s="99">
        <f>IF(Model!T84="",0,IF(ABS(Model!T84-Scratch!T84)&lt;1,1,0))</f>
        <v>1</v>
      </c>
      <c r="U154" s="99">
        <f>IF(Model!U84="",0,IF(ABS(Model!U84-Scratch!U84)&lt;1,1,0))</f>
        <v>1</v>
      </c>
      <c r="V154" s="99">
        <f>IF(Model!V84="",0,IF(ABS(Model!V84-Scratch!V84)&lt;1,1,0))</f>
        <v>1</v>
      </c>
      <c r="W154" s="129" t="s">
        <v>591</v>
      </c>
      <c r="X154" s="99">
        <f>IF(Model!X84="",0,IF(ABS(Model!X84-Scratch!X84)&lt;1,1,0))</f>
        <v>1</v>
      </c>
      <c r="Y154" s="99">
        <f>IF(Model!Y84="",0,IF(ABS(Model!Y84-Scratch!Y84)&lt;1,1,0))</f>
        <v>1</v>
      </c>
      <c r="Z154" s="99">
        <f>IF(Model!Z84="",0,IF(ABS(Model!Z84-Scratch!Z84)&lt;1,1,0))</f>
        <v>1</v>
      </c>
      <c r="AA154" s="99">
        <f>IF(Model!AA84="",0,IF(ABS(Model!AA84-Scratch!AA84)&lt;1,1,0))</f>
        <v>1</v>
      </c>
      <c r="AB154" s="99">
        <f>IF(Model!AB84="",0,IF(ABS(Model!AB84-Scratch!AB84)&lt;1,1,0))</f>
        <v>1</v>
      </c>
      <c r="AC154" s="129" t="s">
        <v>591</v>
      </c>
      <c r="AD154" s="129" t="s">
        <v>591</v>
      </c>
      <c r="AE154" s="99">
        <f>IF(Model!AE84="",0,IF(ABS(Model!AE84-Scratch!AE84)&lt;1,1,0))</f>
        <v>1</v>
      </c>
      <c r="AF154" s="99">
        <f>IF(Model!AF84="",0,IF(ABS(Model!AF84-Scratch!AF84)&lt;1,1,0))</f>
        <v>1</v>
      </c>
      <c r="AG154" s="99">
        <f>IF(Model!AG84="",0,IF(ABS(Model!AG84-Scratch!AG84)&lt;1,1,0))</f>
        <v>1</v>
      </c>
      <c r="AH154" s="99">
        <f>IF(Model!AH84="",0,IF(ABS(Model!AH84-Scratch!AH84)&lt;1,1,0))</f>
        <v>1</v>
      </c>
      <c r="AI154" s="99">
        <f>IF(Model!AI84="",0,IF(ABS(Model!AI84-Scratch!AI84)&lt;1,1,0))</f>
        <v>1</v>
      </c>
      <c r="AJ154" s="99">
        <f>IF(Model!AJ84="",0,IF(ABS(Model!AJ84-Scratch!AJ84)&lt;1,1,0))</f>
        <v>1</v>
      </c>
      <c r="AK154" s="99">
        <f>IF(Model!AK84="",0,IF(ABS(Model!AK84-Scratch!AK84)&lt;1,1,0))</f>
        <v>1</v>
      </c>
      <c r="AL154" s="99">
        <f>IF(Model!AL84="",0,IF(ABS(Model!AL84-Scratch!AL84)&lt;1,1,0))</f>
        <v>1</v>
      </c>
      <c r="AM154" s="99">
        <f>IF(Model!AM84="",0,IF(ABS(Model!AM84-Scratch!AM84)&lt;1,1,0))</f>
        <v>1</v>
      </c>
      <c r="AN154" s="99">
        <f>IF(Model!AN84="",0,IF(ABS(Model!AN84-Scratch!AN84)&lt;1,1,0))</f>
        <v>1</v>
      </c>
      <c r="AO154" s="99">
        <f>IF(Model!AO84="",0,IF(ABS(Model!AO84-Scratch!AO84)&lt;1,1,0))</f>
        <v>1</v>
      </c>
      <c r="AP154" s="99">
        <f>IF(Model!AP84="",0,IF(ABS(Model!AP84-Scratch!AP84)&lt;1,1,0))</f>
        <v>1</v>
      </c>
      <c r="AQ154" s="99">
        <f>IF(Model!AQ84="",0,IF(ABS(Model!AQ84-Scratch!AQ84)&lt;1,1,0))</f>
        <v>1</v>
      </c>
      <c r="AR154" s="99">
        <f>IF(Model!AR84="",0,IF(ABS(Model!AR84-Scratch!AR84)&lt;1,1,0))</f>
        <v>1</v>
      </c>
      <c r="AS154" s="99">
        <f>IF(Model!AS84="",0,IF(ABS(Model!AS84-Scratch!AS84)&lt;1,1,0))</f>
        <v>1</v>
      </c>
      <c r="AT154" s="99">
        <f>IF(Model!AT84="",0,IF(ABS(Model!AT84-Scratch!AT84)&lt;1,1,0))</f>
        <v>1</v>
      </c>
      <c r="AU154" s="99">
        <f>IF(Model!AU84="",0,IF(ABS(Model!AU84-Scratch!AU84)&lt;1,1,0))</f>
        <v>1</v>
      </c>
      <c r="AV154" s="99">
        <f>IF(Model!AV84="",0,IF(ABS(Model!AV84-Scratch!AV84)&lt;1,1,0))</f>
        <v>1</v>
      </c>
      <c r="AW154" s="99">
        <f>IF(Model!AW84="",0,IF(ABS(Model!AW84-Scratch!AW84)&lt;1,1,0))</f>
        <v>1</v>
      </c>
      <c r="AX154" s="99">
        <f>IF(Model!AX84="",0,IF(ABS(Model!AX84-Scratch!AX84)&lt;1,1,0))</f>
        <v>1</v>
      </c>
      <c r="AY154" s="99">
        <f>IF(Model!AY84="",0,IF(ABS(Model!AY84-Scratch!AY84)&lt;1,1,0))</f>
        <v>1</v>
      </c>
      <c r="AZ154" s="99">
        <f>IF(Model!AZ84="",0,IF(ABS(Model!AZ84-Scratch!AZ84)&lt;1,1,0))</f>
        <v>1</v>
      </c>
      <c r="BA154" s="99">
        <f>IF(Model!BA84="",0,IF(ABS(Model!BA84-Scratch!BA84)&lt;1,1,0))</f>
        <v>1</v>
      </c>
      <c r="BB154" s="99">
        <f>IF(Model!BB84="",0,IF(ABS(Model!BB84-Scratch!BB84)&lt;1,1,0))</f>
        <v>1</v>
      </c>
      <c r="BC154" s="99">
        <f>IF(Model!BC84="",0,IF(ABS(Model!BC84-Scratch!BC84)&lt;1,1,0))</f>
        <v>1</v>
      </c>
      <c r="BD154" s="99">
        <f>IF(Model!BD84="",0,IF(ABS(Model!BD84-Scratch!BD84)&lt;1,1,0))</f>
        <v>0</v>
      </c>
      <c r="BE154" s="99">
        <f>IF(Model!BE84="",0,IF(ABS(Model!BE84-Scratch!BE84)&lt;1,1,0))</f>
        <v>1</v>
      </c>
      <c r="BF154" s="129" t="s">
        <v>591</v>
      </c>
      <c r="BG154" s="129" t="s">
        <v>591</v>
      </c>
      <c r="BH154" s="99">
        <f>IF(Model!BH84="",0,IF(ABS(Model!BH84-Scratch!BH84)&lt;1,1,0))</f>
        <v>1</v>
      </c>
      <c r="BI154" s="99">
        <f>IF(Model!BI84="",0,IF(ABS(Model!BI84-Scratch!BI84)&lt;1,1,0))</f>
        <v>1</v>
      </c>
      <c r="BJ154" s="99">
        <f>IF(Model!BJ84="",0,IF(ABS(Model!BJ84-Scratch!BJ84)&lt;1,1,0))</f>
        <v>1</v>
      </c>
      <c r="BK154" s="99">
        <f>IF(Model!BK84="",0,IF(ABS(Model!BK84-Scratch!BK84)&lt;1,1,0))</f>
        <v>1</v>
      </c>
      <c r="BL154" s="99">
        <f>IF(Model!BL84="",0,IF(ABS(Model!BL84-Scratch!BL84)&lt;1,1,0))</f>
        <v>1</v>
      </c>
      <c r="BM154" s="99">
        <f>IF(Model!BM84="",0,IF(ABS(Model!BM84-Scratch!BM84)&lt;1,1,0))</f>
        <v>1</v>
      </c>
      <c r="BN154" s="99">
        <f>IF(Model!BN84="",0,IF(ABS(Model!BN84-Scratch!BN84)&lt;1,1,0))</f>
        <v>1</v>
      </c>
      <c r="BO154" s="99">
        <f>IF(Model!BO84="",0,IF(ABS(Model!BO84-Scratch!BO84)&lt;1,1,0))</f>
        <v>1</v>
      </c>
      <c r="BP154" s="99">
        <f>IF(Model!BP84="",0,IF(ABS(Model!BP84-Scratch!BP84)&lt;1,1,0))</f>
        <v>1</v>
      </c>
      <c r="BQ154" s="99">
        <f>IF(Model!BQ84="",0,IF(ABS(Model!BQ84-Scratch!BQ84)&lt;1,1,0))</f>
        <v>1</v>
      </c>
      <c r="BR154" s="99">
        <f>IF(Model!BR84="",0,IF(ABS(Model!BR84-Scratch!BR84)&lt;1,1,0))</f>
        <v>1</v>
      </c>
      <c r="BS154" s="99">
        <f>IF(Model!BS84="",0,IF(ABS(Model!BS84-Scratch!BS84)&lt;1,1,0))</f>
        <v>1</v>
      </c>
      <c r="BT154" s="99">
        <f>IF(Model!BT84="",0,IF(ABS(Model!BT84-Scratch!BT84)&lt;1,1,0))</f>
        <v>1</v>
      </c>
      <c r="BU154" s="99">
        <f>IF(Model!BU84="",0,IF(ABS(Model!BU84-Scratch!BU84)&lt;1,1,0))</f>
        <v>1</v>
      </c>
      <c r="BV154" s="99">
        <f>IF(Model!BV84="",0,IF(ABS(Model!BV84-Scratch!BV84)&lt;1,1,0))</f>
        <v>1</v>
      </c>
      <c r="BW154" s="99">
        <f>IF(Model!BW84="",0,IF(ABS(Model!BW84-Scratch!BW84)&lt;1,1,0))</f>
        <v>1</v>
      </c>
      <c r="BX154" s="99">
        <f>IF(Model!BX84="",0,IF(ABS(Model!BX84-Scratch!BX84)&lt;1,1,0))</f>
        <v>1</v>
      </c>
      <c r="BY154" s="99">
        <f>IF(Model!BY84="",0,IF(ABS(Model!BY84-Scratch!BY84)&lt;1,1,0))</f>
        <v>1</v>
      </c>
      <c r="BZ154" s="99">
        <f>IF(Model!BZ84="",0,IF(ABS(Model!BZ84-Scratch!BZ84)&lt;1,1,0))</f>
        <v>1</v>
      </c>
      <c r="CA154" s="99">
        <f>IF(Model!CA84="",0,IF(ABS(Model!CA84-Scratch!CA84)&lt;1,1,0))</f>
        <v>1</v>
      </c>
      <c r="CB154" s="99">
        <f>IF(Model!CB84="",0,IF(ABS(Model!CB84-Scratch!CB84)&lt;1,1,0))</f>
        <v>1</v>
      </c>
      <c r="CC154" s="99">
        <f>IF(Model!CC84="",0,IF(ABS(Model!CC84-Scratch!CC84)&lt;1,1,0))</f>
        <v>1</v>
      </c>
      <c r="CD154" s="99">
        <f>IF(Model!CD84="",0,IF(ABS(Model!CD84-Scratch!CD84)&lt;1,1,0))</f>
        <v>1</v>
      </c>
      <c r="CE154" s="99">
        <f>IF(Model!CE84="",0,IF(ABS(Model!CE84-Scratch!CE84)&lt;1,1,0))</f>
        <v>1</v>
      </c>
      <c r="CF154" s="99">
        <f>IF(Model!CF84="",0,IF(ABS(Model!CF84-Scratch!CF84)&lt;1,1,0))</f>
        <v>1</v>
      </c>
      <c r="CG154" s="129" t="s">
        <v>591</v>
      </c>
      <c r="CH154" s="129" t="s">
        <v>591</v>
      </c>
      <c r="CI154" s="99">
        <f>IF(Model!CI84="",0,IF(ABS(Model!CI84-Scratch!CI84)&lt;1,1,0))</f>
        <v>1</v>
      </c>
      <c r="CJ154" s="99">
        <f>IF(Model!CJ84="",0,IF(ABS(Model!CJ84-Scratch!CJ84)&lt;1,1,0))</f>
        <v>1</v>
      </c>
      <c r="CK154" s="99">
        <f>IF(Model!CK84="",0,IF(ABS(Model!CK84-Scratch!CK84)&lt;1,1,0))</f>
        <v>1</v>
      </c>
      <c r="CL154" s="99">
        <f>IF(Model!CL84="",0,IF(ABS(Model!CL84-Scratch!CL84)&lt;1,1,0))</f>
        <v>1</v>
      </c>
      <c r="CM154" s="99">
        <f>IF(Model!CM84="",0,IF(ABS(Model!CM84-Scratch!CM84)&lt;1,1,0))</f>
        <v>1</v>
      </c>
      <c r="CN154" s="99">
        <f>IF(Model!CN84="",0,IF(ABS(Model!CN84-Scratch!CN84)&lt;1,1,0))</f>
        <v>1</v>
      </c>
      <c r="CO154" s="99">
        <f>IF(Model!CO84="",0,IF(ABS(Model!CO84-Scratch!CO84)&lt;1,1,0))</f>
        <v>1</v>
      </c>
      <c r="CP154" s="99">
        <f>IF(Model!CP84="",0,IF(ABS(Model!CP84-Scratch!CP84)&lt;1,1,0))</f>
        <v>1</v>
      </c>
      <c r="CQ154" s="99">
        <f>IF(Model!CQ84="",0,IF(ABS(Model!CQ84-Scratch!CQ84)&lt;1,1,0))</f>
        <v>1</v>
      </c>
      <c r="CR154" s="99">
        <f>IF(Model!CR84="",0,IF(ABS(Model!CR84-Scratch!CR84)&lt;1,1,0))</f>
        <v>1</v>
      </c>
      <c r="CS154" s="99">
        <f>IF(Model!CS84="",0,IF(ABS(Model!CS84-Scratch!CS84)&lt;1,1,0))</f>
        <v>1</v>
      </c>
      <c r="CT154" s="99">
        <f>IF(Model!CT84="",0,IF(ABS(Model!CT84-Scratch!CT84)&lt;1,1,0))</f>
        <v>1</v>
      </c>
      <c r="CU154" s="99">
        <f>IF(Model!CU84="",0,IF(ABS(Model!CU84-Scratch!CU84)&lt;1,1,0))</f>
        <v>1</v>
      </c>
      <c r="CV154" s="99">
        <f>IF(Model!CV84="",0,IF(ABS(Model!CV84-Scratch!CV84)&lt;1,1,0))</f>
        <v>1</v>
      </c>
      <c r="CW154" s="99">
        <f>IF(Model!CW84="",0,IF(ABS(Model!CW84-Scratch!CW84)&lt;1,1,0))</f>
        <v>1</v>
      </c>
      <c r="CX154" s="99">
        <f>IF(Model!CX84="",0,IF(ABS(Model!CX84-Scratch!CX84)&lt;1,1,0))</f>
        <v>1</v>
      </c>
      <c r="CY154" s="99">
        <f>IF(Model!CY84="",0,IF(ABS(Model!CY84-Scratch!CY84)&lt;1,1,0))</f>
        <v>1</v>
      </c>
      <c r="CZ154" s="99">
        <f>IF(Model!CZ84="",0,IF(ABS(Model!CZ84-Scratch!CZ84)&lt;1,1,0))</f>
        <v>1</v>
      </c>
      <c r="DA154" s="99">
        <f>IF(Model!DA84="",0,IF(ABS(Model!DA84-Scratch!DA84)&lt;1,1,0))</f>
        <v>1</v>
      </c>
      <c r="DB154" s="99">
        <f>IF(Model!DB84="",0,IF(ABS(Model!DB84-Scratch!DB84)&lt;1,1,0))</f>
        <v>1</v>
      </c>
      <c r="DC154" s="99">
        <f>IF(Model!DC84="",0,IF(ABS(Model!DC84-Scratch!DC84)&lt;1,1,0))</f>
        <v>1</v>
      </c>
      <c r="DD154" s="99">
        <f>IF(Model!DD84="",0,IF(ABS(Model!DD84-Scratch!DD84)&lt;1,1,0))</f>
        <v>1</v>
      </c>
      <c r="DE154" s="99">
        <f>IF(Model!DE84="",0,IF(ABS(Model!DE84-Scratch!DE84)&lt;1,1,0))</f>
        <v>1</v>
      </c>
      <c r="DF154" s="99">
        <f>IF(Model!DF84="",0,IF(ABS(Model!DF84-Scratch!DF84)&lt;1,1,0))</f>
        <v>1</v>
      </c>
      <c r="DG154" s="99">
        <f>IF(Model!DG84="",0,IF(ABS(Model!DG84-Scratch!DG84)&lt;1,1,0))</f>
        <v>1</v>
      </c>
      <c r="DH154" s="129" t="s">
        <v>591</v>
      </c>
      <c r="DI154" s="129" t="s">
        <v>591</v>
      </c>
      <c r="DJ154" s="99">
        <f>IF(Model!DJ84="",0,IF(ABS(Model!DJ84-Scratch!DJ84)&lt;1,1,0))</f>
        <v>1</v>
      </c>
      <c r="DK154" s="99">
        <f>IF(Model!DK84="",0,IF(ABS(Model!DK84-Scratch!DK84)&lt;1,1,0))</f>
        <v>1</v>
      </c>
      <c r="DL154" s="99">
        <f>IF(Model!DL84="",0,IF(ABS(Model!DL84-Scratch!DL84)&lt;1,1,0))</f>
        <v>1</v>
      </c>
      <c r="DM154" s="99">
        <f>IF(Model!DM84="",0,IF(ABS(Model!DM84-Scratch!DM84)&lt;1,1,0))</f>
        <v>1</v>
      </c>
      <c r="DN154" s="99">
        <f>IF(Model!DN84="",0,IF(ABS(Model!DN84-Scratch!DN84)&lt;1,1,0))</f>
        <v>1</v>
      </c>
      <c r="DO154" s="99">
        <f>IF(Model!DO84="",0,IF(ABS(Model!DO84-Scratch!DO84)&lt;1,1,0))</f>
        <v>1</v>
      </c>
      <c r="DP154" s="99">
        <f>IF(Model!DP84="",0,IF(ABS(Model!DP84-Scratch!DP84)&lt;1,1,0))</f>
        <v>1</v>
      </c>
      <c r="DQ154" s="99">
        <f>IF(Model!DQ84="",0,IF(ABS(Model!DQ84-Scratch!DQ84)&lt;1,1,0))</f>
        <v>1</v>
      </c>
      <c r="DR154" s="99">
        <f>IF(Model!DR84="",0,IF(ABS(Model!DR84-Scratch!DR84)&lt;1,1,0))</f>
        <v>1</v>
      </c>
      <c r="DS154" s="99">
        <f>IF(Model!DS84="",0,IF(ABS(Model!DS84-Scratch!DS84)&lt;1,1,0))</f>
        <v>1</v>
      </c>
      <c r="DT154" s="99">
        <f>IF(Model!DT84="",0,IF(ABS(Model!DT84-Scratch!DT84)&lt;1,1,0))</f>
        <v>1</v>
      </c>
      <c r="DU154" s="99">
        <f>IF(Model!DU84="",0,IF(ABS(Model!DU84-Scratch!DU84)&lt;1,1,0))</f>
        <v>1</v>
      </c>
      <c r="DV154" s="99">
        <f>IF(Model!DV84="",0,IF(ABS(Model!DV84-Scratch!DV84)&lt;1,1,0))</f>
        <v>1</v>
      </c>
      <c r="DW154" s="99">
        <f>IF(Model!DW84="",0,IF(ABS(Model!DW84-Scratch!DW84)&lt;1,1,0))</f>
        <v>1</v>
      </c>
      <c r="DX154" s="99">
        <f>IF(Model!DX84="",0,IF(ABS(Model!DX84-Scratch!DX84)&lt;1,1,0))</f>
        <v>1</v>
      </c>
      <c r="DY154" s="99">
        <f>IF(Model!DY84="",0,IF(ABS(Model!DY84-Scratch!DY84)&lt;1,1,0))</f>
        <v>1</v>
      </c>
      <c r="DZ154" s="99">
        <f>IF(Model!DZ84="",0,IF(ABS(Model!DZ84-Scratch!DZ84)&lt;1,1,0))</f>
        <v>1</v>
      </c>
      <c r="EA154" s="99">
        <f>IF(Model!EA84="",0,IF(ABS(Model!EA84-Scratch!EA84)&lt;1,1,0))</f>
        <v>1</v>
      </c>
      <c r="EB154" s="99">
        <f>IF(Model!EB84="",0,IF(ABS(Model!EB84-Scratch!EB84)&lt;1,1,0))</f>
        <v>1</v>
      </c>
      <c r="EC154" s="99">
        <f>IF(Model!EC84="",0,IF(ABS(Model!EC84-Scratch!EC84)&lt;1,1,0))</f>
        <v>1</v>
      </c>
      <c r="ED154" s="99">
        <f>IF(Model!ED84="",0,IF(ABS(Model!ED84-Scratch!ED84)&lt;1,1,0))</f>
        <v>1</v>
      </c>
      <c r="EE154" s="99">
        <f>IF(Model!EE84="",0,IF(ABS(Model!EE84-Scratch!EE84)&lt;1,1,0))</f>
        <v>1</v>
      </c>
      <c r="EF154" s="99">
        <f>IF(Model!EF84="",0,IF(ABS(Model!EF84-Scratch!EF84)&lt;1,1,0))</f>
        <v>1</v>
      </c>
      <c r="EG154" s="99">
        <f>IF(Model!EG84="",0,IF(ABS(Model!EG84-Scratch!EG84)&lt;1,1,0))</f>
        <v>1</v>
      </c>
      <c r="EH154" s="99">
        <f>IF(Model!EH84="",0,IF(ABS(Model!EH84-Scratch!EH84)&lt;1,1,0))</f>
        <v>1</v>
      </c>
      <c r="EI154" s="129" t="s">
        <v>591</v>
      </c>
      <c r="EJ154" s="129" t="s">
        <v>591</v>
      </c>
      <c r="EK154" s="99"/>
      <c r="EL154" s="99"/>
      <c r="EM154" s="99"/>
      <c r="EN154" s="99"/>
      <c r="EO154" s="99"/>
      <c r="EP154" s="99"/>
      <c r="EQ154" s="99"/>
      <c r="ER154" s="99"/>
      <c r="ES154" s="99"/>
      <c r="ET154" s="99"/>
      <c r="EU154" s="99"/>
      <c r="EV154" s="99"/>
      <c r="EW154" s="99"/>
      <c r="EX154" s="99"/>
      <c r="EY154" s="99"/>
      <c r="EZ154" s="99"/>
      <c r="FA154" s="99"/>
      <c r="FB154" s="99"/>
      <c r="FC154" s="99"/>
      <c r="FD154" s="99"/>
      <c r="FE154" s="99"/>
      <c r="FF154" s="99"/>
      <c r="FG154" s="99"/>
      <c r="FH154" s="99"/>
      <c r="FI154" s="99"/>
    </row>
    <row r="155" spans="2:165">
      <c r="B155" s="99">
        <f>IF(Model!B85="",0,IF(ABS(Model!B85-Scratch!B85)&lt;1,1,0))</f>
        <v>1</v>
      </c>
      <c r="C155" s="99">
        <f ca="1">IF(Model!C85="",0,IF(ABS(Model!C85-Scratch!C85)&lt;1,1,0))</f>
        <v>1</v>
      </c>
      <c r="D155" s="129" t="s">
        <v>591</v>
      </c>
      <c r="E155" s="99">
        <f>IF(Model!E85="",0,IF(ABS(Model!E85-Scratch!E85)&lt;1,1,0))</f>
        <v>1</v>
      </c>
      <c r="F155" s="99">
        <f>IF(Model!F85="",0,IF(ABS(Model!F85-Scratch!F85)&lt;1,1,0))</f>
        <v>1</v>
      </c>
      <c r="G155" s="99">
        <f>IF(Model!G85="",0,IF(ABS(Model!G85-Scratch!G85)&lt;1,1,0))</f>
        <v>1</v>
      </c>
      <c r="H155" s="99">
        <f>IF(Model!H85="",0,IF(ABS(Model!H85-Scratch!H85)&lt;1,1,0))</f>
        <v>1</v>
      </c>
      <c r="I155" s="99">
        <f>IF(Model!I85=Scratch!I85,1,0)</f>
        <v>1</v>
      </c>
      <c r="J155" s="129" t="s">
        <v>591</v>
      </c>
      <c r="K155" s="99">
        <f>IF(Model!K85="",0,IF(ABS(Model!K85-Scratch!K85)&lt;1,1,0))</f>
        <v>1</v>
      </c>
      <c r="L155" s="99">
        <f>IF(Model!L85=Scratch!L85,1,0)</f>
        <v>1</v>
      </c>
      <c r="M155" s="99">
        <f>IFERROR(IF(Model!M85=Scratch!M85,1,0),0)</f>
        <v>1</v>
      </c>
      <c r="N155" s="99">
        <f>IFERROR(IF(Model!N85=Scratch!N85,1,0),0)</f>
        <v>1</v>
      </c>
      <c r="O155" s="99">
        <f>IFERROR(IF(Model!O85=Scratch!O85,1,0),0)</f>
        <v>1</v>
      </c>
      <c r="P155" s="99">
        <f>IFERROR(IF(Model!P85=Scratch!P85,1,0),0)</f>
        <v>1</v>
      </c>
      <c r="Q155" s="129" t="s">
        <v>591</v>
      </c>
      <c r="R155" s="99">
        <f>IF(Model!R85="",0,IF(ABS(Model!R85-Scratch!R85)&lt;1,1,0))</f>
        <v>1</v>
      </c>
      <c r="S155" s="99">
        <f>IF(Model!S85="",0,IF(ABS(Model!S85-Scratch!S85)&lt;1,1,0))</f>
        <v>1</v>
      </c>
      <c r="T155" s="99">
        <f>IF(Model!T85="",0,IF(ABS(Model!T85-Scratch!T85)&lt;1,1,0))</f>
        <v>1</v>
      </c>
      <c r="U155" s="99">
        <f>IF(Model!U85="",0,IF(ABS(Model!U85-Scratch!U85)&lt;1,1,0))</f>
        <v>1</v>
      </c>
      <c r="V155" s="99">
        <f>IF(Model!V85="",0,IF(ABS(Model!V85-Scratch!V85)&lt;1,1,0))</f>
        <v>1</v>
      </c>
      <c r="W155" s="129" t="s">
        <v>591</v>
      </c>
      <c r="X155" s="99">
        <f>IF(Model!X85="",0,IF(ABS(Model!X85-Scratch!X85)&lt;1,1,0))</f>
        <v>1</v>
      </c>
      <c r="Y155" s="99">
        <f>IF(Model!Y85="",0,IF(ABS(Model!Y85-Scratch!Y85)&lt;1,1,0))</f>
        <v>1</v>
      </c>
      <c r="Z155" s="99">
        <f>IF(Model!Z85="",0,IF(ABS(Model!Z85-Scratch!Z85)&lt;1,1,0))</f>
        <v>1</v>
      </c>
      <c r="AA155" s="99">
        <f>IF(Model!AA85="",0,IF(ABS(Model!AA85-Scratch!AA85)&lt;1,1,0))</f>
        <v>1</v>
      </c>
      <c r="AB155" s="99">
        <f>IF(Model!AB85="",0,IF(ABS(Model!AB85-Scratch!AB85)&lt;1,1,0))</f>
        <v>1</v>
      </c>
      <c r="AC155" s="129" t="s">
        <v>591</v>
      </c>
      <c r="AD155" s="129" t="s">
        <v>591</v>
      </c>
      <c r="AE155" s="99">
        <f>IF(Model!AE85="",0,IF(ABS(Model!AE85-Scratch!AE85)&lt;1,1,0))</f>
        <v>1</v>
      </c>
      <c r="AF155" s="99">
        <f>IF(Model!AF85="",0,IF(ABS(Model!AF85-Scratch!AF85)&lt;1,1,0))</f>
        <v>1</v>
      </c>
      <c r="AG155" s="99">
        <f>IF(Model!AG85="",0,IF(ABS(Model!AG85-Scratch!AG85)&lt;1,1,0))</f>
        <v>1</v>
      </c>
      <c r="AH155" s="99">
        <f>IF(Model!AH85="",0,IF(ABS(Model!AH85-Scratch!AH85)&lt;1,1,0))</f>
        <v>1</v>
      </c>
      <c r="AI155" s="99">
        <f>IF(Model!AI85="",0,IF(ABS(Model!AI85-Scratch!AI85)&lt;1,1,0))</f>
        <v>1</v>
      </c>
      <c r="AJ155" s="99">
        <f>IF(Model!AJ85="",0,IF(ABS(Model!AJ85-Scratch!AJ85)&lt;1,1,0))</f>
        <v>1</v>
      </c>
      <c r="AK155" s="99">
        <f>IF(Model!AK85="",0,IF(ABS(Model!AK85-Scratch!AK85)&lt;1,1,0))</f>
        <v>1</v>
      </c>
      <c r="AL155" s="99">
        <f>IF(Model!AL85="",0,IF(ABS(Model!AL85-Scratch!AL85)&lt;1,1,0))</f>
        <v>1</v>
      </c>
      <c r="AM155" s="99">
        <f>IF(Model!AM85="",0,IF(ABS(Model!AM85-Scratch!AM85)&lt;1,1,0))</f>
        <v>1</v>
      </c>
      <c r="AN155" s="99">
        <f>IF(Model!AN85="",0,IF(ABS(Model!AN85-Scratch!AN85)&lt;1,1,0))</f>
        <v>1</v>
      </c>
      <c r="AO155" s="99">
        <f>IF(Model!AO85="",0,IF(ABS(Model!AO85-Scratch!AO85)&lt;1,1,0))</f>
        <v>1</v>
      </c>
      <c r="AP155" s="99">
        <f>IF(Model!AP85="",0,IF(ABS(Model!AP85-Scratch!AP85)&lt;1,1,0))</f>
        <v>1</v>
      </c>
      <c r="AQ155" s="99">
        <f>IF(Model!AQ85="",0,IF(ABS(Model!AQ85-Scratch!AQ85)&lt;1,1,0))</f>
        <v>1</v>
      </c>
      <c r="AR155" s="99">
        <f>IF(Model!AR85="",0,IF(ABS(Model!AR85-Scratch!AR85)&lt;1,1,0))</f>
        <v>1</v>
      </c>
      <c r="AS155" s="99">
        <f>IF(Model!AS85="",0,IF(ABS(Model!AS85-Scratch!AS85)&lt;1,1,0))</f>
        <v>1</v>
      </c>
      <c r="AT155" s="99">
        <f>IF(Model!AT85="",0,IF(ABS(Model!AT85-Scratch!AT85)&lt;1,1,0))</f>
        <v>1</v>
      </c>
      <c r="AU155" s="99">
        <f>IF(Model!AU85="",0,IF(ABS(Model!AU85-Scratch!AU85)&lt;1,1,0))</f>
        <v>1</v>
      </c>
      <c r="AV155" s="99">
        <f>IF(Model!AV85="",0,IF(ABS(Model!AV85-Scratch!AV85)&lt;1,1,0))</f>
        <v>1</v>
      </c>
      <c r="AW155" s="99">
        <f>IF(Model!AW85="",0,IF(ABS(Model!AW85-Scratch!AW85)&lt;1,1,0))</f>
        <v>1</v>
      </c>
      <c r="AX155" s="99">
        <f>IF(Model!AX85="",0,IF(ABS(Model!AX85-Scratch!AX85)&lt;1,1,0))</f>
        <v>1</v>
      </c>
      <c r="AY155" s="99">
        <f>IF(Model!AY85="",0,IF(ABS(Model!AY85-Scratch!AY85)&lt;1,1,0))</f>
        <v>1</v>
      </c>
      <c r="AZ155" s="99">
        <f>IF(Model!AZ85="",0,IF(ABS(Model!AZ85-Scratch!AZ85)&lt;1,1,0))</f>
        <v>1</v>
      </c>
      <c r="BA155" s="99">
        <f>IF(Model!BA85="",0,IF(ABS(Model!BA85-Scratch!BA85)&lt;1,1,0))</f>
        <v>1</v>
      </c>
      <c r="BB155" s="99">
        <f>IF(Model!BB85="",0,IF(ABS(Model!BB85-Scratch!BB85)&lt;1,1,0))</f>
        <v>1</v>
      </c>
      <c r="BC155" s="99">
        <f>IF(Model!BC85="",0,IF(ABS(Model!BC85-Scratch!BC85)&lt;1,1,0))</f>
        <v>1</v>
      </c>
      <c r="BD155" s="99">
        <f>IF(Model!BD85="",0,IF(ABS(Model!BD85-Scratch!BD85)&lt;1,1,0))</f>
        <v>0</v>
      </c>
      <c r="BE155" s="99">
        <f>IF(Model!BE85="",0,IF(ABS(Model!BE85-Scratch!BE85)&lt;1,1,0))</f>
        <v>1</v>
      </c>
      <c r="BF155" s="129" t="s">
        <v>591</v>
      </c>
      <c r="BG155" s="129" t="s">
        <v>591</v>
      </c>
      <c r="BH155" s="99">
        <f>IF(Model!BH85="",0,IF(ABS(Model!BH85-Scratch!BH85)&lt;1,1,0))</f>
        <v>1</v>
      </c>
      <c r="BI155" s="99">
        <f>IF(Model!BI85="",0,IF(ABS(Model!BI85-Scratch!BI85)&lt;1,1,0))</f>
        <v>1</v>
      </c>
      <c r="BJ155" s="99">
        <f>IF(Model!BJ85="",0,IF(ABS(Model!BJ85-Scratch!BJ85)&lt;1,1,0))</f>
        <v>1</v>
      </c>
      <c r="BK155" s="99">
        <f>IF(Model!BK85="",0,IF(ABS(Model!BK85-Scratch!BK85)&lt;1,1,0))</f>
        <v>1</v>
      </c>
      <c r="BL155" s="99">
        <f>IF(Model!BL85="",0,IF(ABS(Model!BL85-Scratch!BL85)&lt;1,1,0))</f>
        <v>1</v>
      </c>
      <c r="BM155" s="99">
        <f>IF(Model!BM85="",0,IF(ABS(Model!BM85-Scratch!BM85)&lt;1,1,0))</f>
        <v>1</v>
      </c>
      <c r="BN155" s="99">
        <f>IF(Model!BN85="",0,IF(ABS(Model!BN85-Scratch!BN85)&lt;1,1,0))</f>
        <v>1</v>
      </c>
      <c r="BO155" s="99">
        <f>IF(Model!BO85="",0,IF(ABS(Model!BO85-Scratch!BO85)&lt;1,1,0))</f>
        <v>1</v>
      </c>
      <c r="BP155" s="99">
        <f>IF(Model!BP85="",0,IF(ABS(Model!BP85-Scratch!BP85)&lt;1,1,0))</f>
        <v>1</v>
      </c>
      <c r="BQ155" s="99">
        <f>IF(Model!BQ85="",0,IF(ABS(Model!BQ85-Scratch!BQ85)&lt;1,1,0))</f>
        <v>1</v>
      </c>
      <c r="BR155" s="99">
        <f>IF(Model!BR85="",0,IF(ABS(Model!BR85-Scratch!BR85)&lt;1,1,0))</f>
        <v>1</v>
      </c>
      <c r="BS155" s="99">
        <f>IF(Model!BS85="",0,IF(ABS(Model!BS85-Scratch!BS85)&lt;1,1,0))</f>
        <v>1</v>
      </c>
      <c r="BT155" s="99">
        <f>IF(Model!BT85="",0,IF(ABS(Model!BT85-Scratch!BT85)&lt;1,1,0))</f>
        <v>1</v>
      </c>
      <c r="BU155" s="99">
        <f>IF(Model!BU85="",0,IF(ABS(Model!BU85-Scratch!BU85)&lt;1,1,0))</f>
        <v>1</v>
      </c>
      <c r="BV155" s="99">
        <f>IF(Model!BV85="",0,IF(ABS(Model!BV85-Scratch!BV85)&lt;1,1,0))</f>
        <v>1</v>
      </c>
      <c r="BW155" s="99">
        <f>IF(Model!BW85="",0,IF(ABS(Model!BW85-Scratch!BW85)&lt;1,1,0))</f>
        <v>1</v>
      </c>
      <c r="BX155" s="99">
        <f>IF(Model!BX85="",0,IF(ABS(Model!BX85-Scratch!BX85)&lt;1,1,0))</f>
        <v>1</v>
      </c>
      <c r="BY155" s="99">
        <f>IF(Model!BY85="",0,IF(ABS(Model!BY85-Scratch!BY85)&lt;1,1,0))</f>
        <v>1</v>
      </c>
      <c r="BZ155" s="99">
        <f>IF(Model!BZ85="",0,IF(ABS(Model!BZ85-Scratch!BZ85)&lt;1,1,0))</f>
        <v>1</v>
      </c>
      <c r="CA155" s="99">
        <f>IF(Model!CA85="",0,IF(ABS(Model!CA85-Scratch!CA85)&lt;1,1,0))</f>
        <v>1</v>
      </c>
      <c r="CB155" s="99">
        <f>IF(Model!CB85="",0,IF(ABS(Model!CB85-Scratch!CB85)&lt;1,1,0))</f>
        <v>1</v>
      </c>
      <c r="CC155" s="99">
        <f>IF(Model!CC85="",0,IF(ABS(Model!CC85-Scratch!CC85)&lt;1,1,0))</f>
        <v>1</v>
      </c>
      <c r="CD155" s="99">
        <f>IF(Model!CD85="",0,IF(ABS(Model!CD85-Scratch!CD85)&lt;1,1,0))</f>
        <v>1</v>
      </c>
      <c r="CE155" s="99">
        <f>IF(Model!CE85="",0,IF(ABS(Model!CE85-Scratch!CE85)&lt;1,1,0))</f>
        <v>1</v>
      </c>
      <c r="CF155" s="99">
        <f>IF(Model!CF85="",0,IF(ABS(Model!CF85-Scratch!CF85)&lt;1,1,0))</f>
        <v>1</v>
      </c>
      <c r="CG155" s="129" t="s">
        <v>591</v>
      </c>
      <c r="CH155" s="129" t="s">
        <v>591</v>
      </c>
      <c r="CI155" s="99">
        <f>IF(Model!CI85="",0,IF(ABS(Model!CI85-Scratch!CI85)&lt;1,1,0))</f>
        <v>1</v>
      </c>
      <c r="CJ155" s="99">
        <f>IF(Model!CJ85="",0,IF(ABS(Model!CJ85-Scratch!CJ85)&lt;1,1,0))</f>
        <v>1</v>
      </c>
      <c r="CK155" s="99">
        <f>IF(Model!CK85="",0,IF(ABS(Model!CK85-Scratch!CK85)&lt;1,1,0))</f>
        <v>1</v>
      </c>
      <c r="CL155" s="99">
        <f>IF(Model!CL85="",0,IF(ABS(Model!CL85-Scratch!CL85)&lt;1,1,0))</f>
        <v>1</v>
      </c>
      <c r="CM155" s="99">
        <f>IF(Model!CM85="",0,IF(ABS(Model!CM85-Scratch!CM85)&lt;1,1,0))</f>
        <v>1</v>
      </c>
      <c r="CN155" s="99">
        <f>IF(Model!CN85="",0,IF(ABS(Model!CN85-Scratch!CN85)&lt;1,1,0))</f>
        <v>1</v>
      </c>
      <c r="CO155" s="99">
        <f>IF(Model!CO85="",0,IF(ABS(Model!CO85-Scratch!CO85)&lt;1,1,0))</f>
        <v>1</v>
      </c>
      <c r="CP155" s="99">
        <f>IF(Model!CP85="",0,IF(ABS(Model!CP85-Scratch!CP85)&lt;1,1,0))</f>
        <v>1</v>
      </c>
      <c r="CQ155" s="99">
        <f>IF(Model!CQ85="",0,IF(ABS(Model!CQ85-Scratch!CQ85)&lt;1,1,0))</f>
        <v>1</v>
      </c>
      <c r="CR155" s="99">
        <f>IF(Model!CR85="",0,IF(ABS(Model!CR85-Scratch!CR85)&lt;1,1,0))</f>
        <v>1</v>
      </c>
      <c r="CS155" s="99">
        <f>IF(Model!CS85="",0,IF(ABS(Model!CS85-Scratch!CS85)&lt;1,1,0))</f>
        <v>1</v>
      </c>
      <c r="CT155" s="99">
        <f>IF(Model!CT85="",0,IF(ABS(Model!CT85-Scratch!CT85)&lt;1,1,0))</f>
        <v>1</v>
      </c>
      <c r="CU155" s="99">
        <f>IF(Model!CU85="",0,IF(ABS(Model!CU85-Scratch!CU85)&lt;1,1,0))</f>
        <v>1</v>
      </c>
      <c r="CV155" s="99">
        <f>IF(Model!CV85="",0,IF(ABS(Model!CV85-Scratch!CV85)&lt;1,1,0))</f>
        <v>1</v>
      </c>
      <c r="CW155" s="99">
        <f>IF(Model!CW85="",0,IF(ABS(Model!CW85-Scratch!CW85)&lt;1,1,0))</f>
        <v>1</v>
      </c>
      <c r="CX155" s="99">
        <f>IF(Model!CX85="",0,IF(ABS(Model!CX85-Scratch!CX85)&lt;1,1,0))</f>
        <v>1</v>
      </c>
      <c r="CY155" s="99">
        <f>IF(Model!CY85="",0,IF(ABS(Model!CY85-Scratch!CY85)&lt;1,1,0))</f>
        <v>1</v>
      </c>
      <c r="CZ155" s="99">
        <f>IF(Model!CZ85="",0,IF(ABS(Model!CZ85-Scratch!CZ85)&lt;1,1,0))</f>
        <v>1</v>
      </c>
      <c r="DA155" s="99">
        <f>IF(Model!DA85="",0,IF(ABS(Model!DA85-Scratch!DA85)&lt;1,1,0))</f>
        <v>1</v>
      </c>
      <c r="DB155" s="99">
        <f>IF(Model!DB85="",0,IF(ABS(Model!DB85-Scratch!DB85)&lt;1,1,0))</f>
        <v>1</v>
      </c>
      <c r="DC155" s="99">
        <f>IF(Model!DC85="",0,IF(ABS(Model!DC85-Scratch!DC85)&lt;1,1,0))</f>
        <v>1</v>
      </c>
      <c r="DD155" s="99">
        <f>IF(Model!DD85="",0,IF(ABS(Model!DD85-Scratch!DD85)&lt;1,1,0))</f>
        <v>1</v>
      </c>
      <c r="DE155" s="99">
        <f>IF(Model!DE85="",0,IF(ABS(Model!DE85-Scratch!DE85)&lt;1,1,0))</f>
        <v>1</v>
      </c>
      <c r="DF155" s="99">
        <f>IF(Model!DF85="",0,IF(ABS(Model!DF85-Scratch!DF85)&lt;1,1,0))</f>
        <v>1</v>
      </c>
      <c r="DG155" s="99">
        <f>IF(Model!DG85="",0,IF(ABS(Model!DG85-Scratch!DG85)&lt;1,1,0))</f>
        <v>1</v>
      </c>
      <c r="DH155" s="129" t="s">
        <v>591</v>
      </c>
      <c r="DI155" s="129" t="s">
        <v>591</v>
      </c>
      <c r="DJ155" s="99">
        <f>IF(Model!DJ85="",0,IF(ABS(Model!DJ85-Scratch!DJ85)&lt;1,1,0))</f>
        <v>1</v>
      </c>
      <c r="DK155" s="99">
        <f>IF(Model!DK85="",0,IF(ABS(Model!DK85-Scratch!DK85)&lt;1,1,0))</f>
        <v>1</v>
      </c>
      <c r="DL155" s="99">
        <f>IF(Model!DL85="",0,IF(ABS(Model!DL85-Scratch!DL85)&lt;1,1,0))</f>
        <v>1</v>
      </c>
      <c r="DM155" s="99">
        <f>IF(Model!DM85="",0,IF(ABS(Model!DM85-Scratch!DM85)&lt;1,1,0))</f>
        <v>1</v>
      </c>
      <c r="DN155" s="99">
        <f>IF(Model!DN85="",0,IF(ABS(Model!DN85-Scratch!DN85)&lt;1,1,0))</f>
        <v>1</v>
      </c>
      <c r="DO155" s="99">
        <f>IF(Model!DO85="",0,IF(ABS(Model!DO85-Scratch!DO85)&lt;1,1,0))</f>
        <v>1</v>
      </c>
      <c r="DP155" s="99">
        <f>IF(Model!DP85="",0,IF(ABS(Model!DP85-Scratch!DP85)&lt;1,1,0))</f>
        <v>1</v>
      </c>
      <c r="DQ155" s="99">
        <f>IF(Model!DQ85="",0,IF(ABS(Model!DQ85-Scratch!DQ85)&lt;1,1,0))</f>
        <v>1</v>
      </c>
      <c r="DR155" s="99">
        <f>IF(Model!DR85="",0,IF(ABS(Model!DR85-Scratch!DR85)&lt;1,1,0))</f>
        <v>1</v>
      </c>
      <c r="DS155" s="99">
        <f>IF(Model!DS85="",0,IF(ABS(Model!DS85-Scratch!DS85)&lt;1,1,0))</f>
        <v>1</v>
      </c>
      <c r="DT155" s="99">
        <f>IF(Model!DT85="",0,IF(ABS(Model!DT85-Scratch!DT85)&lt;1,1,0))</f>
        <v>1</v>
      </c>
      <c r="DU155" s="99">
        <f>IF(Model!DU85="",0,IF(ABS(Model!DU85-Scratch!DU85)&lt;1,1,0))</f>
        <v>1</v>
      </c>
      <c r="DV155" s="99">
        <f>IF(Model!DV85="",0,IF(ABS(Model!DV85-Scratch!DV85)&lt;1,1,0))</f>
        <v>1</v>
      </c>
      <c r="DW155" s="99">
        <f>IF(Model!DW85="",0,IF(ABS(Model!DW85-Scratch!DW85)&lt;1,1,0))</f>
        <v>1</v>
      </c>
      <c r="DX155" s="99">
        <f>IF(Model!DX85="",0,IF(ABS(Model!DX85-Scratch!DX85)&lt;1,1,0))</f>
        <v>1</v>
      </c>
      <c r="DY155" s="99">
        <f>IF(Model!DY85="",0,IF(ABS(Model!DY85-Scratch!DY85)&lt;1,1,0))</f>
        <v>1</v>
      </c>
      <c r="DZ155" s="99">
        <f>IF(Model!DZ85="",0,IF(ABS(Model!DZ85-Scratch!DZ85)&lt;1,1,0))</f>
        <v>1</v>
      </c>
      <c r="EA155" s="99">
        <f>IF(Model!EA85="",0,IF(ABS(Model!EA85-Scratch!EA85)&lt;1,1,0))</f>
        <v>1</v>
      </c>
      <c r="EB155" s="99">
        <f>IF(Model!EB85="",0,IF(ABS(Model!EB85-Scratch!EB85)&lt;1,1,0))</f>
        <v>1</v>
      </c>
      <c r="EC155" s="99">
        <f>IF(Model!EC85="",0,IF(ABS(Model!EC85-Scratch!EC85)&lt;1,1,0))</f>
        <v>1</v>
      </c>
      <c r="ED155" s="99">
        <f>IF(Model!ED85="",0,IF(ABS(Model!ED85-Scratch!ED85)&lt;1,1,0))</f>
        <v>1</v>
      </c>
      <c r="EE155" s="99">
        <f>IF(Model!EE85="",0,IF(ABS(Model!EE85-Scratch!EE85)&lt;1,1,0))</f>
        <v>1</v>
      </c>
      <c r="EF155" s="99">
        <f>IF(Model!EF85="",0,IF(ABS(Model!EF85-Scratch!EF85)&lt;1,1,0))</f>
        <v>1</v>
      </c>
      <c r="EG155" s="99">
        <f>IF(Model!EG85="",0,IF(ABS(Model!EG85-Scratch!EG85)&lt;1,1,0))</f>
        <v>1</v>
      </c>
      <c r="EH155" s="99">
        <f>IF(Model!EH85="",0,IF(ABS(Model!EH85-Scratch!EH85)&lt;1,1,0))</f>
        <v>1</v>
      </c>
      <c r="EI155" s="129" t="s">
        <v>591</v>
      </c>
      <c r="EJ155" s="129" t="s">
        <v>591</v>
      </c>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row>
    <row r="156" spans="2:165">
      <c r="B156" s="99">
        <f>IF(Model!B86="",0,IF(ABS(Model!B86-Scratch!B86)&lt;1,1,0))</f>
        <v>1</v>
      </c>
      <c r="C156" s="99">
        <f ca="1">IF(Model!C86="",0,IF(ABS(Model!C86-Scratch!C86)&lt;1,1,0))</f>
        <v>1</v>
      </c>
      <c r="D156" s="129" t="s">
        <v>591</v>
      </c>
      <c r="E156" s="99">
        <f>IF(Model!E86="",0,IF(ABS(Model!E86-Scratch!E86)&lt;1,1,0))</f>
        <v>1</v>
      </c>
      <c r="F156" s="99">
        <f>IF(Model!F86="",0,IF(ABS(Model!F86-Scratch!F86)&lt;1,1,0))</f>
        <v>1</v>
      </c>
      <c r="G156" s="99">
        <f>IF(Model!G86="",0,IF(ABS(Model!G86-Scratch!G86)&lt;1,1,0))</f>
        <v>1</v>
      </c>
      <c r="H156" s="99">
        <f>IF(Model!H86="",0,IF(ABS(Model!H86-Scratch!H86)&lt;1,1,0))</f>
        <v>1</v>
      </c>
      <c r="I156" s="99">
        <f>IF(Model!I86=Scratch!I86,1,0)</f>
        <v>1</v>
      </c>
      <c r="J156" s="129" t="s">
        <v>591</v>
      </c>
      <c r="K156" s="99">
        <f>IF(Model!K86="",0,IF(ABS(Model!K86-Scratch!K86)&lt;1,1,0))</f>
        <v>1</v>
      </c>
      <c r="L156" s="99">
        <f>IF(Model!L86=Scratch!L86,1,0)</f>
        <v>1</v>
      </c>
      <c r="M156" s="99">
        <f>IFERROR(IF(Model!M86=Scratch!M86,1,0),0)</f>
        <v>1</v>
      </c>
      <c r="N156" s="99">
        <f>IFERROR(IF(Model!N86=Scratch!N86,1,0),0)</f>
        <v>1</v>
      </c>
      <c r="O156" s="99">
        <f>IFERROR(IF(Model!O86=Scratch!O86,1,0),0)</f>
        <v>1</v>
      </c>
      <c r="P156" s="99">
        <f>IFERROR(IF(Model!P86=Scratch!P86,1,0),0)</f>
        <v>1</v>
      </c>
      <c r="Q156" s="129" t="s">
        <v>591</v>
      </c>
      <c r="R156" s="99">
        <f>IF(Model!R86="",0,IF(ABS(Model!R86-Scratch!R86)&lt;1,1,0))</f>
        <v>1</v>
      </c>
      <c r="S156" s="99">
        <f>IF(Model!S86="",0,IF(ABS(Model!S86-Scratch!S86)&lt;1,1,0))</f>
        <v>1</v>
      </c>
      <c r="T156" s="99">
        <f>IF(Model!T86="",0,IF(ABS(Model!T86-Scratch!T86)&lt;1,1,0))</f>
        <v>1</v>
      </c>
      <c r="U156" s="99">
        <f>IF(Model!U86="",0,IF(ABS(Model!U86-Scratch!U86)&lt;1,1,0))</f>
        <v>1</v>
      </c>
      <c r="V156" s="99">
        <f>IF(Model!V86="",0,IF(ABS(Model!V86-Scratch!V86)&lt;1,1,0))</f>
        <v>1</v>
      </c>
      <c r="W156" s="129" t="s">
        <v>591</v>
      </c>
      <c r="X156" s="99">
        <f>IF(Model!X86="",0,IF(ABS(Model!X86-Scratch!X86)&lt;1,1,0))</f>
        <v>1</v>
      </c>
      <c r="Y156" s="99">
        <f>IF(Model!Y86="",0,IF(ABS(Model!Y86-Scratch!Y86)&lt;1,1,0))</f>
        <v>1</v>
      </c>
      <c r="Z156" s="99">
        <f>IF(Model!Z86="",0,IF(ABS(Model!Z86-Scratch!Z86)&lt;1,1,0))</f>
        <v>1</v>
      </c>
      <c r="AA156" s="99">
        <f>IF(Model!AA86="",0,IF(ABS(Model!AA86-Scratch!AA86)&lt;1,1,0))</f>
        <v>1</v>
      </c>
      <c r="AB156" s="99">
        <f>IF(Model!AB86="",0,IF(ABS(Model!AB86-Scratch!AB86)&lt;1,1,0))</f>
        <v>1</v>
      </c>
      <c r="AC156" s="129" t="s">
        <v>591</v>
      </c>
      <c r="AD156" s="129" t="s">
        <v>591</v>
      </c>
      <c r="AE156" s="99">
        <f>IF(Model!AE86="",0,IF(ABS(Model!AE86-Scratch!AE86)&lt;1,1,0))</f>
        <v>1</v>
      </c>
      <c r="AF156" s="99">
        <f>IF(Model!AF86="",0,IF(ABS(Model!AF86-Scratch!AF86)&lt;1,1,0))</f>
        <v>1</v>
      </c>
      <c r="AG156" s="99">
        <f>IF(Model!AG86="",0,IF(ABS(Model!AG86-Scratch!AG86)&lt;1,1,0))</f>
        <v>1</v>
      </c>
      <c r="AH156" s="99">
        <f>IF(Model!AH86="",0,IF(ABS(Model!AH86-Scratch!AH86)&lt;1,1,0))</f>
        <v>1</v>
      </c>
      <c r="AI156" s="99">
        <f>IF(Model!AI86="",0,IF(ABS(Model!AI86-Scratch!AI86)&lt;1,1,0))</f>
        <v>1</v>
      </c>
      <c r="AJ156" s="99">
        <f>IF(Model!AJ86="",0,IF(ABS(Model!AJ86-Scratch!AJ86)&lt;1,1,0))</f>
        <v>1</v>
      </c>
      <c r="AK156" s="99">
        <f>IF(Model!AK86="",0,IF(ABS(Model!AK86-Scratch!AK86)&lt;1,1,0))</f>
        <v>1</v>
      </c>
      <c r="AL156" s="99">
        <f>IF(Model!AL86="",0,IF(ABS(Model!AL86-Scratch!AL86)&lt;1,1,0))</f>
        <v>1</v>
      </c>
      <c r="AM156" s="99">
        <f>IF(Model!AM86="",0,IF(ABS(Model!AM86-Scratch!AM86)&lt;1,1,0))</f>
        <v>1</v>
      </c>
      <c r="AN156" s="99">
        <f>IF(Model!AN86="",0,IF(ABS(Model!AN86-Scratch!AN86)&lt;1,1,0))</f>
        <v>1</v>
      </c>
      <c r="AO156" s="99">
        <f>IF(Model!AO86="",0,IF(ABS(Model!AO86-Scratch!AO86)&lt;1,1,0))</f>
        <v>1</v>
      </c>
      <c r="AP156" s="99">
        <f>IF(Model!AP86="",0,IF(ABS(Model!AP86-Scratch!AP86)&lt;1,1,0))</f>
        <v>1</v>
      </c>
      <c r="AQ156" s="99">
        <f>IF(Model!AQ86="",0,IF(ABS(Model!AQ86-Scratch!AQ86)&lt;1,1,0))</f>
        <v>1</v>
      </c>
      <c r="AR156" s="99">
        <f>IF(Model!AR86="",0,IF(ABS(Model!AR86-Scratch!AR86)&lt;1,1,0))</f>
        <v>1</v>
      </c>
      <c r="AS156" s="99">
        <f>IF(Model!AS86="",0,IF(ABS(Model!AS86-Scratch!AS86)&lt;1,1,0))</f>
        <v>1</v>
      </c>
      <c r="AT156" s="99">
        <f>IF(Model!AT86="",0,IF(ABS(Model!AT86-Scratch!AT86)&lt;1,1,0))</f>
        <v>1</v>
      </c>
      <c r="AU156" s="99">
        <f>IF(Model!AU86="",0,IF(ABS(Model!AU86-Scratch!AU86)&lt;1,1,0))</f>
        <v>1</v>
      </c>
      <c r="AV156" s="99">
        <f>IF(Model!AV86="",0,IF(ABS(Model!AV86-Scratch!AV86)&lt;1,1,0))</f>
        <v>1</v>
      </c>
      <c r="AW156" s="99">
        <f>IF(Model!AW86="",0,IF(ABS(Model!AW86-Scratch!AW86)&lt;1,1,0))</f>
        <v>1</v>
      </c>
      <c r="AX156" s="99">
        <f>IF(Model!AX86="",0,IF(ABS(Model!AX86-Scratch!AX86)&lt;1,1,0))</f>
        <v>1</v>
      </c>
      <c r="AY156" s="99">
        <f>IF(Model!AY86="",0,IF(ABS(Model!AY86-Scratch!AY86)&lt;1,1,0))</f>
        <v>1</v>
      </c>
      <c r="AZ156" s="99">
        <f>IF(Model!AZ86="",0,IF(ABS(Model!AZ86-Scratch!AZ86)&lt;1,1,0))</f>
        <v>1</v>
      </c>
      <c r="BA156" s="99">
        <f>IF(Model!BA86="",0,IF(ABS(Model!BA86-Scratch!BA86)&lt;1,1,0))</f>
        <v>1</v>
      </c>
      <c r="BB156" s="99">
        <f>IF(Model!BB86="",0,IF(ABS(Model!BB86-Scratch!BB86)&lt;1,1,0))</f>
        <v>1</v>
      </c>
      <c r="BC156" s="99">
        <f>IF(Model!BC86="",0,IF(ABS(Model!BC86-Scratch!BC86)&lt;1,1,0))</f>
        <v>1</v>
      </c>
      <c r="BD156" s="99">
        <f>IF(Model!BD86="",0,IF(ABS(Model!BD86-Scratch!BD86)&lt;1,1,0))</f>
        <v>0</v>
      </c>
      <c r="BE156" s="99">
        <f>IF(Model!BE86="",0,IF(ABS(Model!BE86-Scratch!BE86)&lt;1,1,0))</f>
        <v>1</v>
      </c>
      <c r="BF156" s="129" t="s">
        <v>591</v>
      </c>
      <c r="BG156" s="129" t="s">
        <v>591</v>
      </c>
      <c r="BH156" s="99">
        <f>IF(Model!BH86="",0,IF(ABS(Model!BH86-Scratch!BH86)&lt;1,1,0))</f>
        <v>1</v>
      </c>
      <c r="BI156" s="99">
        <f>IF(Model!BI86="",0,IF(ABS(Model!BI86-Scratch!BI86)&lt;1,1,0))</f>
        <v>1</v>
      </c>
      <c r="BJ156" s="99">
        <f>IF(Model!BJ86="",0,IF(ABS(Model!BJ86-Scratch!BJ86)&lt;1,1,0))</f>
        <v>1</v>
      </c>
      <c r="BK156" s="99">
        <f>IF(Model!BK86="",0,IF(ABS(Model!BK86-Scratch!BK86)&lt;1,1,0))</f>
        <v>1</v>
      </c>
      <c r="BL156" s="99">
        <f>IF(Model!BL86="",0,IF(ABS(Model!BL86-Scratch!BL86)&lt;1,1,0))</f>
        <v>1</v>
      </c>
      <c r="BM156" s="99">
        <f>IF(Model!BM86="",0,IF(ABS(Model!BM86-Scratch!BM86)&lt;1,1,0))</f>
        <v>1</v>
      </c>
      <c r="BN156" s="99">
        <f>IF(Model!BN86="",0,IF(ABS(Model!BN86-Scratch!BN86)&lt;1,1,0))</f>
        <v>1</v>
      </c>
      <c r="BO156" s="99">
        <f>IF(Model!BO86="",0,IF(ABS(Model!BO86-Scratch!BO86)&lt;1,1,0))</f>
        <v>1</v>
      </c>
      <c r="BP156" s="99">
        <f>IF(Model!BP86="",0,IF(ABS(Model!BP86-Scratch!BP86)&lt;1,1,0))</f>
        <v>1</v>
      </c>
      <c r="BQ156" s="99">
        <f>IF(Model!BQ86="",0,IF(ABS(Model!BQ86-Scratch!BQ86)&lt;1,1,0))</f>
        <v>1</v>
      </c>
      <c r="BR156" s="99">
        <f>IF(Model!BR86="",0,IF(ABS(Model!BR86-Scratch!BR86)&lt;1,1,0))</f>
        <v>1</v>
      </c>
      <c r="BS156" s="99">
        <f>IF(Model!BS86="",0,IF(ABS(Model!BS86-Scratch!BS86)&lt;1,1,0))</f>
        <v>1</v>
      </c>
      <c r="BT156" s="99">
        <f>IF(Model!BT86="",0,IF(ABS(Model!BT86-Scratch!BT86)&lt;1,1,0))</f>
        <v>1</v>
      </c>
      <c r="BU156" s="99">
        <f>IF(Model!BU86="",0,IF(ABS(Model!BU86-Scratch!BU86)&lt;1,1,0))</f>
        <v>1</v>
      </c>
      <c r="BV156" s="99">
        <f>IF(Model!BV86="",0,IF(ABS(Model!BV86-Scratch!BV86)&lt;1,1,0))</f>
        <v>1</v>
      </c>
      <c r="BW156" s="99">
        <f>IF(Model!BW86="",0,IF(ABS(Model!BW86-Scratch!BW86)&lt;1,1,0))</f>
        <v>1</v>
      </c>
      <c r="BX156" s="99">
        <f>IF(Model!BX86="",0,IF(ABS(Model!BX86-Scratch!BX86)&lt;1,1,0))</f>
        <v>1</v>
      </c>
      <c r="BY156" s="99">
        <f>IF(Model!BY86="",0,IF(ABS(Model!BY86-Scratch!BY86)&lt;1,1,0))</f>
        <v>1</v>
      </c>
      <c r="BZ156" s="99">
        <f>IF(Model!BZ86="",0,IF(ABS(Model!BZ86-Scratch!BZ86)&lt;1,1,0))</f>
        <v>1</v>
      </c>
      <c r="CA156" s="99">
        <f>IF(Model!CA86="",0,IF(ABS(Model!CA86-Scratch!CA86)&lt;1,1,0))</f>
        <v>1</v>
      </c>
      <c r="CB156" s="99">
        <f>IF(Model!CB86="",0,IF(ABS(Model!CB86-Scratch!CB86)&lt;1,1,0))</f>
        <v>1</v>
      </c>
      <c r="CC156" s="99">
        <f>IF(Model!CC86="",0,IF(ABS(Model!CC86-Scratch!CC86)&lt;1,1,0))</f>
        <v>1</v>
      </c>
      <c r="CD156" s="99">
        <f>IF(Model!CD86="",0,IF(ABS(Model!CD86-Scratch!CD86)&lt;1,1,0))</f>
        <v>1</v>
      </c>
      <c r="CE156" s="99">
        <f>IF(Model!CE86="",0,IF(ABS(Model!CE86-Scratch!CE86)&lt;1,1,0))</f>
        <v>1</v>
      </c>
      <c r="CF156" s="99">
        <f>IF(Model!CF86="",0,IF(ABS(Model!CF86-Scratch!CF86)&lt;1,1,0))</f>
        <v>1</v>
      </c>
      <c r="CG156" s="129" t="s">
        <v>591</v>
      </c>
      <c r="CH156" s="129" t="s">
        <v>591</v>
      </c>
      <c r="CI156" s="99">
        <f>IF(Model!CI86="",0,IF(ABS(Model!CI86-Scratch!CI86)&lt;1,1,0))</f>
        <v>1</v>
      </c>
      <c r="CJ156" s="99">
        <f>IF(Model!CJ86="",0,IF(ABS(Model!CJ86-Scratch!CJ86)&lt;1,1,0))</f>
        <v>1</v>
      </c>
      <c r="CK156" s="99">
        <f>IF(Model!CK86="",0,IF(ABS(Model!CK86-Scratch!CK86)&lt;1,1,0))</f>
        <v>1</v>
      </c>
      <c r="CL156" s="99">
        <f>IF(Model!CL86="",0,IF(ABS(Model!CL86-Scratch!CL86)&lt;1,1,0))</f>
        <v>1</v>
      </c>
      <c r="CM156" s="99">
        <f>IF(Model!CM86="",0,IF(ABS(Model!CM86-Scratch!CM86)&lt;1,1,0))</f>
        <v>1</v>
      </c>
      <c r="CN156" s="99">
        <f>IF(Model!CN86="",0,IF(ABS(Model!CN86-Scratch!CN86)&lt;1,1,0))</f>
        <v>1</v>
      </c>
      <c r="CO156" s="99">
        <f>IF(Model!CO86="",0,IF(ABS(Model!CO86-Scratch!CO86)&lt;1,1,0))</f>
        <v>1</v>
      </c>
      <c r="CP156" s="99">
        <f>IF(Model!CP86="",0,IF(ABS(Model!CP86-Scratch!CP86)&lt;1,1,0))</f>
        <v>1</v>
      </c>
      <c r="CQ156" s="99">
        <f>IF(Model!CQ86="",0,IF(ABS(Model!CQ86-Scratch!CQ86)&lt;1,1,0))</f>
        <v>1</v>
      </c>
      <c r="CR156" s="99">
        <f>IF(Model!CR86="",0,IF(ABS(Model!CR86-Scratch!CR86)&lt;1,1,0))</f>
        <v>1</v>
      </c>
      <c r="CS156" s="99">
        <f>IF(Model!CS86="",0,IF(ABS(Model!CS86-Scratch!CS86)&lt;1,1,0))</f>
        <v>1</v>
      </c>
      <c r="CT156" s="99">
        <f>IF(Model!CT86="",0,IF(ABS(Model!CT86-Scratch!CT86)&lt;1,1,0))</f>
        <v>1</v>
      </c>
      <c r="CU156" s="99">
        <f>IF(Model!CU86="",0,IF(ABS(Model!CU86-Scratch!CU86)&lt;1,1,0))</f>
        <v>1</v>
      </c>
      <c r="CV156" s="99">
        <f>IF(Model!CV86="",0,IF(ABS(Model!CV86-Scratch!CV86)&lt;1,1,0))</f>
        <v>1</v>
      </c>
      <c r="CW156" s="99">
        <f>IF(Model!CW86="",0,IF(ABS(Model!CW86-Scratch!CW86)&lt;1,1,0))</f>
        <v>1</v>
      </c>
      <c r="CX156" s="99">
        <f>IF(Model!CX86="",0,IF(ABS(Model!CX86-Scratch!CX86)&lt;1,1,0))</f>
        <v>1</v>
      </c>
      <c r="CY156" s="99">
        <f>IF(Model!CY86="",0,IF(ABS(Model!CY86-Scratch!CY86)&lt;1,1,0))</f>
        <v>1</v>
      </c>
      <c r="CZ156" s="99">
        <f>IF(Model!CZ86="",0,IF(ABS(Model!CZ86-Scratch!CZ86)&lt;1,1,0))</f>
        <v>1</v>
      </c>
      <c r="DA156" s="99">
        <f>IF(Model!DA86="",0,IF(ABS(Model!DA86-Scratch!DA86)&lt;1,1,0))</f>
        <v>1</v>
      </c>
      <c r="DB156" s="99">
        <f>IF(Model!DB86="",0,IF(ABS(Model!DB86-Scratch!DB86)&lt;1,1,0))</f>
        <v>1</v>
      </c>
      <c r="DC156" s="99">
        <f>IF(Model!DC86="",0,IF(ABS(Model!DC86-Scratch!DC86)&lt;1,1,0))</f>
        <v>1</v>
      </c>
      <c r="DD156" s="99">
        <f>IF(Model!DD86="",0,IF(ABS(Model!DD86-Scratch!DD86)&lt;1,1,0))</f>
        <v>1</v>
      </c>
      <c r="DE156" s="99">
        <f>IF(Model!DE86="",0,IF(ABS(Model!DE86-Scratch!DE86)&lt;1,1,0))</f>
        <v>1</v>
      </c>
      <c r="DF156" s="99">
        <f>IF(Model!DF86="",0,IF(ABS(Model!DF86-Scratch!DF86)&lt;1,1,0))</f>
        <v>1</v>
      </c>
      <c r="DG156" s="99">
        <f>IF(Model!DG86="",0,IF(ABS(Model!DG86-Scratch!DG86)&lt;1,1,0))</f>
        <v>1</v>
      </c>
      <c r="DH156" s="129" t="s">
        <v>591</v>
      </c>
      <c r="DI156" s="129" t="s">
        <v>591</v>
      </c>
      <c r="DJ156" s="99">
        <f>IF(Model!DJ86="",0,IF(ABS(Model!DJ86-Scratch!DJ86)&lt;1,1,0))</f>
        <v>1</v>
      </c>
      <c r="DK156" s="99">
        <f>IF(Model!DK86="",0,IF(ABS(Model!DK86-Scratch!DK86)&lt;1,1,0))</f>
        <v>1</v>
      </c>
      <c r="DL156" s="99">
        <f>IF(Model!DL86="",0,IF(ABS(Model!DL86-Scratch!DL86)&lt;1,1,0))</f>
        <v>1</v>
      </c>
      <c r="DM156" s="99">
        <f>IF(Model!DM86="",0,IF(ABS(Model!DM86-Scratch!DM86)&lt;1,1,0))</f>
        <v>1</v>
      </c>
      <c r="DN156" s="99">
        <f>IF(Model!DN86="",0,IF(ABS(Model!DN86-Scratch!DN86)&lt;1,1,0))</f>
        <v>1</v>
      </c>
      <c r="DO156" s="99">
        <f>IF(Model!DO86="",0,IF(ABS(Model!DO86-Scratch!DO86)&lt;1,1,0))</f>
        <v>1</v>
      </c>
      <c r="DP156" s="99">
        <f>IF(Model!DP86="",0,IF(ABS(Model!DP86-Scratch!DP86)&lt;1,1,0))</f>
        <v>1</v>
      </c>
      <c r="DQ156" s="99">
        <f>IF(Model!DQ86="",0,IF(ABS(Model!DQ86-Scratch!DQ86)&lt;1,1,0))</f>
        <v>1</v>
      </c>
      <c r="DR156" s="99">
        <f>IF(Model!DR86="",0,IF(ABS(Model!DR86-Scratch!DR86)&lt;1,1,0))</f>
        <v>1</v>
      </c>
      <c r="DS156" s="99">
        <f>IF(Model!DS86="",0,IF(ABS(Model!DS86-Scratch!DS86)&lt;1,1,0))</f>
        <v>1</v>
      </c>
      <c r="DT156" s="99">
        <f>IF(Model!DT86="",0,IF(ABS(Model!DT86-Scratch!DT86)&lt;1,1,0))</f>
        <v>1</v>
      </c>
      <c r="DU156" s="99">
        <f>IF(Model!DU86="",0,IF(ABS(Model!DU86-Scratch!DU86)&lt;1,1,0))</f>
        <v>1</v>
      </c>
      <c r="DV156" s="99">
        <f>IF(Model!DV86="",0,IF(ABS(Model!DV86-Scratch!DV86)&lt;1,1,0))</f>
        <v>1</v>
      </c>
      <c r="DW156" s="99">
        <f>IF(Model!DW86="",0,IF(ABS(Model!DW86-Scratch!DW86)&lt;1,1,0))</f>
        <v>1</v>
      </c>
      <c r="DX156" s="99">
        <f>IF(Model!DX86="",0,IF(ABS(Model!DX86-Scratch!DX86)&lt;1,1,0))</f>
        <v>1</v>
      </c>
      <c r="DY156" s="99">
        <f>IF(Model!DY86="",0,IF(ABS(Model!DY86-Scratch!DY86)&lt;1,1,0))</f>
        <v>1</v>
      </c>
      <c r="DZ156" s="99">
        <f>IF(Model!DZ86="",0,IF(ABS(Model!DZ86-Scratch!DZ86)&lt;1,1,0))</f>
        <v>1</v>
      </c>
      <c r="EA156" s="99">
        <f>IF(Model!EA86="",0,IF(ABS(Model!EA86-Scratch!EA86)&lt;1,1,0))</f>
        <v>1</v>
      </c>
      <c r="EB156" s="99">
        <f>IF(Model!EB86="",0,IF(ABS(Model!EB86-Scratch!EB86)&lt;1,1,0))</f>
        <v>1</v>
      </c>
      <c r="EC156" s="99">
        <f>IF(Model!EC86="",0,IF(ABS(Model!EC86-Scratch!EC86)&lt;1,1,0))</f>
        <v>1</v>
      </c>
      <c r="ED156" s="99">
        <f>IF(Model!ED86="",0,IF(ABS(Model!ED86-Scratch!ED86)&lt;1,1,0))</f>
        <v>1</v>
      </c>
      <c r="EE156" s="99">
        <f>IF(Model!EE86="",0,IF(ABS(Model!EE86-Scratch!EE86)&lt;1,1,0))</f>
        <v>1</v>
      </c>
      <c r="EF156" s="99">
        <f>IF(Model!EF86="",0,IF(ABS(Model!EF86-Scratch!EF86)&lt;1,1,0))</f>
        <v>1</v>
      </c>
      <c r="EG156" s="99">
        <f>IF(Model!EG86="",0,IF(ABS(Model!EG86-Scratch!EG86)&lt;1,1,0))</f>
        <v>1</v>
      </c>
      <c r="EH156" s="99">
        <f>IF(Model!EH86="",0,IF(ABS(Model!EH86-Scratch!EH86)&lt;1,1,0))</f>
        <v>1</v>
      </c>
      <c r="EI156" s="129" t="s">
        <v>591</v>
      </c>
      <c r="EJ156" s="129" t="s">
        <v>591</v>
      </c>
      <c r="EK156" s="99"/>
      <c r="EL156" s="99"/>
      <c r="EM156" s="99"/>
      <c r="EN156" s="99"/>
      <c r="EO156" s="99"/>
      <c r="EP156" s="99"/>
      <c r="EQ156" s="99"/>
      <c r="ER156" s="99"/>
      <c r="ES156" s="99"/>
      <c r="ET156" s="99"/>
      <c r="EU156" s="99"/>
      <c r="EV156" s="99"/>
      <c r="EW156" s="99"/>
      <c r="EX156" s="99"/>
      <c r="EY156" s="99"/>
      <c r="EZ156" s="99"/>
      <c r="FA156" s="99"/>
      <c r="FB156" s="99"/>
      <c r="FC156" s="99"/>
      <c r="FD156" s="99"/>
      <c r="FE156" s="99"/>
      <c r="FF156" s="99"/>
      <c r="FG156" s="99"/>
      <c r="FH156" s="99"/>
      <c r="FI156" s="99"/>
    </row>
    <row r="157" spans="2:165">
      <c r="B157" s="99">
        <f>IF(Model!B87="",0,IF(ABS(Model!B87-Scratch!B87)&lt;1,1,0))</f>
        <v>1</v>
      </c>
      <c r="C157" s="99">
        <f ca="1">IF(Model!C87="",0,IF(ABS(Model!C87-Scratch!C87)&lt;1,1,0))</f>
        <v>1</v>
      </c>
      <c r="D157" s="129" t="s">
        <v>591</v>
      </c>
      <c r="E157" s="99">
        <f>IF(Model!E87="",0,IF(ABS(Model!E87-Scratch!E87)&lt;1,1,0))</f>
        <v>1</v>
      </c>
      <c r="F157" s="99">
        <f>IF(Model!F87="",0,IF(ABS(Model!F87-Scratch!F87)&lt;1,1,0))</f>
        <v>1</v>
      </c>
      <c r="G157" s="99">
        <f>IF(Model!G87="",0,IF(ABS(Model!G87-Scratch!G87)&lt;1,1,0))</f>
        <v>1</v>
      </c>
      <c r="H157" s="99">
        <f>IF(Model!H87="",0,IF(ABS(Model!H87-Scratch!H87)&lt;1,1,0))</f>
        <v>1</v>
      </c>
      <c r="I157" s="99">
        <f>IF(Model!I87=Scratch!I87,1,0)</f>
        <v>1</v>
      </c>
      <c r="J157" s="129" t="s">
        <v>591</v>
      </c>
      <c r="K157" s="99">
        <f>IF(Model!K87="",0,IF(ABS(Model!K87-Scratch!K87)&lt;1,1,0))</f>
        <v>1</v>
      </c>
      <c r="L157" s="99">
        <f>IF(Model!L87=Scratch!L87,1,0)</f>
        <v>1</v>
      </c>
      <c r="M157" s="99">
        <f>IFERROR(IF(Model!M87=Scratch!M87,1,0),0)</f>
        <v>1</v>
      </c>
      <c r="N157" s="99">
        <f>IFERROR(IF(Model!N87=Scratch!N87,1,0),0)</f>
        <v>1</v>
      </c>
      <c r="O157" s="99">
        <f>IFERROR(IF(Model!O87=Scratch!O87,1,0),0)</f>
        <v>1</v>
      </c>
      <c r="P157" s="99">
        <f>IFERROR(IF(Model!P87=Scratch!P87,1,0),0)</f>
        <v>1</v>
      </c>
      <c r="Q157" s="129" t="s">
        <v>591</v>
      </c>
      <c r="R157" s="99">
        <f>IF(Model!R87="",0,IF(ABS(Model!R87-Scratch!R87)&lt;1,1,0))</f>
        <v>1</v>
      </c>
      <c r="S157" s="99">
        <f>IF(Model!S87="",0,IF(ABS(Model!S87-Scratch!S87)&lt;1,1,0))</f>
        <v>1</v>
      </c>
      <c r="T157" s="99">
        <f>IF(Model!T87="",0,IF(ABS(Model!T87-Scratch!T87)&lt;1,1,0))</f>
        <v>1</v>
      </c>
      <c r="U157" s="99">
        <f>IF(Model!U87="",0,IF(ABS(Model!U87-Scratch!U87)&lt;1,1,0))</f>
        <v>1</v>
      </c>
      <c r="V157" s="99">
        <f>IF(Model!V87="",0,IF(ABS(Model!V87-Scratch!V87)&lt;1,1,0))</f>
        <v>1</v>
      </c>
      <c r="W157" s="129" t="s">
        <v>591</v>
      </c>
      <c r="X157" s="99">
        <f>IF(Model!X87="",0,IF(ABS(Model!X87-Scratch!X87)&lt;1,1,0))</f>
        <v>1</v>
      </c>
      <c r="Y157" s="99">
        <f>IF(Model!Y87="",0,IF(ABS(Model!Y87-Scratch!Y87)&lt;1,1,0))</f>
        <v>1</v>
      </c>
      <c r="Z157" s="99">
        <f>IF(Model!Z87="",0,IF(ABS(Model!Z87-Scratch!Z87)&lt;1,1,0))</f>
        <v>1</v>
      </c>
      <c r="AA157" s="99">
        <f>IF(Model!AA87="",0,IF(ABS(Model!AA87-Scratch!AA87)&lt;1,1,0))</f>
        <v>1</v>
      </c>
      <c r="AB157" s="99">
        <f>IF(Model!AB87="",0,IF(ABS(Model!AB87-Scratch!AB87)&lt;1,1,0))</f>
        <v>1</v>
      </c>
      <c r="AC157" s="129" t="s">
        <v>591</v>
      </c>
      <c r="AD157" s="129" t="s">
        <v>591</v>
      </c>
      <c r="AE157" s="99">
        <f>IF(Model!AE87="",0,IF(ABS(Model!AE87-Scratch!AE87)&lt;1,1,0))</f>
        <v>1</v>
      </c>
      <c r="AF157" s="99">
        <f>IF(Model!AF87="",0,IF(ABS(Model!AF87-Scratch!AF87)&lt;1,1,0))</f>
        <v>1</v>
      </c>
      <c r="AG157" s="99">
        <f>IF(Model!AG87="",0,IF(ABS(Model!AG87-Scratch!AG87)&lt;1,1,0))</f>
        <v>1</v>
      </c>
      <c r="AH157" s="99">
        <f>IF(Model!AH87="",0,IF(ABS(Model!AH87-Scratch!AH87)&lt;1,1,0))</f>
        <v>1</v>
      </c>
      <c r="AI157" s="99">
        <f>IF(Model!AI87="",0,IF(ABS(Model!AI87-Scratch!AI87)&lt;1,1,0))</f>
        <v>1</v>
      </c>
      <c r="AJ157" s="99">
        <f>IF(Model!AJ87="",0,IF(ABS(Model!AJ87-Scratch!AJ87)&lt;1,1,0))</f>
        <v>1</v>
      </c>
      <c r="AK157" s="99">
        <f>IF(Model!AK87="",0,IF(ABS(Model!AK87-Scratch!AK87)&lt;1,1,0))</f>
        <v>1</v>
      </c>
      <c r="AL157" s="99">
        <f>IF(Model!AL87="",0,IF(ABS(Model!AL87-Scratch!AL87)&lt;1,1,0))</f>
        <v>1</v>
      </c>
      <c r="AM157" s="99">
        <f>IF(Model!AM87="",0,IF(ABS(Model!AM87-Scratch!AM87)&lt;1,1,0))</f>
        <v>1</v>
      </c>
      <c r="AN157" s="99">
        <f>IF(Model!AN87="",0,IF(ABS(Model!AN87-Scratch!AN87)&lt;1,1,0))</f>
        <v>1</v>
      </c>
      <c r="AO157" s="99">
        <f>IF(Model!AO87="",0,IF(ABS(Model!AO87-Scratch!AO87)&lt;1,1,0))</f>
        <v>1</v>
      </c>
      <c r="AP157" s="99">
        <f>IF(Model!AP87="",0,IF(ABS(Model!AP87-Scratch!AP87)&lt;1,1,0))</f>
        <v>1</v>
      </c>
      <c r="AQ157" s="99">
        <f>IF(Model!AQ87="",0,IF(ABS(Model!AQ87-Scratch!AQ87)&lt;1,1,0))</f>
        <v>1</v>
      </c>
      <c r="AR157" s="99">
        <f>IF(Model!AR87="",0,IF(ABS(Model!AR87-Scratch!AR87)&lt;1,1,0))</f>
        <v>1</v>
      </c>
      <c r="AS157" s="99">
        <f>IF(Model!AS87="",0,IF(ABS(Model!AS87-Scratch!AS87)&lt;1,1,0))</f>
        <v>1</v>
      </c>
      <c r="AT157" s="99">
        <f>IF(Model!AT87="",0,IF(ABS(Model!AT87-Scratch!AT87)&lt;1,1,0))</f>
        <v>1</v>
      </c>
      <c r="AU157" s="99">
        <f>IF(Model!AU87="",0,IF(ABS(Model!AU87-Scratch!AU87)&lt;1,1,0))</f>
        <v>1</v>
      </c>
      <c r="AV157" s="99">
        <f>IF(Model!AV87="",0,IF(ABS(Model!AV87-Scratch!AV87)&lt;1,1,0))</f>
        <v>1</v>
      </c>
      <c r="AW157" s="99">
        <f>IF(Model!AW87="",0,IF(ABS(Model!AW87-Scratch!AW87)&lt;1,1,0))</f>
        <v>1</v>
      </c>
      <c r="AX157" s="99">
        <f>IF(Model!AX87="",0,IF(ABS(Model!AX87-Scratch!AX87)&lt;1,1,0))</f>
        <v>1</v>
      </c>
      <c r="AY157" s="99">
        <f>IF(Model!AY87="",0,IF(ABS(Model!AY87-Scratch!AY87)&lt;1,1,0))</f>
        <v>1</v>
      </c>
      <c r="AZ157" s="99">
        <f>IF(Model!AZ87="",0,IF(ABS(Model!AZ87-Scratch!AZ87)&lt;1,1,0))</f>
        <v>1</v>
      </c>
      <c r="BA157" s="99">
        <f>IF(Model!BA87="",0,IF(ABS(Model!BA87-Scratch!BA87)&lt;1,1,0))</f>
        <v>1</v>
      </c>
      <c r="BB157" s="99">
        <f>IF(Model!BB87="",0,IF(ABS(Model!BB87-Scratch!BB87)&lt;1,1,0))</f>
        <v>1</v>
      </c>
      <c r="BC157" s="99">
        <f>IF(Model!BC87="",0,IF(ABS(Model!BC87-Scratch!BC87)&lt;1,1,0))</f>
        <v>1</v>
      </c>
      <c r="BD157" s="99">
        <f>IF(Model!BD87="",0,IF(ABS(Model!BD87-Scratch!BD87)&lt;1,1,0))</f>
        <v>0</v>
      </c>
      <c r="BE157" s="99">
        <f>IF(Model!BE87="",0,IF(ABS(Model!BE87-Scratch!BE87)&lt;1,1,0))</f>
        <v>1</v>
      </c>
      <c r="BF157" s="129" t="s">
        <v>591</v>
      </c>
      <c r="BG157" s="129" t="s">
        <v>591</v>
      </c>
      <c r="BH157" s="99">
        <f>IF(Model!BH87="",0,IF(ABS(Model!BH87-Scratch!BH87)&lt;1,1,0))</f>
        <v>1</v>
      </c>
      <c r="BI157" s="99">
        <f>IF(Model!BI87="",0,IF(ABS(Model!BI87-Scratch!BI87)&lt;1,1,0))</f>
        <v>1</v>
      </c>
      <c r="BJ157" s="99">
        <f>IF(Model!BJ87="",0,IF(ABS(Model!BJ87-Scratch!BJ87)&lt;1,1,0))</f>
        <v>1</v>
      </c>
      <c r="BK157" s="99">
        <f>IF(Model!BK87="",0,IF(ABS(Model!BK87-Scratch!BK87)&lt;1,1,0))</f>
        <v>1</v>
      </c>
      <c r="BL157" s="99">
        <f>IF(Model!BL87="",0,IF(ABS(Model!BL87-Scratch!BL87)&lt;1,1,0))</f>
        <v>1</v>
      </c>
      <c r="BM157" s="99">
        <f>IF(Model!BM87="",0,IF(ABS(Model!BM87-Scratch!BM87)&lt;1,1,0))</f>
        <v>1</v>
      </c>
      <c r="BN157" s="99">
        <f>IF(Model!BN87="",0,IF(ABS(Model!BN87-Scratch!BN87)&lt;1,1,0))</f>
        <v>1</v>
      </c>
      <c r="BO157" s="99">
        <f>IF(Model!BO87="",0,IF(ABS(Model!BO87-Scratch!BO87)&lt;1,1,0))</f>
        <v>1</v>
      </c>
      <c r="BP157" s="99">
        <f>IF(Model!BP87="",0,IF(ABS(Model!BP87-Scratch!BP87)&lt;1,1,0))</f>
        <v>1</v>
      </c>
      <c r="BQ157" s="99">
        <f>IF(Model!BQ87="",0,IF(ABS(Model!BQ87-Scratch!BQ87)&lt;1,1,0))</f>
        <v>1</v>
      </c>
      <c r="BR157" s="99">
        <f>IF(Model!BR87="",0,IF(ABS(Model!BR87-Scratch!BR87)&lt;1,1,0))</f>
        <v>1</v>
      </c>
      <c r="BS157" s="99">
        <f>IF(Model!BS87="",0,IF(ABS(Model!BS87-Scratch!BS87)&lt;1,1,0))</f>
        <v>1</v>
      </c>
      <c r="BT157" s="99">
        <f>IF(Model!BT87="",0,IF(ABS(Model!BT87-Scratch!BT87)&lt;1,1,0))</f>
        <v>1</v>
      </c>
      <c r="BU157" s="99">
        <f>IF(Model!BU87="",0,IF(ABS(Model!BU87-Scratch!BU87)&lt;1,1,0))</f>
        <v>1</v>
      </c>
      <c r="BV157" s="99">
        <f>IF(Model!BV87="",0,IF(ABS(Model!BV87-Scratch!BV87)&lt;1,1,0))</f>
        <v>1</v>
      </c>
      <c r="BW157" s="99">
        <f>IF(Model!BW87="",0,IF(ABS(Model!BW87-Scratch!BW87)&lt;1,1,0))</f>
        <v>1</v>
      </c>
      <c r="BX157" s="99">
        <f>IF(Model!BX87="",0,IF(ABS(Model!BX87-Scratch!BX87)&lt;1,1,0))</f>
        <v>1</v>
      </c>
      <c r="BY157" s="99">
        <f>IF(Model!BY87="",0,IF(ABS(Model!BY87-Scratch!BY87)&lt;1,1,0))</f>
        <v>1</v>
      </c>
      <c r="BZ157" s="99">
        <f>IF(Model!BZ87="",0,IF(ABS(Model!BZ87-Scratch!BZ87)&lt;1,1,0))</f>
        <v>1</v>
      </c>
      <c r="CA157" s="99">
        <f>IF(Model!CA87="",0,IF(ABS(Model!CA87-Scratch!CA87)&lt;1,1,0))</f>
        <v>1</v>
      </c>
      <c r="CB157" s="99">
        <f>IF(Model!CB87="",0,IF(ABS(Model!CB87-Scratch!CB87)&lt;1,1,0))</f>
        <v>1</v>
      </c>
      <c r="CC157" s="99">
        <f>IF(Model!CC87="",0,IF(ABS(Model!CC87-Scratch!CC87)&lt;1,1,0))</f>
        <v>1</v>
      </c>
      <c r="CD157" s="99">
        <f>IF(Model!CD87="",0,IF(ABS(Model!CD87-Scratch!CD87)&lt;1,1,0))</f>
        <v>1</v>
      </c>
      <c r="CE157" s="99">
        <f>IF(Model!CE87="",0,IF(ABS(Model!CE87-Scratch!CE87)&lt;1,1,0))</f>
        <v>1</v>
      </c>
      <c r="CF157" s="99">
        <f>IF(Model!CF87="",0,IF(ABS(Model!CF87-Scratch!CF87)&lt;1,1,0))</f>
        <v>1</v>
      </c>
      <c r="CG157" s="129" t="s">
        <v>591</v>
      </c>
      <c r="CH157" s="129" t="s">
        <v>591</v>
      </c>
      <c r="CI157" s="99">
        <f>IF(Model!CI87="",0,IF(ABS(Model!CI87-Scratch!CI87)&lt;1,1,0))</f>
        <v>1</v>
      </c>
      <c r="CJ157" s="99">
        <f>IF(Model!CJ87="",0,IF(ABS(Model!CJ87-Scratch!CJ87)&lt;1,1,0))</f>
        <v>1</v>
      </c>
      <c r="CK157" s="99">
        <f>IF(Model!CK87="",0,IF(ABS(Model!CK87-Scratch!CK87)&lt;1,1,0))</f>
        <v>1</v>
      </c>
      <c r="CL157" s="99">
        <f>IF(Model!CL87="",0,IF(ABS(Model!CL87-Scratch!CL87)&lt;1,1,0))</f>
        <v>1</v>
      </c>
      <c r="CM157" s="99">
        <f>IF(Model!CM87="",0,IF(ABS(Model!CM87-Scratch!CM87)&lt;1,1,0))</f>
        <v>1</v>
      </c>
      <c r="CN157" s="99">
        <f>IF(Model!CN87="",0,IF(ABS(Model!CN87-Scratch!CN87)&lt;1,1,0))</f>
        <v>1</v>
      </c>
      <c r="CO157" s="99">
        <f>IF(Model!CO87="",0,IF(ABS(Model!CO87-Scratch!CO87)&lt;1,1,0))</f>
        <v>1</v>
      </c>
      <c r="CP157" s="99">
        <f>IF(Model!CP87="",0,IF(ABS(Model!CP87-Scratch!CP87)&lt;1,1,0))</f>
        <v>1</v>
      </c>
      <c r="CQ157" s="99">
        <f>IF(Model!CQ87="",0,IF(ABS(Model!CQ87-Scratch!CQ87)&lt;1,1,0))</f>
        <v>1</v>
      </c>
      <c r="CR157" s="99">
        <f>IF(Model!CR87="",0,IF(ABS(Model!CR87-Scratch!CR87)&lt;1,1,0))</f>
        <v>1</v>
      </c>
      <c r="CS157" s="99">
        <f>IF(Model!CS87="",0,IF(ABS(Model!CS87-Scratch!CS87)&lt;1,1,0))</f>
        <v>1</v>
      </c>
      <c r="CT157" s="99">
        <f>IF(Model!CT87="",0,IF(ABS(Model!CT87-Scratch!CT87)&lt;1,1,0))</f>
        <v>1</v>
      </c>
      <c r="CU157" s="99">
        <f>IF(Model!CU87="",0,IF(ABS(Model!CU87-Scratch!CU87)&lt;1,1,0))</f>
        <v>1</v>
      </c>
      <c r="CV157" s="99">
        <f>IF(Model!CV87="",0,IF(ABS(Model!CV87-Scratch!CV87)&lt;1,1,0))</f>
        <v>1</v>
      </c>
      <c r="CW157" s="99">
        <f>IF(Model!CW87="",0,IF(ABS(Model!CW87-Scratch!CW87)&lt;1,1,0))</f>
        <v>1</v>
      </c>
      <c r="CX157" s="99">
        <f>IF(Model!CX87="",0,IF(ABS(Model!CX87-Scratch!CX87)&lt;1,1,0))</f>
        <v>1</v>
      </c>
      <c r="CY157" s="99">
        <f>IF(Model!CY87="",0,IF(ABS(Model!CY87-Scratch!CY87)&lt;1,1,0))</f>
        <v>1</v>
      </c>
      <c r="CZ157" s="99">
        <f>IF(Model!CZ87="",0,IF(ABS(Model!CZ87-Scratch!CZ87)&lt;1,1,0))</f>
        <v>1</v>
      </c>
      <c r="DA157" s="99">
        <f>IF(Model!DA87="",0,IF(ABS(Model!DA87-Scratch!DA87)&lt;1,1,0))</f>
        <v>1</v>
      </c>
      <c r="DB157" s="99">
        <f>IF(Model!DB87="",0,IF(ABS(Model!DB87-Scratch!DB87)&lt;1,1,0))</f>
        <v>1</v>
      </c>
      <c r="DC157" s="99">
        <f>IF(Model!DC87="",0,IF(ABS(Model!DC87-Scratch!DC87)&lt;1,1,0))</f>
        <v>1</v>
      </c>
      <c r="DD157" s="99">
        <f>IF(Model!DD87="",0,IF(ABS(Model!DD87-Scratch!DD87)&lt;1,1,0))</f>
        <v>1</v>
      </c>
      <c r="DE157" s="99">
        <f>IF(Model!DE87="",0,IF(ABS(Model!DE87-Scratch!DE87)&lt;1,1,0))</f>
        <v>1</v>
      </c>
      <c r="DF157" s="99">
        <f>IF(Model!DF87="",0,IF(ABS(Model!DF87-Scratch!DF87)&lt;1,1,0))</f>
        <v>1</v>
      </c>
      <c r="DG157" s="99">
        <f>IF(Model!DG87="",0,IF(ABS(Model!DG87-Scratch!DG87)&lt;1,1,0))</f>
        <v>1</v>
      </c>
      <c r="DH157" s="129" t="s">
        <v>591</v>
      </c>
      <c r="DI157" s="129" t="s">
        <v>591</v>
      </c>
      <c r="DJ157" s="99">
        <f>IF(Model!DJ87="",0,IF(ABS(Model!DJ87-Scratch!DJ87)&lt;1,1,0))</f>
        <v>1</v>
      </c>
      <c r="DK157" s="99">
        <f>IF(Model!DK87="",0,IF(ABS(Model!DK87-Scratch!DK87)&lt;1,1,0))</f>
        <v>1</v>
      </c>
      <c r="DL157" s="99">
        <f>IF(Model!DL87="",0,IF(ABS(Model!DL87-Scratch!DL87)&lt;1,1,0))</f>
        <v>1</v>
      </c>
      <c r="DM157" s="99">
        <f>IF(Model!DM87="",0,IF(ABS(Model!DM87-Scratch!DM87)&lt;1,1,0))</f>
        <v>1</v>
      </c>
      <c r="DN157" s="99">
        <f>IF(Model!DN87="",0,IF(ABS(Model!DN87-Scratch!DN87)&lt;1,1,0))</f>
        <v>1</v>
      </c>
      <c r="DO157" s="99">
        <f>IF(Model!DO87="",0,IF(ABS(Model!DO87-Scratch!DO87)&lt;1,1,0))</f>
        <v>1</v>
      </c>
      <c r="DP157" s="99">
        <f>IF(Model!DP87="",0,IF(ABS(Model!DP87-Scratch!DP87)&lt;1,1,0))</f>
        <v>1</v>
      </c>
      <c r="DQ157" s="99">
        <f>IF(Model!DQ87="",0,IF(ABS(Model!DQ87-Scratch!DQ87)&lt;1,1,0))</f>
        <v>1</v>
      </c>
      <c r="DR157" s="99">
        <f>IF(Model!DR87="",0,IF(ABS(Model!DR87-Scratch!DR87)&lt;1,1,0))</f>
        <v>1</v>
      </c>
      <c r="DS157" s="99">
        <f>IF(Model!DS87="",0,IF(ABS(Model!DS87-Scratch!DS87)&lt;1,1,0))</f>
        <v>1</v>
      </c>
      <c r="DT157" s="99">
        <f>IF(Model!DT87="",0,IF(ABS(Model!DT87-Scratch!DT87)&lt;1,1,0))</f>
        <v>1</v>
      </c>
      <c r="DU157" s="99">
        <f>IF(Model!DU87="",0,IF(ABS(Model!DU87-Scratch!DU87)&lt;1,1,0))</f>
        <v>1</v>
      </c>
      <c r="DV157" s="99">
        <f>IF(Model!DV87="",0,IF(ABS(Model!DV87-Scratch!DV87)&lt;1,1,0))</f>
        <v>1</v>
      </c>
      <c r="DW157" s="99">
        <f>IF(Model!DW87="",0,IF(ABS(Model!DW87-Scratch!DW87)&lt;1,1,0))</f>
        <v>1</v>
      </c>
      <c r="DX157" s="99">
        <f>IF(Model!DX87="",0,IF(ABS(Model!DX87-Scratch!DX87)&lt;1,1,0))</f>
        <v>1</v>
      </c>
      <c r="DY157" s="99">
        <f>IF(Model!DY87="",0,IF(ABS(Model!DY87-Scratch!DY87)&lt;1,1,0))</f>
        <v>1</v>
      </c>
      <c r="DZ157" s="99">
        <f>IF(Model!DZ87="",0,IF(ABS(Model!DZ87-Scratch!DZ87)&lt;1,1,0))</f>
        <v>1</v>
      </c>
      <c r="EA157" s="99">
        <f>IF(Model!EA87="",0,IF(ABS(Model!EA87-Scratch!EA87)&lt;1,1,0))</f>
        <v>1</v>
      </c>
      <c r="EB157" s="99">
        <f>IF(Model!EB87="",0,IF(ABS(Model!EB87-Scratch!EB87)&lt;1,1,0))</f>
        <v>1</v>
      </c>
      <c r="EC157" s="99">
        <f>IF(Model!EC87="",0,IF(ABS(Model!EC87-Scratch!EC87)&lt;1,1,0))</f>
        <v>1</v>
      </c>
      <c r="ED157" s="99">
        <f>IF(Model!ED87="",0,IF(ABS(Model!ED87-Scratch!ED87)&lt;1,1,0))</f>
        <v>1</v>
      </c>
      <c r="EE157" s="99">
        <f>IF(Model!EE87="",0,IF(ABS(Model!EE87-Scratch!EE87)&lt;1,1,0))</f>
        <v>1</v>
      </c>
      <c r="EF157" s="99">
        <f>IF(Model!EF87="",0,IF(ABS(Model!EF87-Scratch!EF87)&lt;1,1,0))</f>
        <v>1</v>
      </c>
      <c r="EG157" s="99">
        <f>IF(Model!EG87="",0,IF(ABS(Model!EG87-Scratch!EG87)&lt;1,1,0))</f>
        <v>1</v>
      </c>
      <c r="EH157" s="99">
        <f>IF(Model!EH87="",0,IF(ABS(Model!EH87-Scratch!EH87)&lt;1,1,0))</f>
        <v>1</v>
      </c>
      <c r="EI157" s="129" t="s">
        <v>591</v>
      </c>
      <c r="EJ157" s="129" t="s">
        <v>591</v>
      </c>
      <c r="EK157" s="99"/>
      <c r="EL157" s="99"/>
      <c r="EM157" s="99"/>
      <c r="EN157" s="99"/>
      <c r="EO157" s="99"/>
      <c r="EP157" s="99"/>
      <c r="EQ157" s="99"/>
      <c r="ER157" s="99"/>
      <c r="ES157" s="99"/>
      <c r="ET157" s="99"/>
      <c r="EU157" s="99"/>
      <c r="EV157" s="99"/>
      <c r="EW157" s="99"/>
      <c r="EX157" s="99"/>
      <c r="EY157" s="99"/>
      <c r="EZ157" s="99"/>
      <c r="FA157" s="99"/>
      <c r="FB157" s="99"/>
      <c r="FC157" s="99"/>
      <c r="FD157" s="99"/>
      <c r="FE157" s="99"/>
      <c r="FF157" s="99"/>
      <c r="FG157" s="99"/>
      <c r="FH157" s="99"/>
      <c r="FI157" s="99"/>
    </row>
    <row r="158" spans="2:165">
      <c r="B158" s="99">
        <f>IF(Model!B88="",0,IF(ABS(Model!B88-Scratch!B88)&lt;1,1,0))</f>
        <v>1</v>
      </c>
      <c r="C158" s="99">
        <f ca="1">IF(Model!C88="",0,IF(ABS(Model!C88-Scratch!C88)&lt;1,1,0))</f>
        <v>1</v>
      </c>
      <c r="D158" s="129" t="s">
        <v>591</v>
      </c>
      <c r="E158" s="99">
        <f>IF(Model!E88="",0,IF(ABS(Model!E88-Scratch!E88)&lt;1,1,0))</f>
        <v>1</v>
      </c>
      <c r="F158" s="99">
        <f>IF(Model!F88="",0,IF(ABS(Model!F88-Scratch!F88)&lt;1,1,0))</f>
        <v>1</v>
      </c>
      <c r="G158" s="99">
        <f>IF(Model!G88="",0,IF(ABS(Model!G88-Scratch!G88)&lt;1,1,0))</f>
        <v>1</v>
      </c>
      <c r="H158" s="99">
        <f>IF(Model!H88="",0,IF(ABS(Model!H88-Scratch!H88)&lt;1,1,0))</f>
        <v>1</v>
      </c>
      <c r="I158" s="99">
        <f>IF(Model!I88=Scratch!I88,1,0)</f>
        <v>1</v>
      </c>
      <c r="J158" s="129" t="s">
        <v>591</v>
      </c>
      <c r="K158" s="99">
        <f>IF(Model!K88="",0,IF(ABS(Model!K88-Scratch!K88)&lt;1,1,0))</f>
        <v>1</v>
      </c>
      <c r="L158" s="99">
        <f>IF(Model!L88=Scratch!L88,1,0)</f>
        <v>1</v>
      </c>
      <c r="M158" s="99">
        <f>IFERROR(IF(Model!M88=Scratch!M88,1,0),0)</f>
        <v>1</v>
      </c>
      <c r="N158" s="99">
        <f>IFERROR(IF(Model!N88=Scratch!N88,1,0),0)</f>
        <v>1</v>
      </c>
      <c r="O158" s="99">
        <f>IFERROR(IF(Model!O88=Scratch!O88,1,0),0)</f>
        <v>1</v>
      </c>
      <c r="P158" s="99">
        <f>IFERROR(IF(Model!P88=Scratch!P88,1,0),0)</f>
        <v>1</v>
      </c>
      <c r="Q158" s="129" t="s">
        <v>591</v>
      </c>
      <c r="R158" s="99">
        <f>IF(Model!R88="",0,IF(ABS(Model!R88-Scratch!R88)&lt;1,1,0))</f>
        <v>1</v>
      </c>
      <c r="S158" s="99">
        <f>IF(Model!S88="",0,IF(ABS(Model!S88-Scratch!S88)&lt;1,1,0))</f>
        <v>1</v>
      </c>
      <c r="T158" s="99">
        <f>IF(Model!T88="",0,IF(ABS(Model!T88-Scratch!T88)&lt;1,1,0))</f>
        <v>1</v>
      </c>
      <c r="U158" s="99">
        <f>IF(Model!U88="",0,IF(ABS(Model!U88-Scratch!U88)&lt;1,1,0))</f>
        <v>1</v>
      </c>
      <c r="V158" s="99">
        <f>IF(Model!V88="",0,IF(ABS(Model!V88-Scratch!V88)&lt;1,1,0))</f>
        <v>1</v>
      </c>
      <c r="W158" s="129" t="s">
        <v>591</v>
      </c>
      <c r="X158" s="99">
        <f>IF(Model!X88="",0,IF(ABS(Model!X88-Scratch!X88)&lt;1,1,0))</f>
        <v>1</v>
      </c>
      <c r="Y158" s="99">
        <f>IF(Model!Y88="",0,IF(ABS(Model!Y88-Scratch!Y88)&lt;1,1,0))</f>
        <v>1</v>
      </c>
      <c r="Z158" s="99">
        <f>IF(Model!Z88="",0,IF(ABS(Model!Z88-Scratch!Z88)&lt;1,1,0))</f>
        <v>1</v>
      </c>
      <c r="AA158" s="99">
        <f>IF(Model!AA88="",0,IF(ABS(Model!AA88-Scratch!AA88)&lt;1,1,0))</f>
        <v>1</v>
      </c>
      <c r="AB158" s="99">
        <f>IF(Model!AB88="",0,IF(ABS(Model!AB88-Scratch!AB88)&lt;1,1,0))</f>
        <v>1</v>
      </c>
      <c r="AC158" s="129" t="s">
        <v>591</v>
      </c>
      <c r="AD158" s="129" t="s">
        <v>591</v>
      </c>
      <c r="AE158" s="99">
        <f>IF(Model!AE88="",0,IF(ABS(Model!AE88-Scratch!AE88)&lt;1,1,0))</f>
        <v>1</v>
      </c>
      <c r="AF158" s="99">
        <f>IF(Model!AF88="",0,IF(ABS(Model!AF88-Scratch!AF88)&lt;1,1,0))</f>
        <v>1</v>
      </c>
      <c r="AG158" s="99">
        <f>IF(Model!AG88="",0,IF(ABS(Model!AG88-Scratch!AG88)&lt;1,1,0))</f>
        <v>1</v>
      </c>
      <c r="AH158" s="99">
        <f>IF(Model!AH88="",0,IF(ABS(Model!AH88-Scratch!AH88)&lt;1,1,0))</f>
        <v>1</v>
      </c>
      <c r="AI158" s="99">
        <f>IF(Model!AI88="",0,IF(ABS(Model!AI88-Scratch!AI88)&lt;1,1,0))</f>
        <v>1</v>
      </c>
      <c r="AJ158" s="99">
        <f>IF(Model!AJ88="",0,IF(ABS(Model!AJ88-Scratch!AJ88)&lt;1,1,0))</f>
        <v>1</v>
      </c>
      <c r="AK158" s="99">
        <f>IF(Model!AK88="",0,IF(ABS(Model!AK88-Scratch!AK88)&lt;1,1,0))</f>
        <v>1</v>
      </c>
      <c r="AL158" s="99">
        <f>IF(Model!AL88="",0,IF(ABS(Model!AL88-Scratch!AL88)&lt;1,1,0))</f>
        <v>1</v>
      </c>
      <c r="AM158" s="99">
        <f>IF(Model!AM88="",0,IF(ABS(Model!AM88-Scratch!AM88)&lt;1,1,0))</f>
        <v>1</v>
      </c>
      <c r="AN158" s="99">
        <f>IF(Model!AN88="",0,IF(ABS(Model!AN88-Scratch!AN88)&lt;1,1,0))</f>
        <v>1</v>
      </c>
      <c r="AO158" s="99">
        <f>IF(Model!AO88="",0,IF(ABS(Model!AO88-Scratch!AO88)&lt;1,1,0))</f>
        <v>1</v>
      </c>
      <c r="AP158" s="99">
        <f>IF(Model!AP88="",0,IF(ABS(Model!AP88-Scratch!AP88)&lt;1,1,0))</f>
        <v>1</v>
      </c>
      <c r="AQ158" s="99">
        <f>IF(Model!AQ88="",0,IF(ABS(Model!AQ88-Scratch!AQ88)&lt;1,1,0))</f>
        <v>1</v>
      </c>
      <c r="AR158" s="99">
        <f>IF(Model!AR88="",0,IF(ABS(Model!AR88-Scratch!AR88)&lt;1,1,0))</f>
        <v>1</v>
      </c>
      <c r="AS158" s="99">
        <f>IF(Model!AS88="",0,IF(ABS(Model!AS88-Scratch!AS88)&lt;1,1,0))</f>
        <v>1</v>
      </c>
      <c r="AT158" s="99">
        <f>IF(Model!AT88="",0,IF(ABS(Model!AT88-Scratch!AT88)&lt;1,1,0))</f>
        <v>1</v>
      </c>
      <c r="AU158" s="99">
        <f>IF(Model!AU88="",0,IF(ABS(Model!AU88-Scratch!AU88)&lt;1,1,0))</f>
        <v>1</v>
      </c>
      <c r="AV158" s="99">
        <f>IF(Model!AV88="",0,IF(ABS(Model!AV88-Scratch!AV88)&lt;1,1,0))</f>
        <v>1</v>
      </c>
      <c r="AW158" s="99">
        <f>IF(Model!AW88="",0,IF(ABS(Model!AW88-Scratch!AW88)&lt;1,1,0))</f>
        <v>1</v>
      </c>
      <c r="AX158" s="99">
        <f>IF(Model!AX88="",0,IF(ABS(Model!AX88-Scratch!AX88)&lt;1,1,0))</f>
        <v>1</v>
      </c>
      <c r="AY158" s="99">
        <f>IF(Model!AY88="",0,IF(ABS(Model!AY88-Scratch!AY88)&lt;1,1,0))</f>
        <v>1</v>
      </c>
      <c r="AZ158" s="99">
        <f>IF(Model!AZ88="",0,IF(ABS(Model!AZ88-Scratch!AZ88)&lt;1,1,0))</f>
        <v>1</v>
      </c>
      <c r="BA158" s="99">
        <f>IF(Model!BA88="",0,IF(ABS(Model!BA88-Scratch!BA88)&lt;1,1,0))</f>
        <v>1</v>
      </c>
      <c r="BB158" s="99">
        <f>IF(Model!BB88="",0,IF(ABS(Model!BB88-Scratch!BB88)&lt;1,1,0))</f>
        <v>1</v>
      </c>
      <c r="BC158" s="99">
        <f>IF(Model!BC88="",0,IF(ABS(Model!BC88-Scratch!BC88)&lt;1,1,0))</f>
        <v>1</v>
      </c>
      <c r="BD158" s="99">
        <f>IF(Model!BD88="",0,IF(ABS(Model!BD88-Scratch!BD88)&lt;1,1,0))</f>
        <v>0</v>
      </c>
      <c r="BE158" s="99">
        <f>IF(Model!BE88="",0,IF(ABS(Model!BE88-Scratch!BE88)&lt;1,1,0))</f>
        <v>1</v>
      </c>
      <c r="BF158" s="129" t="s">
        <v>591</v>
      </c>
      <c r="BG158" s="129" t="s">
        <v>591</v>
      </c>
      <c r="BH158" s="99">
        <f>IF(Model!BH88="",0,IF(ABS(Model!BH88-Scratch!BH88)&lt;1,1,0))</f>
        <v>1</v>
      </c>
      <c r="BI158" s="99">
        <f>IF(Model!BI88="",0,IF(ABS(Model!BI88-Scratch!BI88)&lt;1,1,0))</f>
        <v>1</v>
      </c>
      <c r="BJ158" s="99">
        <f>IF(Model!BJ88="",0,IF(ABS(Model!BJ88-Scratch!BJ88)&lt;1,1,0))</f>
        <v>1</v>
      </c>
      <c r="BK158" s="99">
        <f>IF(Model!BK88="",0,IF(ABS(Model!BK88-Scratch!BK88)&lt;1,1,0))</f>
        <v>1</v>
      </c>
      <c r="BL158" s="99">
        <f>IF(Model!BL88="",0,IF(ABS(Model!BL88-Scratch!BL88)&lt;1,1,0))</f>
        <v>1</v>
      </c>
      <c r="BM158" s="99">
        <f>IF(Model!BM88="",0,IF(ABS(Model!BM88-Scratch!BM88)&lt;1,1,0))</f>
        <v>1</v>
      </c>
      <c r="BN158" s="99">
        <f>IF(Model!BN88="",0,IF(ABS(Model!BN88-Scratch!BN88)&lt;1,1,0))</f>
        <v>1</v>
      </c>
      <c r="BO158" s="99">
        <f>IF(Model!BO88="",0,IF(ABS(Model!BO88-Scratch!BO88)&lt;1,1,0))</f>
        <v>1</v>
      </c>
      <c r="BP158" s="99">
        <f>IF(Model!BP88="",0,IF(ABS(Model!BP88-Scratch!BP88)&lt;1,1,0))</f>
        <v>1</v>
      </c>
      <c r="BQ158" s="99">
        <f>IF(Model!BQ88="",0,IF(ABS(Model!BQ88-Scratch!BQ88)&lt;1,1,0))</f>
        <v>1</v>
      </c>
      <c r="BR158" s="99">
        <f>IF(Model!BR88="",0,IF(ABS(Model!BR88-Scratch!BR88)&lt;1,1,0))</f>
        <v>1</v>
      </c>
      <c r="BS158" s="99">
        <f>IF(Model!BS88="",0,IF(ABS(Model!BS88-Scratch!BS88)&lt;1,1,0))</f>
        <v>1</v>
      </c>
      <c r="BT158" s="99">
        <f>IF(Model!BT88="",0,IF(ABS(Model!BT88-Scratch!BT88)&lt;1,1,0))</f>
        <v>1</v>
      </c>
      <c r="BU158" s="99">
        <f>IF(Model!BU88="",0,IF(ABS(Model!BU88-Scratch!BU88)&lt;1,1,0))</f>
        <v>1</v>
      </c>
      <c r="BV158" s="99">
        <f>IF(Model!BV88="",0,IF(ABS(Model!BV88-Scratch!BV88)&lt;1,1,0))</f>
        <v>1</v>
      </c>
      <c r="BW158" s="99">
        <f>IF(Model!BW88="",0,IF(ABS(Model!BW88-Scratch!BW88)&lt;1,1,0))</f>
        <v>1</v>
      </c>
      <c r="BX158" s="99">
        <f>IF(Model!BX88="",0,IF(ABS(Model!BX88-Scratch!BX88)&lt;1,1,0))</f>
        <v>1</v>
      </c>
      <c r="BY158" s="99">
        <f>IF(Model!BY88="",0,IF(ABS(Model!BY88-Scratch!BY88)&lt;1,1,0))</f>
        <v>1</v>
      </c>
      <c r="BZ158" s="99">
        <f>IF(Model!BZ88="",0,IF(ABS(Model!BZ88-Scratch!BZ88)&lt;1,1,0))</f>
        <v>1</v>
      </c>
      <c r="CA158" s="99">
        <f>IF(Model!CA88="",0,IF(ABS(Model!CA88-Scratch!CA88)&lt;1,1,0))</f>
        <v>1</v>
      </c>
      <c r="CB158" s="99">
        <f>IF(Model!CB88="",0,IF(ABS(Model!CB88-Scratch!CB88)&lt;1,1,0))</f>
        <v>1</v>
      </c>
      <c r="CC158" s="99">
        <f>IF(Model!CC88="",0,IF(ABS(Model!CC88-Scratch!CC88)&lt;1,1,0))</f>
        <v>1</v>
      </c>
      <c r="CD158" s="99">
        <f>IF(Model!CD88="",0,IF(ABS(Model!CD88-Scratch!CD88)&lt;1,1,0))</f>
        <v>1</v>
      </c>
      <c r="CE158" s="99">
        <f>IF(Model!CE88="",0,IF(ABS(Model!CE88-Scratch!CE88)&lt;1,1,0))</f>
        <v>1</v>
      </c>
      <c r="CF158" s="99">
        <f>IF(Model!CF88="",0,IF(ABS(Model!CF88-Scratch!CF88)&lt;1,1,0))</f>
        <v>1</v>
      </c>
      <c r="CG158" s="129" t="s">
        <v>591</v>
      </c>
      <c r="CH158" s="129" t="s">
        <v>591</v>
      </c>
      <c r="CI158" s="99">
        <f>IF(Model!CI88="",0,IF(ABS(Model!CI88-Scratch!CI88)&lt;1,1,0))</f>
        <v>1</v>
      </c>
      <c r="CJ158" s="99">
        <f>IF(Model!CJ88="",0,IF(ABS(Model!CJ88-Scratch!CJ88)&lt;1,1,0))</f>
        <v>1</v>
      </c>
      <c r="CK158" s="99">
        <f>IF(Model!CK88="",0,IF(ABS(Model!CK88-Scratch!CK88)&lt;1,1,0))</f>
        <v>1</v>
      </c>
      <c r="CL158" s="99">
        <f>IF(Model!CL88="",0,IF(ABS(Model!CL88-Scratch!CL88)&lt;1,1,0))</f>
        <v>1</v>
      </c>
      <c r="CM158" s="99">
        <f>IF(Model!CM88="",0,IF(ABS(Model!CM88-Scratch!CM88)&lt;1,1,0))</f>
        <v>1</v>
      </c>
      <c r="CN158" s="99">
        <f>IF(Model!CN88="",0,IF(ABS(Model!CN88-Scratch!CN88)&lt;1,1,0))</f>
        <v>1</v>
      </c>
      <c r="CO158" s="99">
        <f>IF(Model!CO88="",0,IF(ABS(Model!CO88-Scratch!CO88)&lt;1,1,0))</f>
        <v>1</v>
      </c>
      <c r="CP158" s="99">
        <f>IF(Model!CP88="",0,IF(ABS(Model!CP88-Scratch!CP88)&lt;1,1,0))</f>
        <v>1</v>
      </c>
      <c r="CQ158" s="99">
        <f>IF(Model!CQ88="",0,IF(ABS(Model!CQ88-Scratch!CQ88)&lt;1,1,0))</f>
        <v>1</v>
      </c>
      <c r="CR158" s="99">
        <f>IF(Model!CR88="",0,IF(ABS(Model!CR88-Scratch!CR88)&lt;1,1,0))</f>
        <v>1</v>
      </c>
      <c r="CS158" s="99">
        <f>IF(Model!CS88="",0,IF(ABS(Model!CS88-Scratch!CS88)&lt;1,1,0))</f>
        <v>1</v>
      </c>
      <c r="CT158" s="99">
        <f>IF(Model!CT88="",0,IF(ABS(Model!CT88-Scratch!CT88)&lt;1,1,0))</f>
        <v>1</v>
      </c>
      <c r="CU158" s="99">
        <f>IF(Model!CU88="",0,IF(ABS(Model!CU88-Scratch!CU88)&lt;1,1,0))</f>
        <v>1</v>
      </c>
      <c r="CV158" s="99">
        <f>IF(Model!CV88="",0,IF(ABS(Model!CV88-Scratch!CV88)&lt;1,1,0))</f>
        <v>1</v>
      </c>
      <c r="CW158" s="99">
        <f>IF(Model!CW88="",0,IF(ABS(Model!CW88-Scratch!CW88)&lt;1,1,0))</f>
        <v>1</v>
      </c>
      <c r="CX158" s="99">
        <f>IF(Model!CX88="",0,IF(ABS(Model!CX88-Scratch!CX88)&lt;1,1,0))</f>
        <v>1</v>
      </c>
      <c r="CY158" s="99">
        <f>IF(Model!CY88="",0,IF(ABS(Model!CY88-Scratch!CY88)&lt;1,1,0))</f>
        <v>1</v>
      </c>
      <c r="CZ158" s="99">
        <f>IF(Model!CZ88="",0,IF(ABS(Model!CZ88-Scratch!CZ88)&lt;1,1,0))</f>
        <v>1</v>
      </c>
      <c r="DA158" s="99">
        <f>IF(Model!DA88="",0,IF(ABS(Model!DA88-Scratch!DA88)&lt;1,1,0))</f>
        <v>1</v>
      </c>
      <c r="DB158" s="99">
        <f>IF(Model!DB88="",0,IF(ABS(Model!DB88-Scratch!DB88)&lt;1,1,0))</f>
        <v>1</v>
      </c>
      <c r="DC158" s="99">
        <f>IF(Model!DC88="",0,IF(ABS(Model!DC88-Scratch!DC88)&lt;1,1,0))</f>
        <v>1</v>
      </c>
      <c r="DD158" s="99">
        <f>IF(Model!DD88="",0,IF(ABS(Model!DD88-Scratch!DD88)&lt;1,1,0))</f>
        <v>1</v>
      </c>
      <c r="DE158" s="99">
        <f>IF(Model!DE88="",0,IF(ABS(Model!DE88-Scratch!DE88)&lt;1,1,0))</f>
        <v>1</v>
      </c>
      <c r="DF158" s="99">
        <f>IF(Model!DF88="",0,IF(ABS(Model!DF88-Scratch!DF88)&lt;1,1,0))</f>
        <v>1</v>
      </c>
      <c r="DG158" s="99">
        <f>IF(Model!DG88="",0,IF(ABS(Model!DG88-Scratch!DG88)&lt;1,1,0))</f>
        <v>1</v>
      </c>
      <c r="DH158" s="129" t="s">
        <v>591</v>
      </c>
      <c r="DI158" s="129" t="s">
        <v>591</v>
      </c>
      <c r="DJ158" s="99">
        <f>IF(Model!DJ88="",0,IF(ABS(Model!DJ88-Scratch!DJ88)&lt;1,1,0))</f>
        <v>1</v>
      </c>
      <c r="DK158" s="99">
        <f>IF(Model!DK88="",0,IF(ABS(Model!DK88-Scratch!DK88)&lt;1,1,0))</f>
        <v>1</v>
      </c>
      <c r="DL158" s="99">
        <f>IF(Model!DL88="",0,IF(ABS(Model!DL88-Scratch!DL88)&lt;1,1,0))</f>
        <v>1</v>
      </c>
      <c r="DM158" s="99">
        <f>IF(Model!DM88="",0,IF(ABS(Model!DM88-Scratch!DM88)&lt;1,1,0))</f>
        <v>1</v>
      </c>
      <c r="DN158" s="99">
        <f>IF(Model!DN88="",0,IF(ABS(Model!DN88-Scratch!DN88)&lt;1,1,0))</f>
        <v>1</v>
      </c>
      <c r="DO158" s="99">
        <f>IF(Model!DO88="",0,IF(ABS(Model!DO88-Scratch!DO88)&lt;1,1,0))</f>
        <v>1</v>
      </c>
      <c r="DP158" s="99">
        <f>IF(Model!DP88="",0,IF(ABS(Model!DP88-Scratch!DP88)&lt;1,1,0))</f>
        <v>1</v>
      </c>
      <c r="DQ158" s="99">
        <f>IF(Model!DQ88="",0,IF(ABS(Model!DQ88-Scratch!DQ88)&lt;1,1,0))</f>
        <v>1</v>
      </c>
      <c r="DR158" s="99">
        <f>IF(Model!DR88="",0,IF(ABS(Model!DR88-Scratch!DR88)&lt;1,1,0))</f>
        <v>1</v>
      </c>
      <c r="DS158" s="99">
        <f>IF(Model!DS88="",0,IF(ABS(Model!DS88-Scratch!DS88)&lt;1,1,0))</f>
        <v>1</v>
      </c>
      <c r="DT158" s="99">
        <f>IF(Model!DT88="",0,IF(ABS(Model!DT88-Scratch!DT88)&lt;1,1,0))</f>
        <v>1</v>
      </c>
      <c r="DU158" s="99">
        <f>IF(Model!DU88="",0,IF(ABS(Model!DU88-Scratch!DU88)&lt;1,1,0))</f>
        <v>1</v>
      </c>
      <c r="DV158" s="99">
        <f>IF(Model!DV88="",0,IF(ABS(Model!DV88-Scratch!DV88)&lt;1,1,0))</f>
        <v>1</v>
      </c>
      <c r="DW158" s="99">
        <f>IF(Model!DW88="",0,IF(ABS(Model!DW88-Scratch!DW88)&lt;1,1,0))</f>
        <v>1</v>
      </c>
      <c r="DX158" s="99">
        <f>IF(Model!DX88="",0,IF(ABS(Model!DX88-Scratch!DX88)&lt;1,1,0))</f>
        <v>1</v>
      </c>
      <c r="DY158" s="99">
        <f>IF(Model!DY88="",0,IF(ABS(Model!DY88-Scratch!DY88)&lt;1,1,0))</f>
        <v>1</v>
      </c>
      <c r="DZ158" s="99">
        <f>IF(Model!DZ88="",0,IF(ABS(Model!DZ88-Scratch!DZ88)&lt;1,1,0))</f>
        <v>1</v>
      </c>
      <c r="EA158" s="99">
        <f>IF(Model!EA88="",0,IF(ABS(Model!EA88-Scratch!EA88)&lt;1,1,0))</f>
        <v>1</v>
      </c>
      <c r="EB158" s="99">
        <f>IF(Model!EB88="",0,IF(ABS(Model!EB88-Scratch!EB88)&lt;1,1,0))</f>
        <v>1</v>
      </c>
      <c r="EC158" s="99">
        <f>IF(Model!EC88="",0,IF(ABS(Model!EC88-Scratch!EC88)&lt;1,1,0))</f>
        <v>1</v>
      </c>
      <c r="ED158" s="99">
        <f>IF(Model!ED88="",0,IF(ABS(Model!ED88-Scratch!ED88)&lt;1,1,0))</f>
        <v>1</v>
      </c>
      <c r="EE158" s="99">
        <f>IF(Model!EE88="",0,IF(ABS(Model!EE88-Scratch!EE88)&lt;1,1,0))</f>
        <v>1</v>
      </c>
      <c r="EF158" s="99">
        <f>IF(Model!EF88="",0,IF(ABS(Model!EF88-Scratch!EF88)&lt;1,1,0))</f>
        <v>1</v>
      </c>
      <c r="EG158" s="99">
        <f>IF(Model!EG88="",0,IF(ABS(Model!EG88-Scratch!EG88)&lt;1,1,0))</f>
        <v>1</v>
      </c>
      <c r="EH158" s="99">
        <f>IF(Model!EH88="",0,IF(ABS(Model!EH88-Scratch!EH88)&lt;1,1,0))</f>
        <v>1</v>
      </c>
      <c r="EI158" s="129" t="s">
        <v>591</v>
      </c>
      <c r="EJ158" s="129" t="s">
        <v>591</v>
      </c>
      <c r="EK158" s="99"/>
      <c r="EL158" s="99"/>
      <c r="EM158" s="99"/>
      <c r="EN158" s="99"/>
      <c r="EO158" s="99"/>
      <c r="EP158" s="99"/>
      <c r="EQ158" s="99"/>
      <c r="ER158" s="99"/>
      <c r="ES158" s="99"/>
      <c r="ET158" s="99"/>
      <c r="EU158" s="99"/>
      <c r="EV158" s="99"/>
      <c r="EW158" s="99"/>
      <c r="EX158" s="99"/>
      <c r="EY158" s="99"/>
      <c r="EZ158" s="99"/>
      <c r="FA158" s="99"/>
      <c r="FB158" s="99"/>
      <c r="FC158" s="99"/>
      <c r="FD158" s="99"/>
      <c r="FE158" s="99"/>
      <c r="FF158" s="99"/>
      <c r="FG158" s="99"/>
      <c r="FH158" s="99"/>
      <c r="FI158" s="99"/>
    </row>
    <row r="159" spans="2:165">
      <c r="B159" s="99">
        <f>IF(Model!B89="",0,IF(ABS(Model!B89-Scratch!B89)&lt;1,1,0))</f>
        <v>1</v>
      </c>
      <c r="C159" s="99">
        <f ca="1">IF(Model!C89="",0,IF(ABS(Model!C89-Scratch!C89)&lt;1,1,0))</f>
        <v>1</v>
      </c>
      <c r="D159" s="129" t="s">
        <v>591</v>
      </c>
      <c r="E159" s="99">
        <f>IF(Model!E89="",0,IF(ABS(Model!E89-Scratch!E89)&lt;1,1,0))</f>
        <v>1</v>
      </c>
      <c r="F159" s="99">
        <f>IF(Model!F89="",0,IF(ABS(Model!F89-Scratch!F89)&lt;1,1,0))</f>
        <v>1</v>
      </c>
      <c r="G159" s="99">
        <f>IF(Model!G89="",0,IF(ABS(Model!G89-Scratch!G89)&lt;1,1,0))</f>
        <v>1</v>
      </c>
      <c r="H159" s="99">
        <f>IF(Model!H89="",0,IF(ABS(Model!H89-Scratch!H89)&lt;1,1,0))</f>
        <v>1</v>
      </c>
      <c r="I159" s="99">
        <f>IF(Model!I89=Scratch!I89,1,0)</f>
        <v>1</v>
      </c>
      <c r="J159" s="129" t="s">
        <v>591</v>
      </c>
      <c r="K159" s="99">
        <f>IF(Model!K89="",0,IF(ABS(Model!K89-Scratch!K89)&lt;1,1,0))</f>
        <v>1</v>
      </c>
      <c r="L159" s="99">
        <f>IF(Model!L89=Scratch!L89,1,0)</f>
        <v>1</v>
      </c>
      <c r="M159" s="99">
        <f>IFERROR(IF(Model!M89=Scratch!M89,1,0),0)</f>
        <v>1</v>
      </c>
      <c r="N159" s="99">
        <f>IFERROR(IF(Model!N89=Scratch!N89,1,0),0)</f>
        <v>1</v>
      </c>
      <c r="O159" s="99">
        <f>IFERROR(IF(Model!O89=Scratch!O89,1,0),0)</f>
        <v>1</v>
      </c>
      <c r="P159" s="99">
        <f>IFERROR(IF(Model!P89=Scratch!P89,1,0),0)</f>
        <v>1</v>
      </c>
      <c r="Q159" s="129" t="s">
        <v>591</v>
      </c>
      <c r="R159" s="99">
        <f>IF(Model!R89="",0,IF(ABS(Model!R89-Scratch!R89)&lt;1,1,0))</f>
        <v>1</v>
      </c>
      <c r="S159" s="99">
        <f>IF(Model!S89="",0,IF(ABS(Model!S89-Scratch!S89)&lt;1,1,0))</f>
        <v>1</v>
      </c>
      <c r="T159" s="99">
        <f>IF(Model!T89="",0,IF(ABS(Model!T89-Scratch!T89)&lt;1,1,0))</f>
        <v>1</v>
      </c>
      <c r="U159" s="99">
        <f>IF(Model!U89="",0,IF(ABS(Model!U89-Scratch!U89)&lt;1,1,0))</f>
        <v>1</v>
      </c>
      <c r="V159" s="99">
        <f>IF(Model!V89="",0,IF(ABS(Model!V89-Scratch!V89)&lt;1,1,0))</f>
        <v>1</v>
      </c>
      <c r="W159" s="129" t="s">
        <v>591</v>
      </c>
      <c r="X159" s="99">
        <f>IF(Model!X89="",0,IF(ABS(Model!X89-Scratch!X89)&lt;1,1,0))</f>
        <v>1</v>
      </c>
      <c r="Y159" s="99">
        <f>IF(Model!Y89="",0,IF(ABS(Model!Y89-Scratch!Y89)&lt;1,1,0))</f>
        <v>1</v>
      </c>
      <c r="Z159" s="99">
        <f>IF(Model!Z89="",0,IF(ABS(Model!Z89-Scratch!Z89)&lt;1,1,0))</f>
        <v>1</v>
      </c>
      <c r="AA159" s="99">
        <f>IF(Model!AA89="",0,IF(ABS(Model!AA89-Scratch!AA89)&lt;1,1,0))</f>
        <v>1</v>
      </c>
      <c r="AB159" s="99">
        <f>IF(Model!AB89="",0,IF(ABS(Model!AB89-Scratch!AB89)&lt;1,1,0))</f>
        <v>1</v>
      </c>
      <c r="AC159" s="129" t="s">
        <v>591</v>
      </c>
      <c r="AD159" s="129" t="s">
        <v>591</v>
      </c>
      <c r="AE159" s="99">
        <f>IF(Model!AE89="",0,IF(ABS(Model!AE89-Scratch!AE89)&lt;1,1,0))</f>
        <v>1</v>
      </c>
      <c r="AF159" s="99">
        <f>IF(Model!AF89="",0,IF(ABS(Model!AF89-Scratch!AF89)&lt;1,1,0))</f>
        <v>1</v>
      </c>
      <c r="AG159" s="99">
        <f>IF(Model!AG89="",0,IF(ABS(Model!AG89-Scratch!AG89)&lt;1,1,0))</f>
        <v>1</v>
      </c>
      <c r="AH159" s="99">
        <f>IF(Model!AH89="",0,IF(ABS(Model!AH89-Scratch!AH89)&lt;1,1,0))</f>
        <v>1</v>
      </c>
      <c r="AI159" s="99">
        <f>IF(Model!AI89="",0,IF(ABS(Model!AI89-Scratch!AI89)&lt;1,1,0))</f>
        <v>1</v>
      </c>
      <c r="AJ159" s="99">
        <f>IF(Model!AJ89="",0,IF(ABS(Model!AJ89-Scratch!AJ89)&lt;1,1,0))</f>
        <v>1</v>
      </c>
      <c r="AK159" s="99">
        <f>IF(Model!AK89="",0,IF(ABS(Model!AK89-Scratch!AK89)&lt;1,1,0))</f>
        <v>1</v>
      </c>
      <c r="AL159" s="99">
        <f>IF(Model!AL89="",0,IF(ABS(Model!AL89-Scratch!AL89)&lt;1,1,0))</f>
        <v>1</v>
      </c>
      <c r="AM159" s="99">
        <f>IF(Model!AM89="",0,IF(ABS(Model!AM89-Scratch!AM89)&lt;1,1,0))</f>
        <v>1</v>
      </c>
      <c r="AN159" s="99">
        <f>IF(Model!AN89="",0,IF(ABS(Model!AN89-Scratch!AN89)&lt;1,1,0))</f>
        <v>1</v>
      </c>
      <c r="AO159" s="99">
        <f>IF(Model!AO89="",0,IF(ABS(Model!AO89-Scratch!AO89)&lt;1,1,0))</f>
        <v>1</v>
      </c>
      <c r="AP159" s="99">
        <f>IF(Model!AP89="",0,IF(ABS(Model!AP89-Scratch!AP89)&lt;1,1,0))</f>
        <v>1</v>
      </c>
      <c r="AQ159" s="99">
        <f>IF(Model!AQ89="",0,IF(ABS(Model!AQ89-Scratch!AQ89)&lt;1,1,0))</f>
        <v>1</v>
      </c>
      <c r="AR159" s="99">
        <f>IF(Model!AR89="",0,IF(ABS(Model!AR89-Scratch!AR89)&lt;1,1,0))</f>
        <v>1</v>
      </c>
      <c r="AS159" s="99">
        <f>IF(Model!AS89="",0,IF(ABS(Model!AS89-Scratch!AS89)&lt;1,1,0))</f>
        <v>1</v>
      </c>
      <c r="AT159" s="99">
        <f>IF(Model!AT89="",0,IF(ABS(Model!AT89-Scratch!AT89)&lt;1,1,0))</f>
        <v>1</v>
      </c>
      <c r="AU159" s="99">
        <f>IF(Model!AU89="",0,IF(ABS(Model!AU89-Scratch!AU89)&lt;1,1,0))</f>
        <v>1</v>
      </c>
      <c r="AV159" s="99">
        <f>IF(Model!AV89="",0,IF(ABS(Model!AV89-Scratch!AV89)&lt;1,1,0))</f>
        <v>1</v>
      </c>
      <c r="AW159" s="99">
        <f>IF(Model!AW89="",0,IF(ABS(Model!AW89-Scratch!AW89)&lt;1,1,0))</f>
        <v>1</v>
      </c>
      <c r="AX159" s="99">
        <f>IF(Model!AX89="",0,IF(ABS(Model!AX89-Scratch!AX89)&lt;1,1,0))</f>
        <v>1</v>
      </c>
      <c r="AY159" s="99">
        <f>IF(Model!AY89="",0,IF(ABS(Model!AY89-Scratch!AY89)&lt;1,1,0))</f>
        <v>1</v>
      </c>
      <c r="AZ159" s="99">
        <f>IF(Model!AZ89="",0,IF(ABS(Model!AZ89-Scratch!AZ89)&lt;1,1,0))</f>
        <v>1</v>
      </c>
      <c r="BA159" s="99">
        <f>IF(Model!BA89="",0,IF(ABS(Model!BA89-Scratch!BA89)&lt;1,1,0))</f>
        <v>1</v>
      </c>
      <c r="BB159" s="99">
        <f>IF(Model!BB89="",0,IF(ABS(Model!BB89-Scratch!BB89)&lt;1,1,0))</f>
        <v>1</v>
      </c>
      <c r="BC159" s="99">
        <f>IF(Model!BC89="",0,IF(ABS(Model!BC89-Scratch!BC89)&lt;1,1,0))</f>
        <v>1</v>
      </c>
      <c r="BD159" s="99">
        <f>IF(Model!BD89="",0,IF(ABS(Model!BD89-Scratch!BD89)&lt;1,1,0))</f>
        <v>0</v>
      </c>
      <c r="BE159" s="99">
        <f>IF(Model!BE89="",0,IF(ABS(Model!BE89-Scratch!BE89)&lt;1,1,0))</f>
        <v>1</v>
      </c>
      <c r="BF159" s="129" t="s">
        <v>591</v>
      </c>
      <c r="BG159" s="129" t="s">
        <v>591</v>
      </c>
      <c r="BH159" s="99">
        <f>IF(Model!BH89="",0,IF(ABS(Model!BH89-Scratch!BH89)&lt;1,1,0))</f>
        <v>1</v>
      </c>
      <c r="BI159" s="99">
        <f>IF(Model!BI89="",0,IF(ABS(Model!BI89-Scratch!BI89)&lt;1,1,0))</f>
        <v>1</v>
      </c>
      <c r="BJ159" s="99">
        <f>IF(Model!BJ89="",0,IF(ABS(Model!BJ89-Scratch!BJ89)&lt;1,1,0))</f>
        <v>1</v>
      </c>
      <c r="BK159" s="99">
        <f>IF(Model!BK89="",0,IF(ABS(Model!BK89-Scratch!BK89)&lt;1,1,0))</f>
        <v>1</v>
      </c>
      <c r="BL159" s="99">
        <f>IF(Model!BL89="",0,IF(ABS(Model!BL89-Scratch!BL89)&lt;1,1,0))</f>
        <v>1</v>
      </c>
      <c r="BM159" s="99">
        <f>IF(Model!BM89="",0,IF(ABS(Model!BM89-Scratch!BM89)&lt;1,1,0))</f>
        <v>1</v>
      </c>
      <c r="BN159" s="99">
        <f>IF(Model!BN89="",0,IF(ABS(Model!BN89-Scratch!BN89)&lt;1,1,0))</f>
        <v>1</v>
      </c>
      <c r="BO159" s="99">
        <f>IF(Model!BO89="",0,IF(ABS(Model!BO89-Scratch!BO89)&lt;1,1,0))</f>
        <v>1</v>
      </c>
      <c r="BP159" s="99">
        <f>IF(Model!BP89="",0,IF(ABS(Model!BP89-Scratch!BP89)&lt;1,1,0))</f>
        <v>1</v>
      </c>
      <c r="BQ159" s="99">
        <f>IF(Model!BQ89="",0,IF(ABS(Model!BQ89-Scratch!BQ89)&lt;1,1,0))</f>
        <v>1</v>
      </c>
      <c r="BR159" s="99">
        <f>IF(Model!BR89="",0,IF(ABS(Model!BR89-Scratch!BR89)&lt;1,1,0))</f>
        <v>1</v>
      </c>
      <c r="BS159" s="99">
        <f>IF(Model!BS89="",0,IF(ABS(Model!BS89-Scratch!BS89)&lt;1,1,0))</f>
        <v>1</v>
      </c>
      <c r="BT159" s="99">
        <f>IF(Model!BT89="",0,IF(ABS(Model!BT89-Scratch!BT89)&lt;1,1,0))</f>
        <v>1</v>
      </c>
      <c r="BU159" s="99">
        <f>IF(Model!BU89="",0,IF(ABS(Model!BU89-Scratch!BU89)&lt;1,1,0))</f>
        <v>1</v>
      </c>
      <c r="BV159" s="99">
        <f>IF(Model!BV89="",0,IF(ABS(Model!BV89-Scratch!BV89)&lt;1,1,0))</f>
        <v>1</v>
      </c>
      <c r="BW159" s="99">
        <f>IF(Model!BW89="",0,IF(ABS(Model!BW89-Scratch!BW89)&lt;1,1,0))</f>
        <v>1</v>
      </c>
      <c r="BX159" s="99">
        <f>IF(Model!BX89="",0,IF(ABS(Model!BX89-Scratch!BX89)&lt;1,1,0))</f>
        <v>1</v>
      </c>
      <c r="BY159" s="99">
        <f>IF(Model!BY89="",0,IF(ABS(Model!BY89-Scratch!BY89)&lt;1,1,0))</f>
        <v>1</v>
      </c>
      <c r="BZ159" s="99">
        <f>IF(Model!BZ89="",0,IF(ABS(Model!BZ89-Scratch!BZ89)&lt;1,1,0))</f>
        <v>1</v>
      </c>
      <c r="CA159" s="99">
        <f>IF(Model!CA89="",0,IF(ABS(Model!CA89-Scratch!CA89)&lt;1,1,0))</f>
        <v>1</v>
      </c>
      <c r="CB159" s="99">
        <f>IF(Model!CB89="",0,IF(ABS(Model!CB89-Scratch!CB89)&lt;1,1,0))</f>
        <v>1</v>
      </c>
      <c r="CC159" s="99">
        <f>IF(Model!CC89="",0,IF(ABS(Model!CC89-Scratch!CC89)&lt;1,1,0))</f>
        <v>1</v>
      </c>
      <c r="CD159" s="99">
        <f>IF(Model!CD89="",0,IF(ABS(Model!CD89-Scratch!CD89)&lt;1,1,0))</f>
        <v>1</v>
      </c>
      <c r="CE159" s="99">
        <f>IF(Model!CE89="",0,IF(ABS(Model!CE89-Scratch!CE89)&lt;1,1,0))</f>
        <v>1</v>
      </c>
      <c r="CF159" s="99">
        <f>IF(Model!CF89="",0,IF(ABS(Model!CF89-Scratch!CF89)&lt;1,1,0))</f>
        <v>1</v>
      </c>
      <c r="CG159" s="129" t="s">
        <v>591</v>
      </c>
      <c r="CH159" s="129" t="s">
        <v>591</v>
      </c>
      <c r="CI159" s="99">
        <f>IF(Model!CI89="",0,IF(ABS(Model!CI89-Scratch!CI89)&lt;1,1,0))</f>
        <v>1</v>
      </c>
      <c r="CJ159" s="99">
        <f>IF(Model!CJ89="",0,IF(ABS(Model!CJ89-Scratch!CJ89)&lt;1,1,0))</f>
        <v>1</v>
      </c>
      <c r="CK159" s="99">
        <f>IF(Model!CK89="",0,IF(ABS(Model!CK89-Scratch!CK89)&lt;1,1,0))</f>
        <v>1</v>
      </c>
      <c r="CL159" s="99">
        <f>IF(Model!CL89="",0,IF(ABS(Model!CL89-Scratch!CL89)&lt;1,1,0))</f>
        <v>1</v>
      </c>
      <c r="CM159" s="99">
        <f>IF(Model!CM89="",0,IF(ABS(Model!CM89-Scratch!CM89)&lt;1,1,0))</f>
        <v>1</v>
      </c>
      <c r="CN159" s="99">
        <f>IF(Model!CN89="",0,IF(ABS(Model!CN89-Scratch!CN89)&lt;1,1,0))</f>
        <v>1</v>
      </c>
      <c r="CO159" s="99">
        <f>IF(Model!CO89="",0,IF(ABS(Model!CO89-Scratch!CO89)&lt;1,1,0))</f>
        <v>1</v>
      </c>
      <c r="CP159" s="99">
        <f>IF(Model!CP89="",0,IF(ABS(Model!CP89-Scratch!CP89)&lt;1,1,0))</f>
        <v>1</v>
      </c>
      <c r="CQ159" s="99">
        <f>IF(Model!CQ89="",0,IF(ABS(Model!CQ89-Scratch!CQ89)&lt;1,1,0))</f>
        <v>1</v>
      </c>
      <c r="CR159" s="99">
        <f>IF(Model!CR89="",0,IF(ABS(Model!CR89-Scratch!CR89)&lt;1,1,0))</f>
        <v>1</v>
      </c>
      <c r="CS159" s="99">
        <f>IF(Model!CS89="",0,IF(ABS(Model!CS89-Scratch!CS89)&lt;1,1,0))</f>
        <v>1</v>
      </c>
      <c r="CT159" s="99">
        <f>IF(Model!CT89="",0,IF(ABS(Model!CT89-Scratch!CT89)&lt;1,1,0))</f>
        <v>1</v>
      </c>
      <c r="CU159" s="99">
        <f>IF(Model!CU89="",0,IF(ABS(Model!CU89-Scratch!CU89)&lt;1,1,0))</f>
        <v>1</v>
      </c>
      <c r="CV159" s="99">
        <f>IF(Model!CV89="",0,IF(ABS(Model!CV89-Scratch!CV89)&lt;1,1,0))</f>
        <v>1</v>
      </c>
      <c r="CW159" s="99">
        <f>IF(Model!CW89="",0,IF(ABS(Model!CW89-Scratch!CW89)&lt;1,1,0))</f>
        <v>1</v>
      </c>
      <c r="CX159" s="99">
        <f>IF(Model!CX89="",0,IF(ABS(Model!CX89-Scratch!CX89)&lt;1,1,0))</f>
        <v>1</v>
      </c>
      <c r="CY159" s="99">
        <f>IF(Model!CY89="",0,IF(ABS(Model!CY89-Scratch!CY89)&lt;1,1,0))</f>
        <v>1</v>
      </c>
      <c r="CZ159" s="99">
        <f>IF(Model!CZ89="",0,IF(ABS(Model!CZ89-Scratch!CZ89)&lt;1,1,0))</f>
        <v>1</v>
      </c>
      <c r="DA159" s="99">
        <f>IF(Model!DA89="",0,IF(ABS(Model!DA89-Scratch!DA89)&lt;1,1,0))</f>
        <v>1</v>
      </c>
      <c r="DB159" s="99">
        <f>IF(Model!DB89="",0,IF(ABS(Model!DB89-Scratch!DB89)&lt;1,1,0))</f>
        <v>1</v>
      </c>
      <c r="DC159" s="99">
        <f>IF(Model!DC89="",0,IF(ABS(Model!DC89-Scratch!DC89)&lt;1,1,0))</f>
        <v>1</v>
      </c>
      <c r="DD159" s="99">
        <f>IF(Model!DD89="",0,IF(ABS(Model!DD89-Scratch!DD89)&lt;1,1,0))</f>
        <v>1</v>
      </c>
      <c r="DE159" s="99">
        <f>IF(Model!DE89="",0,IF(ABS(Model!DE89-Scratch!DE89)&lt;1,1,0))</f>
        <v>1</v>
      </c>
      <c r="DF159" s="99">
        <f>IF(Model!DF89="",0,IF(ABS(Model!DF89-Scratch!DF89)&lt;1,1,0))</f>
        <v>1</v>
      </c>
      <c r="DG159" s="99">
        <f>IF(Model!DG89="",0,IF(ABS(Model!DG89-Scratch!DG89)&lt;1,1,0))</f>
        <v>1</v>
      </c>
      <c r="DH159" s="129" t="s">
        <v>591</v>
      </c>
      <c r="DI159" s="129" t="s">
        <v>591</v>
      </c>
      <c r="DJ159" s="99">
        <f>IF(Model!DJ89="",0,IF(ABS(Model!DJ89-Scratch!DJ89)&lt;1,1,0))</f>
        <v>1</v>
      </c>
      <c r="DK159" s="99">
        <f>IF(Model!DK89="",0,IF(ABS(Model!DK89-Scratch!DK89)&lt;1,1,0))</f>
        <v>1</v>
      </c>
      <c r="DL159" s="99">
        <f>IF(Model!DL89="",0,IF(ABS(Model!DL89-Scratch!DL89)&lt;1,1,0))</f>
        <v>1</v>
      </c>
      <c r="DM159" s="99">
        <f>IF(Model!DM89="",0,IF(ABS(Model!DM89-Scratch!DM89)&lt;1,1,0))</f>
        <v>1</v>
      </c>
      <c r="DN159" s="99">
        <f>IF(Model!DN89="",0,IF(ABS(Model!DN89-Scratch!DN89)&lt;1,1,0))</f>
        <v>1</v>
      </c>
      <c r="DO159" s="99">
        <f>IF(Model!DO89="",0,IF(ABS(Model!DO89-Scratch!DO89)&lt;1,1,0))</f>
        <v>1</v>
      </c>
      <c r="DP159" s="99">
        <f>IF(Model!DP89="",0,IF(ABS(Model!DP89-Scratch!DP89)&lt;1,1,0))</f>
        <v>1</v>
      </c>
      <c r="DQ159" s="99">
        <f>IF(Model!DQ89="",0,IF(ABS(Model!DQ89-Scratch!DQ89)&lt;1,1,0))</f>
        <v>1</v>
      </c>
      <c r="DR159" s="99">
        <f>IF(Model!DR89="",0,IF(ABS(Model!DR89-Scratch!DR89)&lt;1,1,0))</f>
        <v>1</v>
      </c>
      <c r="DS159" s="99">
        <f>IF(Model!DS89="",0,IF(ABS(Model!DS89-Scratch!DS89)&lt;1,1,0))</f>
        <v>1</v>
      </c>
      <c r="DT159" s="99">
        <f>IF(Model!DT89="",0,IF(ABS(Model!DT89-Scratch!DT89)&lt;1,1,0))</f>
        <v>1</v>
      </c>
      <c r="DU159" s="99">
        <f>IF(Model!DU89="",0,IF(ABS(Model!DU89-Scratch!DU89)&lt;1,1,0))</f>
        <v>1</v>
      </c>
      <c r="DV159" s="99">
        <f>IF(Model!DV89="",0,IF(ABS(Model!DV89-Scratch!DV89)&lt;1,1,0))</f>
        <v>1</v>
      </c>
      <c r="DW159" s="99">
        <f>IF(Model!DW89="",0,IF(ABS(Model!DW89-Scratch!DW89)&lt;1,1,0))</f>
        <v>1</v>
      </c>
      <c r="DX159" s="99">
        <f>IF(Model!DX89="",0,IF(ABS(Model!DX89-Scratch!DX89)&lt;1,1,0))</f>
        <v>1</v>
      </c>
      <c r="DY159" s="99">
        <f>IF(Model!DY89="",0,IF(ABS(Model!DY89-Scratch!DY89)&lt;1,1,0))</f>
        <v>1</v>
      </c>
      <c r="DZ159" s="99">
        <f>IF(Model!DZ89="",0,IF(ABS(Model!DZ89-Scratch!DZ89)&lt;1,1,0))</f>
        <v>1</v>
      </c>
      <c r="EA159" s="99">
        <f>IF(Model!EA89="",0,IF(ABS(Model!EA89-Scratch!EA89)&lt;1,1,0))</f>
        <v>1</v>
      </c>
      <c r="EB159" s="99">
        <f>IF(Model!EB89="",0,IF(ABS(Model!EB89-Scratch!EB89)&lt;1,1,0))</f>
        <v>1</v>
      </c>
      <c r="EC159" s="99">
        <f>IF(Model!EC89="",0,IF(ABS(Model!EC89-Scratch!EC89)&lt;1,1,0))</f>
        <v>1</v>
      </c>
      <c r="ED159" s="99">
        <f>IF(Model!ED89="",0,IF(ABS(Model!ED89-Scratch!ED89)&lt;1,1,0))</f>
        <v>1</v>
      </c>
      <c r="EE159" s="99">
        <f>IF(Model!EE89="",0,IF(ABS(Model!EE89-Scratch!EE89)&lt;1,1,0))</f>
        <v>1</v>
      </c>
      <c r="EF159" s="99">
        <f>IF(Model!EF89="",0,IF(ABS(Model!EF89-Scratch!EF89)&lt;1,1,0))</f>
        <v>1</v>
      </c>
      <c r="EG159" s="99">
        <f>IF(Model!EG89="",0,IF(ABS(Model!EG89-Scratch!EG89)&lt;1,1,0))</f>
        <v>1</v>
      </c>
      <c r="EH159" s="99">
        <f>IF(Model!EH89="",0,IF(ABS(Model!EH89-Scratch!EH89)&lt;1,1,0))</f>
        <v>1</v>
      </c>
      <c r="EI159" s="129" t="s">
        <v>591</v>
      </c>
      <c r="EJ159" s="129" t="s">
        <v>591</v>
      </c>
      <c r="EK159" s="99"/>
      <c r="EL159" s="99"/>
      <c r="EM159" s="99"/>
      <c r="EN159" s="99"/>
      <c r="EO159" s="99"/>
      <c r="EP159" s="99"/>
      <c r="EQ159" s="99"/>
      <c r="ER159" s="99"/>
      <c r="ES159" s="99"/>
      <c r="ET159" s="99"/>
      <c r="EU159" s="99"/>
      <c r="EV159" s="99"/>
      <c r="EW159" s="99"/>
      <c r="EX159" s="99"/>
      <c r="EY159" s="99"/>
      <c r="EZ159" s="99"/>
      <c r="FA159" s="99"/>
      <c r="FB159" s="99"/>
      <c r="FC159" s="99"/>
      <c r="FD159" s="99"/>
      <c r="FE159" s="99"/>
      <c r="FF159" s="99"/>
      <c r="FG159" s="99"/>
      <c r="FH159" s="99"/>
      <c r="FI159" s="99"/>
    </row>
    <row r="160" spans="2:165">
      <c r="B160" s="99">
        <f>IF(Model!B90="",0,IF(ABS(Model!B90-Scratch!B90)&lt;1,1,0))</f>
        <v>1</v>
      </c>
      <c r="C160" s="99">
        <f ca="1">IF(Model!C90="",0,IF(ABS(Model!C90-Scratch!C90)&lt;1,1,0))</f>
        <v>1</v>
      </c>
      <c r="D160" s="129" t="s">
        <v>591</v>
      </c>
      <c r="E160" s="99">
        <f>IF(Model!E90="",0,IF(ABS(Model!E90-Scratch!E90)&lt;1,1,0))</f>
        <v>1</v>
      </c>
      <c r="F160" s="99">
        <f>IF(Model!F90="",0,IF(ABS(Model!F90-Scratch!F90)&lt;1,1,0))</f>
        <v>1</v>
      </c>
      <c r="G160" s="99">
        <f>IF(Model!G90="",0,IF(ABS(Model!G90-Scratch!G90)&lt;1,1,0))</f>
        <v>1</v>
      </c>
      <c r="H160" s="99">
        <f>IF(Model!H90="",0,IF(ABS(Model!H90-Scratch!H90)&lt;1,1,0))</f>
        <v>1</v>
      </c>
      <c r="I160" s="99">
        <f>IF(Model!I90=Scratch!I90,1,0)</f>
        <v>1</v>
      </c>
      <c r="J160" s="129" t="s">
        <v>591</v>
      </c>
      <c r="K160" s="99">
        <f>IF(Model!K90="",0,IF(ABS(Model!K90-Scratch!K90)&lt;1,1,0))</f>
        <v>1</v>
      </c>
      <c r="L160" s="99">
        <f>IF(Model!L90=Scratch!L90,1,0)</f>
        <v>1</v>
      </c>
      <c r="M160" s="99">
        <f>IFERROR(IF(Model!M90=Scratch!M90,1,0),0)</f>
        <v>1</v>
      </c>
      <c r="N160" s="99">
        <f>IFERROR(IF(Model!N90=Scratch!N90,1,0),0)</f>
        <v>1</v>
      </c>
      <c r="O160" s="99">
        <f>IFERROR(IF(Model!O90=Scratch!O90,1,0),0)</f>
        <v>1</v>
      </c>
      <c r="P160" s="99">
        <f>IFERROR(IF(Model!P90=Scratch!P90,1,0),0)</f>
        <v>1</v>
      </c>
      <c r="Q160" s="129" t="s">
        <v>591</v>
      </c>
      <c r="R160" s="99">
        <f>IF(Model!R90="",0,IF(ABS(Model!R90-Scratch!R90)&lt;1,1,0))</f>
        <v>1</v>
      </c>
      <c r="S160" s="99">
        <f>IF(Model!S90="",0,IF(ABS(Model!S90-Scratch!S90)&lt;1,1,0))</f>
        <v>1</v>
      </c>
      <c r="T160" s="99">
        <f>IF(Model!T90="",0,IF(ABS(Model!T90-Scratch!T90)&lt;1,1,0))</f>
        <v>1</v>
      </c>
      <c r="U160" s="99">
        <f>IF(Model!U90="",0,IF(ABS(Model!U90-Scratch!U90)&lt;1,1,0))</f>
        <v>1</v>
      </c>
      <c r="V160" s="99">
        <f>IF(Model!V90="",0,IF(ABS(Model!V90-Scratch!V90)&lt;1,1,0))</f>
        <v>1</v>
      </c>
      <c r="W160" s="129" t="s">
        <v>591</v>
      </c>
      <c r="X160" s="99">
        <f>IF(Model!X90="",0,IF(ABS(Model!X90-Scratch!X90)&lt;1,1,0))</f>
        <v>1</v>
      </c>
      <c r="Y160" s="99">
        <f>IF(Model!Y90="",0,IF(ABS(Model!Y90-Scratch!Y90)&lt;1,1,0))</f>
        <v>1</v>
      </c>
      <c r="Z160" s="99">
        <f>IF(Model!Z90="",0,IF(ABS(Model!Z90-Scratch!Z90)&lt;1,1,0))</f>
        <v>1</v>
      </c>
      <c r="AA160" s="99">
        <f>IF(Model!AA90="",0,IF(ABS(Model!AA90-Scratch!AA90)&lt;1,1,0))</f>
        <v>1</v>
      </c>
      <c r="AB160" s="99">
        <f>IF(Model!AB90="",0,IF(ABS(Model!AB90-Scratch!AB90)&lt;1,1,0))</f>
        <v>1</v>
      </c>
      <c r="AC160" s="129" t="s">
        <v>591</v>
      </c>
      <c r="AD160" s="129" t="s">
        <v>591</v>
      </c>
      <c r="AE160" s="99">
        <f>IF(Model!AE90="",0,IF(ABS(Model!AE90-Scratch!AE90)&lt;1,1,0))</f>
        <v>1</v>
      </c>
      <c r="AF160" s="99">
        <f>IF(Model!AF90="",0,IF(ABS(Model!AF90-Scratch!AF90)&lt;1,1,0))</f>
        <v>1</v>
      </c>
      <c r="AG160" s="99">
        <f>IF(Model!AG90="",0,IF(ABS(Model!AG90-Scratch!AG90)&lt;1,1,0))</f>
        <v>1</v>
      </c>
      <c r="AH160" s="99">
        <f>IF(Model!AH90="",0,IF(ABS(Model!AH90-Scratch!AH90)&lt;1,1,0))</f>
        <v>1</v>
      </c>
      <c r="AI160" s="99">
        <f>IF(Model!AI90="",0,IF(ABS(Model!AI90-Scratch!AI90)&lt;1,1,0))</f>
        <v>1</v>
      </c>
      <c r="AJ160" s="99">
        <f>IF(Model!AJ90="",0,IF(ABS(Model!AJ90-Scratch!AJ90)&lt;1,1,0))</f>
        <v>1</v>
      </c>
      <c r="AK160" s="99">
        <f>IF(Model!AK90="",0,IF(ABS(Model!AK90-Scratch!AK90)&lt;1,1,0))</f>
        <v>1</v>
      </c>
      <c r="AL160" s="99">
        <f>IF(Model!AL90="",0,IF(ABS(Model!AL90-Scratch!AL90)&lt;1,1,0))</f>
        <v>1</v>
      </c>
      <c r="AM160" s="99">
        <f>IF(Model!AM90="",0,IF(ABS(Model!AM90-Scratch!AM90)&lt;1,1,0))</f>
        <v>1</v>
      </c>
      <c r="AN160" s="99">
        <f>IF(Model!AN90="",0,IF(ABS(Model!AN90-Scratch!AN90)&lt;1,1,0))</f>
        <v>1</v>
      </c>
      <c r="AO160" s="99">
        <f>IF(Model!AO90="",0,IF(ABS(Model!AO90-Scratch!AO90)&lt;1,1,0))</f>
        <v>1</v>
      </c>
      <c r="AP160" s="99">
        <f>IF(Model!AP90="",0,IF(ABS(Model!AP90-Scratch!AP90)&lt;1,1,0))</f>
        <v>1</v>
      </c>
      <c r="AQ160" s="99">
        <f>IF(Model!AQ90="",0,IF(ABS(Model!AQ90-Scratch!AQ90)&lt;1,1,0))</f>
        <v>1</v>
      </c>
      <c r="AR160" s="99">
        <f>IF(Model!AR90="",0,IF(ABS(Model!AR90-Scratch!AR90)&lt;1,1,0))</f>
        <v>1</v>
      </c>
      <c r="AS160" s="99">
        <f>IF(Model!AS90="",0,IF(ABS(Model!AS90-Scratch!AS90)&lt;1,1,0))</f>
        <v>1</v>
      </c>
      <c r="AT160" s="99">
        <f>IF(Model!AT90="",0,IF(ABS(Model!AT90-Scratch!AT90)&lt;1,1,0))</f>
        <v>1</v>
      </c>
      <c r="AU160" s="99">
        <f>IF(Model!AU90="",0,IF(ABS(Model!AU90-Scratch!AU90)&lt;1,1,0))</f>
        <v>1</v>
      </c>
      <c r="AV160" s="99">
        <f>IF(Model!AV90="",0,IF(ABS(Model!AV90-Scratch!AV90)&lt;1,1,0))</f>
        <v>1</v>
      </c>
      <c r="AW160" s="99">
        <f>IF(Model!AW90="",0,IF(ABS(Model!AW90-Scratch!AW90)&lt;1,1,0))</f>
        <v>1</v>
      </c>
      <c r="AX160" s="99">
        <f>IF(Model!AX90="",0,IF(ABS(Model!AX90-Scratch!AX90)&lt;1,1,0))</f>
        <v>1</v>
      </c>
      <c r="AY160" s="99">
        <f>IF(Model!AY90="",0,IF(ABS(Model!AY90-Scratch!AY90)&lt;1,1,0))</f>
        <v>1</v>
      </c>
      <c r="AZ160" s="99">
        <f>IF(Model!AZ90="",0,IF(ABS(Model!AZ90-Scratch!AZ90)&lt;1,1,0))</f>
        <v>1</v>
      </c>
      <c r="BA160" s="99">
        <f>IF(Model!BA90="",0,IF(ABS(Model!BA90-Scratch!BA90)&lt;1,1,0))</f>
        <v>1</v>
      </c>
      <c r="BB160" s="99">
        <f>IF(Model!BB90="",0,IF(ABS(Model!BB90-Scratch!BB90)&lt;1,1,0))</f>
        <v>1</v>
      </c>
      <c r="BC160" s="99">
        <f>IF(Model!BC90="",0,IF(ABS(Model!BC90-Scratch!BC90)&lt;1,1,0))</f>
        <v>1</v>
      </c>
      <c r="BD160" s="99">
        <f>IF(Model!BD90="",0,IF(ABS(Model!BD90-Scratch!BD90)&lt;1,1,0))</f>
        <v>0</v>
      </c>
      <c r="BE160" s="99">
        <f>IF(Model!BE90="",0,IF(ABS(Model!BE90-Scratch!BE90)&lt;1,1,0))</f>
        <v>1</v>
      </c>
      <c r="BF160" s="129" t="s">
        <v>591</v>
      </c>
      <c r="BG160" s="129" t="s">
        <v>591</v>
      </c>
      <c r="BH160" s="99">
        <f>IF(Model!BH90="",0,IF(ABS(Model!BH90-Scratch!BH90)&lt;1,1,0))</f>
        <v>1</v>
      </c>
      <c r="BI160" s="99">
        <f>IF(Model!BI90="",0,IF(ABS(Model!BI90-Scratch!BI90)&lt;1,1,0))</f>
        <v>1</v>
      </c>
      <c r="BJ160" s="99">
        <f>IF(Model!BJ90="",0,IF(ABS(Model!BJ90-Scratch!BJ90)&lt;1,1,0))</f>
        <v>1</v>
      </c>
      <c r="BK160" s="99">
        <f>IF(Model!BK90="",0,IF(ABS(Model!BK90-Scratch!BK90)&lt;1,1,0))</f>
        <v>1</v>
      </c>
      <c r="BL160" s="99">
        <f>IF(Model!BL90="",0,IF(ABS(Model!BL90-Scratch!BL90)&lt;1,1,0))</f>
        <v>1</v>
      </c>
      <c r="BM160" s="99">
        <f>IF(Model!BM90="",0,IF(ABS(Model!BM90-Scratch!BM90)&lt;1,1,0))</f>
        <v>1</v>
      </c>
      <c r="BN160" s="99">
        <f>IF(Model!BN90="",0,IF(ABS(Model!BN90-Scratch!BN90)&lt;1,1,0))</f>
        <v>1</v>
      </c>
      <c r="BO160" s="99">
        <f>IF(Model!BO90="",0,IF(ABS(Model!BO90-Scratch!BO90)&lt;1,1,0))</f>
        <v>1</v>
      </c>
      <c r="BP160" s="99">
        <f>IF(Model!BP90="",0,IF(ABS(Model!BP90-Scratch!BP90)&lt;1,1,0))</f>
        <v>1</v>
      </c>
      <c r="BQ160" s="99">
        <f>IF(Model!BQ90="",0,IF(ABS(Model!BQ90-Scratch!BQ90)&lt;1,1,0))</f>
        <v>1</v>
      </c>
      <c r="BR160" s="99">
        <f>IF(Model!BR90="",0,IF(ABS(Model!BR90-Scratch!BR90)&lt;1,1,0))</f>
        <v>1</v>
      </c>
      <c r="BS160" s="99">
        <f>IF(Model!BS90="",0,IF(ABS(Model!BS90-Scratch!BS90)&lt;1,1,0))</f>
        <v>1</v>
      </c>
      <c r="BT160" s="99">
        <f>IF(Model!BT90="",0,IF(ABS(Model!BT90-Scratch!BT90)&lt;1,1,0))</f>
        <v>1</v>
      </c>
      <c r="BU160" s="99">
        <f>IF(Model!BU90="",0,IF(ABS(Model!BU90-Scratch!BU90)&lt;1,1,0))</f>
        <v>1</v>
      </c>
      <c r="BV160" s="99">
        <f>IF(Model!BV90="",0,IF(ABS(Model!BV90-Scratch!BV90)&lt;1,1,0))</f>
        <v>1</v>
      </c>
      <c r="BW160" s="99">
        <f>IF(Model!BW90="",0,IF(ABS(Model!BW90-Scratch!BW90)&lt;1,1,0))</f>
        <v>1</v>
      </c>
      <c r="BX160" s="99">
        <f>IF(Model!BX90="",0,IF(ABS(Model!BX90-Scratch!BX90)&lt;1,1,0))</f>
        <v>1</v>
      </c>
      <c r="BY160" s="99">
        <f>IF(Model!BY90="",0,IF(ABS(Model!BY90-Scratch!BY90)&lt;1,1,0))</f>
        <v>1</v>
      </c>
      <c r="BZ160" s="99">
        <f>IF(Model!BZ90="",0,IF(ABS(Model!BZ90-Scratch!BZ90)&lt;1,1,0))</f>
        <v>1</v>
      </c>
      <c r="CA160" s="99">
        <f>IF(Model!CA90="",0,IF(ABS(Model!CA90-Scratch!CA90)&lt;1,1,0))</f>
        <v>1</v>
      </c>
      <c r="CB160" s="99">
        <f>IF(Model!CB90="",0,IF(ABS(Model!CB90-Scratch!CB90)&lt;1,1,0))</f>
        <v>1</v>
      </c>
      <c r="CC160" s="99">
        <f>IF(Model!CC90="",0,IF(ABS(Model!CC90-Scratch!CC90)&lt;1,1,0))</f>
        <v>1</v>
      </c>
      <c r="CD160" s="99">
        <f>IF(Model!CD90="",0,IF(ABS(Model!CD90-Scratch!CD90)&lt;1,1,0))</f>
        <v>1</v>
      </c>
      <c r="CE160" s="99">
        <f>IF(Model!CE90="",0,IF(ABS(Model!CE90-Scratch!CE90)&lt;1,1,0))</f>
        <v>1</v>
      </c>
      <c r="CF160" s="99">
        <f>IF(Model!CF90="",0,IF(ABS(Model!CF90-Scratch!CF90)&lt;1,1,0))</f>
        <v>1</v>
      </c>
      <c r="CG160" s="129" t="s">
        <v>591</v>
      </c>
      <c r="CH160" s="129" t="s">
        <v>591</v>
      </c>
      <c r="CI160" s="99">
        <f>IF(Model!CI90="",0,IF(ABS(Model!CI90-Scratch!CI90)&lt;1,1,0))</f>
        <v>1</v>
      </c>
      <c r="CJ160" s="99">
        <f>IF(Model!CJ90="",0,IF(ABS(Model!CJ90-Scratch!CJ90)&lt;1,1,0))</f>
        <v>1</v>
      </c>
      <c r="CK160" s="99">
        <f>IF(Model!CK90="",0,IF(ABS(Model!CK90-Scratch!CK90)&lt;1,1,0))</f>
        <v>1</v>
      </c>
      <c r="CL160" s="99">
        <f>IF(Model!CL90="",0,IF(ABS(Model!CL90-Scratch!CL90)&lt;1,1,0))</f>
        <v>1</v>
      </c>
      <c r="CM160" s="99">
        <f>IF(Model!CM90="",0,IF(ABS(Model!CM90-Scratch!CM90)&lt;1,1,0))</f>
        <v>1</v>
      </c>
      <c r="CN160" s="99">
        <f>IF(Model!CN90="",0,IF(ABS(Model!CN90-Scratch!CN90)&lt;1,1,0))</f>
        <v>1</v>
      </c>
      <c r="CO160" s="99">
        <f>IF(Model!CO90="",0,IF(ABS(Model!CO90-Scratch!CO90)&lt;1,1,0))</f>
        <v>1</v>
      </c>
      <c r="CP160" s="99">
        <f>IF(Model!CP90="",0,IF(ABS(Model!CP90-Scratch!CP90)&lt;1,1,0))</f>
        <v>1</v>
      </c>
      <c r="CQ160" s="99">
        <f>IF(Model!CQ90="",0,IF(ABS(Model!CQ90-Scratch!CQ90)&lt;1,1,0))</f>
        <v>1</v>
      </c>
      <c r="CR160" s="99">
        <f>IF(Model!CR90="",0,IF(ABS(Model!CR90-Scratch!CR90)&lt;1,1,0))</f>
        <v>1</v>
      </c>
      <c r="CS160" s="99">
        <f>IF(Model!CS90="",0,IF(ABS(Model!CS90-Scratch!CS90)&lt;1,1,0))</f>
        <v>1</v>
      </c>
      <c r="CT160" s="99">
        <f>IF(Model!CT90="",0,IF(ABS(Model!CT90-Scratch!CT90)&lt;1,1,0))</f>
        <v>1</v>
      </c>
      <c r="CU160" s="99">
        <f>IF(Model!CU90="",0,IF(ABS(Model!CU90-Scratch!CU90)&lt;1,1,0))</f>
        <v>1</v>
      </c>
      <c r="CV160" s="99">
        <f>IF(Model!CV90="",0,IF(ABS(Model!CV90-Scratch!CV90)&lt;1,1,0))</f>
        <v>1</v>
      </c>
      <c r="CW160" s="99">
        <f>IF(Model!CW90="",0,IF(ABS(Model!CW90-Scratch!CW90)&lt;1,1,0))</f>
        <v>1</v>
      </c>
      <c r="CX160" s="99">
        <f>IF(Model!CX90="",0,IF(ABS(Model!CX90-Scratch!CX90)&lt;1,1,0))</f>
        <v>1</v>
      </c>
      <c r="CY160" s="99">
        <f>IF(Model!CY90="",0,IF(ABS(Model!CY90-Scratch!CY90)&lt;1,1,0))</f>
        <v>1</v>
      </c>
      <c r="CZ160" s="99">
        <f>IF(Model!CZ90="",0,IF(ABS(Model!CZ90-Scratch!CZ90)&lt;1,1,0))</f>
        <v>1</v>
      </c>
      <c r="DA160" s="99">
        <f>IF(Model!DA90="",0,IF(ABS(Model!DA90-Scratch!DA90)&lt;1,1,0))</f>
        <v>1</v>
      </c>
      <c r="DB160" s="99">
        <f>IF(Model!DB90="",0,IF(ABS(Model!DB90-Scratch!DB90)&lt;1,1,0))</f>
        <v>1</v>
      </c>
      <c r="DC160" s="99">
        <f>IF(Model!DC90="",0,IF(ABS(Model!DC90-Scratch!DC90)&lt;1,1,0))</f>
        <v>1</v>
      </c>
      <c r="DD160" s="99">
        <f>IF(Model!DD90="",0,IF(ABS(Model!DD90-Scratch!DD90)&lt;1,1,0))</f>
        <v>1</v>
      </c>
      <c r="DE160" s="99">
        <f>IF(Model!DE90="",0,IF(ABS(Model!DE90-Scratch!DE90)&lt;1,1,0))</f>
        <v>1</v>
      </c>
      <c r="DF160" s="99">
        <f>IF(Model!DF90="",0,IF(ABS(Model!DF90-Scratch!DF90)&lt;1,1,0))</f>
        <v>1</v>
      </c>
      <c r="DG160" s="99">
        <f>IF(Model!DG90="",0,IF(ABS(Model!DG90-Scratch!DG90)&lt;1,1,0))</f>
        <v>1</v>
      </c>
      <c r="DH160" s="129" t="s">
        <v>591</v>
      </c>
      <c r="DI160" s="129" t="s">
        <v>591</v>
      </c>
      <c r="DJ160" s="99">
        <f>IF(Model!DJ90="",0,IF(ABS(Model!DJ90-Scratch!DJ90)&lt;1,1,0))</f>
        <v>1</v>
      </c>
      <c r="DK160" s="99">
        <f>IF(Model!DK90="",0,IF(ABS(Model!DK90-Scratch!DK90)&lt;1,1,0))</f>
        <v>1</v>
      </c>
      <c r="DL160" s="99">
        <f>IF(Model!DL90="",0,IF(ABS(Model!DL90-Scratch!DL90)&lt;1,1,0))</f>
        <v>1</v>
      </c>
      <c r="DM160" s="99">
        <f>IF(Model!DM90="",0,IF(ABS(Model!DM90-Scratch!DM90)&lt;1,1,0))</f>
        <v>1</v>
      </c>
      <c r="DN160" s="99">
        <f>IF(Model!DN90="",0,IF(ABS(Model!DN90-Scratch!DN90)&lt;1,1,0))</f>
        <v>1</v>
      </c>
      <c r="DO160" s="99">
        <f>IF(Model!DO90="",0,IF(ABS(Model!DO90-Scratch!DO90)&lt;1,1,0))</f>
        <v>1</v>
      </c>
      <c r="DP160" s="99">
        <f>IF(Model!DP90="",0,IF(ABS(Model!DP90-Scratch!DP90)&lt;1,1,0))</f>
        <v>1</v>
      </c>
      <c r="DQ160" s="99">
        <f>IF(Model!DQ90="",0,IF(ABS(Model!DQ90-Scratch!DQ90)&lt;1,1,0))</f>
        <v>1</v>
      </c>
      <c r="DR160" s="99">
        <f>IF(Model!DR90="",0,IF(ABS(Model!DR90-Scratch!DR90)&lt;1,1,0))</f>
        <v>1</v>
      </c>
      <c r="DS160" s="99">
        <f>IF(Model!DS90="",0,IF(ABS(Model!DS90-Scratch!DS90)&lt;1,1,0))</f>
        <v>1</v>
      </c>
      <c r="DT160" s="99">
        <f>IF(Model!DT90="",0,IF(ABS(Model!DT90-Scratch!DT90)&lt;1,1,0))</f>
        <v>1</v>
      </c>
      <c r="DU160" s="99">
        <f>IF(Model!DU90="",0,IF(ABS(Model!DU90-Scratch!DU90)&lt;1,1,0))</f>
        <v>1</v>
      </c>
      <c r="DV160" s="99">
        <f>IF(Model!DV90="",0,IF(ABS(Model!DV90-Scratch!DV90)&lt;1,1,0))</f>
        <v>1</v>
      </c>
      <c r="DW160" s="99">
        <f>IF(Model!DW90="",0,IF(ABS(Model!DW90-Scratch!DW90)&lt;1,1,0))</f>
        <v>1</v>
      </c>
      <c r="DX160" s="99">
        <f>IF(Model!DX90="",0,IF(ABS(Model!DX90-Scratch!DX90)&lt;1,1,0))</f>
        <v>1</v>
      </c>
      <c r="DY160" s="99">
        <f>IF(Model!DY90="",0,IF(ABS(Model!DY90-Scratch!DY90)&lt;1,1,0))</f>
        <v>1</v>
      </c>
      <c r="DZ160" s="99">
        <f>IF(Model!DZ90="",0,IF(ABS(Model!DZ90-Scratch!DZ90)&lt;1,1,0))</f>
        <v>1</v>
      </c>
      <c r="EA160" s="99">
        <f>IF(Model!EA90="",0,IF(ABS(Model!EA90-Scratch!EA90)&lt;1,1,0))</f>
        <v>1</v>
      </c>
      <c r="EB160" s="99">
        <f>IF(Model!EB90="",0,IF(ABS(Model!EB90-Scratch!EB90)&lt;1,1,0))</f>
        <v>1</v>
      </c>
      <c r="EC160" s="99">
        <f>IF(Model!EC90="",0,IF(ABS(Model!EC90-Scratch!EC90)&lt;1,1,0))</f>
        <v>1</v>
      </c>
      <c r="ED160" s="99">
        <f>IF(Model!ED90="",0,IF(ABS(Model!ED90-Scratch!ED90)&lt;1,1,0))</f>
        <v>1</v>
      </c>
      <c r="EE160" s="99">
        <f>IF(Model!EE90="",0,IF(ABS(Model!EE90-Scratch!EE90)&lt;1,1,0))</f>
        <v>1</v>
      </c>
      <c r="EF160" s="99">
        <f>IF(Model!EF90="",0,IF(ABS(Model!EF90-Scratch!EF90)&lt;1,1,0))</f>
        <v>1</v>
      </c>
      <c r="EG160" s="99">
        <f>IF(Model!EG90="",0,IF(ABS(Model!EG90-Scratch!EG90)&lt;1,1,0))</f>
        <v>1</v>
      </c>
      <c r="EH160" s="99">
        <f>IF(Model!EH90="",0,IF(ABS(Model!EH90-Scratch!EH90)&lt;1,1,0))</f>
        <v>1</v>
      </c>
      <c r="EI160" s="129" t="s">
        <v>591</v>
      </c>
      <c r="EJ160" s="129" t="s">
        <v>591</v>
      </c>
      <c r="EK160" s="99"/>
      <c r="EL160" s="99"/>
      <c r="EM160" s="99"/>
      <c r="EN160" s="99"/>
      <c r="EO160" s="99"/>
      <c r="EP160" s="99"/>
      <c r="EQ160" s="99"/>
      <c r="ER160" s="99"/>
      <c r="ES160" s="99"/>
      <c r="ET160" s="99"/>
      <c r="EU160" s="99"/>
      <c r="EV160" s="99"/>
      <c r="EW160" s="99"/>
      <c r="EX160" s="99"/>
      <c r="EY160" s="99"/>
      <c r="EZ160" s="99"/>
      <c r="FA160" s="99"/>
      <c r="FB160" s="99"/>
      <c r="FC160" s="99"/>
      <c r="FD160" s="99"/>
      <c r="FE160" s="99"/>
      <c r="FF160" s="99"/>
      <c r="FG160" s="99"/>
      <c r="FH160" s="99"/>
      <c r="FI160" s="99"/>
    </row>
    <row r="161" spans="2:165">
      <c r="B161" s="99">
        <f>IF(Model!B91="",0,IF(ABS(Model!B91-Scratch!B91)&lt;1,1,0))</f>
        <v>1</v>
      </c>
      <c r="C161" s="99">
        <f ca="1">IF(Model!C91="",0,IF(ABS(Model!C91-Scratch!C91)&lt;1,1,0))</f>
        <v>1</v>
      </c>
      <c r="D161" s="129" t="s">
        <v>591</v>
      </c>
      <c r="E161" s="99">
        <f>IF(Model!E91="",0,IF(ABS(Model!E91-Scratch!E91)&lt;1,1,0))</f>
        <v>1</v>
      </c>
      <c r="F161" s="99">
        <f>IF(Model!F91="",0,IF(ABS(Model!F91-Scratch!F91)&lt;1,1,0))</f>
        <v>1</v>
      </c>
      <c r="G161" s="99">
        <f>IF(Model!G91="",0,IF(ABS(Model!G91-Scratch!G91)&lt;1,1,0))</f>
        <v>1</v>
      </c>
      <c r="H161" s="99">
        <f>IF(Model!H91="",0,IF(ABS(Model!H91-Scratch!H91)&lt;1,1,0))</f>
        <v>1</v>
      </c>
      <c r="I161" s="99">
        <f>IF(Model!I91=Scratch!I91,1,0)</f>
        <v>1</v>
      </c>
      <c r="J161" s="129" t="s">
        <v>591</v>
      </c>
      <c r="K161" s="99">
        <f>IF(Model!K91="",0,IF(ABS(Model!K91-Scratch!K91)&lt;1,1,0))</f>
        <v>1</v>
      </c>
      <c r="L161" s="99">
        <f>IF(Model!L91=Scratch!L91,1,0)</f>
        <v>1</v>
      </c>
      <c r="M161" s="99">
        <f>IFERROR(IF(Model!M91=Scratch!M91,1,0),0)</f>
        <v>1</v>
      </c>
      <c r="N161" s="99">
        <f>IFERROR(IF(Model!N91=Scratch!N91,1,0),0)</f>
        <v>1</v>
      </c>
      <c r="O161" s="99">
        <f>IFERROR(IF(Model!O91=Scratch!O91,1,0),0)</f>
        <v>1</v>
      </c>
      <c r="P161" s="99">
        <f>IFERROR(IF(Model!P91=Scratch!P91,1,0),0)</f>
        <v>1</v>
      </c>
      <c r="Q161" s="129" t="s">
        <v>591</v>
      </c>
      <c r="R161" s="99">
        <f>IF(Model!R91="",0,IF(ABS(Model!R91-Scratch!R91)&lt;1,1,0))</f>
        <v>1</v>
      </c>
      <c r="S161" s="99">
        <f>IF(Model!S91="",0,IF(ABS(Model!S91-Scratch!S91)&lt;1,1,0))</f>
        <v>1</v>
      </c>
      <c r="T161" s="99">
        <f>IF(Model!T91="",0,IF(ABS(Model!T91-Scratch!T91)&lt;1,1,0))</f>
        <v>1</v>
      </c>
      <c r="U161" s="99">
        <f>IF(Model!U91="",0,IF(ABS(Model!U91-Scratch!U91)&lt;1,1,0))</f>
        <v>1</v>
      </c>
      <c r="V161" s="99">
        <f>IF(Model!V91="",0,IF(ABS(Model!V91-Scratch!V91)&lt;1,1,0))</f>
        <v>1</v>
      </c>
      <c r="W161" s="129" t="s">
        <v>591</v>
      </c>
      <c r="X161" s="99">
        <f>IF(Model!X91="",0,IF(ABS(Model!X91-Scratch!X91)&lt;1,1,0))</f>
        <v>1</v>
      </c>
      <c r="Y161" s="99">
        <f>IF(Model!Y91="",0,IF(ABS(Model!Y91-Scratch!Y91)&lt;1,1,0))</f>
        <v>1</v>
      </c>
      <c r="Z161" s="99">
        <f>IF(Model!Z91="",0,IF(ABS(Model!Z91-Scratch!Z91)&lt;1,1,0))</f>
        <v>1</v>
      </c>
      <c r="AA161" s="99">
        <f>IF(Model!AA91="",0,IF(ABS(Model!AA91-Scratch!AA91)&lt;1,1,0))</f>
        <v>1</v>
      </c>
      <c r="AB161" s="99">
        <f>IF(Model!AB91="",0,IF(ABS(Model!AB91-Scratch!AB91)&lt;1,1,0))</f>
        <v>1</v>
      </c>
      <c r="AC161" s="129" t="s">
        <v>591</v>
      </c>
      <c r="AD161" s="129" t="s">
        <v>591</v>
      </c>
      <c r="AE161" s="99">
        <f>IF(Model!AE91="",0,IF(ABS(Model!AE91-Scratch!AE91)&lt;1,1,0))</f>
        <v>1</v>
      </c>
      <c r="AF161" s="99">
        <f>IF(Model!AF91="",0,IF(ABS(Model!AF91-Scratch!AF91)&lt;1,1,0))</f>
        <v>1</v>
      </c>
      <c r="AG161" s="99">
        <f>IF(Model!AG91="",0,IF(ABS(Model!AG91-Scratch!AG91)&lt;1,1,0))</f>
        <v>1</v>
      </c>
      <c r="AH161" s="99">
        <f>IF(Model!AH91="",0,IF(ABS(Model!AH91-Scratch!AH91)&lt;1,1,0))</f>
        <v>1</v>
      </c>
      <c r="AI161" s="99">
        <f>IF(Model!AI91="",0,IF(ABS(Model!AI91-Scratch!AI91)&lt;1,1,0))</f>
        <v>1</v>
      </c>
      <c r="AJ161" s="99">
        <f>IF(Model!AJ91="",0,IF(ABS(Model!AJ91-Scratch!AJ91)&lt;1,1,0))</f>
        <v>1</v>
      </c>
      <c r="AK161" s="99">
        <f>IF(Model!AK91="",0,IF(ABS(Model!AK91-Scratch!AK91)&lt;1,1,0))</f>
        <v>1</v>
      </c>
      <c r="AL161" s="99">
        <f>IF(Model!AL91="",0,IF(ABS(Model!AL91-Scratch!AL91)&lt;1,1,0))</f>
        <v>1</v>
      </c>
      <c r="AM161" s="99">
        <f>IF(Model!AM91="",0,IF(ABS(Model!AM91-Scratch!AM91)&lt;1,1,0))</f>
        <v>1</v>
      </c>
      <c r="AN161" s="99">
        <f>IF(Model!AN91="",0,IF(ABS(Model!AN91-Scratch!AN91)&lt;1,1,0))</f>
        <v>1</v>
      </c>
      <c r="AO161" s="99">
        <f>IF(Model!AO91="",0,IF(ABS(Model!AO91-Scratch!AO91)&lt;1,1,0))</f>
        <v>1</v>
      </c>
      <c r="AP161" s="99">
        <f>IF(Model!AP91="",0,IF(ABS(Model!AP91-Scratch!AP91)&lt;1,1,0))</f>
        <v>1</v>
      </c>
      <c r="AQ161" s="99">
        <f>IF(Model!AQ91="",0,IF(ABS(Model!AQ91-Scratch!AQ91)&lt;1,1,0))</f>
        <v>1</v>
      </c>
      <c r="AR161" s="99">
        <f>IF(Model!AR91="",0,IF(ABS(Model!AR91-Scratch!AR91)&lt;1,1,0))</f>
        <v>1</v>
      </c>
      <c r="AS161" s="99">
        <f>IF(Model!AS91="",0,IF(ABS(Model!AS91-Scratch!AS91)&lt;1,1,0))</f>
        <v>1</v>
      </c>
      <c r="AT161" s="99">
        <f>IF(Model!AT91="",0,IF(ABS(Model!AT91-Scratch!AT91)&lt;1,1,0))</f>
        <v>1</v>
      </c>
      <c r="AU161" s="99">
        <f>IF(Model!AU91="",0,IF(ABS(Model!AU91-Scratch!AU91)&lt;1,1,0))</f>
        <v>1</v>
      </c>
      <c r="AV161" s="99">
        <f>IF(Model!AV91="",0,IF(ABS(Model!AV91-Scratch!AV91)&lt;1,1,0))</f>
        <v>1</v>
      </c>
      <c r="AW161" s="99">
        <f>IF(Model!AW91="",0,IF(ABS(Model!AW91-Scratch!AW91)&lt;1,1,0))</f>
        <v>1</v>
      </c>
      <c r="AX161" s="99">
        <f>IF(Model!AX91="",0,IF(ABS(Model!AX91-Scratch!AX91)&lt;1,1,0))</f>
        <v>1</v>
      </c>
      <c r="AY161" s="99">
        <f>IF(Model!AY91="",0,IF(ABS(Model!AY91-Scratch!AY91)&lt;1,1,0))</f>
        <v>1</v>
      </c>
      <c r="AZ161" s="99">
        <f>IF(Model!AZ91="",0,IF(ABS(Model!AZ91-Scratch!AZ91)&lt;1,1,0))</f>
        <v>1</v>
      </c>
      <c r="BA161" s="99">
        <f>IF(Model!BA91="",0,IF(ABS(Model!BA91-Scratch!BA91)&lt;1,1,0))</f>
        <v>1</v>
      </c>
      <c r="BB161" s="99">
        <f>IF(Model!BB91="",0,IF(ABS(Model!BB91-Scratch!BB91)&lt;1,1,0))</f>
        <v>1</v>
      </c>
      <c r="BC161" s="99">
        <f>IF(Model!BC91="",0,IF(ABS(Model!BC91-Scratch!BC91)&lt;1,1,0))</f>
        <v>1</v>
      </c>
      <c r="BD161" s="99">
        <f>IF(Model!BD91="",0,IF(ABS(Model!BD91-Scratch!BD91)&lt;1,1,0))</f>
        <v>0</v>
      </c>
      <c r="BE161" s="99">
        <f>IF(Model!BE91="",0,IF(ABS(Model!BE91-Scratch!BE91)&lt;1,1,0))</f>
        <v>1</v>
      </c>
      <c r="BF161" s="129" t="s">
        <v>591</v>
      </c>
      <c r="BG161" s="129" t="s">
        <v>591</v>
      </c>
      <c r="BH161" s="99">
        <f>IF(Model!BH91="",0,IF(ABS(Model!BH91-Scratch!BH91)&lt;1,1,0))</f>
        <v>1</v>
      </c>
      <c r="BI161" s="99">
        <f>IF(Model!BI91="",0,IF(ABS(Model!BI91-Scratch!BI91)&lt;1,1,0))</f>
        <v>1</v>
      </c>
      <c r="BJ161" s="99">
        <f>IF(Model!BJ91="",0,IF(ABS(Model!BJ91-Scratch!BJ91)&lt;1,1,0))</f>
        <v>1</v>
      </c>
      <c r="BK161" s="99">
        <f>IF(Model!BK91="",0,IF(ABS(Model!BK91-Scratch!BK91)&lt;1,1,0))</f>
        <v>1</v>
      </c>
      <c r="BL161" s="99">
        <f>IF(Model!BL91="",0,IF(ABS(Model!BL91-Scratch!BL91)&lt;1,1,0))</f>
        <v>1</v>
      </c>
      <c r="BM161" s="99">
        <f>IF(Model!BM91="",0,IF(ABS(Model!BM91-Scratch!BM91)&lt;1,1,0))</f>
        <v>1</v>
      </c>
      <c r="BN161" s="99">
        <f>IF(Model!BN91="",0,IF(ABS(Model!BN91-Scratch!BN91)&lt;1,1,0))</f>
        <v>1</v>
      </c>
      <c r="BO161" s="99">
        <f>IF(Model!BO91="",0,IF(ABS(Model!BO91-Scratch!BO91)&lt;1,1,0))</f>
        <v>1</v>
      </c>
      <c r="BP161" s="99">
        <f>IF(Model!BP91="",0,IF(ABS(Model!BP91-Scratch!BP91)&lt;1,1,0))</f>
        <v>1</v>
      </c>
      <c r="BQ161" s="99">
        <f>IF(Model!BQ91="",0,IF(ABS(Model!BQ91-Scratch!BQ91)&lt;1,1,0))</f>
        <v>1</v>
      </c>
      <c r="BR161" s="99">
        <f>IF(Model!BR91="",0,IF(ABS(Model!BR91-Scratch!BR91)&lt;1,1,0))</f>
        <v>1</v>
      </c>
      <c r="BS161" s="99">
        <f>IF(Model!BS91="",0,IF(ABS(Model!BS91-Scratch!BS91)&lt;1,1,0))</f>
        <v>1</v>
      </c>
      <c r="BT161" s="99">
        <f>IF(Model!BT91="",0,IF(ABS(Model!BT91-Scratch!BT91)&lt;1,1,0))</f>
        <v>1</v>
      </c>
      <c r="BU161" s="99">
        <f>IF(Model!BU91="",0,IF(ABS(Model!BU91-Scratch!BU91)&lt;1,1,0))</f>
        <v>1</v>
      </c>
      <c r="BV161" s="99">
        <f>IF(Model!BV91="",0,IF(ABS(Model!BV91-Scratch!BV91)&lt;1,1,0))</f>
        <v>1</v>
      </c>
      <c r="BW161" s="99">
        <f>IF(Model!BW91="",0,IF(ABS(Model!BW91-Scratch!BW91)&lt;1,1,0))</f>
        <v>1</v>
      </c>
      <c r="BX161" s="99">
        <f>IF(Model!BX91="",0,IF(ABS(Model!BX91-Scratch!BX91)&lt;1,1,0))</f>
        <v>1</v>
      </c>
      <c r="BY161" s="99">
        <f>IF(Model!BY91="",0,IF(ABS(Model!BY91-Scratch!BY91)&lt;1,1,0))</f>
        <v>1</v>
      </c>
      <c r="BZ161" s="99">
        <f>IF(Model!BZ91="",0,IF(ABS(Model!BZ91-Scratch!BZ91)&lt;1,1,0))</f>
        <v>1</v>
      </c>
      <c r="CA161" s="99">
        <f>IF(Model!CA91="",0,IF(ABS(Model!CA91-Scratch!CA91)&lt;1,1,0))</f>
        <v>1</v>
      </c>
      <c r="CB161" s="99">
        <f>IF(Model!CB91="",0,IF(ABS(Model!CB91-Scratch!CB91)&lt;1,1,0))</f>
        <v>1</v>
      </c>
      <c r="CC161" s="99">
        <f>IF(Model!CC91="",0,IF(ABS(Model!CC91-Scratch!CC91)&lt;1,1,0))</f>
        <v>1</v>
      </c>
      <c r="CD161" s="99">
        <f>IF(Model!CD91="",0,IF(ABS(Model!CD91-Scratch!CD91)&lt;1,1,0))</f>
        <v>1</v>
      </c>
      <c r="CE161" s="99">
        <f>IF(Model!CE91="",0,IF(ABS(Model!CE91-Scratch!CE91)&lt;1,1,0))</f>
        <v>1</v>
      </c>
      <c r="CF161" s="99">
        <f>IF(Model!CF91="",0,IF(ABS(Model!CF91-Scratch!CF91)&lt;1,1,0))</f>
        <v>1</v>
      </c>
      <c r="CG161" s="129" t="s">
        <v>591</v>
      </c>
      <c r="CH161" s="129" t="s">
        <v>591</v>
      </c>
      <c r="CI161" s="99">
        <f>IF(Model!CI91="",0,IF(ABS(Model!CI91-Scratch!CI91)&lt;1,1,0))</f>
        <v>1</v>
      </c>
      <c r="CJ161" s="99">
        <f>IF(Model!CJ91="",0,IF(ABS(Model!CJ91-Scratch!CJ91)&lt;1,1,0))</f>
        <v>1</v>
      </c>
      <c r="CK161" s="99">
        <f>IF(Model!CK91="",0,IF(ABS(Model!CK91-Scratch!CK91)&lt;1,1,0))</f>
        <v>1</v>
      </c>
      <c r="CL161" s="99">
        <f>IF(Model!CL91="",0,IF(ABS(Model!CL91-Scratch!CL91)&lt;1,1,0))</f>
        <v>1</v>
      </c>
      <c r="CM161" s="99">
        <f>IF(Model!CM91="",0,IF(ABS(Model!CM91-Scratch!CM91)&lt;1,1,0))</f>
        <v>1</v>
      </c>
      <c r="CN161" s="99">
        <f>IF(Model!CN91="",0,IF(ABS(Model!CN91-Scratch!CN91)&lt;1,1,0))</f>
        <v>1</v>
      </c>
      <c r="CO161" s="99">
        <f>IF(Model!CO91="",0,IF(ABS(Model!CO91-Scratch!CO91)&lt;1,1,0))</f>
        <v>1</v>
      </c>
      <c r="CP161" s="99">
        <f>IF(Model!CP91="",0,IF(ABS(Model!CP91-Scratch!CP91)&lt;1,1,0))</f>
        <v>1</v>
      </c>
      <c r="CQ161" s="99">
        <f>IF(Model!CQ91="",0,IF(ABS(Model!CQ91-Scratch!CQ91)&lt;1,1,0))</f>
        <v>1</v>
      </c>
      <c r="CR161" s="99">
        <f>IF(Model!CR91="",0,IF(ABS(Model!CR91-Scratch!CR91)&lt;1,1,0))</f>
        <v>1</v>
      </c>
      <c r="CS161" s="99">
        <f>IF(Model!CS91="",0,IF(ABS(Model!CS91-Scratch!CS91)&lt;1,1,0))</f>
        <v>1</v>
      </c>
      <c r="CT161" s="99">
        <f>IF(Model!CT91="",0,IF(ABS(Model!CT91-Scratch!CT91)&lt;1,1,0))</f>
        <v>1</v>
      </c>
      <c r="CU161" s="99">
        <f>IF(Model!CU91="",0,IF(ABS(Model!CU91-Scratch!CU91)&lt;1,1,0))</f>
        <v>1</v>
      </c>
      <c r="CV161" s="99">
        <f>IF(Model!CV91="",0,IF(ABS(Model!CV91-Scratch!CV91)&lt;1,1,0))</f>
        <v>1</v>
      </c>
      <c r="CW161" s="99">
        <f>IF(Model!CW91="",0,IF(ABS(Model!CW91-Scratch!CW91)&lt;1,1,0))</f>
        <v>1</v>
      </c>
      <c r="CX161" s="99">
        <f>IF(Model!CX91="",0,IF(ABS(Model!CX91-Scratch!CX91)&lt;1,1,0))</f>
        <v>1</v>
      </c>
      <c r="CY161" s="99">
        <f>IF(Model!CY91="",0,IF(ABS(Model!CY91-Scratch!CY91)&lt;1,1,0))</f>
        <v>1</v>
      </c>
      <c r="CZ161" s="99">
        <f>IF(Model!CZ91="",0,IF(ABS(Model!CZ91-Scratch!CZ91)&lt;1,1,0))</f>
        <v>1</v>
      </c>
      <c r="DA161" s="99">
        <f>IF(Model!DA91="",0,IF(ABS(Model!DA91-Scratch!DA91)&lt;1,1,0))</f>
        <v>1</v>
      </c>
      <c r="DB161" s="99">
        <f>IF(Model!DB91="",0,IF(ABS(Model!DB91-Scratch!DB91)&lt;1,1,0))</f>
        <v>1</v>
      </c>
      <c r="DC161" s="99">
        <f>IF(Model!DC91="",0,IF(ABS(Model!DC91-Scratch!DC91)&lt;1,1,0))</f>
        <v>1</v>
      </c>
      <c r="DD161" s="99">
        <f>IF(Model!DD91="",0,IF(ABS(Model!DD91-Scratch!DD91)&lt;1,1,0))</f>
        <v>1</v>
      </c>
      <c r="DE161" s="99">
        <f>IF(Model!DE91="",0,IF(ABS(Model!DE91-Scratch!DE91)&lt;1,1,0))</f>
        <v>1</v>
      </c>
      <c r="DF161" s="99">
        <f>IF(Model!DF91="",0,IF(ABS(Model!DF91-Scratch!DF91)&lt;1,1,0))</f>
        <v>1</v>
      </c>
      <c r="DG161" s="99">
        <f>IF(Model!DG91="",0,IF(ABS(Model!DG91-Scratch!DG91)&lt;1,1,0))</f>
        <v>1</v>
      </c>
      <c r="DH161" s="129" t="s">
        <v>591</v>
      </c>
      <c r="DI161" s="129" t="s">
        <v>591</v>
      </c>
      <c r="DJ161" s="99">
        <f>IF(Model!DJ91="",0,IF(ABS(Model!DJ91-Scratch!DJ91)&lt;1,1,0))</f>
        <v>1</v>
      </c>
      <c r="DK161" s="99">
        <f>IF(Model!DK91="",0,IF(ABS(Model!DK91-Scratch!DK91)&lt;1,1,0))</f>
        <v>1</v>
      </c>
      <c r="DL161" s="99">
        <f>IF(Model!DL91="",0,IF(ABS(Model!DL91-Scratch!DL91)&lt;1,1,0))</f>
        <v>1</v>
      </c>
      <c r="DM161" s="99">
        <f>IF(Model!DM91="",0,IF(ABS(Model!DM91-Scratch!DM91)&lt;1,1,0))</f>
        <v>1</v>
      </c>
      <c r="DN161" s="99">
        <f>IF(Model!DN91="",0,IF(ABS(Model!DN91-Scratch!DN91)&lt;1,1,0))</f>
        <v>1</v>
      </c>
      <c r="DO161" s="99">
        <f>IF(Model!DO91="",0,IF(ABS(Model!DO91-Scratch!DO91)&lt;1,1,0))</f>
        <v>1</v>
      </c>
      <c r="DP161" s="99">
        <f>IF(Model!DP91="",0,IF(ABS(Model!DP91-Scratch!DP91)&lt;1,1,0))</f>
        <v>1</v>
      </c>
      <c r="DQ161" s="99">
        <f>IF(Model!DQ91="",0,IF(ABS(Model!DQ91-Scratch!DQ91)&lt;1,1,0))</f>
        <v>1</v>
      </c>
      <c r="DR161" s="99">
        <f>IF(Model!DR91="",0,IF(ABS(Model!DR91-Scratch!DR91)&lt;1,1,0))</f>
        <v>1</v>
      </c>
      <c r="DS161" s="99">
        <f>IF(Model!DS91="",0,IF(ABS(Model!DS91-Scratch!DS91)&lt;1,1,0))</f>
        <v>1</v>
      </c>
      <c r="DT161" s="99">
        <f>IF(Model!DT91="",0,IF(ABS(Model!DT91-Scratch!DT91)&lt;1,1,0))</f>
        <v>1</v>
      </c>
      <c r="DU161" s="99">
        <f>IF(Model!DU91="",0,IF(ABS(Model!DU91-Scratch!DU91)&lt;1,1,0))</f>
        <v>1</v>
      </c>
      <c r="DV161" s="99">
        <f>IF(Model!DV91="",0,IF(ABS(Model!DV91-Scratch!DV91)&lt;1,1,0))</f>
        <v>1</v>
      </c>
      <c r="DW161" s="99">
        <f>IF(Model!DW91="",0,IF(ABS(Model!DW91-Scratch!DW91)&lt;1,1,0))</f>
        <v>1</v>
      </c>
      <c r="DX161" s="99">
        <f>IF(Model!DX91="",0,IF(ABS(Model!DX91-Scratch!DX91)&lt;1,1,0))</f>
        <v>1</v>
      </c>
      <c r="DY161" s="99">
        <f>IF(Model!DY91="",0,IF(ABS(Model!DY91-Scratch!DY91)&lt;1,1,0))</f>
        <v>1</v>
      </c>
      <c r="DZ161" s="99">
        <f>IF(Model!DZ91="",0,IF(ABS(Model!DZ91-Scratch!DZ91)&lt;1,1,0))</f>
        <v>1</v>
      </c>
      <c r="EA161" s="99">
        <f>IF(Model!EA91="",0,IF(ABS(Model!EA91-Scratch!EA91)&lt;1,1,0))</f>
        <v>1</v>
      </c>
      <c r="EB161" s="99">
        <f>IF(Model!EB91="",0,IF(ABS(Model!EB91-Scratch!EB91)&lt;1,1,0))</f>
        <v>1</v>
      </c>
      <c r="EC161" s="99">
        <f>IF(Model!EC91="",0,IF(ABS(Model!EC91-Scratch!EC91)&lt;1,1,0))</f>
        <v>1</v>
      </c>
      <c r="ED161" s="99">
        <f>IF(Model!ED91="",0,IF(ABS(Model!ED91-Scratch!ED91)&lt;1,1,0))</f>
        <v>1</v>
      </c>
      <c r="EE161" s="99">
        <f>IF(Model!EE91="",0,IF(ABS(Model!EE91-Scratch!EE91)&lt;1,1,0))</f>
        <v>1</v>
      </c>
      <c r="EF161" s="99">
        <f>IF(Model!EF91="",0,IF(ABS(Model!EF91-Scratch!EF91)&lt;1,1,0))</f>
        <v>1</v>
      </c>
      <c r="EG161" s="99">
        <f>IF(Model!EG91="",0,IF(ABS(Model!EG91-Scratch!EG91)&lt;1,1,0))</f>
        <v>1</v>
      </c>
      <c r="EH161" s="99">
        <f>IF(Model!EH91="",0,IF(ABS(Model!EH91-Scratch!EH91)&lt;1,1,0))</f>
        <v>1</v>
      </c>
      <c r="EI161" s="129" t="s">
        <v>591</v>
      </c>
      <c r="EJ161" s="129" t="s">
        <v>591</v>
      </c>
      <c r="EK161" s="99"/>
      <c r="EL161" s="99"/>
      <c r="EM161" s="99"/>
      <c r="EN161" s="99"/>
      <c r="EO161" s="99"/>
      <c r="EP161" s="99"/>
      <c r="EQ161" s="99"/>
      <c r="ER161" s="99"/>
      <c r="ES161" s="99"/>
      <c r="ET161" s="99"/>
      <c r="EU161" s="99"/>
      <c r="EV161" s="99"/>
      <c r="EW161" s="99"/>
      <c r="EX161" s="99"/>
      <c r="EY161" s="99"/>
      <c r="EZ161" s="99"/>
      <c r="FA161" s="99"/>
      <c r="FB161" s="99"/>
      <c r="FC161" s="99"/>
      <c r="FD161" s="99"/>
      <c r="FE161" s="99"/>
      <c r="FF161" s="99"/>
      <c r="FG161" s="99"/>
      <c r="FH161" s="99"/>
      <c r="FI161" s="99"/>
    </row>
    <row r="162" spans="2:165">
      <c r="B162" s="99">
        <f>IF(Model!B92="",0,IF(ABS(Model!B92-Scratch!B92)&lt;1,1,0))</f>
        <v>1</v>
      </c>
      <c r="C162" s="99">
        <f ca="1">IF(Model!C92="",0,IF(ABS(Model!C92-Scratch!C92)&lt;1,1,0))</f>
        <v>1</v>
      </c>
      <c r="D162" s="129" t="s">
        <v>591</v>
      </c>
      <c r="E162" s="99">
        <f>IF(Model!E92="",0,IF(ABS(Model!E92-Scratch!E92)&lt;1,1,0))</f>
        <v>1</v>
      </c>
      <c r="F162" s="99">
        <f>IF(Model!F92="",0,IF(ABS(Model!F92-Scratch!F92)&lt;1,1,0))</f>
        <v>1</v>
      </c>
      <c r="G162" s="99">
        <f>IF(Model!G92="",0,IF(ABS(Model!G92-Scratch!G92)&lt;1,1,0))</f>
        <v>1</v>
      </c>
      <c r="H162" s="99">
        <f>IF(Model!H92="",0,IF(ABS(Model!H92-Scratch!H92)&lt;1,1,0))</f>
        <v>1</v>
      </c>
      <c r="I162" s="99">
        <f>IF(Model!I92=Scratch!I92,1,0)</f>
        <v>1</v>
      </c>
      <c r="J162" s="129" t="s">
        <v>591</v>
      </c>
      <c r="K162" s="99">
        <f>IF(Model!K92="",0,IF(ABS(Model!K92-Scratch!K92)&lt;1,1,0))</f>
        <v>1</v>
      </c>
      <c r="L162" s="99">
        <f>IF(Model!L92=Scratch!L92,1,0)</f>
        <v>1</v>
      </c>
      <c r="M162" s="99">
        <f>IFERROR(IF(Model!M92=Scratch!M92,1,0),0)</f>
        <v>1</v>
      </c>
      <c r="N162" s="99">
        <f>IFERROR(IF(Model!N92=Scratch!N92,1,0),0)</f>
        <v>1</v>
      </c>
      <c r="O162" s="99">
        <f>IFERROR(IF(Model!O92=Scratch!O92,1,0),0)</f>
        <v>1</v>
      </c>
      <c r="P162" s="99">
        <f>IFERROR(IF(Model!P92=Scratch!P92,1,0),0)</f>
        <v>1</v>
      </c>
      <c r="Q162" s="129" t="s">
        <v>591</v>
      </c>
      <c r="R162" s="99">
        <f>IF(Model!R92="",0,IF(ABS(Model!R92-Scratch!R92)&lt;1,1,0))</f>
        <v>1</v>
      </c>
      <c r="S162" s="99">
        <f>IF(Model!S92="",0,IF(ABS(Model!S92-Scratch!S92)&lt;1,1,0))</f>
        <v>1</v>
      </c>
      <c r="T162" s="99">
        <f>IF(Model!T92="",0,IF(ABS(Model!T92-Scratch!T92)&lt;1,1,0))</f>
        <v>1</v>
      </c>
      <c r="U162" s="99">
        <f>IF(Model!U92="",0,IF(ABS(Model!U92-Scratch!U92)&lt;1,1,0))</f>
        <v>1</v>
      </c>
      <c r="V162" s="99">
        <f>IF(Model!V92="",0,IF(ABS(Model!V92-Scratch!V92)&lt;1,1,0))</f>
        <v>1</v>
      </c>
      <c r="W162" s="129" t="s">
        <v>591</v>
      </c>
      <c r="X162" s="99">
        <f>IF(Model!X92="",0,IF(ABS(Model!X92-Scratch!X92)&lt;1,1,0))</f>
        <v>1</v>
      </c>
      <c r="Y162" s="99">
        <f>IF(Model!Y92="",0,IF(ABS(Model!Y92-Scratch!Y92)&lt;1,1,0))</f>
        <v>1</v>
      </c>
      <c r="Z162" s="99">
        <f>IF(Model!Z92="",0,IF(ABS(Model!Z92-Scratch!Z92)&lt;1,1,0))</f>
        <v>1</v>
      </c>
      <c r="AA162" s="99">
        <f>IF(Model!AA92="",0,IF(ABS(Model!AA92-Scratch!AA92)&lt;1,1,0))</f>
        <v>1</v>
      </c>
      <c r="AB162" s="99">
        <f>IF(Model!AB92="",0,IF(ABS(Model!AB92-Scratch!AB92)&lt;1,1,0))</f>
        <v>1</v>
      </c>
      <c r="AC162" s="129" t="s">
        <v>591</v>
      </c>
      <c r="AD162" s="129" t="s">
        <v>591</v>
      </c>
      <c r="AE162" s="99">
        <f>IF(Model!AE92="",0,IF(ABS(Model!AE92-Scratch!AE92)&lt;1,1,0))</f>
        <v>1</v>
      </c>
      <c r="AF162" s="99">
        <f>IF(Model!AF92="",0,IF(ABS(Model!AF92-Scratch!AF92)&lt;1,1,0))</f>
        <v>1</v>
      </c>
      <c r="AG162" s="99">
        <f>IF(Model!AG92="",0,IF(ABS(Model!AG92-Scratch!AG92)&lt;1,1,0))</f>
        <v>1</v>
      </c>
      <c r="AH162" s="99">
        <f>IF(Model!AH92="",0,IF(ABS(Model!AH92-Scratch!AH92)&lt;1,1,0))</f>
        <v>1</v>
      </c>
      <c r="AI162" s="99">
        <f>IF(Model!AI92="",0,IF(ABS(Model!AI92-Scratch!AI92)&lt;1,1,0))</f>
        <v>1</v>
      </c>
      <c r="AJ162" s="99">
        <f>IF(Model!AJ92="",0,IF(ABS(Model!AJ92-Scratch!AJ92)&lt;1,1,0))</f>
        <v>1</v>
      </c>
      <c r="AK162" s="99">
        <f>IF(Model!AK92="",0,IF(ABS(Model!AK92-Scratch!AK92)&lt;1,1,0))</f>
        <v>1</v>
      </c>
      <c r="AL162" s="99">
        <f>IF(Model!AL92="",0,IF(ABS(Model!AL92-Scratch!AL92)&lt;1,1,0))</f>
        <v>1</v>
      </c>
      <c r="AM162" s="99">
        <f>IF(Model!AM92="",0,IF(ABS(Model!AM92-Scratch!AM92)&lt;1,1,0))</f>
        <v>1</v>
      </c>
      <c r="AN162" s="99">
        <f>IF(Model!AN92="",0,IF(ABS(Model!AN92-Scratch!AN92)&lt;1,1,0))</f>
        <v>1</v>
      </c>
      <c r="AO162" s="99">
        <f>IF(Model!AO92="",0,IF(ABS(Model!AO92-Scratch!AO92)&lt;1,1,0))</f>
        <v>1</v>
      </c>
      <c r="AP162" s="99">
        <f>IF(Model!AP92="",0,IF(ABS(Model!AP92-Scratch!AP92)&lt;1,1,0))</f>
        <v>1</v>
      </c>
      <c r="AQ162" s="99">
        <f>IF(Model!AQ92="",0,IF(ABS(Model!AQ92-Scratch!AQ92)&lt;1,1,0))</f>
        <v>1</v>
      </c>
      <c r="AR162" s="99">
        <f>IF(Model!AR92="",0,IF(ABS(Model!AR92-Scratch!AR92)&lt;1,1,0))</f>
        <v>1</v>
      </c>
      <c r="AS162" s="99">
        <f>IF(Model!AS92="",0,IF(ABS(Model!AS92-Scratch!AS92)&lt;1,1,0))</f>
        <v>1</v>
      </c>
      <c r="AT162" s="99">
        <f>IF(Model!AT92="",0,IF(ABS(Model!AT92-Scratch!AT92)&lt;1,1,0))</f>
        <v>1</v>
      </c>
      <c r="AU162" s="99">
        <f>IF(Model!AU92="",0,IF(ABS(Model!AU92-Scratch!AU92)&lt;1,1,0))</f>
        <v>1</v>
      </c>
      <c r="AV162" s="99">
        <f>IF(Model!AV92="",0,IF(ABS(Model!AV92-Scratch!AV92)&lt;1,1,0))</f>
        <v>1</v>
      </c>
      <c r="AW162" s="99">
        <f>IF(Model!AW92="",0,IF(ABS(Model!AW92-Scratch!AW92)&lt;1,1,0))</f>
        <v>1</v>
      </c>
      <c r="AX162" s="99">
        <f>IF(Model!AX92="",0,IF(ABS(Model!AX92-Scratch!AX92)&lt;1,1,0))</f>
        <v>1</v>
      </c>
      <c r="AY162" s="99">
        <f>IF(Model!AY92="",0,IF(ABS(Model!AY92-Scratch!AY92)&lt;1,1,0))</f>
        <v>1</v>
      </c>
      <c r="AZ162" s="99">
        <f>IF(Model!AZ92="",0,IF(ABS(Model!AZ92-Scratch!AZ92)&lt;1,1,0))</f>
        <v>1</v>
      </c>
      <c r="BA162" s="99">
        <f>IF(Model!BA92="",0,IF(ABS(Model!BA92-Scratch!BA92)&lt;1,1,0))</f>
        <v>1</v>
      </c>
      <c r="BB162" s="99">
        <f>IF(Model!BB92="",0,IF(ABS(Model!BB92-Scratch!BB92)&lt;1,1,0))</f>
        <v>1</v>
      </c>
      <c r="BC162" s="99">
        <f>IF(Model!BC92="",0,IF(ABS(Model!BC92-Scratch!BC92)&lt;1,1,0))</f>
        <v>1</v>
      </c>
      <c r="BD162" s="99">
        <f>IF(Model!BD92="",0,IF(ABS(Model!BD92-Scratch!BD92)&lt;1,1,0))</f>
        <v>0</v>
      </c>
      <c r="BE162" s="99">
        <f>IF(Model!BE92="",0,IF(ABS(Model!BE92-Scratch!BE92)&lt;1,1,0))</f>
        <v>1</v>
      </c>
      <c r="BF162" s="129" t="s">
        <v>591</v>
      </c>
      <c r="BG162" s="129" t="s">
        <v>591</v>
      </c>
      <c r="BH162" s="99">
        <f>IF(Model!BH92="",0,IF(ABS(Model!BH92-Scratch!BH92)&lt;1,1,0))</f>
        <v>1</v>
      </c>
      <c r="BI162" s="99">
        <f>IF(Model!BI92="",0,IF(ABS(Model!BI92-Scratch!BI92)&lt;1,1,0))</f>
        <v>1</v>
      </c>
      <c r="BJ162" s="99">
        <f>IF(Model!BJ92="",0,IF(ABS(Model!BJ92-Scratch!BJ92)&lt;1,1,0))</f>
        <v>1</v>
      </c>
      <c r="BK162" s="99">
        <f>IF(Model!BK92="",0,IF(ABS(Model!BK92-Scratch!BK92)&lt;1,1,0))</f>
        <v>1</v>
      </c>
      <c r="BL162" s="99">
        <f>IF(Model!BL92="",0,IF(ABS(Model!BL92-Scratch!BL92)&lt;1,1,0))</f>
        <v>1</v>
      </c>
      <c r="BM162" s="99">
        <f>IF(Model!BM92="",0,IF(ABS(Model!BM92-Scratch!BM92)&lt;1,1,0))</f>
        <v>1</v>
      </c>
      <c r="BN162" s="99">
        <f>IF(Model!BN92="",0,IF(ABS(Model!BN92-Scratch!BN92)&lt;1,1,0))</f>
        <v>1</v>
      </c>
      <c r="BO162" s="99">
        <f>IF(Model!BO92="",0,IF(ABS(Model!BO92-Scratch!BO92)&lt;1,1,0))</f>
        <v>1</v>
      </c>
      <c r="BP162" s="99">
        <f>IF(Model!BP92="",0,IF(ABS(Model!BP92-Scratch!BP92)&lt;1,1,0))</f>
        <v>1</v>
      </c>
      <c r="BQ162" s="99">
        <f>IF(Model!BQ92="",0,IF(ABS(Model!BQ92-Scratch!BQ92)&lt;1,1,0))</f>
        <v>1</v>
      </c>
      <c r="BR162" s="99">
        <f>IF(Model!BR92="",0,IF(ABS(Model!BR92-Scratch!BR92)&lt;1,1,0))</f>
        <v>1</v>
      </c>
      <c r="BS162" s="99">
        <f>IF(Model!BS92="",0,IF(ABS(Model!BS92-Scratch!BS92)&lt;1,1,0))</f>
        <v>1</v>
      </c>
      <c r="BT162" s="99">
        <f>IF(Model!BT92="",0,IF(ABS(Model!BT92-Scratch!BT92)&lt;1,1,0))</f>
        <v>1</v>
      </c>
      <c r="BU162" s="99">
        <f>IF(Model!BU92="",0,IF(ABS(Model!BU92-Scratch!BU92)&lt;1,1,0))</f>
        <v>1</v>
      </c>
      <c r="BV162" s="99">
        <f>IF(Model!BV92="",0,IF(ABS(Model!BV92-Scratch!BV92)&lt;1,1,0))</f>
        <v>1</v>
      </c>
      <c r="BW162" s="99">
        <f>IF(Model!BW92="",0,IF(ABS(Model!BW92-Scratch!BW92)&lt;1,1,0))</f>
        <v>1</v>
      </c>
      <c r="BX162" s="99">
        <f>IF(Model!BX92="",0,IF(ABS(Model!BX92-Scratch!BX92)&lt;1,1,0))</f>
        <v>1</v>
      </c>
      <c r="BY162" s="99">
        <f>IF(Model!BY92="",0,IF(ABS(Model!BY92-Scratch!BY92)&lt;1,1,0))</f>
        <v>1</v>
      </c>
      <c r="BZ162" s="99">
        <f>IF(Model!BZ92="",0,IF(ABS(Model!BZ92-Scratch!BZ92)&lt;1,1,0))</f>
        <v>1</v>
      </c>
      <c r="CA162" s="99">
        <f>IF(Model!CA92="",0,IF(ABS(Model!CA92-Scratch!CA92)&lt;1,1,0))</f>
        <v>1</v>
      </c>
      <c r="CB162" s="99">
        <f>IF(Model!CB92="",0,IF(ABS(Model!CB92-Scratch!CB92)&lt;1,1,0))</f>
        <v>1</v>
      </c>
      <c r="CC162" s="99">
        <f>IF(Model!CC92="",0,IF(ABS(Model!CC92-Scratch!CC92)&lt;1,1,0))</f>
        <v>1</v>
      </c>
      <c r="CD162" s="99">
        <f>IF(Model!CD92="",0,IF(ABS(Model!CD92-Scratch!CD92)&lt;1,1,0))</f>
        <v>1</v>
      </c>
      <c r="CE162" s="99">
        <f>IF(Model!CE92="",0,IF(ABS(Model!CE92-Scratch!CE92)&lt;1,1,0))</f>
        <v>1</v>
      </c>
      <c r="CF162" s="99">
        <f>IF(Model!CF92="",0,IF(ABS(Model!CF92-Scratch!CF92)&lt;1,1,0))</f>
        <v>1</v>
      </c>
      <c r="CG162" s="129" t="s">
        <v>591</v>
      </c>
      <c r="CH162" s="129" t="s">
        <v>591</v>
      </c>
      <c r="CI162" s="99">
        <f>IF(Model!CI92="",0,IF(ABS(Model!CI92-Scratch!CI92)&lt;1,1,0))</f>
        <v>1</v>
      </c>
      <c r="CJ162" s="99">
        <f>IF(Model!CJ92="",0,IF(ABS(Model!CJ92-Scratch!CJ92)&lt;1,1,0))</f>
        <v>1</v>
      </c>
      <c r="CK162" s="99">
        <f>IF(Model!CK92="",0,IF(ABS(Model!CK92-Scratch!CK92)&lt;1,1,0))</f>
        <v>1</v>
      </c>
      <c r="CL162" s="99">
        <f>IF(Model!CL92="",0,IF(ABS(Model!CL92-Scratch!CL92)&lt;1,1,0))</f>
        <v>1</v>
      </c>
      <c r="CM162" s="99">
        <f>IF(Model!CM92="",0,IF(ABS(Model!CM92-Scratch!CM92)&lt;1,1,0))</f>
        <v>1</v>
      </c>
      <c r="CN162" s="99">
        <f>IF(Model!CN92="",0,IF(ABS(Model!CN92-Scratch!CN92)&lt;1,1,0))</f>
        <v>1</v>
      </c>
      <c r="CO162" s="99">
        <f>IF(Model!CO92="",0,IF(ABS(Model!CO92-Scratch!CO92)&lt;1,1,0))</f>
        <v>1</v>
      </c>
      <c r="CP162" s="99">
        <f>IF(Model!CP92="",0,IF(ABS(Model!CP92-Scratch!CP92)&lt;1,1,0))</f>
        <v>1</v>
      </c>
      <c r="CQ162" s="99">
        <f>IF(Model!CQ92="",0,IF(ABS(Model!CQ92-Scratch!CQ92)&lt;1,1,0))</f>
        <v>1</v>
      </c>
      <c r="CR162" s="99">
        <f>IF(Model!CR92="",0,IF(ABS(Model!CR92-Scratch!CR92)&lt;1,1,0))</f>
        <v>1</v>
      </c>
      <c r="CS162" s="99">
        <f>IF(Model!CS92="",0,IF(ABS(Model!CS92-Scratch!CS92)&lt;1,1,0))</f>
        <v>1</v>
      </c>
      <c r="CT162" s="99">
        <f>IF(Model!CT92="",0,IF(ABS(Model!CT92-Scratch!CT92)&lt;1,1,0))</f>
        <v>1</v>
      </c>
      <c r="CU162" s="99">
        <f>IF(Model!CU92="",0,IF(ABS(Model!CU92-Scratch!CU92)&lt;1,1,0))</f>
        <v>1</v>
      </c>
      <c r="CV162" s="99">
        <f>IF(Model!CV92="",0,IF(ABS(Model!CV92-Scratch!CV92)&lt;1,1,0))</f>
        <v>1</v>
      </c>
      <c r="CW162" s="99">
        <f>IF(Model!CW92="",0,IF(ABS(Model!CW92-Scratch!CW92)&lt;1,1,0))</f>
        <v>1</v>
      </c>
      <c r="CX162" s="99">
        <f>IF(Model!CX92="",0,IF(ABS(Model!CX92-Scratch!CX92)&lt;1,1,0))</f>
        <v>1</v>
      </c>
      <c r="CY162" s="99">
        <f>IF(Model!CY92="",0,IF(ABS(Model!CY92-Scratch!CY92)&lt;1,1,0))</f>
        <v>1</v>
      </c>
      <c r="CZ162" s="99">
        <f>IF(Model!CZ92="",0,IF(ABS(Model!CZ92-Scratch!CZ92)&lt;1,1,0))</f>
        <v>1</v>
      </c>
      <c r="DA162" s="99">
        <f>IF(Model!DA92="",0,IF(ABS(Model!DA92-Scratch!DA92)&lt;1,1,0))</f>
        <v>1</v>
      </c>
      <c r="DB162" s="99">
        <f>IF(Model!DB92="",0,IF(ABS(Model!DB92-Scratch!DB92)&lt;1,1,0))</f>
        <v>1</v>
      </c>
      <c r="DC162" s="99">
        <f>IF(Model!DC92="",0,IF(ABS(Model!DC92-Scratch!DC92)&lt;1,1,0))</f>
        <v>1</v>
      </c>
      <c r="DD162" s="99">
        <f>IF(Model!DD92="",0,IF(ABS(Model!DD92-Scratch!DD92)&lt;1,1,0))</f>
        <v>1</v>
      </c>
      <c r="DE162" s="99">
        <f>IF(Model!DE92="",0,IF(ABS(Model!DE92-Scratch!DE92)&lt;1,1,0))</f>
        <v>1</v>
      </c>
      <c r="DF162" s="99">
        <f>IF(Model!DF92="",0,IF(ABS(Model!DF92-Scratch!DF92)&lt;1,1,0))</f>
        <v>1</v>
      </c>
      <c r="DG162" s="99">
        <f>IF(Model!DG92="",0,IF(ABS(Model!DG92-Scratch!DG92)&lt;1,1,0))</f>
        <v>1</v>
      </c>
      <c r="DH162" s="129" t="s">
        <v>591</v>
      </c>
      <c r="DI162" s="129" t="s">
        <v>591</v>
      </c>
      <c r="DJ162" s="99">
        <f>IF(Model!DJ92="",0,IF(ABS(Model!DJ92-Scratch!DJ92)&lt;1,1,0))</f>
        <v>1</v>
      </c>
      <c r="DK162" s="99">
        <f>IF(Model!DK92="",0,IF(ABS(Model!DK92-Scratch!DK92)&lt;1,1,0))</f>
        <v>1</v>
      </c>
      <c r="DL162" s="99">
        <f>IF(Model!DL92="",0,IF(ABS(Model!DL92-Scratch!DL92)&lt;1,1,0))</f>
        <v>1</v>
      </c>
      <c r="DM162" s="99">
        <f>IF(Model!DM92="",0,IF(ABS(Model!DM92-Scratch!DM92)&lt;1,1,0))</f>
        <v>1</v>
      </c>
      <c r="DN162" s="99">
        <f>IF(Model!DN92="",0,IF(ABS(Model!DN92-Scratch!DN92)&lt;1,1,0))</f>
        <v>1</v>
      </c>
      <c r="DO162" s="99">
        <f>IF(Model!DO92="",0,IF(ABS(Model!DO92-Scratch!DO92)&lt;1,1,0))</f>
        <v>1</v>
      </c>
      <c r="DP162" s="99">
        <f>IF(Model!DP92="",0,IF(ABS(Model!DP92-Scratch!DP92)&lt;1,1,0))</f>
        <v>1</v>
      </c>
      <c r="DQ162" s="99">
        <f>IF(Model!DQ92="",0,IF(ABS(Model!DQ92-Scratch!DQ92)&lt;1,1,0))</f>
        <v>1</v>
      </c>
      <c r="DR162" s="99">
        <f>IF(Model!DR92="",0,IF(ABS(Model!DR92-Scratch!DR92)&lt;1,1,0))</f>
        <v>1</v>
      </c>
      <c r="DS162" s="99">
        <f>IF(Model!DS92="",0,IF(ABS(Model!DS92-Scratch!DS92)&lt;1,1,0))</f>
        <v>1</v>
      </c>
      <c r="DT162" s="99">
        <f>IF(Model!DT92="",0,IF(ABS(Model!DT92-Scratch!DT92)&lt;1,1,0))</f>
        <v>1</v>
      </c>
      <c r="DU162" s="99">
        <f>IF(Model!DU92="",0,IF(ABS(Model!DU92-Scratch!DU92)&lt;1,1,0))</f>
        <v>1</v>
      </c>
      <c r="DV162" s="99">
        <f>IF(Model!DV92="",0,IF(ABS(Model!DV92-Scratch!DV92)&lt;1,1,0))</f>
        <v>1</v>
      </c>
      <c r="DW162" s="99">
        <f>IF(Model!DW92="",0,IF(ABS(Model!DW92-Scratch!DW92)&lt;1,1,0))</f>
        <v>1</v>
      </c>
      <c r="DX162" s="99">
        <f>IF(Model!DX92="",0,IF(ABS(Model!DX92-Scratch!DX92)&lt;1,1,0))</f>
        <v>1</v>
      </c>
      <c r="DY162" s="99">
        <f>IF(Model!DY92="",0,IF(ABS(Model!DY92-Scratch!DY92)&lt;1,1,0))</f>
        <v>1</v>
      </c>
      <c r="DZ162" s="99">
        <f>IF(Model!DZ92="",0,IF(ABS(Model!DZ92-Scratch!DZ92)&lt;1,1,0))</f>
        <v>1</v>
      </c>
      <c r="EA162" s="99">
        <f>IF(Model!EA92="",0,IF(ABS(Model!EA92-Scratch!EA92)&lt;1,1,0))</f>
        <v>1</v>
      </c>
      <c r="EB162" s="99">
        <f>IF(Model!EB92="",0,IF(ABS(Model!EB92-Scratch!EB92)&lt;1,1,0))</f>
        <v>1</v>
      </c>
      <c r="EC162" s="99">
        <f>IF(Model!EC92="",0,IF(ABS(Model!EC92-Scratch!EC92)&lt;1,1,0))</f>
        <v>1</v>
      </c>
      <c r="ED162" s="99">
        <f>IF(Model!ED92="",0,IF(ABS(Model!ED92-Scratch!ED92)&lt;1,1,0))</f>
        <v>1</v>
      </c>
      <c r="EE162" s="99">
        <f>IF(Model!EE92="",0,IF(ABS(Model!EE92-Scratch!EE92)&lt;1,1,0))</f>
        <v>1</v>
      </c>
      <c r="EF162" s="99">
        <f>IF(Model!EF92="",0,IF(ABS(Model!EF92-Scratch!EF92)&lt;1,1,0))</f>
        <v>1</v>
      </c>
      <c r="EG162" s="99">
        <f>IF(Model!EG92="",0,IF(ABS(Model!EG92-Scratch!EG92)&lt;1,1,0))</f>
        <v>1</v>
      </c>
      <c r="EH162" s="99">
        <f>IF(Model!EH92="",0,IF(ABS(Model!EH92-Scratch!EH92)&lt;1,1,0))</f>
        <v>1</v>
      </c>
      <c r="EI162" s="129" t="s">
        <v>591</v>
      </c>
      <c r="EJ162" s="129" t="s">
        <v>591</v>
      </c>
      <c r="EK162" s="99"/>
      <c r="EL162" s="99"/>
      <c r="EM162" s="99"/>
      <c r="EN162" s="99"/>
      <c r="EO162" s="99"/>
      <c r="EP162" s="99"/>
      <c r="EQ162" s="99"/>
      <c r="ER162" s="99"/>
      <c r="ES162" s="99"/>
      <c r="ET162" s="99"/>
      <c r="EU162" s="99"/>
      <c r="EV162" s="99"/>
      <c r="EW162" s="99"/>
      <c r="EX162" s="99"/>
      <c r="EY162" s="99"/>
      <c r="EZ162" s="99"/>
      <c r="FA162" s="99"/>
      <c r="FB162" s="99"/>
      <c r="FC162" s="99"/>
      <c r="FD162" s="99"/>
      <c r="FE162" s="99"/>
      <c r="FF162" s="99"/>
      <c r="FG162" s="99"/>
      <c r="FH162" s="99"/>
      <c r="FI162" s="99"/>
    </row>
    <row r="163" spans="2:165">
      <c r="B163" s="99">
        <f>IF(Model!B93="",0,IF(ABS(Model!B93-Scratch!B93)&lt;1,1,0))</f>
        <v>1</v>
      </c>
      <c r="C163" s="99">
        <f ca="1">IF(Model!C93="",0,IF(ABS(Model!C93-Scratch!C93)&lt;1,1,0))</f>
        <v>1</v>
      </c>
      <c r="D163" s="129" t="s">
        <v>591</v>
      </c>
      <c r="E163" s="99">
        <f>IF(Model!E93="",0,IF(ABS(Model!E93-Scratch!E93)&lt;1,1,0))</f>
        <v>1</v>
      </c>
      <c r="F163" s="99">
        <f>IF(Model!F93="",0,IF(ABS(Model!F93-Scratch!F93)&lt;1,1,0))</f>
        <v>1</v>
      </c>
      <c r="G163" s="99">
        <f>IF(Model!G93="",0,IF(ABS(Model!G93-Scratch!G93)&lt;1,1,0))</f>
        <v>1</v>
      </c>
      <c r="H163" s="99">
        <f>IF(Model!H93="",0,IF(ABS(Model!H93-Scratch!H93)&lt;1,1,0))</f>
        <v>1</v>
      </c>
      <c r="I163" s="99">
        <f>IF(Model!I93=Scratch!I93,1,0)</f>
        <v>1</v>
      </c>
      <c r="J163" s="129" t="s">
        <v>591</v>
      </c>
      <c r="K163" s="99">
        <f>IF(Model!K93="",0,IF(ABS(Model!K93-Scratch!K93)&lt;1,1,0))</f>
        <v>1</v>
      </c>
      <c r="L163" s="99">
        <f>IF(Model!L93=Scratch!L93,1,0)</f>
        <v>1</v>
      </c>
      <c r="M163" s="99">
        <f>IFERROR(IF(Model!M93=Scratch!M93,1,0),0)</f>
        <v>1</v>
      </c>
      <c r="N163" s="99">
        <f>IFERROR(IF(Model!N93=Scratch!N93,1,0),0)</f>
        <v>1</v>
      </c>
      <c r="O163" s="99">
        <f>IFERROR(IF(Model!O93=Scratch!O93,1,0),0)</f>
        <v>1</v>
      </c>
      <c r="P163" s="99">
        <f>IFERROR(IF(Model!P93=Scratch!P93,1,0),0)</f>
        <v>1</v>
      </c>
      <c r="Q163" s="129" t="s">
        <v>591</v>
      </c>
      <c r="R163" s="99">
        <f>IF(Model!R93="",0,IF(ABS(Model!R93-Scratch!R93)&lt;1,1,0))</f>
        <v>1</v>
      </c>
      <c r="S163" s="99">
        <f>IF(Model!S93="",0,IF(ABS(Model!S93-Scratch!S93)&lt;1,1,0))</f>
        <v>1</v>
      </c>
      <c r="T163" s="99">
        <f>IF(Model!T93="",0,IF(ABS(Model!T93-Scratch!T93)&lt;1,1,0))</f>
        <v>1</v>
      </c>
      <c r="U163" s="99">
        <f>IF(Model!U93="",0,IF(ABS(Model!U93-Scratch!U93)&lt;1,1,0))</f>
        <v>1</v>
      </c>
      <c r="V163" s="99">
        <f>IF(Model!V93="",0,IF(ABS(Model!V93-Scratch!V93)&lt;1,1,0))</f>
        <v>1</v>
      </c>
      <c r="W163" s="129" t="s">
        <v>591</v>
      </c>
      <c r="X163" s="99">
        <f>IF(Model!X93="",0,IF(ABS(Model!X93-Scratch!X93)&lt;1,1,0))</f>
        <v>1</v>
      </c>
      <c r="Y163" s="99">
        <f>IF(Model!Y93="",0,IF(ABS(Model!Y93-Scratch!Y93)&lt;1,1,0))</f>
        <v>1</v>
      </c>
      <c r="Z163" s="99">
        <f>IF(Model!Z93="",0,IF(ABS(Model!Z93-Scratch!Z93)&lt;1,1,0))</f>
        <v>1</v>
      </c>
      <c r="AA163" s="99">
        <f>IF(Model!AA93="",0,IF(ABS(Model!AA93-Scratch!AA93)&lt;1,1,0))</f>
        <v>1</v>
      </c>
      <c r="AB163" s="99">
        <f>IF(Model!AB93="",0,IF(ABS(Model!AB93-Scratch!AB93)&lt;1,1,0))</f>
        <v>1</v>
      </c>
      <c r="AC163" s="129" t="s">
        <v>591</v>
      </c>
      <c r="AD163" s="129" t="s">
        <v>591</v>
      </c>
      <c r="AE163" s="99">
        <f>IF(Model!AE93="",0,IF(ABS(Model!AE93-Scratch!AE93)&lt;1,1,0))</f>
        <v>1</v>
      </c>
      <c r="AF163" s="99">
        <f>IF(Model!AF93="",0,IF(ABS(Model!AF93-Scratch!AF93)&lt;1,1,0))</f>
        <v>1</v>
      </c>
      <c r="AG163" s="99">
        <f>IF(Model!AG93="",0,IF(ABS(Model!AG93-Scratch!AG93)&lt;1,1,0))</f>
        <v>1</v>
      </c>
      <c r="AH163" s="99">
        <f>IF(Model!AH93="",0,IF(ABS(Model!AH93-Scratch!AH93)&lt;1,1,0))</f>
        <v>1</v>
      </c>
      <c r="AI163" s="99">
        <f>IF(Model!AI93="",0,IF(ABS(Model!AI93-Scratch!AI93)&lt;1,1,0))</f>
        <v>1</v>
      </c>
      <c r="AJ163" s="99">
        <f>IF(Model!AJ93="",0,IF(ABS(Model!AJ93-Scratch!AJ93)&lt;1,1,0))</f>
        <v>1</v>
      </c>
      <c r="AK163" s="99">
        <f>IF(Model!AK93="",0,IF(ABS(Model!AK93-Scratch!AK93)&lt;1,1,0))</f>
        <v>1</v>
      </c>
      <c r="AL163" s="99">
        <f>IF(Model!AL93="",0,IF(ABS(Model!AL93-Scratch!AL93)&lt;1,1,0))</f>
        <v>1</v>
      </c>
      <c r="AM163" s="99">
        <f>IF(Model!AM93="",0,IF(ABS(Model!AM93-Scratch!AM93)&lt;1,1,0))</f>
        <v>1</v>
      </c>
      <c r="AN163" s="99">
        <f>IF(Model!AN93="",0,IF(ABS(Model!AN93-Scratch!AN93)&lt;1,1,0))</f>
        <v>1</v>
      </c>
      <c r="AO163" s="99">
        <f>IF(Model!AO93="",0,IF(ABS(Model!AO93-Scratch!AO93)&lt;1,1,0))</f>
        <v>1</v>
      </c>
      <c r="AP163" s="99">
        <f>IF(Model!AP93="",0,IF(ABS(Model!AP93-Scratch!AP93)&lt;1,1,0))</f>
        <v>1</v>
      </c>
      <c r="AQ163" s="99">
        <f>IF(Model!AQ93="",0,IF(ABS(Model!AQ93-Scratch!AQ93)&lt;1,1,0))</f>
        <v>1</v>
      </c>
      <c r="AR163" s="99">
        <f>IF(Model!AR93="",0,IF(ABS(Model!AR93-Scratch!AR93)&lt;1,1,0))</f>
        <v>1</v>
      </c>
      <c r="AS163" s="99">
        <f>IF(Model!AS93="",0,IF(ABS(Model!AS93-Scratch!AS93)&lt;1,1,0))</f>
        <v>1</v>
      </c>
      <c r="AT163" s="99">
        <f>IF(Model!AT93="",0,IF(ABS(Model!AT93-Scratch!AT93)&lt;1,1,0))</f>
        <v>1</v>
      </c>
      <c r="AU163" s="99">
        <f>IF(Model!AU93="",0,IF(ABS(Model!AU93-Scratch!AU93)&lt;1,1,0))</f>
        <v>1</v>
      </c>
      <c r="AV163" s="99">
        <f>IF(Model!AV93="",0,IF(ABS(Model!AV93-Scratch!AV93)&lt;1,1,0))</f>
        <v>1</v>
      </c>
      <c r="AW163" s="99">
        <f>IF(Model!AW93="",0,IF(ABS(Model!AW93-Scratch!AW93)&lt;1,1,0))</f>
        <v>1</v>
      </c>
      <c r="AX163" s="99">
        <f>IF(Model!AX93="",0,IF(ABS(Model!AX93-Scratch!AX93)&lt;1,1,0))</f>
        <v>1</v>
      </c>
      <c r="AY163" s="99">
        <f>IF(Model!AY93="",0,IF(ABS(Model!AY93-Scratch!AY93)&lt;1,1,0))</f>
        <v>1</v>
      </c>
      <c r="AZ163" s="99">
        <f>IF(Model!AZ93="",0,IF(ABS(Model!AZ93-Scratch!AZ93)&lt;1,1,0))</f>
        <v>1</v>
      </c>
      <c r="BA163" s="99">
        <f>IF(Model!BA93="",0,IF(ABS(Model!BA93-Scratch!BA93)&lt;1,1,0))</f>
        <v>1</v>
      </c>
      <c r="BB163" s="99">
        <f>IF(Model!BB93="",0,IF(ABS(Model!BB93-Scratch!BB93)&lt;1,1,0))</f>
        <v>1</v>
      </c>
      <c r="BC163" s="99">
        <f>IF(Model!BC93="",0,IF(ABS(Model!BC93-Scratch!BC93)&lt;1,1,0))</f>
        <v>1</v>
      </c>
      <c r="BD163" s="99">
        <f>IF(Model!BD93="",0,IF(ABS(Model!BD93-Scratch!BD93)&lt;1,1,0))</f>
        <v>0</v>
      </c>
      <c r="BE163" s="99">
        <f>IF(Model!BE93="",0,IF(ABS(Model!BE93-Scratch!BE93)&lt;1,1,0))</f>
        <v>1</v>
      </c>
      <c r="BF163" s="129" t="s">
        <v>591</v>
      </c>
      <c r="BG163" s="129" t="s">
        <v>591</v>
      </c>
      <c r="BH163" s="99">
        <f>IF(Model!BH93="",0,IF(ABS(Model!BH93-Scratch!BH93)&lt;1,1,0))</f>
        <v>1</v>
      </c>
      <c r="BI163" s="99">
        <f>IF(Model!BI93="",0,IF(ABS(Model!BI93-Scratch!BI93)&lt;1,1,0))</f>
        <v>1</v>
      </c>
      <c r="BJ163" s="99">
        <f>IF(Model!BJ93="",0,IF(ABS(Model!BJ93-Scratch!BJ93)&lt;1,1,0))</f>
        <v>1</v>
      </c>
      <c r="BK163" s="99">
        <f>IF(Model!BK93="",0,IF(ABS(Model!BK93-Scratch!BK93)&lt;1,1,0))</f>
        <v>1</v>
      </c>
      <c r="BL163" s="99">
        <f>IF(Model!BL93="",0,IF(ABS(Model!BL93-Scratch!BL93)&lt;1,1,0))</f>
        <v>1</v>
      </c>
      <c r="BM163" s="99">
        <f>IF(Model!BM93="",0,IF(ABS(Model!BM93-Scratch!BM93)&lt;1,1,0))</f>
        <v>1</v>
      </c>
      <c r="BN163" s="99">
        <f>IF(Model!BN93="",0,IF(ABS(Model!BN93-Scratch!BN93)&lt;1,1,0))</f>
        <v>1</v>
      </c>
      <c r="BO163" s="99">
        <f>IF(Model!BO93="",0,IF(ABS(Model!BO93-Scratch!BO93)&lt;1,1,0))</f>
        <v>1</v>
      </c>
      <c r="BP163" s="99">
        <f>IF(Model!BP93="",0,IF(ABS(Model!BP93-Scratch!BP93)&lt;1,1,0))</f>
        <v>1</v>
      </c>
      <c r="BQ163" s="99">
        <f>IF(Model!BQ93="",0,IF(ABS(Model!BQ93-Scratch!BQ93)&lt;1,1,0))</f>
        <v>1</v>
      </c>
      <c r="BR163" s="99">
        <f>IF(Model!BR93="",0,IF(ABS(Model!BR93-Scratch!BR93)&lt;1,1,0))</f>
        <v>1</v>
      </c>
      <c r="BS163" s="99">
        <f>IF(Model!BS93="",0,IF(ABS(Model!BS93-Scratch!BS93)&lt;1,1,0))</f>
        <v>1</v>
      </c>
      <c r="BT163" s="99">
        <f>IF(Model!BT93="",0,IF(ABS(Model!BT93-Scratch!BT93)&lt;1,1,0))</f>
        <v>1</v>
      </c>
      <c r="BU163" s="99">
        <f>IF(Model!BU93="",0,IF(ABS(Model!BU93-Scratch!BU93)&lt;1,1,0))</f>
        <v>1</v>
      </c>
      <c r="BV163" s="99">
        <f>IF(Model!BV93="",0,IF(ABS(Model!BV93-Scratch!BV93)&lt;1,1,0))</f>
        <v>1</v>
      </c>
      <c r="BW163" s="99">
        <f>IF(Model!BW93="",0,IF(ABS(Model!BW93-Scratch!BW93)&lt;1,1,0))</f>
        <v>1</v>
      </c>
      <c r="BX163" s="99">
        <f>IF(Model!BX93="",0,IF(ABS(Model!BX93-Scratch!BX93)&lt;1,1,0))</f>
        <v>1</v>
      </c>
      <c r="BY163" s="99">
        <f>IF(Model!BY93="",0,IF(ABS(Model!BY93-Scratch!BY93)&lt;1,1,0))</f>
        <v>1</v>
      </c>
      <c r="BZ163" s="99">
        <f>IF(Model!BZ93="",0,IF(ABS(Model!BZ93-Scratch!BZ93)&lt;1,1,0))</f>
        <v>1</v>
      </c>
      <c r="CA163" s="99">
        <f>IF(Model!CA93="",0,IF(ABS(Model!CA93-Scratch!CA93)&lt;1,1,0))</f>
        <v>1</v>
      </c>
      <c r="CB163" s="99">
        <f>IF(Model!CB93="",0,IF(ABS(Model!CB93-Scratch!CB93)&lt;1,1,0))</f>
        <v>1</v>
      </c>
      <c r="CC163" s="99">
        <f>IF(Model!CC93="",0,IF(ABS(Model!CC93-Scratch!CC93)&lt;1,1,0))</f>
        <v>1</v>
      </c>
      <c r="CD163" s="99">
        <f>IF(Model!CD93="",0,IF(ABS(Model!CD93-Scratch!CD93)&lt;1,1,0))</f>
        <v>1</v>
      </c>
      <c r="CE163" s="99">
        <f>IF(Model!CE93="",0,IF(ABS(Model!CE93-Scratch!CE93)&lt;1,1,0))</f>
        <v>1</v>
      </c>
      <c r="CF163" s="99">
        <f>IF(Model!CF93="",0,IF(ABS(Model!CF93-Scratch!CF93)&lt;1,1,0))</f>
        <v>1</v>
      </c>
      <c r="CG163" s="129" t="s">
        <v>591</v>
      </c>
      <c r="CH163" s="129" t="s">
        <v>591</v>
      </c>
      <c r="CI163" s="99">
        <f>IF(Model!CI93="",0,IF(ABS(Model!CI93-Scratch!CI93)&lt;1,1,0))</f>
        <v>1</v>
      </c>
      <c r="CJ163" s="99">
        <f>IF(Model!CJ93="",0,IF(ABS(Model!CJ93-Scratch!CJ93)&lt;1,1,0))</f>
        <v>1</v>
      </c>
      <c r="CK163" s="99">
        <f>IF(Model!CK93="",0,IF(ABS(Model!CK93-Scratch!CK93)&lt;1,1,0))</f>
        <v>1</v>
      </c>
      <c r="CL163" s="99">
        <f>IF(Model!CL93="",0,IF(ABS(Model!CL93-Scratch!CL93)&lt;1,1,0))</f>
        <v>1</v>
      </c>
      <c r="CM163" s="99">
        <f>IF(Model!CM93="",0,IF(ABS(Model!CM93-Scratch!CM93)&lt;1,1,0))</f>
        <v>1</v>
      </c>
      <c r="CN163" s="99">
        <f>IF(Model!CN93="",0,IF(ABS(Model!CN93-Scratch!CN93)&lt;1,1,0))</f>
        <v>1</v>
      </c>
      <c r="CO163" s="99">
        <f>IF(Model!CO93="",0,IF(ABS(Model!CO93-Scratch!CO93)&lt;1,1,0))</f>
        <v>1</v>
      </c>
      <c r="CP163" s="99">
        <f>IF(Model!CP93="",0,IF(ABS(Model!CP93-Scratch!CP93)&lt;1,1,0))</f>
        <v>1</v>
      </c>
      <c r="CQ163" s="99">
        <f>IF(Model!CQ93="",0,IF(ABS(Model!CQ93-Scratch!CQ93)&lt;1,1,0))</f>
        <v>1</v>
      </c>
      <c r="CR163" s="99">
        <f>IF(Model!CR93="",0,IF(ABS(Model!CR93-Scratch!CR93)&lt;1,1,0))</f>
        <v>1</v>
      </c>
      <c r="CS163" s="99">
        <f>IF(Model!CS93="",0,IF(ABS(Model!CS93-Scratch!CS93)&lt;1,1,0))</f>
        <v>1</v>
      </c>
      <c r="CT163" s="99">
        <f>IF(Model!CT93="",0,IF(ABS(Model!CT93-Scratch!CT93)&lt;1,1,0))</f>
        <v>1</v>
      </c>
      <c r="CU163" s="99">
        <f>IF(Model!CU93="",0,IF(ABS(Model!CU93-Scratch!CU93)&lt;1,1,0))</f>
        <v>1</v>
      </c>
      <c r="CV163" s="99">
        <f>IF(Model!CV93="",0,IF(ABS(Model!CV93-Scratch!CV93)&lt;1,1,0))</f>
        <v>1</v>
      </c>
      <c r="CW163" s="99">
        <f>IF(Model!CW93="",0,IF(ABS(Model!CW93-Scratch!CW93)&lt;1,1,0))</f>
        <v>1</v>
      </c>
      <c r="CX163" s="99">
        <f>IF(Model!CX93="",0,IF(ABS(Model!CX93-Scratch!CX93)&lt;1,1,0))</f>
        <v>1</v>
      </c>
      <c r="CY163" s="99">
        <f>IF(Model!CY93="",0,IF(ABS(Model!CY93-Scratch!CY93)&lt;1,1,0))</f>
        <v>1</v>
      </c>
      <c r="CZ163" s="99">
        <f>IF(Model!CZ93="",0,IF(ABS(Model!CZ93-Scratch!CZ93)&lt;1,1,0))</f>
        <v>1</v>
      </c>
      <c r="DA163" s="99">
        <f>IF(Model!DA93="",0,IF(ABS(Model!DA93-Scratch!DA93)&lt;1,1,0))</f>
        <v>1</v>
      </c>
      <c r="DB163" s="99">
        <f>IF(Model!DB93="",0,IF(ABS(Model!DB93-Scratch!DB93)&lt;1,1,0))</f>
        <v>1</v>
      </c>
      <c r="DC163" s="99">
        <f>IF(Model!DC93="",0,IF(ABS(Model!DC93-Scratch!DC93)&lt;1,1,0))</f>
        <v>1</v>
      </c>
      <c r="DD163" s="99">
        <f>IF(Model!DD93="",0,IF(ABS(Model!DD93-Scratch!DD93)&lt;1,1,0))</f>
        <v>1</v>
      </c>
      <c r="DE163" s="99">
        <f>IF(Model!DE93="",0,IF(ABS(Model!DE93-Scratch!DE93)&lt;1,1,0))</f>
        <v>1</v>
      </c>
      <c r="DF163" s="99">
        <f>IF(Model!DF93="",0,IF(ABS(Model!DF93-Scratch!DF93)&lt;1,1,0))</f>
        <v>1</v>
      </c>
      <c r="DG163" s="99">
        <f>IF(Model!DG93="",0,IF(ABS(Model!DG93-Scratch!DG93)&lt;1,1,0))</f>
        <v>1</v>
      </c>
      <c r="DH163" s="129" t="s">
        <v>591</v>
      </c>
      <c r="DI163" s="129" t="s">
        <v>591</v>
      </c>
      <c r="DJ163" s="99">
        <f>IF(Model!DJ93="",0,IF(ABS(Model!DJ93-Scratch!DJ93)&lt;1,1,0))</f>
        <v>1</v>
      </c>
      <c r="DK163" s="99">
        <f>IF(Model!DK93="",0,IF(ABS(Model!DK93-Scratch!DK93)&lt;1,1,0))</f>
        <v>1</v>
      </c>
      <c r="DL163" s="99">
        <f>IF(Model!DL93="",0,IF(ABS(Model!DL93-Scratch!DL93)&lt;1,1,0))</f>
        <v>1</v>
      </c>
      <c r="DM163" s="99">
        <f>IF(Model!DM93="",0,IF(ABS(Model!DM93-Scratch!DM93)&lt;1,1,0))</f>
        <v>1</v>
      </c>
      <c r="DN163" s="99">
        <f>IF(Model!DN93="",0,IF(ABS(Model!DN93-Scratch!DN93)&lt;1,1,0))</f>
        <v>1</v>
      </c>
      <c r="DO163" s="99">
        <f>IF(Model!DO93="",0,IF(ABS(Model!DO93-Scratch!DO93)&lt;1,1,0))</f>
        <v>1</v>
      </c>
      <c r="DP163" s="99">
        <f>IF(Model!DP93="",0,IF(ABS(Model!DP93-Scratch!DP93)&lt;1,1,0))</f>
        <v>1</v>
      </c>
      <c r="DQ163" s="99">
        <f>IF(Model!DQ93="",0,IF(ABS(Model!DQ93-Scratch!DQ93)&lt;1,1,0))</f>
        <v>1</v>
      </c>
      <c r="DR163" s="99">
        <f>IF(Model!DR93="",0,IF(ABS(Model!DR93-Scratch!DR93)&lt;1,1,0))</f>
        <v>1</v>
      </c>
      <c r="DS163" s="99">
        <f>IF(Model!DS93="",0,IF(ABS(Model!DS93-Scratch!DS93)&lt;1,1,0))</f>
        <v>1</v>
      </c>
      <c r="DT163" s="99">
        <f>IF(Model!DT93="",0,IF(ABS(Model!DT93-Scratch!DT93)&lt;1,1,0))</f>
        <v>1</v>
      </c>
      <c r="DU163" s="99">
        <f>IF(Model!DU93="",0,IF(ABS(Model!DU93-Scratch!DU93)&lt;1,1,0))</f>
        <v>1</v>
      </c>
      <c r="DV163" s="99">
        <f>IF(Model!DV93="",0,IF(ABS(Model!DV93-Scratch!DV93)&lt;1,1,0))</f>
        <v>1</v>
      </c>
      <c r="DW163" s="99">
        <f>IF(Model!DW93="",0,IF(ABS(Model!DW93-Scratch!DW93)&lt;1,1,0))</f>
        <v>1</v>
      </c>
      <c r="DX163" s="99">
        <f>IF(Model!DX93="",0,IF(ABS(Model!DX93-Scratch!DX93)&lt;1,1,0))</f>
        <v>1</v>
      </c>
      <c r="DY163" s="99">
        <f>IF(Model!DY93="",0,IF(ABS(Model!DY93-Scratch!DY93)&lt;1,1,0))</f>
        <v>1</v>
      </c>
      <c r="DZ163" s="99">
        <f>IF(Model!DZ93="",0,IF(ABS(Model!DZ93-Scratch!DZ93)&lt;1,1,0))</f>
        <v>1</v>
      </c>
      <c r="EA163" s="99">
        <f>IF(Model!EA93="",0,IF(ABS(Model!EA93-Scratch!EA93)&lt;1,1,0))</f>
        <v>1</v>
      </c>
      <c r="EB163" s="99">
        <f>IF(Model!EB93="",0,IF(ABS(Model!EB93-Scratch!EB93)&lt;1,1,0))</f>
        <v>1</v>
      </c>
      <c r="EC163" s="99">
        <f>IF(Model!EC93="",0,IF(ABS(Model!EC93-Scratch!EC93)&lt;1,1,0))</f>
        <v>1</v>
      </c>
      <c r="ED163" s="99">
        <f>IF(Model!ED93="",0,IF(ABS(Model!ED93-Scratch!ED93)&lt;1,1,0))</f>
        <v>1</v>
      </c>
      <c r="EE163" s="99">
        <f>IF(Model!EE93="",0,IF(ABS(Model!EE93-Scratch!EE93)&lt;1,1,0))</f>
        <v>1</v>
      </c>
      <c r="EF163" s="99">
        <f>IF(Model!EF93="",0,IF(ABS(Model!EF93-Scratch!EF93)&lt;1,1,0))</f>
        <v>1</v>
      </c>
      <c r="EG163" s="99">
        <f>IF(Model!EG93="",0,IF(ABS(Model!EG93-Scratch!EG93)&lt;1,1,0))</f>
        <v>1</v>
      </c>
      <c r="EH163" s="99">
        <f>IF(Model!EH93="",0,IF(ABS(Model!EH93-Scratch!EH93)&lt;1,1,0))</f>
        <v>1</v>
      </c>
      <c r="EI163" s="129" t="s">
        <v>591</v>
      </c>
      <c r="EJ163" s="129" t="s">
        <v>591</v>
      </c>
      <c r="EK163" s="99"/>
      <c r="EL163" s="99"/>
      <c r="EM163" s="99"/>
      <c r="EN163" s="99"/>
      <c r="EO163" s="99"/>
      <c r="EP163" s="99"/>
      <c r="EQ163" s="99"/>
      <c r="ER163" s="99"/>
      <c r="ES163" s="99"/>
      <c r="ET163" s="99"/>
      <c r="EU163" s="99"/>
      <c r="EV163" s="99"/>
      <c r="EW163" s="99"/>
      <c r="EX163" s="99"/>
      <c r="EY163" s="99"/>
      <c r="EZ163" s="99"/>
      <c r="FA163" s="99"/>
      <c r="FB163" s="99"/>
      <c r="FC163" s="99"/>
      <c r="FD163" s="99"/>
      <c r="FE163" s="99"/>
      <c r="FF163" s="99"/>
      <c r="FG163" s="99"/>
      <c r="FH163" s="99"/>
      <c r="FI163" s="99"/>
    </row>
    <row r="164" spans="2:165">
      <c r="B164" s="99">
        <f>IF(Model!B94="",0,IF(ABS(Model!B94-Scratch!B94)&lt;1,1,0))</f>
        <v>1</v>
      </c>
      <c r="C164" s="99">
        <f ca="1">IF(Model!C94="",0,IF(ABS(Model!C94-Scratch!C94)&lt;1,1,0))</f>
        <v>1</v>
      </c>
      <c r="D164" s="129" t="s">
        <v>591</v>
      </c>
      <c r="E164" s="99">
        <f>IF(Model!E94="",0,IF(ABS(Model!E94-Scratch!E94)&lt;1,1,0))</f>
        <v>1</v>
      </c>
      <c r="F164" s="99">
        <f>IF(Model!F94="",0,IF(ABS(Model!F94-Scratch!F94)&lt;1,1,0))</f>
        <v>1</v>
      </c>
      <c r="G164" s="99">
        <f>IF(Model!G94="",0,IF(ABS(Model!G94-Scratch!G94)&lt;1,1,0))</f>
        <v>1</v>
      </c>
      <c r="H164" s="99">
        <f>IF(Model!H94="",0,IF(ABS(Model!H94-Scratch!H94)&lt;1,1,0))</f>
        <v>1</v>
      </c>
      <c r="I164" s="99">
        <f>IF(Model!I94=Scratch!I94,1,0)</f>
        <v>1</v>
      </c>
      <c r="J164" s="129" t="s">
        <v>591</v>
      </c>
      <c r="K164" s="99">
        <f>IF(Model!K94="",0,IF(ABS(Model!K94-Scratch!K94)&lt;1,1,0))</f>
        <v>1</v>
      </c>
      <c r="L164" s="99">
        <f>IF(Model!L94=Scratch!L94,1,0)</f>
        <v>1</v>
      </c>
      <c r="M164" s="99">
        <f>IFERROR(IF(Model!M94=Scratch!M94,1,0),0)</f>
        <v>1</v>
      </c>
      <c r="N164" s="99">
        <f>IFERROR(IF(Model!N94=Scratch!N94,1,0),0)</f>
        <v>1</v>
      </c>
      <c r="O164" s="99">
        <f>IFERROR(IF(Model!O94=Scratch!O94,1,0),0)</f>
        <v>1</v>
      </c>
      <c r="P164" s="99">
        <f>IFERROR(IF(Model!P94=Scratch!P94,1,0),0)</f>
        <v>1</v>
      </c>
      <c r="Q164" s="129" t="s">
        <v>591</v>
      </c>
      <c r="R164" s="99">
        <f>IF(Model!R94="",0,IF(ABS(Model!R94-Scratch!R94)&lt;1,1,0))</f>
        <v>1</v>
      </c>
      <c r="S164" s="99">
        <f>IF(Model!S94="",0,IF(ABS(Model!S94-Scratch!S94)&lt;1,1,0))</f>
        <v>1</v>
      </c>
      <c r="T164" s="99">
        <f>IF(Model!T94="",0,IF(ABS(Model!T94-Scratch!T94)&lt;1,1,0))</f>
        <v>1</v>
      </c>
      <c r="U164" s="99">
        <f>IF(Model!U94="",0,IF(ABS(Model!U94-Scratch!U94)&lt;1,1,0))</f>
        <v>1</v>
      </c>
      <c r="V164" s="99">
        <f>IF(Model!V94="",0,IF(ABS(Model!V94-Scratch!V94)&lt;1,1,0))</f>
        <v>1</v>
      </c>
      <c r="W164" s="129" t="s">
        <v>591</v>
      </c>
      <c r="X164" s="99">
        <f>IF(Model!X94="",0,IF(ABS(Model!X94-Scratch!X94)&lt;1,1,0))</f>
        <v>1</v>
      </c>
      <c r="Y164" s="99">
        <f>IF(Model!Y94="",0,IF(ABS(Model!Y94-Scratch!Y94)&lt;1,1,0))</f>
        <v>1</v>
      </c>
      <c r="Z164" s="99">
        <f>IF(Model!Z94="",0,IF(ABS(Model!Z94-Scratch!Z94)&lt;1,1,0))</f>
        <v>1</v>
      </c>
      <c r="AA164" s="99">
        <f>IF(Model!AA94="",0,IF(ABS(Model!AA94-Scratch!AA94)&lt;1,1,0))</f>
        <v>1</v>
      </c>
      <c r="AB164" s="99">
        <f>IF(Model!AB94="",0,IF(ABS(Model!AB94-Scratch!AB94)&lt;1,1,0))</f>
        <v>1</v>
      </c>
      <c r="AC164" s="129" t="s">
        <v>591</v>
      </c>
      <c r="AD164" s="129" t="s">
        <v>591</v>
      </c>
      <c r="AE164" s="99">
        <f>IF(Model!AE94="",0,IF(ABS(Model!AE94-Scratch!AE94)&lt;1,1,0))</f>
        <v>1</v>
      </c>
      <c r="AF164" s="99">
        <f>IF(Model!AF94="",0,IF(ABS(Model!AF94-Scratch!AF94)&lt;1,1,0))</f>
        <v>1</v>
      </c>
      <c r="AG164" s="99">
        <f>IF(Model!AG94="",0,IF(ABS(Model!AG94-Scratch!AG94)&lt;1,1,0))</f>
        <v>1</v>
      </c>
      <c r="AH164" s="99">
        <f>IF(Model!AH94="",0,IF(ABS(Model!AH94-Scratch!AH94)&lt;1,1,0))</f>
        <v>1</v>
      </c>
      <c r="AI164" s="99">
        <f>IF(Model!AI94="",0,IF(ABS(Model!AI94-Scratch!AI94)&lt;1,1,0))</f>
        <v>1</v>
      </c>
      <c r="AJ164" s="99">
        <f>IF(Model!AJ94="",0,IF(ABS(Model!AJ94-Scratch!AJ94)&lt;1,1,0))</f>
        <v>1</v>
      </c>
      <c r="AK164" s="99">
        <f>IF(Model!AK94="",0,IF(ABS(Model!AK94-Scratch!AK94)&lt;1,1,0))</f>
        <v>1</v>
      </c>
      <c r="AL164" s="99">
        <f>IF(Model!AL94="",0,IF(ABS(Model!AL94-Scratch!AL94)&lt;1,1,0))</f>
        <v>1</v>
      </c>
      <c r="AM164" s="99">
        <f>IF(Model!AM94="",0,IF(ABS(Model!AM94-Scratch!AM94)&lt;1,1,0))</f>
        <v>1</v>
      </c>
      <c r="AN164" s="99">
        <f>IF(Model!AN94="",0,IF(ABS(Model!AN94-Scratch!AN94)&lt;1,1,0))</f>
        <v>1</v>
      </c>
      <c r="AO164" s="99">
        <f>IF(Model!AO94="",0,IF(ABS(Model!AO94-Scratch!AO94)&lt;1,1,0))</f>
        <v>1</v>
      </c>
      <c r="AP164" s="99">
        <f>IF(Model!AP94="",0,IF(ABS(Model!AP94-Scratch!AP94)&lt;1,1,0))</f>
        <v>1</v>
      </c>
      <c r="AQ164" s="99">
        <f>IF(Model!AQ94="",0,IF(ABS(Model!AQ94-Scratch!AQ94)&lt;1,1,0))</f>
        <v>1</v>
      </c>
      <c r="AR164" s="99">
        <f>IF(Model!AR94="",0,IF(ABS(Model!AR94-Scratch!AR94)&lt;1,1,0))</f>
        <v>1</v>
      </c>
      <c r="AS164" s="99">
        <f>IF(Model!AS94="",0,IF(ABS(Model!AS94-Scratch!AS94)&lt;1,1,0))</f>
        <v>1</v>
      </c>
      <c r="AT164" s="99">
        <f>IF(Model!AT94="",0,IF(ABS(Model!AT94-Scratch!AT94)&lt;1,1,0))</f>
        <v>1</v>
      </c>
      <c r="AU164" s="99">
        <f>IF(Model!AU94="",0,IF(ABS(Model!AU94-Scratch!AU94)&lt;1,1,0))</f>
        <v>1</v>
      </c>
      <c r="AV164" s="99">
        <f>IF(Model!AV94="",0,IF(ABS(Model!AV94-Scratch!AV94)&lt;1,1,0))</f>
        <v>1</v>
      </c>
      <c r="AW164" s="99">
        <f>IF(Model!AW94="",0,IF(ABS(Model!AW94-Scratch!AW94)&lt;1,1,0))</f>
        <v>1</v>
      </c>
      <c r="AX164" s="99">
        <f>IF(Model!AX94="",0,IF(ABS(Model!AX94-Scratch!AX94)&lt;1,1,0))</f>
        <v>1</v>
      </c>
      <c r="AY164" s="99">
        <f>IF(Model!AY94="",0,IF(ABS(Model!AY94-Scratch!AY94)&lt;1,1,0))</f>
        <v>1</v>
      </c>
      <c r="AZ164" s="99">
        <f>IF(Model!AZ94="",0,IF(ABS(Model!AZ94-Scratch!AZ94)&lt;1,1,0))</f>
        <v>1</v>
      </c>
      <c r="BA164" s="99">
        <f>IF(Model!BA94="",0,IF(ABS(Model!BA94-Scratch!BA94)&lt;1,1,0))</f>
        <v>1</v>
      </c>
      <c r="BB164" s="99">
        <f>IF(Model!BB94="",0,IF(ABS(Model!BB94-Scratch!BB94)&lt;1,1,0))</f>
        <v>1</v>
      </c>
      <c r="BC164" s="99">
        <f>IF(Model!BC94="",0,IF(ABS(Model!BC94-Scratch!BC94)&lt;1,1,0))</f>
        <v>1</v>
      </c>
      <c r="BD164" s="99">
        <f>IF(Model!BD94="",0,IF(ABS(Model!BD94-Scratch!BD94)&lt;1,1,0))</f>
        <v>0</v>
      </c>
      <c r="BE164" s="99">
        <f>IF(Model!BE94="",0,IF(ABS(Model!BE94-Scratch!BE94)&lt;1,1,0))</f>
        <v>1</v>
      </c>
      <c r="BF164" s="129" t="s">
        <v>591</v>
      </c>
      <c r="BG164" s="129" t="s">
        <v>591</v>
      </c>
      <c r="BH164" s="99">
        <f>IF(Model!BH94="",0,IF(ABS(Model!BH94-Scratch!BH94)&lt;1,1,0))</f>
        <v>1</v>
      </c>
      <c r="BI164" s="99">
        <f>IF(Model!BI94="",0,IF(ABS(Model!BI94-Scratch!BI94)&lt;1,1,0))</f>
        <v>1</v>
      </c>
      <c r="BJ164" s="99">
        <f>IF(Model!BJ94="",0,IF(ABS(Model!BJ94-Scratch!BJ94)&lt;1,1,0))</f>
        <v>1</v>
      </c>
      <c r="BK164" s="99">
        <f>IF(Model!BK94="",0,IF(ABS(Model!BK94-Scratch!BK94)&lt;1,1,0))</f>
        <v>1</v>
      </c>
      <c r="BL164" s="99">
        <f>IF(Model!BL94="",0,IF(ABS(Model!BL94-Scratch!BL94)&lt;1,1,0))</f>
        <v>1</v>
      </c>
      <c r="BM164" s="99">
        <f>IF(Model!BM94="",0,IF(ABS(Model!BM94-Scratch!BM94)&lt;1,1,0))</f>
        <v>1</v>
      </c>
      <c r="BN164" s="99">
        <f>IF(Model!BN94="",0,IF(ABS(Model!BN94-Scratch!BN94)&lt;1,1,0))</f>
        <v>1</v>
      </c>
      <c r="BO164" s="99">
        <f>IF(Model!BO94="",0,IF(ABS(Model!BO94-Scratch!BO94)&lt;1,1,0))</f>
        <v>1</v>
      </c>
      <c r="BP164" s="99">
        <f>IF(Model!BP94="",0,IF(ABS(Model!BP94-Scratch!BP94)&lt;1,1,0))</f>
        <v>1</v>
      </c>
      <c r="BQ164" s="99">
        <f>IF(Model!BQ94="",0,IF(ABS(Model!BQ94-Scratch!BQ94)&lt;1,1,0))</f>
        <v>1</v>
      </c>
      <c r="BR164" s="99">
        <f>IF(Model!BR94="",0,IF(ABS(Model!BR94-Scratch!BR94)&lt;1,1,0))</f>
        <v>1</v>
      </c>
      <c r="BS164" s="99">
        <f>IF(Model!BS94="",0,IF(ABS(Model!BS94-Scratch!BS94)&lt;1,1,0))</f>
        <v>1</v>
      </c>
      <c r="BT164" s="99">
        <f>IF(Model!BT94="",0,IF(ABS(Model!BT94-Scratch!BT94)&lt;1,1,0))</f>
        <v>1</v>
      </c>
      <c r="BU164" s="99">
        <f>IF(Model!BU94="",0,IF(ABS(Model!BU94-Scratch!BU94)&lt;1,1,0))</f>
        <v>1</v>
      </c>
      <c r="BV164" s="99">
        <f>IF(Model!BV94="",0,IF(ABS(Model!BV94-Scratch!BV94)&lt;1,1,0))</f>
        <v>1</v>
      </c>
      <c r="BW164" s="99">
        <f>IF(Model!BW94="",0,IF(ABS(Model!BW94-Scratch!BW94)&lt;1,1,0))</f>
        <v>1</v>
      </c>
      <c r="BX164" s="99">
        <f>IF(Model!BX94="",0,IF(ABS(Model!BX94-Scratch!BX94)&lt;1,1,0))</f>
        <v>1</v>
      </c>
      <c r="BY164" s="99">
        <f>IF(Model!BY94="",0,IF(ABS(Model!BY94-Scratch!BY94)&lt;1,1,0))</f>
        <v>1</v>
      </c>
      <c r="BZ164" s="99">
        <f>IF(Model!BZ94="",0,IF(ABS(Model!BZ94-Scratch!BZ94)&lt;1,1,0))</f>
        <v>1</v>
      </c>
      <c r="CA164" s="99">
        <f>IF(Model!CA94="",0,IF(ABS(Model!CA94-Scratch!CA94)&lt;1,1,0))</f>
        <v>1</v>
      </c>
      <c r="CB164" s="99">
        <f>IF(Model!CB94="",0,IF(ABS(Model!CB94-Scratch!CB94)&lt;1,1,0))</f>
        <v>1</v>
      </c>
      <c r="CC164" s="99">
        <f>IF(Model!CC94="",0,IF(ABS(Model!CC94-Scratch!CC94)&lt;1,1,0))</f>
        <v>1</v>
      </c>
      <c r="CD164" s="99">
        <f>IF(Model!CD94="",0,IF(ABS(Model!CD94-Scratch!CD94)&lt;1,1,0))</f>
        <v>1</v>
      </c>
      <c r="CE164" s="99">
        <f>IF(Model!CE94="",0,IF(ABS(Model!CE94-Scratch!CE94)&lt;1,1,0))</f>
        <v>1</v>
      </c>
      <c r="CF164" s="99">
        <f>IF(Model!CF94="",0,IF(ABS(Model!CF94-Scratch!CF94)&lt;1,1,0))</f>
        <v>1</v>
      </c>
      <c r="CG164" s="129" t="s">
        <v>591</v>
      </c>
      <c r="CH164" s="129" t="s">
        <v>591</v>
      </c>
      <c r="CI164" s="99">
        <f>IF(Model!CI94="",0,IF(ABS(Model!CI94-Scratch!CI94)&lt;1,1,0))</f>
        <v>1</v>
      </c>
      <c r="CJ164" s="99">
        <f>IF(Model!CJ94="",0,IF(ABS(Model!CJ94-Scratch!CJ94)&lt;1,1,0))</f>
        <v>1</v>
      </c>
      <c r="CK164" s="99">
        <f>IF(Model!CK94="",0,IF(ABS(Model!CK94-Scratch!CK94)&lt;1,1,0))</f>
        <v>1</v>
      </c>
      <c r="CL164" s="99">
        <f>IF(Model!CL94="",0,IF(ABS(Model!CL94-Scratch!CL94)&lt;1,1,0))</f>
        <v>1</v>
      </c>
      <c r="CM164" s="99">
        <f>IF(Model!CM94="",0,IF(ABS(Model!CM94-Scratch!CM94)&lt;1,1,0))</f>
        <v>1</v>
      </c>
      <c r="CN164" s="99">
        <f>IF(Model!CN94="",0,IF(ABS(Model!CN94-Scratch!CN94)&lt;1,1,0))</f>
        <v>1</v>
      </c>
      <c r="CO164" s="99">
        <f>IF(Model!CO94="",0,IF(ABS(Model!CO94-Scratch!CO94)&lt;1,1,0))</f>
        <v>1</v>
      </c>
      <c r="CP164" s="99">
        <f>IF(Model!CP94="",0,IF(ABS(Model!CP94-Scratch!CP94)&lt;1,1,0))</f>
        <v>1</v>
      </c>
      <c r="CQ164" s="99">
        <f>IF(Model!CQ94="",0,IF(ABS(Model!CQ94-Scratch!CQ94)&lt;1,1,0))</f>
        <v>1</v>
      </c>
      <c r="CR164" s="99">
        <f>IF(Model!CR94="",0,IF(ABS(Model!CR94-Scratch!CR94)&lt;1,1,0))</f>
        <v>1</v>
      </c>
      <c r="CS164" s="99">
        <f>IF(Model!CS94="",0,IF(ABS(Model!CS94-Scratch!CS94)&lt;1,1,0))</f>
        <v>1</v>
      </c>
      <c r="CT164" s="99">
        <f>IF(Model!CT94="",0,IF(ABS(Model!CT94-Scratch!CT94)&lt;1,1,0))</f>
        <v>1</v>
      </c>
      <c r="CU164" s="99">
        <f>IF(Model!CU94="",0,IF(ABS(Model!CU94-Scratch!CU94)&lt;1,1,0))</f>
        <v>1</v>
      </c>
      <c r="CV164" s="99">
        <f>IF(Model!CV94="",0,IF(ABS(Model!CV94-Scratch!CV94)&lt;1,1,0))</f>
        <v>1</v>
      </c>
      <c r="CW164" s="99">
        <f>IF(Model!CW94="",0,IF(ABS(Model!CW94-Scratch!CW94)&lt;1,1,0))</f>
        <v>1</v>
      </c>
      <c r="CX164" s="99">
        <f>IF(Model!CX94="",0,IF(ABS(Model!CX94-Scratch!CX94)&lt;1,1,0))</f>
        <v>1</v>
      </c>
      <c r="CY164" s="99">
        <f>IF(Model!CY94="",0,IF(ABS(Model!CY94-Scratch!CY94)&lt;1,1,0))</f>
        <v>1</v>
      </c>
      <c r="CZ164" s="99">
        <f>IF(Model!CZ94="",0,IF(ABS(Model!CZ94-Scratch!CZ94)&lt;1,1,0))</f>
        <v>1</v>
      </c>
      <c r="DA164" s="99">
        <f>IF(Model!DA94="",0,IF(ABS(Model!DA94-Scratch!DA94)&lt;1,1,0))</f>
        <v>1</v>
      </c>
      <c r="DB164" s="99">
        <f>IF(Model!DB94="",0,IF(ABS(Model!DB94-Scratch!DB94)&lt;1,1,0))</f>
        <v>1</v>
      </c>
      <c r="DC164" s="99">
        <f>IF(Model!DC94="",0,IF(ABS(Model!DC94-Scratch!DC94)&lt;1,1,0))</f>
        <v>1</v>
      </c>
      <c r="DD164" s="99">
        <f>IF(Model!DD94="",0,IF(ABS(Model!DD94-Scratch!DD94)&lt;1,1,0))</f>
        <v>1</v>
      </c>
      <c r="DE164" s="99">
        <f>IF(Model!DE94="",0,IF(ABS(Model!DE94-Scratch!DE94)&lt;1,1,0))</f>
        <v>1</v>
      </c>
      <c r="DF164" s="99">
        <f>IF(Model!DF94="",0,IF(ABS(Model!DF94-Scratch!DF94)&lt;1,1,0))</f>
        <v>1</v>
      </c>
      <c r="DG164" s="99">
        <f>IF(Model!DG94="",0,IF(ABS(Model!DG94-Scratch!DG94)&lt;1,1,0))</f>
        <v>1</v>
      </c>
      <c r="DH164" s="129" t="s">
        <v>591</v>
      </c>
      <c r="DI164" s="129" t="s">
        <v>591</v>
      </c>
      <c r="DJ164" s="99">
        <f>IF(Model!DJ94="",0,IF(ABS(Model!DJ94-Scratch!DJ94)&lt;1,1,0))</f>
        <v>1</v>
      </c>
      <c r="DK164" s="99">
        <f>IF(Model!DK94="",0,IF(ABS(Model!DK94-Scratch!DK94)&lt;1,1,0))</f>
        <v>1</v>
      </c>
      <c r="DL164" s="99">
        <f>IF(Model!DL94="",0,IF(ABS(Model!DL94-Scratch!DL94)&lt;1,1,0))</f>
        <v>1</v>
      </c>
      <c r="DM164" s="99">
        <f>IF(Model!DM94="",0,IF(ABS(Model!DM94-Scratch!DM94)&lt;1,1,0))</f>
        <v>1</v>
      </c>
      <c r="DN164" s="99">
        <f>IF(Model!DN94="",0,IF(ABS(Model!DN94-Scratch!DN94)&lt;1,1,0))</f>
        <v>1</v>
      </c>
      <c r="DO164" s="99">
        <f>IF(Model!DO94="",0,IF(ABS(Model!DO94-Scratch!DO94)&lt;1,1,0))</f>
        <v>1</v>
      </c>
      <c r="DP164" s="99">
        <f>IF(Model!DP94="",0,IF(ABS(Model!DP94-Scratch!DP94)&lt;1,1,0))</f>
        <v>1</v>
      </c>
      <c r="DQ164" s="99">
        <f>IF(Model!DQ94="",0,IF(ABS(Model!DQ94-Scratch!DQ94)&lt;1,1,0))</f>
        <v>1</v>
      </c>
      <c r="DR164" s="99">
        <f>IF(Model!DR94="",0,IF(ABS(Model!DR94-Scratch!DR94)&lt;1,1,0))</f>
        <v>1</v>
      </c>
      <c r="DS164" s="99">
        <f>IF(Model!DS94="",0,IF(ABS(Model!DS94-Scratch!DS94)&lt;1,1,0))</f>
        <v>1</v>
      </c>
      <c r="DT164" s="99">
        <f>IF(Model!DT94="",0,IF(ABS(Model!DT94-Scratch!DT94)&lt;1,1,0))</f>
        <v>1</v>
      </c>
      <c r="DU164" s="99">
        <f>IF(Model!DU94="",0,IF(ABS(Model!DU94-Scratch!DU94)&lt;1,1,0))</f>
        <v>1</v>
      </c>
      <c r="DV164" s="99">
        <f>IF(Model!DV94="",0,IF(ABS(Model!DV94-Scratch!DV94)&lt;1,1,0))</f>
        <v>1</v>
      </c>
      <c r="DW164" s="99">
        <f>IF(Model!DW94="",0,IF(ABS(Model!DW94-Scratch!DW94)&lt;1,1,0))</f>
        <v>1</v>
      </c>
      <c r="DX164" s="99">
        <f>IF(Model!DX94="",0,IF(ABS(Model!DX94-Scratch!DX94)&lt;1,1,0))</f>
        <v>1</v>
      </c>
      <c r="DY164" s="99">
        <f>IF(Model!DY94="",0,IF(ABS(Model!DY94-Scratch!DY94)&lt;1,1,0))</f>
        <v>1</v>
      </c>
      <c r="DZ164" s="99">
        <f>IF(Model!DZ94="",0,IF(ABS(Model!DZ94-Scratch!DZ94)&lt;1,1,0))</f>
        <v>1</v>
      </c>
      <c r="EA164" s="99">
        <f>IF(Model!EA94="",0,IF(ABS(Model!EA94-Scratch!EA94)&lt;1,1,0))</f>
        <v>1</v>
      </c>
      <c r="EB164" s="99">
        <f>IF(Model!EB94="",0,IF(ABS(Model!EB94-Scratch!EB94)&lt;1,1,0))</f>
        <v>1</v>
      </c>
      <c r="EC164" s="99">
        <f>IF(Model!EC94="",0,IF(ABS(Model!EC94-Scratch!EC94)&lt;1,1,0))</f>
        <v>1</v>
      </c>
      <c r="ED164" s="99">
        <f>IF(Model!ED94="",0,IF(ABS(Model!ED94-Scratch!ED94)&lt;1,1,0))</f>
        <v>1</v>
      </c>
      <c r="EE164" s="99">
        <f>IF(Model!EE94="",0,IF(ABS(Model!EE94-Scratch!EE94)&lt;1,1,0))</f>
        <v>1</v>
      </c>
      <c r="EF164" s="99">
        <f>IF(Model!EF94="",0,IF(ABS(Model!EF94-Scratch!EF94)&lt;1,1,0))</f>
        <v>1</v>
      </c>
      <c r="EG164" s="99">
        <f>IF(Model!EG94="",0,IF(ABS(Model!EG94-Scratch!EG94)&lt;1,1,0))</f>
        <v>1</v>
      </c>
      <c r="EH164" s="99">
        <f>IF(Model!EH94="",0,IF(ABS(Model!EH94-Scratch!EH94)&lt;1,1,0))</f>
        <v>1</v>
      </c>
      <c r="EI164" s="129" t="s">
        <v>591</v>
      </c>
      <c r="EJ164" s="129" t="s">
        <v>591</v>
      </c>
      <c r="EK164" s="99"/>
      <c r="EL164" s="99"/>
      <c r="EM164" s="99"/>
      <c r="EN164" s="99"/>
      <c r="EO164" s="99"/>
      <c r="EP164" s="99"/>
      <c r="EQ164" s="99"/>
      <c r="ER164" s="99"/>
      <c r="ES164" s="99"/>
      <c r="ET164" s="99"/>
      <c r="EU164" s="99"/>
      <c r="EV164" s="99"/>
      <c r="EW164" s="99"/>
      <c r="EX164" s="99"/>
      <c r="EY164" s="99"/>
      <c r="EZ164" s="99"/>
      <c r="FA164" s="99"/>
      <c r="FB164" s="99"/>
      <c r="FC164" s="99"/>
      <c r="FD164" s="99"/>
      <c r="FE164" s="99"/>
      <c r="FF164" s="99"/>
      <c r="FG164" s="99"/>
      <c r="FH164" s="99"/>
      <c r="FI164" s="99"/>
    </row>
    <row r="165" spans="2:165">
      <c r="B165" s="99">
        <f>IF(Model!B95="",0,IF(ABS(Model!B95-Scratch!B95)&lt;1,1,0))</f>
        <v>1</v>
      </c>
      <c r="C165" s="99">
        <f ca="1">IF(Model!C95="",0,IF(ABS(Model!C95-Scratch!C95)&lt;1,1,0))</f>
        <v>1</v>
      </c>
      <c r="D165" s="129" t="s">
        <v>591</v>
      </c>
      <c r="E165" s="99">
        <f>IF(Model!E95="",0,IF(ABS(Model!E95-Scratch!E95)&lt;1,1,0))</f>
        <v>1</v>
      </c>
      <c r="F165" s="99">
        <f>IF(Model!F95="",0,IF(ABS(Model!F95-Scratch!F95)&lt;1,1,0))</f>
        <v>1</v>
      </c>
      <c r="G165" s="99">
        <f>IF(Model!G95="",0,IF(ABS(Model!G95-Scratch!G95)&lt;1,1,0))</f>
        <v>1</v>
      </c>
      <c r="H165" s="99">
        <f>IF(Model!H95="",0,IF(ABS(Model!H95-Scratch!H95)&lt;1,1,0))</f>
        <v>1</v>
      </c>
      <c r="I165" s="99">
        <f>IF(Model!I95=Scratch!I95,1,0)</f>
        <v>1</v>
      </c>
      <c r="J165" s="129" t="s">
        <v>591</v>
      </c>
      <c r="K165" s="99">
        <f>IF(Model!K95="",0,IF(ABS(Model!K95-Scratch!K95)&lt;1,1,0))</f>
        <v>1</v>
      </c>
      <c r="L165" s="99">
        <f>IF(Model!L95=Scratch!L95,1,0)</f>
        <v>1</v>
      </c>
      <c r="M165" s="99">
        <f>IFERROR(IF(Model!M95=Scratch!M95,1,0),0)</f>
        <v>1</v>
      </c>
      <c r="N165" s="99">
        <f>IFERROR(IF(Model!N95=Scratch!N95,1,0),0)</f>
        <v>1</v>
      </c>
      <c r="O165" s="99">
        <f>IFERROR(IF(Model!O95=Scratch!O95,1,0),0)</f>
        <v>1</v>
      </c>
      <c r="P165" s="99">
        <f>IFERROR(IF(Model!P95=Scratch!P95,1,0),0)</f>
        <v>1</v>
      </c>
      <c r="Q165" s="129" t="s">
        <v>591</v>
      </c>
      <c r="R165" s="99">
        <f>IF(Model!R95="",0,IF(ABS(Model!R95-Scratch!R95)&lt;1,1,0))</f>
        <v>1</v>
      </c>
      <c r="S165" s="99">
        <f>IF(Model!S95="",0,IF(ABS(Model!S95-Scratch!S95)&lt;1,1,0))</f>
        <v>1</v>
      </c>
      <c r="T165" s="99">
        <f>IF(Model!T95="",0,IF(ABS(Model!T95-Scratch!T95)&lt;1,1,0))</f>
        <v>1</v>
      </c>
      <c r="U165" s="99">
        <f>IF(Model!U95="",0,IF(ABS(Model!U95-Scratch!U95)&lt;1,1,0))</f>
        <v>1</v>
      </c>
      <c r="V165" s="99">
        <f>IF(Model!V95="",0,IF(ABS(Model!V95-Scratch!V95)&lt;1,1,0))</f>
        <v>1</v>
      </c>
      <c r="W165" s="129" t="s">
        <v>591</v>
      </c>
      <c r="X165" s="99">
        <f>IF(Model!X95="",0,IF(ABS(Model!X95-Scratch!X95)&lt;1,1,0))</f>
        <v>1</v>
      </c>
      <c r="Y165" s="99">
        <f>IF(Model!Y95="",0,IF(ABS(Model!Y95-Scratch!Y95)&lt;1,1,0))</f>
        <v>1</v>
      </c>
      <c r="Z165" s="99">
        <f>IF(Model!Z95="",0,IF(ABS(Model!Z95-Scratch!Z95)&lt;1,1,0))</f>
        <v>1</v>
      </c>
      <c r="AA165" s="99">
        <f>IF(Model!AA95="",0,IF(ABS(Model!AA95-Scratch!AA95)&lt;1,1,0))</f>
        <v>1</v>
      </c>
      <c r="AB165" s="99">
        <f>IF(Model!AB95="",0,IF(ABS(Model!AB95-Scratch!AB95)&lt;1,1,0))</f>
        <v>1</v>
      </c>
      <c r="AC165" s="129" t="s">
        <v>591</v>
      </c>
      <c r="AD165" s="129" t="s">
        <v>591</v>
      </c>
      <c r="AE165" s="99">
        <f>IF(Model!AE95="",0,IF(ABS(Model!AE95-Scratch!AE95)&lt;1,1,0))</f>
        <v>1</v>
      </c>
      <c r="AF165" s="99">
        <f>IF(Model!AF95="",0,IF(ABS(Model!AF95-Scratch!AF95)&lt;1,1,0))</f>
        <v>1</v>
      </c>
      <c r="AG165" s="99">
        <f>IF(Model!AG95="",0,IF(ABS(Model!AG95-Scratch!AG95)&lt;1,1,0))</f>
        <v>1</v>
      </c>
      <c r="AH165" s="99">
        <f>IF(Model!AH95="",0,IF(ABS(Model!AH95-Scratch!AH95)&lt;1,1,0))</f>
        <v>1</v>
      </c>
      <c r="AI165" s="99">
        <f>IF(Model!AI95="",0,IF(ABS(Model!AI95-Scratch!AI95)&lt;1,1,0))</f>
        <v>1</v>
      </c>
      <c r="AJ165" s="99">
        <f>IF(Model!AJ95="",0,IF(ABS(Model!AJ95-Scratch!AJ95)&lt;1,1,0))</f>
        <v>1</v>
      </c>
      <c r="AK165" s="99">
        <f>IF(Model!AK95="",0,IF(ABS(Model!AK95-Scratch!AK95)&lt;1,1,0))</f>
        <v>1</v>
      </c>
      <c r="AL165" s="99">
        <f>IF(Model!AL95="",0,IF(ABS(Model!AL95-Scratch!AL95)&lt;1,1,0))</f>
        <v>1</v>
      </c>
      <c r="AM165" s="99">
        <f>IF(Model!AM95="",0,IF(ABS(Model!AM95-Scratch!AM95)&lt;1,1,0))</f>
        <v>1</v>
      </c>
      <c r="AN165" s="99">
        <f>IF(Model!AN95="",0,IF(ABS(Model!AN95-Scratch!AN95)&lt;1,1,0))</f>
        <v>1</v>
      </c>
      <c r="AO165" s="99">
        <f>IF(Model!AO95="",0,IF(ABS(Model!AO95-Scratch!AO95)&lt;1,1,0))</f>
        <v>1</v>
      </c>
      <c r="AP165" s="99">
        <f>IF(Model!AP95="",0,IF(ABS(Model!AP95-Scratch!AP95)&lt;1,1,0))</f>
        <v>1</v>
      </c>
      <c r="AQ165" s="99">
        <f>IF(Model!AQ95="",0,IF(ABS(Model!AQ95-Scratch!AQ95)&lt;1,1,0))</f>
        <v>1</v>
      </c>
      <c r="AR165" s="99">
        <f>IF(Model!AR95="",0,IF(ABS(Model!AR95-Scratch!AR95)&lt;1,1,0))</f>
        <v>1</v>
      </c>
      <c r="AS165" s="99">
        <f>IF(Model!AS95="",0,IF(ABS(Model!AS95-Scratch!AS95)&lt;1,1,0))</f>
        <v>1</v>
      </c>
      <c r="AT165" s="99">
        <f>IF(Model!AT95="",0,IF(ABS(Model!AT95-Scratch!AT95)&lt;1,1,0))</f>
        <v>1</v>
      </c>
      <c r="AU165" s="99">
        <f>IF(Model!AU95="",0,IF(ABS(Model!AU95-Scratch!AU95)&lt;1,1,0))</f>
        <v>1</v>
      </c>
      <c r="AV165" s="99">
        <f>IF(Model!AV95="",0,IF(ABS(Model!AV95-Scratch!AV95)&lt;1,1,0))</f>
        <v>1</v>
      </c>
      <c r="AW165" s="99">
        <f>IF(Model!AW95="",0,IF(ABS(Model!AW95-Scratch!AW95)&lt;1,1,0))</f>
        <v>1</v>
      </c>
      <c r="AX165" s="99">
        <f>IF(Model!AX95="",0,IF(ABS(Model!AX95-Scratch!AX95)&lt;1,1,0))</f>
        <v>1</v>
      </c>
      <c r="AY165" s="99">
        <f>IF(Model!AY95="",0,IF(ABS(Model!AY95-Scratch!AY95)&lt;1,1,0))</f>
        <v>1</v>
      </c>
      <c r="AZ165" s="99">
        <f>IF(Model!AZ95="",0,IF(ABS(Model!AZ95-Scratch!AZ95)&lt;1,1,0))</f>
        <v>1</v>
      </c>
      <c r="BA165" s="99">
        <f>IF(Model!BA95="",0,IF(ABS(Model!BA95-Scratch!BA95)&lt;1,1,0))</f>
        <v>1</v>
      </c>
      <c r="BB165" s="99">
        <f>IF(Model!BB95="",0,IF(ABS(Model!BB95-Scratch!BB95)&lt;1,1,0))</f>
        <v>1</v>
      </c>
      <c r="BC165" s="99">
        <f>IF(Model!BC95="",0,IF(ABS(Model!BC95-Scratch!BC95)&lt;1,1,0))</f>
        <v>1</v>
      </c>
      <c r="BD165" s="99">
        <f>IF(Model!BD95="",0,IF(ABS(Model!BD95-Scratch!BD95)&lt;1,1,0))</f>
        <v>0</v>
      </c>
      <c r="BE165" s="99">
        <f>IF(Model!BE95="",0,IF(ABS(Model!BE95-Scratch!BE95)&lt;1,1,0))</f>
        <v>1</v>
      </c>
      <c r="BF165" s="129" t="s">
        <v>591</v>
      </c>
      <c r="BG165" s="129" t="s">
        <v>591</v>
      </c>
      <c r="BH165" s="99">
        <f>IF(Model!BH95="",0,IF(ABS(Model!BH95-Scratch!BH95)&lt;1,1,0))</f>
        <v>1</v>
      </c>
      <c r="BI165" s="99">
        <f>IF(Model!BI95="",0,IF(ABS(Model!BI95-Scratch!BI95)&lt;1,1,0))</f>
        <v>1</v>
      </c>
      <c r="BJ165" s="99">
        <f>IF(Model!BJ95="",0,IF(ABS(Model!BJ95-Scratch!BJ95)&lt;1,1,0))</f>
        <v>1</v>
      </c>
      <c r="BK165" s="99">
        <f>IF(Model!BK95="",0,IF(ABS(Model!BK95-Scratch!BK95)&lt;1,1,0))</f>
        <v>1</v>
      </c>
      <c r="BL165" s="99">
        <f>IF(Model!BL95="",0,IF(ABS(Model!BL95-Scratch!BL95)&lt;1,1,0))</f>
        <v>1</v>
      </c>
      <c r="BM165" s="99">
        <f>IF(Model!BM95="",0,IF(ABS(Model!BM95-Scratch!BM95)&lt;1,1,0))</f>
        <v>1</v>
      </c>
      <c r="BN165" s="99">
        <f>IF(Model!BN95="",0,IF(ABS(Model!BN95-Scratch!BN95)&lt;1,1,0))</f>
        <v>1</v>
      </c>
      <c r="BO165" s="99">
        <f>IF(Model!BO95="",0,IF(ABS(Model!BO95-Scratch!BO95)&lt;1,1,0))</f>
        <v>1</v>
      </c>
      <c r="BP165" s="99">
        <f>IF(Model!BP95="",0,IF(ABS(Model!BP95-Scratch!BP95)&lt;1,1,0))</f>
        <v>1</v>
      </c>
      <c r="BQ165" s="99">
        <f>IF(Model!BQ95="",0,IF(ABS(Model!BQ95-Scratch!BQ95)&lt;1,1,0))</f>
        <v>1</v>
      </c>
      <c r="BR165" s="99">
        <f>IF(Model!BR95="",0,IF(ABS(Model!BR95-Scratch!BR95)&lt;1,1,0))</f>
        <v>1</v>
      </c>
      <c r="BS165" s="99">
        <f>IF(Model!BS95="",0,IF(ABS(Model!BS95-Scratch!BS95)&lt;1,1,0))</f>
        <v>1</v>
      </c>
      <c r="BT165" s="99">
        <f>IF(Model!BT95="",0,IF(ABS(Model!BT95-Scratch!BT95)&lt;1,1,0))</f>
        <v>1</v>
      </c>
      <c r="BU165" s="99">
        <f>IF(Model!BU95="",0,IF(ABS(Model!BU95-Scratch!BU95)&lt;1,1,0))</f>
        <v>1</v>
      </c>
      <c r="BV165" s="99">
        <f>IF(Model!BV95="",0,IF(ABS(Model!BV95-Scratch!BV95)&lt;1,1,0))</f>
        <v>1</v>
      </c>
      <c r="BW165" s="99">
        <f>IF(Model!BW95="",0,IF(ABS(Model!BW95-Scratch!BW95)&lt;1,1,0))</f>
        <v>1</v>
      </c>
      <c r="BX165" s="99">
        <f>IF(Model!BX95="",0,IF(ABS(Model!BX95-Scratch!BX95)&lt;1,1,0))</f>
        <v>1</v>
      </c>
      <c r="BY165" s="99">
        <f>IF(Model!BY95="",0,IF(ABS(Model!BY95-Scratch!BY95)&lt;1,1,0))</f>
        <v>1</v>
      </c>
      <c r="BZ165" s="99">
        <f>IF(Model!BZ95="",0,IF(ABS(Model!BZ95-Scratch!BZ95)&lt;1,1,0))</f>
        <v>1</v>
      </c>
      <c r="CA165" s="99">
        <f>IF(Model!CA95="",0,IF(ABS(Model!CA95-Scratch!CA95)&lt;1,1,0))</f>
        <v>1</v>
      </c>
      <c r="CB165" s="99">
        <f>IF(Model!CB95="",0,IF(ABS(Model!CB95-Scratch!CB95)&lt;1,1,0))</f>
        <v>1</v>
      </c>
      <c r="CC165" s="99">
        <f>IF(Model!CC95="",0,IF(ABS(Model!CC95-Scratch!CC95)&lt;1,1,0))</f>
        <v>1</v>
      </c>
      <c r="CD165" s="99">
        <f>IF(Model!CD95="",0,IF(ABS(Model!CD95-Scratch!CD95)&lt;1,1,0))</f>
        <v>1</v>
      </c>
      <c r="CE165" s="99">
        <f>IF(Model!CE95="",0,IF(ABS(Model!CE95-Scratch!CE95)&lt;1,1,0))</f>
        <v>1</v>
      </c>
      <c r="CF165" s="99">
        <f>IF(Model!CF95="",0,IF(ABS(Model!CF95-Scratch!CF95)&lt;1,1,0))</f>
        <v>1</v>
      </c>
      <c r="CG165" s="129" t="s">
        <v>591</v>
      </c>
      <c r="CH165" s="129" t="s">
        <v>591</v>
      </c>
      <c r="CI165" s="99">
        <f>IF(Model!CI95="",0,IF(ABS(Model!CI95-Scratch!CI95)&lt;1,1,0))</f>
        <v>1</v>
      </c>
      <c r="CJ165" s="99">
        <f>IF(Model!CJ95="",0,IF(ABS(Model!CJ95-Scratch!CJ95)&lt;1,1,0))</f>
        <v>1</v>
      </c>
      <c r="CK165" s="99">
        <f>IF(Model!CK95="",0,IF(ABS(Model!CK95-Scratch!CK95)&lt;1,1,0))</f>
        <v>1</v>
      </c>
      <c r="CL165" s="99">
        <f>IF(Model!CL95="",0,IF(ABS(Model!CL95-Scratch!CL95)&lt;1,1,0))</f>
        <v>1</v>
      </c>
      <c r="CM165" s="99">
        <f>IF(Model!CM95="",0,IF(ABS(Model!CM95-Scratch!CM95)&lt;1,1,0))</f>
        <v>1</v>
      </c>
      <c r="CN165" s="99">
        <f>IF(Model!CN95="",0,IF(ABS(Model!CN95-Scratch!CN95)&lt;1,1,0))</f>
        <v>1</v>
      </c>
      <c r="CO165" s="99">
        <f>IF(Model!CO95="",0,IF(ABS(Model!CO95-Scratch!CO95)&lt;1,1,0))</f>
        <v>1</v>
      </c>
      <c r="CP165" s="99">
        <f>IF(Model!CP95="",0,IF(ABS(Model!CP95-Scratch!CP95)&lt;1,1,0))</f>
        <v>1</v>
      </c>
      <c r="CQ165" s="99">
        <f>IF(Model!CQ95="",0,IF(ABS(Model!CQ95-Scratch!CQ95)&lt;1,1,0))</f>
        <v>1</v>
      </c>
      <c r="CR165" s="99">
        <f>IF(Model!CR95="",0,IF(ABS(Model!CR95-Scratch!CR95)&lt;1,1,0))</f>
        <v>1</v>
      </c>
      <c r="CS165" s="99">
        <f>IF(Model!CS95="",0,IF(ABS(Model!CS95-Scratch!CS95)&lt;1,1,0))</f>
        <v>1</v>
      </c>
      <c r="CT165" s="99">
        <f>IF(Model!CT95="",0,IF(ABS(Model!CT95-Scratch!CT95)&lt;1,1,0))</f>
        <v>1</v>
      </c>
      <c r="CU165" s="99">
        <f>IF(Model!CU95="",0,IF(ABS(Model!CU95-Scratch!CU95)&lt;1,1,0))</f>
        <v>1</v>
      </c>
      <c r="CV165" s="99">
        <f>IF(Model!CV95="",0,IF(ABS(Model!CV95-Scratch!CV95)&lt;1,1,0))</f>
        <v>1</v>
      </c>
      <c r="CW165" s="99">
        <f>IF(Model!CW95="",0,IF(ABS(Model!CW95-Scratch!CW95)&lt;1,1,0))</f>
        <v>1</v>
      </c>
      <c r="CX165" s="99">
        <f>IF(Model!CX95="",0,IF(ABS(Model!CX95-Scratch!CX95)&lt;1,1,0))</f>
        <v>1</v>
      </c>
      <c r="CY165" s="99">
        <f>IF(Model!CY95="",0,IF(ABS(Model!CY95-Scratch!CY95)&lt;1,1,0))</f>
        <v>1</v>
      </c>
      <c r="CZ165" s="99">
        <f>IF(Model!CZ95="",0,IF(ABS(Model!CZ95-Scratch!CZ95)&lt;1,1,0))</f>
        <v>1</v>
      </c>
      <c r="DA165" s="99">
        <f>IF(Model!DA95="",0,IF(ABS(Model!DA95-Scratch!DA95)&lt;1,1,0))</f>
        <v>1</v>
      </c>
      <c r="DB165" s="99">
        <f>IF(Model!DB95="",0,IF(ABS(Model!DB95-Scratch!DB95)&lt;1,1,0))</f>
        <v>1</v>
      </c>
      <c r="DC165" s="99">
        <f>IF(Model!DC95="",0,IF(ABS(Model!DC95-Scratch!DC95)&lt;1,1,0))</f>
        <v>1</v>
      </c>
      <c r="DD165" s="99">
        <f>IF(Model!DD95="",0,IF(ABS(Model!DD95-Scratch!DD95)&lt;1,1,0))</f>
        <v>1</v>
      </c>
      <c r="DE165" s="99">
        <f>IF(Model!DE95="",0,IF(ABS(Model!DE95-Scratch!DE95)&lt;1,1,0))</f>
        <v>1</v>
      </c>
      <c r="DF165" s="99">
        <f>IF(Model!DF95="",0,IF(ABS(Model!DF95-Scratch!DF95)&lt;1,1,0))</f>
        <v>1</v>
      </c>
      <c r="DG165" s="99">
        <f>IF(Model!DG95="",0,IF(ABS(Model!DG95-Scratch!DG95)&lt;1,1,0))</f>
        <v>1</v>
      </c>
      <c r="DH165" s="129" t="s">
        <v>591</v>
      </c>
      <c r="DI165" s="129" t="s">
        <v>591</v>
      </c>
      <c r="DJ165" s="99">
        <f>IF(Model!DJ95="",0,IF(ABS(Model!DJ95-Scratch!DJ95)&lt;1,1,0))</f>
        <v>1</v>
      </c>
      <c r="DK165" s="99">
        <f>IF(Model!DK95="",0,IF(ABS(Model!DK95-Scratch!DK95)&lt;1,1,0))</f>
        <v>1</v>
      </c>
      <c r="DL165" s="99">
        <f>IF(Model!DL95="",0,IF(ABS(Model!DL95-Scratch!DL95)&lt;1,1,0))</f>
        <v>1</v>
      </c>
      <c r="DM165" s="99">
        <f>IF(Model!DM95="",0,IF(ABS(Model!DM95-Scratch!DM95)&lt;1,1,0))</f>
        <v>1</v>
      </c>
      <c r="DN165" s="99">
        <f>IF(Model!DN95="",0,IF(ABS(Model!DN95-Scratch!DN95)&lt;1,1,0))</f>
        <v>1</v>
      </c>
      <c r="DO165" s="99">
        <f>IF(Model!DO95="",0,IF(ABS(Model!DO95-Scratch!DO95)&lt;1,1,0))</f>
        <v>1</v>
      </c>
      <c r="DP165" s="99">
        <f>IF(Model!DP95="",0,IF(ABS(Model!DP95-Scratch!DP95)&lt;1,1,0))</f>
        <v>1</v>
      </c>
      <c r="DQ165" s="99">
        <f>IF(Model!DQ95="",0,IF(ABS(Model!DQ95-Scratch!DQ95)&lt;1,1,0))</f>
        <v>1</v>
      </c>
      <c r="DR165" s="99">
        <f>IF(Model!DR95="",0,IF(ABS(Model!DR95-Scratch!DR95)&lt;1,1,0))</f>
        <v>1</v>
      </c>
      <c r="DS165" s="99">
        <f>IF(Model!DS95="",0,IF(ABS(Model!DS95-Scratch!DS95)&lt;1,1,0))</f>
        <v>1</v>
      </c>
      <c r="DT165" s="99">
        <f>IF(Model!DT95="",0,IF(ABS(Model!DT95-Scratch!DT95)&lt;1,1,0))</f>
        <v>1</v>
      </c>
      <c r="DU165" s="99">
        <f>IF(Model!DU95="",0,IF(ABS(Model!DU95-Scratch!DU95)&lt;1,1,0))</f>
        <v>1</v>
      </c>
      <c r="DV165" s="99">
        <f>IF(Model!DV95="",0,IF(ABS(Model!DV95-Scratch!DV95)&lt;1,1,0))</f>
        <v>1</v>
      </c>
      <c r="DW165" s="99">
        <f>IF(Model!DW95="",0,IF(ABS(Model!DW95-Scratch!DW95)&lt;1,1,0))</f>
        <v>1</v>
      </c>
      <c r="DX165" s="99">
        <f>IF(Model!DX95="",0,IF(ABS(Model!DX95-Scratch!DX95)&lt;1,1,0))</f>
        <v>1</v>
      </c>
      <c r="DY165" s="99">
        <f>IF(Model!DY95="",0,IF(ABS(Model!DY95-Scratch!DY95)&lt;1,1,0))</f>
        <v>1</v>
      </c>
      <c r="DZ165" s="99">
        <f>IF(Model!DZ95="",0,IF(ABS(Model!DZ95-Scratch!DZ95)&lt;1,1,0))</f>
        <v>1</v>
      </c>
      <c r="EA165" s="99">
        <f>IF(Model!EA95="",0,IF(ABS(Model!EA95-Scratch!EA95)&lt;1,1,0))</f>
        <v>1</v>
      </c>
      <c r="EB165" s="99">
        <f>IF(Model!EB95="",0,IF(ABS(Model!EB95-Scratch!EB95)&lt;1,1,0))</f>
        <v>1</v>
      </c>
      <c r="EC165" s="99">
        <f>IF(Model!EC95="",0,IF(ABS(Model!EC95-Scratch!EC95)&lt;1,1,0))</f>
        <v>1</v>
      </c>
      <c r="ED165" s="99">
        <f>IF(Model!ED95="",0,IF(ABS(Model!ED95-Scratch!ED95)&lt;1,1,0))</f>
        <v>1</v>
      </c>
      <c r="EE165" s="99">
        <f>IF(Model!EE95="",0,IF(ABS(Model!EE95-Scratch!EE95)&lt;1,1,0))</f>
        <v>1</v>
      </c>
      <c r="EF165" s="99">
        <f>IF(Model!EF95="",0,IF(ABS(Model!EF95-Scratch!EF95)&lt;1,1,0))</f>
        <v>1</v>
      </c>
      <c r="EG165" s="99">
        <f>IF(Model!EG95="",0,IF(ABS(Model!EG95-Scratch!EG95)&lt;1,1,0))</f>
        <v>1</v>
      </c>
      <c r="EH165" s="99">
        <f>IF(Model!EH95="",0,IF(ABS(Model!EH95-Scratch!EH95)&lt;1,1,0))</f>
        <v>1</v>
      </c>
      <c r="EI165" s="129" t="s">
        <v>591</v>
      </c>
      <c r="EJ165" s="129" t="s">
        <v>591</v>
      </c>
      <c r="EK165" s="99"/>
      <c r="EL165" s="99"/>
      <c r="EM165" s="99"/>
      <c r="EN165" s="99"/>
      <c r="EO165" s="99"/>
      <c r="EP165" s="99"/>
      <c r="EQ165" s="99"/>
      <c r="ER165" s="99"/>
      <c r="ES165" s="99"/>
      <c r="ET165" s="99"/>
      <c r="EU165" s="99"/>
      <c r="EV165" s="99"/>
      <c r="EW165" s="99"/>
      <c r="EX165" s="99"/>
      <c r="EY165" s="99"/>
      <c r="EZ165" s="99"/>
      <c r="FA165" s="99"/>
      <c r="FB165" s="99"/>
      <c r="FC165" s="99"/>
      <c r="FD165" s="99"/>
      <c r="FE165" s="99"/>
      <c r="FF165" s="99"/>
      <c r="FG165" s="99"/>
      <c r="FH165" s="99"/>
      <c r="FI165" s="99"/>
    </row>
    <row r="166" spans="2:165">
      <c r="B166" s="99">
        <f>IF(Model!B96="",0,IF(ABS(Model!B96-Scratch!B96)&lt;1,1,0))</f>
        <v>1</v>
      </c>
      <c r="C166" s="99">
        <f ca="1">IF(Model!C96="",0,IF(ABS(Model!C96-Scratch!C96)&lt;1,1,0))</f>
        <v>1</v>
      </c>
      <c r="D166" s="129" t="s">
        <v>591</v>
      </c>
      <c r="E166" s="99">
        <f>IF(Model!E96="",0,IF(ABS(Model!E96-Scratch!E96)&lt;1,1,0))</f>
        <v>1</v>
      </c>
      <c r="F166" s="99">
        <f>IF(Model!F96="",0,IF(ABS(Model!F96-Scratch!F96)&lt;1,1,0))</f>
        <v>1</v>
      </c>
      <c r="G166" s="99">
        <f>IF(Model!G96="",0,IF(ABS(Model!G96-Scratch!G96)&lt;1,1,0))</f>
        <v>1</v>
      </c>
      <c r="H166" s="99">
        <f>IF(Model!H96="",0,IF(ABS(Model!H96-Scratch!H96)&lt;1,1,0))</f>
        <v>1</v>
      </c>
      <c r="I166" s="99">
        <f>IF(Model!I96=Scratch!I96,1,0)</f>
        <v>1</v>
      </c>
      <c r="J166" s="129" t="s">
        <v>591</v>
      </c>
      <c r="K166" s="99">
        <f>IF(Model!K96="",0,IF(ABS(Model!K96-Scratch!K96)&lt;1,1,0))</f>
        <v>1</v>
      </c>
      <c r="L166" s="99">
        <f>IF(Model!L96=Scratch!L96,1,0)</f>
        <v>1</v>
      </c>
      <c r="M166" s="99">
        <f>IFERROR(IF(Model!M96=Scratch!M96,1,0),0)</f>
        <v>1</v>
      </c>
      <c r="N166" s="99">
        <f>IFERROR(IF(Model!N96=Scratch!N96,1,0),0)</f>
        <v>1</v>
      </c>
      <c r="O166" s="99">
        <f>IFERROR(IF(Model!O96=Scratch!O96,1,0),0)</f>
        <v>1</v>
      </c>
      <c r="P166" s="99">
        <f>IFERROR(IF(Model!P96=Scratch!P96,1,0),0)</f>
        <v>1</v>
      </c>
      <c r="Q166" s="129" t="s">
        <v>591</v>
      </c>
      <c r="R166" s="99">
        <f>IF(Model!R96="",0,IF(ABS(Model!R96-Scratch!R96)&lt;1,1,0))</f>
        <v>1</v>
      </c>
      <c r="S166" s="99">
        <f>IF(Model!S96="",0,IF(ABS(Model!S96-Scratch!S96)&lt;1,1,0))</f>
        <v>1</v>
      </c>
      <c r="T166" s="99">
        <f>IF(Model!T96="",0,IF(ABS(Model!T96-Scratch!T96)&lt;1,1,0))</f>
        <v>1</v>
      </c>
      <c r="U166" s="99">
        <f>IF(Model!U96="",0,IF(ABS(Model!U96-Scratch!U96)&lt;1,1,0))</f>
        <v>1</v>
      </c>
      <c r="V166" s="99">
        <f>IF(Model!V96="",0,IF(ABS(Model!V96-Scratch!V96)&lt;1,1,0))</f>
        <v>1</v>
      </c>
      <c r="W166" s="129" t="s">
        <v>591</v>
      </c>
      <c r="X166" s="99">
        <f>IF(Model!X96="",0,IF(ABS(Model!X96-Scratch!X96)&lt;1,1,0))</f>
        <v>1</v>
      </c>
      <c r="Y166" s="99">
        <f>IF(Model!Y96="",0,IF(ABS(Model!Y96-Scratch!Y96)&lt;1,1,0))</f>
        <v>1</v>
      </c>
      <c r="Z166" s="99">
        <f>IF(Model!Z96="",0,IF(ABS(Model!Z96-Scratch!Z96)&lt;1,1,0))</f>
        <v>1</v>
      </c>
      <c r="AA166" s="99">
        <f>IF(Model!AA96="",0,IF(ABS(Model!AA96-Scratch!AA96)&lt;1,1,0))</f>
        <v>1</v>
      </c>
      <c r="AB166" s="99">
        <f>IF(Model!AB96="",0,IF(ABS(Model!AB96-Scratch!AB96)&lt;1,1,0))</f>
        <v>1</v>
      </c>
      <c r="AC166" s="129" t="s">
        <v>591</v>
      </c>
      <c r="AD166" s="129" t="s">
        <v>591</v>
      </c>
      <c r="AE166" s="99">
        <f>IF(Model!AE96="",0,IF(ABS(Model!AE96-Scratch!AE96)&lt;1,1,0))</f>
        <v>1</v>
      </c>
      <c r="AF166" s="99">
        <f>IF(Model!AF96="",0,IF(ABS(Model!AF96-Scratch!AF96)&lt;1,1,0))</f>
        <v>1</v>
      </c>
      <c r="AG166" s="99">
        <f>IF(Model!AG96="",0,IF(ABS(Model!AG96-Scratch!AG96)&lt;1,1,0))</f>
        <v>1</v>
      </c>
      <c r="AH166" s="99">
        <f>IF(Model!AH96="",0,IF(ABS(Model!AH96-Scratch!AH96)&lt;1,1,0))</f>
        <v>1</v>
      </c>
      <c r="AI166" s="99">
        <f>IF(Model!AI96="",0,IF(ABS(Model!AI96-Scratch!AI96)&lt;1,1,0))</f>
        <v>1</v>
      </c>
      <c r="AJ166" s="99">
        <f>IF(Model!AJ96="",0,IF(ABS(Model!AJ96-Scratch!AJ96)&lt;1,1,0))</f>
        <v>1</v>
      </c>
      <c r="AK166" s="99">
        <f>IF(Model!AK96="",0,IF(ABS(Model!AK96-Scratch!AK96)&lt;1,1,0))</f>
        <v>1</v>
      </c>
      <c r="AL166" s="99">
        <f>IF(Model!AL96="",0,IF(ABS(Model!AL96-Scratch!AL96)&lt;1,1,0))</f>
        <v>1</v>
      </c>
      <c r="AM166" s="99">
        <f>IF(Model!AM96="",0,IF(ABS(Model!AM96-Scratch!AM96)&lt;1,1,0))</f>
        <v>1</v>
      </c>
      <c r="AN166" s="99">
        <f>IF(Model!AN96="",0,IF(ABS(Model!AN96-Scratch!AN96)&lt;1,1,0))</f>
        <v>1</v>
      </c>
      <c r="AO166" s="99">
        <f>IF(Model!AO96="",0,IF(ABS(Model!AO96-Scratch!AO96)&lt;1,1,0))</f>
        <v>1</v>
      </c>
      <c r="AP166" s="99">
        <f>IF(Model!AP96="",0,IF(ABS(Model!AP96-Scratch!AP96)&lt;1,1,0))</f>
        <v>1</v>
      </c>
      <c r="AQ166" s="99">
        <f>IF(Model!AQ96="",0,IF(ABS(Model!AQ96-Scratch!AQ96)&lt;1,1,0))</f>
        <v>1</v>
      </c>
      <c r="AR166" s="99">
        <f>IF(Model!AR96="",0,IF(ABS(Model!AR96-Scratch!AR96)&lt;1,1,0))</f>
        <v>1</v>
      </c>
      <c r="AS166" s="99">
        <f>IF(Model!AS96="",0,IF(ABS(Model!AS96-Scratch!AS96)&lt;1,1,0))</f>
        <v>1</v>
      </c>
      <c r="AT166" s="99">
        <f>IF(Model!AT96="",0,IF(ABS(Model!AT96-Scratch!AT96)&lt;1,1,0))</f>
        <v>1</v>
      </c>
      <c r="AU166" s="99">
        <f>IF(Model!AU96="",0,IF(ABS(Model!AU96-Scratch!AU96)&lt;1,1,0))</f>
        <v>1</v>
      </c>
      <c r="AV166" s="99">
        <f>IF(Model!AV96="",0,IF(ABS(Model!AV96-Scratch!AV96)&lt;1,1,0))</f>
        <v>1</v>
      </c>
      <c r="AW166" s="99">
        <f>IF(Model!AW96="",0,IF(ABS(Model!AW96-Scratch!AW96)&lt;1,1,0))</f>
        <v>1</v>
      </c>
      <c r="AX166" s="99">
        <f>IF(Model!AX96="",0,IF(ABS(Model!AX96-Scratch!AX96)&lt;1,1,0))</f>
        <v>1</v>
      </c>
      <c r="AY166" s="99">
        <f>IF(Model!AY96="",0,IF(ABS(Model!AY96-Scratch!AY96)&lt;1,1,0))</f>
        <v>1</v>
      </c>
      <c r="AZ166" s="99">
        <f>IF(Model!AZ96="",0,IF(ABS(Model!AZ96-Scratch!AZ96)&lt;1,1,0))</f>
        <v>1</v>
      </c>
      <c r="BA166" s="99">
        <f>IF(Model!BA96="",0,IF(ABS(Model!BA96-Scratch!BA96)&lt;1,1,0))</f>
        <v>1</v>
      </c>
      <c r="BB166" s="99">
        <f>IF(Model!BB96="",0,IF(ABS(Model!BB96-Scratch!BB96)&lt;1,1,0))</f>
        <v>1</v>
      </c>
      <c r="BC166" s="99">
        <f>IF(Model!BC96="",0,IF(ABS(Model!BC96-Scratch!BC96)&lt;1,1,0))</f>
        <v>1</v>
      </c>
      <c r="BD166" s="99">
        <f>IF(Model!BD96="",0,IF(ABS(Model!BD96-Scratch!BD96)&lt;1,1,0))</f>
        <v>0</v>
      </c>
      <c r="BE166" s="99">
        <f>IF(Model!BE96="",0,IF(ABS(Model!BE96-Scratch!BE96)&lt;1,1,0))</f>
        <v>1</v>
      </c>
      <c r="BF166" s="129" t="s">
        <v>591</v>
      </c>
      <c r="BG166" s="129" t="s">
        <v>591</v>
      </c>
      <c r="BH166" s="99">
        <f>IF(Model!BH96="",0,IF(ABS(Model!BH96-Scratch!BH96)&lt;1,1,0))</f>
        <v>1</v>
      </c>
      <c r="BI166" s="99">
        <f>IF(Model!BI96="",0,IF(ABS(Model!BI96-Scratch!BI96)&lt;1,1,0))</f>
        <v>1</v>
      </c>
      <c r="BJ166" s="99">
        <f>IF(Model!BJ96="",0,IF(ABS(Model!BJ96-Scratch!BJ96)&lt;1,1,0))</f>
        <v>1</v>
      </c>
      <c r="BK166" s="99">
        <f>IF(Model!BK96="",0,IF(ABS(Model!BK96-Scratch!BK96)&lt;1,1,0))</f>
        <v>1</v>
      </c>
      <c r="BL166" s="99">
        <f>IF(Model!BL96="",0,IF(ABS(Model!BL96-Scratch!BL96)&lt;1,1,0))</f>
        <v>1</v>
      </c>
      <c r="BM166" s="99">
        <f>IF(Model!BM96="",0,IF(ABS(Model!BM96-Scratch!BM96)&lt;1,1,0))</f>
        <v>1</v>
      </c>
      <c r="BN166" s="99">
        <f>IF(Model!BN96="",0,IF(ABS(Model!BN96-Scratch!BN96)&lt;1,1,0))</f>
        <v>1</v>
      </c>
      <c r="BO166" s="99">
        <f>IF(Model!BO96="",0,IF(ABS(Model!BO96-Scratch!BO96)&lt;1,1,0))</f>
        <v>1</v>
      </c>
      <c r="BP166" s="99">
        <f>IF(Model!BP96="",0,IF(ABS(Model!BP96-Scratch!BP96)&lt;1,1,0))</f>
        <v>1</v>
      </c>
      <c r="BQ166" s="99">
        <f>IF(Model!BQ96="",0,IF(ABS(Model!BQ96-Scratch!BQ96)&lt;1,1,0))</f>
        <v>1</v>
      </c>
      <c r="BR166" s="99">
        <f>IF(Model!BR96="",0,IF(ABS(Model!BR96-Scratch!BR96)&lt;1,1,0))</f>
        <v>1</v>
      </c>
      <c r="BS166" s="99">
        <f>IF(Model!BS96="",0,IF(ABS(Model!BS96-Scratch!BS96)&lt;1,1,0))</f>
        <v>1</v>
      </c>
      <c r="BT166" s="99">
        <f>IF(Model!BT96="",0,IF(ABS(Model!BT96-Scratch!BT96)&lt;1,1,0))</f>
        <v>1</v>
      </c>
      <c r="BU166" s="99">
        <f>IF(Model!BU96="",0,IF(ABS(Model!BU96-Scratch!BU96)&lt;1,1,0))</f>
        <v>1</v>
      </c>
      <c r="BV166" s="99">
        <f>IF(Model!BV96="",0,IF(ABS(Model!BV96-Scratch!BV96)&lt;1,1,0))</f>
        <v>1</v>
      </c>
      <c r="BW166" s="99">
        <f>IF(Model!BW96="",0,IF(ABS(Model!BW96-Scratch!BW96)&lt;1,1,0))</f>
        <v>1</v>
      </c>
      <c r="BX166" s="99">
        <f>IF(Model!BX96="",0,IF(ABS(Model!BX96-Scratch!BX96)&lt;1,1,0))</f>
        <v>1</v>
      </c>
      <c r="BY166" s="99">
        <f>IF(Model!BY96="",0,IF(ABS(Model!BY96-Scratch!BY96)&lt;1,1,0))</f>
        <v>1</v>
      </c>
      <c r="BZ166" s="99">
        <f>IF(Model!BZ96="",0,IF(ABS(Model!BZ96-Scratch!BZ96)&lt;1,1,0))</f>
        <v>1</v>
      </c>
      <c r="CA166" s="99">
        <f>IF(Model!CA96="",0,IF(ABS(Model!CA96-Scratch!CA96)&lt;1,1,0))</f>
        <v>1</v>
      </c>
      <c r="CB166" s="99">
        <f>IF(Model!CB96="",0,IF(ABS(Model!CB96-Scratch!CB96)&lt;1,1,0))</f>
        <v>1</v>
      </c>
      <c r="CC166" s="99">
        <f>IF(Model!CC96="",0,IF(ABS(Model!CC96-Scratch!CC96)&lt;1,1,0))</f>
        <v>1</v>
      </c>
      <c r="CD166" s="99">
        <f>IF(Model!CD96="",0,IF(ABS(Model!CD96-Scratch!CD96)&lt;1,1,0))</f>
        <v>1</v>
      </c>
      <c r="CE166" s="99">
        <f>IF(Model!CE96="",0,IF(ABS(Model!CE96-Scratch!CE96)&lt;1,1,0))</f>
        <v>1</v>
      </c>
      <c r="CF166" s="99">
        <f>IF(Model!CF96="",0,IF(ABS(Model!CF96-Scratch!CF96)&lt;1,1,0))</f>
        <v>1</v>
      </c>
      <c r="CG166" s="129" t="s">
        <v>591</v>
      </c>
      <c r="CH166" s="129" t="s">
        <v>591</v>
      </c>
      <c r="CI166" s="99">
        <f>IF(Model!CI96="",0,IF(ABS(Model!CI96-Scratch!CI96)&lt;1,1,0))</f>
        <v>1</v>
      </c>
      <c r="CJ166" s="99">
        <f>IF(Model!CJ96="",0,IF(ABS(Model!CJ96-Scratch!CJ96)&lt;1,1,0))</f>
        <v>1</v>
      </c>
      <c r="CK166" s="99">
        <f>IF(Model!CK96="",0,IF(ABS(Model!CK96-Scratch!CK96)&lt;1,1,0))</f>
        <v>1</v>
      </c>
      <c r="CL166" s="99">
        <f>IF(Model!CL96="",0,IF(ABS(Model!CL96-Scratch!CL96)&lt;1,1,0))</f>
        <v>1</v>
      </c>
      <c r="CM166" s="99">
        <f>IF(Model!CM96="",0,IF(ABS(Model!CM96-Scratch!CM96)&lt;1,1,0))</f>
        <v>1</v>
      </c>
      <c r="CN166" s="99">
        <f>IF(Model!CN96="",0,IF(ABS(Model!CN96-Scratch!CN96)&lt;1,1,0))</f>
        <v>1</v>
      </c>
      <c r="CO166" s="99">
        <f>IF(Model!CO96="",0,IF(ABS(Model!CO96-Scratch!CO96)&lt;1,1,0))</f>
        <v>1</v>
      </c>
      <c r="CP166" s="99">
        <f>IF(Model!CP96="",0,IF(ABS(Model!CP96-Scratch!CP96)&lt;1,1,0))</f>
        <v>1</v>
      </c>
      <c r="CQ166" s="99">
        <f>IF(Model!CQ96="",0,IF(ABS(Model!CQ96-Scratch!CQ96)&lt;1,1,0))</f>
        <v>1</v>
      </c>
      <c r="CR166" s="99">
        <f>IF(Model!CR96="",0,IF(ABS(Model!CR96-Scratch!CR96)&lt;1,1,0))</f>
        <v>1</v>
      </c>
      <c r="CS166" s="99">
        <f>IF(Model!CS96="",0,IF(ABS(Model!CS96-Scratch!CS96)&lt;1,1,0))</f>
        <v>1</v>
      </c>
      <c r="CT166" s="99">
        <f>IF(Model!CT96="",0,IF(ABS(Model!CT96-Scratch!CT96)&lt;1,1,0))</f>
        <v>1</v>
      </c>
      <c r="CU166" s="99">
        <f>IF(Model!CU96="",0,IF(ABS(Model!CU96-Scratch!CU96)&lt;1,1,0))</f>
        <v>1</v>
      </c>
      <c r="CV166" s="99">
        <f>IF(Model!CV96="",0,IF(ABS(Model!CV96-Scratch!CV96)&lt;1,1,0))</f>
        <v>1</v>
      </c>
      <c r="CW166" s="99">
        <f>IF(Model!CW96="",0,IF(ABS(Model!CW96-Scratch!CW96)&lt;1,1,0))</f>
        <v>1</v>
      </c>
      <c r="CX166" s="99">
        <f>IF(Model!CX96="",0,IF(ABS(Model!CX96-Scratch!CX96)&lt;1,1,0))</f>
        <v>1</v>
      </c>
      <c r="CY166" s="99">
        <f>IF(Model!CY96="",0,IF(ABS(Model!CY96-Scratch!CY96)&lt;1,1,0))</f>
        <v>1</v>
      </c>
      <c r="CZ166" s="99">
        <f>IF(Model!CZ96="",0,IF(ABS(Model!CZ96-Scratch!CZ96)&lt;1,1,0))</f>
        <v>1</v>
      </c>
      <c r="DA166" s="99">
        <f>IF(Model!DA96="",0,IF(ABS(Model!DA96-Scratch!DA96)&lt;1,1,0))</f>
        <v>1</v>
      </c>
      <c r="DB166" s="99">
        <f>IF(Model!DB96="",0,IF(ABS(Model!DB96-Scratch!DB96)&lt;1,1,0))</f>
        <v>1</v>
      </c>
      <c r="DC166" s="99">
        <f>IF(Model!DC96="",0,IF(ABS(Model!DC96-Scratch!DC96)&lt;1,1,0))</f>
        <v>1</v>
      </c>
      <c r="DD166" s="99">
        <f>IF(Model!DD96="",0,IF(ABS(Model!DD96-Scratch!DD96)&lt;1,1,0))</f>
        <v>1</v>
      </c>
      <c r="DE166" s="99">
        <f>IF(Model!DE96="",0,IF(ABS(Model!DE96-Scratch!DE96)&lt;1,1,0))</f>
        <v>1</v>
      </c>
      <c r="DF166" s="99">
        <f>IF(Model!DF96="",0,IF(ABS(Model!DF96-Scratch!DF96)&lt;1,1,0))</f>
        <v>1</v>
      </c>
      <c r="DG166" s="99">
        <f>IF(Model!DG96="",0,IF(ABS(Model!DG96-Scratch!DG96)&lt;1,1,0))</f>
        <v>1</v>
      </c>
      <c r="DH166" s="129" t="s">
        <v>591</v>
      </c>
      <c r="DI166" s="129" t="s">
        <v>591</v>
      </c>
      <c r="DJ166" s="99">
        <f>IF(Model!DJ96="",0,IF(ABS(Model!DJ96-Scratch!DJ96)&lt;1,1,0))</f>
        <v>1</v>
      </c>
      <c r="DK166" s="99">
        <f>IF(Model!DK96="",0,IF(ABS(Model!DK96-Scratch!DK96)&lt;1,1,0))</f>
        <v>1</v>
      </c>
      <c r="DL166" s="99">
        <f>IF(Model!DL96="",0,IF(ABS(Model!DL96-Scratch!DL96)&lt;1,1,0))</f>
        <v>1</v>
      </c>
      <c r="DM166" s="99">
        <f>IF(Model!DM96="",0,IF(ABS(Model!DM96-Scratch!DM96)&lt;1,1,0))</f>
        <v>1</v>
      </c>
      <c r="DN166" s="99">
        <f>IF(Model!DN96="",0,IF(ABS(Model!DN96-Scratch!DN96)&lt;1,1,0))</f>
        <v>1</v>
      </c>
      <c r="DO166" s="99">
        <f>IF(Model!DO96="",0,IF(ABS(Model!DO96-Scratch!DO96)&lt;1,1,0))</f>
        <v>1</v>
      </c>
      <c r="DP166" s="99">
        <f>IF(Model!DP96="",0,IF(ABS(Model!DP96-Scratch!DP96)&lt;1,1,0))</f>
        <v>1</v>
      </c>
      <c r="DQ166" s="99">
        <f>IF(Model!DQ96="",0,IF(ABS(Model!DQ96-Scratch!DQ96)&lt;1,1,0))</f>
        <v>1</v>
      </c>
      <c r="DR166" s="99">
        <f>IF(Model!DR96="",0,IF(ABS(Model!DR96-Scratch!DR96)&lt;1,1,0))</f>
        <v>1</v>
      </c>
      <c r="DS166" s="99">
        <f>IF(Model!DS96="",0,IF(ABS(Model!DS96-Scratch!DS96)&lt;1,1,0))</f>
        <v>1</v>
      </c>
      <c r="DT166" s="99">
        <f>IF(Model!DT96="",0,IF(ABS(Model!DT96-Scratch!DT96)&lt;1,1,0))</f>
        <v>1</v>
      </c>
      <c r="DU166" s="99">
        <f>IF(Model!DU96="",0,IF(ABS(Model!DU96-Scratch!DU96)&lt;1,1,0))</f>
        <v>1</v>
      </c>
      <c r="DV166" s="99">
        <f>IF(Model!DV96="",0,IF(ABS(Model!DV96-Scratch!DV96)&lt;1,1,0))</f>
        <v>1</v>
      </c>
      <c r="DW166" s="99">
        <f>IF(Model!DW96="",0,IF(ABS(Model!DW96-Scratch!DW96)&lt;1,1,0))</f>
        <v>1</v>
      </c>
      <c r="DX166" s="99">
        <f>IF(Model!DX96="",0,IF(ABS(Model!DX96-Scratch!DX96)&lt;1,1,0))</f>
        <v>1</v>
      </c>
      <c r="DY166" s="99">
        <f>IF(Model!DY96="",0,IF(ABS(Model!DY96-Scratch!DY96)&lt;1,1,0))</f>
        <v>1</v>
      </c>
      <c r="DZ166" s="99">
        <f>IF(Model!DZ96="",0,IF(ABS(Model!DZ96-Scratch!DZ96)&lt;1,1,0))</f>
        <v>1</v>
      </c>
      <c r="EA166" s="99">
        <f>IF(Model!EA96="",0,IF(ABS(Model!EA96-Scratch!EA96)&lt;1,1,0))</f>
        <v>1</v>
      </c>
      <c r="EB166" s="99">
        <f>IF(Model!EB96="",0,IF(ABS(Model!EB96-Scratch!EB96)&lt;1,1,0))</f>
        <v>1</v>
      </c>
      <c r="EC166" s="99">
        <f>IF(Model!EC96="",0,IF(ABS(Model!EC96-Scratch!EC96)&lt;1,1,0))</f>
        <v>1</v>
      </c>
      <c r="ED166" s="99">
        <f>IF(Model!ED96="",0,IF(ABS(Model!ED96-Scratch!ED96)&lt;1,1,0))</f>
        <v>1</v>
      </c>
      <c r="EE166" s="99">
        <f>IF(Model!EE96="",0,IF(ABS(Model!EE96-Scratch!EE96)&lt;1,1,0))</f>
        <v>1</v>
      </c>
      <c r="EF166" s="99">
        <f>IF(Model!EF96="",0,IF(ABS(Model!EF96-Scratch!EF96)&lt;1,1,0))</f>
        <v>1</v>
      </c>
      <c r="EG166" s="99">
        <f>IF(Model!EG96="",0,IF(ABS(Model!EG96-Scratch!EG96)&lt;1,1,0))</f>
        <v>1</v>
      </c>
      <c r="EH166" s="99">
        <f>IF(Model!EH96="",0,IF(ABS(Model!EH96-Scratch!EH96)&lt;1,1,0))</f>
        <v>1</v>
      </c>
      <c r="EI166" s="129" t="s">
        <v>591</v>
      </c>
      <c r="EJ166" s="129" t="s">
        <v>591</v>
      </c>
      <c r="EK166" s="99"/>
      <c r="EL166" s="99"/>
      <c r="EM166" s="99"/>
      <c r="EN166" s="99"/>
      <c r="EO166" s="99"/>
      <c r="EP166" s="99"/>
      <c r="EQ166" s="99"/>
      <c r="ER166" s="99"/>
      <c r="ES166" s="99"/>
      <c r="ET166" s="99"/>
      <c r="EU166" s="99"/>
      <c r="EV166" s="99"/>
      <c r="EW166" s="99"/>
      <c r="EX166" s="99"/>
      <c r="EY166" s="99"/>
      <c r="EZ166" s="99"/>
      <c r="FA166" s="99"/>
      <c r="FB166" s="99"/>
      <c r="FC166" s="99"/>
      <c r="FD166" s="99"/>
      <c r="FE166" s="99"/>
      <c r="FF166" s="99"/>
      <c r="FG166" s="99"/>
      <c r="FH166" s="99"/>
      <c r="FI166" s="99"/>
    </row>
    <row r="167" spans="2:165">
      <c r="B167" s="99">
        <f>IF(Model!B97="",0,IF(ABS(Model!B97-Scratch!B97)&lt;1,1,0))</f>
        <v>1</v>
      </c>
      <c r="C167" s="99">
        <f ca="1">IF(Model!C97="",0,IF(ABS(Model!C97-Scratch!C97)&lt;1,1,0))</f>
        <v>1</v>
      </c>
      <c r="D167" s="129" t="s">
        <v>591</v>
      </c>
      <c r="E167" s="99">
        <f>IF(Model!E97="",0,IF(ABS(Model!E97-Scratch!E97)&lt;1,1,0))</f>
        <v>1</v>
      </c>
      <c r="F167" s="99">
        <f>IF(Model!F97="",0,IF(ABS(Model!F97-Scratch!F97)&lt;1,1,0))</f>
        <v>1</v>
      </c>
      <c r="G167" s="99">
        <f>IF(Model!G97="",0,IF(ABS(Model!G97-Scratch!G97)&lt;1,1,0))</f>
        <v>1</v>
      </c>
      <c r="H167" s="99">
        <f>IF(Model!H97="",0,IF(ABS(Model!H97-Scratch!H97)&lt;1,1,0))</f>
        <v>1</v>
      </c>
      <c r="I167" s="99">
        <f>IF(Model!I97=Scratch!I97,1,0)</f>
        <v>1</v>
      </c>
      <c r="J167" s="129" t="s">
        <v>591</v>
      </c>
      <c r="K167" s="99">
        <f>IF(Model!K97="",0,IF(ABS(Model!K97-Scratch!K97)&lt;1,1,0))</f>
        <v>1</v>
      </c>
      <c r="L167" s="99">
        <f>IF(Model!L97=Scratch!L97,1,0)</f>
        <v>1</v>
      </c>
      <c r="M167" s="99">
        <f>IFERROR(IF(Model!M97=Scratch!M97,1,0),0)</f>
        <v>1</v>
      </c>
      <c r="N167" s="99">
        <f>IFERROR(IF(Model!N97=Scratch!N97,1,0),0)</f>
        <v>1</v>
      </c>
      <c r="O167" s="99">
        <f>IFERROR(IF(Model!O97=Scratch!O97,1,0),0)</f>
        <v>1</v>
      </c>
      <c r="P167" s="99">
        <f>IFERROR(IF(Model!P97=Scratch!P97,1,0),0)</f>
        <v>1</v>
      </c>
      <c r="Q167" s="129" t="s">
        <v>591</v>
      </c>
      <c r="R167" s="99">
        <f>IF(Model!R97="",0,IF(ABS(Model!R97-Scratch!R97)&lt;1,1,0))</f>
        <v>1</v>
      </c>
      <c r="S167" s="99">
        <f>IF(Model!S97="",0,IF(ABS(Model!S97-Scratch!S97)&lt;1,1,0))</f>
        <v>1</v>
      </c>
      <c r="T167" s="99">
        <f>IF(Model!T97="",0,IF(ABS(Model!T97-Scratch!T97)&lt;1,1,0))</f>
        <v>1</v>
      </c>
      <c r="U167" s="99">
        <f>IF(Model!U97="",0,IF(ABS(Model!U97-Scratch!U97)&lt;1,1,0))</f>
        <v>1</v>
      </c>
      <c r="V167" s="99">
        <f>IF(Model!V97="",0,IF(ABS(Model!V97-Scratch!V97)&lt;1,1,0))</f>
        <v>1</v>
      </c>
      <c r="W167" s="129" t="s">
        <v>591</v>
      </c>
      <c r="X167" s="99">
        <f>IF(Model!X97="",0,IF(ABS(Model!X97-Scratch!X97)&lt;1,1,0))</f>
        <v>1</v>
      </c>
      <c r="Y167" s="99">
        <f>IF(Model!Y97="",0,IF(ABS(Model!Y97-Scratch!Y97)&lt;1,1,0))</f>
        <v>1</v>
      </c>
      <c r="Z167" s="99">
        <f>IF(Model!Z97="",0,IF(ABS(Model!Z97-Scratch!Z97)&lt;1,1,0))</f>
        <v>1</v>
      </c>
      <c r="AA167" s="99">
        <f>IF(Model!AA97="",0,IF(ABS(Model!AA97-Scratch!AA97)&lt;1,1,0))</f>
        <v>1</v>
      </c>
      <c r="AB167" s="99">
        <f>IF(Model!AB97="",0,IF(ABS(Model!AB97-Scratch!AB97)&lt;1,1,0))</f>
        <v>1</v>
      </c>
      <c r="AC167" s="129" t="s">
        <v>591</v>
      </c>
      <c r="AD167" s="129" t="s">
        <v>591</v>
      </c>
      <c r="AE167" s="99">
        <f>IF(Model!AE97="",0,IF(ABS(Model!AE97-Scratch!AE97)&lt;1,1,0))</f>
        <v>1</v>
      </c>
      <c r="AF167" s="99">
        <f>IF(Model!AF97="",0,IF(ABS(Model!AF97-Scratch!AF97)&lt;1,1,0))</f>
        <v>1</v>
      </c>
      <c r="AG167" s="99">
        <f>IF(Model!AG97="",0,IF(ABS(Model!AG97-Scratch!AG97)&lt;1,1,0))</f>
        <v>1</v>
      </c>
      <c r="AH167" s="99">
        <f>IF(Model!AH97="",0,IF(ABS(Model!AH97-Scratch!AH97)&lt;1,1,0))</f>
        <v>1</v>
      </c>
      <c r="AI167" s="99">
        <f>IF(Model!AI97="",0,IF(ABS(Model!AI97-Scratch!AI97)&lt;1,1,0))</f>
        <v>1</v>
      </c>
      <c r="AJ167" s="99">
        <f>IF(Model!AJ97="",0,IF(ABS(Model!AJ97-Scratch!AJ97)&lt;1,1,0))</f>
        <v>1</v>
      </c>
      <c r="AK167" s="99">
        <f>IF(Model!AK97="",0,IF(ABS(Model!AK97-Scratch!AK97)&lt;1,1,0))</f>
        <v>1</v>
      </c>
      <c r="AL167" s="99">
        <f>IF(Model!AL97="",0,IF(ABS(Model!AL97-Scratch!AL97)&lt;1,1,0))</f>
        <v>1</v>
      </c>
      <c r="AM167" s="99">
        <f>IF(Model!AM97="",0,IF(ABS(Model!AM97-Scratch!AM97)&lt;1,1,0))</f>
        <v>1</v>
      </c>
      <c r="AN167" s="99">
        <f>IF(Model!AN97="",0,IF(ABS(Model!AN97-Scratch!AN97)&lt;1,1,0))</f>
        <v>1</v>
      </c>
      <c r="AO167" s="99">
        <f>IF(Model!AO97="",0,IF(ABS(Model!AO97-Scratch!AO97)&lt;1,1,0))</f>
        <v>1</v>
      </c>
      <c r="AP167" s="99">
        <f>IF(Model!AP97="",0,IF(ABS(Model!AP97-Scratch!AP97)&lt;1,1,0))</f>
        <v>1</v>
      </c>
      <c r="AQ167" s="99">
        <f>IF(Model!AQ97="",0,IF(ABS(Model!AQ97-Scratch!AQ97)&lt;1,1,0))</f>
        <v>1</v>
      </c>
      <c r="AR167" s="99">
        <f>IF(Model!AR97="",0,IF(ABS(Model!AR97-Scratch!AR97)&lt;1,1,0))</f>
        <v>1</v>
      </c>
      <c r="AS167" s="99">
        <f>IF(Model!AS97="",0,IF(ABS(Model!AS97-Scratch!AS97)&lt;1,1,0))</f>
        <v>1</v>
      </c>
      <c r="AT167" s="99">
        <f>IF(Model!AT97="",0,IF(ABS(Model!AT97-Scratch!AT97)&lt;1,1,0))</f>
        <v>1</v>
      </c>
      <c r="AU167" s="99">
        <f>IF(Model!AU97="",0,IF(ABS(Model!AU97-Scratch!AU97)&lt;1,1,0))</f>
        <v>1</v>
      </c>
      <c r="AV167" s="99">
        <f>IF(Model!AV97="",0,IF(ABS(Model!AV97-Scratch!AV97)&lt;1,1,0))</f>
        <v>1</v>
      </c>
      <c r="AW167" s="99">
        <f>IF(Model!AW97="",0,IF(ABS(Model!AW97-Scratch!AW97)&lt;1,1,0))</f>
        <v>1</v>
      </c>
      <c r="AX167" s="99">
        <f>IF(Model!AX97="",0,IF(ABS(Model!AX97-Scratch!AX97)&lt;1,1,0))</f>
        <v>1</v>
      </c>
      <c r="AY167" s="99">
        <f>IF(Model!AY97="",0,IF(ABS(Model!AY97-Scratch!AY97)&lt;1,1,0))</f>
        <v>1</v>
      </c>
      <c r="AZ167" s="99">
        <f>IF(Model!AZ97="",0,IF(ABS(Model!AZ97-Scratch!AZ97)&lt;1,1,0))</f>
        <v>1</v>
      </c>
      <c r="BA167" s="99">
        <f>IF(Model!BA97="",0,IF(ABS(Model!BA97-Scratch!BA97)&lt;1,1,0))</f>
        <v>1</v>
      </c>
      <c r="BB167" s="99">
        <f>IF(Model!BB97="",0,IF(ABS(Model!BB97-Scratch!BB97)&lt;1,1,0))</f>
        <v>1</v>
      </c>
      <c r="BC167" s="99">
        <f>IF(Model!BC97="",0,IF(ABS(Model!BC97-Scratch!BC97)&lt;1,1,0))</f>
        <v>1</v>
      </c>
      <c r="BD167" s="99">
        <f>IF(Model!BD97="",0,IF(ABS(Model!BD97-Scratch!BD97)&lt;1,1,0))</f>
        <v>0</v>
      </c>
      <c r="BE167" s="99">
        <f>IF(Model!BE97="",0,IF(ABS(Model!BE97-Scratch!BE97)&lt;1,1,0))</f>
        <v>1</v>
      </c>
      <c r="BF167" s="129" t="s">
        <v>591</v>
      </c>
      <c r="BG167" s="129" t="s">
        <v>591</v>
      </c>
      <c r="BH167" s="99">
        <f>IF(Model!BH97="",0,IF(ABS(Model!BH97-Scratch!BH97)&lt;1,1,0))</f>
        <v>1</v>
      </c>
      <c r="BI167" s="99">
        <f>IF(Model!BI97="",0,IF(ABS(Model!BI97-Scratch!BI97)&lt;1,1,0))</f>
        <v>1</v>
      </c>
      <c r="BJ167" s="99">
        <f>IF(Model!BJ97="",0,IF(ABS(Model!BJ97-Scratch!BJ97)&lt;1,1,0))</f>
        <v>1</v>
      </c>
      <c r="BK167" s="99">
        <f>IF(Model!BK97="",0,IF(ABS(Model!BK97-Scratch!BK97)&lt;1,1,0))</f>
        <v>1</v>
      </c>
      <c r="BL167" s="99">
        <f>IF(Model!BL97="",0,IF(ABS(Model!BL97-Scratch!BL97)&lt;1,1,0))</f>
        <v>1</v>
      </c>
      <c r="BM167" s="99">
        <f>IF(Model!BM97="",0,IF(ABS(Model!BM97-Scratch!BM97)&lt;1,1,0))</f>
        <v>1</v>
      </c>
      <c r="BN167" s="99">
        <f>IF(Model!BN97="",0,IF(ABS(Model!BN97-Scratch!BN97)&lt;1,1,0))</f>
        <v>1</v>
      </c>
      <c r="BO167" s="99">
        <f>IF(Model!BO97="",0,IF(ABS(Model!BO97-Scratch!BO97)&lt;1,1,0))</f>
        <v>1</v>
      </c>
      <c r="BP167" s="99">
        <f>IF(Model!BP97="",0,IF(ABS(Model!BP97-Scratch!BP97)&lt;1,1,0))</f>
        <v>1</v>
      </c>
      <c r="BQ167" s="99">
        <f>IF(Model!BQ97="",0,IF(ABS(Model!BQ97-Scratch!BQ97)&lt;1,1,0))</f>
        <v>1</v>
      </c>
      <c r="BR167" s="99">
        <f>IF(Model!BR97="",0,IF(ABS(Model!BR97-Scratch!BR97)&lt;1,1,0))</f>
        <v>1</v>
      </c>
      <c r="BS167" s="99">
        <f>IF(Model!BS97="",0,IF(ABS(Model!BS97-Scratch!BS97)&lt;1,1,0))</f>
        <v>1</v>
      </c>
      <c r="BT167" s="99">
        <f>IF(Model!BT97="",0,IF(ABS(Model!BT97-Scratch!BT97)&lt;1,1,0))</f>
        <v>1</v>
      </c>
      <c r="BU167" s="99">
        <f>IF(Model!BU97="",0,IF(ABS(Model!BU97-Scratch!BU97)&lt;1,1,0))</f>
        <v>1</v>
      </c>
      <c r="BV167" s="99">
        <f>IF(Model!BV97="",0,IF(ABS(Model!BV97-Scratch!BV97)&lt;1,1,0))</f>
        <v>1</v>
      </c>
      <c r="BW167" s="99">
        <f>IF(Model!BW97="",0,IF(ABS(Model!BW97-Scratch!BW97)&lt;1,1,0))</f>
        <v>1</v>
      </c>
      <c r="BX167" s="99">
        <f>IF(Model!BX97="",0,IF(ABS(Model!BX97-Scratch!BX97)&lt;1,1,0))</f>
        <v>1</v>
      </c>
      <c r="BY167" s="99">
        <f>IF(Model!BY97="",0,IF(ABS(Model!BY97-Scratch!BY97)&lt;1,1,0))</f>
        <v>1</v>
      </c>
      <c r="BZ167" s="99">
        <f>IF(Model!BZ97="",0,IF(ABS(Model!BZ97-Scratch!BZ97)&lt;1,1,0))</f>
        <v>1</v>
      </c>
      <c r="CA167" s="99">
        <f>IF(Model!CA97="",0,IF(ABS(Model!CA97-Scratch!CA97)&lt;1,1,0))</f>
        <v>1</v>
      </c>
      <c r="CB167" s="99">
        <f>IF(Model!CB97="",0,IF(ABS(Model!CB97-Scratch!CB97)&lt;1,1,0))</f>
        <v>1</v>
      </c>
      <c r="CC167" s="99">
        <f>IF(Model!CC97="",0,IF(ABS(Model!CC97-Scratch!CC97)&lt;1,1,0))</f>
        <v>1</v>
      </c>
      <c r="CD167" s="99">
        <f>IF(Model!CD97="",0,IF(ABS(Model!CD97-Scratch!CD97)&lt;1,1,0))</f>
        <v>1</v>
      </c>
      <c r="CE167" s="99">
        <f>IF(Model!CE97="",0,IF(ABS(Model!CE97-Scratch!CE97)&lt;1,1,0))</f>
        <v>1</v>
      </c>
      <c r="CF167" s="99">
        <f>IF(Model!CF97="",0,IF(ABS(Model!CF97-Scratch!CF97)&lt;1,1,0))</f>
        <v>1</v>
      </c>
      <c r="CG167" s="129" t="s">
        <v>591</v>
      </c>
      <c r="CH167" s="129" t="s">
        <v>591</v>
      </c>
      <c r="CI167" s="99">
        <f>IF(Model!CI97="",0,IF(ABS(Model!CI97-Scratch!CI97)&lt;1,1,0))</f>
        <v>1</v>
      </c>
      <c r="CJ167" s="99">
        <f>IF(Model!CJ97="",0,IF(ABS(Model!CJ97-Scratch!CJ97)&lt;1,1,0))</f>
        <v>1</v>
      </c>
      <c r="CK167" s="99">
        <f>IF(Model!CK97="",0,IF(ABS(Model!CK97-Scratch!CK97)&lt;1,1,0))</f>
        <v>1</v>
      </c>
      <c r="CL167" s="99">
        <f>IF(Model!CL97="",0,IF(ABS(Model!CL97-Scratch!CL97)&lt;1,1,0))</f>
        <v>1</v>
      </c>
      <c r="CM167" s="99">
        <f>IF(Model!CM97="",0,IF(ABS(Model!CM97-Scratch!CM97)&lt;1,1,0))</f>
        <v>1</v>
      </c>
      <c r="CN167" s="99">
        <f>IF(Model!CN97="",0,IF(ABS(Model!CN97-Scratch!CN97)&lt;1,1,0))</f>
        <v>1</v>
      </c>
      <c r="CO167" s="99">
        <f>IF(Model!CO97="",0,IF(ABS(Model!CO97-Scratch!CO97)&lt;1,1,0))</f>
        <v>1</v>
      </c>
      <c r="CP167" s="99">
        <f>IF(Model!CP97="",0,IF(ABS(Model!CP97-Scratch!CP97)&lt;1,1,0))</f>
        <v>1</v>
      </c>
      <c r="CQ167" s="99">
        <f>IF(Model!CQ97="",0,IF(ABS(Model!CQ97-Scratch!CQ97)&lt;1,1,0))</f>
        <v>1</v>
      </c>
      <c r="CR167" s="99">
        <f>IF(Model!CR97="",0,IF(ABS(Model!CR97-Scratch!CR97)&lt;1,1,0))</f>
        <v>1</v>
      </c>
      <c r="CS167" s="99">
        <f>IF(Model!CS97="",0,IF(ABS(Model!CS97-Scratch!CS97)&lt;1,1,0))</f>
        <v>1</v>
      </c>
      <c r="CT167" s="99">
        <f>IF(Model!CT97="",0,IF(ABS(Model!CT97-Scratch!CT97)&lt;1,1,0))</f>
        <v>1</v>
      </c>
      <c r="CU167" s="99">
        <f>IF(Model!CU97="",0,IF(ABS(Model!CU97-Scratch!CU97)&lt;1,1,0))</f>
        <v>1</v>
      </c>
      <c r="CV167" s="99">
        <f>IF(Model!CV97="",0,IF(ABS(Model!CV97-Scratch!CV97)&lt;1,1,0))</f>
        <v>1</v>
      </c>
      <c r="CW167" s="99">
        <f>IF(Model!CW97="",0,IF(ABS(Model!CW97-Scratch!CW97)&lt;1,1,0))</f>
        <v>1</v>
      </c>
      <c r="CX167" s="99">
        <f>IF(Model!CX97="",0,IF(ABS(Model!CX97-Scratch!CX97)&lt;1,1,0))</f>
        <v>1</v>
      </c>
      <c r="CY167" s="99">
        <f>IF(Model!CY97="",0,IF(ABS(Model!CY97-Scratch!CY97)&lt;1,1,0))</f>
        <v>1</v>
      </c>
      <c r="CZ167" s="99">
        <f>IF(Model!CZ97="",0,IF(ABS(Model!CZ97-Scratch!CZ97)&lt;1,1,0))</f>
        <v>1</v>
      </c>
      <c r="DA167" s="99">
        <f>IF(Model!DA97="",0,IF(ABS(Model!DA97-Scratch!DA97)&lt;1,1,0))</f>
        <v>1</v>
      </c>
      <c r="DB167" s="99">
        <f>IF(Model!DB97="",0,IF(ABS(Model!DB97-Scratch!DB97)&lt;1,1,0))</f>
        <v>1</v>
      </c>
      <c r="DC167" s="99">
        <f>IF(Model!DC97="",0,IF(ABS(Model!DC97-Scratch!DC97)&lt;1,1,0))</f>
        <v>1</v>
      </c>
      <c r="DD167" s="99">
        <f>IF(Model!DD97="",0,IF(ABS(Model!DD97-Scratch!DD97)&lt;1,1,0))</f>
        <v>1</v>
      </c>
      <c r="DE167" s="99">
        <f>IF(Model!DE97="",0,IF(ABS(Model!DE97-Scratch!DE97)&lt;1,1,0))</f>
        <v>1</v>
      </c>
      <c r="DF167" s="99">
        <f>IF(Model!DF97="",0,IF(ABS(Model!DF97-Scratch!DF97)&lt;1,1,0))</f>
        <v>1</v>
      </c>
      <c r="DG167" s="99">
        <f>IF(Model!DG97="",0,IF(ABS(Model!DG97-Scratch!DG97)&lt;1,1,0))</f>
        <v>1</v>
      </c>
      <c r="DH167" s="129" t="s">
        <v>591</v>
      </c>
      <c r="DI167" s="129" t="s">
        <v>591</v>
      </c>
      <c r="DJ167" s="99">
        <f>IF(Model!DJ97="",0,IF(ABS(Model!DJ97-Scratch!DJ97)&lt;1,1,0))</f>
        <v>1</v>
      </c>
      <c r="DK167" s="99">
        <f>IF(Model!DK97="",0,IF(ABS(Model!DK97-Scratch!DK97)&lt;1,1,0))</f>
        <v>1</v>
      </c>
      <c r="DL167" s="99">
        <f>IF(Model!DL97="",0,IF(ABS(Model!DL97-Scratch!DL97)&lt;1,1,0))</f>
        <v>1</v>
      </c>
      <c r="DM167" s="99">
        <f>IF(Model!DM97="",0,IF(ABS(Model!DM97-Scratch!DM97)&lt;1,1,0))</f>
        <v>1</v>
      </c>
      <c r="DN167" s="99">
        <f>IF(Model!DN97="",0,IF(ABS(Model!DN97-Scratch!DN97)&lt;1,1,0))</f>
        <v>1</v>
      </c>
      <c r="DO167" s="99">
        <f>IF(Model!DO97="",0,IF(ABS(Model!DO97-Scratch!DO97)&lt;1,1,0))</f>
        <v>1</v>
      </c>
      <c r="DP167" s="99">
        <f>IF(Model!DP97="",0,IF(ABS(Model!DP97-Scratch!DP97)&lt;1,1,0))</f>
        <v>1</v>
      </c>
      <c r="DQ167" s="99">
        <f>IF(Model!DQ97="",0,IF(ABS(Model!DQ97-Scratch!DQ97)&lt;1,1,0))</f>
        <v>1</v>
      </c>
      <c r="DR167" s="99">
        <f>IF(Model!DR97="",0,IF(ABS(Model!DR97-Scratch!DR97)&lt;1,1,0))</f>
        <v>1</v>
      </c>
      <c r="DS167" s="99">
        <f>IF(Model!DS97="",0,IF(ABS(Model!DS97-Scratch!DS97)&lt;1,1,0))</f>
        <v>1</v>
      </c>
      <c r="DT167" s="99">
        <f>IF(Model!DT97="",0,IF(ABS(Model!DT97-Scratch!DT97)&lt;1,1,0))</f>
        <v>1</v>
      </c>
      <c r="DU167" s="99">
        <f>IF(Model!DU97="",0,IF(ABS(Model!DU97-Scratch!DU97)&lt;1,1,0))</f>
        <v>1</v>
      </c>
      <c r="DV167" s="99">
        <f>IF(Model!DV97="",0,IF(ABS(Model!DV97-Scratch!DV97)&lt;1,1,0))</f>
        <v>1</v>
      </c>
      <c r="DW167" s="99">
        <f>IF(Model!DW97="",0,IF(ABS(Model!DW97-Scratch!DW97)&lt;1,1,0))</f>
        <v>1</v>
      </c>
      <c r="DX167" s="99">
        <f>IF(Model!DX97="",0,IF(ABS(Model!DX97-Scratch!DX97)&lt;1,1,0))</f>
        <v>1</v>
      </c>
      <c r="DY167" s="99">
        <f>IF(Model!DY97="",0,IF(ABS(Model!DY97-Scratch!DY97)&lt;1,1,0))</f>
        <v>1</v>
      </c>
      <c r="DZ167" s="99">
        <f>IF(Model!DZ97="",0,IF(ABS(Model!DZ97-Scratch!DZ97)&lt;1,1,0))</f>
        <v>1</v>
      </c>
      <c r="EA167" s="99">
        <f>IF(Model!EA97="",0,IF(ABS(Model!EA97-Scratch!EA97)&lt;1,1,0))</f>
        <v>1</v>
      </c>
      <c r="EB167" s="99">
        <f>IF(Model!EB97="",0,IF(ABS(Model!EB97-Scratch!EB97)&lt;1,1,0))</f>
        <v>1</v>
      </c>
      <c r="EC167" s="99">
        <f>IF(Model!EC97="",0,IF(ABS(Model!EC97-Scratch!EC97)&lt;1,1,0))</f>
        <v>1</v>
      </c>
      <c r="ED167" s="99">
        <f>IF(Model!ED97="",0,IF(ABS(Model!ED97-Scratch!ED97)&lt;1,1,0))</f>
        <v>1</v>
      </c>
      <c r="EE167" s="99">
        <f>IF(Model!EE97="",0,IF(ABS(Model!EE97-Scratch!EE97)&lt;1,1,0))</f>
        <v>1</v>
      </c>
      <c r="EF167" s="99">
        <f>IF(Model!EF97="",0,IF(ABS(Model!EF97-Scratch!EF97)&lt;1,1,0))</f>
        <v>1</v>
      </c>
      <c r="EG167" s="99">
        <f>IF(Model!EG97="",0,IF(ABS(Model!EG97-Scratch!EG97)&lt;1,1,0))</f>
        <v>1</v>
      </c>
      <c r="EH167" s="99">
        <f>IF(Model!EH97="",0,IF(ABS(Model!EH97-Scratch!EH97)&lt;1,1,0))</f>
        <v>1</v>
      </c>
      <c r="EI167" s="129" t="s">
        <v>591</v>
      </c>
      <c r="EJ167" s="129" t="s">
        <v>591</v>
      </c>
      <c r="EK167" s="99"/>
      <c r="EL167" s="99"/>
      <c r="EM167" s="99"/>
      <c r="EN167" s="99"/>
      <c r="EO167" s="99"/>
      <c r="EP167" s="99"/>
      <c r="EQ167" s="99"/>
      <c r="ER167" s="99"/>
      <c r="ES167" s="99"/>
      <c r="ET167" s="99"/>
      <c r="EU167" s="99"/>
      <c r="EV167" s="99"/>
      <c r="EW167" s="99"/>
      <c r="EX167" s="99"/>
      <c r="EY167" s="99"/>
      <c r="EZ167" s="99"/>
      <c r="FA167" s="99"/>
      <c r="FB167" s="99"/>
      <c r="FC167" s="99"/>
      <c r="FD167" s="99"/>
      <c r="FE167" s="99"/>
      <c r="FF167" s="99"/>
      <c r="FG167" s="99"/>
      <c r="FH167" s="99"/>
      <c r="FI167" s="99"/>
    </row>
    <row r="168" spans="2:165">
      <c r="B168" s="99">
        <f>IF(Model!B98="",0,IF(ABS(Model!B98-Scratch!B98)&lt;1,1,0))</f>
        <v>1</v>
      </c>
      <c r="C168" s="99">
        <f ca="1">IF(Model!C98="",0,IF(ABS(Model!C98-Scratch!C98)&lt;1,1,0))</f>
        <v>1</v>
      </c>
      <c r="D168" s="129" t="s">
        <v>591</v>
      </c>
      <c r="E168" s="99">
        <f>IF(Model!E98="",0,IF(ABS(Model!E98-Scratch!E98)&lt;1,1,0))</f>
        <v>1</v>
      </c>
      <c r="F168" s="99">
        <f>IF(Model!F98="",0,IF(ABS(Model!F98-Scratch!F98)&lt;1,1,0))</f>
        <v>1</v>
      </c>
      <c r="G168" s="99">
        <f>IF(Model!G98="",0,IF(ABS(Model!G98-Scratch!G98)&lt;1,1,0))</f>
        <v>1</v>
      </c>
      <c r="H168" s="99">
        <f>IF(Model!H98="",0,IF(ABS(Model!H98-Scratch!H98)&lt;1,1,0))</f>
        <v>1</v>
      </c>
      <c r="I168" s="99">
        <f>IF(Model!I98=Scratch!I98,1,0)</f>
        <v>1</v>
      </c>
      <c r="J168" s="129" t="s">
        <v>591</v>
      </c>
      <c r="K168" s="99">
        <f>IF(Model!K98="",0,IF(ABS(Model!K98-Scratch!K98)&lt;1,1,0))</f>
        <v>1</v>
      </c>
      <c r="L168" s="99">
        <f>IF(Model!L98=Scratch!L98,1,0)</f>
        <v>1</v>
      </c>
      <c r="M168" s="99">
        <f>IFERROR(IF(Model!M98=Scratch!M98,1,0),0)</f>
        <v>1</v>
      </c>
      <c r="N168" s="99">
        <f>IFERROR(IF(Model!N98=Scratch!N98,1,0),0)</f>
        <v>1</v>
      </c>
      <c r="O168" s="99">
        <f>IFERROR(IF(Model!O98=Scratch!O98,1,0),0)</f>
        <v>1</v>
      </c>
      <c r="P168" s="99">
        <f>IFERROR(IF(Model!P98=Scratch!P98,1,0),0)</f>
        <v>1</v>
      </c>
      <c r="Q168" s="129" t="s">
        <v>591</v>
      </c>
      <c r="R168" s="99">
        <f>IF(Model!R98="",0,IF(ABS(Model!R98-Scratch!R98)&lt;1,1,0))</f>
        <v>1</v>
      </c>
      <c r="S168" s="99">
        <f>IF(Model!S98="",0,IF(ABS(Model!S98-Scratch!S98)&lt;1,1,0))</f>
        <v>1</v>
      </c>
      <c r="T168" s="99">
        <f>IF(Model!T98="",0,IF(ABS(Model!T98-Scratch!T98)&lt;1,1,0))</f>
        <v>1</v>
      </c>
      <c r="U168" s="99">
        <f>IF(Model!U98="",0,IF(ABS(Model!U98-Scratch!U98)&lt;1,1,0))</f>
        <v>1</v>
      </c>
      <c r="V168" s="99">
        <f>IF(Model!V98="",0,IF(ABS(Model!V98-Scratch!V98)&lt;1,1,0))</f>
        <v>1</v>
      </c>
      <c r="W168" s="129" t="s">
        <v>591</v>
      </c>
      <c r="X168" s="99">
        <f>IF(Model!X98="",0,IF(ABS(Model!X98-Scratch!X98)&lt;1,1,0))</f>
        <v>1</v>
      </c>
      <c r="Y168" s="99">
        <f>IF(Model!Y98="",0,IF(ABS(Model!Y98-Scratch!Y98)&lt;1,1,0))</f>
        <v>1</v>
      </c>
      <c r="Z168" s="99">
        <f>IF(Model!Z98="",0,IF(ABS(Model!Z98-Scratch!Z98)&lt;1,1,0))</f>
        <v>1</v>
      </c>
      <c r="AA168" s="99">
        <f>IF(Model!AA98="",0,IF(ABS(Model!AA98-Scratch!AA98)&lt;1,1,0))</f>
        <v>1</v>
      </c>
      <c r="AB168" s="99">
        <f>IF(Model!AB98="",0,IF(ABS(Model!AB98-Scratch!AB98)&lt;1,1,0))</f>
        <v>1</v>
      </c>
      <c r="AC168" s="129" t="s">
        <v>591</v>
      </c>
      <c r="AD168" s="129" t="s">
        <v>591</v>
      </c>
      <c r="AE168" s="99">
        <f>IF(Model!AE98="",0,IF(ABS(Model!AE98-Scratch!AE98)&lt;1,1,0))</f>
        <v>1</v>
      </c>
      <c r="AF168" s="99">
        <f>IF(Model!AF98="",0,IF(ABS(Model!AF98-Scratch!AF98)&lt;1,1,0))</f>
        <v>1</v>
      </c>
      <c r="AG168" s="99">
        <f>IF(Model!AG98="",0,IF(ABS(Model!AG98-Scratch!AG98)&lt;1,1,0))</f>
        <v>1</v>
      </c>
      <c r="AH168" s="99">
        <f>IF(Model!AH98="",0,IF(ABS(Model!AH98-Scratch!AH98)&lt;1,1,0))</f>
        <v>1</v>
      </c>
      <c r="AI168" s="99">
        <f>IF(Model!AI98="",0,IF(ABS(Model!AI98-Scratch!AI98)&lt;1,1,0))</f>
        <v>1</v>
      </c>
      <c r="AJ168" s="99">
        <f>IF(Model!AJ98="",0,IF(ABS(Model!AJ98-Scratch!AJ98)&lt;1,1,0))</f>
        <v>1</v>
      </c>
      <c r="AK168" s="99">
        <f>IF(Model!AK98="",0,IF(ABS(Model!AK98-Scratch!AK98)&lt;1,1,0))</f>
        <v>1</v>
      </c>
      <c r="AL168" s="99">
        <f>IF(Model!AL98="",0,IF(ABS(Model!AL98-Scratch!AL98)&lt;1,1,0))</f>
        <v>1</v>
      </c>
      <c r="AM168" s="99">
        <f>IF(Model!AM98="",0,IF(ABS(Model!AM98-Scratch!AM98)&lt;1,1,0))</f>
        <v>1</v>
      </c>
      <c r="AN168" s="99">
        <f>IF(Model!AN98="",0,IF(ABS(Model!AN98-Scratch!AN98)&lt;1,1,0))</f>
        <v>1</v>
      </c>
      <c r="AO168" s="99">
        <f>IF(Model!AO98="",0,IF(ABS(Model!AO98-Scratch!AO98)&lt;1,1,0))</f>
        <v>1</v>
      </c>
      <c r="AP168" s="99">
        <f>IF(Model!AP98="",0,IF(ABS(Model!AP98-Scratch!AP98)&lt;1,1,0))</f>
        <v>1</v>
      </c>
      <c r="AQ168" s="99">
        <f>IF(Model!AQ98="",0,IF(ABS(Model!AQ98-Scratch!AQ98)&lt;1,1,0))</f>
        <v>1</v>
      </c>
      <c r="AR168" s="99">
        <f>IF(Model!AR98="",0,IF(ABS(Model!AR98-Scratch!AR98)&lt;1,1,0))</f>
        <v>1</v>
      </c>
      <c r="AS168" s="99">
        <f>IF(Model!AS98="",0,IF(ABS(Model!AS98-Scratch!AS98)&lt;1,1,0))</f>
        <v>1</v>
      </c>
      <c r="AT168" s="99">
        <f>IF(Model!AT98="",0,IF(ABS(Model!AT98-Scratch!AT98)&lt;1,1,0))</f>
        <v>1</v>
      </c>
      <c r="AU168" s="99">
        <f>IF(Model!AU98="",0,IF(ABS(Model!AU98-Scratch!AU98)&lt;1,1,0))</f>
        <v>1</v>
      </c>
      <c r="AV168" s="99">
        <f>IF(Model!AV98="",0,IF(ABS(Model!AV98-Scratch!AV98)&lt;1,1,0))</f>
        <v>1</v>
      </c>
      <c r="AW168" s="99">
        <f>IF(Model!AW98="",0,IF(ABS(Model!AW98-Scratch!AW98)&lt;1,1,0))</f>
        <v>1</v>
      </c>
      <c r="AX168" s="99">
        <f>IF(Model!AX98="",0,IF(ABS(Model!AX98-Scratch!AX98)&lt;1,1,0))</f>
        <v>1</v>
      </c>
      <c r="AY168" s="99">
        <f>IF(Model!AY98="",0,IF(ABS(Model!AY98-Scratch!AY98)&lt;1,1,0))</f>
        <v>1</v>
      </c>
      <c r="AZ168" s="99">
        <f>IF(Model!AZ98="",0,IF(ABS(Model!AZ98-Scratch!AZ98)&lt;1,1,0))</f>
        <v>1</v>
      </c>
      <c r="BA168" s="99">
        <f>IF(Model!BA98="",0,IF(ABS(Model!BA98-Scratch!BA98)&lt;1,1,0))</f>
        <v>1</v>
      </c>
      <c r="BB168" s="99">
        <f>IF(Model!BB98="",0,IF(ABS(Model!BB98-Scratch!BB98)&lt;1,1,0))</f>
        <v>1</v>
      </c>
      <c r="BC168" s="99">
        <f>IF(Model!BC98="",0,IF(ABS(Model!BC98-Scratch!BC98)&lt;1,1,0))</f>
        <v>1</v>
      </c>
      <c r="BD168" s="99">
        <f>IF(Model!BD98="",0,IF(ABS(Model!BD98-Scratch!BD98)&lt;1,1,0))</f>
        <v>0</v>
      </c>
      <c r="BE168" s="99">
        <f>IF(Model!BE98="",0,IF(ABS(Model!BE98-Scratch!BE98)&lt;1,1,0))</f>
        <v>1</v>
      </c>
      <c r="BF168" s="129" t="s">
        <v>591</v>
      </c>
      <c r="BG168" s="129" t="s">
        <v>591</v>
      </c>
      <c r="BH168" s="99">
        <f>IF(Model!BH98="",0,IF(ABS(Model!BH98-Scratch!BH98)&lt;1,1,0))</f>
        <v>1</v>
      </c>
      <c r="BI168" s="99">
        <f>IF(Model!BI98="",0,IF(ABS(Model!BI98-Scratch!BI98)&lt;1,1,0))</f>
        <v>1</v>
      </c>
      <c r="BJ168" s="99">
        <f>IF(Model!BJ98="",0,IF(ABS(Model!BJ98-Scratch!BJ98)&lt;1,1,0))</f>
        <v>1</v>
      </c>
      <c r="BK168" s="99">
        <f>IF(Model!BK98="",0,IF(ABS(Model!BK98-Scratch!BK98)&lt;1,1,0))</f>
        <v>1</v>
      </c>
      <c r="BL168" s="99">
        <f>IF(Model!BL98="",0,IF(ABS(Model!BL98-Scratch!BL98)&lt;1,1,0))</f>
        <v>1</v>
      </c>
      <c r="BM168" s="99">
        <f>IF(Model!BM98="",0,IF(ABS(Model!BM98-Scratch!BM98)&lt;1,1,0))</f>
        <v>1</v>
      </c>
      <c r="BN168" s="99">
        <f>IF(Model!BN98="",0,IF(ABS(Model!BN98-Scratch!BN98)&lt;1,1,0))</f>
        <v>1</v>
      </c>
      <c r="BO168" s="99">
        <f>IF(Model!BO98="",0,IF(ABS(Model!BO98-Scratch!BO98)&lt;1,1,0))</f>
        <v>1</v>
      </c>
      <c r="BP168" s="99">
        <f>IF(Model!BP98="",0,IF(ABS(Model!BP98-Scratch!BP98)&lt;1,1,0))</f>
        <v>1</v>
      </c>
      <c r="BQ168" s="99">
        <f>IF(Model!BQ98="",0,IF(ABS(Model!BQ98-Scratch!BQ98)&lt;1,1,0))</f>
        <v>1</v>
      </c>
      <c r="BR168" s="99">
        <f>IF(Model!BR98="",0,IF(ABS(Model!BR98-Scratch!BR98)&lt;1,1,0))</f>
        <v>1</v>
      </c>
      <c r="BS168" s="99">
        <f>IF(Model!BS98="",0,IF(ABS(Model!BS98-Scratch!BS98)&lt;1,1,0))</f>
        <v>1</v>
      </c>
      <c r="BT168" s="99">
        <f>IF(Model!BT98="",0,IF(ABS(Model!BT98-Scratch!BT98)&lt;1,1,0))</f>
        <v>1</v>
      </c>
      <c r="BU168" s="99">
        <f>IF(Model!BU98="",0,IF(ABS(Model!BU98-Scratch!BU98)&lt;1,1,0))</f>
        <v>1</v>
      </c>
      <c r="BV168" s="99">
        <f>IF(Model!BV98="",0,IF(ABS(Model!BV98-Scratch!BV98)&lt;1,1,0))</f>
        <v>1</v>
      </c>
      <c r="BW168" s="99">
        <f>IF(Model!BW98="",0,IF(ABS(Model!BW98-Scratch!BW98)&lt;1,1,0))</f>
        <v>1</v>
      </c>
      <c r="BX168" s="99">
        <f>IF(Model!BX98="",0,IF(ABS(Model!BX98-Scratch!BX98)&lt;1,1,0))</f>
        <v>1</v>
      </c>
      <c r="BY168" s="99">
        <f>IF(Model!BY98="",0,IF(ABS(Model!BY98-Scratch!BY98)&lt;1,1,0))</f>
        <v>1</v>
      </c>
      <c r="BZ168" s="99">
        <f>IF(Model!BZ98="",0,IF(ABS(Model!BZ98-Scratch!BZ98)&lt;1,1,0))</f>
        <v>1</v>
      </c>
      <c r="CA168" s="99">
        <f>IF(Model!CA98="",0,IF(ABS(Model!CA98-Scratch!CA98)&lt;1,1,0))</f>
        <v>1</v>
      </c>
      <c r="CB168" s="99">
        <f>IF(Model!CB98="",0,IF(ABS(Model!CB98-Scratch!CB98)&lt;1,1,0))</f>
        <v>1</v>
      </c>
      <c r="CC168" s="99">
        <f>IF(Model!CC98="",0,IF(ABS(Model!CC98-Scratch!CC98)&lt;1,1,0))</f>
        <v>1</v>
      </c>
      <c r="CD168" s="99">
        <f>IF(Model!CD98="",0,IF(ABS(Model!CD98-Scratch!CD98)&lt;1,1,0))</f>
        <v>1</v>
      </c>
      <c r="CE168" s="99">
        <f>IF(Model!CE98="",0,IF(ABS(Model!CE98-Scratch!CE98)&lt;1,1,0))</f>
        <v>1</v>
      </c>
      <c r="CF168" s="99">
        <f>IF(Model!CF98="",0,IF(ABS(Model!CF98-Scratch!CF98)&lt;1,1,0))</f>
        <v>1</v>
      </c>
      <c r="CG168" s="129" t="s">
        <v>591</v>
      </c>
      <c r="CH168" s="129" t="s">
        <v>591</v>
      </c>
      <c r="CI168" s="99">
        <f>IF(Model!CI98="",0,IF(ABS(Model!CI98-Scratch!CI98)&lt;1,1,0))</f>
        <v>1</v>
      </c>
      <c r="CJ168" s="99">
        <f>IF(Model!CJ98="",0,IF(ABS(Model!CJ98-Scratch!CJ98)&lt;1,1,0))</f>
        <v>1</v>
      </c>
      <c r="CK168" s="99">
        <f>IF(Model!CK98="",0,IF(ABS(Model!CK98-Scratch!CK98)&lt;1,1,0))</f>
        <v>1</v>
      </c>
      <c r="CL168" s="99">
        <f>IF(Model!CL98="",0,IF(ABS(Model!CL98-Scratch!CL98)&lt;1,1,0))</f>
        <v>1</v>
      </c>
      <c r="CM168" s="99">
        <f>IF(Model!CM98="",0,IF(ABS(Model!CM98-Scratch!CM98)&lt;1,1,0))</f>
        <v>1</v>
      </c>
      <c r="CN168" s="99">
        <f>IF(Model!CN98="",0,IF(ABS(Model!CN98-Scratch!CN98)&lt;1,1,0))</f>
        <v>1</v>
      </c>
      <c r="CO168" s="99">
        <f>IF(Model!CO98="",0,IF(ABS(Model!CO98-Scratch!CO98)&lt;1,1,0))</f>
        <v>1</v>
      </c>
      <c r="CP168" s="99">
        <f>IF(Model!CP98="",0,IF(ABS(Model!CP98-Scratch!CP98)&lt;1,1,0))</f>
        <v>1</v>
      </c>
      <c r="CQ168" s="99">
        <f>IF(Model!CQ98="",0,IF(ABS(Model!CQ98-Scratch!CQ98)&lt;1,1,0))</f>
        <v>1</v>
      </c>
      <c r="CR168" s="99">
        <f>IF(Model!CR98="",0,IF(ABS(Model!CR98-Scratch!CR98)&lt;1,1,0))</f>
        <v>1</v>
      </c>
      <c r="CS168" s="99">
        <f>IF(Model!CS98="",0,IF(ABS(Model!CS98-Scratch!CS98)&lt;1,1,0))</f>
        <v>1</v>
      </c>
      <c r="CT168" s="99">
        <f>IF(Model!CT98="",0,IF(ABS(Model!CT98-Scratch!CT98)&lt;1,1,0))</f>
        <v>1</v>
      </c>
      <c r="CU168" s="99">
        <f>IF(Model!CU98="",0,IF(ABS(Model!CU98-Scratch!CU98)&lt;1,1,0))</f>
        <v>1</v>
      </c>
      <c r="CV168" s="99">
        <f>IF(Model!CV98="",0,IF(ABS(Model!CV98-Scratch!CV98)&lt;1,1,0))</f>
        <v>1</v>
      </c>
      <c r="CW168" s="99">
        <f>IF(Model!CW98="",0,IF(ABS(Model!CW98-Scratch!CW98)&lt;1,1,0))</f>
        <v>1</v>
      </c>
      <c r="CX168" s="99">
        <f>IF(Model!CX98="",0,IF(ABS(Model!CX98-Scratch!CX98)&lt;1,1,0))</f>
        <v>1</v>
      </c>
      <c r="CY168" s="99">
        <f>IF(Model!CY98="",0,IF(ABS(Model!CY98-Scratch!CY98)&lt;1,1,0))</f>
        <v>1</v>
      </c>
      <c r="CZ168" s="99">
        <f>IF(Model!CZ98="",0,IF(ABS(Model!CZ98-Scratch!CZ98)&lt;1,1,0))</f>
        <v>1</v>
      </c>
      <c r="DA168" s="99">
        <f>IF(Model!DA98="",0,IF(ABS(Model!DA98-Scratch!DA98)&lt;1,1,0))</f>
        <v>1</v>
      </c>
      <c r="DB168" s="99">
        <f>IF(Model!DB98="",0,IF(ABS(Model!DB98-Scratch!DB98)&lt;1,1,0))</f>
        <v>1</v>
      </c>
      <c r="DC168" s="99">
        <f>IF(Model!DC98="",0,IF(ABS(Model!DC98-Scratch!DC98)&lt;1,1,0))</f>
        <v>1</v>
      </c>
      <c r="DD168" s="99">
        <f>IF(Model!DD98="",0,IF(ABS(Model!DD98-Scratch!DD98)&lt;1,1,0))</f>
        <v>1</v>
      </c>
      <c r="DE168" s="99">
        <f>IF(Model!DE98="",0,IF(ABS(Model!DE98-Scratch!DE98)&lt;1,1,0))</f>
        <v>1</v>
      </c>
      <c r="DF168" s="99">
        <f>IF(Model!DF98="",0,IF(ABS(Model!DF98-Scratch!DF98)&lt;1,1,0))</f>
        <v>1</v>
      </c>
      <c r="DG168" s="99">
        <f>IF(Model!DG98="",0,IF(ABS(Model!DG98-Scratch!DG98)&lt;1,1,0))</f>
        <v>1</v>
      </c>
      <c r="DH168" s="129" t="s">
        <v>591</v>
      </c>
      <c r="DI168" s="129" t="s">
        <v>591</v>
      </c>
      <c r="DJ168" s="99">
        <f>IF(Model!DJ98="",0,IF(ABS(Model!DJ98-Scratch!DJ98)&lt;1,1,0))</f>
        <v>1</v>
      </c>
      <c r="DK168" s="99">
        <f>IF(Model!DK98="",0,IF(ABS(Model!DK98-Scratch!DK98)&lt;1,1,0))</f>
        <v>1</v>
      </c>
      <c r="DL168" s="99">
        <f>IF(Model!DL98="",0,IF(ABS(Model!DL98-Scratch!DL98)&lt;1,1,0))</f>
        <v>1</v>
      </c>
      <c r="DM168" s="99">
        <f>IF(Model!DM98="",0,IF(ABS(Model!DM98-Scratch!DM98)&lt;1,1,0))</f>
        <v>1</v>
      </c>
      <c r="DN168" s="99">
        <f>IF(Model!DN98="",0,IF(ABS(Model!DN98-Scratch!DN98)&lt;1,1,0))</f>
        <v>1</v>
      </c>
      <c r="DO168" s="99">
        <f>IF(Model!DO98="",0,IF(ABS(Model!DO98-Scratch!DO98)&lt;1,1,0))</f>
        <v>1</v>
      </c>
      <c r="DP168" s="99">
        <f>IF(Model!DP98="",0,IF(ABS(Model!DP98-Scratch!DP98)&lt;1,1,0))</f>
        <v>1</v>
      </c>
      <c r="DQ168" s="99">
        <f>IF(Model!DQ98="",0,IF(ABS(Model!DQ98-Scratch!DQ98)&lt;1,1,0))</f>
        <v>1</v>
      </c>
      <c r="DR168" s="99">
        <f>IF(Model!DR98="",0,IF(ABS(Model!DR98-Scratch!DR98)&lt;1,1,0))</f>
        <v>1</v>
      </c>
      <c r="DS168" s="99">
        <f>IF(Model!DS98="",0,IF(ABS(Model!DS98-Scratch!DS98)&lt;1,1,0))</f>
        <v>1</v>
      </c>
      <c r="DT168" s="99">
        <f>IF(Model!DT98="",0,IF(ABS(Model!DT98-Scratch!DT98)&lt;1,1,0))</f>
        <v>1</v>
      </c>
      <c r="DU168" s="99">
        <f>IF(Model!DU98="",0,IF(ABS(Model!DU98-Scratch!DU98)&lt;1,1,0))</f>
        <v>1</v>
      </c>
      <c r="DV168" s="99">
        <f>IF(Model!DV98="",0,IF(ABS(Model!DV98-Scratch!DV98)&lt;1,1,0))</f>
        <v>1</v>
      </c>
      <c r="DW168" s="99">
        <f>IF(Model!DW98="",0,IF(ABS(Model!DW98-Scratch!DW98)&lt;1,1,0))</f>
        <v>1</v>
      </c>
      <c r="DX168" s="99">
        <f>IF(Model!DX98="",0,IF(ABS(Model!DX98-Scratch!DX98)&lt;1,1,0))</f>
        <v>1</v>
      </c>
      <c r="DY168" s="99">
        <f>IF(Model!DY98="",0,IF(ABS(Model!DY98-Scratch!DY98)&lt;1,1,0))</f>
        <v>1</v>
      </c>
      <c r="DZ168" s="99">
        <f>IF(Model!DZ98="",0,IF(ABS(Model!DZ98-Scratch!DZ98)&lt;1,1,0))</f>
        <v>1</v>
      </c>
      <c r="EA168" s="99">
        <f>IF(Model!EA98="",0,IF(ABS(Model!EA98-Scratch!EA98)&lt;1,1,0))</f>
        <v>1</v>
      </c>
      <c r="EB168" s="99">
        <f>IF(Model!EB98="",0,IF(ABS(Model!EB98-Scratch!EB98)&lt;1,1,0))</f>
        <v>1</v>
      </c>
      <c r="EC168" s="99">
        <f>IF(Model!EC98="",0,IF(ABS(Model!EC98-Scratch!EC98)&lt;1,1,0))</f>
        <v>1</v>
      </c>
      <c r="ED168" s="99">
        <f>IF(Model!ED98="",0,IF(ABS(Model!ED98-Scratch!ED98)&lt;1,1,0))</f>
        <v>1</v>
      </c>
      <c r="EE168" s="99">
        <f>IF(Model!EE98="",0,IF(ABS(Model!EE98-Scratch!EE98)&lt;1,1,0))</f>
        <v>1</v>
      </c>
      <c r="EF168" s="99">
        <f>IF(Model!EF98="",0,IF(ABS(Model!EF98-Scratch!EF98)&lt;1,1,0))</f>
        <v>1</v>
      </c>
      <c r="EG168" s="99">
        <f>IF(Model!EG98="",0,IF(ABS(Model!EG98-Scratch!EG98)&lt;1,1,0))</f>
        <v>1</v>
      </c>
      <c r="EH168" s="99">
        <f>IF(Model!EH98="",0,IF(ABS(Model!EH98-Scratch!EH98)&lt;1,1,0))</f>
        <v>1</v>
      </c>
      <c r="EI168" s="129" t="s">
        <v>591</v>
      </c>
      <c r="EJ168" s="129" t="s">
        <v>591</v>
      </c>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row>
    <row r="169" spans="2:165">
      <c r="B169" s="99">
        <f>IF(Model!B99="",0,IF(ABS(Model!B99-Scratch!B99)&lt;1,1,0))</f>
        <v>1</v>
      </c>
      <c r="C169" s="99">
        <f ca="1">IF(Model!C99="",0,IF(ABS(Model!C99-Scratch!C99)&lt;1,1,0))</f>
        <v>1</v>
      </c>
      <c r="D169" s="129" t="s">
        <v>591</v>
      </c>
      <c r="E169" s="99">
        <f>IF(Model!E99="",0,IF(ABS(Model!E99-Scratch!E99)&lt;1,1,0))</f>
        <v>1</v>
      </c>
      <c r="F169" s="99">
        <f>IF(Model!F99="",0,IF(ABS(Model!F99-Scratch!F99)&lt;1,1,0))</f>
        <v>1</v>
      </c>
      <c r="G169" s="99">
        <f>IF(Model!G99="",0,IF(ABS(Model!G99-Scratch!G99)&lt;1,1,0))</f>
        <v>1</v>
      </c>
      <c r="H169" s="99">
        <f>IF(Model!H99="",0,IF(ABS(Model!H99-Scratch!H99)&lt;1,1,0))</f>
        <v>1</v>
      </c>
      <c r="I169" s="99">
        <f>IF(Model!I99=Scratch!I99,1,0)</f>
        <v>1</v>
      </c>
      <c r="J169" s="129" t="s">
        <v>591</v>
      </c>
      <c r="K169" s="99">
        <f>IF(Model!K99="",0,IF(ABS(Model!K99-Scratch!K99)&lt;1,1,0))</f>
        <v>1</v>
      </c>
      <c r="L169" s="99">
        <f>IF(Model!L99=Scratch!L99,1,0)</f>
        <v>1</v>
      </c>
      <c r="M169" s="99">
        <f>IFERROR(IF(Model!M99=Scratch!M99,1,0),0)</f>
        <v>1</v>
      </c>
      <c r="N169" s="99">
        <f>IFERROR(IF(Model!N99=Scratch!N99,1,0),0)</f>
        <v>1</v>
      </c>
      <c r="O169" s="99">
        <f>IFERROR(IF(Model!O99=Scratch!O99,1,0),0)</f>
        <v>1</v>
      </c>
      <c r="P169" s="99">
        <f>IFERROR(IF(Model!P99=Scratch!P99,1,0),0)</f>
        <v>1</v>
      </c>
      <c r="Q169" s="129" t="s">
        <v>591</v>
      </c>
      <c r="R169" s="99">
        <f>IF(Model!R99="",0,IF(ABS(Model!R99-Scratch!R99)&lt;1,1,0))</f>
        <v>1</v>
      </c>
      <c r="S169" s="99">
        <f>IF(Model!S99="",0,IF(ABS(Model!S99-Scratch!S99)&lt;1,1,0))</f>
        <v>1</v>
      </c>
      <c r="T169" s="99">
        <f>IF(Model!T99="",0,IF(ABS(Model!T99-Scratch!T99)&lt;1,1,0))</f>
        <v>1</v>
      </c>
      <c r="U169" s="99">
        <f>IF(Model!U99="",0,IF(ABS(Model!U99-Scratch!U99)&lt;1,1,0))</f>
        <v>1</v>
      </c>
      <c r="V169" s="99">
        <f>IF(Model!V99="",0,IF(ABS(Model!V99-Scratch!V99)&lt;1,1,0))</f>
        <v>1</v>
      </c>
      <c r="W169" s="129" t="s">
        <v>591</v>
      </c>
      <c r="X169" s="99">
        <f>IF(Model!X99="",0,IF(ABS(Model!X99-Scratch!X99)&lt;1,1,0))</f>
        <v>1</v>
      </c>
      <c r="Y169" s="99">
        <f>IF(Model!Y99="",0,IF(ABS(Model!Y99-Scratch!Y99)&lt;1,1,0))</f>
        <v>1</v>
      </c>
      <c r="Z169" s="99">
        <f>IF(Model!Z99="",0,IF(ABS(Model!Z99-Scratch!Z99)&lt;1,1,0))</f>
        <v>1</v>
      </c>
      <c r="AA169" s="99">
        <f>IF(Model!AA99="",0,IF(ABS(Model!AA99-Scratch!AA99)&lt;1,1,0))</f>
        <v>1</v>
      </c>
      <c r="AB169" s="99">
        <f>IF(Model!AB99="",0,IF(ABS(Model!AB99-Scratch!AB99)&lt;1,1,0))</f>
        <v>1</v>
      </c>
      <c r="AC169" s="129" t="s">
        <v>591</v>
      </c>
      <c r="AD169" s="129" t="s">
        <v>591</v>
      </c>
      <c r="AE169" s="99">
        <f>IF(Model!AE99="",0,IF(ABS(Model!AE99-Scratch!AE99)&lt;1,1,0))</f>
        <v>1</v>
      </c>
      <c r="AF169" s="99">
        <f>IF(Model!AF99="",0,IF(ABS(Model!AF99-Scratch!AF99)&lt;1,1,0))</f>
        <v>1</v>
      </c>
      <c r="AG169" s="99">
        <f>IF(Model!AG99="",0,IF(ABS(Model!AG99-Scratch!AG99)&lt;1,1,0))</f>
        <v>1</v>
      </c>
      <c r="AH169" s="99">
        <f>IF(Model!AH99="",0,IF(ABS(Model!AH99-Scratch!AH99)&lt;1,1,0))</f>
        <v>1</v>
      </c>
      <c r="AI169" s="99">
        <f>IF(Model!AI99="",0,IF(ABS(Model!AI99-Scratch!AI99)&lt;1,1,0))</f>
        <v>1</v>
      </c>
      <c r="AJ169" s="99">
        <f>IF(Model!AJ99="",0,IF(ABS(Model!AJ99-Scratch!AJ99)&lt;1,1,0))</f>
        <v>1</v>
      </c>
      <c r="AK169" s="99">
        <f>IF(Model!AK99="",0,IF(ABS(Model!AK99-Scratch!AK99)&lt;1,1,0))</f>
        <v>1</v>
      </c>
      <c r="AL169" s="99">
        <f>IF(Model!AL99="",0,IF(ABS(Model!AL99-Scratch!AL99)&lt;1,1,0))</f>
        <v>1</v>
      </c>
      <c r="AM169" s="99">
        <f>IF(Model!AM99="",0,IF(ABS(Model!AM99-Scratch!AM99)&lt;1,1,0))</f>
        <v>1</v>
      </c>
      <c r="AN169" s="99">
        <f>IF(Model!AN99="",0,IF(ABS(Model!AN99-Scratch!AN99)&lt;1,1,0))</f>
        <v>1</v>
      </c>
      <c r="AO169" s="99">
        <f>IF(Model!AO99="",0,IF(ABS(Model!AO99-Scratch!AO99)&lt;1,1,0))</f>
        <v>1</v>
      </c>
      <c r="AP169" s="99">
        <f>IF(Model!AP99="",0,IF(ABS(Model!AP99-Scratch!AP99)&lt;1,1,0))</f>
        <v>1</v>
      </c>
      <c r="AQ169" s="99">
        <f>IF(Model!AQ99="",0,IF(ABS(Model!AQ99-Scratch!AQ99)&lt;1,1,0))</f>
        <v>1</v>
      </c>
      <c r="AR169" s="99">
        <f>IF(Model!AR99="",0,IF(ABS(Model!AR99-Scratch!AR99)&lt;1,1,0))</f>
        <v>1</v>
      </c>
      <c r="AS169" s="99">
        <f>IF(Model!AS99="",0,IF(ABS(Model!AS99-Scratch!AS99)&lt;1,1,0))</f>
        <v>1</v>
      </c>
      <c r="AT169" s="99">
        <f>IF(Model!AT99="",0,IF(ABS(Model!AT99-Scratch!AT99)&lt;1,1,0))</f>
        <v>1</v>
      </c>
      <c r="AU169" s="99">
        <f>IF(Model!AU99="",0,IF(ABS(Model!AU99-Scratch!AU99)&lt;1,1,0))</f>
        <v>1</v>
      </c>
      <c r="AV169" s="99">
        <f>IF(Model!AV99="",0,IF(ABS(Model!AV99-Scratch!AV99)&lt;1,1,0))</f>
        <v>1</v>
      </c>
      <c r="AW169" s="99">
        <f>IF(Model!AW99="",0,IF(ABS(Model!AW99-Scratch!AW99)&lt;1,1,0))</f>
        <v>1</v>
      </c>
      <c r="AX169" s="99">
        <f>IF(Model!AX99="",0,IF(ABS(Model!AX99-Scratch!AX99)&lt;1,1,0))</f>
        <v>1</v>
      </c>
      <c r="AY169" s="99">
        <f>IF(Model!AY99="",0,IF(ABS(Model!AY99-Scratch!AY99)&lt;1,1,0))</f>
        <v>1</v>
      </c>
      <c r="AZ169" s="99">
        <f>IF(Model!AZ99="",0,IF(ABS(Model!AZ99-Scratch!AZ99)&lt;1,1,0))</f>
        <v>1</v>
      </c>
      <c r="BA169" s="99">
        <f>IF(Model!BA99="",0,IF(ABS(Model!BA99-Scratch!BA99)&lt;1,1,0))</f>
        <v>1</v>
      </c>
      <c r="BB169" s="99">
        <f>IF(Model!BB99="",0,IF(ABS(Model!BB99-Scratch!BB99)&lt;1,1,0))</f>
        <v>1</v>
      </c>
      <c r="BC169" s="99">
        <f>IF(Model!BC99="",0,IF(ABS(Model!BC99-Scratch!BC99)&lt;1,1,0))</f>
        <v>1</v>
      </c>
      <c r="BD169" s="99">
        <f>IF(Model!BD99="",0,IF(ABS(Model!BD99-Scratch!BD99)&lt;1,1,0))</f>
        <v>0</v>
      </c>
      <c r="BE169" s="99">
        <f>IF(Model!BE99="",0,IF(ABS(Model!BE99-Scratch!BE99)&lt;1,1,0))</f>
        <v>1</v>
      </c>
      <c r="BF169" s="129" t="s">
        <v>591</v>
      </c>
      <c r="BG169" s="129" t="s">
        <v>591</v>
      </c>
      <c r="BH169" s="99">
        <f>IF(Model!BH99="",0,IF(ABS(Model!BH99-Scratch!BH99)&lt;1,1,0))</f>
        <v>1</v>
      </c>
      <c r="BI169" s="99">
        <f>IF(Model!BI99="",0,IF(ABS(Model!BI99-Scratch!BI99)&lt;1,1,0))</f>
        <v>1</v>
      </c>
      <c r="BJ169" s="99">
        <f>IF(Model!BJ99="",0,IF(ABS(Model!BJ99-Scratch!BJ99)&lt;1,1,0))</f>
        <v>1</v>
      </c>
      <c r="BK169" s="99">
        <f>IF(Model!BK99="",0,IF(ABS(Model!BK99-Scratch!BK99)&lt;1,1,0))</f>
        <v>1</v>
      </c>
      <c r="BL169" s="99">
        <f>IF(Model!BL99="",0,IF(ABS(Model!BL99-Scratch!BL99)&lt;1,1,0))</f>
        <v>1</v>
      </c>
      <c r="BM169" s="99">
        <f>IF(Model!BM99="",0,IF(ABS(Model!BM99-Scratch!BM99)&lt;1,1,0))</f>
        <v>1</v>
      </c>
      <c r="BN169" s="99">
        <f>IF(Model!BN99="",0,IF(ABS(Model!BN99-Scratch!BN99)&lt;1,1,0))</f>
        <v>1</v>
      </c>
      <c r="BO169" s="99">
        <f>IF(Model!BO99="",0,IF(ABS(Model!BO99-Scratch!BO99)&lt;1,1,0))</f>
        <v>1</v>
      </c>
      <c r="BP169" s="99">
        <f>IF(Model!BP99="",0,IF(ABS(Model!BP99-Scratch!BP99)&lt;1,1,0))</f>
        <v>1</v>
      </c>
      <c r="BQ169" s="99">
        <f>IF(Model!BQ99="",0,IF(ABS(Model!BQ99-Scratch!BQ99)&lt;1,1,0))</f>
        <v>1</v>
      </c>
      <c r="BR169" s="99">
        <f>IF(Model!BR99="",0,IF(ABS(Model!BR99-Scratch!BR99)&lt;1,1,0))</f>
        <v>1</v>
      </c>
      <c r="BS169" s="99">
        <f>IF(Model!BS99="",0,IF(ABS(Model!BS99-Scratch!BS99)&lt;1,1,0))</f>
        <v>1</v>
      </c>
      <c r="BT169" s="99">
        <f>IF(Model!BT99="",0,IF(ABS(Model!BT99-Scratch!BT99)&lt;1,1,0))</f>
        <v>1</v>
      </c>
      <c r="BU169" s="99">
        <f>IF(Model!BU99="",0,IF(ABS(Model!BU99-Scratch!BU99)&lt;1,1,0))</f>
        <v>1</v>
      </c>
      <c r="BV169" s="99">
        <f>IF(Model!BV99="",0,IF(ABS(Model!BV99-Scratch!BV99)&lt;1,1,0))</f>
        <v>1</v>
      </c>
      <c r="BW169" s="99">
        <f>IF(Model!BW99="",0,IF(ABS(Model!BW99-Scratch!BW99)&lt;1,1,0))</f>
        <v>1</v>
      </c>
      <c r="BX169" s="99">
        <f>IF(Model!BX99="",0,IF(ABS(Model!BX99-Scratch!BX99)&lt;1,1,0))</f>
        <v>1</v>
      </c>
      <c r="BY169" s="99">
        <f>IF(Model!BY99="",0,IF(ABS(Model!BY99-Scratch!BY99)&lt;1,1,0))</f>
        <v>1</v>
      </c>
      <c r="BZ169" s="99">
        <f>IF(Model!BZ99="",0,IF(ABS(Model!BZ99-Scratch!BZ99)&lt;1,1,0))</f>
        <v>1</v>
      </c>
      <c r="CA169" s="99">
        <f>IF(Model!CA99="",0,IF(ABS(Model!CA99-Scratch!CA99)&lt;1,1,0))</f>
        <v>1</v>
      </c>
      <c r="CB169" s="99">
        <f>IF(Model!CB99="",0,IF(ABS(Model!CB99-Scratch!CB99)&lt;1,1,0))</f>
        <v>1</v>
      </c>
      <c r="CC169" s="99">
        <f>IF(Model!CC99="",0,IF(ABS(Model!CC99-Scratch!CC99)&lt;1,1,0))</f>
        <v>1</v>
      </c>
      <c r="CD169" s="99">
        <f>IF(Model!CD99="",0,IF(ABS(Model!CD99-Scratch!CD99)&lt;1,1,0))</f>
        <v>1</v>
      </c>
      <c r="CE169" s="99">
        <f>IF(Model!CE99="",0,IF(ABS(Model!CE99-Scratch!CE99)&lt;1,1,0))</f>
        <v>1</v>
      </c>
      <c r="CF169" s="99">
        <f>IF(Model!CF99="",0,IF(ABS(Model!CF99-Scratch!CF99)&lt;1,1,0))</f>
        <v>1</v>
      </c>
      <c r="CG169" s="129" t="s">
        <v>591</v>
      </c>
      <c r="CH169" s="129" t="s">
        <v>591</v>
      </c>
      <c r="CI169" s="99">
        <f>IF(Model!CI99="",0,IF(ABS(Model!CI99-Scratch!CI99)&lt;1,1,0))</f>
        <v>1</v>
      </c>
      <c r="CJ169" s="99">
        <f>IF(Model!CJ99="",0,IF(ABS(Model!CJ99-Scratch!CJ99)&lt;1,1,0))</f>
        <v>1</v>
      </c>
      <c r="CK169" s="99">
        <f>IF(Model!CK99="",0,IF(ABS(Model!CK99-Scratch!CK99)&lt;1,1,0))</f>
        <v>1</v>
      </c>
      <c r="CL169" s="99">
        <f>IF(Model!CL99="",0,IF(ABS(Model!CL99-Scratch!CL99)&lt;1,1,0))</f>
        <v>1</v>
      </c>
      <c r="CM169" s="99">
        <f>IF(Model!CM99="",0,IF(ABS(Model!CM99-Scratch!CM99)&lt;1,1,0))</f>
        <v>1</v>
      </c>
      <c r="CN169" s="99">
        <f>IF(Model!CN99="",0,IF(ABS(Model!CN99-Scratch!CN99)&lt;1,1,0))</f>
        <v>1</v>
      </c>
      <c r="CO169" s="99">
        <f>IF(Model!CO99="",0,IF(ABS(Model!CO99-Scratch!CO99)&lt;1,1,0))</f>
        <v>1</v>
      </c>
      <c r="CP169" s="99">
        <f>IF(Model!CP99="",0,IF(ABS(Model!CP99-Scratch!CP99)&lt;1,1,0))</f>
        <v>1</v>
      </c>
      <c r="CQ169" s="99">
        <f>IF(Model!CQ99="",0,IF(ABS(Model!CQ99-Scratch!CQ99)&lt;1,1,0))</f>
        <v>1</v>
      </c>
      <c r="CR169" s="99">
        <f>IF(Model!CR99="",0,IF(ABS(Model!CR99-Scratch!CR99)&lt;1,1,0))</f>
        <v>1</v>
      </c>
      <c r="CS169" s="99">
        <f>IF(Model!CS99="",0,IF(ABS(Model!CS99-Scratch!CS99)&lt;1,1,0))</f>
        <v>1</v>
      </c>
      <c r="CT169" s="99">
        <f>IF(Model!CT99="",0,IF(ABS(Model!CT99-Scratch!CT99)&lt;1,1,0))</f>
        <v>1</v>
      </c>
      <c r="CU169" s="99">
        <f>IF(Model!CU99="",0,IF(ABS(Model!CU99-Scratch!CU99)&lt;1,1,0))</f>
        <v>1</v>
      </c>
      <c r="CV169" s="99">
        <f>IF(Model!CV99="",0,IF(ABS(Model!CV99-Scratch!CV99)&lt;1,1,0))</f>
        <v>1</v>
      </c>
      <c r="CW169" s="99">
        <f>IF(Model!CW99="",0,IF(ABS(Model!CW99-Scratch!CW99)&lt;1,1,0))</f>
        <v>1</v>
      </c>
      <c r="CX169" s="99">
        <f>IF(Model!CX99="",0,IF(ABS(Model!CX99-Scratch!CX99)&lt;1,1,0))</f>
        <v>1</v>
      </c>
      <c r="CY169" s="99">
        <f>IF(Model!CY99="",0,IF(ABS(Model!CY99-Scratch!CY99)&lt;1,1,0))</f>
        <v>1</v>
      </c>
      <c r="CZ169" s="99">
        <f>IF(Model!CZ99="",0,IF(ABS(Model!CZ99-Scratch!CZ99)&lt;1,1,0))</f>
        <v>1</v>
      </c>
      <c r="DA169" s="99">
        <f>IF(Model!DA99="",0,IF(ABS(Model!DA99-Scratch!DA99)&lt;1,1,0))</f>
        <v>1</v>
      </c>
      <c r="DB169" s="99">
        <f>IF(Model!DB99="",0,IF(ABS(Model!DB99-Scratch!DB99)&lt;1,1,0))</f>
        <v>1</v>
      </c>
      <c r="DC169" s="99">
        <f>IF(Model!DC99="",0,IF(ABS(Model!DC99-Scratch!DC99)&lt;1,1,0))</f>
        <v>1</v>
      </c>
      <c r="DD169" s="99">
        <f>IF(Model!DD99="",0,IF(ABS(Model!DD99-Scratch!DD99)&lt;1,1,0))</f>
        <v>1</v>
      </c>
      <c r="DE169" s="99">
        <f>IF(Model!DE99="",0,IF(ABS(Model!DE99-Scratch!DE99)&lt;1,1,0))</f>
        <v>1</v>
      </c>
      <c r="DF169" s="99">
        <f>IF(Model!DF99="",0,IF(ABS(Model!DF99-Scratch!DF99)&lt;1,1,0))</f>
        <v>1</v>
      </c>
      <c r="DG169" s="99">
        <f>IF(Model!DG99="",0,IF(ABS(Model!DG99-Scratch!DG99)&lt;1,1,0))</f>
        <v>1</v>
      </c>
      <c r="DH169" s="129" t="s">
        <v>591</v>
      </c>
      <c r="DI169" s="129" t="s">
        <v>591</v>
      </c>
      <c r="DJ169" s="99">
        <f>IF(Model!DJ99="",0,IF(ABS(Model!DJ99-Scratch!DJ99)&lt;1,1,0))</f>
        <v>1</v>
      </c>
      <c r="DK169" s="99">
        <f>IF(Model!DK99="",0,IF(ABS(Model!DK99-Scratch!DK99)&lt;1,1,0))</f>
        <v>1</v>
      </c>
      <c r="DL169" s="99">
        <f>IF(Model!DL99="",0,IF(ABS(Model!DL99-Scratch!DL99)&lt;1,1,0))</f>
        <v>1</v>
      </c>
      <c r="DM169" s="99">
        <f>IF(Model!DM99="",0,IF(ABS(Model!DM99-Scratch!DM99)&lt;1,1,0))</f>
        <v>1</v>
      </c>
      <c r="DN169" s="99">
        <f>IF(Model!DN99="",0,IF(ABS(Model!DN99-Scratch!DN99)&lt;1,1,0))</f>
        <v>1</v>
      </c>
      <c r="DO169" s="99">
        <f>IF(Model!DO99="",0,IF(ABS(Model!DO99-Scratch!DO99)&lt;1,1,0))</f>
        <v>1</v>
      </c>
      <c r="DP169" s="99">
        <f>IF(Model!DP99="",0,IF(ABS(Model!DP99-Scratch!DP99)&lt;1,1,0))</f>
        <v>1</v>
      </c>
      <c r="DQ169" s="99">
        <f>IF(Model!DQ99="",0,IF(ABS(Model!DQ99-Scratch!DQ99)&lt;1,1,0))</f>
        <v>1</v>
      </c>
      <c r="DR169" s="99">
        <f>IF(Model!DR99="",0,IF(ABS(Model!DR99-Scratch!DR99)&lt;1,1,0))</f>
        <v>1</v>
      </c>
      <c r="DS169" s="99">
        <f>IF(Model!DS99="",0,IF(ABS(Model!DS99-Scratch!DS99)&lt;1,1,0))</f>
        <v>1</v>
      </c>
      <c r="DT169" s="99">
        <f>IF(Model!DT99="",0,IF(ABS(Model!DT99-Scratch!DT99)&lt;1,1,0))</f>
        <v>1</v>
      </c>
      <c r="DU169" s="99">
        <f>IF(Model!DU99="",0,IF(ABS(Model!DU99-Scratch!DU99)&lt;1,1,0))</f>
        <v>1</v>
      </c>
      <c r="DV169" s="99">
        <f>IF(Model!DV99="",0,IF(ABS(Model!DV99-Scratch!DV99)&lt;1,1,0))</f>
        <v>1</v>
      </c>
      <c r="DW169" s="99">
        <f>IF(Model!DW99="",0,IF(ABS(Model!DW99-Scratch!DW99)&lt;1,1,0))</f>
        <v>1</v>
      </c>
      <c r="DX169" s="99">
        <f>IF(Model!DX99="",0,IF(ABS(Model!DX99-Scratch!DX99)&lt;1,1,0))</f>
        <v>1</v>
      </c>
      <c r="DY169" s="99">
        <f>IF(Model!DY99="",0,IF(ABS(Model!DY99-Scratch!DY99)&lt;1,1,0))</f>
        <v>1</v>
      </c>
      <c r="DZ169" s="99">
        <f>IF(Model!DZ99="",0,IF(ABS(Model!DZ99-Scratch!DZ99)&lt;1,1,0))</f>
        <v>1</v>
      </c>
      <c r="EA169" s="99">
        <f>IF(Model!EA99="",0,IF(ABS(Model!EA99-Scratch!EA99)&lt;1,1,0))</f>
        <v>1</v>
      </c>
      <c r="EB169" s="99">
        <f>IF(Model!EB99="",0,IF(ABS(Model!EB99-Scratch!EB99)&lt;1,1,0))</f>
        <v>1</v>
      </c>
      <c r="EC169" s="99">
        <f>IF(Model!EC99="",0,IF(ABS(Model!EC99-Scratch!EC99)&lt;1,1,0))</f>
        <v>1</v>
      </c>
      <c r="ED169" s="99">
        <f>IF(Model!ED99="",0,IF(ABS(Model!ED99-Scratch!ED99)&lt;1,1,0))</f>
        <v>1</v>
      </c>
      <c r="EE169" s="99">
        <f>IF(Model!EE99="",0,IF(ABS(Model!EE99-Scratch!EE99)&lt;1,1,0))</f>
        <v>1</v>
      </c>
      <c r="EF169" s="99">
        <f>IF(Model!EF99="",0,IF(ABS(Model!EF99-Scratch!EF99)&lt;1,1,0))</f>
        <v>1</v>
      </c>
      <c r="EG169" s="99">
        <f>IF(Model!EG99="",0,IF(ABS(Model!EG99-Scratch!EG99)&lt;1,1,0))</f>
        <v>1</v>
      </c>
      <c r="EH169" s="99">
        <f>IF(Model!EH99="",0,IF(ABS(Model!EH99-Scratch!EH99)&lt;1,1,0))</f>
        <v>1</v>
      </c>
      <c r="EI169" s="129" t="s">
        <v>591</v>
      </c>
      <c r="EJ169" s="129" t="s">
        <v>591</v>
      </c>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row>
    <row r="170" spans="2:165">
      <c r="B170" s="99">
        <f>IF(Model!B100="",0,IF(ABS(Model!B100-Scratch!B100)&lt;1,1,0))</f>
        <v>1</v>
      </c>
      <c r="C170" s="99">
        <f ca="1">IF(Model!C100="",0,IF(ABS(Model!C100-Scratch!C100)&lt;1,1,0))</f>
        <v>1</v>
      </c>
      <c r="D170" s="129" t="s">
        <v>591</v>
      </c>
      <c r="E170" s="99">
        <f>IF(Model!E100="",0,IF(ABS(Model!E100-Scratch!E100)&lt;1,1,0))</f>
        <v>1</v>
      </c>
      <c r="F170" s="99">
        <f>IF(Model!F100="",0,IF(ABS(Model!F100-Scratch!F100)&lt;1,1,0))</f>
        <v>1</v>
      </c>
      <c r="G170" s="99">
        <f>IF(Model!G100="",0,IF(ABS(Model!G100-Scratch!G100)&lt;1,1,0))</f>
        <v>1</v>
      </c>
      <c r="H170" s="99">
        <f>IF(Model!H100="",0,IF(ABS(Model!H100-Scratch!H100)&lt;1,1,0))</f>
        <v>1</v>
      </c>
      <c r="I170" s="99">
        <f>IF(Model!I100=Scratch!I100,1,0)</f>
        <v>1</v>
      </c>
      <c r="J170" s="129" t="s">
        <v>591</v>
      </c>
      <c r="K170" s="99">
        <f>IF(Model!K100="",0,IF(ABS(Model!K100-Scratch!K100)&lt;1,1,0))</f>
        <v>1</v>
      </c>
      <c r="L170" s="99">
        <f>IF(Model!L100=Scratch!L100,1,0)</f>
        <v>1</v>
      </c>
      <c r="M170" s="99">
        <f>IFERROR(IF(Model!M100=Scratch!M100,1,0),0)</f>
        <v>1</v>
      </c>
      <c r="N170" s="99">
        <f>IFERROR(IF(Model!N100=Scratch!N100,1,0),0)</f>
        <v>1</v>
      </c>
      <c r="O170" s="99">
        <f>IFERROR(IF(Model!O100=Scratch!O100,1,0),0)</f>
        <v>1</v>
      </c>
      <c r="P170" s="99">
        <f>IFERROR(IF(Model!P100=Scratch!P100,1,0),0)</f>
        <v>1</v>
      </c>
      <c r="Q170" s="129" t="s">
        <v>591</v>
      </c>
      <c r="R170" s="99">
        <f>IF(Model!R100="",0,IF(ABS(Model!R100-Scratch!R100)&lt;1,1,0))</f>
        <v>1</v>
      </c>
      <c r="S170" s="99">
        <f>IF(Model!S100="",0,IF(ABS(Model!S100-Scratch!S100)&lt;1,1,0))</f>
        <v>1</v>
      </c>
      <c r="T170" s="99">
        <f>IF(Model!T100="",0,IF(ABS(Model!T100-Scratch!T100)&lt;1,1,0))</f>
        <v>1</v>
      </c>
      <c r="U170" s="99">
        <f>IF(Model!U100="",0,IF(ABS(Model!U100-Scratch!U100)&lt;1,1,0))</f>
        <v>1</v>
      </c>
      <c r="V170" s="99">
        <f>IF(Model!V100="",0,IF(ABS(Model!V100-Scratch!V100)&lt;1,1,0))</f>
        <v>1</v>
      </c>
      <c r="W170" s="129" t="s">
        <v>591</v>
      </c>
      <c r="X170" s="99">
        <f>IF(Model!X100="",0,IF(ABS(Model!X100-Scratch!X100)&lt;1,1,0))</f>
        <v>1</v>
      </c>
      <c r="Y170" s="99">
        <f>IF(Model!Y100="",0,IF(ABS(Model!Y100-Scratch!Y100)&lt;1,1,0))</f>
        <v>1</v>
      </c>
      <c r="Z170" s="99">
        <f>IF(Model!Z100="",0,IF(ABS(Model!Z100-Scratch!Z100)&lt;1,1,0))</f>
        <v>1</v>
      </c>
      <c r="AA170" s="99">
        <f>IF(Model!AA100="",0,IF(ABS(Model!AA100-Scratch!AA100)&lt;1,1,0))</f>
        <v>1</v>
      </c>
      <c r="AB170" s="99">
        <f>IF(Model!AB100="",0,IF(ABS(Model!AB100-Scratch!AB100)&lt;1,1,0))</f>
        <v>1</v>
      </c>
      <c r="AC170" s="129" t="s">
        <v>591</v>
      </c>
      <c r="AD170" s="129" t="s">
        <v>591</v>
      </c>
      <c r="AE170" s="99">
        <f>IF(Model!AE100="",0,IF(ABS(Model!AE100-Scratch!AE100)&lt;1,1,0))</f>
        <v>1</v>
      </c>
      <c r="AF170" s="99">
        <f>IF(Model!AF100="",0,IF(ABS(Model!AF100-Scratch!AF100)&lt;1,1,0))</f>
        <v>1</v>
      </c>
      <c r="AG170" s="99">
        <f>IF(Model!AG100="",0,IF(ABS(Model!AG100-Scratch!AG100)&lt;1,1,0))</f>
        <v>1</v>
      </c>
      <c r="AH170" s="99">
        <f>IF(Model!AH100="",0,IF(ABS(Model!AH100-Scratch!AH100)&lt;1,1,0))</f>
        <v>1</v>
      </c>
      <c r="AI170" s="99">
        <f>IF(Model!AI100="",0,IF(ABS(Model!AI100-Scratch!AI100)&lt;1,1,0))</f>
        <v>1</v>
      </c>
      <c r="AJ170" s="99">
        <f>IF(Model!AJ100="",0,IF(ABS(Model!AJ100-Scratch!AJ100)&lt;1,1,0))</f>
        <v>1</v>
      </c>
      <c r="AK170" s="99">
        <f>IF(Model!AK100="",0,IF(ABS(Model!AK100-Scratch!AK100)&lt;1,1,0))</f>
        <v>1</v>
      </c>
      <c r="AL170" s="99">
        <f>IF(Model!AL100="",0,IF(ABS(Model!AL100-Scratch!AL100)&lt;1,1,0))</f>
        <v>1</v>
      </c>
      <c r="AM170" s="99">
        <f>IF(Model!AM100="",0,IF(ABS(Model!AM100-Scratch!AM100)&lt;1,1,0))</f>
        <v>1</v>
      </c>
      <c r="AN170" s="99">
        <f>IF(Model!AN100="",0,IF(ABS(Model!AN100-Scratch!AN100)&lt;1,1,0))</f>
        <v>1</v>
      </c>
      <c r="AO170" s="99">
        <f>IF(Model!AO100="",0,IF(ABS(Model!AO100-Scratch!AO100)&lt;1,1,0))</f>
        <v>1</v>
      </c>
      <c r="AP170" s="99">
        <f>IF(Model!AP100="",0,IF(ABS(Model!AP100-Scratch!AP100)&lt;1,1,0))</f>
        <v>1</v>
      </c>
      <c r="AQ170" s="99">
        <f>IF(Model!AQ100="",0,IF(ABS(Model!AQ100-Scratch!AQ100)&lt;1,1,0))</f>
        <v>1</v>
      </c>
      <c r="AR170" s="99">
        <f>IF(Model!AR100="",0,IF(ABS(Model!AR100-Scratch!AR100)&lt;1,1,0))</f>
        <v>1</v>
      </c>
      <c r="AS170" s="99">
        <f>IF(Model!AS100="",0,IF(ABS(Model!AS100-Scratch!AS100)&lt;1,1,0))</f>
        <v>1</v>
      </c>
      <c r="AT170" s="99">
        <f>IF(Model!AT100="",0,IF(ABS(Model!AT100-Scratch!AT100)&lt;1,1,0))</f>
        <v>1</v>
      </c>
      <c r="AU170" s="99">
        <f>IF(Model!AU100="",0,IF(ABS(Model!AU100-Scratch!AU100)&lt;1,1,0))</f>
        <v>1</v>
      </c>
      <c r="AV170" s="99">
        <f>IF(Model!AV100="",0,IF(ABS(Model!AV100-Scratch!AV100)&lt;1,1,0))</f>
        <v>1</v>
      </c>
      <c r="AW170" s="99">
        <f>IF(Model!AW100="",0,IF(ABS(Model!AW100-Scratch!AW100)&lt;1,1,0))</f>
        <v>1</v>
      </c>
      <c r="AX170" s="99">
        <f>IF(Model!AX100="",0,IF(ABS(Model!AX100-Scratch!AX100)&lt;1,1,0))</f>
        <v>1</v>
      </c>
      <c r="AY170" s="99">
        <f>IF(Model!AY100="",0,IF(ABS(Model!AY100-Scratch!AY100)&lt;1,1,0))</f>
        <v>1</v>
      </c>
      <c r="AZ170" s="99">
        <f>IF(Model!AZ100="",0,IF(ABS(Model!AZ100-Scratch!AZ100)&lt;1,1,0))</f>
        <v>1</v>
      </c>
      <c r="BA170" s="99">
        <f>IF(Model!BA100="",0,IF(ABS(Model!BA100-Scratch!BA100)&lt;1,1,0))</f>
        <v>1</v>
      </c>
      <c r="BB170" s="99">
        <f>IF(Model!BB100="",0,IF(ABS(Model!BB100-Scratch!BB100)&lt;1,1,0))</f>
        <v>1</v>
      </c>
      <c r="BC170" s="99">
        <f>IF(Model!BC100="",0,IF(ABS(Model!BC100-Scratch!BC100)&lt;1,1,0))</f>
        <v>1</v>
      </c>
      <c r="BD170" s="99">
        <f>IF(Model!BD100="",0,IF(ABS(Model!BD100-Scratch!BD100)&lt;1,1,0))</f>
        <v>0</v>
      </c>
      <c r="BE170" s="99">
        <f>IF(Model!BE100="",0,IF(ABS(Model!BE100-Scratch!BE100)&lt;1,1,0))</f>
        <v>1</v>
      </c>
      <c r="BF170" s="129" t="s">
        <v>591</v>
      </c>
      <c r="BG170" s="129" t="s">
        <v>591</v>
      </c>
      <c r="BH170" s="99">
        <f>IF(Model!BH100="",0,IF(ABS(Model!BH100-Scratch!BH100)&lt;1,1,0))</f>
        <v>1</v>
      </c>
      <c r="BI170" s="99">
        <f>IF(Model!BI100="",0,IF(ABS(Model!BI100-Scratch!BI100)&lt;1,1,0))</f>
        <v>1</v>
      </c>
      <c r="BJ170" s="99">
        <f>IF(Model!BJ100="",0,IF(ABS(Model!BJ100-Scratch!BJ100)&lt;1,1,0))</f>
        <v>1</v>
      </c>
      <c r="BK170" s="99">
        <f>IF(Model!BK100="",0,IF(ABS(Model!BK100-Scratch!BK100)&lt;1,1,0))</f>
        <v>1</v>
      </c>
      <c r="BL170" s="99">
        <f>IF(Model!BL100="",0,IF(ABS(Model!BL100-Scratch!BL100)&lt;1,1,0))</f>
        <v>1</v>
      </c>
      <c r="BM170" s="99">
        <f>IF(Model!BM100="",0,IF(ABS(Model!BM100-Scratch!BM100)&lt;1,1,0))</f>
        <v>1</v>
      </c>
      <c r="BN170" s="99">
        <f>IF(Model!BN100="",0,IF(ABS(Model!BN100-Scratch!BN100)&lt;1,1,0))</f>
        <v>1</v>
      </c>
      <c r="BO170" s="99">
        <f>IF(Model!BO100="",0,IF(ABS(Model!BO100-Scratch!BO100)&lt;1,1,0))</f>
        <v>1</v>
      </c>
      <c r="BP170" s="99">
        <f>IF(Model!BP100="",0,IF(ABS(Model!BP100-Scratch!BP100)&lt;1,1,0))</f>
        <v>1</v>
      </c>
      <c r="BQ170" s="99">
        <f>IF(Model!BQ100="",0,IF(ABS(Model!BQ100-Scratch!BQ100)&lt;1,1,0))</f>
        <v>1</v>
      </c>
      <c r="BR170" s="99">
        <f>IF(Model!BR100="",0,IF(ABS(Model!BR100-Scratch!BR100)&lt;1,1,0))</f>
        <v>1</v>
      </c>
      <c r="BS170" s="99">
        <f>IF(Model!BS100="",0,IF(ABS(Model!BS100-Scratch!BS100)&lt;1,1,0))</f>
        <v>1</v>
      </c>
      <c r="BT170" s="99">
        <f>IF(Model!BT100="",0,IF(ABS(Model!BT100-Scratch!BT100)&lt;1,1,0))</f>
        <v>1</v>
      </c>
      <c r="BU170" s="99">
        <f>IF(Model!BU100="",0,IF(ABS(Model!BU100-Scratch!BU100)&lt;1,1,0))</f>
        <v>1</v>
      </c>
      <c r="BV170" s="99">
        <f>IF(Model!BV100="",0,IF(ABS(Model!BV100-Scratch!BV100)&lt;1,1,0))</f>
        <v>1</v>
      </c>
      <c r="BW170" s="99">
        <f>IF(Model!BW100="",0,IF(ABS(Model!BW100-Scratch!BW100)&lt;1,1,0))</f>
        <v>1</v>
      </c>
      <c r="BX170" s="99">
        <f>IF(Model!BX100="",0,IF(ABS(Model!BX100-Scratch!BX100)&lt;1,1,0))</f>
        <v>1</v>
      </c>
      <c r="BY170" s="99">
        <f>IF(Model!BY100="",0,IF(ABS(Model!BY100-Scratch!BY100)&lt;1,1,0))</f>
        <v>1</v>
      </c>
      <c r="BZ170" s="99">
        <f>IF(Model!BZ100="",0,IF(ABS(Model!BZ100-Scratch!BZ100)&lt;1,1,0))</f>
        <v>1</v>
      </c>
      <c r="CA170" s="99">
        <f>IF(Model!CA100="",0,IF(ABS(Model!CA100-Scratch!CA100)&lt;1,1,0))</f>
        <v>1</v>
      </c>
      <c r="CB170" s="99">
        <f>IF(Model!CB100="",0,IF(ABS(Model!CB100-Scratch!CB100)&lt;1,1,0))</f>
        <v>1</v>
      </c>
      <c r="CC170" s="99">
        <f>IF(Model!CC100="",0,IF(ABS(Model!CC100-Scratch!CC100)&lt;1,1,0))</f>
        <v>1</v>
      </c>
      <c r="CD170" s="99">
        <f>IF(Model!CD100="",0,IF(ABS(Model!CD100-Scratch!CD100)&lt;1,1,0))</f>
        <v>1</v>
      </c>
      <c r="CE170" s="99">
        <f>IF(Model!CE100="",0,IF(ABS(Model!CE100-Scratch!CE100)&lt;1,1,0))</f>
        <v>1</v>
      </c>
      <c r="CF170" s="99">
        <f>IF(Model!CF100="",0,IF(ABS(Model!CF100-Scratch!CF100)&lt;1,1,0))</f>
        <v>1</v>
      </c>
      <c r="CG170" s="129" t="s">
        <v>591</v>
      </c>
      <c r="CH170" s="129" t="s">
        <v>591</v>
      </c>
      <c r="CI170" s="99">
        <f>IF(Model!CI100="",0,IF(ABS(Model!CI100-Scratch!CI100)&lt;1,1,0))</f>
        <v>1</v>
      </c>
      <c r="CJ170" s="99">
        <f>IF(Model!CJ100="",0,IF(ABS(Model!CJ100-Scratch!CJ100)&lt;1,1,0))</f>
        <v>1</v>
      </c>
      <c r="CK170" s="99">
        <f>IF(Model!CK100="",0,IF(ABS(Model!CK100-Scratch!CK100)&lt;1,1,0))</f>
        <v>1</v>
      </c>
      <c r="CL170" s="99">
        <f>IF(Model!CL100="",0,IF(ABS(Model!CL100-Scratch!CL100)&lt;1,1,0))</f>
        <v>1</v>
      </c>
      <c r="CM170" s="99">
        <f>IF(Model!CM100="",0,IF(ABS(Model!CM100-Scratch!CM100)&lt;1,1,0))</f>
        <v>1</v>
      </c>
      <c r="CN170" s="99">
        <f>IF(Model!CN100="",0,IF(ABS(Model!CN100-Scratch!CN100)&lt;1,1,0))</f>
        <v>1</v>
      </c>
      <c r="CO170" s="99">
        <f>IF(Model!CO100="",0,IF(ABS(Model!CO100-Scratch!CO100)&lt;1,1,0))</f>
        <v>1</v>
      </c>
      <c r="CP170" s="99">
        <f>IF(Model!CP100="",0,IF(ABS(Model!CP100-Scratch!CP100)&lt;1,1,0))</f>
        <v>1</v>
      </c>
      <c r="CQ170" s="99">
        <f>IF(Model!CQ100="",0,IF(ABS(Model!CQ100-Scratch!CQ100)&lt;1,1,0))</f>
        <v>1</v>
      </c>
      <c r="CR170" s="99">
        <f>IF(Model!CR100="",0,IF(ABS(Model!CR100-Scratch!CR100)&lt;1,1,0))</f>
        <v>1</v>
      </c>
      <c r="CS170" s="99">
        <f>IF(Model!CS100="",0,IF(ABS(Model!CS100-Scratch!CS100)&lt;1,1,0))</f>
        <v>1</v>
      </c>
      <c r="CT170" s="99">
        <f>IF(Model!CT100="",0,IF(ABS(Model!CT100-Scratch!CT100)&lt;1,1,0))</f>
        <v>1</v>
      </c>
      <c r="CU170" s="99">
        <f>IF(Model!CU100="",0,IF(ABS(Model!CU100-Scratch!CU100)&lt;1,1,0))</f>
        <v>1</v>
      </c>
      <c r="CV170" s="99">
        <f>IF(Model!CV100="",0,IF(ABS(Model!CV100-Scratch!CV100)&lt;1,1,0))</f>
        <v>1</v>
      </c>
      <c r="CW170" s="99">
        <f>IF(Model!CW100="",0,IF(ABS(Model!CW100-Scratch!CW100)&lt;1,1,0))</f>
        <v>1</v>
      </c>
      <c r="CX170" s="99">
        <f>IF(Model!CX100="",0,IF(ABS(Model!CX100-Scratch!CX100)&lt;1,1,0))</f>
        <v>1</v>
      </c>
      <c r="CY170" s="99">
        <f>IF(Model!CY100="",0,IF(ABS(Model!CY100-Scratch!CY100)&lt;1,1,0))</f>
        <v>1</v>
      </c>
      <c r="CZ170" s="99">
        <f>IF(Model!CZ100="",0,IF(ABS(Model!CZ100-Scratch!CZ100)&lt;1,1,0))</f>
        <v>1</v>
      </c>
      <c r="DA170" s="99">
        <f>IF(Model!DA100="",0,IF(ABS(Model!DA100-Scratch!DA100)&lt;1,1,0))</f>
        <v>1</v>
      </c>
      <c r="DB170" s="99">
        <f>IF(Model!DB100="",0,IF(ABS(Model!DB100-Scratch!DB100)&lt;1,1,0))</f>
        <v>1</v>
      </c>
      <c r="DC170" s="99">
        <f>IF(Model!DC100="",0,IF(ABS(Model!DC100-Scratch!DC100)&lt;1,1,0))</f>
        <v>1</v>
      </c>
      <c r="DD170" s="99">
        <f>IF(Model!DD100="",0,IF(ABS(Model!DD100-Scratch!DD100)&lt;1,1,0))</f>
        <v>1</v>
      </c>
      <c r="DE170" s="99">
        <f>IF(Model!DE100="",0,IF(ABS(Model!DE100-Scratch!DE100)&lt;1,1,0))</f>
        <v>1</v>
      </c>
      <c r="DF170" s="99">
        <f>IF(Model!DF100="",0,IF(ABS(Model!DF100-Scratch!DF100)&lt;1,1,0))</f>
        <v>1</v>
      </c>
      <c r="DG170" s="99">
        <f>IF(Model!DG100="",0,IF(ABS(Model!DG100-Scratch!DG100)&lt;1,1,0))</f>
        <v>1</v>
      </c>
      <c r="DH170" s="129" t="s">
        <v>591</v>
      </c>
      <c r="DI170" s="129" t="s">
        <v>591</v>
      </c>
      <c r="DJ170" s="99">
        <f>IF(Model!DJ100="",0,IF(ABS(Model!DJ100-Scratch!DJ100)&lt;1,1,0))</f>
        <v>1</v>
      </c>
      <c r="DK170" s="99">
        <f>IF(Model!DK100="",0,IF(ABS(Model!DK100-Scratch!DK100)&lt;1,1,0))</f>
        <v>1</v>
      </c>
      <c r="DL170" s="99">
        <f>IF(Model!DL100="",0,IF(ABS(Model!DL100-Scratch!DL100)&lt;1,1,0))</f>
        <v>1</v>
      </c>
      <c r="DM170" s="99">
        <f>IF(Model!DM100="",0,IF(ABS(Model!DM100-Scratch!DM100)&lt;1,1,0))</f>
        <v>1</v>
      </c>
      <c r="DN170" s="99">
        <f>IF(Model!DN100="",0,IF(ABS(Model!DN100-Scratch!DN100)&lt;1,1,0))</f>
        <v>1</v>
      </c>
      <c r="DO170" s="99">
        <f>IF(Model!DO100="",0,IF(ABS(Model!DO100-Scratch!DO100)&lt;1,1,0))</f>
        <v>1</v>
      </c>
      <c r="DP170" s="99">
        <f>IF(Model!DP100="",0,IF(ABS(Model!DP100-Scratch!DP100)&lt;1,1,0))</f>
        <v>1</v>
      </c>
      <c r="DQ170" s="99">
        <f>IF(Model!DQ100="",0,IF(ABS(Model!DQ100-Scratch!DQ100)&lt;1,1,0))</f>
        <v>1</v>
      </c>
      <c r="DR170" s="99">
        <f>IF(Model!DR100="",0,IF(ABS(Model!DR100-Scratch!DR100)&lt;1,1,0))</f>
        <v>1</v>
      </c>
      <c r="DS170" s="99">
        <f>IF(Model!DS100="",0,IF(ABS(Model!DS100-Scratch!DS100)&lt;1,1,0))</f>
        <v>1</v>
      </c>
      <c r="DT170" s="99">
        <f>IF(Model!DT100="",0,IF(ABS(Model!DT100-Scratch!DT100)&lt;1,1,0))</f>
        <v>1</v>
      </c>
      <c r="DU170" s="99">
        <f>IF(Model!DU100="",0,IF(ABS(Model!DU100-Scratch!DU100)&lt;1,1,0))</f>
        <v>1</v>
      </c>
      <c r="DV170" s="99">
        <f>IF(Model!DV100="",0,IF(ABS(Model!DV100-Scratch!DV100)&lt;1,1,0))</f>
        <v>1</v>
      </c>
      <c r="DW170" s="99">
        <f>IF(Model!DW100="",0,IF(ABS(Model!DW100-Scratch!DW100)&lt;1,1,0))</f>
        <v>1</v>
      </c>
      <c r="DX170" s="99">
        <f>IF(Model!DX100="",0,IF(ABS(Model!DX100-Scratch!DX100)&lt;1,1,0))</f>
        <v>1</v>
      </c>
      <c r="DY170" s="99">
        <f>IF(Model!DY100="",0,IF(ABS(Model!DY100-Scratch!DY100)&lt;1,1,0))</f>
        <v>1</v>
      </c>
      <c r="DZ170" s="99">
        <f>IF(Model!DZ100="",0,IF(ABS(Model!DZ100-Scratch!DZ100)&lt;1,1,0))</f>
        <v>1</v>
      </c>
      <c r="EA170" s="99">
        <f>IF(Model!EA100="",0,IF(ABS(Model!EA100-Scratch!EA100)&lt;1,1,0))</f>
        <v>1</v>
      </c>
      <c r="EB170" s="99">
        <f>IF(Model!EB100="",0,IF(ABS(Model!EB100-Scratch!EB100)&lt;1,1,0))</f>
        <v>1</v>
      </c>
      <c r="EC170" s="99">
        <f>IF(Model!EC100="",0,IF(ABS(Model!EC100-Scratch!EC100)&lt;1,1,0))</f>
        <v>1</v>
      </c>
      <c r="ED170" s="99">
        <f>IF(Model!ED100="",0,IF(ABS(Model!ED100-Scratch!ED100)&lt;1,1,0))</f>
        <v>1</v>
      </c>
      <c r="EE170" s="99">
        <f>IF(Model!EE100="",0,IF(ABS(Model!EE100-Scratch!EE100)&lt;1,1,0))</f>
        <v>1</v>
      </c>
      <c r="EF170" s="99">
        <f>IF(Model!EF100="",0,IF(ABS(Model!EF100-Scratch!EF100)&lt;1,1,0))</f>
        <v>1</v>
      </c>
      <c r="EG170" s="99">
        <f>IF(Model!EG100="",0,IF(ABS(Model!EG100-Scratch!EG100)&lt;1,1,0))</f>
        <v>1</v>
      </c>
      <c r="EH170" s="99">
        <f>IF(Model!EH100="",0,IF(ABS(Model!EH100-Scratch!EH100)&lt;1,1,0))</f>
        <v>1</v>
      </c>
      <c r="EI170" s="129" t="s">
        <v>591</v>
      </c>
      <c r="EJ170" s="129" t="s">
        <v>591</v>
      </c>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row>
    <row r="171" spans="2:165">
      <c r="B171" s="99">
        <f>IF(Model!B101="",0,IF(ABS(Model!B101-Scratch!B101)&lt;1,1,0))</f>
        <v>1</v>
      </c>
      <c r="C171" s="99">
        <f ca="1">IF(Model!C101="",0,IF(ABS(Model!C101-Scratch!C101)&lt;1,1,0))</f>
        <v>1</v>
      </c>
      <c r="D171" s="129" t="s">
        <v>591</v>
      </c>
      <c r="E171" s="99">
        <f>IF(Model!E101="",0,IF(ABS(Model!E101-Scratch!E101)&lt;1,1,0))</f>
        <v>1</v>
      </c>
      <c r="F171" s="99">
        <f>IF(Model!F101="",0,IF(ABS(Model!F101-Scratch!F101)&lt;1,1,0))</f>
        <v>1</v>
      </c>
      <c r="G171" s="99">
        <f>IF(Model!G101="",0,IF(ABS(Model!G101-Scratch!G101)&lt;1,1,0))</f>
        <v>1</v>
      </c>
      <c r="H171" s="99">
        <f>IF(Model!H101="",0,IF(ABS(Model!H101-Scratch!H101)&lt;1,1,0))</f>
        <v>1</v>
      </c>
      <c r="I171" s="99">
        <f>IF(Model!I101=Scratch!I101,1,0)</f>
        <v>1</v>
      </c>
      <c r="J171" s="129" t="s">
        <v>591</v>
      </c>
      <c r="K171" s="99">
        <f>IF(Model!K101="",0,IF(ABS(Model!K101-Scratch!K101)&lt;1,1,0))</f>
        <v>1</v>
      </c>
      <c r="L171" s="99">
        <f>IF(Model!L101=Scratch!L101,1,0)</f>
        <v>1</v>
      </c>
      <c r="M171" s="99">
        <f>IFERROR(IF(Model!M101=Scratch!M101,1,0),0)</f>
        <v>1</v>
      </c>
      <c r="N171" s="99">
        <f>IFERROR(IF(Model!N101=Scratch!N101,1,0),0)</f>
        <v>1</v>
      </c>
      <c r="O171" s="99">
        <f>IFERROR(IF(Model!O101=Scratch!O101,1,0),0)</f>
        <v>1</v>
      </c>
      <c r="P171" s="99">
        <f>IFERROR(IF(Model!P101=Scratch!P101,1,0),0)</f>
        <v>1</v>
      </c>
      <c r="Q171" s="129" t="s">
        <v>591</v>
      </c>
      <c r="R171" s="99">
        <f>IF(Model!R101="",0,IF(ABS(Model!R101-Scratch!R101)&lt;1,1,0))</f>
        <v>1</v>
      </c>
      <c r="S171" s="99">
        <f>IF(Model!S101="",0,IF(ABS(Model!S101-Scratch!S101)&lt;1,1,0))</f>
        <v>1</v>
      </c>
      <c r="T171" s="99">
        <f>IF(Model!T101="",0,IF(ABS(Model!T101-Scratch!T101)&lt;1,1,0))</f>
        <v>1</v>
      </c>
      <c r="U171" s="99">
        <f>IF(Model!U101="",0,IF(ABS(Model!U101-Scratch!U101)&lt;1,1,0))</f>
        <v>1</v>
      </c>
      <c r="V171" s="99">
        <f>IF(Model!V101="",0,IF(ABS(Model!V101-Scratch!V101)&lt;1,1,0))</f>
        <v>1</v>
      </c>
      <c r="W171" s="129" t="s">
        <v>591</v>
      </c>
      <c r="X171" s="99">
        <f>IF(Model!X101="",0,IF(ABS(Model!X101-Scratch!X101)&lt;1,1,0))</f>
        <v>1</v>
      </c>
      <c r="Y171" s="99">
        <f>IF(Model!Y101="",0,IF(ABS(Model!Y101-Scratch!Y101)&lt;1,1,0))</f>
        <v>1</v>
      </c>
      <c r="Z171" s="99">
        <f>IF(Model!Z101="",0,IF(ABS(Model!Z101-Scratch!Z101)&lt;1,1,0))</f>
        <v>1</v>
      </c>
      <c r="AA171" s="99">
        <f>IF(Model!AA101="",0,IF(ABS(Model!AA101-Scratch!AA101)&lt;1,1,0))</f>
        <v>1</v>
      </c>
      <c r="AB171" s="99">
        <f>IF(Model!AB101="",0,IF(ABS(Model!AB101-Scratch!AB101)&lt;1,1,0))</f>
        <v>1</v>
      </c>
      <c r="AC171" s="129" t="s">
        <v>591</v>
      </c>
      <c r="AD171" s="129" t="s">
        <v>591</v>
      </c>
      <c r="AE171" s="99">
        <f>IF(Model!AE101="",0,IF(ABS(Model!AE101-Scratch!AE101)&lt;1,1,0))</f>
        <v>1</v>
      </c>
      <c r="AF171" s="99">
        <f>IF(Model!AF101="",0,IF(ABS(Model!AF101-Scratch!AF101)&lt;1,1,0))</f>
        <v>1</v>
      </c>
      <c r="AG171" s="99">
        <f>IF(Model!AG101="",0,IF(ABS(Model!AG101-Scratch!AG101)&lt;1,1,0))</f>
        <v>1</v>
      </c>
      <c r="AH171" s="99">
        <f>IF(Model!AH101="",0,IF(ABS(Model!AH101-Scratch!AH101)&lt;1,1,0))</f>
        <v>1</v>
      </c>
      <c r="AI171" s="99">
        <f>IF(Model!AI101="",0,IF(ABS(Model!AI101-Scratch!AI101)&lt;1,1,0))</f>
        <v>1</v>
      </c>
      <c r="AJ171" s="99">
        <f>IF(Model!AJ101="",0,IF(ABS(Model!AJ101-Scratch!AJ101)&lt;1,1,0))</f>
        <v>1</v>
      </c>
      <c r="AK171" s="99">
        <f>IF(Model!AK101="",0,IF(ABS(Model!AK101-Scratch!AK101)&lt;1,1,0))</f>
        <v>1</v>
      </c>
      <c r="AL171" s="99">
        <f>IF(Model!AL101="",0,IF(ABS(Model!AL101-Scratch!AL101)&lt;1,1,0))</f>
        <v>1</v>
      </c>
      <c r="AM171" s="99">
        <f>IF(Model!AM101="",0,IF(ABS(Model!AM101-Scratch!AM101)&lt;1,1,0))</f>
        <v>1</v>
      </c>
      <c r="AN171" s="99">
        <f>IF(Model!AN101="",0,IF(ABS(Model!AN101-Scratch!AN101)&lt;1,1,0))</f>
        <v>1</v>
      </c>
      <c r="AO171" s="99">
        <f>IF(Model!AO101="",0,IF(ABS(Model!AO101-Scratch!AO101)&lt;1,1,0))</f>
        <v>1</v>
      </c>
      <c r="AP171" s="99">
        <f>IF(Model!AP101="",0,IF(ABS(Model!AP101-Scratch!AP101)&lt;1,1,0))</f>
        <v>1</v>
      </c>
      <c r="AQ171" s="99">
        <f>IF(Model!AQ101="",0,IF(ABS(Model!AQ101-Scratch!AQ101)&lt;1,1,0))</f>
        <v>1</v>
      </c>
      <c r="AR171" s="99">
        <f>IF(Model!AR101="",0,IF(ABS(Model!AR101-Scratch!AR101)&lt;1,1,0))</f>
        <v>1</v>
      </c>
      <c r="AS171" s="99">
        <f>IF(Model!AS101="",0,IF(ABS(Model!AS101-Scratch!AS101)&lt;1,1,0))</f>
        <v>1</v>
      </c>
      <c r="AT171" s="99">
        <f>IF(Model!AT101="",0,IF(ABS(Model!AT101-Scratch!AT101)&lt;1,1,0))</f>
        <v>1</v>
      </c>
      <c r="AU171" s="99">
        <f>IF(Model!AU101="",0,IF(ABS(Model!AU101-Scratch!AU101)&lt;1,1,0))</f>
        <v>1</v>
      </c>
      <c r="AV171" s="99">
        <f>IF(Model!AV101="",0,IF(ABS(Model!AV101-Scratch!AV101)&lt;1,1,0))</f>
        <v>1</v>
      </c>
      <c r="AW171" s="99">
        <f>IF(Model!AW101="",0,IF(ABS(Model!AW101-Scratch!AW101)&lt;1,1,0))</f>
        <v>1</v>
      </c>
      <c r="AX171" s="99">
        <f>IF(Model!AX101="",0,IF(ABS(Model!AX101-Scratch!AX101)&lt;1,1,0))</f>
        <v>1</v>
      </c>
      <c r="AY171" s="99">
        <f>IF(Model!AY101="",0,IF(ABS(Model!AY101-Scratch!AY101)&lt;1,1,0))</f>
        <v>1</v>
      </c>
      <c r="AZ171" s="99">
        <f>IF(Model!AZ101="",0,IF(ABS(Model!AZ101-Scratch!AZ101)&lt;1,1,0))</f>
        <v>1</v>
      </c>
      <c r="BA171" s="99">
        <f>IF(Model!BA101="",0,IF(ABS(Model!BA101-Scratch!BA101)&lt;1,1,0))</f>
        <v>1</v>
      </c>
      <c r="BB171" s="99">
        <f>IF(Model!BB101="",0,IF(ABS(Model!BB101-Scratch!BB101)&lt;1,1,0))</f>
        <v>1</v>
      </c>
      <c r="BC171" s="99">
        <f>IF(Model!BC101="",0,IF(ABS(Model!BC101-Scratch!BC101)&lt;1,1,0))</f>
        <v>1</v>
      </c>
      <c r="BD171" s="99">
        <f>IF(Model!BD101="",0,IF(ABS(Model!BD101-Scratch!BD101)&lt;1,1,0))</f>
        <v>0</v>
      </c>
      <c r="BE171" s="99">
        <f>IF(Model!BE101="",0,IF(ABS(Model!BE101-Scratch!BE101)&lt;1,1,0))</f>
        <v>1</v>
      </c>
      <c r="BF171" s="129" t="s">
        <v>591</v>
      </c>
      <c r="BG171" s="129" t="s">
        <v>591</v>
      </c>
      <c r="BH171" s="99">
        <f>IF(Model!BH101="",0,IF(ABS(Model!BH101-Scratch!BH101)&lt;1,1,0))</f>
        <v>1</v>
      </c>
      <c r="BI171" s="99">
        <f>IF(Model!BI101="",0,IF(ABS(Model!BI101-Scratch!BI101)&lt;1,1,0))</f>
        <v>1</v>
      </c>
      <c r="BJ171" s="99">
        <f>IF(Model!BJ101="",0,IF(ABS(Model!BJ101-Scratch!BJ101)&lt;1,1,0))</f>
        <v>1</v>
      </c>
      <c r="BK171" s="99">
        <f>IF(Model!BK101="",0,IF(ABS(Model!BK101-Scratch!BK101)&lt;1,1,0))</f>
        <v>1</v>
      </c>
      <c r="BL171" s="99">
        <f>IF(Model!BL101="",0,IF(ABS(Model!BL101-Scratch!BL101)&lt;1,1,0))</f>
        <v>1</v>
      </c>
      <c r="BM171" s="99">
        <f>IF(Model!BM101="",0,IF(ABS(Model!BM101-Scratch!BM101)&lt;1,1,0))</f>
        <v>1</v>
      </c>
      <c r="BN171" s="99">
        <f>IF(Model!BN101="",0,IF(ABS(Model!BN101-Scratch!BN101)&lt;1,1,0))</f>
        <v>1</v>
      </c>
      <c r="BO171" s="99">
        <f>IF(Model!BO101="",0,IF(ABS(Model!BO101-Scratch!BO101)&lt;1,1,0))</f>
        <v>1</v>
      </c>
      <c r="BP171" s="99">
        <f>IF(Model!BP101="",0,IF(ABS(Model!BP101-Scratch!BP101)&lt;1,1,0))</f>
        <v>1</v>
      </c>
      <c r="BQ171" s="99">
        <f>IF(Model!BQ101="",0,IF(ABS(Model!BQ101-Scratch!BQ101)&lt;1,1,0))</f>
        <v>1</v>
      </c>
      <c r="BR171" s="99">
        <f>IF(Model!BR101="",0,IF(ABS(Model!BR101-Scratch!BR101)&lt;1,1,0))</f>
        <v>1</v>
      </c>
      <c r="BS171" s="99">
        <f>IF(Model!BS101="",0,IF(ABS(Model!BS101-Scratch!BS101)&lt;1,1,0))</f>
        <v>1</v>
      </c>
      <c r="BT171" s="99">
        <f>IF(Model!BT101="",0,IF(ABS(Model!BT101-Scratch!BT101)&lt;1,1,0))</f>
        <v>1</v>
      </c>
      <c r="BU171" s="99">
        <f>IF(Model!BU101="",0,IF(ABS(Model!BU101-Scratch!BU101)&lt;1,1,0))</f>
        <v>1</v>
      </c>
      <c r="BV171" s="99">
        <f>IF(Model!BV101="",0,IF(ABS(Model!BV101-Scratch!BV101)&lt;1,1,0))</f>
        <v>1</v>
      </c>
      <c r="BW171" s="99">
        <f>IF(Model!BW101="",0,IF(ABS(Model!BW101-Scratch!BW101)&lt;1,1,0))</f>
        <v>1</v>
      </c>
      <c r="BX171" s="99">
        <f>IF(Model!BX101="",0,IF(ABS(Model!BX101-Scratch!BX101)&lt;1,1,0))</f>
        <v>1</v>
      </c>
      <c r="BY171" s="99">
        <f>IF(Model!BY101="",0,IF(ABS(Model!BY101-Scratch!BY101)&lt;1,1,0))</f>
        <v>1</v>
      </c>
      <c r="BZ171" s="99">
        <f>IF(Model!BZ101="",0,IF(ABS(Model!BZ101-Scratch!BZ101)&lt;1,1,0))</f>
        <v>1</v>
      </c>
      <c r="CA171" s="99">
        <f>IF(Model!CA101="",0,IF(ABS(Model!CA101-Scratch!CA101)&lt;1,1,0))</f>
        <v>1</v>
      </c>
      <c r="CB171" s="99">
        <f>IF(Model!CB101="",0,IF(ABS(Model!CB101-Scratch!CB101)&lt;1,1,0))</f>
        <v>1</v>
      </c>
      <c r="CC171" s="99">
        <f>IF(Model!CC101="",0,IF(ABS(Model!CC101-Scratch!CC101)&lt;1,1,0))</f>
        <v>1</v>
      </c>
      <c r="CD171" s="99">
        <f>IF(Model!CD101="",0,IF(ABS(Model!CD101-Scratch!CD101)&lt;1,1,0))</f>
        <v>1</v>
      </c>
      <c r="CE171" s="99">
        <f>IF(Model!CE101="",0,IF(ABS(Model!CE101-Scratch!CE101)&lt;1,1,0))</f>
        <v>1</v>
      </c>
      <c r="CF171" s="99">
        <f>IF(Model!CF101="",0,IF(ABS(Model!CF101-Scratch!CF101)&lt;1,1,0))</f>
        <v>1</v>
      </c>
      <c r="CG171" s="129" t="s">
        <v>591</v>
      </c>
      <c r="CH171" s="129" t="s">
        <v>591</v>
      </c>
      <c r="CI171" s="99">
        <f>IF(Model!CI101="",0,IF(ABS(Model!CI101-Scratch!CI101)&lt;1,1,0))</f>
        <v>1</v>
      </c>
      <c r="CJ171" s="99">
        <f>IF(Model!CJ101="",0,IF(ABS(Model!CJ101-Scratch!CJ101)&lt;1,1,0))</f>
        <v>1</v>
      </c>
      <c r="CK171" s="99">
        <f>IF(Model!CK101="",0,IF(ABS(Model!CK101-Scratch!CK101)&lt;1,1,0))</f>
        <v>1</v>
      </c>
      <c r="CL171" s="99">
        <f>IF(Model!CL101="",0,IF(ABS(Model!CL101-Scratch!CL101)&lt;1,1,0))</f>
        <v>1</v>
      </c>
      <c r="CM171" s="99">
        <f>IF(Model!CM101="",0,IF(ABS(Model!CM101-Scratch!CM101)&lt;1,1,0))</f>
        <v>1</v>
      </c>
      <c r="CN171" s="99">
        <f>IF(Model!CN101="",0,IF(ABS(Model!CN101-Scratch!CN101)&lt;1,1,0))</f>
        <v>1</v>
      </c>
      <c r="CO171" s="99">
        <f>IF(Model!CO101="",0,IF(ABS(Model!CO101-Scratch!CO101)&lt;1,1,0))</f>
        <v>1</v>
      </c>
      <c r="CP171" s="99">
        <f>IF(Model!CP101="",0,IF(ABS(Model!CP101-Scratch!CP101)&lt;1,1,0))</f>
        <v>1</v>
      </c>
      <c r="CQ171" s="99">
        <f>IF(Model!CQ101="",0,IF(ABS(Model!CQ101-Scratch!CQ101)&lt;1,1,0))</f>
        <v>1</v>
      </c>
      <c r="CR171" s="99">
        <f>IF(Model!CR101="",0,IF(ABS(Model!CR101-Scratch!CR101)&lt;1,1,0))</f>
        <v>1</v>
      </c>
      <c r="CS171" s="99">
        <f>IF(Model!CS101="",0,IF(ABS(Model!CS101-Scratch!CS101)&lt;1,1,0))</f>
        <v>1</v>
      </c>
      <c r="CT171" s="99">
        <f>IF(Model!CT101="",0,IF(ABS(Model!CT101-Scratch!CT101)&lt;1,1,0))</f>
        <v>1</v>
      </c>
      <c r="CU171" s="99">
        <f>IF(Model!CU101="",0,IF(ABS(Model!CU101-Scratch!CU101)&lt;1,1,0))</f>
        <v>1</v>
      </c>
      <c r="CV171" s="99">
        <f>IF(Model!CV101="",0,IF(ABS(Model!CV101-Scratch!CV101)&lt;1,1,0))</f>
        <v>1</v>
      </c>
      <c r="CW171" s="99">
        <f>IF(Model!CW101="",0,IF(ABS(Model!CW101-Scratch!CW101)&lt;1,1,0))</f>
        <v>1</v>
      </c>
      <c r="CX171" s="99">
        <f>IF(Model!CX101="",0,IF(ABS(Model!CX101-Scratch!CX101)&lt;1,1,0))</f>
        <v>1</v>
      </c>
      <c r="CY171" s="99">
        <f>IF(Model!CY101="",0,IF(ABS(Model!CY101-Scratch!CY101)&lt;1,1,0))</f>
        <v>1</v>
      </c>
      <c r="CZ171" s="99">
        <f>IF(Model!CZ101="",0,IF(ABS(Model!CZ101-Scratch!CZ101)&lt;1,1,0))</f>
        <v>1</v>
      </c>
      <c r="DA171" s="99">
        <f>IF(Model!DA101="",0,IF(ABS(Model!DA101-Scratch!DA101)&lt;1,1,0))</f>
        <v>1</v>
      </c>
      <c r="DB171" s="99">
        <f>IF(Model!DB101="",0,IF(ABS(Model!DB101-Scratch!DB101)&lt;1,1,0))</f>
        <v>1</v>
      </c>
      <c r="DC171" s="99">
        <f>IF(Model!DC101="",0,IF(ABS(Model!DC101-Scratch!DC101)&lt;1,1,0))</f>
        <v>1</v>
      </c>
      <c r="DD171" s="99">
        <f>IF(Model!DD101="",0,IF(ABS(Model!DD101-Scratch!DD101)&lt;1,1,0))</f>
        <v>1</v>
      </c>
      <c r="DE171" s="99">
        <f>IF(Model!DE101="",0,IF(ABS(Model!DE101-Scratch!DE101)&lt;1,1,0))</f>
        <v>1</v>
      </c>
      <c r="DF171" s="99">
        <f>IF(Model!DF101="",0,IF(ABS(Model!DF101-Scratch!DF101)&lt;1,1,0))</f>
        <v>1</v>
      </c>
      <c r="DG171" s="99">
        <f>IF(Model!DG101="",0,IF(ABS(Model!DG101-Scratch!DG101)&lt;1,1,0))</f>
        <v>1</v>
      </c>
      <c r="DH171" s="129" t="s">
        <v>591</v>
      </c>
      <c r="DI171" s="129" t="s">
        <v>591</v>
      </c>
      <c r="DJ171" s="99">
        <f>IF(Model!DJ101="",0,IF(ABS(Model!DJ101-Scratch!DJ101)&lt;1,1,0))</f>
        <v>1</v>
      </c>
      <c r="DK171" s="99">
        <f>IF(Model!DK101="",0,IF(ABS(Model!DK101-Scratch!DK101)&lt;1,1,0))</f>
        <v>1</v>
      </c>
      <c r="DL171" s="99">
        <f>IF(Model!DL101="",0,IF(ABS(Model!DL101-Scratch!DL101)&lt;1,1,0))</f>
        <v>1</v>
      </c>
      <c r="DM171" s="99">
        <f>IF(Model!DM101="",0,IF(ABS(Model!DM101-Scratch!DM101)&lt;1,1,0))</f>
        <v>1</v>
      </c>
      <c r="DN171" s="99">
        <f>IF(Model!DN101="",0,IF(ABS(Model!DN101-Scratch!DN101)&lt;1,1,0))</f>
        <v>1</v>
      </c>
      <c r="DO171" s="99">
        <f>IF(Model!DO101="",0,IF(ABS(Model!DO101-Scratch!DO101)&lt;1,1,0))</f>
        <v>1</v>
      </c>
      <c r="DP171" s="99">
        <f>IF(Model!DP101="",0,IF(ABS(Model!DP101-Scratch!DP101)&lt;1,1,0))</f>
        <v>1</v>
      </c>
      <c r="DQ171" s="99">
        <f>IF(Model!DQ101="",0,IF(ABS(Model!DQ101-Scratch!DQ101)&lt;1,1,0))</f>
        <v>1</v>
      </c>
      <c r="DR171" s="99">
        <f>IF(Model!DR101="",0,IF(ABS(Model!DR101-Scratch!DR101)&lt;1,1,0))</f>
        <v>1</v>
      </c>
      <c r="DS171" s="99">
        <f>IF(Model!DS101="",0,IF(ABS(Model!DS101-Scratch!DS101)&lt;1,1,0))</f>
        <v>1</v>
      </c>
      <c r="DT171" s="99">
        <f>IF(Model!DT101="",0,IF(ABS(Model!DT101-Scratch!DT101)&lt;1,1,0))</f>
        <v>1</v>
      </c>
      <c r="DU171" s="99">
        <f>IF(Model!DU101="",0,IF(ABS(Model!DU101-Scratch!DU101)&lt;1,1,0))</f>
        <v>1</v>
      </c>
      <c r="DV171" s="99">
        <f>IF(Model!DV101="",0,IF(ABS(Model!DV101-Scratch!DV101)&lt;1,1,0))</f>
        <v>1</v>
      </c>
      <c r="DW171" s="99">
        <f>IF(Model!DW101="",0,IF(ABS(Model!DW101-Scratch!DW101)&lt;1,1,0))</f>
        <v>1</v>
      </c>
      <c r="DX171" s="99">
        <f>IF(Model!DX101="",0,IF(ABS(Model!DX101-Scratch!DX101)&lt;1,1,0))</f>
        <v>1</v>
      </c>
      <c r="DY171" s="99">
        <f>IF(Model!DY101="",0,IF(ABS(Model!DY101-Scratch!DY101)&lt;1,1,0))</f>
        <v>1</v>
      </c>
      <c r="DZ171" s="99">
        <f>IF(Model!DZ101="",0,IF(ABS(Model!DZ101-Scratch!DZ101)&lt;1,1,0))</f>
        <v>1</v>
      </c>
      <c r="EA171" s="99">
        <f>IF(Model!EA101="",0,IF(ABS(Model!EA101-Scratch!EA101)&lt;1,1,0))</f>
        <v>1</v>
      </c>
      <c r="EB171" s="99">
        <f>IF(Model!EB101="",0,IF(ABS(Model!EB101-Scratch!EB101)&lt;1,1,0))</f>
        <v>1</v>
      </c>
      <c r="EC171" s="99">
        <f>IF(Model!EC101="",0,IF(ABS(Model!EC101-Scratch!EC101)&lt;1,1,0))</f>
        <v>1</v>
      </c>
      <c r="ED171" s="99">
        <f>IF(Model!ED101="",0,IF(ABS(Model!ED101-Scratch!ED101)&lt;1,1,0))</f>
        <v>1</v>
      </c>
      <c r="EE171" s="99">
        <f>IF(Model!EE101="",0,IF(ABS(Model!EE101-Scratch!EE101)&lt;1,1,0))</f>
        <v>1</v>
      </c>
      <c r="EF171" s="99">
        <f>IF(Model!EF101="",0,IF(ABS(Model!EF101-Scratch!EF101)&lt;1,1,0))</f>
        <v>1</v>
      </c>
      <c r="EG171" s="99">
        <f>IF(Model!EG101="",0,IF(ABS(Model!EG101-Scratch!EG101)&lt;1,1,0))</f>
        <v>1</v>
      </c>
      <c r="EH171" s="99">
        <f>IF(Model!EH101="",0,IF(ABS(Model!EH101-Scratch!EH101)&lt;1,1,0))</f>
        <v>1</v>
      </c>
      <c r="EI171" s="129" t="s">
        <v>591</v>
      </c>
      <c r="EJ171" s="129" t="s">
        <v>591</v>
      </c>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row>
    <row r="172" spans="2:165">
      <c r="B172" s="99">
        <f>IF(Model!B102="",0,IF(ABS(Model!B102-Scratch!B102)&lt;1,1,0))</f>
        <v>1</v>
      </c>
      <c r="C172" s="99">
        <f ca="1">IF(Model!C102="",0,IF(ABS(Model!C102-Scratch!C102)&lt;1,1,0))</f>
        <v>1</v>
      </c>
      <c r="D172" s="129" t="s">
        <v>591</v>
      </c>
      <c r="E172" s="99">
        <f>IF(Model!E102="",0,IF(ABS(Model!E102-Scratch!E102)&lt;1,1,0))</f>
        <v>1</v>
      </c>
      <c r="F172" s="99">
        <f>IF(Model!F102="",0,IF(ABS(Model!F102-Scratch!F102)&lt;1,1,0))</f>
        <v>1</v>
      </c>
      <c r="G172" s="99">
        <f>IF(Model!G102="",0,IF(ABS(Model!G102-Scratch!G102)&lt;1,1,0))</f>
        <v>1</v>
      </c>
      <c r="H172" s="99">
        <f>IF(Model!H102="",0,IF(ABS(Model!H102-Scratch!H102)&lt;1,1,0))</f>
        <v>1</v>
      </c>
      <c r="I172" s="99">
        <f>IF(Model!I102=Scratch!I102,1,0)</f>
        <v>1</v>
      </c>
      <c r="J172" s="129" t="s">
        <v>591</v>
      </c>
      <c r="K172" s="99">
        <f>IF(Model!K102="",0,IF(ABS(Model!K102-Scratch!K102)&lt;1,1,0))</f>
        <v>1</v>
      </c>
      <c r="L172" s="99">
        <f>IF(Model!L102=Scratch!L102,1,0)</f>
        <v>1</v>
      </c>
      <c r="M172" s="99">
        <f>IFERROR(IF(Model!M102=Scratch!M102,1,0),0)</f>
        <v>1</v>
      </c>
      <c r="N172" s="99">
        <f>IFERROR(IF(Model!N102=Scratch!N102,1,0),0)</f>
        <v>1</v>
      </c>
      <c r="O172" s="99">
        <f>IFERROR(IF(Model!O102=Scratch!O102,1,0),0)</f>
        <v>1</v>
      </c>
      <c r="P172" s="99">
        <f>IFERROR(IF(Model!P102=Scratch!P102,1,0),0)</f>
        <v>1</v>
      </c>
      <c r="Q172" s="129" t="s">
        <v>591</v>
      </c>
      <c r="R172" s="99">
        <f>IF(Model!R102="",0,IF(ABS(Model!R102-Scratch!R102)&lt;1,1,0))</f>
        <v>1</v>
      </c>
      <c r="S172" s="99">
        <f>IF(Model!S102="",0,IF(ABS(Model!S102-Scratch!S102)&lt;1,1,0))</f>
        <v>1</v>
      </c>
      <c r="T172" s="99">
        <f>IF(Model!T102="",0,IF(ABS(Model!T102-Scratch!T102)&lt;1,1,0))</f>
        <v>1</v>
      </c>
      <c r="U172" s="99">
        <f>IF(Model!U102="",0,IF(ABS(Model!U102-Scratch!U102)&lt;1,1,0))</f>
        <v>1</v>
      </c>
      <c r="V172" s="99">
        <f>IF(Model!V102="",0,IF(ABS(Model!V102-Scratch!V102)&lt;1,1,0))</f>
        <v>1</v>
      </c>
      <c r="W172" s="129" t="s">
        <v>591</v>
      </c>
      <c r="X172" s="99">
        <f>IF(Model!X102="",0,IF(ABS(Model!X102-Scratch!X102)&lt;1,1,0))</f>
        <v>1</v>
      </c>
      <c r="Y172" s="99">
        <f>IF(Model!Y102="",0,IF(ABS(Model!Y102-Scratch!Y102)&lt;1,1,0))</f>
        <v>1</v>
      </c>
      <c r="Z172" s="99">
        <f>IF(Model!Z102="",0,IF(ABS(Model!Z102-Scratch!Z102)&lt;1,1,0))</f>
        <v>1</v>
      </c>
      <c r="AA172" s="99">
        <f>IF(Model!AA102="",0,IF(ABS(Model!AA102-Scratch!AA102)&lt;1,1,0))</f>
        <v>1</v>
      </c>
      <c r="AB172" s="99">
        <f>IF(Model!AB102="",0,IF(ABS(Model!AB102-Scratch!AB102)&lt;1,1,0))</f>
        <v>1</v>
      </c>
      <c r="AC172" s="129" t="s">
        <v>591</v>
      </c>
      <c r="AD172" s="129" t="s">
        <v>591</v>
      </c>
      <c r="AE172" s="99">
        <f>IF(Model!AE102="",0,IF(ABS(Model!AE102-Scratch!AE102)&lt;1,1,0))</f>
        <v>1</v>
      </c>
      <c r="AF172" s="99">
        <f>IF(Model!AF102="",0,IF(ABS(Model!AF102-Scratch!AF102)&lt;1,1,0))</f>
        <v>1</v>
      </c>
      <c r="AG172" s="99">
        <f>IF(Model!AG102="",0,IF(ABS(Model!AG102-Scratch!AG102)&lt;1,1,0))</f>
        <v>1</v>
      </c>
      <c r="AH172" s="99">
        <f>IF(Model!AH102="",0,IF(ABS(Model!AH102-Scratch!AH102)&lt;1,1,0))</f>
        <v>1</v>
      </c>
      <c r="AI172" s="99">
        <f>IF(Model!AI102="",0,IF(ABS(Model!AI102-Scratch!AI102)&lt;1,1,0))</f>
        <v>1</v>
      </c>
      <c r="AJ172" s="99">
        <f>IF(Model!AJ102="",0,IF(ABS(Model!AJ102-Scratch!AJ102)&lt;1,1,0))</f>
        <v>1</v>
      </c>
      <c r="AK172" s="99">
        <f>IF(Model!AK102="",0,IF(ABS(Model!AK102-Scratch!AK102)&lt;1,1,0))</f>
        <v>1</v>
      </c>
      <c r="AL172" s="99">
        <f>IF(Model!AL102="",0,IF(ABS(Model!AL102-Scratch!AL102)&lt;1,1,0))</f>
        <v>1</v>
      </c>
      <c r="AM172" s="99">
        <f>IF(Model!AM102="",0,IF(ABS(Model!AM102-Scratch!AM102)&lt;1,1,0))</f>
        <v>1</v>
      </c>
      <c r="AN172" s="99">
        <f>IF(Model!AN102="",0,IF(ABS(Model!AN102-Scratch!AN102)&lt;1,1,0))</f>
        <v>1</v>
      </c>
      <c r="AO172" s="99">
        <f>IF(Model!AO102="",0,IF(ABS(Model!AO102-Scratch!AO102)&lt;1,1,0))</f>
        <v>1</v>
      </c>
      <c r="AP172" s="99">
        <f>IF(Model!AP102="",0,IF(ABS(Model!AP102-Scratch!AP102)&lt;1,1,0))</f>
        <v>1</v>
      </c>
      <c r="AQ172" s="99">
        <f>IF(Model!AQ102="",0,IF(ABS(Model!AQ102-Scratch!AQ102)&lt;1,1,0))</f>
        <v>1</v>
      </c>
      <c r="AR172" s="99">
        <f>IF(Model!AR102="",0,IF(ABS(Model!AR102-Scratch!AR102)&lt;1,1,0))</f>
        <v>1</v>
      </c>
      <c r="AS172" s="99">
        <f>IF(Model!AS102="",0,IF(ABS(Model!AS102-Scratch!AS102)&lt;1,1,0))</f>
        <v>1</v>
      </c>
      <c r="AT172" s="99">
        <f>IF(Model!AT102="",0,IF(ABS(Model!AT102-Scratch!AT102)&lt;1,1,0))</f>
        <v>1</v>
      </c>
      <c r="AU172" s="99">
        <f>IF(Model!AU102="",0,IF(ABS(Model!AU102-Scratch!AU102)&lt;1,1,0))</f>
        <v>1</v>
      </c>
      <c r="AV172" s="99">
        <f>IF(Model!AV102="",0,IF(ABS(Model!AV102-Scratch!AV102)&lt;1,1,0))</f>
        <v>1</v>
      </c>
      <c r="AW172" s="99">
        <f>IF(Model!AW102="",0,IF(ABS(Model!AW102-Scratch!AW102)&lt;1,1,0))</f>
        <v>1</v>
      </c>
      <c r="AX172" s="99">
        <f>IF(Model!AX102="",0,IF(ABS(Model!AX102-Scratch!AX102)&lt;1,1,0))</f>
        <v>1</v>
      </c>
      <c r="AY172" s="99">
        <f>IF(Model!AY102="",0,IF(ABS(Model!AY102-Scratch!AY102)&lt;1,1,0))</f>
        <v>1</v>
      </c>
      <c r="AZ172" s="99">
        <f>IF(Model!AZ102="",0,IF(ABS(Model!AZ102-Scratch!AZ102)&lt;1,1,0))</f>
        <v>1</v>
      </c>
      <c r="BA172" s="99">
        <f>IF(Model!BA102="",0,IF(ABS(Model!BA102-Scratch!BA102)&lt;1,1,0))</f>
        <v>1</v>
      </c>
      <c r="BB172" s="99">
        <f>IF(Model!BB102="",0,IF(ABS(Model!BB102-Scratch!BB102)&lt;1,1,0))</f>
        <v>1</v>
      </c>
      <c r="BC172" s="99">
        <f>IF(Model!BC102="",0,IF(ABS(Model!BC102-Scratch!BC102)&lt;1,1,0))</f>
        <v>1</v>
      </c>
      <c r="BD172" s="99">
        <f>IF(Model!BD102="",0,IF(ABS(Model!BD102-Scratch!BD102)&lt;1,1,0))</f>
        <v>0</v>
      </c>
      <c r="BE172" s="99">
        <f>IF(Model!BE102="",0,IF(ABS(Model!BE102-Scratch!BE102)&lt;1,1,0))</f>
        <v>1</v>
      </c>
      <c r="BF172" s="129" t="s">
        <v>591</v>
      </c>
      <c r="BG172" s="129" t="s">
        <v>591</v>
      </c>
      <c r="BH172" s="99">
        <f>IF(Model!BH102="",0,IF(ABS(Model!BH102-Scratch!BH102)&lt;1,1,0))</f>
        <v>1</v>
      </c>
      <c r="BI172" s="99">
        <f>IF(Model!BI102="",0,IF(ABS(Model!BI102-Scratch!BI102)&lt;1,1,0))</f>
        <v>1</v>
      </c>
      <c r="BJ172" s="99">
        <f>IF(Model!BJ102="",0,IF(ABS(Model!BJ102-Scratch!BJ102)&lt;1,1,0))</f>
        <v>1</v>
      </c>
      <c r="BK172" s="99">
        <f>IF(Model!BK102="",0,IF(ABS(Model!BK102-Scratch!BK102)&lt;1,1,0))</f>
        <v>1</v>
      </c>
      <c r="BL172" s="99">
        <f>IF(Model!BL102="",0,IF(ABS(Model!BL102-Scratch!BL102)&lt;1,1,0))</f>
        <v>1</v>
      </c>
      <c r="BM172" s="99">
        <f>IF(Model!BM102="",0,IF(ABS(Model!BM102-Scratch!BM102)&lt;1,1,0))</f>
        <v>1</v>
      </c>
      <c r="BN172" s="99">
        <f>IF(Model!BN102="",0,IF(ABS(Model!BN102-Scratch!BN102)&lt;1,1,0))</f>
        <v>1</v>
      </c>
      <c r="BO172" s="99">
        <f>IF(Model!BO102="",0,IF(ABS(Model!BO102-Scratch!BO102)&lt;1,1,0))</f>
        <v>1</v>
      </c>
      <c r="BP172" s="99">
        <f>IF(Model!BP102="",0,IF(ABS(Model!BP102-Scratch!BP102)&lt;1,1,0))</f>
        <v>1</v>
      </c>
      <c r="BQ172" s="99">
        <f>IF(Model!BQ102="",0,IF(ABS(Model!BQ102-Scratch!BQ102)&lt;1,1,0))</f>
        <v>1</v>
      </c>
      <c r="BR172" s="99">
        <f>IF(Model!BR102="",0,IF(ABS(Model!BR102-Scratch!BR102)&lt;1,1,0))</f>
        <v>1</v>
      </c>
      <c r="BS172" s="99">
        <f>IF(Model!BS102="",0,IF(ABS(Model!BS102-Scratch!BS102)&lt;1,1,0))</f>
        <v>1</v>
      </c>
      <c r="BT172" s="99">
        <f>IF(Model!BT102="",0,IF(ABS(Model!BT102-Scratch!BT102)&lt;1,1,0))</f>
        <v>1</v>
      </c>
      <c r="BU172" s="99">
        <f>IF(Model!BU102="",0,IF(ABS(Model!BU102-Scratch!BU102)&lt;1,1,0))</f>
        <v>1</v>
      </c>
      <c r="BV172" s="99">
        <f>IF(Model!BV102="",0,IF(ABS(Model!BV102-Scratch!BV102)&lt;1,1,0))</f>
        <v>1</v>
      </c>
      <c r="BW172" s="99">
        <f>IF(Model!BW102="",0,IF(ABS(Model!BW102-Scratch!BW102)&lt;1,1,0))</f>
        <v>1</v>
      </c>
      <c r="BX172" s="99">
        <f>IF(Model!BX102="",0,IF(ABS(Model!BX102-Scratch!BX102)&lt;1,1,0))</f>
        <v>1</v>
      </c>
      <c r="BY172" s="99">
        <f>IF(Model!BY102="",0,IF(ABS(Model!BY102-Scratch!BY102)&lt;1,1,0))</f>
        <v>1</v>
      </c>
      <c r="BZ172" s="99">
        <f>IF(Model!BZ102="",0,IF(ABS(Model!BZ102-Scratch!BZ102)&lt;1,1,0))</f>
        <v>1</v>
      </c>
      <c r="CA172" s="99">
        <f>IF(Model!CA102="",0,IF(ABS(Model!CA102-Scratch!CA102)&lt;1,1,0))</f>
        <v>1</v>
      </c>
      <c r="CB172" s="99">
        <f>IF(Model!CB102="",0,IF(ABS(Model!CB102-Scratch!CB102)&lt;1,1,0))</f>
        <v>1</v>
      </c>
      <c r="CC172" s="99">
        <f>IF(Model!CC102="",0,IF(ABS(Model!CC102-Scratch!CC102)&lt;1,1,0))</f>
        <v>1</v>
      </c>
      <c r="CD172" s="99">
        <f>IF(Model!CD102="",0,IF(ABS(Model!CD102-Scratch!CD102)&lt;1,1,0))</f>
        <v>1</v>
      </c>
      <c r="CE172" s="99">
        <f>IF(Model!CE102="",0,IF(ABS(Model!CE102-Scratch!CE102)&lt;1,1,0))</f>
        <v>1</v>
      </c>
      <c r="CF172" s="99">
        <f>IF(Model!CF102="",0,IF(ABS(Model!CF102-Scratch!CF102)&lt;1,1,0))</f>
        <v>1</v>
      </c>
      <c r="CG172" s="129" t="s">
        <v>591</v>
      </c>
      <c r="CH172" s="129" t="s">
        <v>591</v>
      </c>
      <c r="CI172" s="99">
        <f>IF(Model!CI102="",0,IF(ABS(Model!CI102-Scratch!CI102)&lt;1,1,0))</f>
        <v>1</v>
      </c>
      <c r="CJ172" s="99">
        <f>IF(Model!CJ102="",0,IF(ABS(Model!CJ102-Scratch!CJ102)&lt;1,1,0))</f>
        <v>1</v>
      </c>
      <c r="CK172" s="99">
        <f>IF(Model!CK102="",0,IF(ABS(Model!CK102-Scratch!CK102)&lt;1,1,0))</f>
        <v>1</v>
      </c>
      <c r="CL172" s="99">
        <f>IF(Model!CL102="",0,IF(ABS(Model!CL102-Scratch!CL102)&lt;1,1,0))</f>
        <v>1</v>
      </c>
      <c r="CM172" s="99">
        <f>IF(Model!CM102="",0,IF(ABS(Model!CM102-Scratch!CM102)&lt;1,1,0))</f>
        <v>1</v>
      </c>
      <c r="CN172" s="99">
        <f>IF(Model!CN102="",0,IF(ABS(Model!CN102-Scratch!CN102)&lt;1,1,0))</f>
        <v>1</v>
      </c>
      <c r="CO172" s="99">
        <f>IF(Model!CO102="",0,IF(ABS(Model!CO102-Scratch!CO102)&lt;1,1,0))</f>
        <v>1</v>
      </c>
      <c r="CP172" s="99">
        <f>IF(Model!CP102="",0,IF(ABS(Model!CP102-Scratch!CP102)&lt;1,1,0))</f>
        <v>1</v>
      </c>
      <c r="CQ172" s="99">
        <f>IF(Model!CQ102="",0,IF(ABS(Model!CQ102-Scratch!CQ102)&lt;1,1,0))</f>
        <v>1</v>
      </c>
      <c r="CR172" s="99">
        <f>IF(Model!CR102="",0,IF(ABS(Model!CR102-Scratch!CR102)&lt;1,1,0))</f>
        <v>1</v>
      </c>
      <c r="CS172" s="99">
        <f>IF(Model!CS102="",0,IF(ABS(Model!CS102-Scratch!CS102)&lt;1,1,0))</f>
        <v>1</v>
      </c>
      <c r="CT172" s="99">
        <f>IF(Model!CT102="",0,IF(ABS(Model!CT102-Scratch!CT102)&lt;1,1,0))</f>
        <v>1</v>
      </c>
      <c r="CU172" s="99">
        <f>IF(Model!CU102="",0,IF(ABS(Model!CU102-Scratch!CU102)&lt;1,1,0))</f>
        <v>1</v>
      </c>
      <c r="CV172" s="99">
        <f>IF(Model!CV102="",0,IF(ABS(Model!CV102-Scratch!CV102)&lt;1,1,0))</f>
        <v>1</v>
      </c>
      <c r="CW172" s="99">
        <f>IF(Model!CW102="",0,IF(ABS(Model!CW102-Scratch!CW102)&lt;1,1,0))</f>
        <v>1</v>
      </c>
      <c r="CX172" s="99">
        <f>IF(Model!CX102="",0,IF(ABS(Model!CX102-Scratch!CX102)&lt;1,1,0))</f>
        <v>1</v>
      </c>
      <c r="CY172" s="99">
        <f>IF(Model!CY102="",0,IF(ABS(Model!CY102-Scratch!CY102)&lt;1,1,0))</f>
        <v>1</v>
      </c>
      <c r="CZ172" s="99">
        <f>IF(Model!CZ102="",0,IF(ABS(Model!CZ102-Scratch!CZ102)&lt;1,1,0))</f>
        <v>1</v>
      </c>
      <c r="DA172" s="99">
        <f>IF(Model!DA102="",0,IF(ABS(Model!DA102-Scratch!DA102)&lt;1,1,0))</f>
        <v>1</v>
      </c>
      <c r="DB172" s="99">
        <f>IF(Model!DB102="",0,IF(ABS(Model!DB102-Scratch!DB102)&lt;1,1,0))</f>
        <v>1</v>
      </c>
      <c r="DC172" s="99">
        <f>IF(Model!DC102="",0,IF(ABS(Model!DC102-Scratch!DC102)&lt;1,1,0))</f>
        <v>1</v>
      </c>
      <c r="DD172" s="99">
        <f>IF(Model!DD102="",0,IF(ABS(Model!DD102-Scratch!DD102)&lt;1,1,0))</f>
        <v>1</v>
      </c>
      <c r="DE172" s="99">
        <f>IF(Model!DE102="",0,IF(ABS(Model!DE102-Scratch!DE102)&lt;1,1,0))</f>
        <v>1</v>
      </c>
      <c r="DF172" s="99">
        <f>IF(Model!DF102="",0,IF(ABS(Model!DF102-Scratch!DF102)&lt;1,1,0))</f>
        <v>1</v>
      </c>
      <c r="DG172" s="99">
        <f>IF(Model!DG102="",0,IF(ABS(Model!DG102-Scratch!DG102)&lt;1,1,0))</f>
        <v>1</v>
      </c>
      <c r="DH172" s="129" t="s">
        <v>591</v>
      </c>
      <c r="DI172" s="129" t="s">
        <v>591</v>
      </c>
      <c r="DJ172" s="99">
        <f>IF(Model!DJ102="",0,IF(ABS(Model!DJ102-Scratch!DJ102)&lt;1,1,0))</f>
        <v>1</v>
      </c>
      <c r="DK172" s="99">
        <f>IF(Model!DK102="",0,IF(ABS(Model!DK102-Scratch!DK102)&lt;1,1,0))</f>
        <v>1</v>
      </c>
      <c r="DL172" s="99">
        <f>IF(Model!DL102="",0,IF(ABS(Model!DL102-Scratch!DL102)&lt;1,1,0))</f>
        <v>1</v>
      </c>
      <c r="DM172" s="99">
        <f>IF(Model!DM102="",0,IF(ABS(Model!DM102-Scratch!DM102)&lt;1,1,0))</f>
        <v>1</v>
      </c>
      <c r="DN172" s="99">
        <f>IF(Model!DN102="",0,IF(ABS(Model!DN102-Scratch!DN102)&lt;1,1,0))</f>
        <v>1</v>
      </c>
      <c r="DO172" s="99">
        <f>IF(Model!DO102="",0,IF(ABS(Model!DO102-Scratch!DO102)&lt;1,1,0))</f>
        <v>1</v>
      </c>
      <c r="DP172" s="99">
        <f>IF(Model!DP102="",0,IF(ABS(Model!DP102-Scratch!DP102)&lt;1,1,0))</f>
        <v>1</v>
      </c>
      <c r="DQ172" s="99">
        <f>IF(Model!DQ102="",0,IF(ABS(Model!DQ102-Scratch!DQ102)&lt;1,1,0))</f>
        <v>1</v>
      </c>
      <c r="DR172" s="99">
        <f>IF(Model!DR102="",0,IF(ABS(Model!DR102-Scratch!DR102)&lt;1,1,0))</f>
        <v>1</v>
      </c>
      <c r="DS172" s="99">
        <f>IF(Model!DS102="",0,IF(ABS(Model!DS102-Scratch!DS102)&lt;1,1,0))</f>
        <v>1</v>
      </c>
      <c r="DT172" s="99">
        <f>IF(Model!DT102="",0,IF(ABS(Model!DT102-Scratch!DT102)&lt;1,1,0))</f>
        <v>1</v>
      </c>
      <c r="DU172" s="99">
        <f>IF(Model!DU102="",0,IF(ABS(Model!DU102-Scratch!DU102)&lt;1,1,0))</f>
        <v>1</v>
      </c>
      <c r="DV172" s="99">
        <f>IF(Model!DV102="",0,IF(ABS(Model!DV102-Scratch!DV102)&lt;1,1,0))</f>
        <v>1</v>
      </c>
      <c r="DW172" s="99">
        <f>IF(Model!DW102="",0,IF(ABS(Model!DW102-Scratch!DW102)&lt;1,1,0))</f>
        <v>1</v>
      </c>
      <c r="DX172" s="99">
        <f>IF(Model!DX102="",0,IF(ABS(Model!DX102-Scratch!DX102)&lt;1,1,0))</f>
        <v>1</v>
      </c>
      <c r="DY172" s="99">
        <f>IF(Model!DY102="",0,IF(ABS(Model!DY102-Scratch!DY102)&lt;1,1,0))</f>
        <v>1</v>
      </c>
      <c r="DZ172" s="99">
        <f>IF(Model!DZ102="",0,IF(ABS(Model!DZ102-Scratch!DZ102)&lt;1,1,0))</f>
        <v>1</v>
      </c>
      <c r="EA172" s="99">
        <f>IF(Model!EA102="",0,IF(ABS(Model!EA102-Scratch!EA102)&lt;1,1,0))</f>
        <v>1</v>
      </c>
      <c r="EB172" s="99">
        <f>IF(Model!EB102="",0,IF(ABS(Model!EB102-Scratch!EB102)&lt;1,1,0))</f>
        <v>1</v>
      </c>
      <c r="EC172" s="99">
        <f>IF(Model!EC102="",0,IF(ABS(Model!EC102-Scratch!EC102)&lt;1,1,0))</f>
        <v>1</v>
      </c>
      <c r="ED172" s="99">
        <f>IF(Model!ED102="",0,IF(ABS(Model!ED102-Scratch!ED102)&lt;1,1,0))</f>
        <v>1</v>
      </c>
      <c r="EE172" s="99">
        <f>IF(Model!EE102="",0,IF(ABS(Model!EE102-Scratch!EE102)&lt;1,1,0))</f>
        <v>1</v>
      </c>
      <c r="EF172" s="99">
        <f>IF(Model!EF102="",0,IF(ABS(Model!EF102-Scratch!EF102)&lt;1,1,0))</f>
        <v>1</v>
      </c>
      <c r="EG172" s="99">
        <f>IF(Model!EG102="",0,IF(ABS(Model!EG102-Scratch!EG102)&lt;1,1,0))</f>
        <v>1</v>
      </c>
      <c r="EH172" s="99">
        <f>IF(Model!EH102="",0,IF(ABS(Model!EH102-Scratch!EH102)&lt;1,1,0))</f>
        <v>1</v>
      </c>
      <c r="EI172" s="129" t="s">
        <v>591</v>
      </c>
      <c r="EJ172" s="129" t="s">
        <v>591</v>
      </c>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row>
    <row r="173" spans="2:165">
      <c r="B173" s="99">
        <f>IF(Model!B103="",0,IF(ABS(Model!B103-Scratch!B103)&lt;1,1,0))</f>
        <v>1</v>
      </c>
      <c r="C173" s="99">
        <f ca="1">IF(Model!C103="",0,IF(ABS(Model!C103-Scratch!C103)&lt;1,1,0))</f>
        <v>1</v>
      </c>
      <c r="D173" s="129" t="s">
        <v>591</v>
      </c>
      <c r="E173" s="99">
        <f>IF(Model!E103="",0,IF(ABS(Model!E103-Scratch!E103)&lt;1,1,0))</f>
        <v>1</v>
      </c>
      <c r="F173" s="99">
        <f>IF(Model!F103="",0,IF(ABS(Model!F103-Scratch!F103)&lt;1,1,0))</f>
        <v>1</v>
      </c>
      <c r="G173" s="99">
        <f>IF(Model!G103="",0,IF(ABS(Model!G103-Scratch!G103)&lt;1,1,0))</f>
        <v>1</v>
      </c>
      <c r="H173" s="99">
        <f>IF(Model!H103="",0,IF(ABS(Model!H103-Scratch!H103)&lt;1,1,0))</f>
        <v>1</v>
      </c>
      <c r="I173" s="99">
        <f>IF(Model!I103=Scratch!I103,1,0)</f>
        <v>1</v>
      </c>
      <c r="J173" s="129" t="s">
        <v>591</v>
      </c>
      <c r="K173" s="99">
        <f>IF(Model!K103="",0,IF(ABS(Model!K103-Scratch!K103)&lt;1,1,0))</f>
        <v>1</v>
      </c>
      <c r="L173" s="99">
        <f>IF(Model!L103=Scratch!L103,1,0)</f>
        <v>1</v>
      </c>
      <c r="M173" s="99">
        <f>IFERROR(IF(Model!M103=Scratch!M103,1,0),0)</f>
        <v>1</v>
      </c>
      <c r="N173" s="99">
        <f>IFERROR(IF(Model!N103=Scratch!N103,1,0),0)</f>
        <v>1</v>
      </c>
      <c r="O173" s="99">
        <f>IFERROR(IF(Model!O103=Scratch!O103,1,0),0)</f>
        <v>1</v>
      </c>
      <c r="P173" s="99">
        <f>IFERROR(IF(Model!P103=Scratch!P103,1,0),0)</f>
        <v>1</v>
      </c>
      <c r="Q173" s="129" t="s">
        <v>591</v>
      </c>
      <c r="R173" s="99">
        <f>IF(Model!R103="",0,IF(ABS(Model!R103-Scratch!R103)&lt;1,1,0))</f>
        <v>1</v>
      </c>
      <c r="S173" s="99">
        <f>IF(Model!S103="",0,IF(ABS(Model!S103-Scratch!S103)&lt;1,1,0))</f>
        <v>1</v>
      </c>
      <c r="T173" s="99">
        <f>IF(Model!T103="",0,IF(ABS(Model!T103-Scratch!T103)&lt;1,1,0))</f>
        <v>1</v>
      </c>
      <c r="U173" s="99">
        <f>IF(Model!U103="",0,IF(ABS(Model!U103-Scratch!U103)&lt;1,1,0))</f>
        <v>1</v>
      </c>
      <c r="V173" s="99">
        <f>IF(Model!V103="",0,IF(ABS(Model!V103-Scratch!V103)&lt;1,1,0))</f>
        <v>1</v>
      </c>
      <c r="W173" s="129" t="s">
        <v>591</v>
      </c>
      <c r="X173" s="99">
        <f>IF(Model!X103="",0,IF(ABS(Model!X103-Scratch!X103)&lt;1,1,0))</f>
        <v>1</v>
      </c>
      <c r="Y173" s="99">
        <f>IF(Model!Y103="",0,IF(ABS(Model!Y103-Scratch!Y103)&lt;1,1,0))</f>
        <v>1</v>
      </c>
      <c r="Z173" s="99">
        <f>IF(Model!Z103="",0,IF(ABS(Model!Z103-Scratch!Z103)&lt;1,1,0))</f>
        <v>1</v>
      </c>
      <c r="AA173" s="99">
        <f>IF(Model!AA103="",0,IF(ABS(Model!AA103-Scratch!AA103)&lt;1,1,0))</f>
        <v>1</v>
      </c>
      <c r="AB173" s="99">
        <f>IF(Model!AB103="",0,IF(ABS(Model!AB103-Scratch!AB103)&lt;1,1,0))</f>
        <v>1</v>
      </c>
      <c r="AC173" s="129" t="s">
        <v>591</v>
      </c>
      <c r="AD173" s="129" t="s">
        <v>591</v>
      </c>
      <c r="AE173" s="99">
        <f>IF(Model!AE103="",0,IF(ABS(Model!AE103-Scratch!AE103)&lt;1,1,0))</f>
        <v>1</v>
      </c>
      <c r="AF173" s="99">
        <f>IF(Model!AF103="",0,IF(ABS(Model!AF103-Scratch!AF103)&lt;1,1,0))</f>
        <v>1</v>
      </c>
      <c r="AG173" s="99">
        <f>IF(Model!AG103="",0,IF(ABS(Model!AG103-Scratch!AG103)&lt;1,1,0))</f>
        <v>1</v>
      </c>
      <c r="AH173" s="99">
        <f>IF(Model!AH103="",0,IF(ABS(Model!AH103-Scratch!AH103)&lt;1,1,0))</f>
        <v>1</v>
      </c>
      <c r="AI173" s="99">
        <f>IF(Model!AI103="",0,IF(ABS(Model!AI103-Scratch!AI103)&lt;1,1,0))</f>
        <v>1</v>
      </c>
      <c r="AJ173" s="99">
        <f>IF(Model!AJ103="",0,IF(ABS(Model!AJ103-Scratch!AJ103)&lt;1,1,0))</f>
        <v>1</v>
      </c>
      <c r="AK173" s="99">
        <f>IF(Model!AK103="",0,IF(ABS(Model!AK103-Scratch!AK103)&lt;1,1,0))</f>
        <v>1</v>
      </c>
      <c r="AL173" s="99">
        <f>IF(Model!AL103="",0,IF(ABS(Model!AL103-Scratch!AL103)&lt;1,1,0))</f>
        <v>1</v>
      </c>
      <c r="AM173" s="99">
        <f>IF(Model!AM103="",0,IF(ABS(Model!AM103-Scratch!AM103)&lt;1,1,0))</f>
        <v>1</v>
      </c>
      <c r="AN173" s="99">
        <f>IF(Model!AN103="",0,IF(ABS(Model!AN103-Scratch!AN103)&lt;1,1,0))</f>
        <v>1</v>
      </c>
      <c r="AO173" s="99">
        <f>IF(Model!AO103="",0,IF(ABS(Model!AO103-Scratch!AO103)&lt;1,1,0))</f>
        <v>1</v>
      </c>
      <c r="AP173" s="99">
        <f>IF(Model!AP103="",0,IF(ABS(Model!AP103-Scratch!AP103)&lt;1,1,0))</f>
        <v>1</v>
      </c>
      <c r="AQ173" s="99">
        <f>IF(Model!AQ103="",0,IF(ABS(Model!AQ103-Scratch!AQ103)&lt;1,1,0))</f>
        <v>1</v>
      </c>
      <c r="AR173" s="99">
        <f>IF(Model!AR103="",0,IF(ABS(Model!AR103-Scratch!AR103)&lt;1,1,0))</f>
        <v>1</v>
      </c>
      <c r="AS173" s="99">
        <f>IF(Model!AS103="",0,IF(ABS(Model!AS103-Scratch!AS103)&lt;1,1,0))</f>
        <v>1</v>
      </c>
      <c r="AT173" s="99">
        <f>IF(Model!AT103="",0,IF(ABS(Model!AT103-Scratch!AT103)&lt;1,1,0))</f>
        <v>1</v>
      </c>
      <c r="AU173" s="99">
        <f>IF(Model!AU103="",0,IF(ABS(Model!AU103-Scratch!AU103)&lt;1,1,0))</f>
        <v>1</v>
      </c>
      <c r="AV173" s="99">
        <f>IF(Model!AV103="",0,IF(ABS(Model!AV103-Scratch!AV103)&lt;1,1,0))</f>
        <v>1</v>
      </c>
      <c r="AW173" s="99">
        <f>IF(Model!AW103="",0,IF(ABS(Model!AW103-Scratch!AW103)&lt;1,1,0))</f>
        <v>1</v>
      </c>
      <c r="AX173" s="99">
        <f>IF(Model!AX103="",0,IF(ABS(Model!AX103-Scratch!AX103)&lt;1,1,0))</f>
        <v>1</v>
      </c>
      <c r="AY173" s="99">
        <f>IF(Model!AY103="",0,IF(ABS(Model!AY103-Scratch!AY103)&lt;1,1,0))</f>
        <v>1</v>
      </c>
      <c r="AZ173" s="99">
        <f>IF(Model!AZ103="",0,IF(ABS(Model!AZ103-Scratch!AZ103)&lt;1,1,0))</f>
        <v>1</v>
      </c>
      <c r="BA173" s="99">
        <f>IF(Model!BA103="",0,IF(ABS(Model!BA103-Scratch!BA103)&lt;1,1,0))</f>
        <v>1</v>
      </c>
      <c r="BB173" s="99">
        <f>IF(Model!BB103="",0,IF(ABS(Model!BB103-Scratch!BB103)&lt;1,1,0))</f>
        <v>1</v>
      </c>
      <c r="BC173" s="99">
        <f>IF(Model!BC103="",0,IF(ABS(Model!BC103-Scratch!BC103)&lt;1,1,0))</f>
        <v>1</v>
      </c>
      <c r="BD173" s="99">
        <f>IF(Model!BD103="",0,IF(ABS(Model!BD103-Scratch!BD103)&lt;1,1,0))</f>
        <v>0</v>
      </c>
      <c r="BE173" s="99">
        <f>IF(Model!BE103="",0,IF(ABS(Model!BE103-Scratch!BE103)&lt;1,1,0))</f>
        <v>1</v>
      </c>
      <c r="BF173" s="129" t="s">
        <v>591</v>
      </c>
      <c r="BG173" s="129" t="s">
        <v>591</v>
      </c>
      <c r="BH173" s="99">
        <f>IF(Model!BH103="",0,IF(ABS(Model!BH103-Scratch!BH103)&lt;1,1,0))</f>
        <v>1</v>
      </c>
      <c r="BI173" s="99">
        <f>IF(Model!BI103="",0,IF(ABS(Model!BI103-Scratch!BI103)&lt;1,1,0))</f>
        <v>1</v>
      </c>
      <c r="BJ173" s="99">
        <f>IF(Model!BJ103="",0,IF(ABS(Model!BJ103-Scratch!BJ103)&lt;1,1,0))</f>
        <v>1</v>
      </c>
      <c r="BK173" s="99">
        <f>IF(Model!BK103="",0,IF(ABS(Model!BK103-Scratch!BK103)&lt;1,1,0))</f>
        <v>1</v>
      </c>
      <c r="BL173" s="99">
        <f>IF(Model!BL103="",0,IF(ABS(Model!BL103-Scratch!BL103)&lt;1,1,0))</f>
        <v>1</v>
      </c>
      <c r="BM173" s="99">
        <f>IF(Model!BM103="",0,IF(ABS(Model!BM103-Scratch!BM103)&lt;1,1,0))</f>
        <v>1</v>
      </c>
      <c r="BN173" s="99">
        <f>IF(Model!BN103="",0,IF(ABS(Model!BN103-Scratch!BN103)&lt;1,1,0))</f>
        <v>1</v>
      </c>
      <c r="BO173" s="99">
        <f>IF(Model!BO103="",0,IF(ABS(Model!BO103-Scratch!BO103)&lt;1,1,0))</f>
        <v>1</v>
      </c>
      <c r="BP173" s="99">
        <f>IF(Model!BP103="",0,IF(ABS(Model!BP103-Scratch!BP103)&lt;1,1,0))</f>
        <v>1</v>
      </c>
      <c r="BQ173" s="99">
        <f>IF(Model!BQ103="",0,IF(ABS(Model!BQ103-Scratch!BQ103)&lt;1,1,0))</f>
        <v>1</v>
      </c>
      <c r="BR173" s="99">
        <f>IF(Model!BR103="",0,IF(ABS(Model!BR103-Scratch!BR103)&lt;1,1,0))</f>
        <v>1</v>
      </c>
      <c r="BS173" s="99">
        <f>IF(Model!BS103="",0,IF(ABS(Model!BS103-Scratch!BS103)&lt;1,1,0))</f>
        <v>1</v>
      </c>
      <c r="BT173" s="99">
        <f>IF(Model!BT103="",0,IF(ABS(Model!BT103-Scratch!BT103)&lt;1,1,0))</f>
        <v>1</v>
      </c>
      <c r="BU173" s="99">
        <f>IF(Model!BU103="",0,IF(ABS(Model!BU103-Scratch!BU103)&lt;1,1,0))</f>
        <v>1</v>
      </c>
      <c r="BV173" s="99">
        <f>IF(Model!BV103="",0,IF(ABS(Model!BV103-Scratch!BV103)&lt;1,1,0))</f>
        <v>1</v>
      </c>
      <c r="BW173" s="99">
        <f>IF(Model!BW103="",0,IF(ABS(Model!BW103-Scratch!BW103)&lt;1,1,0))</f>
        <v>1</v>
      </c>
      <c r="BX173" s="99">
        <f>IF(Model!BX103="",0,IF(ABS(Model!BX103-Scratch!BX103)&lt;1,1,0))</f>
        <v>1</v>
      </c>
      <c r="BY173" s="99">
        <f>IF(Model!BY103="",0,IF(ABS(Model!BY103-Scratch!BY103)&lt;1,1,0))</f>
        <v>1</v>
      </c>
      <c r="BZ173" s="99">
        <f>IF(Model!BZ103="",0,IF(ABS(Model!BZ103-Scratch!BZ103)&lt;1,1,0))</f>
        <v>1</v>
      </c>
      <c r="CA173" s="99">
        <f>IF(Model!CA103="",0,IF(ABS(Model!CA103-Scratch!CA103)&lt;1,1,0))</f>
        <v>1</v>
      </c>
      <c r="CB173" s="99">
        <f>IF(Model!CB103="",0,IF(ABS(Model!CB103-Scratch!CB103)&lt;1,1,0))</f>
        <v>1</v>
      </c>
      <c r="CC173" s="99">
        <f>IF(Model!CC103="",0,IF(ABS(Model!CC103-Scratch!CC103)&lt;1,1,0))</f>
        <v>1</v>
      </c>
      <c r="CD173" s="99">
        <f>IF(Model!CD103="",0,IF(ABS(Model!CD103-Scratch!CD103)&lt;1,1,0))</f>
        <v>1</v>
      </c>
      <c r="CE173" s="99">
        <f>IF(Model!CE103="",0,IF(ABS(Model!CE103-Scratch!CE103)&lt;1,1,0))</f>
        <v>1</v>
      </c>
      <c r="CF173" s="99">
        <f>IF(Model!CF103="",0,IF(ABS(Model!CF103-Scratch!CF103)&lt;1,1,0))</f>
        <v>1</v>
      </c>
      <c r="CG173" s="129" t="s">
        <v>591</v>
      </c>
      <c r="CH173" s="129" t="s">
        <v>591</v>
      </c>
      <c r="CI173" s="99">
        <f>IF(Model!CI103="",0,IF(ABS(Model!CI103-Scratch!CI103)&lt;1,1,0))</f>
        <v>1</v>
      </c>
      <c r="CJ173" s="99">
        <f>IF(Model!CJ103="",0,IF(ABS(Model!CJ103-Scratch!CJ103)&lt;1,1,0))</f>
        <v>1</v>
      </c>
      <c r="CK173" s="99">
        <f>IF(Model!CK103="",0,IF(ABS(Model!CK103-Scratch!CK103)&lt;1,1,0))</f>
        <v>1</v>
      </c>
      <c r="CL173" s="99">
        <f>IF(Model!CL103="",0,IF(ABS(Model!CL103-Scratch!CL103)&lt;1,1,0))</f>
        <v>1</v>
      </c>
      <c r="CM173" s="99">
        <f>IF(Model!CM103="",0,IF(ABS(Model!CM103-Scratch!CM103)&lt;1,1,0))</f>
        <v>1</v>
      </c>
      <c r="CN173" s="99">
        <f>IF(Model!CN103="",0,IF(ABS(Model!CN103-Scratch!CN103)&lt;1,1,0))</f>
        <v>1</v>
      </c>
      <c r="CO173" s="99">
        <f>IF(Model!CO103="",0,IF(ABS(Model!CO103-Scratch!CO103)&lt;1,1,0))</f>
        <v>1</v>
      </c>
      <c r="CP173" s="99">
        <f>IF(Model!CP103="",0,IF(ABS(Model!CP103-Scratch!CP103)&lt;1,1,0))</f>
        <v>1</v>
      </c>
      <c r="CQ173" s="99">
        <f>IF(Model!CQ103="",0,IF(ABS(Model!CQ103-Scratch!CQ103)&lt;1,1,0))</f>
        <v>1</v>
      </c>
      <c r="CR173" s="99">
        <f>IF(Model!CR103="",0,IF(ABS(Model!CR103-Scratch!CR103)&lt;1,1,0))</f>
        <v>1</v>
      </c>
      <c r="CS173" s="99">
        <f>IF(Model!CS103="",0,IF(ABS(Model!CS103-Scratch!CS103)&lt;1,1,0))</f>
        <v>1</v>
      </c>
      <c r="CT173" s="99">
        <f>IF(Model!CT103="",0,IF(ABS(Model!CT103-Scratch!CT103)&lt;1,1,0))</f>
        <v>1</v>
      </c>
      <c r="CU173" s="99">
        <f>IF(Model!CU103="",0,IF(ABS(Model!CU103-Scratch!CU103)&lt;1,1,0))</f>
        <v>1</v>
      </c>
      <c r="CV173" s="99">
        <f>IF(Model!CV103="",0,IF(ABS(Model!CV103-Scratch!CV103)&lt;1,1,0))</f>
        <v>1</v>
      </c>
      <c r="CW173" s="99">
        <f>IF(Model!CW103="",0,IF(ABS(Model!CW103-Scratch!CW103)&lt;1,1,0))</f>
        <v>1</v>
      </c>
      <c r="CX173" s="99">
        <f>IF(Model!CX103="",0,IF(ABS(Model!CX103-Scratch!CX103)&lt;1,1,0))</f>
        <v>1</v>
      </c>
      <c r="CY173" s="99">
        <f>IF(Model!CY103="",0,IF(ABS(Model!CY103-Scratch!CY103)&lt;1,1,0))</f>
        <v>1</v>
      </c>
      <c r="CZ173" s="99">
        <f>IF(Model!CZ103="",0,IF(ABS(Model!CZ103-Scratch!CZ103)&lt;1,1,0))</f>
        <v>1</v>
      </c>
      <c r="DA173" s="99">
        <f>IF(Model!DA103="",0,IF(ABS(Model!DA103-Scratch!DA103)&lt;1,1,0))</f>
        <v>1</v>
      </c>
      <c r="DB173" s="99">
        <f>IF(Model!DB103="",0,IF(ABS(Model!DB103-Scratch!DB103)&lt;1,1,0))</f>
        <v>1</v>
      </c>
      <c r="DC173" s="99">
        <f>IF(Model!DC103="",0,IF(ABS(Model!DC103-Scratch!DC103)&lt;1,1,0))</f>
        <v>1</v>
      </c>
      <c r="DD173" s="99">
        <f>IF(Model!DD103="",0,IF(ABS(Model!DD103-Scratch!DD103)&lt;1,1,0))</f>
        <v>1</v>
      </c>
      <c r="DE173" s="99">
        <f>IF(Model!DE103="",0,IF(ABS(Model!DE103-Scratch!DE103)&lt;1,1,0))</f>
        <v>1</v>
      </c>
      <c r="DF173" s="99">
        <f>IF(Model!DF103="",0,IF(ABS(Model!DF103-Scratch!DF103)&lt;1,1,0))</f>
        <v>1</v>
      </c>
      <c r="DG173" s="99">
        <f>IF(Model!DG103="",0,IF(ABS(Model!DG103-Scratch!DG103)&lt;1,1,0))</f>
        <v>1</v>
      </c>
      <c r="DH173" s="129" t="s">
        <v>591</v>
      </c>
      <c r="DI173" s="129" t="s">
        <v>591</v>
      </c>
      <c r="DJ173" s="99">
        <f>IF(Model!DJ103="",0,IF(ABS(Model!DJ103-Scratch!DJ103)&lt;1,1,0))</f>
        <v>1</v>
      </c>
      <c r="DK173" s="99">
        <f>IF(Model!DK103="",0,IF(ABS(Model!DK103-Scratch!DK103)&lt;1,1,0))</f>
        <v>1</v>
      </c>
      <c r="DL173" s="99">
        <f>IF(Model!DL103="",0,IF(ABS(Model!DL103-Scratch!DL103)&lt;1,1,0))</f>
        <v>1</v>
      </c>
      <c r="DM173" s="99">
        <f>IF(Model!DM103="",0,IF(ABS(Model!DM103-Scratch!DM103)&lt;1,1,0))</f>
        <v>1</v>
      </c>
      <c r="DN173" s="99">
        <f>IF(Model!DN103="",0,IF(ABS(Model!DN103-Scratch!DN103)&lt;1,1,0))</f>
        <v>1</v>
      </c>
      <c r="DO173" s="99">
        <f>IF(Model!DO103="",0,IF(ABS(Model!DO103-Scratch!DO103)&lt;1,1,0))</f>
        <v>1</v>
      </c>
      <c r="DP173" s="99">
        <f>IF(Model!DP103="",0,IF(ABS(Model!DP103-Scratch!DP103)&lt;1,1,0))</f>
        <v>1</v>
      </c>
      <c r="DQ173" s="99">
        <f>IF(Model!DQ103="",0,IF(ABS(Model!DQ103-Scratch!DQ103)&lt;1,1,0))</f>
        <v>1</v>
      </c>
      <c r="DR173" s="99">
        <f>IF(Model!DR103="",0,IF(ABS(Model!DR103-Scratch!DR103)&lt;1,1,0))</f>
        <v>1</v>
      </c>
      <c r="DS173" s="99">
        <f>IF(Model!DS103="",0,IF(ABS(Model!DS103-Scratch!DS103)&lt;1,1,0))</f>
        <v>1</v>
      </c>
      <c r="DT173" s="99">
        <f>IF(Model!DT103="",0,IF(ABS(Model!DT103-Scratch!DT103)&lt;1,1,0))</f>
        <v>1</v>
      </c>
      <c r="DU173" s="99">
        <f>IF(Model!DU103="",0,IF(ABS(Model!DU103-Scratch!DU103)&lt;1,1,0))</f>
        <v>1</v>
      </c>
      <c r="DV173" s="99">
        <f>IF(Model!DV103="",0,IF(ABS(Model!DV103-Scratch!DV103)&lt;1,1,0))</f>
        <v>1</v>
      </c>
      <c r="DW173" s="99">
        <f>IF(Model!DW103="",0,IF(ABS(Model!DW103-Scratch!DW103)&lt;1,1,0))</f>
        <v>1</v>
      </c>
      <c r="DX173" s="99">
        <f>IF(Model!DX103="",0,IF(ABS(Model!DX103-Scratch!DX103)&lt;1,1,0))</f>
        <v>1</v>
      </c>
      <c r="DY173" s="99">
        <f>IF(Model!DY103="",0,IF(ABS(Model!DY103-Scratch!DY103)&lt;1,1,0))</f>
        <v>1</v>
      </c>
      <c r="DZ173" s="99">
        <f>IF(Model!DZ103="",0,IF(ABS(Model!DZ103-Scratch!DZ103)&lt;1,1,0))</f>
        <v>1</v>
      </c>
      <c r="EA173" s="99">
        <f>IF(Model!EA103="",0,IF(ABS(Model!EA103-Scratch!EA103)&lt;1,1,0))</f>
        <v>1</v>
      </c>
      <c r="EB173" s="99">
        <f>IF(Model!EB103="",0,IF(ABS(Model!EB103-Scratch!EB103)&lt;1,1,0))</f>
        <v>1</v>
      </c>
      <c r="EC173" s="99">
        <f>IF(Model!EC103="",0,IF(ABS(Model!EC103-Scratch!EC103)&lt;1,1,0))</f>
        <v>1</v>
      </c>
      <c r="ED173" s="99">
        <f>IF(Model!ED103="",0,IF(ABS(Model!ED103-Scratch!ED103)&lt;1,1,0))</f>
        <v>1</v>
      </c>
      <c r="EE173" s="99">
        <f>IF(Model!EE103="",0,IF(ABS(Model!EE103-Scratch!EE103)&lt;1,1,0))</f>
        <v>1</v>
      </c>
      <c r="EF173" s="99">
        <f>IF(Model!EF103="",0,IF(ABS(Model!EF103-Scratch!EF103)&lt;1,1,0))</f>
        <v>1</v>
      </c>
      <c r="EG173" s="99">
        <f>IF(Model!EG103="",0,IF(ABS(Model!EG103-Scratch!EG103)&lt;1,1,0))</f>
        <v>1</v>
      </c>
      <c r="EH173" s="99">
        <f>IF(Model!EH103="",0,IF(ABS(Model!EH103-Scratch!EH103)&lt;1,1,0))</f>
        <v>1</v>
      </c>
      <c r="EI173" s="129" t="s">
        <v>591</v>
      </c>
      <c r="EJ173" s="129" t="s">
        <v>591</v>
      </c>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row>
    <row r="174" spans="2:165">
      <c r="B174" s="99">
        <f>IF(Model!B104="",0,IF(ABS(Model!B104-Scratch!B104)&lt;1,1,0))</f>
        <v>1</v>
      </c>
      <c r="C174" s="99">
        <f ca="1">IF(Model!C104="",0,IF(ABS(Model!C104-Scratch!C104)&lt;1,1,0))</f>
        <v>1</v>
      </c>
      <c r="D174" s="129" t="s">
        <v>591</v>
      </c>
      <c r="E174" s="99">
        <f>IF(Model!E104="",0,IF(ABS(Model!E104-Scratch!E104)&lt;1,1,0))</f>
        <v>1</v>
      </c>
      <c r="F174" s="99">
        <f>IF(Model!F104="",0,IF(ABS(Model!F104-Scratch!F104)&lt;1,1,0))</f>
        <v>1</v>
      </c>
      <c r="G174" s="99">
        <f>IF(Model!G104="",0,IF(ABS(Model!G104-Scratch!G104)&lt;1,1,0))</f>
        <v>1</v>
      </c>
      <c r="H174" s="99">
        <f>IF(Model!H104="",0,IF(ABS(Model!H104-Scratch!H104)&lt;1,1,0))</f>
        <v>1</v>
      </c>
      <c r="I174" s="99">
        <f>IF(Model!I104=Scratch!I104,1,0)</f>
        <v>1</v>
      </c>
      <c r="J174" s="129" t="s">
        <v>591</v>
      </c>
      <c r="K174" s="99">
        <f>IF(Model!K104="",0,IF(ABS(Model!K104-Scratch!K104)&lt;1,1,0))</f>
        <v>1</v>
      </c>
      <c r="L174" s="99">
        <f>IF(Model!L104=Scratch!L104,1,0)</f>
        <v>1</v>
      </c>
      <c r="M174" s="99">
        <f>IFERROR(IF(Model!M104=Scratch!M104,1,0),0)</f>
        <v>1</v>
      </c>
      <c r="N174" s="99">
        <f>IFERROR(IF(Model!N104=Scratch!N104,1,0),0)</f>
        <v>1</v>
      </c>
      <c r="O174" s="99">
        <f>IFERROR(IF(Model!O104=Scratch!O104,1,0),0)</f>
        <v>1</v>
      </c>
      <c r="P174" s="99">
        <f>IFERROR(IF(Model!P104=Scratch!P104,1,0),0)</f>
        <v>1</v>
      </c>
      <c r="Q174" s="129" t="s">
        <v>591</v>
      </c>
      <c r="R174" s="99">
        <f>IF(Model!R104="",0,IF(ABS(Model!R104-Scratch!R104)&lt;1,1,0))</f>
        <v>1</v>
      </c>
      <c r="S174" s="99">
        <f>IF(Model!S104="",0,IF(ABS(Model!S104-Scratch!S104)&lt;1,1,0))</f>
        <v>1</v>
      </c>
      <c r="T174" s="99">
        <f>IF(Model!T104="",0,IF(ABS(Model!T104-Scratch!T104)&lt;1,1,0))</f>
        <v>1</v>
      </c>
      <c r="U174" s="99">
        <f>IF(Model!U104="",0,IF(ABS(Model!U104-Scratch!U104)&lt;1,1,0))</f>
        <v>1</v>
      </c>
      <c r="V174" s="99">
        <f>IF(Model!V104="",0,IF(ABS(Model!V104-Scratch!V104)&lt;1,1,0))</f>
        <v>1</v>
      </c>
      <c r="W174" s="129" t="s">
        <v>591</v>
      </c>
      <c r="X174" s="99">
        <f>IF(Model!X104="",0,IF(ABS(Model!X104-Scratch!X104)&lt;1,1,0))</f>
        <v>1</v>
      </c>
      <c r="Y174" s="99">
        <f>IF(Model!Y104="",0,IF(ABS(Model!Y104-Scratch!Y104)&lt;1,1,0))</f>
        <v>1</v>
      </c>
      <c r="Z174" s="99">
        <f>IF(Model!Z104="",0,IF(ABS(Model!Z104-Scratch!Z104)&lt;1,1,0))</f>
        <v>1</v>
      </c>
      <c r="AA174" s="99">
        <f>IF(Model!AA104="",0,IF(ABS(Model!AA104-Scratch!AA104)&lt;1,1,0))</f>
        <v>1</v>
      </c>
      <c r="AB174" s="99">
        <f>IF(Model!AB104="",0,IF(ABS(Model!AB104-Scratch!AB104)&lt;1,1,0))</f>
        <v>1</v>
      </c>
      <c r="AC174" s="129" t="s">
        <v>591</v>
      </c>
      <c r="AD174" s="129" t="s">
        <v>591</v>
      </c>
      <c r="AE174" s="99">
        <f>IF(Model!AE104="",0,IF(ABS(Model!AE104-Scratch!AE104)&lt;1,1,0))</f>
        <v>1</v>
      </c>
      <c r="AF174" s="99">
        <f>IF(Model!AF104="",0,IF(ABS(Model!AF104-Scratch!AF104)&lt;1,1,0))</f>
        <v>1</v>
      </c>
      <c r="AG174" s="99">
        <f>IF(Model!AG104="",0,IF(ABS(Model!AG104-Scratch!AG104)&lt;1,1,0))</f>
        <v>1</v>
      </c>
      <c r="AH174" s="99">
        <f>IF(Model!AH104="",0,IF(ABS(Model!AH104-Scratch!AH104)&lt;1,1,0))</f>
        <v>1</v>
      </c>
      <c r="AI174" s="99">
        <f>IF(Model!AI104="",0,IF(ABS(Model!AI104-Scratch!AI104)&lt;1,1,0))</f>
        <v>1</v>
      </c>
      <c r="AJ174" s="99">
        <f>IF(Model!AJ104="",0,IF(ABS(Model!AJ104-Scratch!AJ104)&lt;1,1,0))</f>
        <v>1</v>
      </c>
      <c r="AK174" s="99">
        <f>IF(Model!AK104="",0,IF(ABS(Model!AK104-Scratch!AK104)&lt;1,1,0))</f>
        <v>1</v>
      </c>
      <c r="AL174" s="99">
        <f>IF(Model!AL104="",0,IF(ABS(Model!AL104-Scratch!AL104)&lt;1,1,0))</f>
        <v>1</v>
      </c>
      <c r="AM174" s="99">
        <f>IF(Model!AM104="",0,IF(ABS(Model!AM104-Scratch!AM104)&lt;1,1,0))</f>
        <v>1</v>
      </c>
      <c r="AN174" s="99">
        <f>IF(Model!AN104="",0,IF(ABS(Model!AN104-Scratch!AN104)&lt;1,1,0))</f>
        <v>1</v>
      </c>
      <c r="AO174" s="99">
        <f>IF(Model!AO104="",0,IF(ABS(Model!AO104-Scratch!AO104)&lt;1,1,0))</f>
        <v>1</v>
      </c>
      <c r="AP174" s="99">
        <f>IF(Model!AP104="",0,IF(ABS(Model!AP104-Scratch!AP104)&lt;1,1,0))</f>
        <v>1</v>
      </c>
      <c r="AQ174" s="99">
        <f>IF(Model!AQ104="",0,IF(ABS(Model!AQ104-Scratch!AQ104)&lt;1,1,0))</f>
        <v>1</v>
      </c>
      <c r="AR174" s="99">
        <f>IF(Model!AR104="",0,IF(ABS(Model!AR104-Scratch!AR104)&lt;1,1,0))</f>
        <v>1</v>
      </c>
      <c r="AS174" s="99">
        <f>IF(Model!AS104="",0,IF(ABS(Model!AS104-Scratch!AS104)&lt;1,1,0))</f>
        <v>1</v>
      </c>
      <c r="AT174" s="99">
        <f>IF(Model!AT104="",0,IF(ABS(Model!AT104-Scratch!AT104)&lt;1,1,0))</f>
        <v>1</v>
      </c>
      <c r="AU174" s="99">
        <f>IF(Model!AU104="",0,IF(ABS(Model!AU104-Scratch!AU104)&lt;1,1,0))</f>
        <v>1</v>
      </c>
      <c r="AV174" s="99">
        <f>IF(Model!AV104="",0,IF(ABS(Model!AV104-Scratch!AV104)&lt;1,1,0))</f>
        <v>1</v>
      </c>
      <c r="AW174" s="99">
        <f>IF(Model!AW104="",0,IF(ABS(Model!AW104-Scratch!AW104)&lt;1,1,0))</f>
        <v>1</v>
      </c>
      <c r="AX174" s="99">
        <f>IF(Model!AX104="",0,IF(ABS(Model!AX104-Scratch!AX104)&lt;1,1,0))</f>
        <v>1</v>
      </c>
      <c r="AY174" s="99">
        <f>IF(Model!AY104="",0,IF(ABS(Model!AY104-Scratch!AY104)&lt;1,1,0))</f>
        <v>1</v>
      </c>
      <c r="AZ174" s="99">
        <f>IF(Model!AZ104="",0,IF(ABS(Model!AZ104-Scratch!AZ104)&lt;1,1,0))</f>
        <v>1</v>
      </c>
      <c r="BA174" s="99">
        <f>IF(Model!BA104="",0,IF(ABS(Model!BA104-Scratch!BA104)&lt;1,1,0))</f>
        <v>1</v>
      </c>
      <c r="BB174" s="99">
        <f>IF(Model!BB104="",0,IF(ABS(Model!BB104-Scratch!BB104)&lt;1,1,0))</f>
        <v>1</v>
      </c>
      <c r="BC174" s="99">
        <f>IF(Model!BC104="",0,IF(ABS(Model!BC104-Scratch!BC104)&lt;1,1,0))</f>
        <v>1</v>
      </c>
      <c r="BD174" s="99">
        <f>IF(Model!BD104="",0,IF(ABS(Model!BD104-Scratch!BD104)&lt;1,1,0))</f>
        <v>0</v>
      </c>
      <c r="BE174" s="99">
        <f>IF(Model!BE104="",0,IF(ABS(Model!BE104-Scratch!BE104)&lt;1,1,0))</f>
        <v>1</v>
      </c>
      <c r="BF174" s="129" t="s">
        <v>591</v>
      </c>
      <c r="BG174" s="129" t="s">
        <v>591</v>
      </c>
      <c r="BH174" s="99">
        <f>IF(Model!BH104="",0,IF(ABS(Model!BH104-Scratch!BH104)&lt;1,1,0))</f>
        <v>1</v>
      </c>
      <c r="BI174" s="99">
        <f>IF(Model!BI104="",0,IF(ABS(Model!BI104-Scratch!BI104)&lt;1,1,0))</f>
        <v>1</v>
      </c>
      <c r="BJ174" s="99">
        <f>IF(Model!BJ104="",0,IF(ABS(Model!BJ104-Scratch!BJ104)&lt;1,1,0))</f>
        <v>1</v>
      </c>
      <c r="BK174" s="99">
        <f>IF(Model!BK104="",0,IF(ABS(Model!BK104-Scratch!BK104)&lt;1,1,0))</f>
        <v>1</v>
      </c>
      <c r="BL174" s="99">
        <f>IF(Model!BL104="",0,IF(ABS(Model!BL104-Scratch!BL104)&lt;1,1,0))</f>
        <v>1</v>
      </c>
      <c r="BM174" s="99">
        <f>IF(Model!BM104="",0,IF(ABS(Model!BM104-Scratch!BM104)&lt;1,1,0))</f>
        <v>1</v>
      </c>
      <c r="BN174" s="99">
        <f>IF(Model!BN104="",0,IF(ABS(Model!BN104-Scratch!BN104)&lt;1,1,0))</f>
        <v>1</v>
      </c>
      <c r="BO174" s="99">
        <f>IF(Model!BO104="",0,IF(ABS(Model!BO104-Scratch!BO104)&lt;1,1,0))</f>
        <v>1</v>
      </c>
      <c r="BP174" s="99">
        <f>IF(Model!BP104="",0,IF(ABS(Model!BP104-Scratch!BP104)&lt;1,1,0))</f>
        <v>1</v>
      </c>
      <c r="BQ174" s="99">
        <f>IF(Model!BQ104="",0,IF(ABS(Model!BQ104-Scratch!BQ104)&lt;1,1,0))</f>
        <v>1</v>
      </c>
      <c r="BR174" s="99">
        <f>IF(Model!BR104="",0,IF(ABS(Model!BR104-Scratch!BR104)&lt;1,1,0))</f>
        <v>1</v>
      </c>
      <c r="BS174" s="99">
        <f>IF(Model!BS104="",0,IF(ABS(Model!BS104-Scratch!BS104)&lt;1,1,0))</f>
        <v>1</v>
      </c>
      <c r="BT174" s="99">
        <f>IF(Model!BT104="",0,IF(ABS(Model!BT104-Scratch!BT104)&lt;1,1,0))</f>
        <v>1</v>
      </c>
      <c r="BU174" s="99">
        <f>IF(Model!BU104="",0,IF(ABS(Model!BU104-Scratch!BU104)&lt;1,1,0))</f>
        <v>1</v>
      </c>
      <c r="BV174" s="99">
        <f>IF(Model!BV104="",0,IF(ABS(Model!BV104-Scratch!BV104)&lt;1,1,0))</f>
        <v>1</v>
      </c>
      <c r="BW174" s="99">
        <f>IF(Model!BW104="",0,IF(ABS(Model!BW104-Scratch!BW104)&lt;1,1,0))</f>
        <v>1</v>
      </c>
      <c r="BX174" s="99">
        <f>IF(Model!BX104="",0,IF(ABS(Model!BX104-Scratch!BX104)&lt;1,1,0))</f>
        <v>1</v>
      </c>
      <c r="BY174" s="99">
        <f>IF(Model!BY104="",0,IF(ABS(Model!BY104-Scratch!BY104)&lt;1,1,0))</f>
        <v>1</v>
      </c>
      <c r="BZ174" s="99">
        <f>IF(Model!BZ104="",0,IF(ABS(Model!BZ104-Scratch!BZ104)&lt;1,1,0))</f>
        <v>1</v>
      </c>
      <c r="CA174" s="99">
        <f>IF(Model!CA104="",0,IF(ABS(Model!CA104-Scratch!CA104)&lt;1,1,0))</f>
        <v>1</v>
      </c>
      <c r="CB174" s="99">
        <f>IF(Model!CB104="",0,IF(ABS(Model!CB104-Scratch!CB104)&lt;1,1,0))</f>
        <v>1</v>
      </c>
      <c r="CC174" s="99">
        <f>IF(Model!CC104="",0,IF(ABS(Model!CC104-Scratch!CC104)&lt;1,1,0))</f>
        <v>1</v>
      </c>
      <c r="CD174" s="99">
        <f>IF(Model!CD104="",0,IF(ABS(Model!CD104-Scratch!CD104)&lt;1,1,0))</f>
        <v>1</v>
      </c>
      <c r="CE174" s="99">
        <f>IF(Model!CE104="",0,IF(ABS(Model!CE104-Scratch!CE104)&lt;1,1,0))</f>
        <v>1</v>
      </c>
      <c r="CF174" s="99">
        <f>IF(Model!CF104="",0,IF(ABS(Model!CF104-Scratch!CF104)&lt;1,1,0))</f>
        <v>1</v>
      </c>
      <c r="CG174" s="129" t="s">
        <v>591</v>
      </c>
      <c r="CH174" s="129" t="s">
        <v>591</v>
      </c>
      <c r="CI174" s="99">
        <f>IF(Model!CI104="",0,IF(ABS(Model!CI104-Scratch!CI104)&lt;1,1,0))</f>
        <v>1</v>
      </c>
      <c r="CJ174" s="99">
        <f>IF(Model!CJ104="",0,IF(ABS(Model!CJ104-Scratch!CJ104)&lt;1,1,0))</f>
        <v>1</v>
      </c>
      <c r="CK174" s="99">
        <f>IF(Model!CK104="",0,IF(ABS(Model!CK104-Scratch!CK104)&lt;1,1,0))</f>
        <v>1</v>
      </c>
      <c r="CL174" s="99">
        <f>IF(Model!CL104="",0,IF(ABS(Model!CL104-Scratch!CL104)&lt;1,1,0))</f>
        <v>1</v>
      </c>
      <c r="CM174" s="99">
        <f>IF(Model!CM104="",0,IF(ABS(Model!CM104-Scratch!CM104)&lt;1,1,0))</f>
        <v>1</v>
      </c>
      <c r="CN174" s="99">
        <f>IF(Model!CN104="",0,IF(ABS(Model!CN104-Scratch!CN104)&lt;1,1,0))</f>
        <v>1</v>
      </c>
      <c r="CO174" s="99">
        <f>IF(Model!CO104="",0,IF(ABS(Model!CO104-Scratch!CO104)&lt;1,1,0))</f>
        <v>1</v>
      </c>
      <c r="CP174" s="99">
        <f>IF(Model!CP104="",0,IF(ABS(Model!CP104-Scratch!CP104)&lt;1,1,0))</f>
        <v>1</v>
      </c>
      <c r="CQ174" s="99">
        <f>IF(Model!CQ104="",0,IF(ABS(Model!CQ104-Scratch!CQ104)&lt;1,1,0))</f>
        <v>1</v>
      </c>
      <c r="CR174" s="99">
        <f>IF(Model!CR104="",0,IF(ABS(Model!CR104-Scratch!CR104)&lt;1,1,0))</f>
        <v>1</v>
      </c>
      <c r="CS174" s="99">
        <f>IF(Model!CS104="",0,IF(ABS(Model!CS104-Scratch!CS104)&lt;1,1,0))</f>
        <v>1</v>
      </c>
      <c r="CT174" s="99">
        <f>IF(Model!CT104="",0,IF(ABS(Model!CT104-Scratch!CT104)&lt;1,1,0))</f>
        <v>1</v>
      </c>
      <c r="CU174" s="99">
        <f>IF(Model!CU104="",0,IF(ABS(Model!CU104-Scratch!CU104)&lt;1,1,0))</f>
        <v>1</v>
      </c>
      <c r="CV174" s="99">
        <f>IF(Model!CV104="",0,IF(ABS(Model!CV104-Scratch!CV104)&lt;1,1,0))</f>
        <v>1</v>
      </c>
      <c r="CW174" s="99">
        <f>IF(Model!CW104="",0,IF(ABS(Model!CW104-Scratch!CW104)&lt;1,1,0))</f>
        <v>1</v>
      </c>
      <c r="CX174" s="99">
        <f>IF(Model!CX104="",0,IF(ABS(Model!CX104-Scratch!CX104)&lt;1,1,0))</f>
        <v>1</v>
      </c>
      <c r="CY174" s="99">
        <f>IF(Model!CY104="",0,IF(ABS(Model!CY104-Scratch!CY104)&lt;1,1,0))</f>
        <v>1</v>
      </c>
      <c r="CZ174" s="99">
        <f>IF(Model!CZ104="",0,IF(ABS(Model!CZ104-Scratch!CZ104)&lt;1,1,0))</f>
        <v>1</v>
      </c>
      <c r="DA174" s="99">
        <f>IF(Model!DA104="",0,IF(ABS(Model!DA104-Scratch!DA104)&lt;1,1,0))</f>
        <v>1</v>
      </c>
      <c r="DB174" s="99">
        <f>IF(Model!DB104="",0,IF(ABS(Model!DB104-Scratch!DB104)&lt;1,1,0))</f>
        <v>1</v>
      </c>
      <c r="DC174" s="99">
        <f>IF(Model!DC104="",0,IF(ABS(Model!DC104-Scratch!DC104)&lt;1,1,0))</f>
        <v>1</v>
      </c>
      <c r="DD174" s="99">
        <f>IF(Model!DD104="",0,IF(ABS(Model!DD104-Scratch!DD104)&lt;1,1,0))</f>
        <v>1</v>
      </c>
      <c r="DE174" s="99">
        <f>IF(Model!DE104="",0,IF(ABS(Model!DE104-Scratch!DE104)&lt;1,1,0))</f>
        <v>1</v>
      </c>
      <c r="DF174" s="99">
        <f>IF(Model!DF104="",0,IF(ABS(Model!DF104-Scratch!DF104)&lt;1,1,0))</f>
        <v>1</v>
      </c>
      <c r="DG174" s="99">
        <f>IF(Model!DG104="",0,IF(ABS(Model!DG104-Scratch!DG104)&lt;1,1,0))</f>
        <v>1</v>
      </c>
      <c r="DH174" s="129" t="s">
        <v>591</v>
      </c>
      <c r="DI174" s="129" t="s">
        <v>591</v>
      </c>
      <c r="DJ174" s="99">
        <f>IF(Model!DJ104="",0,IF(ABS(Model!DJ104-Scratch!DJ104)&lt;1,1,0))</f>
        <v>1</v>
      </c>
      <c r="DK174" s="99">
        <f>IF(Model!DK104="",0,IF(ABS(Model!DK104-Scratch!DK104)&lt;1,1,0))</f>
        <v>1</v>
      </c>
      <c r="DL174" s="99">
        <f>IF(Model!DL104="",0,IF(ABS(Model!DL104-Scratch!DL104)&lt;1,1,0))</f>
        <v>1</v>
      </c>
      <c r="DM174" s="99">
        <f>IF(Model!DM104="",0,IF(ABS(Model!DM104-Scratch!DM104)&lt;1,1,0))</f>
        <v>1</v>
      </c>
      <c r="DN174" s="99">
        <f>IF(Model!DN104="",0,IF(ABS(Model!DN104-Scratch!DN104)&lt;1,1,0))</f>
        <v>1</v>
      </c>
      <c r="DO174" s="99">
        <f>IF(Model!DO104="",0,IF(ABS(Model!DO104-Scratch!DO104)&lt;1,1,0))</f>
        <v>1</v>
      </c>
      <c r="DP174" s="99">
        <f>IF(Model!DP104="",0,IF(ABS(Model!DP104-Scratch!DP104)&lt;1,1,0))</f>
        <v>1</v>
      </c>
      <c r="DQ174" s="99">
        <f>IF(Model!DQ104="",0,IF(ABS(Model!DQ104-Scratch!DQ104)&lt;1,1,0))</f>
        <v>1</v>
      </c>
      <c r="DR174" s="99">
        <f>IF(Model!DR104="",0,IF(ABS(Model!DR104-Scratch!DR104)&lt;1,1,0))</f>
        <v>1</v>
      </c>
      <c r="DS174" s="99">
        <f>IF(Model!DS104="",0,IF(ABS(Model!DS104-Scratch!DS104)&lt;1,1,0))</f>
        <v>1</v>
      </c>
      <c r="DT174" s="99">
        <f>IF(Model!DT104="",0,IF(ABS(Model!DT104-Scratch!DT104)&lt;1,1,0))</f>
        <v>1</v>
      </c>
      <c r="DU174" s="99">
        <f>IF(Model!DU104="",0,IF(ABS(Model!DU104-Scratch!DU104)&lt;1,1,0))</f>
        <v>1</v>
      </c>
      <c r="DV174" s="99">
        <f>IF(Model!DV104="",0,IF(ABS(Model!DV104-Scratch!DV104)&lt;1,1,0))</f>
        <v>1</v>
      </c>
      <c r="DW174" s="99">
        <f>IF(Model!DW104="",0,IF(ABS(Model!DW104-Scratch!DW104)&lt;1,1,0))</f>
        <v>1</v>
      </c>
      <c r="DX174" s="99">
        <f>IF(Model!DX104="",0,IF(ABS(Model!DX104-Scratch!DX104)&lt;1,1,0))</f>
        <v>1</v>
      </c>
      <c r="DY174" s="99">
        <f>IF(Model!DY104="",0,IF(ABS(Model!DY104-Scratch!DY104)&lt;1,1,0))</f>
        <v>1</v>
      </c>
      <c r="DZ174" s="99">
        <f>IF(Model!DZ104="",0,IF(ABS(Model!DZ104-Scratch!DZ104)&lt;1,1,0))</f>
        <v>1</v>
      </c>
      <c r="EA174" s="99">
        <f>IF(Model!EA104="",0,IF(ABS(Model!EA104-Scratch!EA104)&lt;1,1,0))</f>
        <v>1</v>
      </c>
      <c r="EB174" s="99">
        <f>IF(Model!EB104="",0,IF(ABS(Model!EB104-Scratch!EB104)&lt;1,1,0))</f>
        <v>1</v>
      </c>
      <c r="EC174" s="99">
        <f>IF(Model!EC104="",0,IF(ABS(Model!EC104-Scratch!EC104)&lt;1,1,0))</f>
        <v>1</v>
      </c>
      <c r="ED174" s="99">
        <f>IF(Model!ED104="",0,IF(ABS(Model!ED104-Scratch!ED104)&lt;1,1,0))</f>
        <v>1</v>
      </c>
      <c r="EE174" s="99">
        <f>IF(Model!EE104="",0,IF(ABS(Model!EE104-Scratch!EE104)&lt;1,1,0))</f>
        <v>1</v>
      </c>
      <c r="EF174" s="99">
        <f>IF(Model!EF104="",0,IF(ABS(Model!EF104-Scratch!EF104)&lt;1,1,0))</f>
        <v>1</v>
      </c>
      <c r="EG174" s="99">
        <f>IF(Model!EG104="",0,IF(ABS(Model!EG104-Scratch!EG104)&lt;1,1,0))</f>
        <v>1</v>
      </c>
      <c r="EH174" s="99">
        <f>IF(Model!EH104="",0,IF(ABS(Model!EH104-Scratch!EH104)&lt;1,1,0))</f>
        <v>1</v>
      </c>
      <c r="EI174" s="129" t="s">
        <v>591</v>
      </c>
      <c r="EJ174" s="129" t="s">
        <v>591</v>
      </c>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row>
    <row r="175" spans="2:165">
      <c r="B175" s="99">
        <f>IF(Model!B105="",0,IF(ABS(Model!B105-Scratch!B105)&lt;1,1,0))</f>
        <v>1</v>
      </c>
      <c r="C175" s="99">
        <f ca="1">IF(Model!C105="",0,IF(ABS(Model!C105-Scratch!C105)&lt;1,1,0))</f>
        <v>1</v>
      </c>
      <c r="D175" s="129" t="s">
        <v>591</v>
      </c>
      <c r="E175" s="99">
        <f>IF(Model!E105="",0,IF(ABS(Model!E105-Scratch!E105)&lt;1,1,0))</f>
        <v>1</v>
      </c>
      <c r="F175" s="99">
        <f>IF(Model!F105="",0,IF(ABS(Model!F105-Scratch!F105)&lt;1,1,0))</f>
        <v>1</v>
      </c>
      <c r="G175" s="99">
        <f>IF(Model!G105="",0,IF(ABS(Model!G105-Scratch!G105)&lt;1,1,0))</f>
        <v>1</v>
      </c>
      <c r="H175" s="99">
        <f>IF(Model!H105="",0,IF(ABS(Model!H105-Scratch!H105)&lt;1,1,0))</f>
        <v>1</v>
      </c>
      <c r="I175" s="99">
        <f>IF(Model!I105=Scratch!I105,1,0)</f>
        <v>1</v>
      </c>
      <c r="J175" s="129" t="s">
        <v>591</v>
      </c>
      <c r="K175" s="99">
        <f>IF(Model!K105="",0,IF(ABS(Model!K105-Scratch!K105)&lt;1,1,0))</f>
        <v>1</v>
      </c>
      <c r="L175" s="99">
        <f>IF(Model!L105=Scratch!L105,1,0)</f>
        <v>1</v>
      </c>
      <c r="M175" s="99">
        <f>IFERROR(IF(Model!M105=Scratch!M105,1,0),0)</f>
        <v>1</v>
      </c>
      <c r="N175" s="99">
        <f>IFERROR(IF(Model!N105=Scratch!N105,1,0),0)</f>
        <v>1</v>
      </c>
      <c r="O175" s="99">
        <f>IFERROR(IF(Model!O105=Scratch!O105,1,0),0)</f>
        <v>1</v>
      </c>
      <c r="P175" s="99">
        <f>IFERROR(IF(Model!P105=Scratch!P105,1,0),0)</f>
        <v>1</v>
      </c>
      <c r="Q175" s="129" t="s">
        <v>591</v>
      </c>
      <c r="R175" s="99">
        <f>IF(Model!R105="",0,IF(ABS(Model!R105-Scratch!R105)&lt;1,1,0))</f>
        <v>1</v>
      </c>
      <c r="S175" s="99">
        <f>IF(Model!S105="",0,IF(ABS(Model!S105-Scratch!S105)&lt;1,1,0))</f>
        <v>1</v>
      </c>
      <c r="T175" s="99">
        <f>IF(Model!T105="",0,IF(ABS(Model!T105-Scratch!T105)&lt;1,1,0))</f>
        <v>1</v>
      </c>
      <c r="U175" s="99">
        <f>IF(Model!U105="",0,IF(ABS(Model!U105-Scratch!U105)&lt;1,1,0))</f>
        <v>1</v>
      </c>
      <c r="V175" s="99">
        <f>IF(Model!V105="",0,IF(ABS(Model!V105-Scratch!V105)&lt;1,1,0))</f>
        <v>1</v>
      </c>
      <c r="W175" s="129" t="s">
        <v>591</v>
      </c>
      <c r="X175" s="99">
        <f>IF(Model!X105="",0,IF(ABS(Model!X105-Scratch!X105)&lt;1,1,0))</f>
        <v>1</v>
      </c>
      <c r="Y175" s="99">
        <f>IF(Model!Y105="",0,IF(ABS(Model!Y105-Scratch!Y105)&lt;1,1,0))</f>
        <v>1</v>
      </c>
      <c r="Z175" s="99">
        <f>IF(Model!Z105="",0,IF(ABS(Model!Z105-Scratch!Z105)&lt;1,1,0))</f>
        <v>1</v>
      </c>
      <c r="AA175" s="99">
        <f>IF(Model!AA105="",0,IF(ABS(Model!AA105-Scratch!AA105)&lt;1,1,0))</f>
        <v>1</v>
      </c>
      <c r="AB175" s="99">
        <f>IF(Model!AB105="",0,IF(ABS(Model!AB105-Scratch!AB105)&lt;1,1,0))</f>
        <v>1</v>
      </c>
      <c r="AC175" s="129" t="s">
        <v>591</v>
      </c>
      <c r="AD175" s="129" t="s">
        <v>591</v>
      </c>
      <c r="AE175" s="99">
        <f>IF(Model!AE105="",0,IF(ABS(Model!AE105-Scratch!AE105)&lt;1,1,0))</f>
        <v>1</v>
      </c>
      <c r="AF175" s="99">
        <f>IF(Model!AF105="",0,IF(ABS(Model!AF105-Scratch!AF105)&lt;1,1,0))</f>
        <v>1</v>
      </c>
      <c r="AG175" s="99">
        <f>IF(Model!AG105="",0,IF(ABS(Model!AG105-Scratch!AG105)&lt;1,1,0))</f>
        <v>1</v>
      </c>
      <c r="AH175" s="99">
        <f>IF(Model!AH105="",0,IF(ABS(Model!AH105-Scratch!AH105)&lt;1,1,0))</f>
        <v>1</v>
      </c>
      <c r="AI175" s="99">
        <f>IF(Model!AI105="",0,IF(ABS(Model!AI105-Scratch!AI105)&lt;1,1,0))</f>
        <v>1</v>
      </c>
      <c r="AJ175" s="99">
        <f>IF(Model!AJ105="",0,IF(ABS(Model!AJ105-Scratch!AJ105)&lt;1,1,0))</f>
        <v>1</v>
      </c>
      <c r="AK175" s="99">
        <f>IF(Model!AK105="",0,IF(ABS(Model!AK105-Scratch!AK105)&lt;1,1,0))</f>
        <v>1</v>
      </c>
      <c r="AL175" s="99">
        <f>IF(Model!AL105="",0,IF(ABS(Model!AL105-Scratch!AL105)&lt;1,1,0))</f>
        <v>1</v>
      </c>
      <c r="AM175" s="99">
        <f>IF(Model!AM105="",0,IF(ABS(Model!AM105-Scratch!AM105)&lt;1,1,0))</f>
        <v>1</v>
      </c>
      <c r="AN175" s="99">
        <f>IF(Model!AN105="",0,IF(ABS(Model!AN105-Scratch!AN105)&lt;1,1,0))</f>
        <v>1</v>
      </c>
      <c r="AO175" s="99">
        <f>IF(Model!AO105="",0,IF(ABS(Model!AO105-Scratch!AO105)&lt;1,1,0))</f>
        <v>1</v>
      </c>
      <c r="AP175" s="99">
        <f>IF(Model!AP105="",0,IF(ABS(Model!AP105-Scratch!AP105)&lt;1,1,0))</f>
        <v>1</v>
      </c>
      <c r="AQ175" s="99">
        <f>IF(Model!AQ105="",0,IF(ABS(Model!AQ105-Scratch!AQ105)&lt;1,1,0))</f>
        <v>1</v>
      </c>
      <c r="AR175" s="99">
        <f>IF(Model!AR105="",0,IF(ABS(Model!AR105-Scratch!AR105)&lt;1,1,0))</f>
        <v>1</v>
      </c>
      <c r="AS175" s="99">
        <f>IF(Model!AS105="",0,IF(ABS(Model!AS105-Scratch!AS105)&lt;1,1,0))</f>
        <v>1</v>
      </c>
      <c r="AT175" s="99">
        <f>IF(Model!AT105="",0,IF(ABS(Model!AT105-Scratch!AT105)&lt;1,1,0))</f>
        <v>1</v>
      </c>
      <c r="AU175" s="99">
        <f>IF(Model!AU105="",0,IF(ABS(Model!AU105-Scratch!AU105)&lt;1,1,0))</f>
        <v>1</v>
      </c>
      <c r="AV175" s="99">
        <f>IF(Model!AV105="",0,IF(ABS(Model!AV105-Scratch!AV105)&lt;1,1,0))</f>
        <v>1</v>
      </c>
      <c r="AW175" s="99">
        <f>IF(Model!AW105="",0,IF(ABS(Model!AW105-Scratch!AW105)&lt;1,1,0))</f>
        <v>1</v>
      </c>
      <c r="AX175" s="99">
        <f>IF(Model!AX105="",0,IF(ABS(Model!AX105-Scratch!AX105)&lt;1,1,0))</f>
        <v>1</v>
      </c>
      <c r="AY175" s="99">
        <f>IF(Model!AY105="",0,IF(ABS(Model!AY105-Scratch!AY105)&lt;1,1,0))</f>
        <v>1</v>
      </c>
      <c r="AZ175" s="99">
        <f>IF(Model!AZ105="",0,IF(ABS(Model!AZ105-Scratch!AZ105)&lt;1,1,0))</f>
        <v>1</v>
      </c>
      <c r="BA175" s="99">
        <f>IF(Model!BA105="",0,IF(ABS(Model!BA105-Scratch!BA105)&lt;1,1,0))</f>
        <v>1</v>
      </c>
      <c r="BB175" s="99">
        <f>IF(Model!BB105="",0,IF(ABS(Model!BB105-Scratch!BB105)&lt;1,1,0))</f>
        <v>1</v>
      </c>
      <c r="BC175" s="99">
        <f>IF(Model!BC105="",0,IF(ABS(Model!BC105-Scratch!BC105)&lt;1,1,0))</f>
        <v>1</v>
      </c>
      <c r="BD175" s="99">
        <f>IF(Model!BD105="",0,IF(ABS(Model!BD105-Scratch!BD105)&lt;1,1,0))</f>
        <v>0</v>
      </c>
      <c r="BE175" s="99">
        <f>IF(Model!BE105="",0,IF(ABS(Model!BE105-Scratch!BE105)&lt;1,1,0))</f>
        <v>1</v>
      </c>
      <c r="BF175" s="129" t="s">
        <v>591</v>
      </c>
      <c r="BG175" s="129" t="s">
        <v>591</v>
      </c>
      <c r="BH175" s="99">
        <f>IF(Model!BH105="",0,IF(ABS(Model!BH105-Scratch!BH105)&lt;1,1,0))</f>
        <v>1</v>
      </c>
      <c r="BI175" s="99">
        <f>IF(Model!BI105="",0,IF(ABS(Model!BI105-Scratch!BI105)&lt;1,1,0))</f>
        <v>1</v>
      </c>
      <c r="BJ175" s="99">
        <f>IF(Model!BJ105="",0,IF(ABS(Model!BJ105-Scratch!BJ105)&lt;1,1,0))</f>
        <v>1</v>
      </c>
      <c r="BK175" s="99">
        <f>IF(Model!BK105="",0,IF(ABS(Model!BK105-Scratch!BK105)&lt;1,1,0))</f>
        <v>1</v>
      </c>
      <c r="BL175" s="99">
        <f>IF(Model!BL105="",0,IF(ABS(Model!BL105-Scratch!BL105)&lt;1,1,0))</f>
        <v>1</v>
      </c>
      <c r="BM175" s="99">
        <f>IF(Model!BM105="",0,IF(ABS(Model!BM105-Scratch!BM105)&lt;1,1,0))</f>
        <v>1</v>
      </c>
      <c r="BN175" s="99">
        <f>IF(Model!BN105="",0,IF(ABS(Model!BN105-Scratch!BN105)&lt;1,1,0))</f>
        <v>1</v>
      </c>
      <c r="BO175" s="99">
        <f>IF(Model!BO105="",0,IF(ABS(Model!BO105-Scratch!BO105)&lt;1,1,0))</f>
        <v>1</v>
      </c>
      <c r="BP175" s="99">
        <f>IF(Model!BP105="",0,IF(ABS(Model!BP105-Scratch!BP105)&lt;1,1,0))</f>
        <v>1</v>
      </c>
      <c r="BQ175" s="99">
        <f>IF(Model!BQ105="",0,IF(ABS(Model!BQ105-Scratch!BQ105)&lt;1,1,0))</f>
        <v>1</v>
      </c>
      <c r="BR175" s="99">
        <f>IF(Model!BR105="",0,IF(ABS(Model!BR105-Scratch!BR105)&lt;1,1,0))</f>
        <v>1</v>
      </c>
      <c r="BS175" s="99">
        <f>IF(Model!BS105="",0,IF(ABS(Model!BS105-Scratch!BS105)&lt;1,1,0))</f>
        <v>1</v>
      </c>
      <c r="BT175" s="99">
        <f>IF(Model!BT105="",0,IF(ABS(Model!BT105-Scratch!BT105)&lt;1,1,0))</f>
        <v>1</v>
      </c>
      <c r="BU175" s="99">
        <f>IF(Model!BU105="",0,IF(ABS(Model!BU105-Scratch!BU105)&lt;1,1,0))</f>
        <v>1</v>
      </c>
      <c r="BV175" s="99">
        <f>IF(Model!BV105="",0,IF(ABS(Model!BV105-Scratch!BV105)&lt;1,1,0))</f>
        <v>1</v>
      </c>
      <c r="BW175" s="99">
        <f>IF(Model!BW105="",0,IF(ABS(Model!BW105-Scratch!BW105)&lt;1,1,0))</f>
        <v>1</v>
      </c>
      <c r="BX175" s="99">
        <f>IF(Model!BX105="",0,IF(ABS(Model!BX105-Scratch!BX105)&lt;1,1,0))</f>
        <v>1</v>
      </c>
      <c r="BY175" s="99">
        <f>IF(Model!BY105="",0,IF(ABS(Model!BY105-Scratch!BY105)&lt;1,1,0))</f>
        <v>1</v>
      </c>
      <c r="BZ175" s="99">
        <f>IF(Model!BZ105="",0,IF(ABS(Model!BZ105-Scratch!BZ105)&lt;1,1,0))</f>
        <v>1</v>
      </c>
      <c r="CA175" s="99">
        <f>IF(Model!CA105="",0,IF(ABS(Model!CA105-Scratch!CA105)&lt;1,1,0))</f>
        <v>1</v>
      </c>
      <c r="CB175" s="99">
        <f>IF(Model!CB105="",0,IF(ABS(Model!CB105-Scratch!CB105)&lt;1,1,0))</f>
        <v>1</v>
      </c>
      <c r="CC175" s="99">
        <f>IF(Model!CC105="",0,IF(ABS(Model!CC105-Scratch!CC105)&lt;1,1,0))</f>
        <v>1</v>
      </c>
      <c r="CD175" s="99">
        <f>IF(Model!CD105="",0,IF(ABS(Model!CD105-Scratch!CD105)&lt;1,1,0))</f>
        <v>1</v>
      </c>
      <c r="CE175" s="99">
        <f>IF(Model!CE105="",0,IF(ABS(Model!CE105-Scratch!CE105)&lt;1,1,0))</f>
        <v>1</v>
      </c>
      <c r="CF175" s="99">
        <f>IF(Model!CF105="",0,IF(ABS(Model!CF105-Scratch!CF105)&lt;1,1,0))</f>
        <v>1</v>
      </c>
      <c r="CG175" s="129" t="s">
        <v>591</v>
      </c>
      <c r="CH175" s="129" t="s">
        <v>591</v>
      </c>
      <c r="CI175" s="99">
        <f>IF(Model!CI105="",0,IF(ABS(Model!CI105-Scratch!CI105)&lt;1,1,0))</f>
        <v>1</v>
      </c>
      <c r="CJ175" s="99">
        <f>IF(Model!CJ105="",0,IF(ABS(Model!CJ105-Scratch!CJ105)&lt;1,1,0))</f>
        <v>1</v>
      </c>
      <c r="CK175" s="99">
        <f>IF(Model!CK105="",0,IF(ABS(Model!CK105-Scratch!CK105)&lt;1,1,0))</f>
        <v>1</v>
      </c>
      <c r="CL175" s="99">
        <f>IF(Model!CL105="",0,IF(ABS(Model!CL105-Scratch!CL105)&lt;1,1,0))</f>
        <v>1</v>
      </c>
      <c r="CM175" s="99">
        <f>IF(Model!CM105="",0,IF(ABS(Model!CM105-Scratch!CM105)&lt;1,1,0))</f>
        <v>1</v>
      </c>
      <c r="CN175" s="99">
        <f>IF(Model!CN105="",0,IF(ABS(Model!CN105-Scratch!CN105)&lt;1,1,0))</f>
        <v>1</v>
      </c>
      <c r="CO175" s="99">
        <f>IF(Model!CO105="",0,IF(ABS(Model!CO105-Scratch!CO105)&lt;1,1,0))</f>
        <v>1</v>
      </c>
      <c r="CP175" s="99">
        <f>IF(Model!CP105="",0,IF(ABS(Model!CP105-Scratch!CP105)&lt;1,1,0))</f>
        <v>1</v>
      </c>
      <c r="CQ175" s="99">
        <f>IF(Model!CQ105="",0,IF(ABS(Model!CQ105-Scratch!CQ105)&lt;1,1,0))</f>
        <v>1</v>
      </c>
      <c r="CR175" s="99">
        <f>IF(Model!CR105="",0,IF(ABS(Model!CR105-Scratch!CR105)&lt;1,1,0))</f>
        <v>1</v>
      </c>
      <c r="CS175" s="99">
        <f>IF(Model!CS105="",0,IF(ABS(Model!CS105-Scratch!CS105)&lt;1,1,0))</f>
        <v>1</v>
      </c>
      <c r="CT175" s="99">
        <f>IF(Model!CT105="",0,IF(ABS(Model!CT105-Scratch!CT105)&lt;1,1,0))</f>
        <v>1</v>
      </c>
      <c r="CU175" s="99">
        <f>IF(Model!CU105="",0,IF(ABS(Model!CU105-Scratch!CU105)&lt;1,1,0))</f>
        <v>1</v>
      </c>
      <c r="CV175" s="99">
        <f>IF(Model!CV105="",0,IF(ABS(Model!CV105-Scratch!CV105)&lt;1,1,0))</f>
        <v>1</v>
      </c>
      <c r="CW175" s="99">
        <f>IF(Model!CW105="",0,IF(ABS(Model!CW105-Scratch!CW105)&lt;1,1,0))</f>
        <v>1</v>
      </c>
      <c r="CX175" s="99">
        <f>IF(Model!CX105="",0,IF(ABS(Model!CX105-Scratch!CX105)&lt;1,1,0))</f>
        <v>1</v>
      </c>
      <c r="CY175" s="99">
        <f>IF(Model!CY105="",0,IF(ABS(Model!CY105-Scratch!CY105)&lt;1,1,0))</f>
        <v>1</v>
      </c>
      <c r="CZ175" s="99">
        <f>IF(Model!CZ105="",0,IF(ABS(Model!CZ105-Scratch!CZ105)&lt;1,1,0))</f>
        <v>1</v>
      </c>
      <c r="DA175" s="99">
        <f>IF(Model!DA105="",0,IF(ABS(Model!DA105-Scratch!DA105)&lt;1,1,0))</f>
        <v>1</v>
      </c>
      <c r="DB175" s="99">
        <f>IF(Model!DB105="",0,IF(ABS(Model!DB105-Scratch!DB105)&lt;1,1,0))</f>
        <v>1</v>
      </c>
      <c r="DC175" s="99">
        <f>IF(Model!DC105="",0,IF(ABS(Model!DC105-Scratch!DC105)&lt;1,1,0))</f>
        <v>1</v>
      </c>
      <c r="DD175" s="99">
        <f>IF(Model!DD105="",0,IF(ABS(Model!DD105-Scratch!DD105)&lt;1,1,0))</f>
        <v>1</v>
      </c>
      <c r="DE175" s="99">
        <f>IF(Model!DE105="",0,IF(ABS(Model!DE105-Scratch!DE105)&lt;1,1,0))</f>
        <v>1</v>
      </c>
      <c r="DF175" s="99">
        <f>IF(Model!DF105="",0,IF(ABS(Model!DF105-Scratch!DF105)&lt;1,1,0))</f>
        <v>1</v>
      </c>
      <c r="DG175" s="99">
        <f>IF(Model!DG105="",0,IF(ABS(Model!DG105-Scratch!DG105)&lt;1,1,0))</f>
        <v>1</v>
      </c>
      <c r="DH175" s="129" t="s">
        <v>591</v>
      </c>
      <c r="DI175" s="129" t="s">
        <v>591</v>
      </c>
      <c r="DJ175" s="99">
        <f>IF(Model!DJ105="",0,IF(ABS(Model!DJ105-Scratch!DJ105)&lt;1,1,0))</f>
        <v>1</v>
      </c>
      <c r="DK175" s="99">
        <f>IF(Model!DK105="",0,IF(ABS(Model!DK105-Scratch!DK105)&lt;1,1,0))</f>
        <v>1</v>
      </c>
      <c r="DL175" s="99">
        <f>IF(Model!DL105="",0,IF(ABS(Model!DL105-Scratch!DL105)&lt;1,1,0))</f>
        <v>1</v>
      </c>
      <c r="DM175" s="99">
        <f>IF(Model!DM105="",0,IF(ABS(Model!DM105-Scratch!DM105)&lt;1,1,0))</f>
        <v>1</v>
      </c>
      <c r="DN175" s="99">
        <f>IF(Model!DN105="",0,IF(ABS(Model!DN105-Scratch!DN105)&lt;1,1,0))</f>
        <v>1</v>
      </c>
      <c r="DO175" s="99">
        <f>IF(Model!DO105="",0,IF(ABS(Model!DO105-Scratch!DO105)&lt;1,1,0))</f>
        <v>1</v>
      </c>
      <c r="DP175" s="99">
        <f>IF(Model!DP105="",0,IF(ABS(Model!DP105-Scratch!DP105)&lt;1,1,0))</f>
        <v>1</v>
      </c>
      <c r="DQ175" s="99">
        <f>IF(Model!DQ105="",0,IF(ABS(Model!DQ105-Scratch!DQ105)&lt;1,1,0))</f>
        <v>1</v>
      </c>
      <c r="DR175" s="99">
        <f>IF(Model!DR105="",0,IF(ABS(Model!DR105-Scratch!DR105)&lt;1,1,0))</f>
        <v>1</v>
      </c>
      <c r="DS175" s="99">
        <f>IF(Model!DS105="",0,IF(ABS(Model!DS105-Scratch!DS105)&lt;1,1,0))</f>
        <v>1</v>
      </c>
      <c r="DT175" s="99">
        <f>IF(Model!DT105="",0,IF(ABS(Model!DT105-Scratch!DT105)&lt;1,1,0))</f>
        <v>1</v>
      </c>
      <c r="DU175" s="99">
        <f>IF(Model!DU105="",0,IF(ABS(Model!DU105-Scratch!DU105)&lt;1,1,0))</f>
        <v>1</v>
      </c>
      <c r="DV175" s="99">
        <f>IF(Model!DV105="",0,IF(ABS(Model!DV105-Scratch!DV105)&lt;1,1,0))</f>
        <v>1</v>
      </c>
      <c r="DW175" s="99">
        <f>IF(Model!DW105="",0,IF(ABS(Model!DW105-Scratch!DW105)&lt;1,1,0))</f>
        <v>1</v>
      </c>
      <c r="DX175" s="99">
        <f>IF(Model!DX105="",0,IF(ABS(Model!DX105-Scratch!DX105)&lt;1,1,0))</f>
        <v>1</v>
      </c>
      <c r="DY175" s="99">
        <f>IF(Model!DY105="",0,IF(ABS(Model!DY105-Scratch!DY105)&lt;1,1,0))</f>
        <v>1</v>
      </c>
      <c r="DZ175" s="99">
        <f>IF(Model!DZ105="",0,IF(ABS(Model!DZ105-Scratch!DZ105)&lt;1,1,0))</f>
        <v>1</v>
      </c>
      <c r="EA175" s="99">
        <f>IF(Model!EA105="",0,IF(ABS(Model!EA105-Scratch!EA105)&lt;1,1,0))</f>
        <v>1</v>
      </c>
      <c r="EB175" s="99">
        <f>IF(Model!EB105="",0,IF(ABS(Model!EB105-Scratch!EB105)&lt;1,1,0))</f>
        <v>1</v>
      </c>
      <c r="EC175" s="99">
        <f>IF(Model!EC105="",0,IF(ABS(Model!EC105-Scratch!EC105)&lt;1,1,0))</f>
        <v>1</v>
      </c>
      <c r="ED175" s="99">
        <f>IF(Model!ED105="",0,IF(ABS(Model!ED105-Scratch!ED105)&lt;1,1,0))</f>
        <v>1</v>
      </c>
      <c r="EE175" s="99">
        <f>IF(Model!EE105="",0,IF(ABS(Model!EE105-Scratch!EE105)&lt;1,1,0))</f>
        <v>1</v>
      </c>
      <c r="EF175" s="99">
        <f>IF(Model!EF105="",0,IF(ABS(Model!EF105-Scratch!EF105)&lt;1,1,0))</f>
        <v>1</v>
      </c>
      <c r="EG175" s="99">
        <f>IF(Model!EG105="",0,IF(ABS(Model!EG105-Scratch!EG105)&lt;1,1,0))</f>
        <v>1</v>
      </c>
      <c r="EH175" s="99">
        <f>IF(Model!EH105="",0,IF(ABS(Model!EH105-Scratch!EH105)&lt;1,1,0))</f>
        <v>1</v>
      </c>
      <c r="EI175" s="129" t="s">
        <v>591</v>
      </c>
      <c r="EJ175" s="129" t="s">
        <v>591</v>
      </c>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row>
    <row r="176" spans="2:165">
      <c r="B176" s="99">
        <f>IF(Model!B106="",0,IF(ABS(Model!B106-Scratch!B106)&lt;1,1,0))</f>
        <v>1</v>
      </c>
      <c r="C176" s="99">
        <f ca="1">IF(Model!C106="",0,IF(ABS(Model!C106-Scratch!C106)&lt;1,1,0))</f>
        <v>1</v>
      </c>
      <c r="D176" s="129" t="s">
        <v>591</v>
      </c>
      <c r="E176" s="99">
        <f>IF(Model!E106="",0,IF(ABS(Model!E106-Scratch!E106)&lt;1,1,0))</f>
        <v>1</v>
      </c>
      <c r="F176" s="99">
        <f>IF(Model!F106="",0,IF(ABS(Model!F106-Scratch!F106)&lt;1,1,0))</f>
        <v>1</v>
      </c>
      <c r="G176" s="99">
        <f>IF(Model!G106="",0,IF(ABS(Model!G106-Scratch!G106)&lt;1,1,0))</f>
        <v>1</v>
      </c>
      <c r="H176" s="99">
        <f>IF(Model!H106="",0,IF(ABS(Model!H106-Scratch!H106)&lt;1,1,0))</f>
        <v>1</v>
      </c>
      <c r="I176" s="99">
        <f>IF(Model!I106=Scratch!I106,1,0)</f>
        <v>1</v>
      </c>
      <c r="J176" s="129" t="s">
        <v>591</v>
      </c>
      <c r="K176" s="99">
        <f>IF(Model!K106="",0,IF(ABS(Model!K106-Scratch!K106)&lt;1,1,0))</f>
        <v>1</v>
      </c>
      <c r="L176" s="99">
        <f>IF(Model!L106=Scratch!L106,1,0)</f>
        <v>1</v>
      </c>
      <c r="M176" s="99">
        <f>IFERROR(IF(Model!M106=Scratch!M106,1,0),0)</f>
        <v>1</v>
      </c>
      <c r="N176" s="99">
        <f>IFERROR(IF(Model!N106=Scratch!N106,1,0),0)</f>
        <v>1</v>
      </c>
      <c r="O176" s="99">
        <f>IFERROR(IF(Model!O106=Scratch!O106,1,0),0)</f>
        <v>1</v>
      </c>
      <c r="P176" s="99">
        <f>IFERROR(IF(Model!P106=Scratch!P106,1,0),0)</f>
        <v>1</v>
      </c>
      <c r="Q176" s="129" t="s">
        <v>591</v>
      </c>
      <c r="R176" s="99">
        <f>IF(Model!R106="",0,IF(ABS(Model!R106-Scratch!R106)&lt;1,1,0))</f>
        <v>1</v>
      </c>
      <c r="S176" s="99">
        <f>IF(Model!S106="",0,IF(ABS(Model!S106-Scratch!S106)&lt;1,1,0))</f>
        <v>1</v>
      </c>
      <c r="T176" s="99">
        <f>IF(Model!T106="",0,IF(ABS(Model!T106-Scratch!T106)&lt;1,1,0))</f>
        <v>1</v>
      </c>
      <c r="U176" s="99">
        <f>IF(Model!U106="",0,IF(ABS(Model!U106-Scratch!U106)&lt;1,1,0))</f>
        <v>1</v>
      </c>
      <c r="V176" s="99">
        <f>IF(Model!V106="",0,IF(ABS(Model!V106-Scratch!V106)&lt;1,1,0))</f>
        <v>1</v>
      </c>
      <c r="W176" s="129" t="s">
        <v>591</v>
      </c>
      <c r="X176" s="99">
        <f>IF(Model!X106="",0,IF(ABS(Model!X106-Scratch!X106)&lt;1,1,0))</f>
        <v>1</v>
      </c>
      <c r="Y176" s="99">
        <f>IF(Model!Y106="",0,IF(ABS(Model!Y106-Scratch!Y106)&lt;1,1,0))</f>
        <v>1</v>
      </c>
      <c r="Z176" s="99">
        <f>IF(Model!Z106="",0,IF(ABS(Model!Z106-Scratch!Z106)&lt;1,1,0))</f>
        <v>1</v>
      </c>
      <c r="AA176" s="99">
        <f>IF(Model!AA106="",0,IF(ABS(Model!AA106-Scratch!AA106)&lt;1,1,0))</f>
        <v>1</v>
      </c>
      <c r="AB176" s="99">
        <f>IF(Model!AB106="",0,IF(ABS(Model!AB106-Scratch!AB106)&lt;1,1,0))</f>
        <v>1</v>
      </c>
      <c r="AC176" s="129" t="s">
        <v>591</v>
      </c>
      <c r="AD176" s="129" t="s">
        <v>591</v>
      </c>
      <c r="AE176" s="99">
        <f>IF(Model!AE106="",0,IF(ABS(Model!AE106-Scratch!AE106)&lt;1,1,0))</f>
        <v>1</v>
      </c>
      <c r="AF176" s="99">
        <f>IF(Model!AF106="",0,IF(ABS(Model!AF106-Scratch!AF106)&lt;1,1,0))</f>
        <v>1</v>
      </c>
      <c r="AG176" s="99">
        <f>IF(Model!AG106="",0,IF(ABS(Model!AG106-Scratch!AG106)&lt;1,1,0))</f>
        <v>1</v>
      </c>
      <c r="AH176" s="99">
        <f>IF(Model!AH106="",0,IF(ABS(Model!AH106-Scratch!AH106)&lt;1,1,0))</f>
        <v>1</v>
      </c>
      <c r="AI176" s="99">
        <f>IF(Model!AI106="",0,IF(ABS(Model!AI106-Scratch!AI106)&lt;1,1,0))</f>
        <v>1</v>
      </c>
      <c r="AJ176" s="99">
        <f>IF(Model!AJ106="",0,IF(ABS(Model!AJ106-Scratch!AJ106)&lt;1,1,0))</f>
        <v>1</v>
      </c>
      <c r="AK176" s="99">
        <f>IF(Model!AK106="",0,IF(ABS(Model!AK106-Scratch!AK106)&lt;1,1,0))</f>
        <v>1</v>
      </c>
      <c r="AL176" s="99">
        <f>IF(Model!AL106="",0,IF(ABS(Model!AL106-Scratch!AL106)&lt;1,1,0))</f>
        <v>1</v>
      </c>
      <c r="AM176" s="99">
        <f>IF(Model!AM106="",0,IF(ABS(Model!AM106-Scratch!AM106)&lt;1,1,0))</f>
        <v>1</v>
      </c>
      <c r="AN176" s="99">
        <f>IF(Model!AN106="",0,IF(ABS(Model!AN106-Scratch!AN106)&lt;1,1,0))</f>
        <v>1</v>
      </c>
      <c r="AO176" s="99">
        <f>IF(Model!AO106="",0,IF(ABS(Model!AO106-Scratch!AO106)&lt;1,1,0))</f>
        <v>1</v>
      </c>
      <c r="AP176" s="99">
        <f>IF(Model!AP106="",0,IF(ABS(Model!AP106-Scratch!AP106)&lt;1,1,0))</f>
        <v>1</v>
      </c>
      <c r="AQ176" s="99">
        <f>IF(Model!AQ106="",0,IF(ABS(Model!AQ106-Scratch!AQ106)&lt;1,1,0))</f>
        <v>1</v>
      </c>
      <c r="AR176" s="99">
        <f>IF(Model!AR106="",0,IF(ABS(Model!AR106-Scratch!AR106)&lt;1,1,0))</f>
        <v>1</v>
      </c>
      <c r="AS176" s="99">
        <f>IF(Model!AS106="",0,IF(ABS(Model!AS106-Scratch!AS106)&lt;1,1,0))</f>
        <v>1</v>
      </c>
      <c r="AT176" s="99">
        <f>IF(Model!AT106="",0,IF(ABS(Model!AT106-Scratch!AT106)&lt;1,1,0))</f>
        <v>1</v>
      </c>
      <c r="AU176" s="99">
        <f>IF(Model!AU106="",0,IF(ABS(Model!AU106-Scratch!AU106)&lt;1,1,0))</f>
        <v>1</v>
      </c>
      <c r="AV176" s="99">
        <f>IF(Model!AV106="",0,IF(ABS(Model!AV106-Scratch!AV106)&lt;1,1,0))</f>
        <v>1</v>
      </c>
      <c r="AW176" s="99">
        <f>IF(Model!AW106="",0,IF(ABS(Model!AW106-Scratch!AW106)&lt;1,1,0))</f>
        <v>1</v>
      </c>
      <c r="AX176" s="99">
        <f>IF(Model!AX106="",0,IF(ABS(Model!AX106-Scratch!AX106)&lt;1,1,0))</f>
        <v>1</v>
      </c>
      <c r="AY176" s="99">
        <f>IF(Model!AY106="",0,IF(ABS(Model!AY106-Scratch!AY106)&lt;1,1,0))</f>
        <v>1</v>
      </c>
      <c r="AZ176" s="99">
        <f>IF(Model!AZ106="",0,IF(ABS(Model!AZ106-Scratch!AZ106)&lt;1,1,0))</f>
        <v>1</v>
      </c>
      <c r="BA176" s="99">
        <f>IF(Model!BA106="",0,IF(ABS(Model!BA106-Scratch!BA106)&lt;1,1,0))</f>
        <v>1</v>
      </c>
      <c r="BB176" s="99">
        <f>IF(Model!BB106="",0,IF(ABS(Model!BB106-Scratch!BB106)&lt;1,1,0))</f>
        <v>1</v>
      </c>
      <c r="BC176" s="99">
        <f>IF(Model!BC106="",0,IF(ABS(Model!BC106-Scratch!BC106)&lt;1,1,0))</f>
        <v>1</v>
      </c>
      <c r="BD176" s="99">
        <f>IF(Model!BD106="",0,IF(ABS(Model!BD106-Scratch!BD106)&lt;1,1,0))</f>
        <v>0</v>
      </c>
      <c r="BE176" s="99">
        <f>IF(Model!BE106="",0,IF(ABS(Model!BE106-Scratch!BE106)&lt;1,1,0))</f>
        <v>1</v>
      </c>
      <c r="BF176" s="129" t="s">
        <v>591</v>
      </c>
      <c r="BG176" s="129" t="s">
        <v>591</v>
      </c>
      <c r="BH176" s="99">
        <f>IF(Model!BH106="",0,IF(ABS(Model!BH106-Scratch!BH106)&lt;1,1,0))</f>
        <v>1</v>
      </c>
      <c r="BI176" s="99">
        <f>IF(Model!BI106="",0,IF(ABS(Model!BI106-Scratch!BI106)&lt;1,1,0))</f>
        <v>1</v>
      </c>
      <c r="BJ176" s="99">
        <f>IF(Model!BJ106="",0,IF(ABS(Model!BJ106-Scratch!BJ106)&lt;1,1,0))</f>
        <v>1</v>
      </c>
      <c r="BK176" s="99">
        <f>IF(Model!BK106="",0,IF(ABS(Model!BK106-Scratch!BK106)&lt;1,1,0))</f>
        <v>1</v>
      </c>
      <c r="BL176" s="99">
        <f>IF(Model!BL106="",0,IF(ABS(Model!BL106-Scratch!BL106)&lt;1,1,0))</f>
        <v>1</v>
      </c>
      <c r="BM176" s="99">
        <f>IF(Model!BM106="",0,IF(ABS(Model!BM106-Scratch!BM106)&lt;1,1,0))</f>
        <v>1</v>
      </c>
      <c r="BN176" s="99">
        <f>IF(Model!BN106="",0,IF(ABS(Model!BN106-Scratch!BN106)&lt;1,1,0))</f>
        <v>1</v>
      </c>
      <c r="BO176" s="99">
        <f>IF(Model!BO106="",0,IF(ABS(Model!BO106-Scratch!BO106)&lt;1,1,0))</f>
        <v>1</v>
      </c>
      <c r="BP176" s="99">
        <f>IF(Model!BP106="",0,IF(ABS(Model!BP106-Scratch!BP106)&lt;1,1,0))</f>
        <v>1</v>
      </c>
      <c r="BQ176" s="99">
        <f>IF(Model!BQ106="",0,IF(ABS(Model!BQ106-Scratch!BQ106)&lt;1,1,0))</f>
        <v>1</v>
      </c>
      <c r="BR176" s="99">
        <f>IF(Model!BR106="",0,IF(ABS(Model!BR106-Scratch!BR106)&lt;1,1,0))</f>
        <v>1</v>
      </c>
      <c r="BS176" s="99">
        <f>IF(Model!BS106="",0,IF(ABS(Model!BS106-Scratch!BS106)&lt;1,1,0))</f>
        <v>1</v>
      </c>
      <c r="BT176" s="99">
        <f>IF(Model!BT106="",0,IF(ABS(Model!BT106-Scratch!BT106)&lt;1,1,0))</f>
        <v>1</v>
      </c>
      <c r="BU176" s="99">
        <f>IF(Model!BU106="",0,IF(ABS(Model!BU106-Scratch!BU106)&lt;1,1,0))</f>
        <v>1</v>
      </c>
      <c r="BV176" s="99">
        <f>IF(Model!BV106="",0,IF(ABS(Model!BV106-Scratch!BV106)&lt;1,1,0))</f>
        <v>1</v>
      </c>
      <c r="BW176" s="99">
        <f>IF(Model!BW106="",0,IF(ABS(Model!BW106-Scratch!BW106)&lt;1,1,0))</f>
        <v>1</v>
      </c>
      <c r="BX176" s="99">
        <f>IF(Model!BX106="",0,IF(ABS(Model!BX106-Scratch!BX106)&lt;1,1,0))</f>
        <v>1</v>
      </c>
      <c r="BY176" s="99">
        <f>IF(Model!BY106="",0,IF(ABS(Model!BY106-Scratch!BY106)&lt;1,1,0))</f>
        <v>1</v>
      </c>
      <c r="BZ176" s="99">
        <f>IF(Model!BZ106="",0,IF(ABS(Model!BZ106-Scratch!BZ106)&lt;1,1,0))</f>
        <v>1</v>
      </c>
      <c r="CA176" s="99">
        <f>IF(Model!CA106="",0,IF(ABS(Model!CA106-Scratch!CA106)&lt;1,1,0))</f>
        <v>1</v>
      </c>
      <c r="CB176" s="99">
        <f>IF(Model!CB106="",0,IF(ABS(Model!CB106-Scratch!CB106)&lt;1,1,0))</f>
        <v>1</v>
      </c>
      <c r="CC176" s="99">
        <f>IF(Model!CC106="",0,IF(ABS(Model!CC106-Scratch!CC106)&lt;1,1,0))</f>
        <v>1</v>
      </c>
      <c r="CD176" s="99">
        <f>IF(Model!CD106="",0,IF(ABS(Model!CD106-Scratch!CD106)&lt;1,1,0))</f>
        <v>1</v>
      </c>
      <c r="CE176" s="99">
        <f>IF(Model!CE106="",0,IF(ABS(Model!CE106-Scratch!CE106)&lt;1,1,0))</f>
        <v>1</v>
      </c>
      <c r="CF176" s="99">
        <f>IF(Model!CF106="",0,IF(ABS(Model!CF106-Scratch!CF106)&lt;1,1,0))</f>
        <v>1</v>
      </c>
      <c r="CG176" s="129" t="s">
        <v>591</v>
      </c>
      <c r="CH176" s="129" t="s">
        <v>591</v>
      </c>
      <c r="CI176" s="99">
        <f>IF(Model!CI106="",0,IF(ABS(Model!CI106-Scratch!CI106)&lt;1,1,0))</f>
        <v>1</v>
      </c>
      <c r="CJ176" s="99">
        <f>IF(Model!CJ106="",0,IF(ABS(Model!CJ106-Scratch!CJ106)&lt;1,1,0))</f>
        <v>1</v>
      </c>
      <c r="CK176" s="99">
        <f>IF(Model!CK106="",0,IF(ABS(Model!CK106-Scratch!CK106)&lt;1,1,0))</f>
        <v>1</v>
      </c>
      <c r="CL176" s="99">
        <f>IF(Model!CL106="",0,IF(ABS(Model!CL106-Scratch!CL106)&lt;1,1,0))</f>
        <v>1</v>
      </c>
      <c r="CM176" s="99">
        <f>IF(Model!CM106="",0,IF(ABS(Model!CM106-Scratch!CM106)&lt;1,1,0))</f>
        <v>1</v>
      </c>
      <c r="CN176" s="99">
        <f>IF(Model!CN106="",0,IF(ABS(Model!CN106-Scratch!CN106)&lt;1,1,0))</f>
        <v>1</v>
      </c>
      <c r="CO176" s="99">
        <f>IF(Model!CO106="",0,IF(ABS(Model!CO106-Scratch!CO106)&lt;1,1,0))</f>
        <v>1</v>
      </c>
      <c r="CP176" s="99">
        <f>IF(Model!CP106="",0,IF(ABS(Model!CP106-Scratch!CP106)&lt;1,1,0))</f>
        <v>1</v>
      </c>
      <c r="CQ176" s="99">
        <f>IF(Model!CQ106="",0,IF(ABS(Model!CQ106-Scratch!CQ106)&lt;1,1,0))</f>
        <v>1</v>
      </c>
      <c r="CR176" s="99">
        <f>IF(Model!CR106="",0,IF(ABS(Model!CR106-Scratch!CR106)&lt;1,1,0))</f>
        <v>1</v>
      </c>
      <c r="CS176" s="99">
        <f>IF(Model!CS106="",0,IF(ABS(Model!CS106-Scratch!CS106)&lt;1,1,0))</f>
        <v>1</v>
      </c>
      <c r="CT176" s="99">
        <f>IF(Model!CT106="",0,IF(ABS(Model!CT106-Scratch!CT106)&lt;1,1,0))</f>
        <v>1</v>
      </c>
      <c r="CU176" s="99">
        <f>IF(Model!CU106="",0,IF(ABS(Model!CU106-Scratch!CU106)&lt;1,1,0))</f>
        <v>1</v>
      </c>
      <c r="CV176" s="99">
        <f>IF(Model!CV106="",0,IF(ABS(Model!CV106-Scratch!CV106)&lt;1,1,0))</f>
        <v>1</v>
      </c>
      <c r="CW176" s="99">
        <f>IF(Model!CW106="",0,IF(ABS(Model!CW106-Scratch!CW106)&lt;1,1,0))</f>
        <v>1</v>
      </c>
      <c r="CX176" s="99">
        <f>IF(Model!CX106="",0,IF(ABS(Model!CX106-Scratch!CX106)&lt;1,1,0))</f>
        <v>1</v>
      </c>
      <c r="CY176" s="99">
        <f>IF(Model!CY106="",0,IF(ABS(Model!CY106-Scratch!CY106)&lt;1,1,0))</f>
        <v>1</v>
      </c>
      <c r="CZ176" s="99">
        <f>IF(Model!CZ106="",0,IF(ABS(Model!CZ106-Scratch!CZ106)&lt;1,1,0))</f>
        <v>1</v>
      </c>
      <c r="DA176" s="99">
        <f>IF(Model!DA106="",0,IF(ABS(Model!DA106-Scratch!DA106)&lt;1,1,0))</f>
        <v>1</v>
      </c>
      <c r="DB176" s="99">
        <f>IF(Model!DB106="",0,IF(ABS(Model!DB106-Scratch!DB106)&lt;1,1,0))</f>
        <v>1</v>
      </c>
      <c r="DC176" s="99">
        <f>IF(Model!DC106="",0,IF(ABS(Model!DC106-Scratch!DC106)&lt;1,1,0))</f>
        <v>1</v>
      </c>
      <c r="DD176" s="99">
        <f>IF(Model!DD106="",0,IF(ABS(Model!DD106-Scratch!DD106)&lt;1,1,0))</f>
        <v>1</v>
      </c>
      <c r="DE176" s="99">
        <f>IF(Model!DE106="",0,IF(ABS(Model!DE106-Scratch!DE106)&lt;1,1,0))</f>
        <v>1</v>
      </c>
      <c r="DF176" s="99">
        <f>IF(Model!DF106="",0,IF(ABS(Model!DF106-Scratch!DF106)&lt;1,1,0))</f>
        <v>1</v>
      </c>
      <c r="DG176" s="99">
        <f>IF(Model!DG106="",0,IF(ABS(Model!DG106-Scratch!DG106)&lt;1,1,0))</f>
        <v>1</v>
      </c>
      <c r="DH176" s="129" t="s">
        <v>591</v>
      </c>
      <c r="DI176" s="129" t="s">
        <v>591</v>
      </c>
      <c r="DJ176" s="99">
        <f>IF(Model!DJ106="",0,IF(ABS(Model!DJ106-Scratch!DJ106)&lt;1,1,0))</f>
        <v>1</v>
      </c>
      <c r="DK176" s="99">
        <f>IF(Model!DK106="",0,IF(ABS(Model!DK106-Scratch!DK106)&lt;1,1,0))</f>
        <v>1</v>
      </c>
      <c r="DL176" s="99">
        <f>IF(Model!DL106="",0,IF(ABS(Model!DL106-Scratch!DL106)&lt;1,1,0))</f>
        <v>1</v>
      </c>
      <c r="DM176" s="99">
        <f>IF(Model!DM106="",0,IF(ABS(Model!DM106-Scratch!DM106)&lt;1,1,0))</f>
        <v>1</v>
      </c>
      <c r="DN176" s="99">
        <f>IF(Model!DN106="",0,IF(ABS(Model!DN106-Scratch!DN106)&lt;1,1,0))</f>
        <v>1</v>
      </c>
      <c r="DO176" s="99">
        <f>IF(Model!DO106="",0,IF(ABS(Model!DO106-Scratch!DO106)&lt;1,1,0))</f>
        <v>1</v>
      </c>
      <c r="DP176" s="99">
        <f>IF(Model!DP106="",0,IF(ABS(Model!DP106-Scratch!DP106)&lt;1,1,0))</f>
        <v>1</v>
      </c>
      <c r="DQ176" s="99">
        <f>IF(Model!DQ106="",0,IF(ABS(Model!DQ106-Scratch!DQ106)&lt;1,1,0))</f>
        <v>1</v>
      </c>
      <c r="DR176" s="99">
        <f>IF(Model!DR106="",0,IF(ABS(Model!DR106-Scratch!DR106)&lt;1,1,0))</f>
        <v>1</v>
      </c>
      <c r="DS176" s="99">
        <f>IF(Model!DS106="",0,IF(ABS(Model!DS106-Scratch!DS106)&lt;1,1,0))</f>
        <v>1</v>
      </c>
      <c r="DT176" s="99">
        <f>IF(Model!DT106="",0,IF(ABS(Model!DT106-Scratch!DT106)&lt;1,1,0))</f>
        <v>1</v>
      </c>
      <c r="DU176" s="99">
        <f>IF(Model!DU106="",0,IF(ABS(Model!DU106-Scratch!DU106)&lt;1,1,0))</f>
        <v>1</v>
      </c>
      <c r="DV176" s="99">
        <f>IF(Model!DV106="",0,IF(ABS(Model!DV106-Scratch!DV106)&lt;1,1,0))</f>
        <v>1</v>
      </c>
      <c r="DW176" s="99">
        <f>IF(Model!DW106="",0,IF(ABS(Model!DW106-Scratch!DW106)&lt;1,1,0))</f>
        <v>1</v>
      </c>
      <c r="DX176" s="99">
        <f>IF(Model!DX106="",0,IF(ABS(Model!DX106-Scratch!DX106)&lt;1,1,0))</f>
        <v>1</v>
      </c>
      <c r="DY176" s="99">
        <f>IF(Model!DY106="",0,IF(ABS(Model!DY106-Scratch!DY106)&lt;1,1,0))</f>
        <v>1</v>
      </c>
      <c r="DZ176" s="99">
        <f>IF(Model!DZ106="",0,IF(ABS(Model!DZ106-Scratch!DZ106)&lt;1,1,0))</f>
        <v>1</v>
      </c>
      <c r="EA176" s="99">
        <f>IF(Model!EA106="",0,IF(ABS(Model!EA106-Scratch!EA106)&lt;1,1,0))</f>
        <v>1</v>
      </c>
      <c r="EB176" s="99">
        <f>IF(Model!EB106="",0,IF(ABS(Model!EB106-Scratch!EB106)&lt;1,1,0))</f>
        <v>1</v>
      </c>
      <c r="EC176" s="99">
        <f>IF(Model!EC106="",0,IF(ABS(Model!EC106-Scratch!EC106)&lt;1,1,0))</f>
        <v>1</v>
      </c>
      <c r="ED176" s="99">
        <f>IF(Model!ED106="",0,IF(ABS(Model!ED106-Scratch!ED106)&lt;1,1,0))</f>
        <v>1</v>
      </c>
      <c r="EE176" s="99">
        <f>IF(Model!EE106="",0,IF(ABS(Model!EE106-Scratch!EE106)&lt;1,1,0))</f>
        <v>1</v>
      </c>
      <c r="EF176" s="99">
        <f>IF(Model!EF106="",0,IF(ABS(Model!EF106-Scratch!EF106)&lt;1,1,0))</f>
        <v>1</v>
      </c>
      <c r="EG176" s="99">
        <f>IF(Model!EG106="",0,IF(ABS(Model!EG106-Scratch!EG106)&lt;1,1,0))</f>
        <v>1</v>
      </c>
      <c r="EH176" s="99">
        <f>IF(Model!EH106="",0,IF(ABS(Model!EH106-Scratch!EH106)&lt;1,1,0))</f>
        <v>1</v>
      </c>
      <c r="EI176" s="129" t="s">
        <v>591</v>
      </c>
      <c r="EJ176" s="129" t="s">
        <v>591</v>
      </c>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row>
    <row r="177" spans="2:165">
      <c r="B177" s="99">
        <f>IF(Model!B107="",0,IF(ABS(Model!B107-Scratch!B107)&lt;1,1,0))</f>
        <v>1</v>
      </c>
      <c r="C177" s="99">
        <f ca="1">IF(Model!C107="",0,IF(ABS(Model!C107-Scratch!C107)&lt;1,1,0))</f>
        <v>1</v>
      </c>
      <c r="D177" s="129" t="s">
        <v>591</v>
      </c>
      <c r="E177" s="99">
        <f>IF(Model!E107="",0,IF(ABS(Model!E107-Scratch!E107)&lt;1,1,0))</f>
        <v>1</v>
      </c>
      <c r="F177" s="99">
        <f>IF(Model!F107="",0,IF(ABS(Model!F107-Scratch!F107)&lt;1,1,0))</f>
        <v>1</v>
      </c>
      <c r="G177" s="99">
        <f>IF(Model!G107="",0,IF(ABS(Model!G107-Scratch!G107)&lt;1,1,0))</f>
        <v>1</v>
      </c>
      <c r="H177" s="99">
        <f>IF(Model!H107="",0,IF(ABS(Model!H107-Scratch!H107)&lt;1,1,0))</f>
        <v>1</v>
      </c>
      <c r="I177" s="99">
        <f>IF(Model!I107=Scratch!I107,1,0)</f>
        <v>1</v>
      </c>
      <c r="J177" s="129" t="s">
        <v>591</v>
      </c>
      <c r="K177" s="99">
        <f>IF(Model!K107="",0,IF(ABS(Model!K107-Scratch!K107)&lt;1,1,0))</f>
        <v>1</v>
      </c>
      <c r="L177" s="99">
        <f>IF(Model!L107=Scratch!L107,1,0)</f>
        <v>1</v>
      </c>
      <c r="M177" s="99">
        <f>IFERROR(IF(Model!M107=Scratch!M107,1,0),0)</f>
        <v>1</v>
      </c>
      <c r="N177" s="99">
        <f>IFERROR(IF(Model!N107=Scratch!N107,1,0),0)</f>
        <v>1</v>
      </c>
      <c r="O177" s="99">
        <f>IFERROR(IF(Model!O107=Scratch!O107,1,0),0)</f>
        <v>1</v>
      </c>
      <c r="P177" s="99">
        <f>IFERROR(IF(Model!P107=Scratch!P107,1,0),0)</f>
        <v>1</v>
      </c>
      <c r="Q177" s="129" t="s">
        <v>591</v>
      </c>
      <c r="R177" s="99">
        <f>IF(Model!R107="",0,IF(ABS(Model!R107-Scratch!R107)&lt;1,1,0))</f>
        <v>1</v>
      </c>
      <c r="S177" s="99">
        <f>IF(Model!S107="",0,IF(ABS(Model!S107-Scratch!S107)&lt;1,1,0))</f>
        <v>1</v>
      </c>
      <c r="T177" s="99">
        <f>IF(Model!T107="",0,IF(ABS(Model!T107-Scratch!T107)&lt;1,1,0))</f>
        <v>1</v>
      </c>
      <c r="U177" s="99">
        <f>IF(Model!U107="",0,IF(ABS(Model!U107-Scratch!U107)&lt;1,1,0))</f>
        <v>1</v>
      </c>
      <c r="V177" s="99">
        <f>IF(Model!V107="",0,IF(ABS(Model!V107-Scratch!V107)&lt;1,1,0))</f>
        <v>1</v>
      </c>
      <c r="W177" s="129" t="s">
        <v>591</v>
      </c>
      <c r="X177" s="99">
        <f>IF(Model!X107="",0,IF(ABS(Model!X107-Scratch!X107)&lt;1,1,0))</f>
        <v>1</v>
      </c>
      <c r="Y177" s="99">
        <f>IF(Model!Y107="",0,IF(ABS(Model!Y107-Scratch!Y107)&lt;1,1,0))</f>
        <v>1</v>
      </c>
      <c r="Z177" s="99">
        <f>IF(Model!Z107="",0,IF(ABS(Model!Z107-Scratch!Z107)&lt;1,1,0))</f>
        <v>1</v>
      </c>
      <c r="AA177" s="99">
        <f>IF(Model!AA107="",0,IF(ABS(Model!AA107-Scratch!AA107)&lt;1,1,0))</f>
        <v>1</v>
      </c>
      <c r="AB177" s="99">
        <f>IF(Model!AB107="",0,IF(ABS(Model!AB107-Scratch!AB107)&lt;1,1,0))</f>
        <v>1</v>
      </c>
      <c r="AC177" s="129" t="s">
        <v>591</v>
      </c>
      <c r="AD177" s="129" t="s">
        <v>591</v>
      </c>
      <c r="AE177" s="99">
        <f>IF(Model!AE107="",0,IF(ABS(Model!AE107-Scratch!AE107)&lt;1,1,0))</f>
        <v>1</v>
      </c>
      <c r="AF177" s="99">
        <f>IF(Model!AF107="",0,IF(ABS(Model!AF107-Scratch!AF107)&lt;1,1,0))</f>
        <v>1</v>
      </c>
      <c r="AG177" s="99">
        <f>IF(Model!AG107="",0,IF(ABS(Model!AG107-Scratch!AG107)&lt;1,1,0))</f>
        <v>1</v>
      </c>
      <c r="AH177" s="99">
        <f>IF(Model!AH107="",0,IF(ABS(Model!AH107-Scratch!AH107)&lt;1,1,0))</f>
        <v>1</v>
      </c>
      <c r="AI177" s="99">
        <f>IF(Model!AI107="",0,IF(ABS(Model!AI107-Scratch!AI107)&lt;1,1,0))</f>
        <v>1</v>
      </c>
      <c r="AJ177" s="99">
        <f>IF(Model!AJ107="",0,IF(ABS(Model!AJ107-Scratch!AJ107)&lt;1,1,0))</f>
        <v>1</v>
      </c>
      <c r="AK177" s="99">
        <f>IF(Model!AK107="",0,IF(ABS(Model!AK107-Scratch!AK107)&lt;1,1,0))</f>
        <v>1</v>
      </c>
      <c r="AL177" s="99">
        <f>IF(Model!AL107="",0,IF(ABS(Model!AL107-Scratch!AL107)&lt;1,1,0))</f>
        <v>1</v>
      </c>
      <c r="AM177" s="99">
        <f>IF(Model!AM107="",0,IF(ABS(Model!AM107-Scratch!AM107)&lt;1,1,0))</f>
        <v>1</v>
      </c>
      <c r="AN177" s="99">
        <f>IF(Model!AN107="",0,IF(ABS(Model!AN107-Scratch!AN107)&lt;1,1,0))</f>
        <v>1</v>
      </c>
      <c r="AO177" s="99">
        <f>IF(Model!AO107="",0,IF(ABS(Model!AO107-Scratch!AO107)&lt;1,1,0))</f>
        <v>1</v>
      </c>
      <c r="AP177" s="99">
        <f>IF(Model!AP107="",0,IF(ABS(Model!AP107-Scratch!AP107)&lt;1,1,0))</f>
        <v>1</v>
      </c>
      <c r="AQ177" s="99">
        <f>IF(Model!AQ107="",0,IF(ABS(Model!AQ107-Scratch!AQ107)&lt;1,1,0))</f>
        <v>1</v>
      </c>
      <c r="AR177" s="99">
        <f>IF(Model!AR107="",0,IF(ABS(Model!AR107-Scratch!AR107)&lt;1,1,0))</f>
        <v>1</v>
      </c>
      <c r="AS177" s="99">
        <f>IF(Model!AS107="",0,IF(ABS(Model!AS107-Scratch!AS107)&lt;1,1,0))</f>
        <v>1</v>
      </c>
      <c r="AT177" s="99">
        <f>IF(Model!AT107="",0,IF(ABS(Model!AT107-Scratch!AT107)&lt;1,1,0))</f>
        <v>1</v>
      </c>
      <c r="AU177" s="99">
        <f>IF(Model!AU107="",0,IF(ABS(Model!AU107-Scratch!AU107)&lt;1,1,0))</f>
        <v>1</v>
      </c>
      <c r="AV177" s="99">
        <f>IF(Model!AV107="",0,IF(ABS(Model!AV107-Scratch!AV107)&lt;1,1,0))</f>
        <v>1</v>
      </c>
      <c r="AW177" s="99">
        <f>IF(Model!AW107="",0,IF(ABS(Model!AW107-Scratch!AW107)&lt;1,1,0))</f>
        <v>1</v>
      </c>
      <c r="AX177" s="99">
        <f>IF(Model!AX107="",0,IF(ABS(Model!AX107-Scratch!AX107)&lt;1,1,0))</f>
        <v>1</v>
      </c>
      <c r="AY177" s="99">
        <f>IF(Model!AY107="",0,IF(ABS(Model!AY107-Scratch!AY107)&lt;1,1,0))</f>
        <v>1</v>
      </c>
      <c r="AZ177" s="99">
        <f>IF(Model!AZ107="",0,IF(ABS(Model!AZ107-Scratch!AZ107)&lt;1,1,0))</f>
        <v>1</v>
      </c>
      <c r="BA177" s="99">
        <f>IF(Model!BA107="",0,IF(ABS(Model!BA107-Scratch!BA107)&lt;1,1,0))</f>
        <v>1</v>
      </c>
      <c r="BB177" s="99">
        <f>IF(Model!BB107="",0,IF(ABS(Model!BB107-Scratch!BB107)&lt;1,1,0))</f>
        <v>1</v>
      </c>
      <c r="BC177" s="99">
        <f>IF(Model!BC107="",0,IF(ABS(Model!BC107-Scratch!BC107)&lt;1,1,0))</f>
        <v>1</v>
      </c>
      <c r="BD177" s="99">
        <f>IF(Model!BD107="",0,IF(ABS(Model!BD107-Scratch!BD107)&lt;1,1,0))</f>
        <v>0</v>
      </c>
      <c r="BE177" s="99">
        <f>IF(Model!BE107="",0,IF(ABS(Model!BE107-Scratch!BE107)&lt;1,1,0))</f>
        <v>1</v>
      </c>
      <c r="BF177" s="129" t="s">
        <v>591</v>
      </c>
      <c r="BG177" s="129" t="s">
        <v>591</v>
      </c>
      <c r="BH177" s="99">
        <f>IF(Model!BH107="",0,IF(ABS(Model!BH107-Scratch!BH107)&lt;1,1,0))</f>
        <v>1</v>
      </c>
      <c r="BI177" s="99">
        <f>IF(Model!BI107="",0,IF(ABS(Model!BI107-Scratch!BI107)&lt;1,1,0))</f>
        <v>1</v>
      </c>
      <c r="BJ177" s="99">
        <f>IF(Model!BJ107="",0,IF(ABS(Model!BJ107-Scratch!BJ107)&lt;1,1,0))</f>
        <v>1</v>
      </c>
      <c r="BK177" s="99">
        <f>IF(Model!BK107="",0,IF(ABS(Model!BK107-Scratch!BK107)&lt;1,1,0))</f>
        <v>1</v>
      </c>
      <c r="BL177" s="99">
        <f>IF(Model!BL107="",0,IF(ABS(Model!BL107-Scratch!BL107)&lt;1,1,0))</f>
        <v>1</v>
      </c>
      <c r="BM177" s="99">
        <f>IF(Model!BM107="",0,IF(ABS(Model!BM107-Scratch!BM107)&lt;1,1,0))</f>
        <v>1</v>
      </c>
      <c r="BN177" s="99">
        <f>IF(Model!BN107="",0,IF(ABS(Model!BN107-Scratch!BN107)&lt;1,1,0))</f>
        <v>1</v>
      </c>
      <c r="BO177" s="99">
        <f>IF(Model!BO107="",0,IF(ABS(Model!BO107-Scratch!BO107)&lt;1,1,0))</f>
        <v>1</v>
      </c>
      <c r="BP177" s="99">
        <f>IF(Model!BP107="",0,IF(ABS(Model!BP107-Scratch!BP107)&lt;1,1,0))</f>
        <v>1</v>
      </c>
      <c r="BQ177" s="99">
        <f>IF(Model!BQ107="",0,IF(ABS(Model!BQ107-Scratch!BQ107)&lt;1,1,0))</f>
        <v>1</v>
      </c>
      <c r="BR177" s="99">
        <f>IF(Model!BR107="",0,IF(ABS(Model!BR107-Scratch!BR107)&lt;1,1,0))</f>
        <v>1</v>
      </c>
      <c r="BS177" s="99">
        <f>IF(Model!BS107="",0,IF(ABS(Model!BS107-Scratch!BS107)&lt;1,1,0))</f>
        <v>1</v>
      </c>
      <c r="BT177" s="99">
        <f>IF(Model!BT107="",0,IF(ABS(Model!BT107-Scratch!BT107)&lt;1,1,0))</f>
        <v>1</v>
      </c>
      <c r="BU177" s="99">
        <f>IF(Model!BU107="",0,IF(ABS(Model!BU107-Scratch!BU107)&lt;1,1,0))</f>
        <v>1</v>
      </c>
      <c r="BV177" s="99">
        <f>IF(Model!BV107="",0,IF(ABS(Model!BV107-Scratch!BV107)&lt;1,1,0))</f>
        <v>1</v>
      </c>
      <c r="BW177" s="99">
        <f>IF(Model!BW107="",0,IF(ABS(Model!BW107-Scratch!BW107)&lt;1,1,0))</f>
        <v>1</v>
      </c>
      <c r="BX177" s="99">
        <f>IF(Model!BX107="",0,IF(ABS(Model!BX107-Scratch!BX107)&lt;1,1,0))</f>
        <v>1</v>
      </c>
      <c r="BY177" s="99">
        <f>IF(Model!BY107="",0,IF(ABS(Model!BY107-Scratch!BY107)&lt;1,1,0))</f>
        <v>1</v>
      </c>
      <c r="BZ177" s="99">
        <f>IF(Model!BZ107="",0,IF(ABS(Model!BZ107-Scratch!BZ107)&lt;1,1,0))</f>
        <v>1</v>
      </c>
      <c r="CA177" s="99">
        <f>IF(Model!CA107="",0,IF(ABS(Model!CA107-Scratch!CA107)&lt;1,1,0))</f>
        <v>1</v>
      </c>
      <c r="CB177" s="99">
        <f>IF(Model!CB107="",0,IF(ABS(Model!CB107-Scratch!CB107)&lt;1,1,0))</f>
        <v>1</v>
      </c>
      <c r="CC177" s="99">
        <f>IF(Model!CC107="",0,IF(ABS(Model!CC107-Scratch!CC107)&lt;1,1,0))</f>
        <v>1</v>
      </c>
      <c r="CD177" s="99">
        <f>IF(Model!CD107="",0,IF(ABS(Model!CD107-Scratch!CD107)&lt;1,1,0))</f>
        <v>1</v>
      </c>
      <c r="CE177" s="99">
        <f>IF(Model!CE107="",0,IF(ABS(Model!CE107-Scratch!CE107)&lt;1,1,0))</f>
        <v>1</v>
      </c>
      <c r="CF177" s="99">
        <f>IF(Model!CF107="",0,IF(ABS(Model!CF107-Scratch!CF107)&lt;1,1,0))</f>
        <v>1</v>
      </c>
      <c r="CG177" s="129" t="s">
        <v>591</v>
      </c>
      <c r="CH177" s="129" t="s">
        <v>591</v>
      </c>
      <c r="CI177" s="99">
        <f>IF(Model!CI107="",0,IF(ABS(Model!CI107-Scratch!CI107)&lt;1,1,0))</f>
        <v>1</v>
      </c>
      <c r="CJ177" s="99">
        <f>IF(Model!CJ107="",0,IF(ABS(Model!CJ107-Scratch!CJ107)&lt;1,1,0))</f>
        <v>1</v>
      </c>
      <c r="CK177" s="99">
        <f>IF(Model!CK107="",0,IF(ABS(Model!CK107-Scratch!CK107)&lt;1,1,0))</f>
        <v>1</v>
      </c>
      <c r="CL177" s="99">
        <f>IF(Model!CL107="",0,IF(ABS(Model!CL107-Scratch!CL107)&lt;1,1,0))</f>
        <v>1</v>
      </c>
      <c r="CM177" s="99">
        <f>IF(Model!CM107="",0,IF(ABS(Model!CM107-Scratch!CM107)&lt;1,1,0))</f>
        <v>1</v>
      </c>
      <c r="CN177" s="99">
        <f>IF(Model!CN107="",0,IF(ABS(Model!CN107-Scratch!CN107)&lt;1,1,0))</f>
        <v>1</v>
      </c>
      <c r="CO177" s="99">
        <f>IF(Model!CO107="",0,IF(ABS(Model!CO107-Scratch!CO107)&lt;1,1,0))</f>
        <v>1</v>
      </c>
      <c r="CP177" s="99">
        <f>IF(Model!CP107="",0,IF(ABS(Model!CP107-Scratch!CP107)&lt;1,1,0))</f>
        <v>1</v>
      </c>
      <c r="CQ177" s="99">
        <f>IF(Model!CQ107="",0,IF(ABS(Model!CQ107-Scratch!CQ107)&lt;1,1,0))</f>
        <v>1</v>
      </c>
      <c r="CR177" s="99">
        <f>IF(Model!CR107="",0,IF(ABS(Model!CR107-Scratch!CR107)&lt;1,1,0))</f>
        <v>1</v>
      </c>
      <c r="CS177" s="99">
        <f>IF(Model!CS107="",0,IF(ABS(Model!CS107-Scratch!CS107)&lt;1,1,0))</f>
        <v>1</v>
      </c>
      <c r="CT177" s="99">
        <f>IF(Model!CT107="",0,IF(ABS(Model!CT107-Scratch!CT107)&lt;1,1,0))</f>
        <v>1</v>
      </c>
      <c r="CU177" s="99">
        <f>IF(Model!CU107="",0,IF(ABS(Model!CU107-Scratch!CU107)&lt;1,1,0))</f>
        <v>1</v>
      </c>
      <c r="CV177" s="99">
        <f>IF(Model!CV107="",0,IF(ABS(Model!CV107-Scratch!CV107)&lt;1,1,0))</f>
        <v>1</v>
      </c>
      <c r="CW177" s="99">
        <f>IF(Model!CW107="",0,IF(ABS(Model!CW107-Scratch!CW107)&lt;1,1,0))</f>
        <v>1</v>
      </c>
      <c r="CX177" s="99">
        <f>IF(Model!CX107="",0,IF(ABS(Model!CX107-Scratch!CX107)&lt;1,1,0))</f>
        <v>1</v>
      </c>
      <c r="CY177" s="99">
        <f>IF(Model!CY107="",0,IF(ABS(Model!CY107-Scratch!CY107)&lt;1,1,0))</f>
        <v>1</v>
      </c>
      <c r="CZ177" s="99">
        <f>IF(Model!CZ107="",0,IF(ABS(Model!CZ107-Scratch!CZ107)&lt;1,1,0))</f>
        <v>1</v>
      </c>
      <c r="DA177" s="99">
        <f>IF(Model!DA107="",0,IF(ABS(Model!DA107-Scratch!DA107)&lt;1,1,0))</f>
        <v>1</v>
      </c>
      <c r="DB177" s="99">
        <f>IF(Model!DB107="",0,IF(ABS(Model!DB107-Scratch!DB107)&lt;1,1,0))</f>
        <v>1</v>
      </c>
      <c r="DC177" s="99">
        <f>IF(Model!DC107="",0,IF(ABS(Model!DC107-Scratch!DC107)&lt;1,1,0))</f>
        <v>1</v>
      </c>
      <c r="DD177" s="99">
        <f>IF(Model!DD107="",0,IF(ABS(Model!DD107-Scratch!DD107)&lt;1,1,0))</f>
        <v>1</v>
      </c>
      <c r="DE177" s="99">
        <f>IF(Model!DE107="",0,IF(ABS(Model!DE107-Scratch!DE107)&lt;1,1,0))</f>
        <v>1</v>
      </c>
      <c r="DF177" s="99">
        <f>IF(Model!DF107="",0,IF(ABS(Model!DF107-Scratch!DF107)&lt;1,1,0))</f>
        <v>1</v>
      </c>
      <c r="DG177" s="99">
        <f>IF(Model!DG107="",0,IF(ABS(Model!DG107-Scratch!DG107)&lt;1,1,0))</f>
        <v>1</v>
      </c>
      <c r="DH177" s="129" t="s">
        <v>591</v>
      </c>
      <c r="DI177" s="129" t="s">
        <v>591</v>
      </c>
      <c r="DJ177" s="99">
        <f>IF(Model!DJ107="",0,IF(ABS(Model!DJ107-Scratch!DJ107)&lt;1,1,0))</f>
        <v>1</v>
      </c>
      <c r="DK177" s="99">
        <f>IF(Model!DK107="",0,IF(ABS(Model!DK107-Scratch!DK107)&lt;1,1,0))</f>
        <v>1</v>
      </c>
      <c r="DL177" s="99">
        <f>IF(Model!DL107="",0,IF(ABS(Model!DL107-Scratch!DL107)&lt;1,1,0))</f>
        <v>1</v>
      </c>
      <c r="DM177" s="99">
        <f>IF(Model!DM107="",0,IF(ABS(Model!DM107-Scratch!DM107)&lt;1,1,0))</f>
        <v>1</v>
      </c>
      <c r="DN177" s="99">
        <f>IF(Model!DN107="",0,IF(ABS(Model!DN107-Scratch!DN107)&lt;1,1,0))</f>
        <v>1</v>
      </c>
      <c r="DO177" s="99">
        <f>IF(Model!DO107="",0,IF(ABS(Model!DO107-Scratch!DO107)&lt;1,1,0))</f>
        <v>1</v>
      </c>
      <c r="DP177" s="99">
        <f>IF(Model!DP107="",0,IF(ABS(Model!DP107-Scratch!DP107)&lt;1,1,0))</f>
        <v>1</v>
      </c>
      <c r="DQ177" s="99">
        <f>IF(Model!DQ107="",0,IF(ABS(Model!DQ107-Scratch!DQ107)&lt;1,1,0))</f>
        <v>1</v>
      </c>
      <c r="DR177" s="99">
        <f>IF(Model!DR107="",0,IF(ABS(Model!DR107-Scratch!DR107)&lt;1,1,0))</f>
        <v>1</v>
      </c>
      <c r="DS177" s="99">
        <f>IF(Model!DS107="",0,IF(ABS(Model!DS107-Scratch!DS107)&lt;1,1,0))</f>
        <v>1</v>
      </c>
      <c r="DT177" s="99">
        <f>IF(Model!DT107="",0,IF(ABS(Model!DT107-Scratch!DT107)&lt;1,1,0))</f>
        <v>1</v>
      </c>
      <c r="DU177" s="99">
        <f>IF(Model!DU107="",0,IF(ABS(Model!DU107-Scratch!DU107)&lt;1,1,0))</f>
        <v>1</v>
      </c>
      <c r="DV177" s="99">
        <f>IF(Model!DV107="",0,IF(ABS(Model!DV107-Scratch!DV107)&lt;1,1,0))</f>
        <v>1</v>
      </c>
      <c r="DW177" s="99">
        <f>IF(Model!DW107="",0,IF(ABS(Model!DW107-Scratch!DW107)&lt;1,1,0))</f>
        <v>1</v>
      </c>
      <c r="DX177" s="99">
        <f>IF(Model!DX107="",0,IF(ABS(Model!DX107-Scratch!DX107)&lt;1,1,0))</f>
        <v>1</v>
      </c>
      <c r="DY177" s="99">
        <f>IF(Model!DY107="",0,IF(ABS(Model!DY107-Scratch!DY107)&lt;1,1,0))</f>
        <v>1</v>
      </c>
      <c r="DZ177" s="99">
        <f>IF(Model!DZ107="",0,IF(ABS(Model!DZ107-Scratch!DZ107)&lt;1,1,0))</f>
        <v>1</v>
      </c>
      <c r="EA177" s="99">
        <f>IF(Model!EA107="",0,IF(ABS(Model!EA107-Scratch!EA107)&lt;1,1,0))</f>
        <v>1</v>
      </c>
      <c r="EB177" s="99">
        <f>IF(Model!EB107="",0,IF(ABS(Model!EB107-Scratch!EB107)&lt;1,1,0))</f>
        <v>1</v>
      </c>
      <c r="EC177" s="99">
        <f>IF(Model!EC107="",0,IF(ABS(Model!EC107-Scratch!EC107)&lt;1,1,0))</f>
        <v>1</v>
      </c>
      <c r="ED177" s="99">
        <f>IF(Model!ED107="",0,IF(ABS(Model!ED107-Scratch!ED107)&lt;1,1,0))</f>
        <v>1</v>
      </c>
      <c r="EE177" s="99">
        <f>IF(Model!EE107="",0,IF(ABS(Model!EE107-Scratch!EE107)&lt;1,1,0))</f>
        <v>1</v>
      </c>
      <c r="EF177" s="99">
        <f>IF(Model!EF107="",0,IF(ABS(Model!EF107-Scratch!EF107)&lt;1,1,0))</f>
        <v>1</v>
      </c>
      <c r="EG177" s="99">
        <f>IF(Model!EG107="",0,IF(ABS(Model!EG107-Scratch!EG107)&lt;1,1,0))</f>
        <v>1</v>
      </c>
      <c r="EH177" s="99">
        <f>IF(Model!EH107="",0,IF(ABS(Model!EH107-Scratch!EH107)&lt;1,1,0))</f>
        <v>1</v>
      </c>
      <c r="EI177" s="129" t="s">
        <v>591</v>
      </c>
      <c r="EJ177" s="129" t="s">
        <v>591</v>
      </c>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row>
    <row r="178" spans="2:165">
      <c r="B178" s="99">
        <f>IF(Model!B108="",0,IF(ABS(Model!B108-Scratch!B108)&lt;1,1,0))</f>
        <v>1</v>
      </c>
      <c r="C178" s="99">
        <f ca="1">IF(Model!C108="",0,IF(ABS(Model!C108-Scratch!C108)&lt;1,1,0))</f>
        <v>1</v>
      </c>
      <c r="D178" s="129" t="s">
        <v>591</v>
      </c>
      <c r="E178" s="99">
        <f>IF(Model!E108="",0,IF(ABS(Model!E108-Scratch!E108)&lt;1,1,0))</f>
        <v>1</v>
      </c>
      <c r="F178" s="99">
        <f>IF(Model!F108="",0,IF(ABS(Model!F108-Scratch!F108)&lt;1,1,0))</f>
        <v>1</v>
      </c>
      <c r="G178" s="99">
        <f>IF(Model!G108="",0,IF(ABS(Model!G108-Scratch!G108)&lt;1,1,0))</f>
        <v>1</v>
      </c>
      <c r="H178" s="99">
        <f>IF(Model!H108="",0,IF(ABS(Model!H108-Scratch!H108)&lt;1,1,0))</f>
        <v>1</v>
      </c>
      <c r="I178" s="99">
        <f>IF(Model!I108=Scratch!I108,1,0)</f>
        <v>1</v>
      </c>
      <c r="J178" s="129" t="s">
        <v>591</v>
      </c>
      <c r="K178" s="99">
        <f>IF(Model!K108="",0,IF(ABS(Model!K108-Scratch!K108)&lt;1,1,0))</f>
        <v>1</v>
      </c>
      <c r="L178" s="99">
        <f>IF(Model!L108=Scratch!L108,1,0)</f>
        <v>1</v>
      </c>
      <c r="M178" s="99">
        <f>IFERROR(IF(Model!M108=Scratch!M108,1,0),0)</f>
        <v>1</v>
      </c>
      <c r="N178" s="99">
        <f>IFERROR(IF(Model!N108=Scratch!N108,1,0),0)</f>
        <v>1</v>
      </c>
      <c r="O178" s="99">
        <f>IFERROR(IF(Model!O108=Scratch!O108,1,0),0)</f>
        <v>1</v>
      </c>
      <c r="P178" s="99">
        <f>IFERROR(IF(Model!P108=Scratch!P108,1,0),0)</f>
        <v>1</v>
      </c>
      <c r="Q178" s="129" t="s">
        <v>591</v>
      </c>
      <c r="R178" s="99">
        <f>IF(Model!R108="",0,IF(ABS(Model!R108-Scratch!R108)&lt;1,1,0))</f>
        <v>1</v>
      </c>
      <c r="S178" s="99">
        <f>IF(Model!S108="",0,IF(ABS(Model!S108-Scratch!S108)&lt;1,1,0))</f>
        <v>1</v>
      </c>
      <c r="T178" s="99">
        <f>IF(Model!T108="",0,IF(ABS(Model!T108-Scratch!T108)&lt;1,1,0))</f>
        <v>1</v>
      </c>
      <c r="U178" s="99">
        <f>IF(Model!U108="",0,IF(ABS(Model!U108-Scratch!U108)&lt;1,1,0))</f>
        <v>1</v>
      </c>
      <c r="V178" s="99">
        <f>IF(Model!V108="",0,IF(ABS(Model!V108-Scratch!V108)&lt;1,1,0))</f>
        <v>1</v>
      </c>
      <c r="W178" s="129" t="s">
        <v>591</v>
      </c>
      <c r="X178" s="99">
        <f>IF(Model!X108="",0,IF(ABS(Model!X108-Scratch!X108)&lt;1,1,0))</f>
        <v>1</v>
      </c>
      <c r="Y178" s="99">
        <f>IF(Model!Y108="",0,IF(ABS(Model!Y108-Scratch!Y108)&lt;1,1,0))</f>
        <v>1</v>
      </c>
      <c r="Z178" s="99">
        <f>IF(Model!Z108="",0,IF(ABS(Model!Z108-Scratch!Z108)&lt;1,1,0))</f>
        <v>1</v>
      </c>
      <c r="AA178" s="99">
        <f>IF(Model!AA108="",0,IF(ABS(Model!AA108-Scratch!AA108)&lt;1,1,0))</f>
        <v>1</v>
      </c>
      <c r="AB178" s="99">
        <f>IF(Model!AB108="",0,IF(ABS(Model!AB108-Scratch!AB108)&lt;1,1,0))</f>
        <v>1</v>
      </c>
      <c r="AC178" s="129" t="s">
        <v>591</v>
      </c>
      <c r="AD178" s="129" t="s">
        <v>591</v>
      </c>
      <c r="AE178" s="99">
        <f>IF(Model!AE108="",0,IF(ABS(Model!AE108-Scratch!AE108)&lt;1,1,0))</f>
        <v>1</v>
      </c>
      <c r="AF178" s="99">
        <f>IF(Model!AF108="",0,IF(ABS(Model!AF108-Scratch!AF108)&lt;1,1,0))</f>
        <v>1</v>
      </c>
      <c r="AG178" s="99">
        <f>IF(Model!AG108="",0,IF(ABS(Model!AG108-Scratch!AG108)&lt;1,1,0))</f>
        <v>1</v>
      </c>
      <c r="AH178" s="99">
        <f>IF(Model!AH108="",0,IF(ABS(Model!AH108-Scratch!AH108)&lt;1,1,0))</f>
        <v>1</v>
      </c>
      <c r="AI178" s="99">
        <f>IF(Model!AI108="",0,IF(ABS(Model!AI108-Scratch!AI108)&lt;1,1,0))</f>
        <v>1</v>
      </c>
      <c r="AJ178" s="99">
        <f>IF(Model!AJ108="",0,IF(ABS(Model!AJ108-Scratch!AJ108)&lt;1,1,0))</f>
        <v>1</v>
      </c>
      <c r="AK178" s="99">
        <f>IF(Model!AK108="",0,IF(ABS(Model!AK108-Scratch!AK108)&lt;1,1,0))</f>
        <v>1</v>
      </c>
      <c r="AL178" s="99">
        <f>IF(Model!AL108="",0,IF(ABS(Model!AL108-Scratch!AL108)&lt;1,1,0))</f>
        <v>1</v>
      </c>
      <c r="AM178" s="99">
        <f>IF(Model!AM108="",0,IF(ABS(Model!AM108-Scratch!AM108)&lt;1,1,0))</f>
        <v>1</v>
      </c>
      <c r="AN178" s="99">
        <f>IF(Model!AN108="",0,IF(ABS(Model!AN108-Scratch!AN108)&lt;1,1,0))</f>
        <v>1</v>
      </c>
      <c r="AO178" s="99">
        <f>IF(Model!AO108="",0,IF(ABS(Model!AO108-Scratch!AO108)&lt;1,1,0))</f>
        <v>1</v>
      </c>
      <c r="AP178" s="99">
        <f>IF(Model!AP108="",0,IF(ABS(Model!AP108-Scratch!AP108)&lt;1,1,0))</f>
        <v>1</v>
      </c>
      <c r="AQ178" s="99">
        <f>IF(Model!AQ108="",0,IF(ABS(Model!AQ108-Scratch!AQ108)&lt;1,1,0))</f>
        <v>1</v>
      </c>
      <c r="AR178" s="99">
        <f>IF(Model!AR108="",0,IF(ABS(Model!AR108-Scratch!AR108)&lt;1,1,0))</f>
        <v>1</v>
      </c>
      <c r="AS178" s="99">
        <f>IF(Model!AS108="",0,IF(ABS(Model!AS108-Scratch!AS108)&lt;1,1,0))</f>
        <v>1</v>
      </c>
      <c r="AT178" s="99">
        <f>IF(Model!AT108="",0,IF(ABS(Model!AT108-Scratch!AT108)&lt;1,1,0))</f>
        <v>1</v>
      </c>
      <c r="AU178" s="99">
        <f>IF(Model!AU108="",0,IF(ABS(Model!AU108-Scratch!AU108)&lt;1,1,0))</f>
        <v>1</v>
      </c>
      <c r="AV178" s="99">
        <f>IF(Model!AV108="",0,IF(ABS(Model!AV108-Scratch!AV108)&lt;1,1,0))</f>
        <v>1</v>
      </c>
      <c r="AW178" s="99">
        <f>IF(Model!AW108="",0,IF(ABS(Model!AW108-Scratch!AW108)&lt;1,1,0))</f>
        <v>1</v>
      </c>
      <c r="AX178" s="99">
        <f>IF(Model!AX108="",0,IF(ABS(Model!AX108-Scratch!AX108)&lt;1,1,0))</f>
        <v>1</v>
      </c>
      <c r="AY178" s="99">
        <f>IF(Model!AY108="",0,IF(ABS(Model!AY108-Scratch!AY108)&lt;1,1,0))</f>
        <v>1</v>
      </c>
      <c r="AZ178" s="99">
        <f>IF(Model!AZ108="",0,IF(ABS(Model!AZ108-Scratch!AZ108)&lt;1,1,0))</f>
        <v>1</v>
      </c>
      <c r="BA178" s="99">
        <f>IF(Model!BA108="",0,IF(ABS(Model!BA108-Scratch!BA108)&lt;1,1,0))</f>
        <v>1</v>
      </c>
      <c r="BB178" s="99">
        <f>IF(Model!BB108="",0,IF(ABS(Model!BB108-Scratch!BB108)&lt;1,1,0))</f>
        <v>1</v>
      </c>
      <c r="BC178" s="99">
        <f>IF(Model!BC108="",0,IF(ABS(Model!BC108-Scratch!BC108)&lt;1,1,0))</f>
        <v>1</v>
      </c>
      <c r="BD178" s="99">
        <f>IF(Model!BD108="",0,IF(ABS(Model!BD108-Scratch!BD108)&lt;1,1,0))</f>
        <v>0</v>
      </c>
      <c r="BE178" s="99">
        <f>IF(Model!BE108="",0,IF(ABS(Model!BE108-Scratch!BE108)&lt;1,1,0))</f>
        <v>1</v>
      </c>
      <c r="BF178" s="129" t="s">
        <v>591</v>
      </c>
      <c r="BG178" s="129" t="s">
        <v>591</v>
      </c>
      <c r="BH178" s="99">
        <f>IF(Model!BH108="",0,IF(ABS(Model!BH108-Scratch!BH108)&lt;1,1,0))</f>
        <v>1</v>
      </c>
      <c r="BI178" s="99">
        <f>IF(Model!BI108="",0,IF(ABS(Model!BI108-Scratch!BI108)&lt;1,1,0))</f>
        <v>1</v>
      </c>
      <c r="BJ178" s="99">
        <f>IF(Model!BJ108="",0,IF(ABS(Model!BJ108-Scratch!BJ108)&lt;1,1,0))</f>
        <v>1</v>
      </c>
      <c r="BK178" s="99">
        <f>IF(Model!BK108="",0,IF(ABS(Model!BK108-Scratch!BK108)&lt;1,1,0))</f>
        <v>1</v>
      </c>
      <c r="BL178" s="99">
        <f>IF(Model!BL108="",0,IF(ABS(Model!BL108-Scratch!BL108)&lt;1,1,0))</f>
        <v>1</v>
      </c>
      <c r="BM178" s="99">
        <f>IF(Model!BM108="",0,IF(ABS(Model!BM108-Scratch!BM108)&lt;1,1,0))</f>
        <v>1</v>
      </c>
      <c r="BN178" s="99">
        <f>IF(Model!BN108="",0,IF(ABS(Model!BN108-Scratch!BN108)&lt;1,1,0))</f>
        <v>1</v>
      </c>
      <c r="BO178" s="99">
        <f>IF(Model!BO108="",0,IF(ABS(Model!BO108-Scratch!BO108)&lt;1,1,0))</f>
        <v>1</v>
      </c>
      <c r="BP178" s="99">
        <f>IF(Model!BP108="",0,IF(ABS(Model!BP108-Scratch!BP108)&lt;1,1,0))</f>
        <v>1</v>
      </c>
      <c r="BQ178" s="99">
        <f>IF(Model!BQ108="",0,IF(ABS(Model!BQ108-Scratch!BQ108)&lt;1,1,0))</f>
        <v>1</v>
      </c>
      <c r="BR178" s="99">
        <f>IF(Model!BR108="",0,IF(ABS(Model!BR108-Scratch!BR108)&lt;1,1,0))</f>
        <v>1</v>
      </c>
      <c r="BS178" s="99">
        <f>IF(Model!BS108="",0,IF(ABS(Model!BS108-Scratch!BS108)&lt;1,1,0))</f>
        <v>1</v>
      </c>
      <c r="BT178" s="99">
        <f>IF(Model!BT108="",0,IF(ABS(Model!BT108-Scratch!BT108)&lt;1,1,0))</f>
        <v>1</v>
      </c>
      <c r="BU178" s="99">
        <f>IF(Model!BU108="",0,IF(ABS(Model!BU108-Scratch!BU108)&lt;1,1,0))</f>
        <v>1</v>
      </c>
      <c r="BV178" s="99">
        <f>IF(Model!BV108="",0,IF(ABS(Model!BV108-Scratch!BV108)&lt;1,1,0))</f>
        <v>1</v>
      </c>
      <c r="BW178" s="99">
        <f>IF(Model!BW108="",0,IF(ABS(Model!BW108-Scratch!BW108)&lt;1,1,0))</f>
        <v>1</v>
      </c>
      <c r="BX178" s="99">
        <f>IF(Model!BX108="",0,IF(ABS(Model!BX108-Scratch!BX108)&lt;1,1,0))</f>
        <v>1</v>
      </c>
      <c r="BY178" s="99">
        <f>IF(Model!BY108="",0,IF(ABS(Model!BY108-Scratch!BY108)&lt;1,1,0))</f>
        <v>1</v>
      </c>
      <c r="BZ178" s="99">
        <f>IF(Model!BZ108="",0,IF(ABS(Model!BZ108-Scratch!BZ108)&lt;1,1,0))</f>
        <v>1</v>
      </c>
      <c r="CA178" s="99">
        <f>IF(Model!CA108="",0,IF(ABS(Model!CA108-Scratch!CA108)&lt;1,1,0))</f>
        <v>1</v>
      </c>
      <c r="CB178" s="99">
        <f>IF(Model!CB108="",0,IF(ABS(Model!CB108-Scratch!CB108)&lt;1,1,0))</f>
        <v>1</v>
      </c>
      <c r="CC178" s="99">
        <f>IF(Model!CC108="",0,IF(ABS(Model!CC108-Scratch!CC108)&lt;1,1,0))</f>
        <v>1</v>
      </c>
      <c r="CD178" s="99">
        <f>IF(Model!CD108="",0,IF(ABS(Model!CD108-Scratch!CD108)&lt;1,1,0))</f>
        <v>1</v>
      </c>
      <c r="CE178" s="99">
        <f>IF(Model!CE108="",0,IF(ABS(Model!CE108-Scratch!CE108)&lt;1,1,0))</f>
        <v>1</v>
      </c>
      <c r="CF178" s="99">
        <f>IF(Model!CF108="",0,IF(ABS(Model!CF108-Scratch!CF108)&lt;1,1,0))</f>
        <v>1</v>
      </c>
      <c r="CG178" s="129" t="s">
        <v>591</v>
      </c>
      <c r="CH178" s="129" t="s">
        <v>591</v>
      </c>
      <c r="CI178" s="99">
        <f>IF(Model!CI108="",0,IF(ABS(Model!CI108-Scratch!CI108)&lt;1,1,0))</f>
        <v>1</v>
      </c>
      <c r="CJ178" s="99">
        <f>IF(Model!CJ108="",0,IF(ABS(Model!CJ108-Scratch!CJ108)&lt;1,1,0))</f>
        <v>1</v>
      </c>
      <c r="CK178" s="99">
        <f>IF(Model!CK108="",0,IF(ABS(Model!CK108-Scratch!CK108)&lt;1,1,0))</f>
        <v>1</v>
      </c>
      <c r="CL178" s="99">
        <f>IF(Model!CL108="",0,IF(ABS(Model!CL108-Scratch!CL108)&lt;1,1,0))</f>
        <v>1</v>
      </c>
      <c r="CM178" s="99">
        <f>IF(Model!CM108="",0,IF(ABS(Model!CM108-Scratch!CM108)&lt;1,1,0))</f>
        <v>1</v>
      </c>
      <c r="CN178" s="99">
        <f>IF(Model!CN108="",0,IF(ABS(Model!CN108-Scratch!CN108)&lt;1,1,0))</f>
        <v>1</v>
      </c>
      <c r="CO178" s="99">
        <f>IF(Model!CO108="",0,IF(ABS(Model!CO108-Scratch!CO108)&lt;1,1,0))</f>
        <v>1</v>
      </c>
      <c r="CP178" s="99">
        <f>IF(Model!CP108="",0,IF(ABS(Model!CP108-Scratch!CP108)&lt;1,1,0))</f>
        <v>1</v>
      </c>
      <c r="CQ178" s="99">
        <f>IF(Model!CQ108="",0,IF(ABS(Model!CQ108-Scratch!CQ108)&lt;1,1,0))</f>
        <v>1</v>
      </c>
      <c r="CR178" s="99">
        <f>IF(Model!CR108="",0,IF(ABS(Model!CR108-Scratch!CR108)&lt;1,1,0))</f>
        <v>1</v>
      </c>
      <c r="CS178" s="99">
        <f>IF(Model!CS108="",0,IF(ABS(Model!CS108-Scratch!CS108)&lt;1,1,0))</f>
        <v>1</v>
      </c>
      <c r="CT178" s="99">
        <f>IF(Model!CT108="",0,IF(ABS(Model!CT108-Scratch!CT108)&lt;1,1,0))</f>
        <v>1</v>
      </c>
      <c r="CU178" s="99">
        <f>IF(Model!CU108="",0,IF(ABS(Model!CU108-Scratch!CU108)&lt;1,1,0))</f>
        <v>1</v>
      </c>
      <c r="CV178" s="99">
        <f>IF(Model!CV108="",0,IF(ABS(Model!CV108-Scratch!CV108)&lt;1,1,0))</f>
        <v>1</v>
      </c>
      <c r="CW178" s="99">
        <f>IF(Model!CW108="",0,IF(ABS(Model!CW108-Scratch!CW108)&lt;1,1,0))</f>
        <v>1</v>
      </c>
      <c r="CX178" s="99">
        <f>IF(Model!CX108="",0,IF(ABS(Model!CX108-Scratch!CX108)&lt;1,1,0))</f>
        <v>1</v>
      </c>
      <c r="CY178" s="99">
        <f>IF(Model!CY108="",0,IF(ABS(Model!CY108-Scratch!CY108)&lt;1,1,0))</f>
        <v>1</v>
      </c>
      <c r="CZ178" s="99">
        <f>IF(Model!CZ108="",0,IF(ABS(Model!CZ108-Scratch!CZ108)&lt;1,1,0))</f>
        <v>1</v>
      </c>
      <c r="DA178" s="99">
        <f>IF(Model!DA108="",0,IF(ABS(Model!DA108-Scratch!DA108)&lt;1,1,0))</f>
        <v>1</v>
      </c>
      <c r="DB178" s="99">
        <f>IF(Model!DB108="",0,IF(ABS(Model!DB108-Scratch!DB108)&lt;1,1,0))</f>
        <v>1</v>
      </c>
      <c r="DC178" s="99">
        <f>IF(Model!DC108="",0,IF(ABS(Model!DC108-Scratch!DC108)&lt;1,1,0))</f>
        <v>1</v>
      </c>
      <c r="DD178" s="99">
        <f>IF(Model!DD108="",0,IF(ABS(Model!DD108-Scratch!DD108)&lt;1,1,0))</f>
        <v>1</v>
      </c>
      <c r="DE178" s="99">
        <f>IF(Model!DE108="",0,IF(ABS(Model!DE108-Scratch!DE108)&lt;1,1,0))</f>
        <v>1</v>
      </c>
      <c r="DF178" s="99">
        <f>IF(Model!DF108="",0,IF(ABS(Model!DF108-Scratch!DF108)&lt;1,1,0))</f>
        <v>1</v>
      </c>
      <c r="DG178" s="99">
        <f>IF(Model!DG108="",0,IF(ABS(Model!DG108-Scratch!DG108)&lt;1,1,0))</f>
        <v>1</v>
      </c>
      <c r="DH178" s="129" t="s">
        <v>591</v>
      </c>
      <c r="DI178" s="129" t="s">
        <v>591</v>
      </c>
      <c r="DJ178" s="99">
        <f>IF(Model!DJ108="",0,IF(ABS(Model!DJ108-Scratch!DJ108)&lt;1,1,0))</f>
        <v>1</v>
      </c>
      <c r="DK178" s="99">
        <f>IF(Model!DK108="",0,IF(ABS(Model!DK108-Scratch!DK108)&lt;1,1,0))</f>
        <v>1</v>
      </c>
      <c r="DL178" s="99">
        <f>IF(Model!DL108="",0,IF(ABS(Model!DL108-Scratch!DL108)&lt;1,1,0))</f>
        <v>1</v>
      </c>
      <c r="DM178" s="99">
        <f>IF(Model!DM108="",0,IF(ABS(Model!DM108-Scratch!DM108)&lt;1,1,0))</f>
        <v>1</v>
      </c>
      <c r="DN178" s="99">
        <f>IF(Model!DN108="",0,IF(ABS(Model!DN108-Scratch!DN108)&lt;1,1,0))</f>
        <v>1</v>
      </c>
      <c r="DO178" s="99">
        <f>IF(Model!DO108="",0,IF(ABS(Model!DO108-Scratch!DO108)&lt;1,1,0))</f>
        <v>1</v>
      </c>
      <c r="DP178" s="99">
        <f>IF(Model!DP108="",0,IF(ABS(Model!DP108-Scratch!DP108)&lt;1,1,0))</f>
        <v>1</v>
      </c>
      <c r="DQ178" s="99">
        <f>IF(Model!DQ108="",0,IF(ABS(Model!DQ108-Scratch!DQ108)&lt;1,1,0))</f>
        <v>1</v>
      </c>
      <c r="DR178" s="99">
        <f>IF(Model!DR108="",0,IF(ABS(Model!DR108-Scratch!DR108)&lt;1,1,0))</f>
        <v>1</v>
      </c>
      <c r="DS178" s="99">
        <f>IF(Model!DS108="",0,IF(ABS(Model!DS108-Scratch!DS108)&lt;1,1,0))</f>
        <v>1</v>
      </c>
      <c r="DT178" s="99">
        <f>IF(Model!DT108="",0,IF(ABS(Model!DT108-Scratch!DT108)&lt;1,1,0))</f>
        <v>1</v>
      </c>
      <c r="DU178" s="99">
        <f>IF(Model!DU108="",0,IF(ABS(Model!DU108-Scratch!DU108)&lt;1,1,0))</f>
        <v>1</v>
      </c>
      <c r="DV178" s="99">
        <f>IF(Model!DV108="",0,IF(ABS(Model!DV108-Scratch!DV108)&lt;1,1,0))</f>
        <v>1</v>
      </c>
      <c r="DW178" s="99">
        <f>IF(Model!DW108="",0,IF(ABS(Model!DW108-Scratch!DW108)&lt;1,1,0))</f>
        <v>1</v>
      </c>
      <c r="DX178" s="99">
        <f>IF(Model!DX108="",0,IF(ABS(Model!DX108-Scratch!DX108)&lt;1,1,0))</f>
        <v>1</v>
      </c>
      <c r="DY178" s="99">
        <f>IF(Model!DY108="",0,IF(ABS(Model!DY108-Scratch!DY108)&lt;1,1,0))</f>
        <v>1</v>
      </c>
      <c r="DZ178" s="99">
        <f>IF(Model!DZ108="",0,IF(ABS(Model!DZ108-Scratch!DZ108)&lt;1,1,0))</f>
        <v>1</v>
      </c>
      <c r="EA178" s="99">
        <f>IF(Model!EA108="",0,IF(ABS(Model!EA108-Scratch!EA108)&lt;1,1,0))</f>
        <v>1</v>
      </c>
      <c r="EB178" s="99">
        <f>IF(Model!EB108="",0,IF(ABS(Model!EB108-Scratch!EB108)&lt;1,1,0))</f>
        <v>1</v>
      </c>
      <c r="EC178" s="99">
        <f>IF(Model!EC108="",0,IF(ABS(Model!EC108-Scratch!EC108)&lt;1,1,0))</f>
        <v>1</v>
      </c>
      <c r="ED178" s="99">
        <f>IF(Model!ED108="",0,IF(ABS(Model!ED108-Scratch!ED108)&lt;1,1,0))</f>
        <v>1</v>
      </c>
      <c r="EE178" s="99">
        <f>IF(Model!EE108="",0,IF(ABS(Model!EE108-Scratch!EE108)&lt;1,1,0))</f>
        <v>1</v>
      </c>
      <c r="EF178" s="99">
        <f>IF(Model!EF108="",0,IF(ABS(Model!EF108-Scratch!EF108)&lt;1,1,0))</f>
        <v>1</v>
      </c>
      <c r="EG178" s="99">
        <f>IF(Model!EG108="",0,IF(ABS(Model!EG108-Scratch!EG108)&lt;1,1,0))</f>
        <v>1</v>
      </c>
      <c r="EH178" s="99">
        <f>IF(Model!EH108="",0,IF(ABS(Model!EH108-Scratch!EH108)&lt;1,1,0))</f>
        <v>1</v>
      </c>
      <c r="EI178" s="129" t="s">
        <v>591</v>
      </c>
      <c r="EJ178" s="129" t="s">
        <v>591</v>
      </c>
      <c r="EK178" s="99"/>
      <c r="EL178" s="99"/>
      <c r="EM178" s="99"/>
      <c r="EN178" s="99"/>
      <c r="EO178" s="99"/>
      <c r="EP178" s="99"/>
      <c r="EQ178" s="99"/>
      <c r="ER178" s="99"/>
      <c r="ES178" s="99"/>
      <c r="ET178" s="99"/>
      <c r="EU178" s="99"/>
      <c r="EV178" s="99"/>
      <c r="EW178" s="99"/>
      <c r="EX178" s="99"/>
      <c r="EY178" s="99"/>
      <c r="EZ178" s="99"/>
      <c r="FA178" s="99"/>
      <c r="FB178" s="99"/>
      <c r="FC178" s="99"/>
      <c r="FD178" s="99"/>
      <c r="FE178" s="99"/>
      <c r="FF178" s="99"/>
      <c r="FG178" s="99"/>
      <c r="FH178" s="99"/>
      <c r="FI178" s="99"/>
    </row>
    <row r="179" spans="2:165">
      <c r="B179" s="99">
        <f>IF(Model!B109="",0,IF(ABS(Model!B109-Scratch!B109)&lt;1,1,0))</f>
        <v>1</v>
      </c>
      <c r="C179" s="99">
        <f ca="1">IF(Model!C109="",0,IF(ABS(Model!C109-Scratch!C109)&lt;1,1,0))</f>
        <v>1</v>
      </c>
      <c r="D179" s="129" t="s">
        <v>591</v>
      </c>
      <c r="E179" s="99">
        <f>IF(Model!E109="",0,IF(ABS(Model!E109-Scratch!E109)&lt;1,1,0))</f>
        <v>1</v>
      </c>
      <c r="F179" s="99">
        <f>IF(Model!F109="",0,IF(ABS(Model!F109-Scratch!F109)&lt;1,1,0))</f>
        <v>1</v>
      </c>
      <c r="G179" s="99">
        <f>IF(Model!G109="",0,IF(ABS(Model!G109-Scratch!G109)&lt;1,1,0))</f>
        <v>1</v>
      </c>
      <c r="H179" s="99">
        <f>IF(Model!H109="",0,IF(ABS(Model!H109-Scratch!H109)&lt;1,1,0))</f>
        <v>1</v>
      </c>
      <c r="I179" s="99">
        <f>IF(Model!I109=Scratch!I109,1,0)</f>
        <v>1</v>
      </c>
      <c r="J179" s="129" t="s">
        <v>591</v>
      </c>
      <c r="K179" s="99">
        <f>IF(Model!K109="",0,IF(ABS(Model!K109-Scratch!K109)&lt;1,1,0))</f>
        <v>1</v>
      </c>
      <c r="L179" s="99">
        <f>IF(Model!L109=Scratch!L109,1,0)</f>
        <v>1</v>
      </c>
      <c r="M179" s="99">
        <f>IFERROR(IF(Model!M109=Scratch!M109,1,0),0)</f>
        <v>1</v>
      </c>
      <c r="N179" s="99">
        <f>IFERROR(IF(Model!N109=Scratch!N109,1,0),0)</f>
        <v>1</v>
      </c>
      <c r="O179" s="99">
        <f>IFERROR(IF(Model!O109=Scratch!O109,1,0),0)</f>
        <v>1</v>
      </c>
      <c r="P179" s="99">
        <f>IFERROR(IF(Model!P109=Scratch!P109,1,0),0)</f>
        <v>1</v>
      </c>
      <c r="Q179" s="129" t="s">
        <v>591</v>
      </c>
      <c r="R179" s="99">
        <f>IF(Model!R109="",0,IF(ABS(Model!R109-Scratch!R109)&lt;1,1,0))</f>
        <v>1</v>
      </c>
      <c r="S179" s="99">
        <f>IF(Model!S109="",0,IF(ABS(Model!S109-Scratch!S109)&lt;1,1,0))</f>
        <v>1</v>
      </c>
      <c r="T179" s="99">
        <f>IF(Model!T109="",0,IF(ABS(Model!T109-Scratch!T109)&lt;1,1,0))</f>
        <v>1</v>
      </c>
      <c r="U179" s="99">
        <f>IF(Model!U109="",0,IF(ABS(Model!U109-Scratch!U109)&lt;1,1,0))</f>
        <v>1</v>
      </c>
      <c r="V179" s="99">
        <f>IF(Model!V109="",0,IF(ABS(Model!V109-Scratch!V109)&lt;1,1,0))</f>
        <v>1</v>
      </c>
      <c r="W179" s="129" t="s">
        <v>591</v>
      </c>
      <c r="X179" s="99">
        <f>IF(Model!X109="",0,IF(ABS(Model!X109-Scratch!X109)&lt;1,1,0))</f>
        <v>1</v>
      </c>
      <c r="Y179" s="99">
        <f>IF(Model!Y109="",0,IF(ABS(Model!Y109-Scratch!Y109)&lt;1,1,0))</f>
        <v>1</v>
      </c>
      <c r="Z179" s="99">
        <f>IF(Model!Z109="",0,IF(ABS(Model!Z109-Scratch!Z109)&lt;1,1,0))</f>
        <v>1</v>
      </c>
      <c r="AA179" s="99">
        <f>IF(Model!AA109="",0,IF(ABS(Model!AA109-Scratch!AA109)&lt;1,1,0))</f>
        <v>1</v>
      </c>
      <c r="AB179" s="99">
        <f>IF(Model!AB109="",0,IF(ABS(Model!AB109-Scratch!AB109)&lt;1,1,0))</f>
        <v>1</v>
      </c>
      <c r="AC179" s="129" t="s">
        <v>591</v>
      </c>
      <c r="AD179" s="129" t="s">
        <v>591</v>
      </c>
      <c r="AE179" s="99">
        <f>IF(Model!AE109="",0,IF(ABS(Model!AE109-Scratch!AE109)&lt;1,1,0))</f>
        <v>1</v>
      </c>
      <c r="AF179" s="99">
        <f>IF(Model!AF109="",0,IF(ABS(Model!AF109-Scratch!AF109)&lt;1,1,0))</f>
        <v>1</v>
      </c>
      <c r="AG179" s="99">
        <f>IF(Model!AG109="",0,IF(ABS(Model!AG109-Scratch!AG109)&lt;1,1,0))</f>
        <v>1</v>
      </c>
      <c r="AH179" s="99">
        <f>IF(Model!AH109="",0,IF(ABS(Model!AH109-Scratch!AH109)&lt;1,1,0))</f>
        <v>1</v>
      </c>
      <c r="AI179" s="99">
        <f>IF(Model!AI109="",0,IF(ABS(Model!AI109-Scratch!AI109)&lt;1,1,0))</f>
        <v>1</v>
      </c>
      <c r="AJ179" s="99">
        <f>IF(Model!AJ109="",0,IF(ABS(Model!AJ109-Scratch!AJ109)&lt;1,1,0))</f>
        <v>1</v>
      </c>
      <c r="AK179" s="99">
        <f>IF(Model!AK109="",0,IF(ABS(Model!AK109-Scratch!AK109)&lt;1,1,0))</f>
        <v>1</v>
      </c>
      <c r="AL179" s="99">
        <f>IF(Model!AL109="",0,IF(ABS(Model!AL109-Scratch!AL109)&lt;1,1,0))</f>
        <v>1</v>
      </c>
      <c r="AM179" s="99">
        <f>IF(Model!AM109="",0,IF(ABS(Model!AM109-Scratch!AM109)&lt;1,1,0))</f>
        <v>1</v>
      </c>
      <c r="AN179" s="99">
        <f>IF(Model!AN109="",0,IF(ABS(Model!AN109-Scratch!AN109)&lt;1,1,0))</f>
        <v>1</v>
      </c>
      <c r="AO179" s="99">
        <f>IF(Model!AO109="",0,IF(ABS(Model!AO109-Scratch!AO109)&lt;1,1,0))</f>
        <v>1</v>
      </c>
      <c r="AP179" s="99">
        <f>IF(Model!AP109="",0,IF(ABS(Model!AP109-Scratch!AP109)&lt;1,1,0))</f>
        <v>1</v>
      </c>
      <c r="AQ179" s="99">
        <f>IF(Model!AQ109="",0,IF(ABS(Model!AQ109-Scratch!AQ109)&lt;1,1,0))</f>
        <v>1</v>
      </c>
      <c r="AR179" s="99">
        <f>IF(Model!AR109="",0,IF(ABS(Model!AR109-Scratch!AR109)&lt;1,1,0))</f>
        <v>1</v>
      </c>
      <c r="AS179" s="99">
        <f>IF(Model!AS109="",0,IF(ABS(Model!AS109-Scratch!AS109)&lt;1,1,0))</f>
        <v>1</v>
      </c>
      <c r="AT179" s="99">
        <f>IF(Model!AT109="",0,IF(ABS(Model!AT109-Scratch!AT109)&lt;1,1,0))</f>
        <v>1</v>
      </c>
      <c r="AU179" s="99">
        <f>IF(Model!AU109="",0,IF(ABS(Model!AU109-Scratch!AU109)&lt;1,1,0))</f>
        <v>1</v>
      </c>
      <c r="AV179" s="99">
        <f>IF(Model!AV109="",0,IF(ABS(Model!AV109-Scratch!AV109)&lt;1,1,0))</f>
        <v>1</v>
      </c>
      <c r="AW179" s="99">
        <f>IF(Model!AW109="",0,IF(ABS(Model!AW109-Scratch!AW109)&lt;1,1,0))</f>
        <v>1</v>
      </c>
      <c r="AX179" s="99">
        <f>IF(Model!AX109="",0,IF(ABS(Model!AX109-Scratch!AX109)&lt;1,1,0))</f>
        <v>1</v>
      </c>
      <c r="AY179" s="99">
        <f>IF(Model!AY109="",0,IF(ABS(Model!AY109-Scratch!AY109)&lt;1,1,0))</f>
        <v>1</v>
      </c>
      <c r="AZ179" s="99">
        <f>IF(Model!AZ109="",0,IF(ABS(Model!AZ109-Scratch!AZ109)&lt;1,1,0))</f>
        <v>1</v>
      </c>
      <c r="BA179" s="99">
        <f>IF(Model!BA109="",0,IF(ABS(Model!BA109-Scratch!BA109)&lt;1,1,0))</f>
        <v>1</v>
      </c>
      <c r="BB179" s="99">
        <f>IF(Model!BB109="",0,IF(ABS(Model!BB109-Scratch!BB109)&lt;1,1,0))</f>
        <v>1</v>
      </c>
      <c r="BC179" s="99">
        <f>IF(Model!BC109="",0,IF(ABS(Model!BC109-Scratch!BC109)&lt;1,1,0))</f>
        <v>1</v>
      </c>
      <c r="BD179" s="99">
        <f>IF(Model!BD109="",0,IF(ABS(Model!BD109-Scratch!BD109)&lt;1,1,0))</f>
        <v>0</v>
      </c>
      <c r="BE179" s="99">
        <f>IF(Model!BE109="",0,IF(ABS(Model!BE109-Scratch!BE109)&lt;1,1,0))</f>
        <v>1</v>
      </c>
      <c r="BF179" s="129" t="s">
        <v>591</v>
      </c>
      <c r="BG179" s="129" t="s">
        <v>591</v>
      </c>
      <c r="BH179" s="99">
        <f>IF(Model!BH109="",0,IF(ABS(Model!BH109-Scratch!BH109)&lt;1,1,0))</f>
        <v>1</v>
      </c>
      <c r="BI179" s="99">
        <f>IF(Model!BI109="",0,IF(ABS(Model!BI109-Scratch!BI109)&lt;1,1,0))</f>
        <v>1</v>
      </c>
      <c r="BJ179" s="99">
        <f>IF(Model!BJ109="",0,IF(ABS(Model!BJ109-Scratch!BJ109)&lt;1,1,0))</f>
        <v>1</v>
      </c>
      <c r="BK179" s="99">
        <f>IF(Model!BK109="",0,IF(ABS(Model!BK109-Scratch!BK109)&lt;1,1,0))</f>
        <v>1</v>
      </c>
      <c r="BL179" s="99">
        <f>IF(Model!BL109="",0,IF(ABS(Model!BL109-Scratch!BL109)&lt;1,1,0))</f>
        <v>1</v>
      </c>
      <c r="BM179" s="99">
        <f>IF(Model!BM109="",0,IF(ABS(Model!BM109-Scratch!BM109)&lt;1,1,0))</f>
        <v>1</v>
      </c>
      <c r="BN179" s="99">
        <f>IF(Model!BN109="",0,IF(ABS(Model!BN109-Scratch!BN109)&lt;1,1,0))</f>
        <v>1</v>
      </c>
      <c r="BO179" s="99">
        <f>IF(Model!BO109="",0,IF(ABS(Model!BO109-Scratch!BO109)&lt;1,1,0))</f>
        <v>1</v>
      </c>
      <c r="BP179" s="99">
        <f>IF(Model!BP109="",0,IF(ABS(Model!BP109-Scratch!BP109)&lt;1,1,0))</f>
        <v>1</v>
      </c>
      <c r="BQ179" s="99">
        <f>IF(Model!BQ109="",0,IF(ABS(Model!BQ109-Scratch!BQ109)&lt;1,1,0))</f>
        <v>1</v>
      </c>
      <c r="BR179" s="99">
        <f>IF(Model!BR109="",0,IF(ABS(Model!BR109-Scratch!BR109)&lt;1,1,0))</f>
        <v>1</v>
      </c>
      <c r="BS179" s="99">
        <f>IF(Model!BS109="",0,IF(ABS(Model!BS109-Scratch!BS109)&lt;1,1,0))</f>
        <v>1</v>
      </c>
      <c r="BT179" s="99">
        <f>IF(Model!BT109="",0,IF(ABS(Model!BT109-Scratch!BT109)&lt;1,1,0))</f>
        <v>1</v>
      </c>
      <c r="BU179" s="99">
        <f>IF(Model!BU109="",0,IF(ABS(Model!BU109-Scratch!BU109)&lt;1,1,0))</f>
        <v>1</v>
      </c>
      <c r="BV179" s="99">
        <f>IF(Model!BV109="",0,IF(ABS(Model!BV109-Scratch!BV109)&lt;1,1,0))</f>
        <v>1</v>
      </c>
      <c r="BW179" s="99">
        <f>IF(Model!BW109="",0,IF(ABS(Model!BW109-Scratch!BW109)&lt;1,1,0))</f>
        <v>1</v>
      </c>
      <c r="BX179" s="99">
        <f>IF(Model!BX109="",0,IF(ABS(Model!BX109-Scratch!BX109)&lt;1,1,0))</f>
        <v>1</v>
      </c>
      <c r="BY179" s="99">
        <f>IF(Model!BY109="",0,IF(ABS(Model!BY109-Scratch!BY109)&lt;1,1,0))</f>
        <v>1</v>
      </c>
      <c r="BZ179" s="99">
        <f>IF(Model!BZ109="",0,IF(ABS(Model!BZ109-Scratch!BZ109)&lt;1,1,0))</f>
        <v>1</v>
      </c>
      <c r="CA179" s="99">
        <f>IF(Model!CA109="",0,IF(ABS(Model!CA109-Scratch!CA109)&lt;1,1,0))</f>
        <v>1</v>
      </c>
      <c r="CB179" s="99">
        <f>IF(Model!CB109="",0,IF(ABS(Model!CB109-Scratch!CB109)&lt;1,1,0))</f>
        <v>1</v>
      </c>
      <c r="CC179" s="99">
        <f>IF(Model!CC109="",0,IF(ABS(Model!CC109-Scratch!CC109)&lt;1,1,0))</f>
        <v>1</v>
      </c>
      <c r="CD179" s="99">
        <f>IF(Model!CD109="",0,IF(ABS(Model!CD109-Scratch!CD109)&lt;1,1,0))</f>
        <v>1</v>
      </c>
      <c r="CE179" s="99">
        <f>IF(Model!CE109="",0,IF(ABS(Model!CE109-Scratch!CE109)&lt;1,1,0))</f>
        <v>1</v>
      </c>
      <c r="CF179" s="99">
        <f>IF(Model!CF109="",0,IF(ABS(Model!CF109-Scratch!CF109)&lt;1,1,0))</f>
        <v>1</v>
      </c>
      <c r="CG179" s="129" t="s">
        <v>591</v>
      </c>
      <c r="CH179" s="129" t="s">
        <v>591</v>
      </c>
      <c r="CI179" s="99">
        <f>IF(Model!CI109="",0,IF(ABS(Model!CI109-Scratch!CI109)&lt;1,1,0))</f>
        <v>1</v>
      </c>
      <c r="CJ179" s="99">
        <f>IF(Model!CJ109="",0,IF(ABS(Model!CJ109-Scratch!CJ109)&lt;1,1,0))</f>
        <v>1</v>
      </c>
      <c r="CK179" s="99">
        <f>IF(Model!CK109="",0,IF(ABS(Model!CK109-Scratch!CK109)&lt;1,1,0))</f>
        <v>1</v>
      </c>
      <c r="CL179" s="99">
        <f>IF(Model!CL109="",0,IF(ABS(Model!CL109-Scratch!CL109)&lt;1,1,0))</f>
        <v>1</v>
      </c>
      <c r="CM179" s="99">
        <f>IF(Model!CM109="",0,IF(ABS(Model!CM109-Scratch!CM109)&lt;1,1,0))</f>
        <v>1</v>
      </c>
      <c r="CN179" s="99">
        <f>IF(Model!CN109="",0,IF(ABS(Model!CN109-Scratch!CN109)&lt;1,1,0))</f>
        <v>1</v>
      </c>
      <c r="CO179" s="99">
        <f>IF(Model!CO109="",0,IF(ABS(Model!CO109-Scratch!CO109)&lt;1,1,0))</f>
        <v>1</v>
      </c>
      <c r="CP179" s="99">
        <f>IF(Model!CP109="",0,IF(ABS(Model!CP109-Scratch!CP109)&lt;1,1,0))</f>
        <v>1</v>
      </c>
      <c r="CQ179" s="99">
        <f>IF(Model!CQ109="",0,IF(ABS(Model!CQ109-Scratch!CQ109)&lt;1,1,0))</f>
        <v>1</v>
      </c>
      <c r="CR179" s="99">
        <f>IF(Model!CR109="",0,IF(ABS(Model!CR109-Scratch!CR109)&lt;1,1,0))</f>
        <v>1</v>
      </c>
      <c r="CS179" s="99">
        <f>IF(Model!CS109="",0,IF(ABS(Model!CS109-Scratch!CS109)&lt;1,1,0))</f>
        <v>1</v>
      </c>
      <c r="CT179" s="99">
        <f>IF(Model!CT109="",0,IF(ABS(Model!CT109-Scratch!CT109)&lt;1,1,0))</f>
        <v>1</v>
      </c>
      <c r="CU179" s="99">
        <f>IF(Model!CU109="",0,IF(ABS(Model!CU109-Scratch!CU109)&lt;1,1,0))</f>
        <v>1</v>
      </c>
      <c r="CV179" s="99">
        <f>IF(Model!CV109="",0,IF(ABS(Model!CV109-Scratch!CV109)&lt;1,1,0))</f>
        <v>1</v>
      </c>
      <c r="CW179" s="99">
        <f>IF(Model!CW109="",0,IF(ABS(Model!CW109-Scratch!CW109)&lt;1,1,0))</f>
        <v>1</v>
      </c>
      <c r="CX179" s="99">
        <f>IF(Model!CX109="",0,IF(ABS(Model!CX109-Scratch!CX109)&lt;1,1,0))</f>
        <v>1</v>
      </c>
      <c r="CY179" s="99">
        <f>IF(Model!CY109="",0,IF(ABS(Model!CY109-Scratch!CY109)&lt;1,1,0))</f>
        <v>1</v>
      </c>
      <c r="CZ179" s="99">
        <f>IF(Model!CZ109="",0,IF(ABS(Model!CZ109-Scratch!CZ109)&lt;1,1,0))</f>
        <v>1</v>
      </c>
      <c r="DA179" s="99">
        <f>IF(Model!DA109="",0,IF(ABS(Model!DA109-Scratch!DA109)&lt;1,1,0))</f>
        <v>1</v>
      </c>
      <c r="DB179" s="99">
        <f>IF(Model!DB109="",0,IF(ABS(Model!DB109-Scratch!DB109)&lt;1,1,0))</f>
        <v>1</v>
      </c>
      <c r="DC179" s="99">
        <f>IF(Model!DC109="",0,IF(ABS(Model!DC109-Scratch!DC109)&lt;1,1,0))</f>
        <v>1</v>
      </c>
      <c r="DD179" s="99">
        <f>IF(Model!DD109="",0,IF(ABS(Model!DD109-Scratch!DD109)&lt;1,1,0))</f>
        <v>1</v>
      </c>
      <c r="DE179" s="99">
        <f>IF(Model!DE109="",0,IF(ABS(Model!DE109-Scratch!DE109)&lt;1,1,0))</f>
        <v>1</v>
      </c>
      <c r="DF179" s="99">
        <f>IF(Model!DF109="",0,IF(ABS(Model!DF109-Scratch!DF109)&lt;1,1,0))</f>
        <v>1</v>
      </c>
      <c r="DG179" s="99">
        <f>IF(Model!DG109="",0,IF(ABS(Model!DG109-Scratch!DG109)&lt;1,1,0))</f>
        <v>1</v>
      </c>
      <c r="DH179" s="129" t="s">
        <v>591</v>
      </c>
      <c r="DI179" s="129" t="s">
        <v>591</v>
      </c>
      <c r="DJ179" s="99">
        <f>IF(Model!DJ109="",0,IF(ABS(Model!DJ109-Scratch!DJ109)&lt;1,1,0))</f>
        <v>1</v>
      </c>
      <c r="DK179" s="99">
        <f>IF(Model!DK109="",0,IF(ABS(Model!DK109-Scratch!DK109)&lt;1,1,0))</f>
        <v>1</v>
      </c>
      <c r="DL179" s="99">
        <f>IF(Model!DL109="",0,IF(ABS(Model!DL109-Scratch!DL109)&lt;1,1,0))</f>
        <v>1</v>
      </c>
      <c r="DM179" s="99">
        <f>IF(Model!DM109="",0,IF(ABS(Model!DM109-Scratch!DM109)&lt;1,1,0))</f>
        <v>1</v>
      </c>
      <c r="DN179" s="99">
        <f>IF(Model!DN109="",0,IF(ABS(Model!DN109-Scratch!DN109)&lt;1,1,0))</f>
        <v>1</v>
      </c>
      <c r="DO179" s="99">
        <f>IF(Model!DO109="",0,IF(ABS(Model!DO109-Scratch!DO109)&lt;1,1,0))</f>
        <v>1</v>
      </c>
      <c r="DP179" s="99">
        <f>IF(Model!DP109="",0,IF(ABS(Model!DP109-Scratch!DP109)&lt;1,1,0))</f>
        <v>1</v>
      </c>
      <c r="DQ179" s="99">
        <f>IF(Model!DQ109="",0,IF(ABS(Model!DQ109-Scratch!DQ109)&lt;1,1,0))</f>
        <v>1</v>
      </c>
      <c r="DR179" s="99">
        <f>IF(Model!DR109="",0,IF(ABS(Model!DR109-Scratch!DR109)&lt;1,1,0))</f>
        <v>1</v>
      </c>
      <c r="DS179" s="99">
        <f>IF(Model!DS109="",0,IF(ABS(Model!DS109-Scratch!DS109)&lt;1,1,0))</f>
        <v>1</v>
      </c>
      <c r="DT179" s="99">
        <f>IF(Model!DT109="",0,IF(ABS(Model!DT109-Scratch!DT109)&lt;1,1,0))</f>
        <v>1</v>
      </c>
      <c r="DU179" s="99">
        <f>IF(Model!DU109="",0,IF(ABS(Model!DU109-Scratch!DU109)&lt;1,1,0))</f>
        <v>1</v>
      </c>
      <c r="DV179" s="99">
        <f>IF(Model!DV109="",0,IF(ABS(Model!DV109-Scratch!DV109)&lt;1,1,0))</f>
        <v>1</v>
      </c>
      <c r="DW179" s="99">
        <f>IF(Model!DW109="",0,IF(ABS(Model!DW109-Scratch!DW109)&lt;1,1,0))</f>
        <v>1</v>
      </c>
      <c r="DX179" s="99">
        <f>IF(Model!DX109="",0,IF(ABS(Model!DX109-Scratch!DX109)&lt;1,1,0))</f>
        <v>1</v>
      </c>
      <c r="DY179" s="99">
        <f>IF(Model!DY109="",0,IF(ABS(Model!DY109-Scratch!DY109)&lt;1,1,0))</f>
        <v>1</v>
      </c>
      <c r="DZ179" s="99">
        <f>IF(Model!DZ109="",0,IF(ABS(Model!DZ109-Scratch!DZ109)&lt;1,1,0))</f>
        <v>1</v>
      </c>
      <c r="EA179" s="99">
        <f>IF(Model!EA109="",0,IF(ABS(Model!EA109-Scratch!EA109)&lt;1,1,0))</f>
        <v>1</v>
      </c>
      <c r="EB179" s="99">
        <f>IF(Model!EB109="",0,IF(ABS(Model!EB109-Scratch!EB109)&lt;1,1,0))</f>
        <v>1</v>
      </c>
      <c r="EC179" s="99">
        <f>IF(Model!EC109="",0,IF(ABS(Model!EC109-Scratch!EC109)&lt;1,1,0))</f>
        <v>1</v>
      </c>
      <c r="ED179" s="99">
        <f>IF(Model!ED109="",0,IF(ABS(Model!ED109-Scratch!ED109)&lt;1,1,0))</f>
        <v>1</v>
      </c>
      <c r="EE179" s="99">
        <f>IF(Model!EE109="",0,IF(ABS(Model!EE109-Scratch!EE109)&lt;1,1,0))</f>
        <v>1</v>
      </c>
      <c r="EF179" s="99">
        <f>IF(Model!EF109="",0,IF(ABS(Model!EF109-Scratch!EF109)&lt;1,1,0))</f>
        <v>1</v>
      </c>
      <c r="EG179" s="99">
        <f>IF(Model!EG109="",0,IF(ABS(Model!EG109-Scratch!EG109)&lt;1,1,0))</f>
        <v>1</v>
      </c>
      <c r="EH179" s="99">
        <f>IF(Model!EH109="",0,IF(ABS(Model!EH109-Scratch!EH109)&lt;1,1,0))</f>
        <v>1</v>
      </c>
      <c r="EI179" s="129" t="s">
        <v>591</v>
      </c>
      <c r="EJ179" s="129" t="s">
        <v>591</v>
      </c>
      <c r="EK179" s="99"/>
      <c r="EL179" s="99"/>
      <c r="EM179" s="99"/>
      <c r="EN179" s="99"/>
      <c r="EO179" s="99"/>
      <c r="EP179" s="99"/>
      <c r="EQ179" s="99"/>
      <c r="ER179" s="99"/>
      <c r="ES179" s="99"/>
      <c r="ET179" s="99"/>
      <c r="EU179" s="99"/>
      <c r="EV179" s="99"/>
      <c r="EW179" s="99"/>
      <c r="EX179" s="99"/>
      <c r="EY179" s="99"/>
      <c r="EZ179" s="99"/>
      <c r="FA179" s="99"/>
      <c r="FB179" s="99"/>
      <c r="FC179" s="99"/>
      <c r="FD179" s="99"/>
      <c r="FE179" s="99"/>
      <c r="FF179" s="99"/>
      <c r="FG179" s="99"/>
      <c r="FH179" s="99"/>
      <c r="FI179" s="99"/>
    </row>
    <row r="180" spans="2:165">
      <c r="B180" s="99">
        <f>IF(Model!B110="",0,IF(ABS(Model!B110-Scratch!B110)&lt;1,1,0))</f>
        <v>1</v>
      </c>
      <c r="C180" s="99">
        <f ca="1">IF(Model!C110="",0,IF(ABS(Model!C110-Scratch!C110)&lt;1,1,0))</f>
        <v>1</v>
      </c>
      <c r="D180" s="129" t="s">
        <v>591</v>
      </c>
      <c r="E180" s="99">
        <f>IF(Model!E110="",0,IF(ABS(Model!E110-Scratch!E110)&lt;1,1,0))</f>
        <v>1</v>
      </c>
      <c r="F180" s="99">
        <f>IF(Model!F110="",0,IF(ABS(Model!F110-Scratch!F110)&lt;1,1,0))</f>
        <v>1</v>
      </c>
      <c r="G180" s="99">
        <f>IF(Model!G110="",0,IF(ABS(Model!G110-Scratch!G110)&lt;1,1,0))</f>
        <v>1</v>
      </c>
      <c r="H180" s="99">
        <f>IF(Model!H110="",0,IF(ABS(Model!H110-Scratch!H110)&lt;1,1,0))</f>
        <v>1</v>
      </c>
      <c r="I180" s="99">
        <f>IF(Model!I110=Scratch!I110,1,0)</f>
        <v>1</v>
      </c>
      <c r="J180" s="129" t="s">
        <v>591</v>
      </c>
      <c r="K180" s="99">
        <f>IF(Model!K110="",0,IF(ABS(Model!K110-Scratch!K110)&lt;1,1,0))</f>
        <v>1</v>
      </c>
      <c r="L180" s="99">
        <f>IF(Model!L110=Scratch!L110,1,0)</f>
        <v>1</v>
      </c>
      <c r="M180" s="99">
        <f>IFERROR(IF(Model!M110=Scratch!M110,1,0),0)</f>
        <v>1</v>
      </c>
      <c r="N180" s="99">
        <f>IFERROR(IF(Model!N110=Scratch!N110,1,0),0)</f>
        <v>1</v>
      </c>
      <c r="O180" s="99">
        <f>IFERROR(IF(Model!O110=Scratch!O110,1,0),0)</f>
        <v>1</v>
      </c>
      <c r="P180" s="99">
        <f>IFERROR(IF(Model!P110=Scratch!P110,1,0),0)</f>
        <v>1</v>
      </c>
      <c r="Q180" s="129" t="s">
        <v>591</v>
      </c>
      <c r="R180" s="99">
        <f>IF(Model!R110="",0,IF(ABS(Model!R110-Scratch!R110)&lt;1,1,0))</f>
        <v>1</v>
      </c>
      <c r="S180" s="99">
        <f>IF(Model!S110="",0,IF(ABS(Model!S110-Scratch!S110)&lt;1,1,0))</f>
        <v>1</v>
      </c>
      <c r="T180" s="99">
        <f>IF(Model!T110="",0,IF(ABS(Model!T110-Scratch!T110)&lt;1,1,0))</f>
        <v>1</v>
      </c>
      <c r="U180" s="99">
        <f>IF(Model!U110="",0,IF(ABS(Model!U110-Scratch!U110)&lt;1,1,0))</f>
        <v>1</v>
      </c>
      <c r="V180" s="99">
        <f>IF(Model!V110="",0,IF(ABS(Model!V110-Scratch!V110)&lt;1,1,0))</f>
        <v>1</v>
      </c>
      <c r="W180" s="129" t="s">
        <v>591</v>
      </c>
      <c r="X180" s="99">
        <f>IF(Model!X110="",0,IF(ABS(Model!X110-Scratch!X110)&lt;1,1,0))</f>
        <v>1</v>
      </c>
      <c r="Y180" s="99">
        <f>IF(Model!Y110="",0,IF(ABS(Model!Y110-Scratch!Y110)&lt;1,1,0))</f>
        <v>1</v>
      </c>
      <c r="Z180" s="99">
        <f>IF(Model!Z110="",0,IF(ABS(Model!Z110-Scratch!Z110)&lt;1,1,0))</f>
        <v>1</v>
      </c>
      <c r="AA180" s="99">
        <f>IF(Model!AA110="",0,IF(ABS(Model!AA110-Scratch!AA110)&lt;1,1,0))</f>
        <v>1</v>
      </c>
      <c r="AB180" s="99">
        <f>IF(Model!AB110="",0,IF(ABS(Model!AB110-Scratch!AB110)&lt;1,1,0))</f>
        <v>1</v>
      </c>
      <c r="AC180" s="129" t="s">
        <v>591</v>
      </c>
      <c r="AD180" s="129" t="s">
        <v>591</v>
      </c>
      <c r="AE180" s="99">
        <f>IF(Model!AE110="",0,IF(ABS(Model!AE110-Scratch!AE110)&lt;1,1,0))</f>
        <v>1</v>
      </c>
      <c r="AF180" s="99">
        <f>IF(Model!AF110="",0,IF(ABS(Model!AF110-Scratch!AF110)&lt;1,1,0))</f>
        <v>1</v>
      </c>
      <c r="AG180" s="99">
        <f>IF(Model!AG110="",0,IF(ABS(Model!AG110-Scratch!AG110)&lt;1,1,0))</f>
        <v>1</v>
      </c>
      <c r="AH180" s="99">
        <f>IF(Model!AH110="",0,IF(ABS(Model!AH110-Scratch!AH110)&lt;1,1,0))</f>
        <v>1</v>
      </c>
      <c r="AI180" s="99">
        <f>IF(Model!AI110="",0,IF(ABS(Model!AI110-Scratch!AI110)&lt;1,1,0))</f>
        <v>1</v>
      </c>
      <c r="AJ180" s="99">
        <f>IF(Model!AJ110="",0,IF(ABS(Model!AJ110-Scratch!AJ110)&lt;1,1,0))</f>
        <v>1</v>
      </c>
      <c r="AK180" s="99">
        <f>IF(Model!AK110="",0,IF(ABS(Model!AK110-Scratch!AK110)&lt;1,1,0))</f>
        <v>1</v>
      </c>
      <c r="AL180" s="99">
        <f>IF(Model!AL110="",0,IF(ABS(Model!AL110-Scratch!AL110)&lt;1,1,0))</f>
        <v>1</v>
      </c>
      <c r="AM180" s="99">
        <f>IF(Model!AM110="",0,IF(ABS(Model!AM110-Scratch!AM110)&lt;1,1,0))</f>
        <v>1</v>
      </c>
      <c r="AN180" s="99">
        <f>IF(Model!AN110="",0,IF(ABS(Model!AN110-Scratch!AN110)&lt;1,1,0))</f>
        <v>1</v>
      </c>
      <c r="AO180" s="99">
        <f>IF(Model!AO110="",0,IF(ABS(Model!AO110-Scratch!AO110)&lt;1,1,0))</f>
        <v>1</v>
      </c>
      <c r="AP180" s="99">
        <f>IF(Model!AP110="",0,IF(ABS(Model!AP110-Scratch!AP110)&lt;1,1,0))</f>
        <v>1</v>
      </c>
      <c r="AQ180" s="99">
        <f>IF(Model!AQ110="",0,IF(ABS(Model!AQ110-Scratch!AQ110)&lt;1,1,0))</f>
        <v>1</v>
      </c>
      <c r="AR180" s="99">
        <f>IF(Model!AR110="",0,IF(ABS(Model!AR110-Scratch!AR110)&lt;1,1,0))</f>
        <v>1</v>
      </c>
      <c r="AS180" s="99">
        <f>IF(Model!AS110="",0,IF(ABS(Model!AS110-Scratch!AS110)&lt;1,1,0))</f>
        <v>1</v>
      </c>
      <c r="AT180" s="99">
        <f>IF(Model!AT110="",0,IF(ABS(Model!AT110-Scratch!AT110)&lt;1,1,0))</f>
        <v>1</v>
      </c>
      <c r="AU180" s="99">
        <f>IF(Model!AU110="",0,IF(ABS(Model!AU110-Scratch!AU110)&lt;1,1,0))</f>
        <v>1</v>
      </c>
      <c r="AV180" s="99">
        <f>IF(Model!AV110="",0,IF(ABS(Model!AV110-Scratch!AV110)&lt;1,1,0))</f>
        <v>1</v>
      </c>
      <c r="AW180" s="99">
        <f>IF(Model!AW110="",0,IF(ABS(Model!AW110-Scratch!AW110)&lt;1,1,0))</f>
        <v>1</v>
      </c>
      <c r="AX180" s="99">
        <f>IF(Model!AX110="",0,IF(ABS(Model!AX110-Scratch!AX110)&lt;1,1,0))</f>
        <v>1</v>
      </c>
      <c r="AY180" s="99">
        <f>IF(Model!AY110="",0,IF(ABS(Model!AY110-Scratch!AY110)&lt;1,1,0))</f>
        <v>1</v>
      </c>
      <c r="AZ180" s="99">
        <f>IF(Model!AZ110="",0,IF(ABS(Model!AZ110-Scratch!AZ110)&lt;1,1,0))</f>
        <v>1</v>
      </c>
      <c r="BA180" s="99">
        <f>IF(Model!BA110="",0,IF(ABS(Model!BA110-Scratch!BA110)&lt;1,1,0))</f>
        <v>1</v>
      </c>
      <c r="BB180" s="99">
        <f>IF(Model!BB110="",0,IF(ABS(Model!BB110-Scratch!BB110)&lt;1,1,0))</f>
        <v>1</v>
      </c>
      <c r="BC180" s="99">
        <f>IF(Model!BC110="",0,IF(ABS(Model!BC110-Scratch!BC110)&lt;1,1,0))</f>
        <v>1</v>
      </c>
      <c r="BD180" s="99">
        <f>IF(Model!BD110="",0,IF(ABS(Model!BD110-Scratch!BD110)&lt;1,1,0))</f>
        <v>0</v>
      </c>
      <c r="BE180" s="99">
        <f>IF(Model!BE110="",0,IF(ABS(Model!BE110-Scratch!BE110)&lt;1,1,0))</f>
        <v>1</v>
      </c>
      <c r="BF180" s="129" t="s">
        <v>591</v>
      </c>
      <c r="BG180" s="129" t="s">
        <v>591</v>
      </c>
      <c r="BH180" s="99">
        <f>IF(Model!BH110="",0,IF(ABS(Model!BH110-Scratch!BH110)&lt;1,1,0))</f>
        <v>1</v>
      </c>
      <c r="BI180" s="99">
        <f>IF(Model!BI110="",0,IF(ABS(Model!BI110-Scratch!BI110)&lt;1,1,0))</f>
        <v>1</v>
      </c>
      <c r="BJ180" s="99">
        <f>IF(Model!BJ110="",0,IF(ABS(Model!BJ110-Scratch!BJ110)&lt;1,1,0))</f>
        <v>1</v>
      </c>
      <c r="BK180" s="99">
        <f>IF(Model!BK110="",0,IF(ABS(Model!BK110-Scratch!BK110)&lt;1,1,0))</f>
        <v>1</v>
      </c>
      <c r="BL180" s="99">
        <f>IF(Model!BL110="",0,IF(ABS(Model!BL110-Scratch!BL110)&lt;1,1,0))</f>
        <v>1</v>
      </c>
      <c r="BM180" s="99">
        <f>IF(Model!BM110="",0,IF(ABS(Model!BM110-Scratch!BM110)&lt;1,1,0))</f>
        <v>1</v>
      </c>
      <c r="BN180" s="99">
        <f>IF(Model!BN110="",0,IF(ABS(Model!BN110-Scratch!BN110)&lt;1,1,0))</f>
        <v>1</v>
      </c>
      <c r="BO180" s="99">
        <f>IF(Model!BO110="",0,IF(ABS(Model!BO110-Scratch!BO110)&lt;1,1,0))</f>
        <v>1</v>
      </c>
      <c r="BP180" s="99">
        <f>IF(Model!BP110="",0,IF(ABS(Model!BP110-Scratch!BP110)&lt;1,1,0))</f>
        <v>1</v>
      </c>
      <c r="BQ180" s="99">
        <f>IF(Model!BQ110="",0,IF(ABS(Model!BQ110-Scratch!BQ110)&lt;1,1,0))</f>
        <v>1</v>
      </c>
      <c r="BR180" s="99">
        <f>IF(Model!BR110="",0,IF(ABS(Model!BR110-Scratch!BR110)&lt;1,1,0))</f>
        <v>1</v>
      </c>
      <c r="BS180" s="99">
        <f>IF(Model!BS110="",0,IF(ABS(Model!BS110-Scratch!BS110)&lt;1,1,0))</f>
        <v>1</v>
      </c>
      <c r="BT180" s="99">
        <f>IF(Model!BT110="",0,IF(ABS(Model!BT110-Scratch!BT110)&lt;1,1,0))</f>
        <v>1</v>
      </c>
      <c r="BU180" s="99">
        <f>IF(Model!BU110="",0,IF(ABS(Model!BU110-Scratch!BU110)&lt;1,1,0))</f>
        <v>1</v>
      </c>
      <c r="BV180" s="99">
        <f>IF(Model!BV110="",0,IF(ABS(Model!BV110-Scratch!BV110)&lt;1,1,0))</f>
        <v>1</v>
      </c>
      <c r="BW180" s="99">
        <f>IF(Model!BW110="",0,IF(ABS(Model!BW110-Scratch!BW110)&lt;1,1,0))</f>
        <v>1</v>
      </c>
      <c r="BX180" s="99">
        <f>IF(Model!BX110="",0,IF(ABS(Model!BX110-Scratch!BX110)&lt;1,1,0))</f>
        <v>1</v>
      </c>
      <c r="BY180" s="99">
        <f>IF(Model!BY110="",0,IF(ABS(Model!BY110-Scratch!BY110)&lt;1,1,0))</f>
        <v>1</v>
      </c>
      <c r="BZ180" s="99">
        <f>IF(Model!BZ110="",0,IF(ABS(Model!BZ110-Scratch!BZ110)&lt;1,1,0))</f>
        <v>1</v>
      </c>
      <c r="CA180" s="99">
        <f>IF(Model!CA110="",0,IF(ABS(Model!CA110-Scratch!CA110)&lt;1,1,0))</f>
        <v>1</v>
      </c>
      <c r="CB180" s="99">
        <f>IF(Model!CB110="",0,IF(ABS(Model!CB110-Scratch!CB110)&lt;1,1,0))</f>
        <v>1</v>
      </c>
      <c r="CC180" s="99">
        <f>IF(Model!CC110="",0,IF(ABS(Model!CC110-Scratch!CC110)&lt;1,1,0))</f>
        <v>1</v>
      </c>
      <c r="CD180" s="99">
        <f>IF(Model!CD110="",0,IF(ABS(Model!CD110-Scratch!CD110)&lt;1,1,0))</f>
        <v>1</v>
      </c>
      <c r="CE180" s="99">
        <f>IF(Model!CE110="",0,IF(ABS(Model!CE110-Scratch!CE110)&lt;1,1,0))</f>
        <v>1</v>
      </c>
      <c r="CF180" s="99">
        <f>IF(Model!CF110="",0,IF(ABS(Model!CF110-Scratch!CF110)&lt;1,1,0))</f>
        <v>1</v>
      </c>
      <c r="CG180" s="129" t="s">
        <v>591</v>
      </c>
      <c r="CH180" s="129" t="s">
        <v>591</v>
      </c>
      <c r="CI180" s="99">
        <f>IF(Model!CI110="",0,IF(ABS(Model!CI110-Scratch!CI110)&lt;1,1,0))</f>
        <v>1</v>
      </c>
      <c r="CJ180" s="99">
        <f>IF(Model!CJ110="",0,IF(ABS(Model!CJ110-Scratch!CJ110)&lt;1,1,0))</f>
        <v>1</v>
      </c>
      <c r="CK180" s="99">
        <f>IF(Model!CK110="",0,IF(ABS(Model!CK110-Scratch!CK110)&lt;1,1,0))</f>
        <v>1</v>
      </c>
      <c r="CL180" s="99">
        <f>IF(Model!CL110="",0,IF(ABS(Model!CL110-Scratch!CL110)&lt;1,1,0))</f>
        <v>1</v>
      </c>
      <c r="CM180" s="99">
        <f>IF(Model!CM110="",0,IF(ABS(Model!CM110-Scratch!CM110)&lt;1,1,0))</f>
        <v>1</v>
      </c>
      <c r="CN180" s="99">
        <f>IF(Model!CN110="",0,IF(ABS(Model!CN110-Scratch!CN110)&lt;1,1,0))</f>
        <v>1</v>
      </c>
      <c r="CO180" s="99">
        <f>IF(Model!CO110="",0,IF(ABS(Model!CO110-Scratch!CO110)&lt;1,1,0))</f>
        <v>1</v>
      </c>
      <c r="CP180" s="99">
        <f>IF(Model!CP110="",0,IF(ABS(Model!CP110-Scratch!CP110)&lt;1,1,0))</f>
        <v>1</v>
      </c>
      <c r="CQ180" s="99">
        <f>IF(Model!CQ110="",0,IF(ABS(Model!CQ110-Scratch!CQ110)&lt;1,1,0))</f>
        <v>1</v>
      </c>
      <c r="CR180" s="99">
        <f>IF(Model!CR110="",0,IF(ABS(Model!CR110-Scratch!CR110)&lt;1,1,0))</f>
        <v>1</v>
      </c>
      <c r="CS180" s="99">
        <f>IF(Model!CS110="",0,IF(ABS(Model!CS110-Scratch!CS110)&lt;1,1,0))</f>
        <v>1</v>
      </c>
      <c r="CT180" s="99">
        <f>IF(Model!CT110="",0,IF(ABS(Model!CT110-Scratch!CT110)&lt;1,1,0))</f>
        <v>1</v>
      </c>
      <c r="CU180" s="99">
        <f>IF(Model!CU110="",0,IF(ABS(Model!CU110-Scratch!CU110)&lt;1,1,0))</f>
        <v>1</v>
      </c>
      <c r="CV180" s="99">
        <f>IF(Model!CV110="",0,IF(ABS(Model!CV110-Scratch!CV110)&lt;1,1,0))</f>
        <v>1</v>
      </c>
      <c r="CW180" s="99">
        <f>IF(Model!CW110="",0,IF(ABS(Model!CW110-Scratch!CW110)&lt;1,1,0))</f>
        <v>1</v>
      </c>
      <c r="CX180" s="99">
        <f>IF(Model!CX110="",0,IF(ABS(Model!CX110-Scratch!CX110)&lt;1,1,0))</f>
        <v>1</v>
      </c>
      <c r="CY180" s="99">
        <f>IF(Model!CY110="",0,IF(ABS(Model!CY110-Scratch!CY110)&lt;1,1,0))</f>
        <v>1</v>
      </c>
      <c r="CZ180" s="99">
        <f>IF(Model!CZ110="",0,IF(ABS(Model!CZ110-Scratch!CZ110)&lt;1,1,0))</f>
        <v>1</v>
      </c>
      <c r="DA180" s="99">
        <f>IF(Model!DA110="",0,IF(ABS(Model!DA110-Scratch!DA110)&lt;1,1,0))</f>
        <v>1</v>
      </c>
      <c r="DB180" s="99">
        <f>IF(Model!DB110="",0,IF(ABS(Model!DB110-Scratch!DB110)&lt;1,1,0))</f>
        <v>1</v>
      </c>
      <c r="DC180" s="99">
        <f>IF(Model!DC110="",0,IF(ABS(Model!DC110-Scratch!DC110)&lt;1,1,0))</f>
        <v>1</v>
      </c>
      <c r="DD180" s="99">
        <f>IF(Model!DD110="",0,IF(ABS(Model!DD110-Scratch!DD110)&lt;1,1,0))</f>
        <v>1</v>
      </c>
      <c r="DE180" s="99">
        <f>IF(Model!DE110="",0,IF(ABS(Model!DE110-Scratch!DE110)&lt;1,1,0))</f>
        <v>1</v>
      </c>
      <c r="DF180" s="99">
        <f>IF(Model!DF110="",0,IF(ABS(Model!DF110-Scratch!DF110)&lt;1,1,0))</f>
        <v>1</v>
      </c>
      <c r="DG180" s="99">
        <f>IF(Model!DG110="",0,IF(ABS(Model!DG110-Scratch!DG110)&lt;1,1,0))</f>
        <v>1</v>
      </c>
      <c r="DH180" s="129" t="s">
        <v>591</v>
      </c>
      <c r="DI180" s="129" t="s">
        <v>591</v>
      </c>
      <c r="DJ180" s="99">
        <f>IF(Model!DJ110="",0,IF(ABS(Model!DJ110-Scratch!DJ110)&lt;1,1,0))</f>
        <v>1</v>
      </c>
      <c r="DK180" s="99">
        <f>IF(Model!DK110="",0,IF(ABS(Model!DK110-Scratch!DK110)&lt;1,1,0))</f>
        <v>1</v>
      </c>
      <c r="DL180" s="99">
        <f>IF(Model!DL110="",0,IF(ABS(Model!DL110-Scratch!DL110)&lt;1,1,0))</f>
        <v>1</v>
      </c>
      <c r="DM180" s="99">
        <f>IF(Model!DM110="",0,IF(ABS(Model!DM110-Scratch!DM110)&lt;1,1,0))</f>
        <v>1</v>
      </c>
      <c r="DN180" s="99">
        <f>IF(Model!DN110="",0,IF(ABS(Model!DN110-Scratch!DN110)&lt;1,1,0))</f>
        <v>1</v>
      </c>
      <c r="DO180" s="99">
        <f>IF(Model!DO110="",0,IF(ABS(Model!DO110-Scratch!DO110)&lt;1,1,0))</f>
        <v>1</v>
      </c>
      <c r="DP180" s="99">
        <f>IF(Model!DP110="",0,IF(ABS(Model!DP110-Scratch!DP110)&lt;1,1,0))</f>
        <v>1</v>
      </c>
      <c r="DQ180" s="99">
        <f>IF(Model!DQ110="",0,IF(ABS(Model!DQ110-Scratch!DQ110)&lt;1,1,0))</f>
        <v>1</v>
      </c>
      <c r="DR180" s="99">
        <f>IF(Model!DR110="",0,IF(ABS(Model!DR110-Scratch!DR110)&lt;1,1,0))</f>
        <v>1</v>
      </c>
      <c r="DS180" s="99">
        <f>IF(Model!DS110="",0,IF(ABS(Model!DS110-Scratch!DS110)&lt;1,1,0))</f>
        <v>1</v>
      </c>
      <c r="DT180" s="99">
        <f>IF(Model!DT110="",0,IF(ABS(Model!DT110-Scratch!DT110)&lt;1,1,0))</f>
        <v>1</v>
      </c>
      <c r="DU180" s="99">
        <f>IF(Model!DU110="",0,IF(ABS(Model!DU110-Scratch!DU110)&lt;1,1,0))</f>
        <v>1</v>
      </c>
      <c r="DV180" s="99">
        <f>IF(Model!DV110="",0,IF(ABS(Model!DV110-Scratch!DV110)&lt;1,1,0))</f>
        <v>1</v>
      </c>
      <c r="DW180" s="99">
        <f>IF(Model!DW110="",0,IF(ABS(Model!DW110-Scratch!DW110)&lt;1,1,0))</f>
        <v>1</v>
      </c>
      <c r="DX180" s="99">
        <f>IF(Model!DX110="",0,IF(ABS(Model!DX110-Scratch!DX110)&lt;1,1,0))</f>
        <v>1</v>
      </c>
      <c r="DY180" s="99">
        <f>IF(Model!DY110="",0,IF(ABS(Model!DY110-Scratch!DY110)&lt;1,1,0))</f>
        <v>1</v>
      </c>
      <c r="DZ180" s="99">
        <f>IF(Model!DZ110="",0,IF(ABS(Model!DZ110-Scratch!DZ110)&lt;1,1,0))</f>
        <v>1</v>
      </c>
      <c r="EA180" s="99">
        <f>IF(Model!EA110="",0,IF(ABS(Model!EA110-Scratch!EA110)&lt;1,1,0))</f>
        <v>1</v>
      </c>
      <c r="EB180" s="99">
        <f>IF(Model!EB110="",0,IF(ABS(Model!EB110-Scratch!EB110)&lt;1,1,0))</f>
        <v>1</v>
      </c>
      <c r="EC180" s="99">
        <f>IF(Model!EC110="",0,IF(ABS(Model!EC110-Scratch!EC110)&lt;1,1,0))</f>
        <v>1</v>
      </c>
      <c r="ED180" s="99">
        <f>IF(Model!ED110="",0,IF(ABS(Model!ED110-Scratch!ED110)&lt;1,1,0))</f>
        <v>1</v>
      </c>
      <c r="EE180" s="99">
        <f>IF(Model!EE110="",0,IF(ABS(Model!EE110-Scratch!EE110)&lt;1,1,0))</f>
        <v>1</v>
      </c>
      <c r="EF180" s="99">
        <f>IF(Model!EF110="",0,IF(ABS(Model!EF110-Scratch!EF110)&lt;1,1,0))</f>
        <v>1</v>
      </c>
      <c r="EG180" s="99">
        <f>IF(Model!EG110="",0,IF(ABS(Model!EG110-Scratch!EG110)&lt;1,1,0))</f>
        <v>1</v>
      </c>
      <c r="EH180" s="99">
        <f>IF(Model!EH110="",0,IF(ABS(Model!EH110-Scratch!EH110)&lt;1,1,0))</f>
        <v>1</v>
      </c>
      <c r="EI180" s="129" t="s">
        <v>591</v>
      </c>
      <c r="EJ180" s="129" t="s">
        <v>591</v>
      </c>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row>
    <row r="181" spans="2:165">
      <c r="B181" s="99">
        <f>IF(Model!B111="",0,IF(ABS(Model!B111-Scratch!B111)&lt;1,1,0))</f>
        <v>1</v>
      </c>
      <c r="C181" s="99">
        <f ca="1">IF(Model!C111="",0,IF(ABS(Model!C111-Scratch!C111)&lt;1,1,0))</f>
        <v>1</v>
      </c>
      <c r="D181" s="129" t="s">
        <v>591</v>
      </c>
      <c r="E181" s="99">
        <f>IF(Model!E111="",0,IF(ABS(Model!E111-Scratch!E111)&lt;1,1,0))</f>
        <v>1</v>
      </c>
      <c r="F181" s="99">
        <f>IF(Model!F111="",0,IF(ABS(Model!F111-Scratch!F111)&lt;1,1,0))</f>
        <v>1</v>
      </c>
      <c r="G181" s="99">
        <f>IF(Model!G111="",0,IF(ABS(Model!G111-Scratch!G111)&lt;1,1,0))</f>
        <v>1</v>
      </c>
      <c r="H181" s="99">
        <f>IF(Model!H111="",0,IF(ABS(Model!H111-Scratch!H111)&lt;1,1,0))</f>
        <v>1</v>
      </c>
      <c r="I181" s="99">
        <f>IF(Model!I111=Scratch!I111,1,0)</f>
        <v>1</v>
      </c>
      <c r="J181" s="129" t="s">
        <v>591</v>
      </c>
      <c r="K181" s="99">
        <f>IF(Model!K111="",0,IF(ABS(Model!K111-Scratch!K111)&lt;1,1,0))</f>
        <v>1</v>
      </c>
      <c r="L181" s="99">
        <f>IF(Model!L111=Scratch!L111,1,0)</f>
        <v>1</v>
      </c>
      <c r="M181" s="99">
        <f>IFERROR(IF(Model!M111=Scratch!M111,1,0),0)</f>
        <v>1</v>
      </c>
      <c r="N181" s="99">
        <f>IFERROR(IF(Model!N111=Scratch!N111,1,0),0)</f>
        <v>1</v>
      </c>
      <c r="O181" s="99">
        <f>IFERROR(IF(Model!O111=Scratch!O111,1,0),0)</f>
        <v>1</v>
      </c>
      <c r="P181" s="99">
        <f>IFERROR(IF(Model!P111=Scratch!P111,1,0),0)</f>
        <v>1</v>
      </c>
      <c r="Q181" s="129" t="s">
        <v>591</v>
      </c>
      <c r="R181" s="99">
        <f>IF(Model!R111="",0,IF(ABS(Model!R111-Scratch!R111)&lt;1,1,0))</f>
        <v>1</v>
      </c>
      <c r="S181" s="99">
        <f>IF(Model!S111="",0,IF(ABS(Model!S111-Scratch!S111)&lt;1,1,0))</f>
        <v>1</v>
      </c>
      <c r="T181" s="99">
        <f>IF(Model!T111="",0,IF(ABS(Model!T111-Scratch!T111)&lt;1,1,0))</f>
        <v>1</v>
      </c>
      <c r="U181" s="99">
        <f>IF(Model!U111="",0,IF(ABS(Model!U111-Scratch!U111)&lt;1,1,0))</f>
        <v>1</v>
      </c>
      <c r="V181" s="99">
        <f>IF(Model!V111="",0,IF(ABS(Model!V111-Scratch!V111)&lt;1,1,0))</f>
        <v>1</v>
      </c>
      <c r="W181" s="129" t="s">
        <v>591</v>
      </c>
      <c r="X181" s="99">
        <f>IF(Model!X111="",0,IF(ABS(Model!X111-Scratch!X111)&lt;1,1,0))</f>
        <v>1</v>
      </c>
      <c r="Y181" s="99">
        <f>IF(Model!Y111="",0,IF(ABS(Model!Y111-Scratch!Y111)&lt;1,1,0))</f>
        <v>1</v>
      </c>
      <c r="Z181" s="99">
        <f>IF(Model!Z111="",0,IF(ABS(Model!Z111-Scratch!Z111)&lt;1,1,0))</f>
        <v>1</v>
      </c>
      <c r="AA181" s="99">
        <f>IF(Model!AA111="",0,IF(ABS(Model!AA111-Scratch!AA111)&lt;1,1,0))</f>
        <v>1</v>
      </c>
      <c r="AB181" s="99">
        <f>IF(Model!AB111="",0,IF(ABS(Model!AB111-Scratch!AB111)&lt;1,1,0))</f>
        <v>1</v>
      </c>
      <c r="AC181" s="129" t="s">
        <v>591</v>
      </c>
      <c r="AD181" s="129" t="s">
        <v>591</v>
      </c>
      <c r="AE181" s="99">
        <f>IF(Model!AE111="",0,IF(ABS(Model!AE111-Scratch!AE111)&lt;1,1,0))</f>
        <v>1</v>
      </c>
      <c r="AF181" s="99">
        <f>IF(Model!AF111="",0,IF(ABS(Model!AF111-Scratch!AF111)&lt;1,1,0))</f>
        <v>1</v>
      </c>
      <c r="AG181" s="99">
        <f>IF(Model!AG111="",0,IF(ABS(Model!AG111-Scratch!AG111)&lt;1,1,0))</f>
        <v>1</v>
      </c>
      <c r="AH181" s="99">
        <f>IF(Model!AH111="",0,IF(ABS(Model!AH111-Scratch!AH111)&lt;1,1,0))</f>
        <v>1</v>
      </c>
      <c r="AI181" s="99">
        <f>IF(Model!AI111="",0,IF(ABS(Model!AI111-Scratch!AI111)&lt;1,1,0))</f>
        <v>1</v>
      </c>
      <c r="AJ181" s="99">
        <f>IF(Model!AJ111="",0,IF(ABS(Model!AJ111-Scratch!AJ111)&lt;1,1,0))</f>
        <v>1</v>
      </c>
      <c r="AK181" s="99">
        <f>IF(Model!AK111="",0,IF(ABS(Model!AK111-Scratch!AK111)&lt;1,1,0))</f>
        <v>1</v>
      </c>
      <c r="AL181" s="99">
        <f>IF(Model!AL111="",0,IF(ABS(Model!AL111-Scratch!AL111)&lt;1,1,0))</f>
        <v>1</v>
      </c>
      <c r="AM181" s="99">
        <f>IF(Model!AM111="",0,IF(ABS(Model!AM111-Scratch!AM111)&lt;1,1,0))</f>
        <v>1</v>
      </c>
      <c r="AN181" s="99">
        <f>IF(Model!AN111="",0,IF(ABS(Model!AN111-Scratch!AN111)&lt;1,1,0))</f>
        <v>1</v>
      </c>
      <c r="AO181" s="99">
        <f>IF(Model!AO111="",0,IF(ABS(Model!AO111-Scratch!AO111)&lt;1,1,0))</f>
        <v>1</v>
      </c>
      <c r="AP181" s="99">
        <f>IF(Model!AP111="",0,IF(ABS(Model!AP111-Scratch!AP111)&lt;1,1,0))</f>
        <v>1</v>
      </c>
      <c r="AQ181" s="99">
        <f>IF(Model!AQ111="",0,IF(ABS(Model!AQ111-Scratch!AQ111)&lt;1,1,0))</f>
        <v>1</v>
      </c>
      <c r="AR181" s="99">
        <f>IF(Model!AR111="",0,IF(ABS(Model!AR111-Scratch!AR111)&lt;1,1,0))</f>
        <v>1</v>
      </c>
      <c r="AS181" s="99">
        <f>IF(Model!AS111="",0,IF(ABS(Model!AS111-Scratch!AS111)&lt;1,1,0))</f>
        <v>1</v>
      </c>
      <c r="AT181" s="99">
        <f>IF(Model!AT111="",0,IF(ABS(Model!AT111-Scratch!AT111)&lt;1,1,0))</f>
        <v>1</v>
      </c>
      <c r="AU181" s="99">
        <f>IF(Model!AU111="",0,IF(ABS(Model!AU111-Scratch!AU111)&lt;1,1,0))</f>
        <v>1</v>
      </c>
      <c r="AV181" s="99">
        <f>IF(Model!AV111="",0,IF(ABS(Model!AV111-Scratch!AV111)&lt;1,1,0))</f>
        <v>1</v>
      </c>
      <c r="AW181" s="99">
        <f>IF(Model!AW111="",0,IF(ABS(Model!AW111-Scratch!AW111)&lt;1,1,0))</f>
        <v>1</v>
      </c>
      <c r="AX181" s="99">
        <f>IF(Model!AX111="",0,IF(ABS(Model!AX111-Scratch!AX111)&lt;1,1,0))</f>
        <v>1</v>
      </c>
      <c r="AY181" s="99">
        <f>IF(Model!AY111="",0,IF(ABS(Model!AY111-Scratch!AY111)&lt;1,1,0))</f>
        <v>1</v>
      </c>
      <c r="AZ181" s="99">
        <f>IF(Model!AZ111="",0,IF(ABS(Model!AZ111-Scratch!AZ111)&lt;1,1,0))</f>
        <v>1</v>
      </c>
      <c r="BA181" s="99">
        <f>IF(Model!BA111="",0,IF(ABS(Model!BA111-Scratch!BA111)&lt;1,1,0))</f>
        <v>1</v>
      </c>
      <c r="BB181" s="99">
        <f>IF(Model!BB111="",0,IF(ABS(Model!BB111-Scratch!BB111)&lt;1,1,0))</f>
        <v>1</v>
      </c>
      <c r="BC181" s="99">
        <f>IF(Model!BC111="",0,IF(ABS(Model!BC111-Scratch!BC111)&lt;1,1,0))</f>
        <v>1</v>
      </c>
      <c r="BD181" s="99">
        <f>IF(Model!BD111="",0,IF(ABS(Model!BD111-Scratch!BD111)&lt;1,1,0))</f>
        <v>0</v>
      </c>
      <c r="BE181" s="99">
        <f>IF(Model!BE111="",0,IF(ABS(Model!BE111-Scratch!BE111)&lt;1,1,0))</f>
        <v>1</v>
      </c>
      <c r="BF181" s="129" t="s">
        <v>591</v>
      </c>
      <c r="BG181" s="129" t="s">
        <v>591</v>
      </c>
      <c r="BH181" s="99">
        <f>IF(Model!BH111="",0,IF(ABS(Model!BH111-Scratch!BH111)&lt;1,1,0))</f>
        <v>1</v>
      </c>
      <c r="BI181" s="99">
        <f>IF(Model!BI111="",0,IF(ABS(Model!BI111-Scratch!BI111)&lt;1,1,0))</f>
        <v>1</v>
      </c>
      <c r="BJ181" s="99">
        <f>IF(Model!BJ111="",0,IF(ABS(Model!BJ111-Scratch!BJ111)&lt;1,1,0))</f>
        <v>1</v>
      </c>
      <c r="BK181" s="99">
        <f>IF(Model!BK111="",0,IF(ABS(Model!BK111-Scratch!BK111)&lt;1,1,0))</f>
        <v>1</v>
      </c>
      <c r="BL181" s="99">
        <f>IF(Model!BL111="",0,IF(ABS(Model!BL111-Scratch!BL111)&lt;1,1,0))</f>
        <v>1</v>
      </c>
      <c r="BM181" s="99">
        <f>IF(Model!BM111="",0,IF(ABS(Model!BM111-Scratch!BM111)&lt;1,1,0))</f>
        <v>1</v>
      </c>
      <c r="BN181" s="99">
        <f>IF(Model!BN111="",0,IF(ABS(Model!BN111-Scratch!BN111)&lt;1,1,0))</f>
        <v>1</v>
      </c>
      <c r="BO181" s="99">
        <f>IF(Model!BO111="",0,IF(ABS(Model!BO111-Scratch!BO111)&lt;1,1,0))</f>
        <v>1</v>
      </c>
      <c r="BP181" s="99">
        <f>IF(Model!BP111="",0,IF(ABS(Model!BP111-Scratch!BP111)&lt;1,1,0))</f>
        <v>1</v>
      </c>
      <c r="BQ181" s="99">
        <f>IF(Model!BQ111="",0,IF(ABS(Model!BQ111-Scratch!BQ111)&lt;1,1,0))</f>
        <v>1</v>
      </c>
      <c r="BR181" s="99">
        <f>IF(Model!BR111="",0,IF(ABS(Model!BR111-Scratch!BR111)&lt;1,1,0))</f>
        <v>1</v>
      </c>
      <c r="BS181" s="99">
        <f>IF(Model!BS111="",0,IF(ABS(Model!BS111-Scratch!BS111)&lt;1,1,0))</f>
        <v>1</v>
      </c>
      <c r="BT181" s="99">
        <f>IF(Model!BT111="",0,IF(ABS(Model!BT111-Scratch!BT111)&lt;1,1,0))</f>
        <v>1</v>
      </c>
      <c r="BU181" s="99">
        <f>IF(Model!BU111="",0,IF(ABS(Model!BU111-Scratch!BU111)&lt;1,1,0))</f>
        <v>1</v>
      </c>
      <c r="BV181" s="99">
        <f>IF(Model!BV111="",0,IF(ABS(Model!BV111-Scratch!BV111)&lt;1,1,0))</f>
        <v>1</v>
      </c>
      <c r="BW181" s="99">
        <f>IF(Model!BW111="",0,IF(ABS(Model!BW111-Scratch!BW111)&lt;1,1,0))</f>
        <v>1</v>
      </c>
      <c r="BX181" s="99">
        <f>IF(Model!BX111="",0,IF(ABS(Model!BX111-Scratch!BX111)&lt;1,1,0))</f>
        <v>1</v>
      </c>
      <c r="BY181" s="99">
        <f>IF(Model!BY111="",0,IF(ABS(Model!BY111-Scratch!BY111)&lt;1,1,0))</f>
        <v>1</v>
      </c>
      <c r="BZ181" s="99">
        <f>IF(Model!BZ111="",0,IF(ABS(Model!BZ111-Scratch!BZ111)&lt;1,1,0))</f>
        <v>1</v>
      </c>
      <c r="CA181" s="99">
        <f>IF(Model!CA111="",0,IF(ABS(Model!CA111-Scratch!CA111)&lt;1,1,0))</f>
        <v>1</v>
      </c>
      <c r="CB181" s="99">
        <f>IF(Model!CB111="",0,IF(ABS(Model!CB111-Scratch!CB111)&lt;1,1,0))</f>
        <v>1</v>
      </c>
      <c r="CC181" s="99">
        <f>IF(Model!CC111="",0,IF(ABS(Model!CC111-Scratch!CC111)&lt;1,1,0))</f>
        <v>1</v>
      </c>
      <c r="CD181" s="99">
        <f>IF(Model!CD111="",0,IF(ABS(Model!CD111-Scratch!CD111)&lt;1,1,0))</f>
        <v>1</v>
      </c>
      <c r="CE181" s="99">
        <f>IF(Model!CE111="",0,IF(ABS(Model!CE111-Scratch!CE111)&lt;1,1,0))</f>
        <v>1</v>
      </c>
      <c r="CF181" s="99">
        <f>IF(Model!CF111="",0,IF(ABS(Model!CF111-Scratch!CF111)&lt;1,1,0))</f>
        <v>1</v>
      </c>
      <c r="CG181" s="129" t="s">
        <v>591</v>
      </c>
      <c r="CH181" s="129" t="s">
        <v>591</v>
      </c>
      <c r="CI181" s="99">
        <f>IF(Model!CI111="",0,IF(ABS(Model!CI111-Scratch!CI111)&lt;1,1,0))</f>
        <v>1</v>
      </c>
      <c r="CJ181" s="99">
        <f>IF(Model!CJ111="",0,IF(ABS(Model!CJ111-Scratch!CJ111)&lt;1,1,0))</f>
        <v>1</v>
      </c>
      <c r="CK181" s="99">
        <f>IF(Model!CK111="",0,IF(ABS(Model!CK111-Scratch!CK111)&lt;1,1,0))</f>
        <v>1</v>
      </c>
      <c r="CL181" s="99">
        <f>IF(Model!CL111="",0,IF(ABS(Model!CL111-Scratch!CL111)&lt;1,1,0))</f>
        <v>1</v>
      </c>
      <c r="CM181" s="99">
        <f>IF(Model!CM111="",0,IF(ABS(Model!CM111-Scratch!CM111)&lt;1,1,0))</f>
        <v>1</v>
      </c>
      <c r="CN181" s="99">
        <f>IF(Model!CN111="",0,IF(ABS(Model!CN111-Scratch!CN111)&lt;1,1,0))</f>
        <v>1</v>
      </c>
      <c r="CO181" s="99">
        <f>IF(Model!CO111="",0,IF(ABS(Model!CO111-Scratch!CO111)&lt;1,1,0))</f>
        <v>1</v>
      </c>
      <c r="CP181" s="99">
        <f>IF(Model!CP111="",0,IF(ABS(Model!CP111-Scratch!CP111)&lt;1,1,0))</f>
        <v>1</v>
      </c>
      <c r="CQ181" s="99">
        <f>IF(Model!CQ111="",0,IF(ABS(Model!CQ111-Scratch!CQ111)&lt;1,1,0))</f>
        <v>1</v>
      </c>
      <c r="CR181" s="99">
        <f>IF(Model!CR111="",0,IF(ABS(Model!CR111-Scratch!CR111)&lt;1,1,0))</f>
        <v>1</v>
      </c>
      <c r="CS181" s="99">
        <f>IF(Model!CS111="",0,IF(ABS(Model!CS111-Scratch!CS111)&lt;1,1,0))</f>
        <v>1</v>
      </c>
      <c r="CT181" s="99">
        <f>IF(Model!CT111="",0,IF(ABS(Model!CT111-Scratch!CT111)&lt;1,1,0))</f>
        <v>1</v>
      </c>
      <c r="CU181" s="99">
        <f>IF(Model!CU111="",0,IF(ABS(Model!CU111-Scratch!CU111)&lt;1,1,0))</f>
        <v>1</v>
      </c>
      <c r="CV181" s="99">
        <f>IF(Model!CV111="",0,IF(ABS(Model!CV111-Scratch!CV111)&lt;1,1,0))</f>
        <v>1</v>
      </c>
      <c r="CW181" s="99">
        <f>IF(Model!CW111="",0,IF(ABS(Model!CW111-Scratch!CW111)&lt;1,1,0))</f>
        <v>1</v>
      </c>
      <c r="CX181" s="99">
        <f>IF(Model!CX111="",0,IF(ABS(Model!CX111-Scratch!CX111)&lt;1,1,0))</f>
        <v>1</v>
      </c>
      <c r="CY181" s="99">
        <f>IF(Model!CY111="",0,IF(ABS(Model!CY111-Scratch!CY111)&lt;1,1,0))</f>
        <v>1</v>
      </c>
      <c r="CZ181" s="99">
        <f>IF(Model!CZ111="",0,IF(ABS(Model!CZ111-Scratch!CZ111)&lt;1,1,0))</f>
        <v>1</v>
      </c>
      <c r="DA181" s="99">
        <f>IF(Model!DA111="",0,IF(ABS(Model!DA111-Scratch!DA111)&lt;1,1,0))</f>
        <v>1</v>
      </c>
      <c r="DB181" s="99">
        <f>IF(Model!DB111="",0,IF(ABS(Model!DB111-Scratch!DB111)&lt;1,1,0))</f>
        <v>1</v>
      </c>
      <c r="DC181" s="99">
        <f>IF(Model!DC111="",0,IF(ABS(Model!DC111-Scratch!DC111)&lt;1,1,0))</f>
        <v>1</v>
      </c>
      <c r="DD181" s="99">
        <f>IF(Model!DD111="",0,IF(ABS(Model!DD111-Scratch!DD111)&lt;1,1,0))</f>
        <v>1</v>
      </c>
      <c r="DE181" s="99">
        <f>IF(Model!DE111="",0,IF(ABS(Model!DE111-Scratch!DE111)&lt;1,1,0))</f>
        <v>1</v>
      </c>
      <c r="DF181" s="99">
        <f>IF(Model!DF111="",0,IF(ABS(Model!DF111-Scratch!DF111)&lt;1,1,0))</f>
        <v>1</v>
      </c>
      <c r="DG181" s="99">
        <f>IF(Model!DG111="",0,IF(ABS(Model!DG111-Scratch!DG111)&lt;1,1,0))</f>
        <v>1</v>
      </c>
      <c r="DH181" s="129" t="s">
        <v>591</v>
      </c>
      <c r="DI181" s="129" t="s">
        <v>591</v>
      </c>
      <c r="DJ181" s="99">
        <f>IF(Model!DJ111="",0,IF(ABS(Model!DJ111-Scratch!DJ111)&lt;1,1,0))</f>
        <v>1</v>
      </c>
      <c r="DK181" s="99">
        <f>IF(Model!DK111="",0,IF(ABS(Model!DK111-Scratch!DK111)&lt;1,1,0))</f>
        <v>1</v>
      </c>
      <c r="DL181" s="99">
        <f>IF(Model!DL111="",0,IF(ABS(Model!DL111-Scratch!DL111)&lt;1,1,0))</f>
        <v>1</v>
      </c>
      <c r="DM181" s="99">
        <f>IF(Model!DM111="",0,IF(ABS(Model!DM111-Scratch!DM111)&lt;1,1,0))</f>
        <v>1</v>
      </c>
      <c r="DN181" s="99">
        <f>IF(Model!DN111="",0,IF(ABS(Model!DN111-Scratch!DN111)&lt;1,1,0))</f>
        <v>1</v>
      </c>
      <c r="DO181" s="99">
        <f>IF(Model!DO111="",0,IF(ABS(Model!DO111-Scratch!DO111)&lt;1,1,0))</f>
        <v>1</v>
      </c>
      <c r="DP181" s="99">
        <f>IF(Model!DP111="",0,IF(ABS(Model!DP111-Scratch!DP111)&lt;1,1,0))</f>
        <v>1</v>
      </c>
      <c r="DQ181" s="99">
        <f>IF(Model!DQ111="",0,IF(ABS(Model!DQ111-Scratch!DQ111)&lt;1,1,0))</f>
        <v>1</v>
      </c>
      <c r="DR181" s="99">
        <f>IF(Model!DR111="",0,IF(ABS(Model!DR111-Scratch!DR111)&lt;1,1,0))</f>
        <v>1</v>
      </c>
      <c r="DS181" s="99">
        <f>IF(Model!DS111="",0,IF(ABS(Model!DS111-Scratch!DS111)&lt;1,1,0))</f>
        <v>1</v>
      </c>
      <c r="DT181" s="99">
        <f>IF(Model!DT111="",0,IF(ABS(Model!DT111-Scratch!DT111)&lt;1,1,0))</f>
        <v>1</v>
      </c>
      <c r="DU181" s="99">
        <f>IF(Model!DU111="",0,IF(ABS(Model!DU111-Scratch!DU111)&lt;1,1,0))</f>
        <v>1</v>
      </c>
      <c r="DV181" s="99">
        <f>IF(Model!DV111="",0,IF(ABS(Model!DV111-Scratch!DV111)&lt;1,1,0))</f>
        <v>1</v>
      </c>
      <c r="DW181" s="99">
        <f>IF(Model!DW111="",0,IF(ABS(Model!DW111-Scratch!DW111)&lt;1,1,0))</f>
        <v>1</v>
      </c>
      <c r="DX181" s="99">
        <f>IF(Model!DX111="",0,IF(ABS(Model!DX111-Scratch!DX111)&lt;1,1,0))</f>
        <v>1</v>
      </c>
      <c r="DY181" s="99">
        <f>IF(Model!DY111="",0,IF(ABS(Model!DY111-Scratch!DY111)&lt;1,1,0))</f>
        <v>1</v>
      </c>
      <c r="DZ181" s="99">
        <f>IF(Model!DZ111="",0,IF(ABS(Model!DZ111-Scratch!DZ111)&lt;1,1,0))</f>
        <v>1</v>
      </c>
      <c r="EA181" s="99">
        <f>IF(Model!EA111="",0,IF(ABS(Model!EA111-Scratch!EA111)&lt;1,1,0))</f>
        <v>1</v>
      </c>
      <c r="EB181" s="99">
        <f>IF(Model!EB111="",0,IF(ABS(Model!EB111-Scratch!EB111)&lt;1,1,0))</f>
        <v>1</v>
      </c>
      <c r="EC181" s="99">
        <f>IF(Model!EC111="",0,IF(ABS(Model!EC111-Scratch!EC111)&lt;1,1,0))</f>
        <v>1</v>
      </c>
      <c r="ED181" s="99">
        <f>IF(Model!ED111="",0,IF(ABS(Model!ED111-Scratch!ED111)&lt;1,1,0))</f>
        <v>1</v>
      </c>
      <c r="EE181" s="99">
        <f>IF(Model!EE111="",0,IF(ABS(Model!EE111-Scratch!EE111)&lt;1,1,0))</f>
        <v>1</v>
      </c>
      <c r="EF181" s="99">
        <f>IF(Model!EF111="",0,IF(ABS(Model!EF111-Scratch!EF111)&lt;1,1,0))</f>
        <v>1</v>
      </c>
      <c r="EG181" s="99">
        <f>IF(Model!EG111="",0,IF(ABS(Model!EG111-Scratch!EG111)&lt;1,1,0))</f>
        <v>1</v>
      </c>
      <c r="EH181" s="99">
        <f>IF(Model!EH111="",0,IF(ABS(Model!EH111-Scratch!EH111)&lt;1,1,0))</f>
        <v>1</v>
      </c>
      <c r="EI181" s="129" t="s">
        <v>591</v>
      </c>
      <c r="EJ181" s="129" t="s">
        <v>591</v>
      </c>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row>
    <row r="182" spans="2:165">
      <c r="B182" s="99">
        <f>IF(Model!B112="",0,IF(ABS(Model!B112-Scratch!B112)&lt;1,1,0))</f>
        <v>1</v>
      </c>
      <c r="C182" s="99">
        <f ca="1">IF(Model!C112="",0,IF(ABS(Model!C112-Scratch!C112)&lt;1,1,0))</f>
        <v>1</v>
      </c>
      <c r="D182" s="129" t="s">
        <v>591</v>
      </c>
      <c r="E182" s="99">
        <f>IF(Model!E112="",0,IF(ABS(Model!E112-Scratch!E112)&lt;1,1,0))</f>
        <v>1</v>
      </c>
      <c r="F182" s="99">
        <f>IF(Model!F112="",0,IF(ABS(Model!F112-Scratch!F112)&lt;1,1,0))</f>
        <v>1</v>
      </c>
      <c r="G182" s="99">
        <f>IF(Model!G112="",0,IF(ABS(Model!G112-Scratch!G112)&lt;1,1,0))</f>
        <v>1</v>
      </c>
      <c r="H182" s="99">
        <f>IF(Model!H112="",0,IF(ABS(Model!H112-Scratch!H112)&lt;1,1,0))</f>
        <v>1</v>
      </c>
      <c r="I182" s="99">
        <f>IF(Model!I112=Scratch!I112,1,0)</f>
        <v>1</v>
      </c>
      <c r="J182" s="129" t="s">
        <v>591</v>
      </c>
      <c r="K182" s="99">
        <f>IF(Model!K112="",0,IF(ABS(Model!K112-Scratch!K112)&lt;1,1,0))</f>
        <v>1</v>
      </c>
      <c r="L182" s="99">
        <f>IF(Model!L112=Scratch!L112,1,0)</f>
        <v>1</v>
      </c>
      <c r="M182" s="99">
        <f>IFERROR(IF(Model!M112=Scratch!M112,1,0),0)</f>
        <v>1</v>
      </c>
      <c r="N182" s="99">
        <f>IFERROR(IF(Model!N112=Scratch!N112,1,0),0)</f>
        <v>1</v>
      </c>
      <c r="O182" s="99">
        <f>IFERROR(IF(Model!O112=Scratch!O112,1,0),0)</f>
        <v>1</v>
      </c>
      <c r="P182" s="99">
        <f>IFERROR(IF(Model!P112=Scratch!P112,1,0),0)</f>
        <v>1</v>
      </c>
      <c r="Q182" s="129" t="s">
        <v>591</v>
      </c>
      <c r="R182" s="99">
        <f>IF(Model!R112="",0,IF(ABS(Model!R112-Scratch!R112)&lt;1,1,0))</f>
        <v>1</v>
      </c>
      <c r="S182" s="99">
        <f>IF(Model!S112="",0,IF(ABS(Model!S112-Scratch!S112)&lt;1,1,0))</f>
        <v>1</v>
      </c>
      <c r="T182" s="99">
        <f>IF(Model!T112="",0,IF(ABS(Model!T112-Scratch!T112)&lt;1,1,0))</f>
        <v>1</v>
      </c>
      <c r="U182" s="99">
        <f>IF(Model!U112="",0,IF(ABS(Model!U112-Scratch!U112)&lt;1,1,0))</f>
        <v>1</v>
      </c>
      <c r="V182" s="99">
        <f>IF(Model!V112="",0,IF(ABS(Model!V112-Scratch!V112)&lt;1,1,0))</f>
        <v>1</v>
      </c>
      <c r="W182" s="129" t="s">
        <v>591</v>
      </c>
      <c r="X182" s="99">
        <f>IF(Model!X112="",0,IF(ABS(Model!X112-Scratch!X112)&lt;1,1,0))</f>
        <v>1</v>
      </c>
      <c r="Y182" s="99">
        <f>IF(Model!Y112="",0,IF(ABS(Model!Y112-Scratch!Y112)&lt;1,1,0))</f>
        <v>1</v>
      </c>
      <c r="Z182" s="99">
        <f>IF(Model!Z112="",0,IF(ABS(Model!Z112-Scratch!Z112)&lt;1,1,0))</f>
        <v>1</v>
      </c>
      <c r="AA182" s="99">
        <f>IF(Model!AA112="",0,IF(ABS(Model!AA112-Scratch!AA112)&lt;1,1,0))</f>
        <v>1</v>
      </c>
      <c r="AB182" s="99">
        <f>IF(Model!AB112="",0,IF(ABS(Model!AB112-Scratch!AB112)&lt;1,1,0))</f>
        <v>1</v>
      </c>
      <c r="AC182" s="129" t="s">
        <v>591</v>
      </c>
      <c r="AD182" s="129" t="s">
        <v>591</v>
      </c>
      <c r="AE182" s="99">
        <f>IF(Model!AE112="",0,IF(ABS(Model!AE112-Scratch!AE112)&lt;1,1,0))</f>
        <v>1</v>
      </c>
      <c r="AF182" s="99">
        <f>IF(Model!AF112="",0,IF(ABS(Model!AF112-Scratch!AF112)&lt;1,1,0))</f>
        <v>1</v>
      </c>
      <c r="AG182" s="99">
        <f>IF(Model!AG112="",0,IF(ABS(Model!AG112-Scratch!AG112)&lt;1,1,0))</f>
        <v>1</v>
      </c>
      <c r="AH182" s="99">
        <f>IF(Model!AH112="",0,IF(ABS(Model!AH112-Scratch!AH112)&lt;1,1,0))</f>
        <v>1</v>
      </c>
      <c r="AI182" s="99">
        <f>IF(Model!AI112="",0,IF(ABS(Model!AI112-Scratch!AI112)&lt;1,1,0))</f>
        <v>1</v>
      </c>
      <c r="AJ182" s="99">
        <f>IF(Model!AJ112="",0,IF(ABS(Model!AJ112-Scratch!AJ112)&lt;1,1,0))</f>
        <v>1</v>
      </c>
      <c r="AK182" s="99">
        <f>IF(Model!AK112="",0,IF(ABS(Model!AK112-Scratch!AK112)&lt;1,1,0))</f>
        <v>1</v>
      </c>
      <c r="AL182" s="99">
        <f>IF(Model!AL112="",0,IF(ABS(Model!AL112-Scratch!AL112)&lt;1,1,0))</f>
        <v>1</v>
      </c>
      <c r="AM182" s="99">
        <f>IF(Model!AM112="",0,IF(ABS(Model!AM112-Scratch!AM112)&lt;1,1,0))</f>
        <v>1</v>
      </c>
      <c r="AN182" s="99">
        <f>IF(Model!AN112="",0,IF(ABS(Model!AN112-Scratch!AN112)&lt;1,1,0))</f>
        <v>1</v>
      </c>
      <c r="AO182" s="99">
        <f>IF(Model!AO112="",0,IF(ABS(Model!AO112-Scratch!AO112)&lt;1,1,0))</f>
        <v>1</v>
      </c>
      <c r="AP182" s="99">
        <f>IF(Model!AP112="",0,IF(ABS(Model!AP112-Scratch!AP112)&lt;1,1,0))</f>
        <v>1</v>
      </c>
      <c r="AQ182" s="99">
        <f>IF(Model!AQ112="",0,IF(ABS(Model!AQ112-Scratch!AQ112)&lt;1,1,0))</f>
        <v>1</v>
      </c>
      <c r="AR182" s="99">
        <f>IF(Model!AR112="",0,IF(ABS(Model!AR112-Scratch!AR112)&lt;1,1,0))</f>
        <v>1</v>
      </c>
      <c r="AS182" s="99">
        <f>IF(Model!AS112="",0,IF(ABS(Model!AS112-Scratch!AS112)&lt;1,1,0))</f>
        <v>1</v>
      </c>
      <c r="AT182" s="99">
        <f>IF(Model!AT112="",0,IF(ABS(Model!AT112-Scratch!AT112)&lt;1,1,0))</f>
        <v>1</v>
      </c>
      <c r="AU182" s="99">
        <f>IF(Model!AU112="",0,IF(ABS(Model!AU112-Scratch!AU112)&lt;1,1,0))</f>
        <v>1</v>
      </c>
      <c r="AV182" s="99">
        <f>IF(Model!AV112="",0,IF(ABS(Model!AV112-Scratch!AV112)&lt;1,1,0))</f>
        <v>1</v>
      </c>
      <c r="AW182" s="99">
        <f>IF(Model!AW112="",0,IF(ABS(Model!AW112-Scratch!AW112)&lt;1,1,0))</f>
        <v>1</v>
      </c>
      <c r="AX182" s="99">
        <f>IF(Model!AX112="",0,IF(ABS(Model!AX112-Scratch!AX112)&lt;1,1,0))</f>
        <v>1</v>
      </c>
      <c r="AY182" s="99">
        <f>IF(Model!AY112="",0,IF(ABS(Model!AY112-Scratch!AY112)&lt;1,1,0))</f>
        <v>1</v>
      </c>
      <c r="AZ182" s="99">
        <f>IF(Model!AZ112="",0,IF(ABS(Model!AZ112-Scratch!AZ112)&lt;1,1,0))</f>
        <v>1</v>
      </c>
      <c r="BA182" s="99">
        <f>IF(Model!BA112="",0,IF(ABS(Model!BA112-Scratch!BA112)&lt;1,1,0))</f>
        <v>1</v>
      </c>
      <c r="BB182" s="99">
        <f>IF(Model!BB112="",0,IF(ABS(Model!BB112-Scratch!BB112)&lt;1,1,0))</f>
        <v>1</v>
      </c>
      <c r="BC182" s="99">
        <f>IF(Model!BC112="",0,IF(ABS(Model!BC112-Scratch!BC112)&lt;1,1,0))</f>
        <v>1</v>
      </c>
      <c r="BD182" s="99">
        <f>IF(Model!BD112="",0,IF(ABS(Model!BD112-Scratch!BD112)&lt;1,1,0))</f>
        <v>0</v>
      </c>
      <c r="BE182" s="99">
        <f>IF(Model!BE112="",0,IF(ABS(Model!BE112-Scratch!BE112)&lt;1,1,0))</f>
        <v>1</v>
      </c>
      <c r="BF182" s="129" t="s">
        <v>591</v>
      </c>
      <c r="BG182" s="129" t="s">
        <v>591</v>
      </c>
      <c r="BH182" s="99">
        <f>IF(Model!BH112="",0,IF(ABS(Model!BH112-Scratch!BH112)&lt;1,1,0))</f>
        <v>1</v>
      </c>
      <c r="BI182" s="99">
        <f>IF(Model!BI112="",0,IF(ABS(Model!BI112-Scratch!BI112)&lt;1,1,0))</f>
        <v>1</v>
      </c>
      <c r="BJ182" s="99">
        <f>IF(Model!BJ112="",0,IF(ABS(Model!BJ112-Scratch!BJ112)&lt;1,1,0))</f>
        <v>1</v>
      </c>
      <c r="BK182" s="99">
        <f>IF(Model!BK112="",0,IF(ABS(Model!BK112-Scratch!BK112)&lt;1,1,0))</f>
        <v>1</v>
      </c>
      <c r="BL182" s="99">
        <f>IF(Model!BL112="",0,IF(ABS(Model!BL112-Scratch!BL112)&lt;1,1,0))</f>
        <v>1</v>
      </c>
      <c r="BM182" s="99">
        <f>IF(Model!BM112="",0,IF(ABS(Model!BM112-Scratch!BM112)&lt;1,1,0))</f>
        <v>1</v>
      </c>
      <c r="BN182" s="99">
        <f>IF(Model!BN112="",0,IF(ABS(Model!BN112-Scratch!BN112)&lt;1,1,0))</f>
        <v>1</v>
      </c>
      <c r="BO182" s="99">
        <f>IF(Model!BO112="",0,IF(ABS(Model!BO112-Scratch!BO112)&lt;1,1,0))</f>
        <v>1</v>
      </c>
      <c r="BP182" s="99">
        <f>IF(Model!BP112="",0,IF(ABS(Model!BP112-Scratch!BP112)&lt;1,1,0))</f>
        <v>1</v>
      </c>
      <c r="BQ182" s="99">
        <f>IF(Model!BQ112="",0,IF(ABS(Model!BQ112-Scratch!BQ112)&lt;1,1,0))</f>
        <v>1</v>
      </c>
      <c r="BR182" s="99">
        <f>IF(Model!BR112="",0,IF(ABS(Model!BR112-Scratch!BR112)&lt;1,1,0))</f>
        <v>1</v>
      </c>
      <c r="BS182" s="99">
        <f>IF(Model!BS112="",0,IF(ABS(Model!BS112-Scratch!BS112)&lt;1,1,0))</f>
        <v>1</v>
      </c>
      <c r="BT182" s="99">
        <f>IF(Model!BT112="",0,IF(ABS(Model!BT112-Scratch!BT112)&lt;1,1,0))</f>
        <v>1</v>
      </c>
      <c r="BU182" s="99">
        <f>IF(Model!BU112="",0,IF(ABS(Model!BU112-Scratch!BU112)&lt;1,1,0))</f>
        <v>1</v>
      </c>
      <c r="BV182" s="99">
        <f>IF(Model!BV112="",0,IF(ABS(Model!BV112-Scratch!BV112)&lt;1,1,0))</f>
        <v>1</v>
      </c>
      <c r="BW182" s="99">
        <f>IF(Model!BW112="",0,IF(ABS(Model!BW112-Scratch!BW112)&lt;1,1,0))</f>
        <v>1</v>
      </c>
      <c r="BX182" s="99">
        <f>IF(Model!BX112="",0,IF(ABS(Model!BX112-Scratch!BX112)&lt;1,1,0))</f>
        <v>1</v>
      </c>
      <c r="BY182" s="99">
        <f>IF(Model!BY112="",0,IF(ABS(Model!BY112-Scratch!BY112)&lt;1,1,0))</f>
        <v>1</v>
      </c>
      <c r="BZ182" s="99">
        <f>IF(Model!BZ112="",0,IF(ABS(Model!BZ112-Scratch!BZ112)&lt;1,1,0))</f>
        <v>1</v>
      </c>
      <c r="CA182" s="99">
        <f>IF(Model!CA112="",0,IF(ABS(Model!CA112-Scratch!CA112)&lt;1,1,0))</f>
        <v>1</v>
      </c>
      <c r="CB182" s="99">
        <f>IF(Model!CB112="",0,IF(ABS(Model!CB112-Scratch!CB112)&lt;1,1,0))</f>
        <v>1</v>
      </c>
      <c r="CC182" s="99">
        <f>IF(Model!CC112="",0,IF(ABS(Model!CC112-Scratch!CC112)&lt;1,1,0))</f>
        <v>1</v>
      </c>
      <c r="CD182" s="99">
        <f>IF(Model!CD112="",0,IF(ABS(Model!CD112-Scratch!CD112)&lt;1,1,0))</f>
        <v>1</v>
      </c>
      <c r="CE182" s="99">
        <f>IF(Model!CE112="",0,IF(ABS(Model!CE112-Scratch!CE112)&lt;1,1,0))</f>
        <v>1</v>
      </c>
      <c r="CF182" s="99">
        <f>IF(Model!CF112="",0,IF(ABS(Model!CF112-Scratch!CF112)&lt;1,1,0))</f>
        <v>1</v>
      </c>
      <c r="CG182" s="129" t="s">
        <v>591</v>
      </c>
      <c r="CH182" s="129" t="s">
        <v>591</v>
      </c>
      <c r="CI182" s="99">
        <f>IF(Model!CI112="",0,IF(ABS(Model!CI112-Scratch!CI112)&lt;1,1,0))</f>
        <v>1</v>
      </c>
      <c r="CJ182" s="99">
        <f>IF(Model!CJ112="",0,IF(ABS(Model!CJ112-Scratch!CJ112)&lt;1,1,0))</f>
        <v>1</v>
      </c>
      <c r="CK182" s="99">
        <f>IF(Model!CK112="",0,IF(ABS(Model!CK112-Scratch!CK112)&lt;1,1,0))</f>
        <v>1</v>
      </c>
      <c r="CL182" s="99">
        <f>IF(Model!CL112="",0,IF(ABS(Model!CL112-Scratch!CL112)&lt;1,1,0))</f>
        <v>1</v>
      </c>
      <c r="CM182" s="99">
        <f>IF(Model!CM112="",0,IF(ABS(Model!CM112-Scratch!CM112)&lt;1,1,0))</f>
        <v>1</v>
      </c>
      <c r="CN182" s="99">
        <f>IF(Model!CN112="",0,IF(ABS(Model!CN112-Scratch!CN112)&lt;1,1,0))</f>
        <v>1</v>
      </c>
      <c r="CO182" s="99">
        <f>IF(Model!CO112="",0,IF(ABS(Model!CO112-Scratch!CO112)&lt;1,1,0))</f>
        <v>1</v>
      </c>
      <c r="CP182" s="99">
        <f>IF(Model!CP112="",0,IF(ABS(Model!CP112-Scratch!CP112)&lt;1,1,0))</f>
        <v>1</v>
      </c>
      <c r="CQ182" s="99">
        <f>IF(Model!CQ112="",0,IF(ABS(Model!CQ112-Scratch!CQ112)&lt;1,1,0))</f>
        <v>1</v>
      </c>
      <c r="CR182" s="99">
        <f>IF(Model!CR112="",0,IF(ABS(Model!CR112-Scratch!CR112)&lt;1,1,0))</f>
        <v>1</v>
      </c>
      <c r="CS182" s="99">
        <f>IF(Model!CS112="",0,IF(ABS(Model!CS112-Scratch!CS112)&lt;1,1,0))</f>
        <v>1</v>
      </c>
      <c r="CT182" s="99">
        <f>IF(Model!CT112="",0,IF(ABS(Model!CT112-Scratch!CT112)&lt;1,1,0))</f>
        <v>1</v>
      </c>
      <c r="CU182" s="99">
        <f>IF(Model!CU112="",0,IF(ABS(Model!CU112-Scratch!CU112)&lt;1,1,0))</f>
        <v>1</v>
      </c>
      <c r="CV182" s="99">
        <f>IF(Model!CV112="",0,IF(ABS(Model!CV112-Scratch!CV112)&lt;1,1,0))</f>
        <v>1</v>
      </c>
      <c r="CW182" s="99">
        <f>IF(Model!CW112="",0,IF(ABS(Model!CW112-Scratch!CW112)&lt;1,1,0))</f>
        <v>1</v>
      </c>
      <c r="CX182" s="99">
        <f>IF(Model!CX112="",0,IF(ABS(Model!CX112-Scratch!CX112)&lt;1,1,0))</f>
        <v>1</v>
      </c>
      <c r="CY182" s="99">
        <f>IF(Model!CY112="",0,IF(ABS(Model!CY112-Scratch!CY112)&lt;1,1,0))</f>
        <v>1</v>
      </c>
      <c r="CZ182" s="99">
        <f>IF(Model!CZ112="",0,IF(ABS(Model!CZ112-Scratch!CZ112)&lt;1,1,0))</f>
        <v>1</v>
      </c>
      <c r="DA182" s="99">
        <f>IF(Model!DA112="",0,IF(ABS(Model!DA112-Scratch!DA112)&lt;1,1,0))</f>
        <v>1</v>
      </c>
      <c r="DB182" s="99">
        <f>IF(Model!DB112="",0,IF(ABS(Model!DB112-Scratch!DB112)&lt;1,1,0))</f>
        <v>1</v>
      </c>
      <c r="DC182" s="99">
        <f>IF(Model!DC112="",0,IF(ABS(Model!DC112-Scratch!DC112)&lt;1,1,0))</f>
        <v>1</v>
      </c>
      <c r="DD182" s="99">
        <f>IF(Model!DD112="",0,IF(ABS(Model!DD112-Scratch!DD112)&lt;1,1,0))</f>
        <v>1</v>
      </c>
      <c r="DE182" s="99">
        <f>IF(Model!DE112="",0,IF(ABS(Model!DE112-Scratch!DE112)&lt;1,1,0))</f>
        <v>1</v>
      </c>
      <c r="DF182" s="99">
        <f>IF(Model!DF112="",0,IF(ABS(Model!DF112-Scratch!DF112)&lt;1,1,0))</f>
        <v>1</v>
      </c>
      <c r="DG182" s="99">
        <f>IF(Model!DG112="",0,IF(ABS(Model!DG112-Scratch!DG112)&lt;1,1,0))</f>
        <v>1</v>
      </c>
      <c r="DH182" s="129" t="s">
        <v>591</v>
      </c>
      <c r="DI182" s="129" t="s">
        <v>591</v>
      </c>
      <c r="DJ182" s="99">
        <f>IF(Model!DJ112="",0,IF(ABS(Model!DJ112-Scratch!DJ112)&lt;1,1,0))</f>
        <v>1</v>
      </c>
      <c r="DK182" s="99">
        <f>IF(Model!DK112="",0,IF(ABS(Model!DK112-Scratch!DK112)&lt;1,1,0))</f>
        <v>1</v>
      </c>
      <c r="DL182" s="99">
        <f>IF(Model!DL112="",0,IF(ABS(Model!DL112-Scratch!DL112)&lt;1,1,0))</f>
        <v>1</v>
      </c>
      <c r="DM182" s="99">
        <f>IF(Model!DM112="",0,IF(ABS(Model!DM112-Scratch!DM112)&lt;1,1,0))</f>
        <v>1</v>
      </c>
      <c r="DN182" s="99">
        <f>IF(Model!DN112="",0,IF(ABS(Model!DN112-Scratch!DN112)&lt;1,1,0))</f>
        <v>1</v>
      </c>
      <c r="DO182" s="99">
        <f>IF(Model!DO112="",0,IF(ABS(Model!DO112-Scratch!DO112)&lt;1,1,0))</f>
        <v>1</v>
      </c>
      <c r="DP182" s="99">
        <f>IF(Model!DP112="",0,IF(ABS(Model!DP112-Scratch!DP112)&lt;1,1,0))</f>
        <v>1</v>
      </c>
      <c r="DQ182" s="99">
        <f>IF(Model!DQ112="",0,IF(ABS(Model!DQ112-Scratch!DQ112)&lt;1,1,0))</f>
        <v>1</v>
      </c>
      <c r="DR182" s="99">
        <f>IF(Model!DR112="",0,IF(ABS(Model!DR112-Scratch!DR112)&lt;1,1,0))</f>
        <v>1</v>
      </c>
      <c r="DS182" s="99">
        <f>IF(Model!DS112="",0,IF(ABS(Model!DS112-Scratch!DS112)&lt;1,1,0))</f>
        <v>1</v>
      </c>
      <c r="DT182" s="99">
        <f>IF(Model!DT112="",0,IF(ABS(Model!DT112-Scratch!DT112)&lt;1,1,0))</f>
        <v>1</v>
      </c>
      <c r="DU182" s="99">
        <f>IF(Model!DU112="",0,IF(ABS(Model!DU112-Scratch!DU112)&lt;1,1,0))</f>
        <v>1</v>
      </c>
      <c r="DV182" s="99">
        <f>IF(Model!DV112="",0,IF(ABS(Model!DV112-Scratch!DV112)&lt;1,1,0))</f>
        <v>1</v>
      </c>
      <c r="DW182" s="99">
        <f>IF(Model!DW112="",0,IF(ABS(Model!DW112-Scratch!DW112)&lt;1,1,0))</f>
        <v>1</v>
      </c>
      <c r="DX182" s="99">
        <f>IF(Model!DX112="",0,IF(ABS(Model!DX112-Scratch!DX112)&lt;1,1,0))</f>
        <v>1</v>
      </c>
      <c r="DY182" s="99">
        <f>IF(Model!DY112="",0,IF(ABS(Model!DY112-Scratch!DY112)&lt;1,1,0))</f>
        <v>1</v>
      </c>
      <c r="DZ182" s="99">
        <f>IF(Model!DZ112="",0,IF(ABS(Model!DZ112-Scratch!DZ112)&lt;1,1,0))</f>
        <v>1</v>
      </c>
      <c r="EA182" s="99">
        <f>IF(Model!EA112="",0,IF(ABS(Model!EA112-Scratch!EA112)&lt;1,1,0))</f>
        <v>1</v>
      </c>
      <c r="EB182" s="99">
        <f>IF(Model!EB112="",0,IF(ABS(Model!EB112-Scratch!EB112)&lt;1,1,0))</f>
        <v>1</v>
      </c>
      <c r="EC182" s="99">
        <f>IF(Model!EC112="",0,IF(ABS(Model!EC112-Scratch!EC112)&lt;1,1,0))</f>
        <v>1</v>
      </c>
      <c r="ED182" s="99">
        <f>IF(Model!ED112="",0,IF(ABS(Model!ED112-Scratch!ED112)&lt;1,1,0))</f>
        <v>1</v>
      </c>
      <c r="EE182" s="99">
        <f>IF(Model!EE112="",0,IF(ABS(Model!EE112-Scratch!EE112)&lt;1,1,0))</f>
        <v>1</v>
      </c>
      <c r="EF182" s="99">
        <f>IF(Model!EF112="",0,IF(ABS(Model!EF112-Scratch!EF112)&lt;1,1,0))</f>
        <v>1</v>
      </c>
      <c r="EG182" s="99">
        <f>IF(Model!EG112="",0,IF(ABS(Model!EG112-Scratch!EG112)&lt;1,1,0))</f>
        <v>1</v>
      </c>
      <c r="EH182" s="99">
        <f>IF(Model!EH112="",0,IF(ABS(Model!EH112-Scratch!EH112)&lt;1,1,0))</f>
        <v>1</v>
      </c>
      <c r="EI182" s="129" t="s">
        <v>591</v>
      </c>
      <c r="EJ182" s="129" t="s">
        <v>591</v>
      </c>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row>
    <row r="183" spans="2:165">
      <c r="B183" s="99">
        <f>IF(Model!B113="",0,IF(ABS(Model!B113-Scratch!B113)&lt;1,1,0))</f>
        <v>1</v>
      </c>
      <c r="C183" s="99">
        <f ca="1">IF(Model!C113="",0,IF(ABS(Model!C113-Scratch!C113)&lt;1,1,0))</f>
        <v>1</v>
      </c>
      <c r="D183" s="129" t="s">
        <v>591</v>
      </c>
      <c r="E183" s="99">
        <f>IF(Model!E113="",0,IF(ABS(Model!E113-Scratch!E113)&lt;1,1,0))</f>
        <v>1</v>
      </c>
      <c r="F183" s="99">
        <f>IF(Model!F113="",0,IF(ABS(Model!F113-Scratch!F113)&lt;1,1,0))</f>
        <v>1</v>
      </c>
      <c r="G183" s="99">
        <f>IF(Model!G113="",0,IF(ABS(Model!G113-Scratch!G113)&lt;1,1,0))</f>
        <v>1</v>
      </c>
      <c r="H183" s="99">
        <f>IF(Model!H113="",0,IF(ABS(Model!H113-Scratch!H113)&lt;1,1,0))</f>
        <v>1</v>
      </c>
      <c r="I183" s="99">
        <f>IF(Model!I113=Scratch!I113,1,0)</f>
        <v>1</v>
      </c>
      <c r="J183" s="129" t="s">
        <v>591</v>
      </c>
      <c r="K183" s="99">
        <f>IF(Model!K113="",0,IF(ABS(Model!K113-Scratch!K113)&lt;1,1,0))</f>
        <v>1</v>
      </c>
      <c r="L183" s="99">
        <f>IF(Model!L113=Scratch!L113,1,0)</f>
        <v>1</v>
      </c>
      <c r="M183" s="99">
        <f>IFERROR(IF(Model!M113=Scratch!M113,1,0),0)</f>
        <v>1</v>
      </c>
      <c r="N183" s="99">
        <f>IFERROR(IF(Model!N113=Scratch!N113,1,0),0)</f>
        <v>1</v>
      </c>
      <c r="O183" s="99">
        <f>IFERROR(IF(Model!O113=Scratch!O113,1,0),0)</f>
        <v>1</v>
      </c>
      <c r="P183" s="99">
        <f>IFERROR(IF(Model!P113=Scratch!P113,1,0),0)</f>
        <v>1</v>
      </c>
      <c r="Q183" s="129" t="s">
        <v>591</v>
      </c>
      <c r="R183" s="99">
        <f>IF(Model!R113="",0,IF(ABS(Model!R113-Scratch!R113)&lt;1,1,0))</f>
        <v>1</v>
      </c>
      <c r="S183" s="99">
        <f>IF(Model!S113="",0,IF(ABS(Model!S113-Scratch!S113)&lt;1,1,0))</f>
        <v>1</v>
      </c>
      <c r="T183" s="99">
        <f>IF(Model!T113="",0,IF(ABS(Model!T113-Scratch!T113)&lt;1,1,0))</f>
        <v>1</v>
      </c>
      <c r="U183" s="99">
        <f>IF(Model!U113="",0,IF(ABS(Model!U113-Scratch!U113)&lt;1,1,0))</f>
        <v>1</v>
      </c>
      <c r="V183" s="99">
        <f>IF(Model!V113="",0,IF(ABS(Model!V113-Scratch!V113)&lt;1,1,0))</f>
        <v>1</v>
      </c>
      <c r="W183" s="129" t="s">
        <v>591</v>
      </c>
      <c r="X183" s="99">
        <f>IF(Model!X113="",0,IF(ABS(Model!X113-Scratch!X113)&lt;1,1,0))</f>
        <v>1</v>
      </c>
      <c r="Y183" s="99">
        <f>IF(Model!Y113="",0,IF(ABS(Model!Y113-Scratch!Y113)&lt;1,1,0))</f>
        <v>1</v>
      </c>
      <c r="Z183" s="99">
        <f>IF(Model!Z113="",0,IF(ABS(Model!Z113-Scratch!Z113)&lt;1,1,0))</f>
        <v>1</v>
      </c>
      <c r="AA183" s="99">
        <f>IF(Model!AA113="",0,IF(ABS(Model!AA113-Scratch!AA113)&lt;1,1,0))</f>
        <v>1</v>
      </c>
      <c r="AB183" s="99">
        <f>IF(Model!AB113="",0,IF(ABS(Model!AB113-Scratch!AB113)&lt;1,1,0))</f>
        <v>1</v>
      </c>
      <c r="AC183" s="129" t="s">
        <v>591</v>
      </c>
      <c r="AD183" s="129" t="s">
        <v>591</v>
      </c>
      <c r="AE183" s="99">
        <f>IF(Model!AE113="",0,IF(ABS(Model!AE113-Scratch!AE113)&lt;1,1,0))</f>
        <v>1</v>
      </c>
      <c r="AF183" s="99">
        <f>IF(Model!AF113="",0,IF(ABS(Model!AF113-Scratch!AF113)&lt;1,1,0))</f>
        <v>1</v>
      </c>
      <c r="AG183" s="99">
        <f>IF(Model!AG113="",0,IF(ABS(Model!AG113-Scratch!AG113)&lt;1,1,0))</f>
        <v>1</v>
      </c>
      <c r="AH183" s="99">
        <f>IF(Model!AH113="",0,IF(ABS(Model!AH113-Scratch!AH113)&lt;1,1,0))</f>
        <v>1</v>
      </c>
      <c r="AI183" s="99">
        <f>IF(Model!AI113="",0,IF(ABS(Model!AI113-Scratch!AI113)&lt;1,1,0))</f>
        <v>1</v>
      </c>
      <c r="AJ183" s="99">
        <f>IF(Model!AJ113="",0,IF(ABS(Model!AJ113-Scratch!AJ113)&lt;1,1,0))</f>
        <v>1</v>
      </c>
      <c r="AK183" s="99">
        <f>IF(Model!AK113="",0,IF(ABS(Model!AK113-Scratch!AK113)&lt;1,1,0))</f>
        <v>1</v>
      </c>
      <c r="AL183" s="99">
        <f>IF(Model!AL113="",0,IF(ABS(Model!AL113-Scratch!AL113)&lt;1,1,0))</f>
        <v>1</v>
      </c>
      <c r="AM183" s="99">
        <f>IF(Model!AM113="",0,IF(ABS(Model!AM113-Scratch!AM113)&lt;1,1,0))</f>
        <v>1</v>
      </c>
      <c r="AN183" s="99">
        <f>IF(Model!AN113="",0,IF(ABS(Model!AN113-Scratch!AN113)&lt;1,1,0))</f>
        <v>1</v>
      </c>
      <c r="AO183" s="99">
        <f>IF(Model!AO113="",0,IF(ABS(Model!AO113-Scratch!AO113)&lt;1,1,0))</f>
        <v>1</v>
      </c>
      <c r="AP183" s="99">
        <f>IF(Model!AP113="",0,IF(ABS(Model!AP113-Scratch!AP113)&lt;1,1,0))</f>
        <v>1</v>
      </c>
      <c r="AQ183" s="99">
        <f>IF(Model!AQ113="",0,IF(ABS(Model!AQ113-Scratch!AQ113)&lt;1,1,0))</f>
        <v>1</v>
      </c>
      <c r="AR183" s="99">
        <f>IF(Model!AR113="",0,IF(ABS(Model!AR113-Scratch!AR113)&lt;1,1,0))</f>
        <v>1</v>
      </c>
      <c r="AS183" s="99">
        <f>IF(Model!AS113="",0,IF(ABS(Model!AS113-Scratch!AS113)&lt;1,1,0))</f>
        <v>1</v>
      </c>
      <c r="AT183" s="99">
        <f>IF(Model!AT113="",0,IF(ABS(Model!AT113-Scratch!AT113)&lt;1,1,0))</f>
        <v>1</v>
      </c>
      <c r="AU183" s="99">
        <f>IF(Model!AU113="",0,IF(ABS(Model!AU113-Scratch!AU113)&lt;1,1,0))</f>
        <v>1</v>
      </c>
      <c r="AV183" s="99">
        <f>IF(Model!AV113="",0,IF(ABS(Model!AV113-Scratch!AV113)&lt;1,1,0))</f>
        <v>1</v>
      </c>
      <c r="AW183" s="99">
        <f>IF(Model!AW113="",0,IF(ABS(Model!AW113-Scratch!AW113)&lt;1,1,0))</f>
        <v>1</v>
      </c>
      <c r="AX183" s="99">
        <f>IF(Model!AX113="",0,IF(ABS(Model!AX113-Scratch!AX113)&lt;1,1,0))</f>
        <v>1</v>
      </c>
      <c r="AY183" s="99">
        <f>IF(Model!AY113="",0,IF(ABS(Model!AY113-Scratch!AY113)&lt;1,1,0))</f>
        <v>1</v>
      </c>
      <c r="AZ183" s="99">
        <f>IF(Model!AZ113="",0,IF(ABS(Model!AZ113-Scratch!AZ113)&lt;1,1,0))</f>
        <v>1</v>
      </c>
      <c r="BA183" s="99">
        <f>IF(Model!BA113="",0,IF(ABS(Model!BA113-Scratch!BA113)&lt;1,1,0))</f>
        <v>1</v>
      </c>
      <c r="BB183" s="99">
        <f>IF(Model!BB113="",0,IF(ABS(Model!BB113-Scratch!BB113)&lt;1,1,0))</f>
        <v>1</v>
      </c>
      <c r="BC183" s="99">
        <f>IF(Model!BC113="",0,IF(ABS(Model!BC113-Scratch!BC113)&lt;1,1,0))</f>
        <v>1</v>
      </c>
      <c r="BD183" s="99">
        <f>IF(Model!BD113="",0,IF(ABS(Model!BD113-Scratch!BD113)&lt;1,1,0))</f>
        <v>0</v>
      </c>
      <c r="BE183" s="99">
        <f>IF(Model!BE113="",0,IF(ABS(Model!BE113-Scratch!BE113)&lt;1,1,0))</f>
        <v>1</v>
      </c>
      <c r="BF183" s="129" t="s">
        <v>591</v>
      </c>
      <c r="BG183" s="129" t="s">
        <v>591</v>
      </c>
      <c r="BH183" s="99">
        <f>IF(Model!BH113="",0,IF(ABS(Model!BH113-Scratch!BH113)&lt;1,1,0))</f>
        <v>1</v>
      </c>
      <c r="BI183" s="99">
        <f>IF(Model!BI113="",0,IF(ABS(Model!BI113-Scratch!BI113)&lt;1,1,0))</f>
        <v>1</v>
      </c>
      <c r="BJ183" s="99">
        <f>IF(Model!BJ113="",0,IF(ABS(Model!BJ113-Scratch!BJ113)&lt;1,1,0))</f>
        <v>1</v>
      </c>
      <c r="BK183" s="99">
        <f>IF(Model!BK113="",0,IF(ABS(Model!BK113-Scratch!BK113)&lt;1,1,0))</f>
        <v>1</v>
      </c>
      <c r="BL183" s="99">
        <f>IF(Model!BL113="",0,IF(ABS(Model!BL113-Scratch!BL113)&lt;1,1,0))</f>
        <v>1</v>
      </c>
      <c r="BM183" s="99">
        <f>IF(Model!BM113="",0,IF(ABS(Model!BM113-Scratch!BM113)&lt;1,1,0))</f>
        <v>1</v>
      </c>
      <c r="BN183" s="99">
        <f>IF(Model!BN113="",0,IF(ABS(Model!BN113-Scratch!BN113)&lt;1,1,0))</f>
        <v>1</v>
      </c>
      <c r="BO183" s="99">
        <f>IF(Model!BO113="",0,IF(ABS(Model!BO113-Scratch!BO113)&lt;1,1,0))</f>
        <v>1</v>
      </c>
      <c r="BP183" s="99">
        <f>IF(Model!BP113="",0,IF(ABS(Model!BP113-Scratch!BP113)&lt;1,1,0))</f>
        <v>1</v>
      </c>
      <c r="BQ183" s="99">
        <f>IF(Model!BQ113="",0,IF(ABS(Model!BQ113-Scratch!BQ113)&lt;1,1,0))</f>
        <v>1</v>
      </c>
      <c r="BR183" s="99">
        <f>IF(Model!BR113="",0,IF(ABS(Model!BR113-Scratch!BR113)&lt;1,1,0))</f>
        <v>1</v>
      </c>
      <c r="BS183" s="99">
        <f>IF(Model!BS113="",0,IF(ABS(Model!BS113-Scratch!BS113)&lt;1,1,0))</f>
        <v>1</v>
      </c>
      <c r="BT183" s="99">
        <f>IF(Model!BT113="",0,IF(ABS(Model!BT113-Scratch!BT113)&lt;1,1,0))</f>
        <v>1</v>
      </c>
      <c r="BU183" s="99">
        <f>IF(Model!BU113="",0,IF(ABS(Model!BU113-Scratch!BU113)&lt;1,1,0))</f>
        <v>1</v>
      </c>
      <c r="BV183" s="99">
        <f>IF(Model!BV113="",0,IF(ABS(Model!BV113-Scratch!BV113)&lt;1,1,0))</f>
        <v>1</v>
      </c>
      <c r="BW183" s="99">
        <f>IF(Model!BW113="",0,IF(ABS(Model!BW113-Scratch!BW113)&lt;1,1,0))</f>
        <v>1</v>
      </c>
      <c r="BX183" s="99">
        <f>IF(Model!BX113="",0,IF(ABS(Model!BX113-Scratch!BX113)&lt;1,1,0))</f>
        <v>1</v>
      </c>
      <c r="BY183" s="99">
        <f>IF(Model!BY113="",0,IF(ABS(Model!BY113-Scratch!BY113)&lt;1,1,0))</f>
        <v>1</v>
      </c>
      <c r="BZ183" s="99">
        <f>IF(Model!BZ113="",0,IF(ABS(Model!BZ113-Scratch!BZ113)&lt;1,1,0))</f>
        <v>1</v>
      </c>
      <c r="CA183" s="99">
        <f>IF(Model!CA113="",0,IF(ABS(Model!CA113-Scratch!CA113)&lt;1,1,0))</f>
        <v>1</v>
      </c>
      <c r="CB183" s="99">
        <f>IF(Model!CB113="",0,IF(ABS(Model!CB113-Scratch!CB113)&lt;1,1,0))</f>
        <v>1</v>
      </c>
      <c r="CC183" s="99">
        <f>IF(Model!CC113="",0,IF(ABS(Model!CC113-Scratch!CC113)&lt;1,1,0))</f>
        <v>1</v>
      </c>
      <c r="CD183" s="99">
        <f>IF(Model!CD113="",0,IF(ABS(Model!CD113-Scratch!CD113)&lt;1,1,0))</f>
        <v>1</v>
      </c>
      <c r="CE183" s="99">
        <f>IF(Model!CE113="",0,IF(ABS(Model!CE113-Scratch!CE113)&lt;1,1,0))</f>
        <v>1</v>
      </c>
      <c r="CF183" s="99">
        <f>IF(Model!CF113="",0,IF(ABS(Model!CF113-Scratch!CF113)&lt;1,1,0))</f>
        <v>1</v>
      </c>
      <c r="CG183" s="129" t="s">
        <v>591</v>
      </c>
      <c r="CH183" s="129" t="s">
        <v>591</v>
      </c>
      <c r="CI183" s="99">
        <f>IF(Model!CI113="",0,IF(ABS(Model!CI113-Scratch!CI113)&lt;1,1,0))</f>
        <v>1</v>
      </c>
      <c r="CJ183" s="99">
        <f>IF(Model!CJ113="",0,IF(ABS(Model!CJ113-Scratch!CJ113)&lt;1,1,0))</f>
        <v>1</v>
      </c>
      <c r="CK183" s="99">
        <f>IF(Model!CK113="",0,IF(ABS(Model!CK113-Scratch!CK113)&lt;1,1,0))</f>
        <v>1</v>
      </c>
      <c r="CL183" s="99">
        <f>IF(Model!CL113="",0,IF(ABS(Model!CL113-Scratch!CL113)&lt;1,1,0))</f>
        <v>1</v>
      </c>
      <c r="CM183" s="99">
        <f>IF(Model!CM113="",0,IF(ABS(Model!CM113-Scratch!CM113)&lt;1,1,0))</f>
        <v>1</v>
      </c>
      <c r="CN183" s="99">
        <f>IF(Model!CN113="",0,IF(ABS(Model!CN113-Scratch!CN113)&lt;1,1,0))</f>
        <v>1</v>
      </c>
      <c r="CO183" s="99">
        <f>IF(Model!CO113="",0,IF(ABS(Model!CO113-Scratch!CO113)&lt;1,1,0))</f>
        <v>1</v>
      </c>
      <c r="CP183" s="99">
        <f>IF(Model!CP113="",0,IF(ABS(Model!CP113-Scratch!CP113)&lt;1,1,0))</f>
        <v>1</v>
      </c>
      <c r="CQ183" s="99">
        <f>IF(Model!CQ113="",0,IF(ABS(Model!CQ113-Scratch!CQ113)&lt;1,1,0))</f>
        <v>1</v>
      </c>
      <c r="CR183" s="99">
        <f>IF(Model!CR113="",0,IF(ABS(Model!CR113-Scratch!CR113)&lt;1,1,0))</f>
        <v>1</v>
      </c>
      <c r="CS183" s="99">
        <f>IF(Model!CS113="",0,IF(ABS(Model!CS113-Scratch!CS113)&lt;1,1,0))</f>
        <v>1</v>
      </c>
      <c r="CT183" s="99">
        <f>IF(Model!CT113="",0,IF(ABS(Model!CT113-Scratch!CT113)&lt;1,1,0))</f>
        <v>1</v>
      </c>
      <c r="CU183" s="99">
        <f>IF(Model!CU113="",0,IF(ABS(Model!CU113-Scratch!CU113)&lt;1,1,0))</f>
        <v>1</v>
      </c>
      <c r="CV183" s="99">
        <f>IF(Model!CV113="",0,IF(ABS(Model!CV113-Scratch!CV113)&lt;1,1,0))</f>
        <v>1</v>
      </c>
      <c r="CW183" s="99">
        <f>IF(Model!CW113="",0,IF(ABS(Model!CW113-Scratch!CW113)&lt;1,1,0))</f>
        <v>1</v>
      </c>
      <c r="CX183" s="99">
        <f>IF(Model!CX113="",0,IF(ABS(Model!CX113-Scratch!CX113)&lt;1,1,0))</f>
        <v>1</v>
      </c>
      <c r="CY183" s="99">
        <f>IF(Model!CY113="",0,IF(ABS(Model!CY113-Scratch!CY113)&lt;1,1,0))</f>
        <v>1</v>
      </c>
      <c r="CZ183" s="99">
        <f>IF(Model!CZ113="",0,IF(ABS(Model!CZ113-Scratch!CZ113)&lt;1,1,0))</f>
        <v>1</v>
      </c>
      <c r="DA183" s="99">
        <f>IF(Model!DA113="",0,IF(ABS(Model!DA113-Scratch!DA113)&lt;1,1,0))</f>
        <v>1</v>
      </c>
      <c r="DB183" s="99">
        <f>IF(Model!DB113="",0,IF(ABS(Model!DB113-Scratch!DB113)&lt;1,1,0))</f>
        <v>1</v>
      </c>
      <c r="DC183" s="99">
        <f>IF(Model!DC113="",0,IF(ABS(Model!DC113-Scratch!DC113)&lt;1,1,0))</f>
        <v>1</v>
      </c>
      <c r="DD183" s="99">
        <f>IF(Model!DD113="",0,IF(ABS(Model!DD113-Scratch!DD113)&lt;1,1,0))</f>
        <v>1</v>
      </c>
      <c r="DE183" s="99">
        <f>IF(Model!DE113="",0,IF(ABS(Model!DE113-Scratch!DE113)&lt;1,1,0))</f>
        <v>1</v>
      </c>
      <c r="DF183" s="99">
        <f>IF(Model!DF113="",0,IF(ABS(Model!DF113-Scratch!DF113)&lt;1,1,0))</f>
        <v>1</v>
      </c>
      <c r="DG183" s="99">
        <f>IF(Model!DG113="",0,IF(ABS(Model!DG113-Scratch!DG113)&lt;1,1,0))</f>
        <v>1</v>
      </c>
      <c r="DH183" s="129" t="s">
        <v>591</v>
      </c>
      <c r="DI183" s="129" t="s">
        <v>591</v>
      </c>
      <c r="DJ183" s="99">
        <f>IF(Model!DJ113="",0,IF(ABS(Model!DJ113-Scratch!DJ113)&lt;1,1,0))</f>
        <v>1</v>
      </c>
      <c r="DK183" s="99">
        <f>IF(Model!DK113="",0,IF(ABS(Model!DK113-Scratch!DK113)&lt;1,1,0))</f>
        <v>1</v>
      </c>
      <c r="DL183" s="99">
        <f>IF(Model!DL113="",0,IF(ABS(Model!DL113-Scratch!DL113)&lt;1,1,0))</f>
        <v>1</v>
      </c>
      <c r="DM183" s="99">
        <f>IF(Model!DM113="",0,IF(ABS(Model!DM113-Scratch!DM113)&lt;1,1,0))</f>
        <v>1</v>
      </c>
      <c r="DN183" s="99">
        <f>IF(Model!DN113="",0,IF(ABS(Model!DN113-Scratch!DN113)&lt;1,1,0))</f>
        <v>1</v>
      </c>
      <c r="DO183" s="99">
        <f>IF(Model!DO113="",0,IF(ABS(Model!DO113-Scratch!DO113)&lt;1,1,0))</f>
        <v>1</v>
      </c>
      <c r="DP183" s="99">
        <f>IF(Model!DP113="",0,IF(ABS(Model!DP113-Scratch!DP113)&lt;1,1,0))</f>
        <v>1</v>
      </c>
      <c r="DQ183" s="99">
        <f>IF(Model!DQ113="",0,IF(ABS(Model!DQ113-Scratch!DQ113)&lt;1,1,0))</f>
        <v>1</v>
      </c>
      <c r="DR183" s="99">
        <f>IF(Model!DR113="",0,IF(ABS(Model!DR113-Scratch!DR113)&lt;1,1,0))</f>
        <v>1</v>
      </c>
      <c r="DS183" s="99">
        <f>IF(Model!DS113="",0,IF(ABS(Model!DS113-Scratch!DS113)&lt;1,1,0))</f>
        <v>1</v>
      </c>
      <c r="DT183" s="99">
        <f>IF(Model!DT113="",0,IF(ABS(Model!DT113-Scratch!DT113)&lt;1,1,0))</f>
        <v>1</v>
      </c>
      <c r="DU183" s="99">
        <f>IF(Model!DU113="",0,IF(ABS(Model!DU113-Scratch!DU113)&lt;1,1,0))</f>
        <v>1</v>
      </c>
      <c r="DV183" s="99">
        <f>IF(Model!DV113="",0,IF(ABS(Model!DV113-Scratch!DV113)&lt;1,1,0))</f>
        <v>1</v>
      </c>
      <c r="DW183" s="99">
        <f>IF(Model!DW113="",0,IF(ABS(Model!DW113-Scratch!DW113)&lt;1,1,0))</f>
        <v>1</v>
      </c>
      <c r="DX183" s="99">
        <f>IF(Model!DX113="",0,IF(ABS(Model!DX113-Scratch!DX113)&lt;1,1,0))</f>
        <v>1</v>
      </c>
      <c r="DY183" s="99">
        <f>IF(Model!DY113="",0,IF(ABS(Model!DY113-Scratch!DY113)&lt;1,1,0))</f>
        <v>1</v>
      </c>
      <c r="DZ183" s="99">
        <f>IF(Model!DZ113="",0,IF(ABS(Model!DZ113-Scratch!DZ113)&lt;1,1,0))</f>
        <v>1</v>
      </c>
      <c r="EA183" s="99">
        <f>IF(Model!EA113="",0,IF(ABS(Model!EA113-Scratch!EA113)&lt;1,1,0))</f>
        <v>1</v>
      </c>
      <c r="EB183" s="99">
        <f>IF(Model!EB113="",0,IF(ABS(Model!EB113-Scratch!EB113)&lt;1,1,0))</f>
        <v>1</v>
      </c>
      <c r="EC183" s="99">
        <f>IF(Model!EC113="",0,IF(ABS(Model!EC113-Scratch!EC113)&lt;1,1,0))</f>
        <v>1</v>
      </c>
      <c r="ED183" s="99">
        <f>IF(Model!ED113="",0,IF(ABS(Model!ED113-Scratch!ED113)&lt;1,1,0))</f>
        <v>1</v>
      </c>
      <c r="EE183" s="99">
        <f>IF(Model!EE113="",0,IF(ABS(Model!EE113-Scratch!EE113)&lt;1,1,0))</f>
        <v>1</v>
      </c>
      <c r="EF183" s="99">
        <f>IF(Model!EF113="",0,IF(ABS(Model!EF113-Scratch!EF113)&lt;1,1,0))</f>
        <v>1</v>
      </c>
      <c r="EG183" s="99">
        <f>IF(Model!EG113="",0,IF(ABS(Model!EG113-Scratch!EG113)&lt;1,1,0))</f>
        <v>1</v>
      </c>
      <c r="EH183" s="99">
        <f>IF(Model!EH113="",0,IF(ABS(Model!EH113-Scratch!EH113)&lt;1,1,0))</f>
        <v>1</v>
      </c>
      <c r="EI183" s="129" t="s">
        <v>591</v>
      </c>
      <c r="EJ183" s="129" t="s">
        <v>591</v>
      </c>
      <c r="EK183" s="99"/>
      <c r="EL183" s="99"/>
      <c r="EM183" s="99"/>
      <c r="EN183" s="99"/>
      <c r="EO183" s="99"/>
      <c r="EP183" s="99"/>
      <c r="EQ183" s="99"/>
      <c r="ER183" s="99"/>
      <c r="ES183" s="99"/>
      <c r="ET183" s="99"/>
      <c r="EU183" s="99"/>
      <c r="EV183" s="99"/>
      <c r="EW183" s="99"/>
      <c r="EX183" s="99"/>
      <c r="EY183" s="99"/>
      <c r="EZ183" s="99"/>
      <c r="FA183" s="99"/>
      <c r="FB183" s="99"/>
      <c r="FC183" s="99"/>
      <c r="FD183" s="99"/>
      <c r="FE183" s="99"/>
      <c r="FF183" s="99"/>
      <c r="FG183" s="99"/>
      <c r="FH183" s="99"/>
      <c r="FI183" s="99"/>
    </row>
    <row r="184" spans="2:165">
      <c r="B184" s="99">
        <f>IF(Model!B114="",0,IF(ABS(Model!B114-Scratch!B114)&lt;1,1,0))</f>
        <v>1</v>
      </c>
      <c r="C184" s="99">
        <f ca="1">IF(Model!C114="",0,IF(ABS(Model!C114-Scratch!C114)&lt;1,1,0))</f>
        <v>1</v>
      </c>
      <c r="D184" s="129" t="s">
        <v>591</v>
      </c>
      <c r="E184" s="99">
        <f>IF(Model!E114="",0,IF(ABS(Model!E114-Scratch!E114)&lt;1,1,0))</f>
        <v>1</v>
      </c>
      <c r="F184" s="99">
        <f>IF(Model!F114="",0,IF(ABS(Model!F114-Scratch!F114)&lt;1,1,0))</f>
        <v>1</v>
      </c>
      <c r="G184" s="99">
        <f>IF(Model!G114="",0,IF(ABS(Model!G114-Scratch!G114)&lt;1,1,0))</f>
        <v>1</v>
      </c>
      <c r="H184" s="99">
        <f>IF(Model!H114="",0,IF(ABS(Model!H114-Scratch!H114)&lt;1,1,0))</f>
        <v>1</v>
      </c>
      <c r="I184" s="99">
        <f>IF(Model!I114=Scratch!I114,1,0)</f>
        <v>1</v>
      </c>
      <c r="J184" s="129" t="s">
        <v>591</v>
      </c>
      <c r="K184" s="99">
        <f>IF(Model!K114="",0,IF(ABS(Model!K114-Scratch!K114)&lt;1,1,0))</f>
        <v>1</v>
      </c>
      <c r="L184" s="99">
        <f>IF(Model!L114=Scratch!L114,1,0)</f>
        <v>1</v>
      </c>
      <c r="M184" s="99">
        <f>IFERROR(IF(Model!M114=Scratch!M114,1,0),0)</f>
        <v>1</v>
      </c>
      <c r="N184" s="99">
        <f>IFERROR(IF(Model!N114=Scratch!N114,1,0),0)</f>
        <v>1</v>
      </c>
      <c r="O184" s="99">
        <f>IFERROR(IF(Model!O114=Scratch!O114,1,0),0)</f>
        <v>1</v>
      </c>
      <c r="P184" s="99">
        <f>IFERROR(IF(Model!P114=Scratch!P114,1,0),0)</f>
        <v>1</v>
      </c>
      <c r="Q184" s="129" t="s">
        <v>591</v>
      </c>
      <c r="R184" s="99">
        <f>IF(Model!R114="",0,IF(ABS(Model!R114-Scratch!R114)&lt;1,1,0))</f>
        <v>1</v>
      </c>
      <c r="S184" s="99">
        <f>IF(Model!S114="",0,IF(ABS(Model!S114-Scratch!S114)&lt;1,1,0))</f>
        <v>1</v>
      </c>
      <c r="T184" s="99">
        <f>IF(Model!T114="",0,IF(ABS(Model!T114-Scratch!T114)&lt;1,1,0))</f>
        <v>1</v>
      </c>
      <c r="U184" s="99">
        <f>IF(Model!U114="",0,IF(ABS(Model!U114-Scratch!U114)&lt;1,1,0))</f>
        <v>1</v>
      </c>
      <c r="V184" s="99">
        <f>IF(Model!V114="",0,IF(ABS(Model!V114-Scratch!V114)&lt;1,1,0))</f>
        <v>1</v>
      </c>
      <c r="W184" s="129" t="s">
        <v>591</v>
      </c>
      <c r="X184" s="99">
        <f>IF(Model!X114="",0,IF(ABS(Model!X114-Scratch!X114)&lt;1,1,0))</f>
        <v>1</v>
      </c>
      <c r="Y184" s="99">
        <f>IF(Model!Y114="",0,IF(ABS(Model!Y114-Scratch!Y114)&lt;1,1,0))</f>
        <v>1</v>
      </c>
      <c r="Z184" s="99">
        <f>IF(Model!Z114="",0,IF(ABS(Model!Z114-Scratch!Z114)&lt;1,1,0))</f>
        <v>1</v>
      </c>
      <c r="AA184" s="99">
        <f>IF(Model!AA114="",0,IF(ABS(Model!AA114-Scratch!AA114)&lt;1,1,0))</f>
        <v>1</v>
      </c>
      <c r="AB184" s="99">
        <f>IF(Model!AB114="",0,IF(ABS(Model!AB114-Scratch!AB114)&lt;1,1,0))</f>
        <v>1</v>
      </c>
      <c r="AC184" s="129" t="s">
        <v>591</v>
      </c>
      <c r="AD184" s="129" t="s">
        <v>591</v>
      </c>
      <c r="AE184" s="99">
        <f>IF(Model!AE114="",0,IF(ABS(Model!AE114-Scratch!AE114)&lt;1,1,0))</f>
        <v>1</v>
      </c>
      <c r="AF184" s="99">
        <f>IF(Model!AF114="",0,IF(ABS(Model!AF114-Scratch!AF114)&lt;1,1,0))</f>
        <v>1</v>
      </c>
      <c r="AG184" s="99">
        <f>IF(Model!AG114="",0,IF(ABS(Model!AG114-Scratch!AG114)&lt;1,1,0))</f>
        <v>1</v>
      </c>
      <c r="AH184" s="99">
        <f>IF(Model!AH114="",0,IF(ABS(Model!AH114-Scratch!AH114)&lt;1,1,0))</f>
        <v>1</v>
      </c>
      <c r="AI184" s="99">
        <f>IF(Model!AI114="",0,IF(ABS(Model!AI114-Scratch!AI114)&lt;1,1,0))</f>
        <v>1</v>
      </c>
      <c r="AJ184" s="99">
        <f>IF(Model!AJ114="",0,IF(ABS(Model!AJ114-Scratch!AJ114)&lt;1,1,0))</f>
        <v>1</v>
      </c>
      <c r="AK184" s="99">
        <f>IF(Model!AK114="",0,IF(ABS(Model!AK114-Scratch!AK114)&lt;1,1,0))</f>
        <v>1</v>
      </c>
      <c r="AL184" s="99">
        <f>IF(Model!AL114="",0,IF(ABS(Model!AL114-Scratch!AL114)&lt;1,1,0))</f>
        <v>1</v>
      </c>
      <c r="AM184" s="99">
        <f>IF(Model!AM114="",0,IF(ABS(Model!AM114-Scratch!AM114)&lt;1,1,0))</f>
        <v>1</v>
      </c>
      <c r="AN184" s="99">
        <f>IF(Model!AN114="",0,IF(ABS(Model!AN114-Scratch!AN114)&lt;1,1,0))</f>
        <v>1</v>
      </c>
      <c r="AO184" s="99">
        <f>IF(Model!AO114="",0,IF(ABS(Model!AO114-Scratch!AO114)&lt;1,1,0))</f>
        <v>1</v>
      </c>
      <c r="AP184" s="99">
        <f>IF(Model!AP114="",0,IF(ABS(Model!AP114-Scratch!AP114)&lt;1,1,0))</f>
        <v>1</v>
      </c>
      <c r="AQ184" s="99">
        <f>IF(Model!AQ114="",0,IF(ABS(Model!AQ114-Scratch!AQ114)&lt;1,1,0))</f>
        <v>1</v>
      </c>
      <c r="AR184" s="99">
        <f>IF(Model!AR114="",0,IF(ABS(Model!AR114-Scratch!AR114)&lt;1,1,0))</f>
        <v>1</v>
      </c>
      <c r="AS184" s="99">
        <f>IF(Model!AS114="",0,IF(ABS(Model!AS114-Scratch!AS114)&lt;1,1,0))</f>
        <v>1</v>
      </c>
      <c r="AT184" s="99">
        <f>IF(Model!AT114="",0,IF(ABS(Model!AT114-Scratch!AT114)&lt;1,1,0))</f>
        <v>1</v>
      </c>
      <c r="AU184" s="99">
        <f>IF(Model!AU114="",0,IF(ABS(Model!AU114-Scratch!AU114)&lt;1,1,0))</f>
        <v>1</v>
      </c>
      <c r="AV184" s="99">
        <f>IF(Model!AV114="",0,IF(ABS(Model!AV114-Scratch!AV114)&lt;1,1,0))</f>
        <v>1</v>
      </c>
      <c r="AW184" s="99">
        <f>IF(Model!AW114="",0,IF(ABS(Model!AW114-Scratch!AW114)&lt;1,1,0))</f>
        <v>1</v>
      </c>
      <c r="AX184" s="99">
        <f>IF(Model!AX114="",0,IF(ABS(Model!AX114-Scratch!AX114)&lt;1,1,0))</f>
        <v>1</v>
      </c>
      <c r="AY184" s="99">
        <f>IF(Model!AY114="",0,IF(ABS(Model!AY114-Scratch!AY114)&lt;1,1,0))</f>
        <v>1</v>
      </c>
      <c r="AZ184" s="99">
        <f>IF(Model!AZ114="",0,IF(ABS(Model!AZ114-Scratch!AZ114)&lt;1,1,0))</f>
        <v>1</v>
      </c>
      <c r="BA184" s="99">
        <f>IF(Model!BA114="",0,IF(ABS(Model!BA114-Scratch!BA114)&lt;1,1,0))</f>
        <v>1</v>
      </c>
      <c r="BB184" s="99">
        <f>IF(Model!BB114="",0,IF(ABS(Model!BB114-Scratch!BB114)&lt;1,1,0))</f>
        <v>1</v>
      </c>
      <c r="BC184" s="99">
        <f>IF(Model!BC114="",0,IF(ABS(Model!BC114-Scratch!BC114)&lt;1,1,0))</f>
        <v>1</v>
      </c>
      <c r="BD184" s="99">
        <f>IF(Model!BD114="",0,IF(ABS(Model!BD114-Scratch!BD114)&lt;1,1,0))</f>
        <v>0</v>
      </c>
      <c r="BE184" s="99">
        <f>IF(Model!BE114="",0,IF(ABS(Model!BE114-Scratch!BE114)&lt;1,1,0))</f>
        <v>1</v>
      </c>
      <c r="BF184" s="129" t="s">
        <v>591</v>
      </c>
      <c r="BG184" s="129" t="s">
        <v>591</v>
      </c>
      <c r="BH184" s="99">
        <f>IF(Model!BH114="",0,IF(ABS(Model!BH114-Scratch!BH114)&lt;1,1,0))</f>
        <v>1</v>
      </c>
      <c r="BI184" s="99">
        <f>IF(Model!BI114="",0,IF(ABS(Model!BI114-Scratch!BI114)&lt;1,1,0))</f>
        <v>1</v>
      </c>
      <c r="BJ184" s="99">
        <f>IF(Model!BJ114="",0,IF(ABS(Model!BJ114-Scratch!BJ114)&lt;1,1,0))</f>
        <v>1</v>
      </c>
      <c r="BK184" s="99">
        <f>IF(Model!BK114="",0,IF(ABS(Model!BK114-Scratch!BK114)&lt;1,1,0))</f>
        <v>1</v>
      </c>
      <c r="BL184" s="99">
        <f>IF(Model!BL114="",0,IF(ABS(Model!BL114-Scratch!BL114)&lt;1,1,0))</f>
        <v>1</v>
      </c>
      <c r="BM184" s="99">
        <f>IF(Model!BM114="",0,IF(ABS(Model!BM114-Scratch!BM114)&lt;1,1,0))</f>
        <v>1</v>
      </c>
      <c r="BN184" s="99">
        <f>IF(Model!BN114="",0,IF(ABS(Model!BN114-Scratch!BN114)&lt;1,1,0))</f>
        <v>1</v>
      </c>
      <c r="BO184" s="99">
        <f>IF(Model!BO114="",0,IF(ABS(Model!BO114-Scratch!BO114)&lt;1,1,0))</f>
        <v>1</v>
      </c>
      <c r="BP184" s="99">
        <f>IF(Model!BP114="",0,IF(ABS(Model!BP114-Scratch!BP114)&lt;1,1,0))</f>
        <v>1</v>
      </c>
      <c r="BQ184" s="99">
        <f>IF(Model!BQ114="",0,IF(ABS(Model!BQ114-Scratch!BQ114)&lt;1,1,0))</f>
        <v>1</v>
      </c>
      <c r="BR184" s="99">
        <f>IF(Model!BR114="",0,IF(ABS(Model!BR114-Scratch!BR114)&lt;1,1,0))</f>
        <v>1</v>
      </c>
      <c r="BS184" s="99">
        <f>IF(Model!BS114="",0,IF(ABS(Model!BS114-Scratch!BS114)&lt;1,1,0))</f>
        <v>1</v>
      </c>
      <c r="BT184" s="99">
        <f>IF(Model!BT114="",0,IF(ABS(Model!BT114-Scratch!BT114)&lt;1,1,0))</f>
        <v>1</v>
      </c>
      <c r="BU184" s="99">
        <f>IF(Model!BU114="",0,IF(ABS(Model!BU114-Scratch!BU114)&lt;1,1,0))</f>
        <v>1</v>
      </c>
      <c r="BV184" s="99">
        <f>IF(Model!BV114="",0,IF(ABS(Model!BV114-Scratch!BV114)&lt;1,1,0))</f>
        <v>1</v>
      </c>
      <c r="BW184" s="99">
        <f>IF(Model!BW114="",0,IF(ABS(Model!BW114-Scratch!BW114)&lt;1,1,0))</f>
        <v>1</v>
      </c>
      <c r="BX184" s="99">
        <f>IF(Model!BX114="",0,IF(ABS(Model!BX114-Scratch!BX114)&lt;1,1,0))</f>
        <v>1</v>
      </c>
      <c r="BY184" s="99">
        <f>IF(Model!BY114="",0,IF(ABS(Model!BY114-Scratch!BY114)&lt;1,1,0))</f>
        <v>1</v>
      </c>
      <c r="BZ184" s="99">
        <f>IF(Model!BZ114="",0,IF(ABS(Model!BZ114-Scratch!BZ114)&lt;1,1,0))</f>
        <v>1</v>
      </c>
      <c r="CA184" s="99">
        <f>IF(Model!CA114="",0,IF(ABS(Model!CA114-Scratch!CA114)&lt;1,1,0))</f>
        <v>1</v>
      </c>
      <c r="CB184" s="99">
        <f>IF(Model!CB114="",0,IF(ABS(Model!CB114-Scratch!CB114)&lt;1,1,0))</f>
        <v>1</v>
      </c>
      <c r="CC184" s="99">
        <f>IF(Model!CC114="",0,IF(ABS(Model!CC114-Scratch!CC114)&lt;1,1,0))</f>
        <v>1</v>
      </c>
      <c r="CD184" s="99">
        <f>IF(Model!CD114="",0,IF(ABS(Model!CD114-Scratch!CD114)&lt;1,1,0))</f>
        <v>1</v>
      </c>
      <c r="CE184" s="99">
        <f>IF(Model!CE114="",0,IF(ABS(Model!CE114-Scratch!CE114)&lt;1,1,0))</f>
        <v>1</v>
      </c>
      <c r="CF184" s="99">
        <f>IF(Model!CF114="",0,IF(ABS(Model!CF114-Scratch!CF114)&lt;1,1,0))</f>
        <v>1</v>
      </c>
      <c r="CG184" s="129" t="s">
        <v>591</v>
      </c>
      <c r="CH184" s="129" t="s">
        <v>591</v>
      </c>
      <c r="CI184" s="99">
        <f>IF(Model!CI114="",0,IF(ABS(Model!CI114-Scratch!CI114)&lt;1,1,0))</f>
        <v>1</v>
      </c>
      <c r="CJ184" s="99">
        <f>IF(Model!CJ114="",0,IF(ABS(Model!CJ114-Scratch!CJ114)&lt;1,1,0))</f>
        <v>1</v>
      </c>
      <c r="CK184" s="99">
        <f>IF(Model!CK114="",0,IF(ABS(Model!CK114-Scratch!CK114)&lt;1,1,0))</f>
        <v>1</v>
      </c>
      <c r="CL184" s="99">
        <f>IF(Model!CL114="",0,IF(ABS(Model!CL114-Scratch!CL114)&lt;1,1,0))</f>
        <v>1</v>
      </c>
      <c r="CM184" s="99">
        <f>IF(Model!CM114="",0,IF(ABS(Model!CM114-Scratch!CM114)&lt;1,1,0))</f>
        <v>1</v>
      </c>
      <c r="CN184" s="99">
        <f>IF(Model!CN114="",0,IF(ABS(Model!CN114-Scratch!CN114)&lt;1,1,0))</f>
        <v>1</v>
      </c>
      <c r="CO184" s="99">
        <f>IF(Model!CO114="",0,IF(ABS(Model!CO114-Scratch!CO114)&lt;1,1,0))</f>
        <v>1</v>
      </c>
      <c r="CP184" s="99">
        <f>IF(Model!CP114="",0,IF(ABS(Model!CP114-Scratch!CP114)&lt;1,1,0))</f>
        <v>1</v>
      </c>
      <c r="CQ184" s="99">
        <f>IF(Model!CQ114="",0,IF(ABS(Model!CQ114-Scratch!CQ114)&lt;1,1,0))</f>
        <v>1</v>
      </c>
      <c r="CR184" s="99">
        <f>IF(Model!CR114="",0,IF(ABS(Model!CR114-Scratch!CR114)&lt;1,1,0))</f>
        <v>1</v>
      </c>
      <c r="CS184" s="99">
        <f>IF(Model!CS114="",0,IF(ABS(Model!CS114-Scratch!CS114)&lt;1,1,0))</f>
        <v>1</v>
      </c>
      <c r="CT184" s="99">
        <f>IF(Model!CT114="",0,IF(ABS(Model!CT114-Scratch!CT114)&lt;1,1,0))</f>
        <v>1</v>
      </c>
      <c r="CU184" s="99">
        <f>IF(Model!CU114="",0,IF(ABS(Model!CU114-Scratch!CU114)&lt;1,1,0))</f>
        <v>1</v>
      </c>
      <c r="CV184" s="99">
        <f>IF(Model!CV114="",0,IF(ABS(Model!CV114-Scratch!CV114)&lt;1,1,0))</f>
        <v>1</v>
      </c>
      <c r="CW184" s="99">
        <f>IF(Model!CW114="",0,IF(ABS(Model!CW114-Scratch!CW114)&lt;1,1,0))</f>
        <v>1</v>
      </c>
      <c r="CX184" s="99">
        <f>IF(Model!CX114="",0,IF(ABS(Model!CX114-Scratch!CX114)&lt;1,1,0))</f>
        <v>1</v>
      </c>
      <c r="CY184" s="99">
        <f>IF(Model!CY114="",0,IF(ABS(Model!CY114-Scratch!CY114)&lt;1,1,0))</f>
        <v>1</v>
      </c>
      <c r="CZ184" s="99">
        <f>IF(Model!CZ114="",0,IF(ABS(Model!CZ114-Scratch!CZ114)&lt;1,1,0))</f>
        <v>1</v>
      </c>
      <c r="DA184" s="99">
        <f>IF(Model!DA114="",0,IF(ABS(Model!DA114-Scratch!DA114)&lt;1,1,0))</f>
        <v>1</v>
      </c>
      <c r="DB184" s="99">
        <f>IF(Model!DB114="",0,IF(ABS(Model!DB114-Scratch!DB114)&lt;1,1,0))</f>
        <v>1</v>
      </c>
      <c r="DC184" s="99">
        <f>IF(Model!DC114="",0,IF(ABS(Model!DC114-Scratch!DC114)&lt;1,1,0))</f>
        <v>1</v>
      </c>
      <c r="DD184" s="99">
        <f>IF(Model!DD114="",0,IF(ABS(Model!DD114-Scratch!DD114)&lt;1,1,0))</f>
        <v>1</v>
      </c>
      <c r="DE184" s="99">
        <f>IF(Model!DE114="",0,IF(ABS(Model!DE114-Scratch!DE114)&lt;1,1,0))</f>
        <v>1</v>
      </c>
      <c r="DF184" s="99">
        <f>IF(Model!DF114="",0,IF(ABS(Model!DF114-Scratch!DF114)&lt;1,1,0))</f>
        <v>1</v>
      </c>
      <c r="DG184" s="99">
        <f>IF(Model!DG114="",0,IF(ABS(Model!DG114-Scratch!DG114)&lt;1,1,0))</f>
        <v>1</v>
      </c>
      <c r="DH184" s="129" t="s">
        <v>591</v>
      </c>
      <c r="DI184" s="129" t="s">
        <v>591</v>
      </c>
      <c r="DJ184" s="99">
        <f>IF(Model!DJ114="",0,IF(ABS(Model!DJ114-Scratch!DJ114)&lt;1,1,0))</f>
        <v>1</v>
      </c>
      <c r="DK184" s="99">
        <f>IF(Model!DK114="",0,IF(ABS(Model!DK114-Scratch!DK114)&lt;1,1,0))</f>
        <v>1</v>
      </c>
      <c r="DL184" s="99">
        <f>IF(Model!DL114="",0,IF(ABS(Model!DL114-Scratch!DL114)&lt;1,1,0))</f>
        <v>1</v>
      </c>
      <c r="DM184" s="99">
        <f>IF(Model!DM114="",0,IF(ABS(Model!DM114-Scratch!DM114)&lt;1,1,0))</f>
        <v>1</v>
      </c>
      <c r="DN184" s="99">
        <f>IF(Model!DN114="",0,IF(ABS(Model!DN114-Scratch!DN114)&lt;1,1,0))</f>
        <v>1</v>
      </c>
      <c r="DO184" s="99">
        <f>IF(Model!DO114="",0,IF(ABS(Model!DO114-Scratch!DO114)&lt;1,1,0))</f>
        <v>1</v>
      </c>
      <c r="DP184" s="99">
        <f>IF(Model!DP114="",0,IF(ABS(Model!DP114-Scratch!DP114)&lt;1,1,0))</f>
        <v>1</v>
      </c>
      <c r="DQ184" s="99">
        <f>IF(Model!DQ114="",0,IF(ABS(Model!DQ114-Scratch!DQ114)&lt;1,1,0))</f>
        <v>1</v>
      </c>
      <c r="DR184" s="99">
        <f>IF(Model!DR114="",0,IF(ABS(Model!DR114-Scratch!DR114)&lt;1,1,0))</f>
        <v>1</v>
      </c>
      <c r="DS184" s="99">
        <f>IF(Model!DS114="",0,IF(ABS(Model!DS114-Scratch!DS114)&lt;1,1,0))</f>
        <v>1</v>
      </c>
      <c r="DT184" s="99">
        <f>IF(Model!DT114="",0,IF(ABS(Model!DT114-Scratch!DT114)&lt;1,1,0))</f>
        <v>1</v>
      </c>
      <c r="DU184" s="99">
        <f>IF(Model!DU114="",0,IF(ABS(Model!DU114-Scratch!DU114)&lt;1,1,0))</f>
        <v>1</v>
      </c>
      <c r="DV184" s="99">
        <f>IF(Model!DV114="",0,IF(ABS(Model!DV114-Scratch!DV114)&lt;1,1,0))</f>
        <v>1</v>
      </c>
      <c r="DW184" s="99">
        <f>IF(Model!DW114="",0,IF(ABS(Model!DW114-Scratch!DW114)&lt;1,1,0))</f>
        <v>1</v>
      </c>
      <c r="DX184" s="99">
        <f>IF(Model!DX114="",0,IF(ABS(Model!DX114-Scratch!DX114)&lt;1,1,0))</f>
        <v>1</v>
      </c>
      <c r="DY184" s="99">
        <f>IF(Model!DY114="",0,IF(ABS(Model!DY114-Scratch!DY114)&lt;1,1,0))</f>
        <v>1</v>
      </c>
      <c r="DZ184" s="99">
        <f>IF(Model!DZ114="",0,IF(ABS(Model!DZ114-Scratch!DZ114)&lt;1,1,0))</f>
        <v>1</v>
      </c>
      <c r="EA184" s="99">
        <f>IF(Model!EA114="",0,IF(ABS(Model!EA114-Scratch!EA114)&lt;1,1,0))</f>
        <v>1</v>
      </c>
      <c r="EB184" s="99">
        <f>IF(Model!EB114="",0,IF(ABS(Model!EB114-Scratch!EB114)&lt;1,1,0))</f>
        <v>1</v>
      </c>
      <c r="EC184" s="99">
        <f>IF(Model!EC114="",0,IF(ABS(Model!EC114-Scratch!EC114)&lt;1,1,0))</f>
        <v>1</v>
      </c>
      <c r="ED184" s="99">
        <f>IF(Model!ED114="",0,IF(ABS(Model!ED114-Scratch!ED114)&lt;1,1,0))</f>
        <v>1</v>
      </c>
      <c r="EE184" s="99">
        <f>IF(Model!EE114="",0,IF(ABS(Model!EE114-Scratch!EE114)&lt;1,1,0))</f>
        <v>1</v>
      </c>
      <c r="EF184" s="99">
        <f>IF(Model!EF114="",0,IF(ABS(Model!EF114-Scratch!EF114)&lt;1,1,0))</f>
        <v>1</v>
      </c>
      <c r="EG184" s="99">
        <f>IF(Model!EG114="",0,IF(ABS(Model!EG114-Scratch!EG114)&lt;1,1,0))</f>
        <v>1</v>
      </c>
      <c r="EH184" s="99">
        <f>IF(Model!EH114="",0,IF(ABS(Model!EH114-Scratch!EH114)&lt;1,1,0))</f>
        <v>1</v>
      </c>
      <c r="EI184" s="129" t="s">
        <v>591</v>
      </c>
      <c r="EJ184" s="129" t="s">
        <v>591</v>
      </c>
      <c r="EK184" s="99"/>
      <c r="EL184" s="99"/>
      <c r="EM184" s="99"/>
      <c r="EN184" s="99"/>
      <c r="EO184" s="99"/>
      <c r="EP184" s="99"/>
      <c r="EQ184" s="99"/>
      <c r="ER184" s="99"/>
      <c r="ES184" s="99"/>
      <c r="ET184" s="99"/>
      <c r="EU184" s="99"/>
      <c r="EV184" s="99"/>
      <c r="EW184" s="99"/>
      <c r="EX184" s="99"/>
      <c r="EY184" s="99"/>
      <c r="EZ184" s="99"/>
      <c r="FA184" s="99"/>
      <c r="FB184" s="99"/>
      <c r="FC184" s="99"/>
      <c r="FD184" s="99"/>
      <c r="FE184" s="99"/>
      <c r="FF184" s="99"/>
      <c r="FG184" s="99"/>
      <c r="FH184" s="99"/>
      <c r="FI184" s="99"/>
    </row>
    <row r="185" spans="2:165">
      <c r="B185" s="99">
        <f>IF(Model!B115="",0,IF(ABS(Model!B115-Scratch!B115)&lt;1,1,0))</f>
        <v>1</v>
      </c>
      <c r="C185" s="99">
        <f ca="1">IF(Model!C115="",0,IF(ABS(Model!C115-Scratch!C115)&lt;1,1,0))</f>
        <v>1</v>
      </c>
      <c r="D185" s="129" t="s">
        <v>591</v>
      </c>
      <c r="E185" s="99">
        <f>IF(Model!E115="",0,IF(ABS(Model!E115-Scratch!E115)&lt;1,1,0))</f>
        <v>1</v>
      </c>
      <c r="F185" s="99">
        <f>IF(Model!F115="",0,IF(ABS(Model!F115-Scratch!F115)&lt;1,1,0))</f>
        <v>1</v>
      </c>
      <c r="G185" s="99">
        <f>IF(Model!G115="",0,IF(ABS(Model!G115-Scratch!G115)&lt;1,1,0))</f>
        <v>1</v>
      </c>
      <c r="H185" s="99">
        <f>IF(Model!H115="",0,IF(ABS(Model!H115-Scratch!H115)&lt;1,1,0))</f>
        <v>1</v>
      </c>
      <c r="I185" s="99">
        <f>IF(Model!I115=Scratch!I115,1,0)</f>
        <v>1</v>
      </c>
      <c r="J185" s="129" t="s">
        <v>591</v>
      </c>
      <c r="K185" s="99">
        <f>IF(Model!K115="",0,IF(ABS(Model!K115-Scratch!K115)&lt;1,1,0))</f>
        <v>1</v>
      </c>
      <c r="L185" s="99">
        <f>IF(Model!L115=Scratch!L115,1,0)</f>
        <v>1</v>
      </c>
      <c r="M185" s="99">
        <f>IFERROR(IF(Model!M115=Scratch!M115,1,0),0)</f>
        <v>1</v>
      </c>
      <c r="N185" s="99">
        <f>IFERROR(IF(Model!N115=Scratch!N115,1,0),0)</f>
        <v>1</v>
      </c>
      <c r="O185" s="99">
        <f>IFERROR(IF(Model!O115=Scratch!O115,1,0),0)</f>
        <v>1</v>
      </c>
      <c r="P185" s="99">
        <f>IFERROR(IF(Model!P115=Scratch!P115,1,0),0)</f>
        <v>1</v>
      </c>
      <c r="Q185" s="129" t="s">
        <v>591</v>
      </c>
      <c r="R185" s="99">
        <f>IF(Model!R115="",0,IF(ABS(Model!R115-Scratch!R115)&lt;1,1,0))</f>
        <v>1</v>
      </c>
      <c r="S185" s="99">
        <f>IF(Model!S115="",0,IF(ABS(Model!S115-Scratch!S115)&lt;1,1,0))</f>
        <v>1</v>
      </c>
      <c r="T185" s="99">
        <f>IF(Model!T115="",0,IF(ABS(Model!T115-Scratch!T115)&lt;1,1,0))</f>
        <v>1</v>
      </c>
      <c r="U185" s="99">
        <f>IF(Model!U115="",0,IF(ABS(Model!U115-Scratch!U115)&lt;1,1,0))</f>
        <v>1</v>
      </c>
      <c r="V185" s="99">
        <f>IF(Model!V115="",0,IF(ABS(Model!V115-Scratch!V115)&lt;1,1,0))</f>
        <v>1</v>
      </c>
      <c r="W185" s="129" t="s">
        <v>591</v>
      </c>
      <c r="X185" s="99">
        <f>IF(Model!X115="",0,IF(ABS(Model!X115-Scratch!X115)&lt;1,1,0))</f>
        <v>1</v>
      </c>
      <c r="Y185" s="99">
        <f>IF(Model!Y115="",0,IF(ABS(Model!Y115-Scratch!Y115)&lt;1,1,0))</f>
        <v>1</v>
      </c>
      <c r="Z185" s="99">
        <f>IF(Model!Z115="",0,IF(ABS(Model!Z115-Scratch!Z115)&lt;1,1,0))</f>
        <v>1</v>
      </c>
      <c r="AA185" s="99">
        <f>IF(Model!AA115="",0,IF(ABS(Model!AA115-Scratch!AA115)&lt;1,1,0))</f>
        <v>1</v>
      </c>
      <c r="AB185" s="99">
        <f>IF(Model!AB115="",0,IF(ABS(Model!AB115-Scratch!AB115)&lt;1,1,0))</f>
        <v>1</v>
      </c>
      <c r="AC185" s="129" t="s">
        <v>591</v>
      </c>
      <c r="AD185" s="129" t="s">
        <v>591</v>
      </c>
      <c r="AE185" s="99">
        <f>IF(Model!AE115="",0,IF(ABS(Model!AE115-Scratch!AE115)&lt;1,1,0))</f>
        <v>1</v>
      </c>
      <c r="AF185" s="99">
        <f>IF(Model!AF115="",0,IF(ABS(Model!AF115-Scratch!AF115)&lt;1,1,0))</f>
        <v>1</v>
      </c>
      <c r="AG185" s="99">
        <f>IF(Model!AG115="",0,IF(ABS(Model!AG115-Scratch!AG115)&lt;1,1,0))</f>
        <v>1</v>
      </c>
      <c r="AH185" s="99">
        <f>IF(Model!AH115="",0,IF(ABS(Model!AH115-Scratch!AH115)&lt;1,1,0))</f>
        <v>1</v>
      </c>
      <c r="AI185" s="99">
        <f>IF(Model!AI115="",0,IF(ABS(Model!AI115-Scratch!AI115)&lt;1,1,0))</f>
        <v>1</v>
      </c>
      <c r="AJ185" s="99">
        <f>IF(Model!AJ115="",0,IF(ABS(Model!AJ115-Scratch!AJ115)&lt;1,1,0))</f>
        <v>1</v>
      </c>
      <c r="AK185" s="99">
        <f>IF(Model!AK115="",0,IF(ABS(Model!AK115-Scratch!AK115)&lt;1,1,0))</f>
        <v>1</v>
      </c>
      <c r="AL185" s="99">
        <f>IF(Model!AL115="",0,IF(ABS(Model!AL115-Scratch!AL115)&lt;1,1,0))</f>
        <v>1</v>
      </c>
      <c r="AM185" s="99">
        <f>IF(Model!AM115="",0,IF(ABS(Model!AM115-Scratch!AM115)&lt;1,1,0))</f>
        <v>1</v>
      </c>
      <c r="AN185" s="99">
        <f>IF(Model!AN115="",0,IF(ABS(Model!AN115-Scratch!AN115)&lt;1,1,0))</f>
        <v>1</v>
      </c>
      <c r="AO185" s="99">
        <f>IF(Model!AO115="",0,IF(ABS(Model!AO115-Scratch!AO115)&lt;1,1,0))</f>
        <v>1</v>
      </c>
      <c r="AP185" s="99">
        <f>IF(Model!AP115="",0,IF(ABS(Model!AP115-Scratch!AP115)&lt;1,1,0))</f>
        <v>1</v>
      </c>
      <c r="AQ185" s="99">
        <f>IF(Model!AQ115="",0,IF(ABS(Model!AQ115-Scratch!AQ115)&lt;1,1,0))</f>
        <v>1</v>
      </c>
      <c r="AR185" s="99">
        <f>IF(Model!AR115="",0,IF(ABS(Model!AR115-Scratch!AR115)&lt;1,1,0))</f>
        <v>1</v>
      </c>
      <c r="AS185" s="99">
        <f>IF(Model!AS115="",0,IF(ABS(Model!AS115-Scratch!AS115)&lt;1,1,0))</f>
        <v>1</v>
      </c>
      <c r="AT185" s="99">
        <f>IF(Model!AT115="",0,IF(ABS(Model!AT115-Scratch!AT115)&lt;1,1,0))</f>
        <v>1</v>
      </c>
      <c r="AU185" s="99">
        <f>IF(Model!AU115="",0,IF(ABS(Model!AU115-Scratch!AU115)&lt;1,1,0))</f>
        <v>1</v>
      </c>
      <c r="AV185" s="99">
        <f>IF(Model!AV115="",0,IF(ABS(Model!AV115-Scratch!AV115)&lt;1,1,0))</f>
        <v>1</v>
      </c>
      <c r="AW185" s="99">
        <f>IF(Model!AW115="",0,IF(ABS(Model!AW115-Scratch!AW115)&lt;1,1,0))</f>
        <v>1</v>
      </c>
      <c r="AX185" s="99">
        <f>IF(Model!AX115="",0,IF(ABS(Model!AX115-Scratch!AX115)&lt;1,1,0))</f>
        <v>1</v>
      </c>
      <c r="AY185" s="99">
        <f>IF(Model!AY115="",0,IF(ABS(Model!AY115-Scratch!AY115)&lt;1,1,0))</f>
        <v>1</v>
      </c>
      <c r="AZ185" s="99">
        <f>IF(Model!AZ115="",0,IF(ABS(Model!AZ115-Scratch!AZ115)&lt;1,1,0))</f>
        <v>1</v>
      </c>
      <c r="BA185" s="99">
        <f>IF(Model!BA115="",0,IF(ABS(Model!BA115-Scratch!BA115)&lt;1,1,0))</f>
        <v>1</v>
      </c>
      <c r="BB185" s="99">
        <f>IF(Model!BB115="",0,IF(ABS(Model!BB115-Scratch!BB115)&lt;1,1,0))</f>
        <v>1</v>
      </c>
      <c r="BC185" s="99">
        <f>IF(Model!BC115="",0,IF(ABS(Model!BC115-Scratch!BC115)&lt;1,1,0))</f>
        <v>1</v>
      </c>
      <c r="BD185" s="99">
        <f>IF(Model!BD115="",0,IF(ABS(Model!BD115-Scratch!BD115)&lt;1,1,0))</f>
        <v>0</v>
      </c>
      <c r="BE185" s="99">
        <f>IF(Model!BE115="",0,IF(ABS(Model!BE115-Scratch!BE115)&lt;1,1,0))</f>
        <v>1</v>
      </c>
      <c r="BF185" s="129" t="s">
        <v>591</v>
      </c>
      <c r="BG185" s="129" t="s">
        <v>591</v>
      </c>
      <c r="BH185" s="99">
        <f>IF(Model!BH115="",0,IF(ABS(Model!BH115-Scratch!BH115)&lt;1,1,0))</f>
        <v>1</v>
      </c>
      <c r="BI185" s="99">
        <f>IF(Model!BI115="",0,IF(ABS(Model!BI115-Scratch!BI115)&lt;1,1,0))</f>
        <v>1</v>
      </c>
      <c r="BJ185" s="99">
        <f>IF(Model!BJ115="",0,IF(ABS(Model!BJ115-Scratch!BJ115)&lt;1,1,0))</f>
        <v>1</v>
      </c>
      <c r="BK185" s="99">
        <f>IF(Model!BK115="",0,IF(ABS(Model!BK115-Scratch!BK115)&lt;1,1,0))</f>
        <v>1</v>
      </c>
      <c r="BL185" s="99">
        <f>IF(Model!BL115="",0,IF(ABS(Model!BL115-Scratch!BL115)&lt;1,1,0))</f>
        <v>1</v>
      </c>
      <c r="BM185" s="99">
        <f>IF(Model!BM115="",0,IF(ABS(Model!BM115-Scratch!BM115)&lt;1,1,0))</f>
        <v>1</v>
      </c>
      <c r="BN185" s="99">
        <f>IF(Model!BN115="",0,IF(ABS(Model!BN115-Scratch!BN115)&lt;1,1,0))</f>
        <v>1</v>
      </c>
      <c r="BO185" s="99">
        <f>IF(Model!BO115="",0,IF(ABS(Model!BO115-Scratch!BO115)&lt;1,1,0))</f>
        <v>1</v>
      </c>
      <c r="BP185" s="99">
        <f>IF(Model!BP115="",0,IF(ABS(Model!BP115-Scratch!BP115)&lt;1,1,0))</f>
        <v>1</v>
      </c>
      <c r="BQ185" s="99">
        <f>IF(Model!BQ115="",0,IF(ABS(Model!BQ115-Scratch!BQ115)&lt;1,1,0))</f>
        <v>1</v>
      </c>
      <c r="BR185" s="99">
        <f>IF(Model!BR115="",0,IF(ABS(Model!BR115-Scratch!BR115)&lt;1,1,0))</f>
        <v>1</v>
      </c>
      <c r="BS185" s="99">
        <f>IF(Model!BS115="",0,IF(ABS(Model!BS115-Scratch!BS115)&lt;1,1,0))</f>
        <v>1</v>
      </c>
      <c r="BT185" s="99">
        <f>IF(Model!BT115="",0,IF(ABS(Model!BT115-Scratch!BT115)&lt;1,1,0))</f>
        <v>1</v>
      </c>
      <c r="BU185" s="99">
        <f>IF(Model!BU115="",0,IF(ABS(Model!BU115-Scratch!BU115)&lt;1,1,0))</f>
        <v>1</v>
      </c>
      <c r="BV185" s="99">
        <f>IF(Model!BV115="",0,IF(ABS(Model!BV115-Scratch!BV115)&lt;1,1,0))</f>
        <v>1</v>
      </c>
      <c r="BW185" s="99">
        <f>IF(Model!BW115="",0,IF(ABS(Model!BW115-Scratch!BW115)&lt;1,1,0))</f>
        <v>1</v>
      </c>
      <c r="BX185" s="99">
        <f>IF(Model!BX115="",0,IF(ABS(Model!BX115-Scratch!BX115)&lt;1,1,0))</f>
        <v>1</v>
      </c>
      <c r="BY185" s="99">
        <f>IF(Model!BY115="",0,IF(ABS(Model!BY115-Scratch!BY115)&lt;1,1,0))</f>
        <v>1</v>
      </c>
      <c r="BZ185" s="99">
        <f>IF(Model!BZ115="",0,IF(ABS(Model!BZ115-Scratch!BZ115)&lt;1,1,0))</f>
        <v>1</v>
      </c>
      <c r="CA185" s="99">
        <f>IF(Model!CA115="",0,IF(ABS(Model!CA115-Scratch!CA115)&lt;1,1,0))</f>
        <v>1</v>
      </c>
      <c r="CB185" s="99">
        <f>IF(Model!CB115="",0,IF(ABS(Model!CB115-Scratch!CB115)&lt;1,1,0))</f>
        <v>1</v>
      </c>
      <c r="CC185" s="99">
        <f>IF(Model!CC115="",0,IF(ABS(Model!CC115-Scratch!CC115)&lt;1,1,0))</f>
        <v>1</v>
      </c>
      <c r="CD185" s="99">
        <f>IF(Model!CD115="",0,IF(ABS(Model!CD115-Scratch!CD115)&lt;1,1,0))</f>
        <v>1</v>
      </c>
      <c r="CE185" s="99">
        <f>IF(Model!CE115="",0,IF(ABS(Model!CE115-Scratch!CE115)&lt;1,1,0))</f>
        <v>1</v>
      </c>
      <c r="CF185" s="99">
        <f>IF(Model!CF115="",0,IF(ABS(Model!CF115-Scratch!CF115)&lt;1,1,0))</f>
        <v>1</v>
      </c>
      <c r="CG185" s="129" t="s">
        <v>591</v>
      </c>
      <c r="CH185" s="129" t="s">
        <v>591</v>
      </c>
      <c r="CI185" s="99">
        <f>IF(Model!CI115="",0,IF(ABS(Model!CI115-Scratch!CI115)&lt;1,1,0))</f>
        <v>1</v>
      </c>
      <c r="CJ185" s="99">
        <f>IF(Model!CJ115="",0,IF(ABS(Model!CJ115-Scratch!CJ115)&lt;1,1,0))</f>
        <v>1</v>
      </c>
      <c r="CK185" s="99">
        <f>IF(Model!CK115="",0,IF(ABS(Model!CK115-Scratch!CK115)&lt;1,1,0))</f>
        <v>1</v>
      </c>
      <c r="CL185" s="99">
        <f>IF(Model!CL115="",0,IF(ABS(Model!CL115-Scratch!CL115)&lt;1,1,0))</f>
        <v>1</v>
      </c>
      <c r="CM185" s="99">
        <f>IF(Model!CM115="",0,IF(ABS(Model!CM115-Scratch!CM115)&lt;1,1,0))</f>
        <v>1</v>
      </c>
      <c r="CN185" s="99">
        <f>IF(Model!CN115="",0,IF(ABS(Model!CN115-Scratch!CN115)&lt;1,1,0))</f>
        <v>1</v>
      </c>
      <c r="CO185" s="99">
        <f>IF(Model!CO115="",0,IF(ABS(Model!CO115-Scratch!CO115)&lt;1,1,0))</f>
        <v>1</v>
      </c>
      <c r="CP185" s="99">
        <f>IF(Model!CP115="",0,IF(ABS(Model!CP115-Scratch!CP115)&lt;1,1,0))</f>
        <v>1</v>
      </c>
      <c r="CQ185" s="99">
        <f>IF(Model!CQ115="",0,IF(ABS(Model!CQ115-Scratch!CQ115)&lt;1,1,0))</f>
        <v>1</v>
      </c>
      <c r="CR185" s="99">
        <f>IF(Model!CR115="",0,IF(ABS(Model!CR115-Scratch!CR115)&lt;1,1,0))</f>
        <v>1</v>
      </c>
      <c r="CS185" s="99">
        <f>IF(Model!CS115="",0,IF(ABS(Model!CS115-Scratch!CS115)&lt;1,1,0))</f>
        <v>1</v>
      </c>
      <c r="CT185" s="99">
        <f>IF(Model!CT115="",0,IF(ABS(Model!CT115-Scratch!CT115)&lt;1,1,0))</f>
        <v>1</v>
      </c>
      <c r="CU185" s="99">
        <f>IF(Model!CU115="",0,IF(ABS(Model!CU115-Scratch!CU115)&lt;1,1,0))</f>
        <v>1</v>
      </c>
      <c r="CV185" s="99">
        <f>IF(Model!CV115="",0,IF(ABS(Model!CV115-Scratch!CV115)&lt;1,1,0))</f>
        <v>1</v>
      </c>
      <c r="CW185" s="99">
        <f>IF(Model!CW115="",0,IF(ABS(Model!CW115-Scratch!CW115)&lt;1,1,0))</f>
        <v>1</v>
      </c>
      <c r="CX185" s="99">
        <f>IF(Model!CX115="",0,IF(ABS(Model!CX115-Scratch!CX115)&lt;1,1,0))</f>
        <v>1</v>
      </c>
      <c r="CY185" s="99">
        <f>IF(Model!CY115="",0,IF(ABS(Model!CY115-Scratch!CY115)&lt;1,1,0))</f>
        <v>1</v>
      </c>
      <c r="CZ185" s="99">
        <f>IF(Model!CZ115="",0,IF(ABS(Model!CZ115-Scratch!CZ115)&lt;1,1,0))</f>
        <v>1</v>
      </c>
      <c r="DA185" s="99">
        <f>IF(Model!DA115="",0,IF(ABS(Model!DA115-Scratch!DA115)&lt;1,1,0))</f>
        <v>1</v>
      </c>
      <c r="DB185" s="99">
        <f>IF(Model!DB115="",0,IF(ABS(Model!DB115-Scratch!DB115)&lt;1,1,0))</f>
        <v>1</v>
      </c>
      <c r="DC185" s="99">
        <f>IF(Model!DC115="",0,IF(ABS(Model!DC115-Scratch!DC115)&lt;1,1,0))</f>
        <v>1</v>
      </c>
      <c r="DD185" s="99">
        <f>IF(Model!DD115="",0,IF(ABS(Model!DD115-Scratch!DD115)&lt;1,1,0))</f>
        <v>1</v>
      </c>
      <c r="DE185" s="99">
        <f>IF(Model!DE115="",0,IF(ABS(Model!DE115-Scratch!DE115)&lt;1,1,0))</f>
        <v>1</v>
      </c>
      <c r="DF185" s="99">
        <f>IF(Model!DF115="",0,IF(ABS(Model!DF115-Scratch!DF115)&lt;1,1,0))</f>
        <v>1</v>
      </c>
      <c r="DG185" s="99">
        <f>IF(Model!DG115="",0,IF(ABS(Model!DG115-Scratch!DG115)&lt;1,1,0))</f>
        <v>1</v>
      </c>
      <c r="DH185" s="129" t="s">
        <v>591</v>
      </c>
      <c r="DI185" s="129" t="s">
        <v>591</v>
      </c>
      <c r="DJ185" s="99">
        <f>IF(Model!DJ115="",0,IF(ABS(Model!DJ115-Scratch!DJ115)&lt;1,1,0))</f>
        <v>1</v>
      </c>
      <c r="DK185" s="99">
        <f>IF(Model!DK115="",0,IF(ABS(Model!DK115-Scratch!DK115)&lt;1,1,0))</f>
        <v>1</v>
      </c>
      <c r="DL185" s="99">
        <f>IF(Model!DL115="",0,IF(ABS(Model!DL115-Scratch!DL115)&lt;1,1,0))</f>
        <v>1</v>
      </c>
      <c r="DM185" s="99">
        <f>IF(Model!DM115="",0,IF(ABS(Model!DM115-Scratch!DM115)&lt;1,1,0))</f>
        <v>1</v>
      </c>
      <c r="DN185" s="99">
        <f>IF(Model!DN115="",0,IF(ABS(Model!DN115-Scratch!DN115)&lt;1,1,0))</f>
        <v>1</v>
      </c>
      <c r="DO185" s="99">
        <f>IF(Model!DO115="",0,IF(ABS(Model!DO115-Scratch!DO115)&lt;1,1,0))</f>
        <v>1</v>
      </c>
      <c r="DP185" s="99">
        <f>IF(Model!DP115="",0,IF(ABS(Model!DP115-Scratch!DP115)&lt;1,1,0))</f>
        <v>1</v>
      </c>
      <c r="DQ185" s="99">
        <f>IF(Model!DQ115="",0,IF(ABS(Model!DQ115-Scratch!DQ115)&lt;1,1,0))</f>
        <v>1</v>
      </c>
      <c r="DR185" s="99">
        <f>IF(Model!DR115="",0,IF(ABS(Model!DR115-Scratch!DR115)&lt;1,1,0))</f>
        <v>1</v>
      </c>
      <c r="DS185" s="99">
        <f>IF(Model!DS115="",0,IF(ABS(Model!DS115-Scratch!DS115)&lt;1,1,0))</f>
        <v>1</v>
      </c>
      <c r="DT185" s="99">
        <f>IF(Model!DT115="",0,IF(ABS(Model!DT115-Scratch!DT115)&lt;1,1,0))</f>
        <v>1</v>
      </c>
      <c r="DU185" s="99">
        <f>IF(Model!DU115="",0,IF(ABS(Model!DU115-Scratch!DU115)&lt;1,1,0))</f>
        <v>1</v>
      </c>
      <c r="DV185" s="99">
        <f>IF(Model!DV115="",0,IF(ABS(Model!DV115-Scratch!DV115)&lt;1,1,0))</f>
        <v>1</v>
      </c>
      <c r="DW185" s="99">
        <f>IF(Model!DW115="",0,IF(ABS(Model!DW115-Scratch!DW115)&lt;1,1,0))</f>
        <v>1</v>
      </c>
      <c r="DX185" s="99">
        <f>IF(Model!DX115="",0,IF(ABS(Model!DX115-Scratch!DX115)&lt;1,1,0))</f>
        <v>1</v>
      </c>
      <c r="DY185" s="99">
        <f>IF(Model!DY115="",0,IF(ABS(Model!DY115-Scratch!DY115)&lt;1,1,0))</f>
        <v>1</v>
      </c>
      <c r="DZ185" s="99">
        <f>IF(Model!DZ115="",0,IF(ABS(Model!DZ115-Scratch!DZ115)&lt;1,1,0))</f>
        <v>1</v>
      </c>
      <c r="EA185" s="99">
        <f>IF(Model!EA115="",0,IF(ABS(Model!EA115-Scratch!EA115)&lt;1,1,0))</f>
        <v>1</v>
      </c>
      <c r="EB185" s="99">
        <f>IF(Model!EB115="",0,IF(ABS(Model!EB115-Scratch!EB115)&lt;1,1,0))</f>
        <v>1</v>
      </c>
      <c r="EC185" s="99">
        <f>IF(Model!EC115="",0,IF(ABS(Model!EC115-Scratch!EC115)&lt;1,1,0))</f>
        <v>1</v>
      </c>
      <c r="ED185" s="99">
        <f>IF(Model!ED115="",0,IF(ABS(Model!ED115-Scratch!ED115)&lt;1,1,0))</f>
        <v>1</v>
      </c>
      <c r="EE185" s="99">
        <f>IF(Model!EE115="",0,IF(ABS(Model!EE115-Scratch!EE115)&lt;1,1,0))</f>
        <v>1</v>
      </c>
      <c r="EF185" s="99">
        <f>IF(Model!EF115="",0,IF(ABS(Model!EF115-Scratch!EF115)&lt;1,1,0))</f>
        <v>1</v>
      </c>
      <c r="EG185" s="99">
        <f>IF(Model!EG115="",0,IF(ABS(Model!EG115-Scratch!EG115)&lt;1,1,0))</f>
        <v>1</v>
      </c>
      <c r="EH185" s="99">
        <f>IF(Model!EH115="",0,IF(ABS(Model!EH115-Scratch!EH115)&lt;1,1,0))</f>
        <v>1</v>
      </c>
      <c r="EI185" s="129" t="s">
        <v>591</v>
      </c>
      <c r="EJ185" s="129" t="s">
        <v>591</v>
      </c>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row>
    <row r="186" spans="2:165">
      <c r="B186" s="99">
        <f>IF(Model!B116="",0,IF(ABS(Model!B116-Scratch!B116)&lt;1,1,0))</f>
        <v>1</v>
      </c>
      <c r="C186" s="99">
        <f ca="1">IF(Model!C116="",0,IF(ABS(Model!C116-Scratch!C116)&lt;1,1,0))</f>
        <v>1</v>
      </c>
      <c r="D186" s="129" t="s">
        <v>591</v>
      </c>
      <c r="E186" s="99">
        <f>IF(Model!E116="",0,IF(ABS(Model!E116-Scratch!E116)&lt;1,1,0))</f>
        <v>1</v>
      </c>
      <c r="F186" s="99">
        <f>IF(Model!F116="",0,IF(ABS(Model!F116-Scratch!F116)&lt;1,1,0))</f>
        <v>1</v>
      </c>
      <c r="G186" s="99">
        <f>IF(Model!G116="",0,IF(ABS(Model!G116-Scratch!G116)&lt;1,1,0))</f>
        <v>1</v>
      </c>
      <c r="H186" s="99">
        <f>IF(Model!H116="",0,IF(ABS(Model!H116-Scratch!H116)&lt;1,1,0))</f>
        <v>1</v>
      </c>
      <c r="I186" s="99">
        <f>IF(Model!I116=Scratch!I116,1,0)</f>
        <v>1</v>
      </c>
      <c r="J186" s="129" t="s">
        <v>591</v>
      </c>
      <c r="K186" s="99">
        <f>IF(Model!K116="",0,IF(ABS(Model!K116-Scratch!K116)&lt;1,1,0))</f>
        <v>1</v>
      </c>
      <c r="L186" s="99">
        <f>IF(Model!L116=Scratch!L116,1,0)</f>
        <v>1</v>
      </c>
      <c r="M186" s="99">
        <f>IFERROR(IF(Model!M116=Scratch!M116,1,0),0)</f>
        <v>1</v>
      </c>
      <c r="N186" s="99">
        <f>IFERROR(IF(Model!N116=Scratch!N116,1,0),0)</f>
        <v>1</v>
      </c>
      <c r="O186" s="99">
        <f>IFERROR(IF(Model!O116=Scratch!O116,1,0),0)</f>
        <v>1</v>
      </c>
      <c r="P186" s="99">
        <f>IFERROR(IF(Model!P116=Scratch!P116,1,0),0)</f>
        <v>1</v>
      </c>
      <c r="Q186" s="129" t="s">
        <v>591</v>
      </c>
      <c r="R186" s="99">
        <f>IF(Model!R116="",0,IF(ABS(Model!R116-Scratch!R116)&lt;1,1,0))</f>
        <v>1</v>
      </c>
      <c r="S186" s="99">
        <f>IF(Model!S116="",0,IF(ABS(Model!S116-Scratch!S116)&lt;1,1,0))</f>
        <v>1</v>
      </c>
      <c r="T186" s="99">
        <f>IF(Model!T116="",0,IF(ABS(Model!T116-Scratch!T116)&lt;1,1,0))</f>
        <v>1</v>
      </c>
      <c r="U186" s="99">
        <f>IF(Model!U116="",0,IF(ABS(Model!U116-Scratch!U116)&lt;1,1,0))</f>
        <v>1</v>
      </c>
      <c r="V186" s="99">
        <f>IF(Model!V116="",0,IF(ABS(Model!V116-Scratch!V116)&lt;1,1,0))</f>
        <v>1</v>
      </c>
      <c r="W186" s="129" t="s">
        <v>591</v>
      </c>
      <c r="X186" s="99">
        <f>IF(Model!X116="",0,IF(ABS(Model!X116-Scratch!X116)&lt;1,1,0))</f>
        <v>1</v>
      </c>
      <c r="Y186" s="99">
        <f>IF(Model!Y116="",0,IF(ABS(Model!Y116-Scratch!Y116)&lt;1,1,0))</f>
        <v>1</v>
      </c>
      <c r="Z186" s="99">
        <f>IF(Model!Z116="",0,IF(ABS(Model!Z116-Scratch!Z116)&lt;1,1,0))</f>
        <v>1</v>
      </c>
      <c r="AA186" s="99">
        <f>IF(Model!AA116="",0,IF(ABS(Model!AA116-Scratch!AA116)&lt;1,1,0))</f>
        <v>1</v>
      </c>
      <c r="AB186" s="99">
        <f>IF(Model!AB116="",0,IF(ABS(Model!AB116-Scratch!AB116)&lt;1,1,0))</f>
        <v>1</v>
      </c>
      <c r="AC186" s="129" t="s">
        <v>591</v>
      </c>
      <c r="AD186" s="129" t="s">
        <v>591</v>
      </c>
      <c r="AE186" s="99">
        <f>IF(Model!AE116="",0,IF(ABS(Model!AE116-Scratch!AE116)&lt;1,1,0))</f>
        <v>1</v>
      </c>
      <c r="AF186" s="99">
        <f>IF(Model!AF116="",0,IF(ABS(Model!AF116-Scratch!AF116)&lt;1,1,0))</f>
        <v>1</v>
      </c>
      <c r="AG186" s="99">
        <f>IF(Model!AG116="",0,IF(ABS(Model!AG116-Scratch!AG116)&lt;1,1,0))</f>
        <v>1</v>
      </c>
      <c r="AH186" s="99">
        <f>IF(Model!AH116="",0,IF(ABS(Model!AH116-Scratch!AH116)&lt;1,1,0))</f>
        <v>1</v>
      </c>
      <c r="AI186" s="99">
        <f>IF(Model!AI116="",0,IF(ABS(Model!AI116-Scratch!AI116)&lt;1,1,0))</f>
        <v>1</v>
      </c>
      <c r="AJ186" s="99">
        <f>IF(Model!AJ116="",0,IF(ABS(Model!AJ116-Scratch!AJ116)&lt;1,1,0))</f>
        <v>1</v>
      </c>
      <c r="AK186" s="99">
        <f>IF(Model!AK116="",0,IF(ABS(Model!AK116-Scratch!AK116)&lt;1,1,0))</f>
        <v>1</v>
      </c>
      <c r="AL186" s="99">
        <f>IF(Model!AL116="",0,IF(ABS(Model!AL116-Scratch!AL116)&lt;1,1,0))</f>
        <v>1</v>
      </c>
      <c r="AM186" s="99">
        <f>IF(Model!AM116="",0,IF(ABS(Model!AM116-Scratch!AM116)&lt;1,1,0))</f>
        <v>1</v>
      </c>
      <c r="AN186" s="99">
        <f>IF(Model!AN116="",0,IF(ABS(Model!AN116-Scratch!AN116)&lt;1,1,0))</f>
        <v>1</v>
      </c>
      <c r="AO186" s="99">
        <f>IF(Model!AO116="",0,IF(ABS(Model!AO116-Scratch!AO116)&lt;1,1,0))</f>
        <v>1</v>
      </c>
      <c r="AP186" s="99">
        <f>IF(Model!AP116="",0,IF(ABS(Model!AP116-Scratch!AP116)&lt;1,1,0))</f>
        <v>1</v>
      </c>
      <c r="AQ186" s="99">
        <f>IF(Model!AQ116="",0,IF(ABS(Model!AQ116-Scratch!AQ116)&lt;1,1,0))</f>
        <v>1</v>
      </c>
      <c r="AR186" s="99">
        <f>IF(Model!AR116="",0,IF(ABS(Model!AR116-Scratch!AR116)&lt;1,1,0))</f>
        <v>1</v>
      </c>
      <c r="AS186" s="99">
        <f>IF(Model!AS116="",0,IF(ABS(Model!AS116-Scratch!AS116)&lt;1,1,0))</f>
        <v>1</v>
      </c>
      <c r="AT186" s="99">
        <f>IF(Model!AT116="",0,IF(ABS(Model!AT116-Scratch!AT116)&lt;1,1,0))</f>
        <v>1</v>
      </c>
      <c r="AU186" s="99">
        <f>IF(Model!AU116="",0,IF(ABS(Model!AU116-Scratch!AU116)&lt;1,1,0))</f>
        <v>1</v>
      </c>
      <c r="AV186" s="99">
        <f>IF(Model!AV116="",0,IF(ABS(Model!AV116-Scratch!AV116)&lt;1,1,0))</f>
        <v>1</v>
      </c>
      <c r="AW186" s="99">
        <f>IF(Model!AW116="",0,IF(ABS(Model!AW116-Scratch!AW116)&lt;1,1,0))</f>
        <v>1</v>
      </c>
      <c r="AX186" s="99">
        <f>IF(Model!AX116="",0,IF(ABS(Model!AX116-Scratch!AX116)&lt;1,1,0))</f>
        <v>1</v>
      </c>
      <c r="AY186" s="99">
        <f>IF(Model!AY116="",0,IF(ABS(Model!AY116-Scratch!AY116)&lt;1,1,0))</f>
        <v>1</v>
      </c>
      <c r="AZ186" s="99">
        <f>IF(Model!AZ116="",0,IF(ABS(Model!AZ116-Scratch!AZ116)&lt;1,1,0))</f>
        <v>1</v>
      </c>
      <c r="BA186" s="99">
        <f>IF(Model!BA116="",0,IF(ABS(Model!BA116-Scratch!BA116)&lt;1,1,0))</f>
        <v>1</v>
      </c>
      <c r="BB186" s="99">
        <f>IF(Model!BB116="",0,IF(ABS(Model!BB116-Scratch!BB116)&lt;1,1,0))</f>
        <v>1</v>
      </c>
      <c r="BC186" s="99">
        <f>IF(Model!BC116="",0,IF(ABS(Model!BC116-Scratch!BC116)&lt;1,1,0))</f>
        <v>1</v>
      </c>
      <c r="BD186" s="99">
        <f>IF(Model!BD116="",0,IF(ABS(Model!BD116-Scratch!BD116)&lt;1,1,0))</f>
        <v>0</v>
      </c>
      <c r="BE186" s="99">
        <f>IF(Model!BE116="",0,IF(ABS(Model!BE116-Scratch!BE116)&lt;1,1,0))</f>
        <v>1</v>
      </c>
      <c r="BF186" s="129" t="s">
        <v>591</v>
      </c>
      <c r="BG186" s="129" t="s">
        <v>591</v>
      </c>
      <c r="BH186" s="99">
        <f>IF(Model!BH116="",0,IF(ABS(Model!BH116-Scratch!BH116)&lt;1,1,0))</f>
        <v>1</v>
      </c>
      <c r="BI186" s="99">
        <f>IF(Model!BI116="",0,IF(ABS(Model!BI116-Scratch!BI116)&lt;1,1,0))</f>
        <v>1</v>
      </c>
      <c r="BJ186" s="99">
        <f>IF(Model!BJ116="",0,IF(ABS(Model!BJ116-Scratch!BJ116)&lt;1,1,0))</f>
        <v>1</v>
      </c>
      <c r="BK186" s="99">
        <f>IF(Model!BK116="",0,IF(ABS(Model!BK116-Scratch!BK116)&lt;1,1,0))</f>
        <v>1</v>
      </c>
      <c r="BL186" s="99">
        <f>IF(Model!BL116="",0,IF(ABS(Model!BL116-Scratch!BL116)&lt;1,1,0))</f>
        <v>1</v>
      </c>
      <c r="BM186" s="99">
        <f>IF(Model!BM116="",0,IF(ABS(Model!BM116-Scratch!BM116)&lt;1,1,0))</f>
        <v>1</v>
      </c>
      <c r="BN186" s="99">
        <f>IF(Model!BN116="",0,IF(ABS(Model!BN116-Scratch!BN116)&lt;1,1,0))</f>
        <v>1</v>
      </c>
      <c r="BO186" s="99">
        <f>IF(Model!BO116="",0,IF(ABS(Model!BO116-Scratch!BO116)&lt;1,1,0))</f>
        <v>1</v>
      </c>
      <c r="BP186" s="99">
        <f>IF(Model!BP116="",0,IF(ABS(Model!BP116-Scratch!BP116)&lt;1,1,0))</f>
        <v>1</v>
      </c>
      <c r="BQ186" s="99">
        <f>IF(Model!BQ116="",0,IF(ABS(Model!BQ116-Scratch!BQ116)&lt;1,1,0))</f>
        <v>1</v>
      </c>
      <c r="BR186" s="99">
        <f>IF(Model!BR116="",0,IF(ABS(Model!BR116-Scratch!BR116)&lt;1,1,0))</f>
        <v>1</v>
      </c>
      <c r="BS186" s="99">
        <f>IF(Model!BS116="",0,IF(ABS(Model!BS116-Scratch!BS116)&lt;1,1,0))</f>
        <v>1</v>
      </c>
      <c r="BT186" s="99">
        <f>IF(Model!BT116="",0,IF(ABS(Model!BT116-Scratch!BT116)&lt;1,1,0))</f>
        <v>1</v>
      </c>
      <c r="BU186" s="99">
        <f>IF(Model!BU116="",0,IF(ABS(Model!BU116-Scratch!BU116)&lt;1,1,0))</f>
        <v>1</v>
      </c>
      <c r="BV186" s="99">
        <f>IF(Model!BV116="",0,IF(ABS(Model!BV116-Scratch!BV116)&lt;1,1,0))</f>
        <v>1</v>
      </c>
      <c r="BW186" s="99">
        <f>IF(Model!BW116="",0,IF(ABS(Model!BW116-Scratch!BW116)&lt;1,1,0))</f>
        <v>1</v>
      </c>
      <c r="BX186" s="99">
        <f>IF(Model!BX116="",0,IF(ABS(Model!BX116-Scratch!BX116)&lt;1,1,0))</f>
        <v>1</v>
      </c>
      <c r="BY186" s="99">
        <f>IF(Model!BY116="",0,IF(ABS(Model!BY116-Scratch!BY116)&lt;1,1,0))</f>
        <v>1</v>
      </c>
      <c r="BZ186" s="99">
        <f>IF(Model!BZ116="",0,IF(ABS(Model!BZ116-Scratch!BZ116)&lt;1,1,0))</f>
        <v>1</v>
      </c>
      <c r="CA186" s="99">
        <f>IF(Model!CA116="",0,IF(ABS(Model!CA116-Scratch!CA116)&lt;1,1,0))</f>
        <v>1</v>
      </c>
      <c r="CB186" s="99">
        <f>IF(Model!CB116="",0,IF(ABS(Model!CB116-Scratch!CB116)&lt;1,1,0))</f>
        <v>1</v>
      </c>
      <c r="CC186" s="99">
        <f>IF(Model!CC116="",0,IF(ABS(Model!CC116-Scratch!CC116)&lt;1,1,0))</f>
        <v>1</v>
      </c>
      <c r="CD186" s="99">
        <f>IF(Model!CD116="",0,IF(ABS(Model!CD116-Scratch!CD116)&lt;1,1,0))</f>
        <v>1</v>
      </c>
      <c r="CE186" s="99">
        <f>IF(Model!CE116="",0,IF(ABS(Model!CE116-Scratch!CE116)&lt;1,1,0))</f>
        <v>1</v>
      </c>
      <c r="CF186" s="99">
        <f>IF(Model!CF116="",0,IF(ABS(Model!CF116-Scratch!CF116)&lt;1,1,0))</f>
        <v>1</v>
      </c>
      <c r="CG186" s="129" t="s">
        <v>591</v>
      </c>
      <c r="CH186" s="129" t="s">
        <v>591</v>
      </c>
      <c r="CI186" s="99">
        <f>IF(Model!CI116="",0,IF(ABS(Model!CI116-Scratch!CI116)&lt;1,1,0))</f>
        <v>1</v>
      </c>
      <c r="CJ186" s="99">
        <f>IF(Model!CJ116="",0,IF(ABS(Model!CJ116-Scratch!CJ116)&lt;1,1,0))</f>
        <v>1</v>
      </c>
      <c r="CK186" s="99">
        <f>IF(Model!CK116="",0,IF(ABS(Model!CK116-Scratch!CK116)&lt;1,1,0))</f>
        <v>1</v>
      </c>
      <c r="CL186" s="99">
        <f>IF(Model!CL116="",0,IF(ABS(Model!CL116-Scratch!CL116)&lt;1,1,0))</f>
        <v>1</v>
      </c>
      <c r="CM186" s="99">
        <f>IF(Model!CM116="",0,IF(ABS(Model!CM116-Scratch!CM116)&lt;1,1,0))</f>
        <v>1</v>
      </c>
      <c r="CN186" s="99">
        <f>IF(Model!CN116="",0,IF(ABS(Model!CN116-Scratch!CN116)&lt;1,1,0))</f>
        <v>1</v>
      </c>
      <c r="CO186" s="99">
        <f>IF(Model!CO116="",0,IF(ABS(Model!CO116-Scratch!CO116)&lt;1,1,0))</f>
        <v>1</v>
      </c>
      <c r="CP186" s="99">
        <f>IF(Model!CP116="",0,IF(ABS(Model!CP116-Scratch!CP116)&lt;1,1,0))</f>
        <v>1</v>
      </c>
      <c r="CQ186" s="99">
        <f>IF(Model!CQ116="",0,IF(ABS(Model!CQ116-Scratch!CQ116)&lt;1,1,0))</f>
        <v>1</v>
      </c>
      <c r="CR186" s="99">
        <f>IF(Model!CR116="",0,IF(ABS(Model!CR116-Scratch!CR116)&lt;1,1,0))</f>
        <v>1</v>
      </c>
      <c r="CS186" s="99">
        <f>IF(Model!CS116="",0,IF(ABS(Model!CS116-Scratch!CS116)&lt;1,1,0))</f>
        <v>1</v>
      </c>
      <c r="CT186" s="99">
        <f>IF(Model!CT116="",0,IF(ABS(Model!CT116-Scratch!CT116)&lt;1,1,0))</f>
        <v>1</v>
      </c>
      <c r="CU186" s="99">
        <f>IF(Model!CU116="",0,IF(ABS(Model!CU116-Scratch!CU116)&lt;1,1,0))</f>
        <v>1</v>
      </c>
      <c r="CV186" s="99">
        <f>IF(Model!CV116="",0,IF(ABS(Model!CV116-Scratch!CV116)&lt;1,1,0))</f>
        <v>1</v>
      </c>
      <c r="CW186" s="99">
        <f>IF(Model!CW116="",0,IF(ABS(Model!CW116-Scratch!CW116)&lt;1,1,0))</f>
        <v>1</v>
      </c>
      <c r="CX186" s="99">
        <f>IF(Model!CX116="",0,IF(ABS(Model!CX116-Scratch!CX116)&lt;1,1,0))</f>
        <v>1</v>
      </c>
      <c r="CY186" s="99">
        <f>IF(Model!CY116="",0,IF(ABS(Model!CY116-Scratch!CY116)&lt;1,1,0))</f>
        <v>1</v>
      </c>
      <c r="CZ186" s="99">
        <f>IF(Model!CZ116="",0,IF(ABS(Model!CZ116-Scratch!CZ116)&lt;1,1,0))</f>
        <v>1</v>
      </c>
      <c r="DA186" s="99">
        <f>IF(Model!DA116="",0,IF(ABS(Model!DA116-Scratch!DA116)&lt;1,1,0))</f>
        <v>1</v>
      </c>
      <c r="DB186" s="99">
        <f>IF(Model!DB116="",0,IF(ABS(Model!DB116-Scratch!DB116)&lt;1,1,0))</f>
        <v>1</v>
      </c>
      <c r="DC186" s="99">
        <f>IF(Model!DC116="",0,IF(ABS(Model!DC116-Scratch!DC116)&lt;1,1,0))</f>
        <v>1</v>
      </c>
      <c r="DD186" s="99">
        <f>IF(Model!DD116="",0,IF(ABS(Model!DD116-Scratch!DD116)&lt;1,1,0))</f>
        <v>1</v>
      </c>
      <c r="DE186" s="99">
        <f>IF(Model!DE116="",0,IF(ABS(Model!DE116-Scratch!DE116)&lt;1,1,0))</f>
        <v>1</v>
      </c>
      <c r="DF186" s="99">
        <f>IF(Model!DF116="",0,IF(ABS(Model!DF116-Scratch!DF116)&lt;1,1,0))</f>
        <v>1</v>
      </c>
      <c r="DG186" s="99">
        <f>IF(Model!DG116="",0,IF(ABS(Model!DG116-Scratch!DG116)&lt;1,1,0))</f>
        <v>1</v>
      </c>
      <c r="DH186" s="129" t="s">
        <v>591</v>
      </c>
      <c r="DI186" s="129" t="s">
        <v>591</v>
      </c>
      <c r="DJ186" s="99">
        <f>IF(Model!DJ116="",0,IF(ABS(Model!DJ116-Scratch!DJ116)&lt;1,1,0))</f>
        <v>1</v>
      </c>
      <c r="DK186" s="99">
        <f>IF(Model!DK116="",0,IF(ABS(Model!DK116-Scratch!DK116)&lt;1,1,0))</f>
        <v>1</v>
      </c>
      <c r="DL186" s="99">
        <f>IF(Model!DL116="",0,IF(ABS(Model!DL116-Scratch!DL116)&lt;1,1,0))</f>
        <v>1</v>
      </c>
      <c r="DM186" s="99">
        <f>IF(Model!DM116="",0,IF(ABS(Model!DM116-Scratch!DM116)&lt;1,1,0))</f>
        <v>1</v>
      </c>
      <c r="DN186" s="99">
        <f>IF(Model!DN116="",0,IF(ABS(Model!DN116-Scratch!DN116)&lt;1,1,0))</f>
        <v>1</v>
      </c>
      <c r="DO186" s="99">
        <f>IF(Model!DO116="",0,IF(ABS(Model!DO116-Scratch!DO116)&lt;1,1,0))</f>
        <v>1</v>
      </c>
      <c r="DP186" s="99">
        <f>IF(Model!DP116="",0,IF(ABS(Model!DP116-Scratch!DP116)&lt;1,1,0))</f>
        <v>1</v>
      </c>
      <c r="DQ186" s="99">
        <f>IF(Model!DQ116="",0,IF(ABS(Model!DQ116-Scratch!DQ116)&lt;1,1,0))</f>
        <v>1</v>
      </c>
      <c r="DR186" s="99">
        <f>IF(Model!DR116="",0,IF(ABS(Model!DR116-Scratch!DR116)&lt;1,1,0))</f>
        <v>1</v>
      </c>
      <c r="DS186" s="99">
        <f>IF(Model!DS116="",0,IF(ABS(Model!DS116-Scratch!DS116)&lt;1,1,0))</f>
        <v>1</v>
      </c>
      <c r="DT186" s="99">
        <f>IF(Model!DT116="",0,IF(ABS(Model!DT116-Scratch!DT116)&lt;1,1,0))</f>
        <v>1</v>
      </c>
      <c r="DU186" s="99">
        <f>IF(Model!DU116="",0,IF(ABS(Model!DU116-Scratch!DU116)&lt;1,1,0))</f>
        <v>1</v>
      </c>
      <c r="DV186" s="99">
        <f>IF(Model!DV116="",0,IF(ABS(Model!DV116-Scratch!DV116)&lt;1,1,0))</f>
        <v>1</v>
      </c>
      <c r="DW186" s="99">
        <f>IF(Model!DW116="",0,IF(ABS(Model!DW116-Scratch!DW116)&lt;1,1,0))</f>
        <v>1</v>
      </c>
      <c r="DX186" s="99">
        <f>IF(Model!DX116="",0,IF(ABS(Model!DX116-Scratch!DX116)&lt;1,1,0))</f>
        <v>1</v>
      </c>
      <c r="DY186" s="99">
        <f>IF(Model!DY116="",0,IF(ABS(Model!DY116-Scratch!DY116)&lt;1,1,0))</f>
        <v>1</v>
      </c>
      <c r="DZ186" s="99">
        <f>IF(Model!DZ116="",0,IF(ABS(Model!DZ116-Scratch!DZ116)&lt;1,1,0))</f>
        <v>1</v>
      </c>
      <c r="EA186" s="99">
        <f>IF(Model!EA116="",0,IF(ABS(Model!EA116-Scratch!EA116)&lt;1,1,0))</f>
        <v>1</v>
      </c>
      <c r="EB186" s="99">
        <f>IF(Model!EB116="",0,IF(ABS(Model!EB116-Scratch!EB116)&lt;1,1,0))</f>
        <v>1</v>
      </c>
      <c r="EC186" s="99">
        <f>IF(Model!EC116="",0,IF(ABS(Model!EC116-Scratch!EC116)&lt;1,1,0))</f>
        <v>1</v>
      </c>
      <c r="ED186" s="99">
        <f>IF(Model!ED116="",0,IF(ABS(Model!ED116-Scratch!ED116)&lt;1,1,0))</f>
        <v>1</v>
      </c>
      <c r="EE186" s="99">
        <f>IF(Model!EE116="",0,IF(ABS(Model!EE116-Scratch!EE116)&lt;1,1,0))</f>
        <v>1</v>
      </c>
      <c r="EF186" s="99">
        <f>IF(Model!EF116="",0,IF(ABS(Model!EF116-Scratch!EF116)&lt;1,1,0))</f>
        <v>1</v>
      </c>
      <c r="EG186" s="99">
        <f>IF(Model!EG116="",0,IF(ABS(Model!EG116-Scratch!EG116)&lt;1,1,0))</f>
        <v>1</v>
      </c>
      <c r="EH186" s="99">
        <f>IF(Model!EH116="",0,IF(ABS(Model!EH116-Scratch!EH116)&lt;1,1,0))</f>
        <v>1</v>
      </c>
      <c r="EI186" s="129" t="s">
        <v>591</v>
      </c>
      <c r="EJ186" s="129" t="s">
        <v>591</v>
      </c>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row>
    <row r="187" spans="2:165">
      <c r="B187" s="99">
        <f>IF(Model!B117="",0,IF(ABS(Model!B117-Scratch!B117)&lt;1,1,0))</f>
        <v>1</v>
      </c>
      <c r="C187" s="99">
        <f ca="1">IF(Model!C117="",0,IF(ABS(Model!C117-Scratch!C117)&lt;1,1,0))</f>
        <v>1</v>
      </c>
      <c r="D187" s="129" t="s">
        <v>591</v>
      </c>
      <c r="E187" s="99">
        <f>IF(Model!E117="",0,IF(ABS(Model!E117-Scratch!E117)&lt;1,1,0))</f>
        <v>1</v>
      </c>
      <c r="F187" s="99">
        <f>IF(Model!F117="",0,IF(ABS(Model!F117-Scratch!F117)&lt;1,1,0))</f>
        <v>1</v>
      </c>
      <c r="G187" s="99">
        <f>IF(Model!G117="",0,IF(ABS(Model!G117-Scratch!G117)&lt;1,1,0))</f>
        <v>1</v>
      </c>
      <c r="H187" s="99">
        <f>IF(Model!H117="",0,IF(ABS(Model!H117-Scratch!H117)&lt;1,1,0))</f>
        <v>1</v>
      </c>
      <c r="I187" s="99">
        <f>IF(Model!I117=Scratch!I117,1,0)</f>
        <v>1</v>
      </c>
      <c r="J187" s="129" t="s">
        <v>591</v>
      </c>
      <c r="K187" s="99">
        <f>IF(Model!K117="",0,IF(ABS(Model!K117-Scratch!K117)&lt;1,1,0))</f>
        <v>1</v>
      </c>
      <c r="L187" s="99">
        <f>IF(Model!L117=Scratch!L117,1,0)</f>
        <v>1</v>
      </c>
      <c r="M187" s="99">
        <f>IFERROR(IF(Model!M117=Scratch!M117,1,0),0)</f>
        <v>1</v>
      </c>
      <c r="N187" s="99">
        <f>IFERROR(IF(Model!N117=Scratch!N117,1,0),0)</f>
        <v>1</v>
      </c>
      <c r="O187" s="99">
        <f>IFERROR(IF(Model!O117=Scratch!O117,1,0),0)</f>
        <v>1</v>
      </c>
      <c r="P187" s="99">
        <f>IFERROR(IF(Model!P117=Scratch!P117,1,0),0)</f>
        <v>1</v>
      </c>
      <c r="Q187" s="129" t="s">
        <v>591</v>
      </c>
      <c r="R187" s="99">
        <f>IF(Model!R117="",0,IF(ABS(Model!R117-Scratch!R117)&lt;1,1,0))</f>
        <v>1</v>
      </c>
      <c r="S187" s="99">
        <f>IF(Model!S117="",0,IF(ABS(Model!S117-Scratch!S117)&lt;1,1,0))</f>
        <v>1</v>
      </c>
      <c r="T187" s="99">
        <f>IF(Model!T117="",0,IF(ABS(Model!T117-Scratch!T117)&lt;1,1,0))</f>
        <v>1</v>
      </c>
      <c r="U187" s="99">
        <f>IF(Model!U117="",0,IF(ABS(Model!U117-Scratch!U117)&lt;1,1,0))</f>
        <v>1</v>
      </c>
      <c r="V187" s="99">
        <f>IF(Model!V117="",0,IF(ABS(Model!V117-Scratch!V117)&lt;1,1,0))</f>
        <v>1</v>
      </c>
      <c r="W187" s="129" t="s">
        <v>591</v>
      </c>
      <c r="X187" s="99">
        <f>IF(Model!X117="",0,IF(ABS(Model!X117-Scratch!X117)&lt;1,1,0))</f>
        <v>1</v>
      </c>
      <c r="Y187" s="99">
        <f>IF(Model!Y117="",0,IF(ABS(Model!Y117-Scratch!Y117)&lt;1,1,0))</f>
        <v>1</v>
      </c>
      <c r="Z187" s="99">
        <f>IF(Model!Z117="",0,IF(ABS(Model!Z117-Scratch!Z117)&lt;1,1,0))</f>
        <v>1</v>
      </c>
      <c r="AA187" s="99">
        <f>IF(Model!AA117="",0,IF(ABS(Model!AA117-Scratch!AA117)&lt;1,1,0))</f>
        <v>1</v>
      </c>
      <c r="AB187" s="99">
        <f>IF(Model!AB117="",0,IF(ABS(Model!AB117-Scratch!AB117)&lt;1,1,0))</f>
        <v>1</v>
      </c>
      <c r="AC187" s="129" t="s">
        <v>591</v>
      </c>
      <c r="AD187" s="129" t="s">
        <v>591</v>
      </c>
      <c r="AE187" s="99">
        <f>IF(Model!AE117="",0,IF(ABS(Model!AE117-Scratch!AE117)&lt;1,1,0))</f>
        <v>1</v>
      </c>
      <c r="AF187" s="99">
        <f>IF(Model!AF117="",0,IF(ABS(Model!AF117-Scratch!AF117)&lt;1,1,0))</f>
        <v>1</v>
      </c>
      <c r="AG187" s="99">
        <f>IF(Model!AG117="",0,IF(ABS(Model!AG117-Scratch!AG117)&lt;1,1,0))</f>
        <v>1</v>
      </c>
      <c r="AH187" s="99">
        <f>IF(Model!AH117="",0,IF(ABS(Model!AH117-Scratch!AH117)&lt;1,1,0))</f>
        <v>1</v>
      </c>
      <c r="AI187" s="99">
        <f>IF(Model!AI117="",0,IF(ABS(Model!AI117-Scratch!AI117)&lt;1,1,0))</f>
        <v>1</v>
      </c>
      <c r="AJ187" s="99">
        <f>IF(Model!AJ117="",0,IF(ABS(Model!AJ117-Scratch!AJ117)&lt;1,1,0))</f>
        <v>1</v>
      </c>
      <c r="AK187" s="99">
        <f>IF(Model!AK117="",0,IF(ABS(Model!AK117-Scratch!AK117)&lt;1,1,0))</f>
        <v>1</v>
      </c>
      <c r="AL187" s="99">
        <f>IF(Model!AL117="",0,IF(ABS(Model!AL117-Scratch!AL117)&lt;1,1,0))</f>
        <v>1</v>
      </c>
      <c r="AM187" s="99">
        <f>IF(Model!AM117="",0,IF(ABS(Model!AM117-Scratch!AM117)&lt;1,1,0))</f>
        <v>1</v>
      </c>
      <c r="AN187" s="99">
        <f>IF(Model!AN117="",0,IF(ABS(Model!AN117-Scratch!AN117)&lt;1,1,0))</f>
        <v>1</v>
      </c>
      <c r="AO187" s="99">
        <f>IF(Model!AO117="",0,IF(ABS(Model!AO117-Scratch!AO117)&lt;1,1,0))</f>
        <v>1</v>
      </c>
      <c r="AP187" s="99">
        <f>IF(Model!AP117="",0,IF(ABS(Model!AP117-Scratch!AP117)&lt;1,1,0))</f>
        <v>1</v>
      </c>
      <c r="AQ187" s="99">
        <f>IF(Model!AQ117="",0,IF(ABS(Model!AQ117-Scratch!AQ117)&lt;1,1,0))</f>
        <v>1</v>
      </c>
      <c r="AR187" s="99">
        <f>IF(Model!AR117="",0,IF(ABS(Model!AR117-Scratch!AR117)&lt;1,1,0))</f>
        <v>1</v>
      </c>
      <c r="AS187" s="99">
        <f>IF(Model!AS117="",0,IF(ABS(Model!AS117-Scratch!AS117)&lt;1,1,0))</f>
        <v>1</v>
      </c>
      <c r="AT187" s="99">
        <f>IF(Model!AT117="",0,IF(ABS(Model!AT117-Scratch!AT117)&lt;1,1,0))</f>
        <v>1</v>
      </c>
      <c r="AU187" s="99">
        <f>IF(Model!AU117="",0,IF(ABS(Model!AU117-Scratch!AU117)&lt;1,1,0))</f>
        <v>1</v>
      </c>
      <c r="AV187" s="99">
        <f>IF(Model!AV117="",0,IF(ABS(Model!AV117-Scratch!AV117)&lt;1,1,0))</f>
        <v>1</v>
      </c>
      <c r="AW187" s="99">
        <f>IF(Model!AW117="",0,IF(ABS(Model!AW117-Scratch!AW117)&lt;1,1,0))</f>
        <v>1</v>
      </c>
      <c r="AX187" s="99">
        <f>IF(Model!AX117="",0,IF(ABS(Model!AX117-Scratch!AX117)&lt;1,1,0))</f>
        <v>1</v>
      </c>
      <c r="AY187" s="99">
        <f>IF(Model!AY117="",0,IF(ABS(Model!AY117-Scratch!AY117)&lt;1,1,0))</f>
        <v>1</v>
      </c>
      <c r="AZ187" s="99">
        <f>IF(Model!AZ117="",0,IF(ABS(Model!AZ117-Scratch!AZ117)&lt;1,1,0))</f>
        <v>1</v>
      </c>
      <c r="BA187" s="99">
        <f>IF(Model!BA117="",0,IF(ABS(Model!BA117-Scratch!BA117)&lt;1,1,0))</f>
        <v>1</v>
      </c>
      <c r="BB187" s="99">
        <f>IF(Model!BB117="",0,IF(ABS(Model!BB117-Scratch!BB117)&lt;1,1,0))</f>
        <v>1</v>
      </c>
      <c r="BC187" s="99">
        <f>IF(Model!BC117="",0,IF(ABS(Model!BC117-Scratch!BC117)&lt;1,1,0))</f>
        <v>1</v>
      </c>
      <c r="BD187" s="99">
        <f>IF(Model!BD117="",0,IF(ABS(Model!BD117-Scratch!BD117)&lt;1,1,0))</f>
        <v>0</v>
      </c>
      <c r="BE187" s="99">
        <f>IF(Model!BE117="",0,IF(ABS(Model!BE117-Scratch!BE117)&lt;1,1,0))</f>
        <v>1</v>
      </c>
      <c r="BF187" s="129" t="s">
        <v>591</v>
      </c>
      <c r="BG187" s="129" t="s">
        <v>591</v>
      </c>
      <c r="BH187" s="99">
        <f>IF(Model!BH117="",0,IF(ABS(Model!BH117-Scratch!BH117)&lt;1,1,0))</f>
        <v>1</v>
      </c>
      <c r="BI187" s="99">
        <f>IF(Model!BI117="",0,IF(ABS(Model!BI117-Scratch!BI117)&lt;1,1,0))</f>
        <v>1</v>
      </c>
      <c r="BJ187" s="99">
        <f>IF(Model!BJ117="",0,IF(ABS(Model!BJ117-Scratch!BJ117)&lt;1,1,0))</f>
        <v>1</v>
      </c>
      <c r="BK187" s="99">
        <f>IF(Model!BK117="",0,IF(ABS(Model!BK117-Scratch!BK117)&lt;1,1,0))</f>
        <v>1</v>
      </c>
      <c r="BL187" s="99">
        <f>IF(Model!BL117="",0,IF(ABS(Model!BL117-Scratch!BL117)&lt;1,1,0))</f>
        <v>1</v>
      </c>
      <c r="BM187" s="99">
        <f>IF(Model!BM117="",0,IF(ABS(Model!BM117-Scratch!BM117)&lt;1,1,0))</f>
        <v>1</v>
      </c>
      <c r="BN187" s="99">
        <f>IF(Model!BN117="",0,IF(ABS(Model!BN117-Scratch!BN117)&lt;1,1,0))</f>
        <v>1</v>
      </c>
      <c r="BO187" s="99">
        <f>IF(Model!BO117="",0,IF(ABS(Model!BO117-Scratch!BO117)&lt;1,1,0))</f>
        <v>1</v>
      </c>
      <c r="BP187" s="99">
        <f>IF(Model!BP117="",0,IF(ABS(Model!BP117-Scratch!BP117)&lt;1,1,0))</f>
        <v>1</v>
      </c>
      <c r="BQ187" s="99">
        <f>IF(Model!BQ117="",0,IF(ABS(Model!BQ117-Scratch!BQ117)&lt;1,1,0))</f>
        <v>1</v>
      </c>
      <c r="BR187" s="99">
        <f>IF(Model!BR117="",0,IF(ABS(Model!BR117-Scratch!BR117)&lt;1,1,0))</f>
        <v>1</v>
      </c>
      <c r="BS187" s="99">
        <f>IF(Model!BS117="",0,IF(ABS(Model!BS117-Scratch!BS117)&lt;1,1,0))</f>
        <v>1</v>
      </c>
      <c r="BT187" s="99">
        <f>IF(Model!BT117="",0,IF(ABS(Model!BT117-Scratch!BT117)&lt;1,1,0))</f>
        <v>1</v>
      </c>
      <c r="BU187" s="99">
        <f>IF(Model!BU117="",0,IF(ABS(Model!BU117-Scratch!BU117)&lt;1,1,0))</f>
        <v>1</v>
      </c>
      <c r="BV187" s="99">
        <f>IF(Model!BV117="",0,IF(ABS(Model!BV117-Scratch!BV117)&lt;1,1,0))</f>
        <v>1</v>
      </c>
      <c r="BW187" s="99">
        <f>IF(Model!BW117="",0,IF(ABS(Model!BW117-Scratch!BW117)&lt;1,1,0))</f>
        <v>1</v>
      </c>
      <c r="BX187" s="99">
        <f>IF(Model!BX117="",0,IF(ABS(Model!BX117-Scratch!BX117)&lt;1,1,0))</f>
        <v>1</v>
      </c>
      <c r="BY187" s="99">
        <f>IF(Model!BY117="",0,IF(ABS(Model!BY117-Scratch!BY117)&lt;1,1,0))</f>
        <v>1</v>
      </c>
      <c r="BZ187" s="99">
        <f>IF(Model!BZ117="",0,IF(ABS(Model!BZ117-Scratch!BZ117)&lt;1,1,0))</f>
        <v>1</v>
      </c>
      <c r="CA187" s="99">
        <f>IF(Model!CA117="",0,IF(ABS(Model!CA117-Scratch!CA117)&lt;1,1,0))</f>
        <v>1</v>
      </c>
      <c r="CB187" s="99">
        <f>IF(Model!CB117="",0,IF(ABS(Model!CB117-Scratch!CB117)&lt;1,1,0))</f>
        <v>1</v>
      </c>
      <c r="CC187" s="99">
        <f>IF(Model!CC117="",0,IF(ABS(Model!CC117-Scratch!CC117)&lt;1,1,0))</f>
        <v>1</v>
      </c>
      <c r="CD187" s="99">
        <f>IF(Model!CD117="",0,IF(ABS(Model!CD117-Scratch!CD117)&lt;1,1,0))</f>
        <v>1</v>
      </c>
      <c r="CE187" s="99">
        <f>IF(Model!CE117="",0,IF(ABS(Model!CE117-Scratch!CE117)&lt;1,1,0))</f>
        <v>1</v>
      </c>
      <c r="CF187" s="99">
        <f>IF(Model!CF117="",0,IF(ABS(Model!CF117-Scratch!CF117)&lt;1,1,0))</f>
        <v>1</v>
      </c>
      <c r="CG187" s="129" t="s">
        <v>591</v>
      </c>
      <c r="CH187" s="129" t="s">
        <v>591</v>
      </c>
      <c r="CI187" s="99">
        <f>IF(Model!CI117="",0,IF(ABS(Model!CI117-Scratch!CI117)&lt;1,1,0))</f>
        <v>1</v>
      </c>
      <c r="CJ187" s="99">
        <f>IF(Model!CJ117="",0,IF(ABS(Model!CJ117-Scratch!CJ117)&lt;1,1,0))</f>
        <v>1</v>
      </c>
      <c r="CK187" s="99">
        <f>IF(Model!CK117="",0,IF(ABS(Model!CK117-Scratch!CK117)&lt;1,1,0))</f>
        <v>1</v>
      </c>
      <c r="CL187" s="99">
        <f>IF(Model!CL117="",0,IF(ABS(Model!CL117-Scratch!CL117)&lt;1,1,0))</f>
        <v>1</v>
      </c>
      <c r="CM187" s="99">
        <f>IF(Model!CM117="",0,IF(ABS(Model!CM117-Scratch!CM117)&lt;1,1,0))</f>
        <v>1</v>
      </c>
      <c r="CN187" s="99">
        <f>IF(Model!CN117="",0,IF(ABS(Model!CN117-Scratch!CN117)&lt;1,1,0))</f>
        <v>1</v>
      </c>
      <c r="CO187" s="99">
        <f>IF(Model!CO117="",0,IF(ABS(Model!CO117-Scratch!CO117)&lt;1,1,0))</f>
        <v>1</v>
      </c>
      <c r="CP187" s="99">
        <f>IF(Model!CP117="",0,IF(ABS(Model!CP117-Scratch!CP117)&lt;1,1,0))</f>
        <v>1</v>
      </c>
      <c r="CQ187" s="99">
        <f>IF(Model!CQ117="",0,IF(ABS(Model!CQ117-Scratch!CQ117)&lt;1,1,0))</f>
        <v>1</v>
      </c>
      <c r="CR187" s="99">
        <f>IF(Model!CR117="",0,IF(ABS(Model!CR117-Scratch!CR117)&lt;1,1,0))</f>
        <v>1</v>
      </c>
      <c r="CS187" s="99">
        <f>IF(Model!CS117="",0,IF(ABS(Model!CS117-Scratch!CS117)&lt;1,1,0))</f>
        <v>1</v>
      </c>
      <c r="CT187" s="99">
        <f>IF(Model!CT117="",0,IF(ABS(Model!CT117-Scratch!CT117)&lt;1,1,0))</f>
        <v>1</v>
      </c>
      <c r="CU187" s="99">
        <f>IF(Model!CU117="",0,IF(ABS(Model!CU117-Scratch!CU117)&lt;1,1,0))</f>
        <v>1</v>
      </c>
      <c r="CV187" s="99">
        <f>IF(Model!CV117="",0,IF(ABS(Model!CV117-Scratch!CV117)&lt;1,1,0))</f>
        <v>1</v>
      </c>
      <c r="CW187" s="99">
        <f>IF(Model!CW117="",0,IF(ABS(Model!CW117-Scratch!CW117)&lt;1,1,0))</f>
        <v>1</v>
      </c>
      <c r="CX187" s="99">
        <f>IF(Model!CX117="",0,IF(ABS(Model!CX117-Scratch!CX117)&lt;1,1,0))</f>
        <v>1</v>
      </c>
      <c r="CY187" s="99">
        <f>IF(Model!CY117="",0,IF(ABS(Model!CY117-Scratch!CY117)&lt;1,1,0))</f>
        <v>1</v>
      </c>
      <c r="CZ187" s="99">
        <f>IF(Model!CZ117="",0,IF(ABS(Model!CZ117-Scratch!CZ117)&lt;1,1,0))</f>
        <v>1</v>
      </c>
      <c r="DA187" s="99">
        <f>IF(Model!DA117="",0,IF(ABS(Model!DA117-Scratch!DA117)&lt;1,1,0))</f>
        <v>1</v>
      </c>
      <c r="DB187" s="99">
        <f>IF(Model!DB117="",0,IF(ABS(Model!DB117-Scratch!DB117)&lt;1,1,0))</f>
        <v>1</v>
      </c>
      <c r="DC187" s="99">
        <f>IF(Model!DC117="",0,IF(ABS(Model!DC117-Scratch!DC117)&lt;1,1,0))</f>
        <v>1</v>
      </c>
      <c r="DD187" s="99">
        <f>IF(Model!DD117="",0,IF(ABS(Model!DD117-Scratch!DD117)&lt;1,1,0))</f>
        <v>1</v>
      </c>
      <c r="DE187" s="99">
        <f>IF(Model!DE117="",0,IF(ABS(Model!DE117-Scratch!DE117)&lt;1,1,0))</f>
        <v>1</v>
      </c>
      <c r="DF187" s="99">
        <f>IF(Model!DF117="",0,IF(ABS(Model!DF117-Scratch!DF117)&lt;1,1,0))</f>
        <v>1</v>
      </c>
      <c r="DG187" s="99">
        <f>IF(Model!DG117="",0,IF(ABS(Model!DG117-Scratch!DG117)&lt;1,1,0))</f>
        <v>1</v>
      </c>
      <c r="DH187" s="129" t="s">
        <v>591</v>
      </c>
      <c r="DI187" s="129" t="s">
        <v>591</v>
      </c>
      <c r="DJ187" s="99">
        <f>IF(Model!DJ117="",0,IF(ABS(Model!DJ117-Scratch!DJ117)&lt;1,1,0))</f>
        <v>1</v>
      </c>
      <c r="DK187" s="99">
        <f>IF(Model!DK117="",0,IF(ABS(Model!DK117-Scratch!DK117)&lt;1,1,0))</f>
        <v>1</v>
      </c>
      <c r="DL187" s="99">
        <f>IF(Model!DL117="",0,IF(ABS(Model!DL117-Scratch!DL117)&lt;1,1,0))</f>
        <v>1</v>
      </c>
      <c r="DM187" s="99">
        <f>IF(Model!DM117="",0,IF(ABS(Model!DM117-Scratch!DM117)&lt;1,1,0))</f>
        <v>1</v>
      </c>
      <c r="DN187" s="99">
        <f>IF(Model!DN117="",0,IF(ABS(Model!DN117-Scratch!DN117)&lt;1,1,0))</f>
        <v>1</v>
      </c>
      <c r="DO187" s="99">
        <f>IF(Model!DO117="",0,IF(ABS(Model!DO117-Scratch!DO117)&lt;1,1,0))</f>
        <v>1</v>
      </c>
      <c r="DP187" s="99">
        <f>IF(Model!DP117="",0,IF(ABS(Model!DP117-Scratch!DP117)&lt;1,1,0))</f>
        <v>1</v>
      </c>
      <c r="DQ187" s="99">
        <f>IF(Model!DQ117="",0,IF(ABS(Model!DQ117-Scratch!DQ117)&lt;1,1,0))</f>
        <v>1</v>
      </c>
      <c r="DR187" s="99">
        <f>IF(Model!DR117="",0,IF(ABS(Model!DR117-Scratch!DR117)&lt;1,1,0))</f>
        <v>1</v>
      </c>
      <c r="DS187" s="99">
        <f>IF(Model!DS117="",0,IF(ABS(Model!DS117-Scratch!DS117)&lt;1,1,0))</f>
        <v>1</v>
      </c>
      <c r="DT187" s="99">
        <f>IF(Model!DT117="",0,IF(ABS(Model!DT117-Scratch!DT117)&lt;1,1,0))</f>
        <v>1</v>
      </c>
      <c r="DU187" s="99">
        <f>IF(Model!DU117="",0,IF(ABS(Model!DU117-Scratch!DU117)&lt;1,1,0))</f>
        <v>1</v>
      </c>
      <c r="DV187" s="99">
        <f>IF(Model!DV117="",0,IF(ABS(Model!DV117-Scratch!DV117)&lt;1,1,0))</f>
        <v>1</v>
      </c>
      <c r="DW187" s="99">
        <f>IF(Model!DW117="",0,IF(ABS(Model!DW117-Scratch!DW117)&lt;1,1,0))</f>
        <v>1</v>
      </c>
      <c r="DX187" s="99">
        <f>IF(Model!DX117="",0,IF(ABS(Model!DX117-Scratch!DX117)&lt;1,1,0))</f>
        <v>1</v>
      </c>
      <c r="DY187" s="99">
        <f>IF(Model!DY117="",0,IF(ABS(Model!DY117-Scratch!DY117)&lt;1,1,0))</f>
        <v>1</v>
      </c>
      <c r="DZ187" s="99">
        <f>IF(Model!DZ117="",0,IF(ABS(Model!DZ117-Scratch!DZ117)&lt;1,1,0))</f>
        <v>1</v>
      </c>
      <c r="EA187" s="99">
        <f>IF(Model!EA117="",0,IF(ABS(Model!EA117-Scratch!EA117)&lt;1,1,0))</f>
        <v>1</v>
      </c>
      <c r="EB187" s="99">
        <f>IF(Model!EB117="",0,IF(ABS(Model!EB117-Scratch!EB117)&lt;1,1,0))</f>
        <v>1</v>
      </c>
      <c r="EC187" s="99">
        <f>IF(Model!EC117="",0,IF(ABS(Model!EC117-Scratch!EC117)&lt;1,1,0))</f>
        <v>1</v>
      </c>
      <c r="ED187" s="99">
        <f>IF(Model!ED117="",0,IF(ABS(Model!ED117-Scratch!ED117)&lt;1,1,0))</f>
        <v>1</v>
      </c>
      <c r="EE187" s="99">
        <f>IF(Model!EE117="",0,IF(ABS(Model!EE117-Scratch!EE117)&lt;1,1,0))</f>
        <v>1</v>
      </c>
      <c r="EF187" s="99">
        <f>IF(Model!EF117="",0,IF(ABS(Model!EF117-Scratch!EF117)&lt;1,1,0))</f>
        <v>1</v>
      </c>
      <c r="EG187" s="99">
        <f>IF(Model!EG117="",0,IF(ABS(Model!EG117-Scratch!EG117)&lt;1,1,0))</f>
        <v>1</v>
      </c>
      <c r="EH187" s="99">
        <f>IF(Model!EH117="",0,IF(ABS(Model!EH117-Scratch!EH117)&lt;1,1,0))</f>
        <v>1</v>
      </c>
      <c r="EI187" s="129" t="s">
        <v>591</v>
      </c>
      <c r="EJ187" s="129" t="s">
        <v>591</v>
      </c>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row>
    <row r="188" spans="2:165">
      <c r="B188" s="99">
        <f>IF(Model!B118="",0,IF(ABS(Model!B118-Scratch!B118)&lt;1,1,0))</f>
        <v>1</v>
      </c>
      <c r="C188" s="99">
        <f ca="1">IF(Model!C118="",0,IF(ABS(Model!C118-Scratch!C118)&lt;1,1,0))</f>
        <v>1</v>
      </c>
      <c r="D188" s="129" t="s">
        <v>591</v>
      </c>
      <c r="E188" s="99">
        <f>IF(Model!E118="",0,IF(ABS(Model!E118-Scratch!E118)&lt;1,1,0))</f>
        <v>1</v>
      </c>
      <c r="F188" s="99">
        <f>IF(Model!F118="",0,IF(ABS(Model!F118-Scratch!F118)&lt;1,1,0))</f>
        <v>1</v>
      </c>
      <c r="G188" s="99">
        <f>IF(Model!G118="",0,IF(ABS(Model!G118-Scratch!G118)&lt;1,1,0))</f>
        <v>1</v>
      </c>
      <c r="H188" s="99">
        <f>IF(Model!H118="",0,IF(ABS(Model!H118-Scratch!H118)&lt;1,1,0))</f>
        <v>1</v>
      </c>
      <c r="I188" s="99">
        <f>IF(Model!I118=Scratch!I118,1,0)</f>
        <v>1</v>
      </c>
      <c r="J188" s="129" t="s">
        <v>591</v>
      </c>
      <c r="K188" s="99">
        <f>IF(Model!K118="",0,IF(ABS(Model!K118-Scratch!K118)&lt;1,1,0))</f>
        <v>1</v>
      </c>
      <c r="L188" s="99">
        <f>IF(Model!L118=Scratch!L118,1,0)</f>
        <v>1</v>
      </c>
      <c r="M188" s="99">
        <f>IFERROR(IF(Model!M118=Scratch!M118,1,0),0)</f>
        <v>1</v>
      </c>
      <c r="N188" s="99">
        <f>IFERROR(IF(Model!N118=Scratch!N118,1,0),0)</f>
        <v>1</v>
      </c>
      <c r="O188" s="99">
        <f>IFERROR(IF(Model!O118=Scratch!O118,1,0),0)</f>
        <v>1</v>
      </c>
      <c r="P188" s="99">
        <f>IFERROR(IF(Model!P118=Scratch!P118,1,0),0)</f>
        <v>1</v>
      </c>
      <c r="Q188" s="129" t="s">
        <v>591</v>
      </c>
      <c r="R188" s="99">
        <f>IF(Model!R118="",0,IF(ABS(Model!R118-Scratch!R118)&lt;1,1,0))</f>
        <v>1</v>
      </c>
      <c r="S188" s="99">
        <f>IF(Model!S118="",0,IF(ABS(Model!S118-Scratch!S118)&lt;1,1,0))</f>
        <v>1</v>
      </c>
      <c r="T188" s="99">
        <f>IF(Model!T118="",0,IF(ABS(Model!T118-Scratch!T118)&lt;1,1,0))</f>
        <v>1</v>
      </c>
      <c r="U188" s="99">
        <f>IF(Model!U118="",0,IF(ABS(Model!U118-Scratch!U118)&lt;1,1,0))</f>
        <v>1</v>
      </c>
      <c r="V188" s="99">
        <f>IF(Model!V118="",0,IF(ABS(Model!V118-Scratch!V118)&lt;1,1,0))</f>
        <v>1</v>
      </c>
      <c r="W188" s="129" t="s">
        <v>591</v>
      </c>
      <c r="X188" s="99">
        <f>IF(Model!X118="",0,IF(ABS(Model!X118-Scratch!X118)&lt;1,1,0))</f>
        <v>1</v>
      </c>
      <c r="Y188" s="99">
        <f>IF(Model!Y118="",0,IF(ABS(Model!Y118-Scratch!Y118)&lt;1,1,0))</f>
        <v>1</v>
      </c>
      <c r="Z188" s="99">
        <f>IF(Model!Z118="",0,IF(ABS(Model!Z118-Scratch!Z118)&lt;1,1,0))</f>
        <v>1</v>
      </c>
      <c r="AA188" s="99">
        <f>IF(Model!AA118="",0,IF(ABS(Model!AA118-Scratch!AA118)&lt;1,1,0))</f>
        <v>1</v>
      </c>
      <c r="AB188" s="99">
        <f>IF(Model!AB118="",0,IF(ABS(Model!AB118-Scratch!AB118)&lt;1,1,0))</f>
        <v>1</v>
      </c>
      <c r="AC188" s="129" t="s">
        <v>591</v>
      </c>
      <c r="AD188" s="129" t="s">
        <v>591</v>
      </c>
      <c r="AE188" s="99">
        <f>IF(Model!AE118="",0,IF(ABS(Model!AE118-Scratch!AE118)&lt;1,1,0))</f>
        <v>1</v>
      </c>
      <c r="AF188" s="99">
        <f>IF(Model!AF118="",0,IF(ABS(Model!AF118-Scratch!AF118)&lt;1,1,0))</f>
        <v>1</v>
      </c>
      <c r="AG188" s="99">
        <f>IF(Model!AG118="",0,IF(ABS(Model!AG118-Scratch!AG118)&lt;1,1,0))</f>
        <v>1</v>
      </c>
      <c r="AH188" s="99">
        <f>IF(Model!AH118="",0,IF(ABS(Model!AH118-Scratch!AH118)&lt;1,1,0))</f>
        <v>1</v>
      </c>
      <c r="AI188" s="99">
        <f>IF(Model!AI118="",0,IF(ABS(Model!AI118-Scratch!AI118)&lt;1,1,0))</f>
        <v>1</v>
      </c>
      <c r="AJ188" s="99">
        <f>IF(Model!AJ118="",0,IF(ABS(Model!AJ118-Scratch!AJ118)&lt;1,1,0))</f>
        <v>1</v>
      </c>
      <c r="AK188" s="99">
        <f>IF(Model!AK118="",0,IF(ABS(Model!AK118-Scratch!AK118)&lt;1,1,0))</f>
        <v>1</v>
      </c>
      <c r="AL188" s="99">
        <f>IF(Model!AL118="",0,IF(ABS(Model!AL118-Scratch!AL118)&lt;1,1,0))</f>
        <v>1</v>
      </c>
      <c r="AM188" s="99">
        <f>IF(Model!AM118="",0,IF(ABS(Model!AM118-Scratch!AM118)&lt;1,1,0))</f>
        <v>1</v>
      </c>
      <c r="AN188" s="99">
        <f>IF(Model!AN118="",0,IF(ABS(Model!AN118-Scratch!AN118)&lt;1,1,0))</f>
        <v>1</v>
      </c>
      <c r="AO188" s="99">
        <f>IF(Model!AO118="",0,IF(ABS(Model!AO118-Scratch!AO118)&lt;1,1,0))</f>
        <v>1</v>
      </c>
      <c r="AP188" s="99">
        <f>IF(Model!AP118="",0,IF(ABS(Model!AP118-Scratch!AP118)&lt;1,1,0))</f>
        <v>1</v>
      </c>
      <c r="AQ188" s="99">
        <f>IF(Model!AQ118="",0,IF(ABS(Model!AQ118-Scratch!AQ118)&lt;1,1,0))</f>
        <v>1</v>
      </c>
      <c r="AR188" s="99">
        <f>IF(Model!AR118="",0,IF(ABS(Model!AR118-Scratch!AR118)&lt;1,1,0))</f>
        <v>1</v>
      </c>
      <c r="AS188" s="99">
        <f>IF(Model!AS118="",0,IF(ABS(Model!AS118-Scratch!AS118)&lt;1,1,0))</f>
        <v>1</v>
      </c>
      <c r="AT188" s="99">
        <f>IF(Model!AT118="",0,IF(ABS(Model!AT118-Scratch!AT118)&lt;1,1,0))</f>
        <v>1</v>
      </c>
      <c r="AU188" s="99">
        <f>IF(Model!AU118="",0,IF(ABS(Model!AU118-Scratch!AU118)&lt;1,1,0))</f>
        <v>1</v>
      </c>
      <c r="AV188" s="99">
        <f>IF(Model!AV118="",0,IF(ABS(Model!AV118-Scratch!AV118)&lt;1,1,0))</f>
        <v>1</v>
      </c>
      <c r="AW188" s="99">
        <f>IF(Model!AW118="",0,IF(ABS(Model!AW118-Scratch!AW118)&lt;1,1,0))</f>
        <v>1</v>
      </c>
      <c r="AX188" s="99">
        <f>IF(Model!AX118="",0,IF(ABS(Model!AX118-Scratch!AX118)&lt;1,1,0))</f>
        <v>1</v>
      </c>
      <c r="AY188" s="99">
        <f>IF(Model!AY118="",0,IF(ABS(Model!AY118-Scratch!AY118)&lt;1,1,0))</f>
        <v>1</v>
      </c>
      <c r="AZ188" s="99">
        <f>IF(Model!AZ118="",0,IF(ABS(Model!AZ118-Scratch!AZ118)&lt;1,1,0))</f>
        <v>1</v>
      </c>
      <c r="BA188" s="99">
        <f>IF(Model!BA118="",0,IF(ABS(Model!BA118-Scratch!BA118)&lt;1,1,0))</f>
        <v>1</v>
      </c>
      <c r="BB188" s="99">
        <f>IF(Model!BB118="",0,IF(ABS(Model!BB118-Scratch!BB118)&lt;1,1,0))</f>
        <v>1</v>
      </c>
      <c r="BC188" s="99">
        <f>IF(Model!BC118="",0,IF(ABS(Model!BC118-Scratch!BC118)&lt;1,1,0))</f>
        <v>1</v>
      </c>
      <c r="BD188" s="99">
        <f>IF(Model!BD118="",0,IF(ABS(Model!BD118-Scratch!BD118)&lt;1,1,0))</f>
        <v>0</v>
      </c>
      <c r="BE188" s="99">
        <f>IF(Model!BE118="",0,IF(ABS(Model!BE118-Scratch!BE118)&lt;1,1,0))</f>
        <v>1</v>
      </c>
      <c r="BF188" s="129" t="s">
        <v>591</v>
      </c>
      <c r="BG188" s="129" t="s">
        <v>591</v>
      </c>
      <c r="BH188" s="99">
        <f>IF(Model!BH118="",0,IF(ABS(Model!BH118-Scratch!BH118)&lt;1,1,0))</f>
        <v>1</v>
      </c>
      <c r="BI188" s="99">
        <f>IF(Model!BI118="",0,IF(ABS(Model!BI118-Scratch!BI118)&lt;1,1,0))</f>
        <v>1</v>
      </c>
      <c r="BJ188" s="99">
        <f>IF(Model!BJ118="",0,IF(ABS(Model!BJ118-Scratch!BJ118)&lt;1,1,0))</f>
        <v>1</v>
      </c>
      <c r="BK188" s="99">
        <f>IF(Model!BK118="",0,IF(ABS(Model!BK118-Scratch!BK118)&lt;1,1,0))</f>
        <v>1</v>
      </c>
      <c r="BL188" s="99">
        <f>IF(Model!BL118="",0,IF(ABS(Model!BL118-Scratch!BL118)&lt;1,1,0))</f>
        <v>1</v>
      </c>
      <c r="BM188" s="99">
        <f>IF(Model!BM118="",0,IF(ABS(Model!BM118-Scratch!BM118)&lt;1,1,0))</f>
        <v>1</v>
      </c>
      <c r="BN188" s="99">
        <f>IF(Model!BN118="",0,IF(ABS(Model!BN118-Scratch!BN118)&lt;1,1,0))</f>
        <v>1</v>
      </c>
      <c r="BO188" s="99">
        <f>IF(Model!BO118="",0,IF(ABS(Model!BO118-Scratch!BO118)&lt;1,1,0))</f>
        <v>1</v>
      </c>
      <c r="BP188" s="99">
        <f>IF(Model!BP118="",0,IF(ABS(Model!BP118-Scratch!BP118)&lt;1,1,0))</f>
        <v>1</v>
      </c>
      <c r="BQ188" s="99">
        <f>IF(Model!BQ118="",0,IF(ABS(Model!BQ118-Scratch!BQ118)&lt;1,1,0))</f>
        <v>1</v>
      </c>
      <c r="BR188" s="99">
        <f>IF(Model!BR118="",0,IF(ABS(Model!BR118-Scratch!BR118)&lt;1,1,0))</f>
        <v>1</v>
      </c>
      <c r="BS188" s="99">
        <f>IF(Model!BS118="",0,IF(ABS(Model!BS118-Scratch!BS118)&lt;1,1,0))</f>
        <v>1</v>
      </c>
      <c r="BT188" s="99">
        <f>IF(Model!BT118="",0,IF(ABS(Model!BT118-Scratch!BT118)&lt;1,1,0))</f>
        <v>1</v>
      </c>
      <c r="BU188" s="99">
        <f>IF(Model!BU118="",0,IF(ABS(Model!BU118-Scratch!BU118)&lt;1,1,0))</f>
        <v>1</v>
      </c>
      <c r="BV188" s="99">
        <f>IF(Model!BV118="",0,IF(ABS(Model!BV118-Scratch!BV118)&lt;1,1,0))</f>
        <v>1</v>
      </c>
      <c r="BW188" s="99">
        <f>IF(Model!BW118="",0,IF(ABS(Model!BW118-Scratch!BW118)&lt;1,1,0))</f>
        <v>1</v>
      </c>
      <c r="BX188" s="99">
        <f>IF(Model!BX118="",0,IF(ABS(Model!BX118-Scratch!BX118)&lt;1,1,0))</f>
        <v>1</v>
      </c>
      <c r="BY188" s="99">
        <f>IF(Model!BY118="",0,IF(ABS(Model!BY118-Scratch!BY118)&lt;1,1,0))</f>
        <v>1</v>
      </c>
      <c r="BZ188" s="99">
        <f>IF(Model!BZ118="",0,IF(ABS(Model!BZ118-Scratch!BZ118)&lt;1,1,0))</f>
        <v>1</v>
      </c>
      <c r="CA188" s="99">
        <f>IF(Model!CA118="",0,IF(ABS(Model!CA118-Scratch!CA118)&lt;1,1,0))</f>
        <v>1</v>
      </c>
      <c r="CB188" s="99">
        <f>IF(Model!CB118="",0,IF(ABS(Model!CB118-Scratch!CB118)&lt;1,1,0))</f>
        <v>1</v>
      </c>
      <c r="CC188" s="99">
        <f>IF(Model!CC118="",0,IF(ABS(Model!CC118-Scratch!CC118)&lt;1,1,0))</f>
        <v>1</v>
      </c>
      <c r="CD188" s="99">
        <f>IF(Model!CD118="",0,IF(ABS(Model!CD118-Scratch!CD118)&lt;1,1,0))</f>
        <v>1</v>
      </c>
      <c r="CE188" s="99">
        <f>IF(Model!CE118="",0,IF(ABS(Model!CE118-Scratch!CE118)&lt;1,1,0))</f>
        <v>1</v>
      </c>
      <c r="CF188" s="99">
        <f>IF(Model!CF118="",0,IF(ABS(Model!CF118-Scratch!CF118)&lt;1,1,0))</f>
        <v>1</v>
      </c>
      <c r="CG188" s="129" t="s">
        <v>591</v>
      </c>
      <c r="CH188" s="129" t="s">
        <v>591</v>
      </c>
      <c r="CI188" s="99">
        <f>IF(Model!CI118="",0,IF(ABS(Model!CI118-Scratch!CI118)&lt;1,1,0))</f>
        <v>1</v>
      </c>
      <c r="CJ188" s="99">
        <f>IF(Model!CJ118="",0,IF(ABS(Model!CJ118-Scratch!CJ118)&lt;1,1,0))</f>
        <v>1</v>
      </c>
      <c r="CK188" s="99">
        <f>IF(Model!CK118="",0,IF(ABS(Model!CK118-Scratch!CK118)&lt;1,1,0))</f>
        <v>1</v>
      </c>
      <c r="CL188" s="99">
        <f>IF(Model!CL118="",0,IF(ABS(Model!CL118-Scratch!CL118)&lt;1,1,0))</f>
        <v>1</v>
      </c>
      <c r="CM188" s="99">
        <f>IF(Model!CM118="",0,IF(ABS(Model!CM118-Scratch!CM118)&lt;1,1,0))</f>
        <v>1</v>
      </c>
      <c r="CN188" s="99">
        <f>IF(Model!CN118="",0,IF(ABS(Model!CN118-Scratch!CN118)&lt;1,1,0))</f>
        <v>1</v>
      </c>
      <c r="CO188" s="99">
        <f>IF(Model!CO118="",0,IF(ABS(Model!CO118-Scratch!CO118)&lt;1,1,0))</f>
        <v>1</v>
      </c>
      <c r="CP188" s="99">
        <f>IF(Model!CP118="",0,IF(ABS(Model!CP118-Scratch!CP118)&lt;1,1,0))</f>
        <v>1</v>
      </c>
      <c r="CQ188" s="99">
        <f>IF(Model!CQ118="",0,IF(ABS(Model!CQ118-Scratch!CQ118)&lt;1,1,0))</f>
        <v>1</v>
      </c>
      <c r="CR188" s="99">
        <f>IF(Model!CR118="",0,IF(ABS(Model!CR118-Scratch!CR118)&lt;1,1,0))</f>
        <v>1</v>
      </c>
      <c r="CS188" s="99">
        <f>IF(Model!CS118="",0,IF(ABS(Model!CS118-Scratch!CS118)&lt;1,1,0))</f>
        <v>1</v>
      </c>
      <c r="CT188" s="99">
        <f>IF(Model!CT118="",0,IF(ABS(Model!CT118-Scratch!CT118)&lt;1,1,0))</f>
        <v>1</v>
      </c>
      <c r="CU188" s="99">
        <f>IF(Model!CU118="",0,IF(ABS(Model!CU118-Scratch!CU118)&lt;1,1,0))</f>
        <v>1</v>
      </c>
      <c r="CV188" s="99">
        <f>IF(Model!CV118="",0,IF(ABS(Model!CV118-Scratch!CV118)&lt;1,1,0))</f>
        <v>1</v>
      </c>
      <c r="CW188" s="99">
        <f>IF(Model!CW118="",0,IF(ABS(Model!CW118-Scratch!CW118)&lt;1,1,0))</f>
        <v>1</v>
      </c>
      <c r="CX188" s="99">
        <f>IF(Model!CX118="",0,IF(ABS(Model!CX118-Scratch!CX118)&lt;1,1,0))</f>
        <v>1</v>
      </c>
      <c r="CY188" s="99">
        <f>IF(Model!CY118="",0,IF(ABS(Model!CY118-Scratch!CY118)&lt;1,1,0))</f>
        <v>1</v>
      </c>
      <c r="CZ188" s="99">
        <f>IF(Model!CZ118="",0,IF(ABS(Model!CZ118-Scratch!CZ118)&lt;1,1,0))</f>
        <v>1</v>
      </c>
      <c r="DA188" s="99">
        <f>IF(Model!DA118="",0,IF(ABS(Model!DA118-Scratch!DA118)&lt;1,1,0))</f>
        <v>1</v>
      </c>
      <c r="DB188" s="99">
        <f>IF(Model!DB118="",0,IF(ABS(Model!DB118-Scratch!DB118)&lt;1,1,0))</f>
        <v>1</v>
      </c>
      <c r="DC188" s="99">
        <f>IF(Model!DC118="",0,IF(ABS(Model!DC118-Scratch!DC118)&lt;1,1,0))</f>
        <v>1</v>
      </c>
      <c r="DD188" s="99">
        <f>IF(Model!DD118="",0,IF(ABS(Model!DD118-Scratch!DD118)&lt;1,1,0))</f>
        <v>1</v>
      </c>
      <c r="DE188" s="99">
        <f>IF(Model!DE118="",0,IF(ABS(Model!DE118-Scratch!DE118)&lt;1,1,0))</f>
        <v>1</v>
      </c>
      <c r="DF188" s="99">
        <f>IF(Model!DF118="",0,IF(ABS(Model!DF118-Scratch!DF118)&lt;1,1,0))</f>
        <v>1</v>
      </c>
      <c r="DG188" s="99">
        <f>IF(Model!DG118="",0,IF(ABS(Model!DG118-Scratch!DG118)&lt;1,1,0))</f>
        <v>1</v>
      </c>
      <c r="DH188" s="129" t="s">
        <v>591</v>
      </c>
      <c r="DI188" s="129" t="s">
        <v>591</v>
      </c>
      <c r="DJ188" s="99">
        <f>IF(Model!DJ118="",0,IF(ABS(Model!DJ118-Scratch!DJ118)&lt;1,1,0))</f>
        <v>1</v>
      </c>
      <c r="DK188" s="99">
        <f>IF(Model!DK118="",0,IF(ABS(Model!DK118-Scratch!DK118)&lt;1,1,0))</f>
        <v>1</v>
      </c>
      <c r="DL188" s="99">
        <f>IF(Model!DL118="",0,IF(ABS(Model!DL118-Scratch!DL118)&lt;1,1,0))</f>
        <v>1</v>
      </c>
      <c r="DM188" s="99">
        <f>IF(Model!DM118="",0,IF(ABS(Model!DM118-Scratch!DM118)&lt;1,1,0))</f>
        <v>1</v>
      </c>
      <c r="DN188" s="99">
        <f>IF(Model!DN118="",0,IF(ABS(Model!DN118-Scratch!DN118)&lt;1,1,0))</f>
        <v>1</v>
      </c>
      <c r="DO188" s="99">
        <f>IF(Model!DO118="",0,IF(ABS(Model!DO118-Scratch!DO118)&lt;1,1,0))</f>
        <v>1</v>
      </c>
      <c r="DP188" s="99">
        <f>IF(Model!DP118="",0,IF(ABS(Model!DP118-Scratch!DP118)&lt;1,1,0))</f>
        <v>1</v>
      </c>
      <c r="DQ188" s="99">
        <f>IF(Model!DQ118="",0,IF(ABS(Model!DQ118-Scratch!DQ118)&lt;1,1,0))</f>
        <v>1</v>
      </c>
      <c r="DR188" s="99">
        <f>IF(Model!DR118="",0,IF(ABS(Model!DR118-Scratch!DR118)&lt;1,1,0))</f>
        <v>1</v>
      </c>
      <c r="DS188" s="99">
        <f>IF(Model!DS118="",0,IF(ABS(Model!DS118-Scratch!DS118)&lt;1,1,0))</f>
        <v>1</v>
      </c>
      <c r="DT188" s="99">
        <f>IF(Model!DT118="",0,IF(ABS(Model!DT118-Scratch!DT118)&lt;1,1,0))</f>
        <v>1</v>
      </c>
      <c r="DU188" s="99">
        <f>IF(Model!DU118="",0,IF(ABS(Model!DU118-Scratch!DU118)&lt;1,1,0))</f>
        <v>1</v>
      </c>
      <c r="DV188" s="99">
        <f>IF(Model!DV118="",0,IF(ABS(Model!DV118-Scratch!DV118)&lt;1,1,0))</f>
        <v>1</v>
      </c>
      <c r="DW188" s="99">
        <f>IF(Model!DW118="",0,IF(ABS(Model!DW118-Scratch!DW118)&lt;1,1,0))</f>
        <v>1</v>
      </c>
      <c r="DX188" s="99">
        <f>IF(Model!DX118="",0,IF(ABS(Model!DX118-Scratch!DX118)&lt;1,1,0))</f>
        <v>1</v>
      </c>
      <c r="DY188" s="99">
        <f>IF(Model!DY118="",0,IF(ABS(Model!DY118-Scratch!DY118)&lt;1,1,0))</f>
        <v>1</v>
      </c>
      <c r="DZ188" s="99">
        <f>IF(Model!DZ118="",0,IF(ABS(Model!DZ118-Scratch!DZ118)&lt;1,1,0))</f>
        <v>1</v>
      </c>
      <c r="EA188" s="99">
        <f>IF(Model!EA118="",0,IF(ABS(Model!EA118-Scratch!EA118)&lt;1,1,0))</f>
        <v>1</v>
      </c>
      <c r="EB188" s="99">
        <f>IF(Model!EB118="",0,IF(ABS(Model!EB118-Scratch!EB118)&lt;1,1,0))</f>
        <v>1</v>
      </c>
      <c r="EC188" s="99">
        <f>IF(Model!EC118="",0,IF(ABS(Model!EC118-Scratch!EC118)&lt;1,1,0))</f>
        <v>1</v>
      </c>
      <c r="ED188" s="99">
        <f>IF(Model!ED118="",0,IF(ABS(Model!ED118-Scratch!ED118)&lt;1,1,0))</f>
        <v>1</v>
      </c>
      <c r="EE188" s="99">
        <f>IF(Model!EE118="",0,IF(ABS(Model!EE118-Scratch!EE118)&lt;1,1,0))</f>
        <v>1</v>
      </c>
      <c r="EF188" s="99">
        <f>IF(Model!EF118="",0,IF(ABS(Model!EF118-Scratch!EF118)&lt;1,1,0))</f>
        <v>1</v>
      </c>
      <c r="EG188" s="99">
        <f>IF(Model!EG118="",0,IF(ABS(Model!EG118-Scratch!EG118)&lt;1,1,0))</f>
        <v>1</v>
      </c>
      <c r="EH188" s="99">
        <f>IF(Model!EH118="",0,IF(ABS(Model!EH118-Scratch!EH118)&lt;1,1,0))</f>
        <v>1</v>
      </c>
      <c r="EI188" s="129" t="s">
        <v>591</v>
      </c>
      <c r="EJ188" s="129" t="s">
        <v>591</v>
      </c>
      <c r="EK188" s="99"/>
      <c r="EL188" s="99"/>
      <c r="EM188" s="99"/>
      <c r="EN188" s="99"/>
      <c r="EO188" s="99"/>
      <c r="EP188" s="99"/>
      <c r="EQ188" s="99"/>
      <c r="ER188" s="99"/>
      <c r="ES188" s="99"/>
      <c r="ET188" s="99"/>
      <c r="EU188" s="99"/>
      <c r="EV188" s="99"/>
      <c r="EW188" s="99"/>
      <c r="EX188" s="99"/>
      <c r="EY188" s="99"/>
      <c r="EZ188" s="99"/>
      <c r="FA188" s="99"/>
      <c r="FB188" s="99"/>
      <c r="FC188" s="99"/>
      <c r="FD188" s="99"/>
      <c r="FE188" s="99"/>
      <c r="FF188" s="99"/>
      <c r="FG188" s="99"/>
      <c r="FH188" s="99"/>
      <c r="FI188" s="99"/>
    </row>
    <row r="189" spans="2:165">
      <c r="B189" s="99">
        <f>IF(Model!B119="",0,IF(ABS(Model!B119-Scratch!B119)&lt;1,1,0))</f>
        <v>1</v>
      </c>
      <c r="C189" s="99">
        <f ca="1">IF(Model!C119="",0,IF(ABS(Model!C119-Scratch!C119)&lt;1,1,0))</f>
        <v>1</v>
      </c>
      <c r="D189" s="129" t="s">
        <v>591</v>
      </c>
      <c r="E189" s="99">
        <f>IF(Model!E119="",0,IF(ABS(Model!E119-Scratch!E119)&lt;1,1,0))</f>
        <v>1</v>
      </c>
      <c r="F189" s="99">
        <f>IF(Model!F119="",0,IF(ABS(Model!F119-Scratch!F119)&lt;1,1,0))</f>
        <v>1</v>
      </c>
      <c r="G189" s="99">
        <f>IF(Model!G119="",0,IF(ABS(Model!G119-Scratch!G119)&lt;1,1,0))</f>
        <v>1</v>
      </c>
      <c r="H189" s="99">
        <f>IF(Model!H119="",0,IF(ABS(Model!H119-Scratch!H119)&lt;1,1,0))</f>
        <v>1</v>
      </c>
      <c r="I189" s="99">
        <f>IF(Model!I119=Scratch!I119,1,0)</f>
        <v>1</v>
      </c>
      <c r="J189" s="129" t="s">
        <v>591</v>
      </c>
      <c r="K189" s="99">
        <f>IF(Model!K119="",0,IF(ABS(Model!K119-Scratch!K119)&lt;1,1,0))</f>
        <v>1</v>
      </c>
      <c r="L189" s="99">
        <f>IF(Model!L119=Scratch!L119,1,0)</f>
        <v>1</v>
      </c>
      <c r="M189" s="99">
        <f>IFERROR(IF(Model!M119=Scratch!M119,1,0),0)</f>
        <v>1</v>
      </c>
      <c r="N189" s="99">
        <f>IFERROR(IF(Model!N119=Scratch!N119,1,0),0)</f>
        <v>1</v>
      </c>
      <c r="O189" s="99">
        <f>IFERROR(IF(Model!O119=Scratch!O119,1,0),0)</f>
        <v>1</v>
      </c>
      <c r="P189" s="99">
        <f>IFERROR(IF(Model!P119=Scratch!P119,1,0),0)</f>
        <v>1</v>
      </c>
      <c r="Q189" s="129" t="s">
        <v>591</v>
      </c>
      <c r="R189" s="99">
        <f>IF(Model!R119="",0,IF(ABS(Model!R119-Scratch!R119)&lt;1,1,0))</f>
        <v>1</v>
      </c>
      <c r="S189" s="99">
        <f>IF(Model!S119="",0,IF(ABS(Model!S119-Scratch!S119)&lt;1,1,0))</f>
        <v>1</v>
      </c>
      <c r="T189" s="99">
        <f>IF(Model!T119="",0,IF(ABS(Model!T119-Scratch!T119)&lt;1,1,0))</f>
        <v>1</v>
      </c>
      <c r="U189" s="99">
        <f>IF(Model!U119="",0,IF(ABS(Model!U119-Scratch!U119)&lt;1,1,0))</f>
        <v>1</v>
      </c>
      <c r="V189" s="99">
        <f>IF(Model!V119="",0,IF(ABS(Model!V119-Scratch!V119)&lt;1,1,0))</f>
        <v>1</v>
      </c>
      <c r="W189" s="129" t="s">
        <v>591</v>
      </c>
      <c r="X189" s="99">
        <f>IF(Model!X119="",0,IF(ABS(Model!X119-Scratch!X119)&lt;1,1,0))</f>
        <v>1</v>
      </c>
      <c r="Y189" s="99">
        <f>IF(Model!Y119="",0,IF(ABS(Model!Y119-Scratch!Y119)&lt;1,1,0))</f>
        <v>1</v>
      </c>
      <c r="Z189" s="99">
        <f>IF(Model!Z119="",0,IF(ABS(Model!Z119-Scratch!Z119)&lt;1,1,0))</f>
        <v>1</v>
      </c>
      <c r="AA189" s="99">
        <f>IF(Model!AA119="",0,IF(ABS(Model!AA119-Scratch!AA119)&lt;1,1,0))</f>
        <v>1</v>
      </c>
      <c r="AB189" s="99">
        <f>IF(Model!AB119="",0,IF(ABS(Model!AB119-Scratch!AB119)&lt;1,1,0))</f>
        <v>1</v>
      </c>
      <c r="AC189" s="129" t="s">
        <v>591</v>
      </c>
      <c r="AD189" s="129" t="s">
        <v>591</v>
      </c>
      <c r="AE189" s="99">
        <f>IF(Model!AE119="",0,IF(ABS(Model!AE119-Scratch!AE119)&lt;1,1,0))</f>
        <v>1</v>
      </c>
      <c r="AF189" s="99">
        <f>IF(Model!AF119="",0,IF(ABS(Model!AF119-Scratch!AF119)&lt;1,1,0))</f>
        <v>1</v>
      </c>
      <c r="AG189" s="99">
        <f>IF(Model!AG119="",0,IF(ABS(Model!AG119-Scratch!AG119)&lt;1,1,0))</f>
        <v>1</v>
      </c>
      <c r="AH189" s="99">
        <f>IF(Model!AH119="",0,IF(ABS(Model!AH119-Scratch!AH119)&lt;1,1,0))</f>
        <v>1</v>
      </c>
      <c r="AI189" s="99">
        <f>IF(Model!AI119="",0,IF(ABS(Model!AI119-Scratch!AI119)&lt;1,1,0))</f>
        <v>1</v>
      </c>
      <c r="AJ189" s="99">
        <f>IF(Model!AJ119="",0,IF(ABS(Model!AJ119-Scratch!AJ119)&lt;1,1,0))</f>
        <v>1</v>
      </c>
      <c r="AK189" s="99">
        <f>IF(Model!AK119="",0,IF(ABS(Model!AK119-Scratch!AK119)&lt;1,1,0))</f>
        <v>1</v>
      </c>
      <c r="AL189" s="99">
        <f>IF(Model!AL119="",0,IF(ABS(Model!AL119-Scratch!AL119)&lt;1,1,0))</f>
        <v>1</v>
      </c>
      <c r="AM189" s="99">
        <f>IF(Model!AM119="",0,IF(ABS(Model!AM119-Scratch!AM119)&lt;1,1,0))</f>
        <v>1</v>
      </c>
      <c r="AN189" s="99">
        <f>IF(Model!AN119="",0,IF(ABS(Model!AN119-Scratch!AN119)&lt;1,1,0))</f>
        <v>1</v>
      </c>
      <c r="AO189" s="99">
        <f>IF(Model!AO119="",0,IF(ABS(Model!AO119-Scratch!AO119)&lt;1,1,0))</f>
        <v>1</v>
      </c>
      <c r="AP189" s="99">
        <f>IF(Model!AP119="",0,IF(ABS(Model!AP119-Scratch!AP119)&lt;1,1,0))</f>
        <v>1</v>
      </c>
      <c r="AQ189" s="99">
        <f>IF(Model!AQ119="",0,IF(ABS(Model!AQ119-Scratch!AQ119)&lt;1,1,0))</f>
        <v>1</v>
      </c>
      <c r="AR189" s="99">
        <f>IF(Model!AR119="",0,IF(ABS(Model!AR119-Scratch!AR119)&lt;1,1,0))</f>
        <v>1</v>
      </c>
      <c r="AS189" s="99">
        <f>IF(Model!AS119="",0,IF(ABS(Model!AS119-Scratch!AS119)&lt;1,1,0))</f>
        <v>1</v>
      </c>
      <c r="AT189" s="99">
        <f>IF(Model!AT119="",0,IF(ABS(Model!AT119-Scratch!AT119)&lt;1,1,0))</f>
        <v>1</v>
      </c>
      <c r="AU189" s="99">
        <f>IF(Model!AU119="",0,IF(ABS(Model!AU119-Scratch!AU119)&lt;1,1,0))</f>
        <v>1</v>
      </c>
      <c r="AV189" s="99">
        <f>IF(Model!AV119="",0,IF(ABS(Model!AV119-Scratch!AV119)&lt;1,1,0))</f>
        <v>1</v>
      </c>
      <c r="AW189" s="99">
        <f>IF(Model!AW119="",0,IF(ABS(Model!AW119-Scratch!AW119)&lt;1,1,0))</f>
        <v>1</v>
      </c>
      <c r="AX189" s="99">
        <f>IF(Model!AX119="",0,IF(ABS(Model!AX119-Scratch!AX119)&lt;1,1,0))</f>
        <v>1</v>
      </c>
      <c r="AY189" s="99">
        <f>IF(Model!AY119="",0,IF(ABS(Model!AY119-Scratch!AY119)&lt;1,1,0))</f>
        <v>1</v>
      </c>
      <c r="AZ189" s="99">
        <f>IF(Model!AZ119="",0,IF(ABS(Model!AZ119-Scratch!AZ119)&lt;1,1,0))</f>
        <v>1</v>
      </c>
      <c r="BA189" s="99">
        <f>IF(Model!BA119="",0,IF(ABS(Model!BA119-Scratch!BA119)&lt;1,1,0))</f>
        <v>1</v>
      </c>
      <c r="BB189" s="99">
        <f>IF(Model!BB119="",0,IF(ABS(Model!BB119-Scratch!BB119)&lt;1,1,0))</f>
        <v>1</v>
      </c>
      <c r="BC189" s="99">
        <f>IF(Model!BC119="",0,IF(ABS(Model!BC119-Scratch!BC119)&lt;1,1,0))</f>
        <v>1</v>
      </c>
      <c r="BD189" s="99">
        <f>IF(Model!BD119="",0,IF(ABS(Model!BD119-Scratch!BD119)&lt;1,1,0))</f>
        <v>0</v>
      </c>
      <c r="BE189" s="99">
        <f>IF(Model!BE119="",0,IF(ABS(Model!BE119-Scratch!BE119)&lt;1,1,0))</f>
        <v>1</v>
      </c>
      <c r="BF189" s="129" t="s">
        <v>591</v>
      </c>
      <c r="BG189" s="129" t="s">
        <v>591</v>
      </c>
      <c r="BH189" s="99">
        <f>IF(Model!BH119="",0,IF(ABS(Model!BH119-Scratch!BH119)&lt;1,1,0))</f>
        <v>1</v>
      </c>
      <c r="BI189" s="99">
        <f>IF(Model!BI119="",0,IF(ABS(Model!BI119-Scratch!BI119)&lt;1,1,0))</f>
        <v>1</v>
      </c>
      <c r="BJ189" s="99">
        <f>IF(Model!BJ119="",0,IF(ABS(Model!BJ119-Scratch!BJ119)&lt;1,1,0))</f>
        <v>1</v>
      </c>
      <c r="BK189" s="99">
        <f>IF(Model!BK119="",0,IF(ABS(Model!BK119-Scratch!BK119)&lt;1,1,0))</f>
        <v>1</v>
      </c>
      <c r="BL189" s="99">
        <f>IF(Model!BL119="",0,IF(ABS(Model!BL119-Scratch!BL119)&lt;1,1,0))</f>
        <v>1</v>
      </c>
      <c r="BM189" s="99">
        <f>IF(Model!BM119="",0,IF(ABS(Model!BM119-Scratch!BM119)&lt;1,1,0))</f>
        <v>1</v>
      </c>
      <c r="BN189" s="99">
        <f>IF(Model!BN119="",0,IF(ABS(Model!BN119-Scratch!BN119)&lt;1,1,0))</f>
        <v>1</v>
      </c>
      <c r="BO189" s="99">
        <f>IF(Model!BO119="",0,IF(ABS(Model!BO119-Scratch!BO119)&lt;1,1,0))</f>
        <v>1</v>
      </c>
      <c r="BP189" s="99">
        <f>IF(Model!BP119="",0,IF(ABS(Model!BP119-Scratch!BP119)&lt;1,1,0))</f>
        <v>1</v>
      </c>
      <c r="BQ189" s="99">
        <f>IF(Model!BQ119="",0,IF(ABS(Model!BQ119-Scratch!BQ119)&lt;1,1,0))</f>
        <v>1</v>
      </c>
      <c r="BR189" s="99">
        <f>IF(Model!BR119="",0,IF(ABS(Model!BR119-Scratch!BR119)&lt;1,1,0))</f>
        <v>1</v>
      </c>
      <c r="BS189" s="99">
        <f>IF(Model!BS119="",0,IF(ABS(Model!BS119-Scratch!BS119)&lt;1,1,0))</f>
        <v>1</v>
      </c>
      <c r="BT189" s="99">
        <f>IF(Model!BT119="",0,IF(ABS(Model!BT119-Scratch!BT119)&lt;1,1,0))</f>
        <v>1</v>
      </c>
      <c r="BU189" s="99">
        <f>IF(Model!BU119="",0,IF(ABS(Model!BU119-Scratch!BU119)&lt;1,1,0))</f>
        <v>1</v>
      </c>
      <c r="BV189" s="99">
        <f>IF(Model!BV119="",0,IF(ABS(Model!BV119-Scratch!BV119)&lt;1,1,0))</f>
        <v>1</v>
      </c>
      <c r="BW189" s="99">
        <f>IF(Model!BW119="",0,IF(ABS(Model!BW119-Scratch!BW119)&lt;1,1,0))</f>
        <v>1</v>
      </c>
      <c r="BX189" s="99">
        <f>IF(Model!BX119="",0,IF(ABS(Model!BX119-Scratch!BX119)&lt;1,1,0))</f>
        <v>1</v>
      </c>
      <c r="BY189" s="99">
        <f>IF(Model!BY119="",0,IF(ABS(Model!BY119-Scratch!BY119)&lt;1,1,0))</f>
        <v>1</v>
      </c>
      <c r="BZ189" s="99">
        <f>IF(Model!BZ119="",0,IF(ABS(Model!BZ119-Scratch!BZ119)&lt;1,1,0))</f>
        <v>1</v>
      </c>
      <c r="CA189" s="99">
        <f>IF(Model!CA119="",0,IF(ABS(Model!CA119-Scratch!CA119)&lt;1,1,0))</f>
        <v>1</v>
      </c>
      <c r="CB189" s="99">
        <f>IF(Model!CB119="",0,IF(ABS(Model!CB119-Scratch!CB119)&lt;1,1,0))</f>
        <v>1</v>
      </c>
      <c r="CC189" s="99">
        <f>IF(Model!CC119="",0,IF(ABS(Model!CC119-Scratch!CC119)&lt;1,1,0))</f>
        <v>1</v>
      </c>
      <c r="CD189" s="99">
        <f>IF(Model!CD119="",0,IF(ABS(Model!CD119-Scratch!CD119)&lt;1,1,0))</f>
        <v>1</v>
      </c>
      <c r="CE189" s="99">
        <f>IF(Model!CE119="",0,IF(ABS(Model!CE119-Scratch!CE119)&lt;1,1,0))</f>
        <v>1</v>
      </c>
      <c r="CF189" s="99">
        <f>IF(Model!CF119="",0,IF(ABS(Model!CF119-Scratch!CF119)&lt;1,1,0))</f>
        <v>1</v>
      </c>
      <c r="CG189" s="129" t="s">
        <v>591</v>
      </c>
      <c r="CH189" s="129" t="s">
        <v>591</v>
      </c>
      <c r="CI189" s="99">
        <f>IF(Model!CI119="",0,IF(ABS(Model!CI119-Scratch!CI119)&lt;1,1,0))</f>
        <v>1</v>
      </c>
      <c r="CJ189" s="99">
        <f>IF(Model!CJ119="",0,IF(ABS(Model!CJ119-Scratch!CJ119)&lt;1,1,0))</f>
        <v>1</v>
      </c>
      <c r="CK189" s="99">
        <f>IF(Model!CK119="",0,IF(ABS(Model!CK119-Scratch!CK119)&lt;1,1,0))</f>
        <v>1</v>
      </c>
      <c r="CL189" s="99">
        <f>IF(Model!CL119="",0,IF(ABS(Model!CL119-Scratch!CL119)&lt;1,1,0))</f>
        <v>1</v>
      </c>
      <c r="CM189" s="99">
        <f>IF(Model!CM119="",0,IF(ABS(Model!CM119-Scratch!CM119)&lt;1,1,0))</f>
        <v>1</v>
      </c>
      <c r="CN189" s="99">
        <f>IF(Model!CN119="",0,IF(ABS(Model!CN119-Scratch!CN119)&lt;1,1,0))</f>
        <v>1</v>
      </c>
      <c r="CO189" s="99">
        <f>IF(Model!CO119="",0,IF(ABS(Model!CO119-Scratch!CO119)&lt;1,1,0))</f>
        <v>1</v>
      </c>
      <c r="CP189" s="99">
        <f>IF(Model!CP119="",0,IF(ABS(Model!CP119-Scratch!CP119)&lt;1,1,0))</f>
        <v>1</v>
      </c>
      <c r="CQ189" s="99">
        <f>IF(Model!CQ119="",0,IF(ABS(Model!CQ119-Scratch!CQ119)&lt;1,1,0))</f>
        <v>1</v>
      </c>
      <c r="CR189" s="99">
        <f>IF(Model!CR119="",0,IF(ABS(Model!CR119-Scratch!CR119)&lt;1,1,0))</f>
        <v>1</v>
      </c>
      <c r="CS189" s="99">
        <f>IF(Model!CS119="",0,IF(ABS(Model!CS119-Scratch!CS119)&lt;1,1,0))</f>
        <v>1</v>
      </c>
      <c r="CT189" s="99">
        <f>IF(Model!CT119="",0,IF(ABS(Model!CT119-Scratch!CT119)&lt;1,1,0))</f>
        <v>1</v>
      </c>
      <c r="CU189" s="99">
        <f>IF(Model!CU119="",0,IF(ABS(Model!CU119-Scratch!CU119)&lt;1,1,0))</f>
        <v>1</v>
      </c>
      <c r="CV189" s="99">
        <f>IF(Model!CV119="",0,IF(ABS(Model!CV119-Scratch!CV119)&lt;1,1,0))</f>
        <v>1</v>
      </c>
      <c r="CW189" s="99">
        <f>IF(Model!CW119="",0,IF(ABS(Model!CW119-Scratch!CW119)&lt;1,1,0))</f>
        <v>1</v>
      </c>
      <c r="CX189" s="99">
        <f>IF(Model!CX119="",0,IF(ABS(Model!CX119-Scratch!CX119)&lt;1,1,0))</f>
        <v>1</v>
      </c>
      <c r="CY189" s="99">
        <f>IF(Model!CY119="",0,IF(ABS(Model!CY119-Scratch!CY119)&lt;1,1,0))</f>
        <v>1</v>
      </c>
      <c r="CZ189" s="99">
        <f>IF(Model!CZ119="",0,IF(ABS(Model!CZ119-Scratch!CZ119)&lt;1,1,0))</f>
        <v>1</v>
      </c>
      <c r="DA189" s="99">
        <f>IF(Model!DA119="",0,IF(ABS(Model!DA119-Scratch!DA119)&lt;1,1,0))</f>
        <v>1</v>
      </c>
      <c r="DB189" s="99">
        <f>IF(Model!DB119="",0,IF(ABS(Model!DB119-Scratch!DB119)&lt;1,1,0))</f>
        <v>1</v>
      </c>
      <c r="DC189" s="99">
        <f>IF(Model!DC119="",0,IF(ABS(Model!DC119-Scratch!DC119)&lt;1,1,0))</f>
        <v>1</v>
      </c>
      <c r="DD189" s="99">
        <f>IF(Model!DD119="",0,IF(ABS(Model!DD119-Scratch!DD119)&lt;1,1,0))</f>
        <v>1</v>
      </c>
      <c r="DE189" s="99">
        <f>IF(Model!DE119="",0,IF(ABS(Model!DE119-Scratch!DE119)&lt;1,1,0))</f>
        <v>1</v>
      </c>
      <c r="DF189" s="99">
        <f>IF(Model!DF119="",0,IF(ABS(Model!DF119-Scratch!DF119)&lt;1,1,0))</f>
        <v>1</v>
      </c>
      <c r="DG189" s="99">
        <f>IF(Model!DG119="",0,IF(ABS(Model!DG119-Scratch!DG119)&lt;1,1,0))</f>
        <v>1</v>
      </c>
      <c r="DH189" s="129" t="s">
        <v>591</v>
      </c>
      <c r="DI189" s="129" t="s">
        <v>591</v>
      </c>
      <c r="DJ189" s="99">
        <f>IF(Model!DJ119="",0,IF(ABS(Model!DJ119-Scratch!DJ119)&lt;1,1,0))</f>
        <v>1</v>
      </c>
      <c r="DK189" s="99">
        <f>IF(Model!DK119="",0,IF(ABS(Model!DK119-Scratch!DK119)&lt;1,1,0))</f>
        <v>1</v>
      </c>
      <c r="DL189" s="99">
        <f>IF(Model!DL119="",0,IF(ABS(Model!DL119-Scratch!DL119)&lt;1,1,0))</f>
        <v>1</v>
      </c>
      <c r="DM189" s="99">
        <f>IF(Model!DM119="",0,IF(ABS(Model!DM119-Scratch!DM119)&lt;1,1,0))</f>
        <v>1</v>
      </c>
      <c r="DN189" s="99">
        <f>IF(Model!DN119="",0,IF(ABS(Model!DN119-Scratch!DN119)&lt;1,1,0))</f>
        <v>1</v>
      </c>
      <c r="DO189" s="99">
        <f>IF(Model!DO119="",0,IF(ABS(Model!DO119-Scratch!DO119)&lt;1,1,0))</f>
        <v>1</v>
      </c>
      <c r="DP189" s="99">
        <f>IF(Model!DP119="",0,IF(ABS(Model!DP119-Scratch!DP119)&lt;1,1,0))</f>
        <v>1</v>
      </c>
      <c r="DQ189" s="99">
        <f>IF(Model!DQ119="",0,IF(ABS(Model!DQ119-Scratch!DQ119)&lt;1,1,0))</f>
        <v>1</v>
      </c>
      <c r="DR189" s="99">
        <f>IF(Model!DR119="",0,IF(ABS(Model!DR119-Scratch!DR119)&lt;1,1,0))</f>
        <v>1</v>
      </c>
      <c r="DS189" s="99">
        <f>IF(Model!DS119="",0,IF(ABS(Model!DS119-Scratch!DS119)&lt;1,1,0))</f>
        <v>1</v>
      </c>
      <c r="DT189" s="99">
        <f>IF(Model!DT119="",0,IF(ABS(Model!DT119-Scratch!DT119)&lt;1,1,0))</f>
        <v>1</v>
      </c>
      <c r="DU189" s="99">
        <f>IF(Model!DU119="",0,IF(ABS(Model!DU119-Scratch!DU119)&lt;1,1,0))</f>
        <v>1</v>
      </c>
      <c r="DV189" s="99">
        <f>IF(Model!DV119="",0,IF(ABS(Model!DV119-Scratch!DV119)&lt;1,1,0))</f>
        <v>1</v>
      </c>
      <c r="DW189" s="99">
        <f>IF(Model!DW119="",0,IF(ABS(Model!DW119-Scratch!DW119)&lt;1,1,0))</f>
        <v>1</v>
      </c>
      <c r="DX189" s="99">
        <f>IF(Model!DX119="",0,IF(ABS(Model!DX119-Scratch!DX119)&lt;1,1,0))</f>
        <v>1</v>
      </c>
      <c r="DY189" s="99">
        <f>IF(Model!DY119="",0,IF(ABS(Model!DY119-Scratch!DY119)&lt;1,1,0))</f>
        <v>1</v>
      </c>
      <c r="DZ189" s="99">
        <f>IF(Model!DZ119="",0,IF(ABS(Model!DZ119-Scratch!DZ119)&lt;1,1,0))</f>
        <v>1</v>
      </c>
      <c r="EA189" s="99">
        <f>IF(Model!EA119="",0,IF(ABS(Model!EA119-Scratch!EA119)&lt;1,1,0))</f>
        <v>1</v>
      </c>
      <c r="EB189" s="99">
        <f>IF(Model!EB119="",0,IF(ABS(Model!EB119-Scratch!EB119)&lt;1,1,0))</f>
        <v>1</v>
      </c>
      <c r="EC189" s="99">
        <f>IF(Model!EC119="",0,IF(ABS(Model!EC119-Scratch!EC119)&lt;1,1,0))</f>
        <v>1</v>
      </c>
      <c r="ED189" s="99">
        <f>IF(Model!ED119="",0,IF(ABS(Model!ED119-Scratch!ED119)&lt;1,1,0))</f>
        <v>1</v>
      </c>
      <c r="EE189" s="99">
        <f>IF(Model!EE119="",0,IF(ABS(Model!EE119-Scratch!EE119)&lt;1,1,0))</f>
        <v>1</v>
      </c>
      <c r="EF189" s="99">
        <f>IF(Model!EF119="",0,IF(ABS(Model!EF119-Scratch!EF119)&lt;1,1,0))</f>
        <v>1</v>
      </c>
      <c r="EG189" s="99">
        <f>IF(Model!EG119="",0,IF(ABS(Model!EG119-Scratch!EG119)&lt;1,1,0))</f>
        <v>1</v>
      </c>
      <c r="EH189" s="99">
        <f>IF(Model!EH119="",0,IF(ABS(Model!EH119-Scratch!EH119)&lt;1,1,0))</f>
        <v>1</v>
      </c>
      <c r="EI189" s="129" t="s">
        <v>591</v>
      </c>
      <c r="EJ189" s="129" t="s">
        <v>591</v>
      </c>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row>
    <row r="190" spans="2:165">
      <c r="B190" s="99">
        <f>IF(Model!B120="",0,IF(ABS(Model!B120-Scratch!B120)&lt;1,1,0))</f>
        <v>1</v>
      </c>
      <c r="C190" s="99">
        <f ca="1">IF(Model!C120="",0,IF(ABS(Model!C120-Scratch!C120)&lt;1,1,0))</f>
        <v>1</v>
      </c>
      <c r="D190" s="129" t="s">
        <v>591</v>
      </c>
      <c r="E190" s="99">
        <f>IF(Model!E120="",0,IF(ABS(Model!E120-Scratch!E120)&lt;1,1,0))</f>
        <v>1</v>
      </c>
      <c r="F190" s="99">
        <f>IF(Model!F120="",0,IF(ABS(Model!F120-Scratch!F120)&lt;1,1,0))</f>
        <v>1</v>
      </c>
      <c r="G190" s="99">
        <f>IF(Model!G120="",0,IF(ABS(Model!G120-Scratch!G120)&lt;1,1,0))</f>
        <v>1</v>
      </c>
      <c r="H190" s="99">
        <f>IF(Model!H120="",0,IF(ABS(Model!H120-Scratch!H120)&lt;1,1,0))</f>
        <v>1</v>
      </c>
      <c r="I190" s="99">
        <f>IF(Model!I120=Scratch!I120,1,0)</f>
        <v>1</v>
      </c>
      <c r="J190" s="129" t="s">
        <v>591</v>
      </c>
      <c r="K190" s="99">
        <f>IF(Model!K120="",0,IF(ABS(Model!K120-Scratch!K120)&lt;1,1,0))</f>
        <v>1</v>
      </c>
      <c r="L190" s="99">
        <f>IF(Model!L120=Scratch!L120,1,0)</f>
        <v>1</v>
      </c>
      <c r="M190" s="99">
        <f>IFERROR(IF(Model!M120=Scratch!M120,1,0),0)</f>
        <v>1</v>
      </c>
      <c r="N190" s="99">
        <f>IFERROR(IF(Model!N120=Scratch!N120,1,0),0)</f>
        <v>1</v>
      </c>
      <c r="O190" s="99">
        <f>IFERROR(IF(Model!O120=Scratch!O120,1,0),0)</f>
        <v>1</v>
      </c>
      <c r="P190" s="99">
        <f>IFERROR(IF(Model!P120=Scratch!P120,1,0),0)</f>
        <v>1</v>
      </c>
      <c r="Q190" s="129" t="s">
        <v>591</v>
      </c>
      <c r="R190" s="99">
        <f>IF(Model!R120="",0,IF(ABS(Model!R120-Scratch!R120)&lt;1,1,0))</f>
        <v>1</v>
      </c>
      <c r="S190" s="99">
        <f>IF(Model!S120="",0,IF(ABS(Model!S120-Scratch!S120)&lt;1,1,0))</f>
        <v>1</v>
      </c>
      <c r="T190" s="99">
        <f>IF(Model!T120="",0,IF(ABS(Model!T120-Scratch!T120)&lt;1,1,0))</f>
        <v>1</v>
      </c>
      <c r="U190" s="99">
        <f>IF(Model!U120="",0,IF(ABS(Model!U120-Scratch!U120)&lt;1,1,0))</f>
        <v>1</v>
      </c>
      <c r="V190" s="99">
        <f>IF(Model!V120="",0,IF(ABS(Model!V120-Scratch!V120)&lt;1,1,0))</f>
        <v>1</v>
      </c>
      <c r="W190" s="129" t="s">
        <v>591</v>
      </c>
      <c r="X190" s="99">
        <f>IF(Model!X120="",0,IF(ABS(Model!X120-Scratch!X120)&lt;1,1,0))</f>
        <v>1</v>
      </c>
      <c r="Y190" s="99">
        <f>IF(Model!Y120="",0,IF(ABS(Model!Y120-Scratch!Y120)&lt;1,1,0))</f>
        <v>1</v>
      </c>
      <c r="Z190" s="99">
        <f>IF(Model!Z120="",0,IF(ABS(Model!Z120-Scratch!Z120)&lt;1,1,0))</f>
        <v>1</v>
      </c>
      <c r="AA190" s="99">
        <f>IF(Model!AA120="",0,IF(ABS(Model!AA120-Scratch!AA120)&lt;1,1,0))</f>
        <v>1</v>
      </c>
      <c r="AB190" s="99">
        <f>IF(Model!AB120="",0,IF(ABS(Model!AB120-Scratch!AB120)&lt;1,1,0))</f>
        <v>1</v>
      </c>
      <c r="AC190" s="129" t="s">
        <v>591</v>
      </c>
      <c r="AD190" s="129" t="s">
        <v>591</v>
      </c>
      <c r="AE190" s="99">
        <f>IF(Model!AE120="",0,IF(ABS(Model!AE120-Scratch!AE120)&lt;1,1,0))</f>
        <v>1</v>
      </c>
      <c r="AF190" s="99">
        <f>IF(Model!AF120="",0,IF(ABS(Model!AF120-Scratch!AF120)&lt;1,1,0))</f>
        <v>1</v>
      </c>
      <c r="AG190" s="99">
        <f>IF(Model!AG120="",0,IF(ABS(Model!AG120-Scratch!AG120)&lt;1,1,0))</f>
        <v>1</v>
      </c>
      <c r="AH190" s="99">
        <f>IF(Model!AH120="",0,IF(ABS(Model!AH120-Scratch!AH120)&lt;1,1,0))</f>
        <v>1</v>
      </c>
      <c r="AI190" s="99">
        <f>IF(Model!AI120="",0,IF(ABS(Model!AI120-Scratch!AI120)&lt;1,1,0))</f>
        <v>1</v>
      </c>
      <c r="AJ190" s="99">
        <f>IF(Model!AJ120="",0,IF(ABS(Model!AJ120-Scratch!AJ120)&lt;1,1,0))</f>
        <v>1</v>
      </c>
      <c r="AK190" s="99">
        <f>IF(Model!AK120="",0,IF(ABS(Model!AK120-Scratch!AK120)&lt;1,1,0))</f>
        <v>1</v>
      </c>
      <c r="AL190" s="99">
        <f>IF(Model!AL120="",0,IF(ABS(Model!AL120-Scratch!AL120)&lt;1,1,0))</f>
        <v>1</v>
      </c>
      <c r="AM190" s="99">
        <f>IF(Model!AM120="",0,IF(ABS(Model!AM120-Scratch!AM120)&lt;1,1,0))</f>
        <v>1</v>
      </c>
      <c r="AN190" s="99">
        <f>IF(Model!AN120="",0,IF(ABS(Model!AN120-Scratch!AN120)&lt;1,1,0))</f>
        <v>1</v>
      </c>
      <c r="AO190" s="99">
        <f>IF(Model!AO120="",0,IF(ABS(Model!AO120-Scratch!AO120)&lt;1,1,0))</f>
        <v>1</v>
      </c>
      <c r="AP190" s="99">
        <f>IF(Model!AP120="",0,IF(ABS(Model!AP120-Scratch!AP120)&lt;1,1,0))</f>
        <v>1</v>
      </c>
      <c r="AQ190" s="99">
        <f>IF(Model!AQ120="",0,IF(ABS(Model!AQ120-Scratch!AQ120)&lt;1,1,0))</f>
        <v>1</v>
      </c>
      <c r="AR190" s="99">
        <f>IF(Model!AR120="",0,IF(ABS(Model!AR120-Scratch!AR120)&lt;1,1,0))</f>
        <v>1</v>
      </c>
      <c r="AS190" s="99">
        <f>IF(Model!AS120="",0,IF(ABS(Model!AS120-Scratch!AS120)&lt;1,1,0))</f>
        <v>1</v>
      </c>
      <c r="AT190" s="99">
        <f>IF(Model!AT120="",0,IF(ABS(Model!AT120-Scratch!AT120)&lt;1,1,0))</f>
        <v>1</v>
      </c>
      <c r="AU190" s="99">
        <f>IF(Model!AU120="",0,IF(ABS(Model!AU120-Scratch!AU120)&lt;1,1,0))</f>
        <v>1</v>
      </c>
      <c r="AV190" s="99">
        <f>IF(Model!AV120="",0,IF(ABS(Model!AV120-Scratch!AV120)&lt;1,1,0))</f>
        <v>1</v>
      </c>
      <c r="AW190" s="99">
        <f>IF(Model!AW120="",0,IF(ABS(Model!AW120-Scratch!AW120)&lt;1,1,0))</f>
        <v>1</v>
      </c>
      <c r="AX190" s="99">
        <f>IF(Model!AX120="",0,IF(ABS(Model!AX120-Scratch!AX120)&lt;1,1,0))</f>
        <v>1</v>
      </c>
      <c r="AY190" s="99">
        <f>IF(Model!AY120="",0,IF(ABS(Model!AY120-Scratch!AY120)&lt;1,1,0))</f>
        <v>1</v>
      </c>
      <c r="AZ190" s="99">
        <f>IF(Model!AZ120="",0,IF(ABS(Model!AZ120-Scratch!AZ120)&lt;1,1,0))</f>
        <v>1</v>
      </c>
      <c r="BA190" s="99">
        <f>IF(Model!BA120="",0,IF(ABS(Model!BA120-Scratch!BA120)&lt;1,1,0))</f>
        <v>1</v>
      </c>
      <c r="BB190" s="99">
        <f>IF(Model!BB120="",0,IF(ABS(Model!BB120-Scratch!BB120)&lt;1,1,0))</f>
        <v>1</v>
      </c>
      <c r="BC190" s="99">
        <f>IF(Model!BC120="",0,IF(ABS(Model!BC120-Scratch!BC120)&lt;1,1,0))</f>
        <v>1</v>
      </c>
      <c r="BD190" s="99">
        <f>IF(Model!BD120="",0,IF(ABS(Model!BD120-Scratch!BD120)&lt;1,1,0))</f>
        <v>0</v>
      </c>
      <c r="BE190" s="99">
        <f>IF(Model!BE120="",0,IF(ABS(Model!BE120-Scratch!BE120)&lt;1,1,0))</f>
        <v>1</v>
      </c>
      <c r="BF190" s="129" t="s">
        <v>591</v>
      </c>
      <c r="BG190" s="129" t="s">
        <v>591</v>
      </c>
      <c r="BH190" s="99">
        <f>IF(Model!BH120="",0,IF(ABS(Model!BH120-Scratch!BH120)&lt;1,1,0))</f>
        <v>1</v>
      </c>
      <c r="BI190" s="99">
        <f>IF(Model!BI120="",0,IF(ABS(Model!BI120-Scratch!BI120)&lt;1,1,0))</f>
        <v>1</v>
      </c>
      <c r="BJ190" s="99">
        <f>IF(Model!BJ120="",0,IF(ABS(Model!BJ120-Scratch!BJ120)&lt;1,1,0))</f>
        <v>1</v>
      </c>
      <c r="BK190" s="99">
        <f>IF(Model!BK120="",0,IF(ABS(Model!BK120-Scratch!BK120)&lt;1,1,0))</f>
        <v>1</v>
      </c>
      <c r="BL190" s="99">
        <f>IF(Model!BL120="",0,IF(ABS(Model!BL120-Scratch!BL120)&lt;1,1,0))</f>
        <v>1</v>
      </c>
      <c r="BM190" s="99">
        <f>IF(Model!BM120="",0,IF(ABS(Model!BM120-Scratch!BM120)&lt;1,1,0))</f>
        <v>1</v>
      </c>
      <c r="BN190" s="99">
        <f>IF(Model!BN120="",0,IF(ABS(Model!BN120-Scratch!BN120)&lt;1,1,0))</f>
        <v>1</v>
      </c>
      <c r="BO190" s="99">
        <f>IF(Model!BO120="",0,IF(ABS(Model!BO120-Scratch!BO120)&lt;1,1,0))</f>
        <v>1</v>
      </c>
      <c r="BP190" s="99">
        <f>IF(Model!BP120="",0,IF(ABS(Model!BP120-Scratch!BP120)&lt;1,1,0))</f>
        <v>1</v>
      </c>
      <c r="BQ190" s="99">
        <f>IF(Model!BQ120="",0,IF(ABS(Model!BQ120-Scratch!BQ120)&lt;1,1,0))</f>
        <v>1</v>
      </c>
      <c r="BR190" s="99">
        <f>IF(Model!BR120="",0,IF(ABS(Model!BR120-Scratch!BR120)&lt;1,1,0))</f>
        <v>1</v>
      </c>
      <c r="BS190" s="99">
        <f>IF(Model!BS120="",0,IF(ABS(Model!BS120-Scratch!BS120)&lt;1,1,0))</f>
        <v>1</v>
      </c>
      <c r="BT190" s="99">
        <f>IF(Model!BT120="",0,IF(ABS(Model!BT120-Scratch!BT120)&lt;1,1,0))</f>
        <v>1</v>
      </c>
      <c r="BU190" s="99">
        <f>IF(Model!BU120="",0,IF(ABS(Model!BU120-Scratch!BU120)&lt;1,1,0))</f>
        <v>1</v>
      </c>
      <c r="BV190" s="99">
        <f>IF(Model!BV120="",0,IF(ABS(Model!BV120-Scratch!BV120)&lt;1,1,0))</f>
        <v>1</v>
      </c>
      <c r="BW190" s="99">
        <f>IF(Model!BW120="",0,IF(ABS(Model!BW120-Scratch!BW120)&lt;1,1,0))</f>
        <v>1</v>
      </c>
      <c r="BX190" s="99">
        <f>IF(Model!BX120="",0,IF(ABS(Model!BX120-Scratch!BX120)&lt;1,1,0))</f>
        <v>1</v>
      </c>
      <c r="BY190" s="99">
        <f>IF(Model!BY120="",0,IF(ABS(Model!BY120-Scratch!BY120)&lt;1,1,0))</f>
        <v>1</v>
      </c>
      <c r="BZ190" s="99">
        <f>IF(Model!BZ120="",0,IF(ABS(Model!BZ120-Scratch!BZ120)&lt;1,1,0))</f>
        <v>1</v>
      </c>
      <c r="CA190" s="99">
        <f>IF(Model!CA120="",0,IF(ABS(Model!CA120-Scratch!CA120)&lt;1,1,0))</f>
        <v>1</v>
      </c>
      <c r="CB190" s="99">
        <f>IF(Model!CB120="",0,IF(ABS(Model!CB120-Scratch!CB120)&lt;1,1,0))</f>
        <v>1</v>
      </c>
      <c r="CC190" s="99">
        <f>IF(Model!CC120="",0,IF(ABS(Model!CC120-Scratch!CC120)&lt;1,1,0))</f>
        <v>1</v>
      </c>
      <c r="CD190" s="99">
        <f>IF(Model!CD120="",0,IF(ABS(Model!CD120-Scratch!CD120)&lt;1,1,0))</f>
        <v>1</v>
      </c>
      <c r="CE190" s="99">
        <f>IF(Model!CE120="",0,IF(ABS(Model!CE120-Scratch!CE120)&lt;1,1,0))</f>
        <v>1</v>
      </c>
      <c r="CF190" s="99">
        <f>IF(Model!CF120="",0,IF(ABS(Model!CF120-Scratch!CF120)&lt;1,1,0))</f>
        <v>1</v>
      </c>
      <c r="CG190" s="129" t="s">
        <v>591</v>
      </c>
      <c r="CH190" s="129" t="s">
        <v>591</v>
      </c>
      <c r="CI190" s="99">
        <f>IF(Model!CI120="",0,IF(ABS(Model!CI120-Scratch!CI120)&lt;1,1,0))</f>
        <v>1</v>
      </c>
      <c r="CJ190" s="99">
        <f>IF(Model!CJ120="",0,IF(ABS(Model!CJ120-Scratch!CJ120)&lt;1,1,0))</f>
        <v>1</v>
      </c>
      <c r="CK190" s="99">
        <f>IF(Model!CK120="",0,IF(ABS(Model!CK120-Scratch!CK120)&lt;1,1,0))</f>
        <v>1</v>
      </c>
      <c r="CL190" s="99">
        <f>IF(Model!CL120="",0,IF(ABS(Model!CL120-Scratch!CL120)&lt;1,1,0))</f>
        <v>1</v>
      </c>
      <c r="CM190" s="99">
        <f>IF(Model!CM120="",0,IF(ABS(Model!CM120-Scratch!CM120)&lt;1,1,0))</f>
        <v>1</v>
      </c>
      <c r="CN190" s="99">
        <f>IF(Model!CN120="",0,IF(ABS(Model!CN120-Scratch!CN120)&lt;1,1,0))</f>
        <v>1</v>
      </c>
      <c r="CO190" s="99">
        <f>IF(Model!CO120="",0,IF(ABS(Model!CO120-Scratch!CO120)&lt;1,1,0))</f>
        <v>1</v>
      </c>
      <c r="CP190" s="99">
        <f>IF(Model!CP120="",0,IF(ABS(Model!CP120-Scratch!CP120)&lt;1,1,0))</f>
        <v>1</v>
      </c>
      <c r="CQ190" s="99">
        <f>IF(Model!CQ120="",0,IF(ABS(Model!CQ120-Scratch!CQ120)&lt;1,1,0))</f>
        <v>1</v>
      </c>
      <c r="CR190" s="99">
        <f>IF(Model!CR120="",0,IF(ABS(Model!CR120-Scratch!CR120)&lt;1,1,0))</f>
        <v>1</v>
      </c>
      <c r="CS190" s="99">
        <f>IF(Model!CS120="",0,IF(ABS(Model!CS120-Scratch!CS120)&lt;1,1,0))</f>
        <v>1</v>
      </c>
      <c r="CT190" s="99">
        <f>IF(Model!CT120="",0,IF(ABS(Model!CT120-Scratch!CT120)&lt;1,1,0))</f>
        <v>1</v>
      </c>
      <c r="CU190" s="99">
        <f>IF(Model!CU120="",0,IF(ABS(Model!CU120-Scratch!CU120)&lt;1,1,0))</f>
        <v>1</v>
      </c>
      <c r="CV190" s="99">
        <f>IF(Model!CV120="",0,IF(ABS(Model!CV120-Scratch!CV120)&lt;1,1,0))</f>
        <v>1</v>
      </c>
      <c r="CW190" s="99">
        <f>IF(Model!CW120="",0,IF(ABS(Model!CW120-Scratch!CW120)&lt;1,1,0))</f>
        <v>1</v>
      </c>
      <c r="CX190" s="99">
        <f>IF(Model!CX120="",0,IF(ABS(Model!CX120-Scratch!CX120)&lt;1,1,0))</f>
        <v>1</v>
      </c>
      <c r="CY190" s="99">
        <f>IF(Model!CY120="",0,IF(ABS(Model!CY120-Scratch!CY120)&lt;1,1,0))</f>
        <v>1</v>
      </c>
      <c r="CZ190" s="99">
        <f>IF(Model!CZ120="",0,IF(ABS(Model!CZ120-Scratch!CZ120)&lt;1,1,0))</f>
        <v>1</v>
      </c>
      <c r="DA190" s="99">
        <f>IF(Model!DA120="",0,IF(ABS(Model!DA120-Scratch!DA120)&lt;1,1,0))</f>
        <v>1</v>
      </c>
      <c r="DB190" s="99">
        <f>IF(Model!DB120="",0,IF(ABS(Model!DB120-Scratch!DB120)&lt;1,1,0))</f>
        <v>1</v>
      </c>
      <c r="DC190" s="99">
        <f>IF(Model!DC120="",0,IF(ABS(Model!DC120-Scratch!DC120)&lt;1,1,0))</f>
        <v>1</v>
      </c>
      <c r="DD190" s="99">
        <f>IF(Model!DD120="",0,IF(ABS(Model!DD120-Scratch!DD120)&lt;1,1,0))</f>
        <v>1</v>
      </c>
      <c r="DE190" s="99">
        <f>IF(Model!DE120="",0,IF(ABS(Model!DE120-Scratch!DE120)&lt;1,1,0))</f>
        <v>1</v>
      </c>
      <c r="DF190" s="99">
        <f>IF(Model!DF120="",0,IF(ABS(Model!DF120-Scratch!DF120)&lt;1,1,0))</f>
        <v>1</v>
      </c>
      <c r="DG190" s="99">
        <f>IF(Model!DG120="",0,IF(ABS(Model!DG120-Scratch!DG120)&lt;1,1,0))</f>
        <v>1</v>
      </c>
      <c r="DH190" s="129" t="s">
        <v>591</v>
      </c>
      <c r="DI190" s="129" t="s">
        <v>591</v>
      </c>
      <c r="DJ190" s="99">
        <f>IF(Model!DJ120="",0,IF(ABS(Model!DJ120-Scratch!DJ120)&lt;1,1,0))</f>
        <v>1</v>
      </c>
      <c r="DK190" s="99">
        <f>IF(Model!DK120="",0,IF(ABS(Model!DK120-Scratch!DK120)&lt;1,1,0))</f>
        <v>1</v>
      </c>
      <c r="DL190" s="99">
        <f>IF(Model!DL120="",0,IF(ABS(Model!DL120-Scratch!DL120)&lt;1,1,0))</f>
        <v>1</v>
      </c>
      <c r="DM190" s="99">
        <f>IF(Model!DM120="",0,IF(ABS(Model!DM120-Scratch!DM120)&lt;1,1,0))</f>
        <v>1</v>
      </c>
      <c r="DN190" s="99">
        <f>IF(Model!DN120="",0,IF(ABS(Model!DN120-Scratch!DN120)&lt;1,1,0))</f>
        <v>1</v>
      </c>
      <c r="DO190" s="99">
        <f>IF(Model!DO120="",0,IF(ABS(Model!DO120-Scratch!DO120)&lt;1,1,0))</f>
        <v>1</v>
      </c>
      <c r="DP190" s="99">
        <f>IF(Model!DP120="",0,IF(ABS(Model!DP120-Scratch!DP120)&lt;1,1,0))</f>
        <v>1</v>
      </c>
      <c r="DQ190" s="99">
        <f>IF(Model!DQ120="",0,IF(ABS(Model!DQ120-Scratch!DQ120)&lt;1,1,0))</f>
        <v>1</v>
      </c>
      <c r="DR190" s="99">
        <f>IF(Model!DR120="",0,IF(ABS(Model!DR120-Scratch!DR120)&lt;1,1,0))</f>
        <v>1</v>
      </c>
      <c r="DS190" s="99">
        <f>IF(Model!DS120="",0,IF(ABS(Model!DS120-Scratch!DS120)&lt;1,1,0))</f>
        <v>1</v>
      </c>
      <c r="DT190" s="99">
        <f>IF(Model!DT120="",0,IF(ABS(Model!DT120-Scratch!DT120)&lt;1,1,0))</f>
        <v>1</v>
      </c>
      <c r="DU190" s="99">
        <f>IF(Model!DU120="",0,IF(ABS(Model!DU120-Scratch!DU120)&lt;1,1,0))</f>
        <v>1</v>
      </c>
      <c r="DV190" s="99">
        <f>IF(Model!DV120="",0,IF(ABS(Model!DV120-Scratch!DV120)&lt;1,1,0))</f>
        <v>1</v>
      </c>
      <c r="DW190" s="99">
        <f>IF(Model!DW120="",0,IF(ABS(Model!DW120-Scratch!DW120)&lt;1,1,0))</f>
        <v>1</v>
      </c>
      <c r="DX190" s="99">
        <f>IF(Model!DX120="",0,IF(ABS(Model!DX120-Scratch!DX120)&lt;1,1,0))</f>
        <v>1</v>
      </c>
      <c r="DY190" s="99">
        <f>IF(Model!DY120="",0,IF(ABS(Model!DY120-Scratch!DY120)&lt;1,1,0))</f>
        <v>1</v>
      </c>
      <c r="DZ190" s="99">
        <f>IF(Model!DZ120="",0,IF(ABS(Model!DZ120-Scratch!DZ120)&lt;1,1,0))</f>
        <v>1</v>
      </c>
      <c r="EA190" s="99">
        <f>IF(Model!EA120="",0,IF(ABS(Model!EA120-Scratch!EA120)&lt;1,1,0))</f>
        <v>1</v>
      </c>
      <c r="EB190" s="99">
        <f>IF(Model!EB120="",0,IF(ABS(Model!EB120-Scratch!EB120)&lt;1,1,0))</f>
        <v>1</v>
      </c>
      <c r="EC190" s="99">
        <f>IF(Model!EC120="",0,IF(ABS(Model!EC120-Scratch!EC120)&lt;1,1,0))</f>
        <v>1</v>
      </c>
      <c r="ED190" s="99">
        <f>IF(Model!ED120="",0,IF(ABS(Model!ED120-Scratch!ED120)&lt;1,1,0))</f>
        <v>1</v>
      </c>
      <c r="EE190" s="99">
        <f>IF(Model!EE120="",0,IF(ABS(Model!EE120-Scratch!EE120)&lt;1,1,0))</f>
        <v>1</v>
      </c>
      <c r="EF190" s="99">
        <f>IF(Model!EF120="",0,IF(ABS(Model!EF120-Scratch!EF120)&lt;1,1,0))</f>
        <v>1</v>
      </c>
      <c r="EG190" s="99">
        <f>IF(Model!EG120="",0,IF(ABS(Model!EG120-Scratch!EG120)&lt;1,1,0))</f>
        <v>1</v>
      </c>
      <c r="EH190" s="99">
        <f>IF(Model!EH120="",0,IF(ABS(Model!EH120-Scratch!EH120)&lt;1,1,0))</f>
        <v>1</v>
      </c>
      <c r="EI190" s="129" t="s">
        <v>591</v>
      </c>
      <c r="EJ190" s="129" t="s">
        <v>591</v>
      </c>
      <c r="EK190" s="99"/>
      <c r="EL190" s="99"/>
      <c r="EM190" s="99"/>
      <c r="EN190" s="99"/>
      <c r="EO190" s="99"/>
      <c r="EP190" s="99"/>
      <c r="EQ190" s="99"/>
      <c r="ER190" s="99"/>
      <c r="ES190" s="99"/>
      <c r="ET190" s="99"/>
      <c r="EU190" s="99"/>
      <c r="EV190" s="99"/>
      <c r="EW190" s="99"/>
      <c r="EX190" s="99"/>
      <c r="EY190" s="99"/>
      <c r="EZ190" s="99"/>
      <c r="FA190" s="99"/>
      <c r="FB190" s="99"/>
      <c r="FC190" s="99"/>
      <c r="FD190" s="99"/>
      <c r="FE190" s="99"/>
      <c r="FF190" s="99"/>
      <c r="FG190" s="99"/>
      <c r="FH190" s="99"/>
      <c r="FI190" s="99"/>
    </row>
    <row r="191" spans="2:165">
      <c r="B191" s="99">
        <f>IF(Model!B121="",0,IF(ABS(Model!B121-Scratch!B121)&lt;1,1,0))</f>
        <v>1</v>
      </c>
      <c r="C191" s="99">
        <f ca="1">IF(Model!C121="",0,IF(ABS(Model!C121-Scratch!C121)&lt;1,1,0))</f>
        <v>1</v>
      </c>
      <c r="D191" s="129" t="s">
        <v>591</v>
      </c>
      <c r="E191" s="99">
        <f>IF(Model!E121="",0,IF(ABS(Model!E121-Scratch!E121)&lt;1,1,0))</f>
        <v>1</v>
      </c>
      <c r="F191" s="99">
        <f>IF(Model!F121="",0,IF(ABS(Model!F121-Scratch!F121)&lt;1,1,0))</f>
        <v>1</v>
      </c>
      <c r="G191" s="99">
        <f>IF(Model!G121="",0,IF(ABS(Model!G121-Scratch!G121)&lt;1,1,0))</f>
        <v>1</v>
      </c>
      <c r="H191" s="99">
        <f>IF(Model!H121="",0,IF(ABS(Model!H121-Scratch!H121)&lt;1,1,0))</f>
        <v>1</v>
      </c>
      <c r="I191" s="99">
        <f>IF(Model!I121=Scratch!I121,1,0)</f>
        <v>1</v>
      </c>
      <c r="J191" s="129" t="s">
        <v>591</v>
      </c>
      <c r="K191" s="99">
        <f>IF(Model!K121="",0,IF(ABS(Model!K121-Scratch!K121)&lt;1,1,0))</f>
        <v>1</v>
      </c>
      <c r="L191" s="99">
        <f>IF(Model!L121=Scratch!L121,1,0)</f>
        <v>1</v>
      </c>
      <c r="M191" s="99">
        <f>IFERROR(IF(Model!M121=Scratch!M121,1,0),0)</f>
        <v>1</v>
      </c>
      <c r="N191" s="99">
        <f>IFERROR(IF(Model!N121=Scratch!N121,1,0),0)</f>
        <v>1</v>
      </c>
      <c r="O191" s="99">
        <f>IFERROR(IF(Model!O121=Scratch!O121,1,0),0)</f>
        <v>1</v>
      </c>
      <c r="P191" s="99">
        <f>IFERROR(IF(Model!P121=Scratch!P121,1,0),0)</f>
        <v>1</v>
      </c>
      <c r="Q191" s="129" t="s">
        <v>591</v>
      </c>
      <c r="R191" s="99">
        <f>IF(Model!R121="",0,IF(ABS(Model!R121-Scratch!R121)&lt;1,1,0))</f>
        <v>1</v>
      </c>
      <c r="S191" s="99">
        <f>IF(Model!S121="",0,IF(ABS(Model!S121-Scratch!S121)&lt;1,1,0))</f>
        <v>1</v>
      </c>
      <c r="T191" s="99">
        <f>IF(Model!T121="",0,IF(ABS(Model!T121-Scratch!T121)&lt;1,1,0))</f>
        <v>1</v>
      </c>
      <c r="U191" s="99">
        <f>IF(Model!U121="",0,IF(ABS(Model!U121-Scratch!U121)&lt;1,1,0))</f>
        <v>1</v>
      </c>
      <c r="V191" s="99">
        <f>IF(Model!V121="",0,IF(ABS(Model!V121-Scratch!V121)&lt;1,1,0))</f>
        <v>1</v>
      </c>
      <c r="W191" s="129" t="s">
        <v>591</v>
      </c>
      <c r="X191" s="99">
        <f>IF(Model!X121="",0,IF(ABS(Model!X121-Scratch!X121)&lt;1,1,0))</f>
        <v>1</v>
      </c>
      <c r="Y191" s="99">
        <f>IF(Model!Y121="",0,IF(ABS(Model!Y121-Scratch!Y121)&lt;1,1,0))</f>
        <v>1</v>
      </c>
      <c r="Z191" s="99">
        <f>IF(Model!Z121="",0,IF(ABS(Model!Z121-Scratch!Z121)&lt;1,1,0))</f>
        <v>1</v>
      </c>
      <c r="AA191" s="99">
        <f>IF(Model!AA121="",0,IF(ABS(Model!AA121-Scratch!AA121)&lt;1,1,0))</f>
        <v>1</v>
      </c>
      <c r="AB191" s="99">
        <f>IF(Model!AB121="",0,IF(ABS(Model!AB121-Scratch!AB121)&lt;1,1,0))</f>
        <v>1</v>
      </c>
      <c r="AC191" s="129" t="s">
        <v>591</v>
      </c>
      <c r="AD191" s="129" t="s">
        <v>591</v>
      </c>
      <c r="AE191" s="99">
        <f>IF(Model!AE121="",0,IF(ABS(Model!AE121-Scratch!AE121)&lt;1,1,0))</f>
        <v>1</v>
      </c>
      <c r="AF191" s="99">
        <f>IF(Model!AF121="",0,IF(ABS(Model!AF121-Scratch!AF121)&lt;1,1,0))</f>
        <v>1</v>
      </c>
      <c r="AG191" s="99">
        <f>IF(Model!AG121="",0,IF(ABS(Model!AG121-Scratch!AG121)&lt;1,1,0))</f>
        <v>1</v>
      </c>
      <c r="AH191" s="99">
        <f>IF(Model!AH121="",0,IF(ABS(Model!AH121-Scratch!AH121)&lt;1,1,0))</f>
        <v>1</v>
      </c>
      <c r="AI191" s="99">
        <f>IF(Model!AI121="",0,IF(ABS(Model!AI121-Scratch!AI121)&lt;1,1,0))</f>
        <v>1</v>
      </c>
      <c r="AJ191" s="99">
        <f>IF(Model!AJ121="",0,IF(ABS(Model!AJ121-Scratch!AJ121)&lt;1,1,0))</f>
        <v>1</v>
      </c>
      <c r="AK191" s="99">
        <f>IF(Model!AK121="",0,IF(ABS(Model!AK121-Scratch!AK121)&lt;1,1,0))</f>
        <v>1</v>
      </c>
      <c r="AL191" s="99">
        <f>IF(Model!AL121="",0,IF(ABS(Model!AL121-Scratch!AL121)&lt;1,1,0))</f>
        <v>1</v>
      </c>
      <c r="AM191" s="99">
        <f>IF(Model!AM121="",0,IF(ABS(Model!AM121-Scratch!AM121)&lt;1,1,0))</f>
        <v>1</v>
      </c>
      <c r="AN191" s="99">
        <f>IF(Model!AN121="",0,IF(ABS(Model!AN121-Scratch!AN121)&lt;1,1,0))</f>
        <v>1</v>
      </c>
      <c r="AO191" s="99">
        <f>IF(Model!AO121="",0,IF(ABS(Model!AO121-Scratch!AO121)&lt;1,1,0))</f>
        <v>1</v>
      </c>
      <c r="AP191" s="99">
        <f>IF(Model!AP121="",0,IF(ABS(Model!AP121-Scratch!AP121)&lt;1,1,0))</f>
        <v>1</v>
      </c>
      <c r="AQ191" s="99">
        <f>IF(Model!AQ121="",0,IF(ABS(Model!AQ121-Scratch!AQ121)&lt;1,1,0))</f>
        <v>1</v>
      </c>
      <c r="AR191" s="99">
        <f>IF(Model!AR121="",0,IF(ABS(Model!AR121-Scratch!AR121)&lt;1,1,0))</f>
        <v>1</v>
      </c>
      <c r="AS191" s="99">
        <f>IF(Model!AS121="",0,IF(ABS(Model!AS121-Scratch!AS121)&lt;1,1,0))</f>
        <v>1</v>
      </c>
      <c r="AT191" s="99">
        <f>IF(Model!AT121="",0,IF(ABS(Model!AT121-Scratch!AT121)&lt;1,1,0))</f>
        <v>1</v>
      </c>
      <c r="AU191" s="99">
        <f>IF(Model!AU121="",0,IF(ABS(Model!AU121-Scratch!AU121)&lt;1,1,0))</f>
        <v>1</v>
      </c>
      <c r="AV191" s="99">
        <f>IF(Model!AV121="",0,IF(ABS(Model!AV121-Scratch!AV121)&lt;1,1,0))</f>
        <v>1</v>
      </c>
      <c r="AW191" s="99">
        <f>IF(Model!AW121="",0,IF(ABS(Model!AW121-Scratch!AW121)&lt;1,1,0))</f>
        <v>1</v>
      </c>
      <c r="AX191" s="99">
        <f>IF(Model!AX121="",0,IF(ABS(Model!AX121-Scratch!AX121)&lt;1,1,0))</f>
        <v>1</v>
      </c>
      <c r="AY191" s="99">
        <f>IF(Model!AY121="",0,IF(ABS(Model!AY121-Scratch!AY121)&lt;1,1,0))</f>
        <v>1</v>
      </c>
      <c r="AZ191" s="99">
        <f>IF(Model!AZ121="",0,IF(ABS(Model!AZ121-Scratch!AZ121)&lt;1,1,0))</f>
        <v>1</v>
      </c>
      <c r="BA191" s="99">
        <f>IF(Model!BA121="",0,IF(ABS(Model!BA121-Scratch!BA121)&lt;1,1,0))</f>
        <v>1</v>
      </c>
      <c r="BB191" s="99">
        <f>IF(Model!BB121="",0,IF(ABS(Model!BB121-Scratch!BB121)&lt;1,1,0))</f>
        <v>1</v>
      </c>
      <c r="BC191" s="99">
        <f>IF(Model!BC121="",0,IF(ABS(Model!BC121-Scratch!BC121)&lt;1,1,0))</f>
        <v>1</v>
      </c>
      <c r="BD191" s="99">
        <f>IF(Model!BD121="",0,IF(ABS(Model!BD121-Scratch!BD121)&lt;1,1,0))</f>
        <v>0</v>
      </c>
      <c r="BE191" s="99">
        <f>IF(Model!BE121="",0,IF(ABS(Model!BE121-Scratch!BE121)&lt;1,1,0))</f>
        <v>1</v>
      </c>
      <c r="BF191" s="129" t="s">
        <v>591</v>
      </c>
      <c r="BG191" s="129" t="s">
        <v>591</v>
      </c>
      <c r="BH191" s="99">
        <f>IF(Model!BH121="",0,IF(ABS(Model!BH121-Scratch!BH121)&lt;1,1,0))</f>
        <v>1</v>
      </c>
      <c r="BI191" s="99">
        <f>IF(Model!BI121="",0,IF(ABS(Model!BI121-Scratch!BI121)&lt;1,1,0))</f>
        <v>1</v>
      </c>
      <c r="BJ191" s="99">
        <f>IF(Model!BJ121="",0,IF(ABS(Model!BJ121-Scratch!BJ121)&lt;1,1,0))</f>
        <v>1</v>
      </c>
      <c r="BK191" s="99">
        <f>IF(Model!BK121="",0,IF(ABS(Model!BK121-Scratch!BK121)&lt;1,1,0))</f>
        <v>1</v>
      </c>
      <c r="BL191" s="99">
        <f>IF(Model!BL121="",0,IF(ABS(Model!BL121-Scratch!BL121)&lt;1,1,0))</f>
        <v>1</v>
      </c>
      <c r="BM191" s="99">
        <f>IF(Model!BM121="",0,IF(ABS(Model!BM121-Scratch!BM121)&lt;1,1,0))</f>
        <v>1</v>
      </c>
      <c r="BN191" s="99">
        <f>IF(Model!BN121="",0,IF(ABS(Model!BN121-Scratch!BN121)&lt;1,1,0))</f>
        <v>1</v>
      </c>
      <c r="BO191" s="99">
        <f>IF(Model!BO121="",0,IF(ABS(Model!BO121-Scratch!BO121)&lt;1,1,0))</f>
        <v>1</v>
      </c>
      <c r="BP191" s="99">
        <f>IF(Model!BP121="",0,IF(ABS(Model!BP121-Scratch!BP121)&lt;1,1,0))</f>
        <v>1</v>
      </c>
      <c r="BQ191" s="99">
        <f>IF(Model!BQ121="",0,IF(ABS(Model!BQ121-Scratch!BQ121)&lt;1,1,0))</f>
        <v>1</v>
      </c>
      <c r="BR191" s="99">
        <f>IF(Model!BR121="",0,IF(ABS(Model!BR121-Scratch!BR121)&lt;1,1,0))</f>
        <v>1</v>
      </c>
      <c r="BS191" s="99">
        <f>IF(Model!BS121="",0,IF(ABS(Model!BS121-Scratch!BS121)&lt;1,1,0))</f>
        <v>1</v>
      </c>
      <c r="BT191" s="99">
        <f>IF(Model!BT121="",0,IF(ABS(Model!BT121-Scratch!BT121)&lt;1,1,0))</f>
        <v>1</v>
      </c>
      <c r="BU191" s="99">
        <f>IF(Model!BU121="",0,IF(ABS(Model!BU121-Scratch!BU121)&lt;1,1,0))</f>
        <v>1</v>
      </c>
      <c r="BV191" s="99">
        <f>IF(Model!BV121="",0,IF(ABS(Model!BV121-Scratch!BV121)&lt;1,1,0))</f>
        <v>1</v>
      </c>
      <c r="BW191" s="99">
        <f>IF(Model!BW121="",0,IF(ABS(Model!BW121-Scratch!BW121)&lt;1,1,0))</f>
        <v>1</v>
      </c>
      <c r="BX191" s="99">
        <f>IF(Model!BX121="",0,IF(ABS(Model!BX121-Scratch!BX121)&lt;1,1,0))</f>
        <v>1</v>
      </c>
      <c r="BY191" s="99">
        <f>IF(Model!BY121="",0,IF(ABS(Model!BY121-Scratch!BY121)&lt;1,1,0))</f>
        <v>1</v>
      </c>
      <c r="BZ191" s="99">
        <f>IF(Model!BZ121="",0,IF(ABS(Model!BZ121-Scratch!BZ121)&lt;1,1,0))</f>
        <v>1</v>
      </c>
      <c r="CA191" s="99">
        <f>IF(Model!CA121="",0,IF(ABS(Model!CA121-Scratch!CA121)&lt;1,1,0))</f>
        <v>1</v>
      </c>
      <c r="CB191" s="99">
        <f>IF(Model!CB121="",0,IF(ABS(Model!CB121-Scratch!CB121)&lt;1,1,0))</f>
        <v>1</v>
      </c>
      <c r="CC191" s="99">
        <f>IF(Model!CC121="",0,IF(ABS(Model!CC121-Scratch!CC121)&lt;1,1,0))</f>
        <v>1</v>
      </c>
      <c r="CD191" s="99">
        <f>IF(Model!CD121="",0,IF(ABS(Model!CD121-Scratch!CD121)&lt;1,1,0))</f>
        <v>1</v>
      </c>
      <c r="CE191" s="99">
        <f>IF(Model!CE121="",0,IF(ABS(Model!CE121-Scratch!CE121)&lt;1,1,0))</f>
        <v>1</v>
      </c>
      <c r="CF191" s="99">
        <f>IF(Model!CF121="",0,IF(ABS(Model!CF121-Scratch!CF121)&lt;1,1,0))</f>
        <v>1</v>
      </c>
      <c r="CG191" s="129" t="s">
        <v>591</v>
      </c>
      <c r="CH191" s="129" t="s">
        <v>591</v>
      </c>
      <c r="CI191" s="99">
        <f>IF(Model!CI121="",0,IF(ABS(Model!CI121-Scratch!CI121)&lt;1,1,0))</f>
        <v>1</v>
      </c>
      <c r="CJ191" s="99">
        <f>IF(Model!CJ121="",0,IF(ABS(Model!CJ121-Scratch!CJ121)&lt;1,1,0))</f>
        <v>1</v>
      </c>
      <c r="CK191" s="99">
        <f>IF(Model!CK121="",0,IF(ABS(Model!CK121-Scratch!CK121)&lt;1,1,0))</f>
        <v>1</v>
      </c>
      <c r="CL191" s="99">
        <f>IF(Model!CL121="",0,IF(ABS(Model!CL121-Scratch!CL121)&lt;1,1,0))</f>
        <v>1</v>
      </c>
      <c r="CM191" s="99">
        <f>IF(Model!CM121="",0,IF(ABS(Model!CM121-Scratch!CM121)&lt;1,1,0))</f>
        <v>1</v>
      </c>
      <c r="CN191" s="99">
        <f>IF(Model!CN121="",0,IF(ABS(Model!CN121-Scratch!CN121)&lt;1,1,0))</f>
        <v>1</v>
      </c>
      <c r="CO191" s="99">
        <f>IF(Model!CO121="",0,IF(ABS(Model!CO121-Scratch!CO121)&lt;1,1,0))</f>
        <v>1</v>
      </c>
      <c r="CP191" s="99">
        <f>IF(Model!CP121="",0,IF(ABS(Model!CP121-Scratch!CP121)&lt;1,1,0))</f>
        <v>1</v>
      </c>
      <c r="CQ191" s="99">
        <f>IF(Model!CQ121="",0,IF(ABS(Model!CQ121-Scratch!CQ121)&lt;1,1,0))</f>
        <v>1</v>
      </c>
      <c r="CR191" s="99">
        <f>IF(Model!CR121="",0,IF(ABS(Model!CR121-Scratch!CR121)&lt;1,1,0))</f>
        <v>1</v>
      </c>
      <c r="CS191" s="99">
        <f>IF(Model!CS121="",0,IF(ABS(Model!CS121-Scratch!CS121)&lt;1,1,0))</f>
        <v>1</v>
      </c>
      <c r="CT191" s="99">
        <f>IF(Model!CT121="",0,IF(ABS(Model!CT121-Scratch!CT121)&lt;1,1,0))</f>
        <v>1</v>
      </c>
      <c r="CU191" s="99">
        <f>IF(Model!CU121="",0,IF(ABS(Model!CU121-Scratch!CU121)&lt;1,1,0))</f>
        <v>1</v>
      </c>
      <c r="CV191" s="99">
        <f>IF(Model!CV121="",0,IF(ABS(Model!CV121-Scratch!CV121)&lt;1,1,0))</f>
        <v>1</v>
      </c>
      <c r="CW191" s="99">
        <f>IF(Model!CW121="",0,IF(ABS(Model!CW121-Scratch!CW121)&lt;1,1,0))</f>
        <v>1</v>
      </c>
      <c r="CX191" s="99">
        <f>IF(Model!CX121="",0,IF(ABS(Model!CX121-Scratch!CX121)&lt;1,1,0))</f>
        <v>1</v>
      </c>
      <c r="CY191" s="99">
        <f>IF(Model!CY121="",0,IF(ABS(Model!CY121-Scratch!CY121)&lt;1,1,0))</f>
        <v>1</v>
      </c>
      <c r="CZ191" s="99">
        <f>IF(Model!CZ121="",0,IF(ABS(Model!CZ121-Scratch!CZ121)&lt;1,1,0))</f>
        <v>1</v>
      </c>
      <c r="DA191" s="99">
        <f>IF(Model!DA121="",0,IF(ABS(Model!DA121-Scratch!DA121)&lt;1,1,0))</f>
        <v>1</v>
      </c>
      <c r="DB191" s="99">
        <f>IF(Model!DB121="",0,IF(ABS(Model!DB121-Scratch!DB121)&lt;1,1,0))</f>
        <v>1</v>
      </c>
      <c r="DC191" s="99">
        <f>IF(Model!DC121="",0,IF(ABS(Model!DC121-Scratch!DC121)&lt;1,1,0))</f>
        <v>1</v>
      </c>
      <c r="DD191" s="99">
        <f>IF(Model!DD121="",0,IF(ABS(Model!DD121-Scratch!DD121)&lt;1,1,0))</f>
        <v>1</v>
      </c>
      <c r="DE191" s="99">
        <f>IF(Model!DE121="",0,IF(ABS(Model!DE121-Scratch!DE121)&lt;1,1,0))</f>
        <v>1</v>
      </c>
      <c r="DF191" s="99">
        <f>IF(Model!DF121="",0,IF(ABS(Model!DF121-Scratch!DF121)&lt;1,1,0))</f>
        <v>1</v>
      </c>
      <c r="DG191" s="99">
        <f>IF(Model!DG121="",0,IF(ABS(Model!DG121-Scratch!DG121)&lt;1,1,0))</f>
        <v>1</v>
      </c>
      <c r="DH191" s="129" t="s">
        <v>591</v>
      </c>
      <c r="DI191" s="129" t="s">
        <v>591</v>
      </c>
      <c r="DJ191" s="99">
        <f>IF(Model!DJ121="",0,IF(ABS(Model!DJ121-Scratch!DJ121)&lt;1,1,0))</f>
        <v>1</v>
      </c>
      <c r="DK191" s="99">
        <f>IF(Model!DK121="",0,IF(ABS(Model!DK121-Scratch!DK121)&lt;1,1,0))</f>
        <v>1</v>
      </c>
      <c r="DL191" s="99">
        <f>IF(Model!DL121="",0,IF(ABS(Model!DL121-Scratch!DL121)&lt;1,1,0))</f>
        <v>1</v>
      </c>
      <c r="DM191" s="99">
        <f>IF(Model!DM121="",0,IF(ABS(Model!DM121-Scratch!DM121)&lt;1,1,0))</f>
        <v>1</v>
      </c>
      <c r="DN191" s="99">
        <f>IF(Model!DN121="",0,IF(ABS(Model!DN121-Scratch!DN121)&lt;1,1,0))</f>
        <v>1</v>
      </c>
      <c r="DO191" s="99">
        <f>IF(Model!DO121="",0,IF(ABS(Model!DO121-Scratch!DO121)&lt;1,1,0))</f>
        <v>1</v>
      </c>
      <c r="DP191" s="99">
        <f>IF(Model!DP121="",0,IF(ABS(Model!DP121-Scratch!DP121)&lt;1,1,0))</f>
        <v>1</v>
      </c>
      <c r="DQ191" s="99">
        <f>IF(Model!DQ121="",0,IF(ABS(Model!DQ121-Scratch!DQ121)&lt;1,1,0))</f>
        <v>1</v>
      </c>
      <c r="DR191" s="99">
        <f>IF(Model!DR121="",0,IF(ABS(Model!DR121-Scratch!DR121)&lt;1,1,0))</f>
        <v>1</v>
      </c>
      <c r="DS191" s="99">
        <f>IF(Model!DS121="",0,IF(ABS(Model!DS121-Scratch!DS121)&lt;1,1,0))</f>
        <v>1</v>
      </c>
      <c r="DT191" s="99">
        <f>IF(Model!DT121="",0,IF(ABS(Model!DT121-Scratch!DT121)&lt;1,1,0))</f>
        <v>1</v>
      </c>
      <c r="DU191" s="99">
        <f>IF(Model!DU121="",0,IF(ABS(Model!DU121-Scratch!DU121)&lt;1,1,0))</f>
        <v>1</v>
      </c>
      <c r="DV191" s="99">
        <f>IF(Model!DV121="",0,IF(ABS(Model!DV121-Scratch!DV121)&lt;1,1,0))</f>
        <v>1</v>
      </c>
      <c r="DW191" s="99">
        <f>IF(Model!DW121="",0,IF(ABS(Model!DW121-Scratch!DW121)&lt;1,1,0))</f>
        <v>1</v>
      </c>
      <c r="DX191" s="99">
        <f>IF(Model!DX121="",0,IF(ABS(Model!DX121-Scratch!DX121)&lt;1,1,0))</f>
        <v>1</v>
      </c>
      <c r="DY191" s="99">
        <f>IF(Model!DY121="",0,IF(ABS(Model!DY121-Scratch!DY121)&lt;1,1,0))</f>
        <v>1</v>
      </c>
      <c r="DZ191" s="99">
        <f>IF(Model!DZ121="",0,IF(ABS(Model!DZ121-Scratch!DZ121)&lt;1,1,0))</f>
        <v>1</v>
      </c>
      <c r="EA191" s="99">
        <f>IF(Model!EA121="",0,IF(ABS(Model!EA121-Scratch!EA121)&lt;1,1,0))</f>
        <v>1</v>
      </c>
      <c r="EB191" s="99">
        <f>IF(Model!EB121="",0,IF(ABS(Model!EB121-Scratch!EB121)&lt;1,1,0))</f>
        <v>1</v>
      </c>
      <c r="EC191" s="99">
        <f>IF(Model!EC121="",0,IF(ABS(Model!EC121-Scratch!EC121)&lt;1,1,0))</f>
        <v>1</v>
      </c>
      <c r="ED191" s="99">
        <f>IF(Model!ED121="",0,IF(ABS(Model!ED121-Scratch!ED121)&lt;1,1,0))</f>
        <v>1</v>
      </c>
      <c r="EE191" s="99">
        <f>IF(Model!EE121="",0,IF(ABS(Model!EE121-Scratch!EE121)&lt;1,1,0))</f>
        <v>1</v>
      </c>
      <c r="EF191" s="99">
        <f>IF(Model!EF121="",0,IF(ABS(Model!EF121-Scratch!EF121)&lt;1,1,0))</f>
        <v>1</v>
      </c>
      <c r="EG191" s="99">
        <f>IF(Model!EG121="",0,IF(ABS(Model!EG121-Scratch!EG121)&lt;1,1,0))</f>
        <v>1</v>
      </c>
      <c r="EH191" s="99">
        <f>IF(Model!EH121="",0,IF(ABS(Model!EH121-Scratch!EH121)&lt;1,1,0))</f>
        <v>1</v>
      </c>
      <c r="EI191" s="129" t="s">
        <v>591</v>
      </c>
      <c r="EJ191" s="129" t="s">
        <v>591</v>
      </c>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row>
    <row r="192" spans="2:165">
      <c r="B192" s="99">
        <f>IF(Model!B122="",0,IF(ABS(Model!B122-Scratch!B122)&lt;1,1,0))</f>
        <v>1</v>
      </c>
      <c r="C192" s="99">
        <f ca="1">IF(Model!C122="",0,IF(ABS(Model!C122-Scratch!C122)&lt;1,1,0))</f>
        <v>1</v>
      </c>
      <c r="D192" s="129" t="s">
        <v>591</v>
      </c>
      <c r="E192" s="99">
        <f>IF(Model!E122="",0,IF(ABS(Model!E122-Scratch!E122)&lt;1,1,0))</f>
        <v>1</v>
      </c>
      <c r="F192" s="99">
        <f>IF(Model!F122="",0,IF(ABS(Model!F122-Scratch!F122)&lt;1,1,0))</f>
        <v>1</v>
      </c>
      <c r="G192" s="99">
        <f>IF(Model!G122="",0,IF(ABS(Model!G122-Scratch!G122)&lt;1,1,0))</f>
        <v>1</v>
      </c>
      <c r="H192" s="99">
        <f>IF(Model!H122="",0,IF(ABS(Model!H122-Scratch!H122)&lt;1,1,0))</f>
        <v>1</v>
      </c>
      <c r="I192" s="99">
        <f>IF(Model!I122=Scratch!I122,1,0)</f>
        <v>1</v>
      </c>
      <c r="J192" s="129" t="s">
        <v>591</v>
      </c>
      <c r="K192" s="99">
        <f>IF(Model!K122="",0,IF(ABS(Model!K122-Scratch!K122)&lt;1,1,0))</f>
        <v>1</v>
      </c>
      <c r="L192" s="99">
        <f>IF(Model!L122=Scratch!L122,1,0)</f>
        <v>1</v>
      </c>
      <c r="M192" s="99">
        <f>IFERROR(IF(Model!M122=Scratch!M122,1,0),0)</f>
        <v>1</v>
      </c>
      <c r="N192" s="99">
        <f>IFERROR(IF(Model!N122=Scratch!N122,1,0),0)</f>
        <v>1</v>
      </c>
      <c r="O192" s="99">
        <f>IFERROR(IF(Model!O122=Scratch!O122,1,0),0)</f>
        <v>1</v>
      </c>
      <c r="P192" s="99">
        <f>IFERROR(IF(Model!P122=Scratch!P122,1,0),0)</f>
        <v>1</v>
      </c>
      <c r="Q192" s="129" t="s">
        <v>591</v>
      </c>
      <c r="R192" s="99">
        <f>IF(Model!R122="",0,IF(ABS(Model!R122-Scratch!R122)&lt;1,1,0))</f>
        <v>1</v>
      </c>
      <c r="S192" s="99">
        <f>IF(Model!S122="",0,IF(ABS(Model!S122-Scratch!S122)&lt;1,1,0))</f>
        <v>1</v>
      </c>
      <c r="T192" s="99">
        <f>IF(Model!T122="",0,IF(ABS(Model!T122-Scratch!T122)&lt;1,1,0))</f>
        <v>1</v>
      </c>
      <c r="U192" s="99">
        <f>IF(Model!U122="",0,IF(ABS(Model!U122-Scratch!U122)&lt;1,1,0))</f>
        <v>1</v>
      </c>
      <c r="V192" s="99">
        <f>IF(Model!V122="",0,IF(ABS(Model!V122-Scratch!V122)&lt;1,1,0))</f>
        <v>1</v>
      </c>
      <c r="W192" s="129" t="s">
        <v>591</v>
      </c>
      <c r="X192" s="99">
        <f>IF(Model!X122="",0,IF(ABS(Model!X122-Scratch!X122)&lt;1,1,0))</f>
        <v>1</v>
      </c>
      <c r="Y192" s="99">
        <f>IF(Model!Y122="",0,IF(ABS(Model!Y122-Scratch!Y122)&lt;1,1,0))</f>
        <v>1</v>
      </c>
      <c r="Z192" s="99">
        <f>IF(Model!Z122="",0,IF(ABS(Model!Z122-Scratch!Z122)&lt;1,1,0))</f>
        <v>1</v>
      </c>
      <c r="AA192" s="99">
        <f>IF(Model!AA122="",0,IF(ABS(Model!AA122-Scratch!AA122)&lt;1,1,0))</f>
        <v>1</v>
      </c>
      <c r="AB192" s="99">
        <f>IF(Model!AB122="",0,IF(ABS(Model!AB122-Scratch!AB122)&lt;1,1,0))</f>
        <v>1</v>
      </c>
      <c r="AC192" s="129" t="s">
        <v>591</v>
      </c>
      <c r="AD192" s="129" t="s">
        <v>591</v>
      </c>
      <c r="AE192" s="99">
        <f>IF(Model!AE122="",0,IF(ABS(Model!AE122-Scratch!AE122)&lt;1,1,0))</f>
        <v>1</v>
      </c>
      <c r="AF192" s="99">
        <f>IF(Model!AF122="",0,IF(ABS(Model!AF122-Scratch!AF122)&lt;1,1,0))</f>
        <v>1</v>
      </c>
      <c r="AG192" s="99">
        <f>IF(Model!AG122="",0,IF(ABS(Model!AG122-Scratch!AG122)&lt;1,1,0))</f>
        <v>1</v>
      </c>
      <c r="AH192" s="99">
        <f>IF(Model!AH122="",0,IF(ABS(Model!AH122-Scratch!AH122)&lt;1,1,0))</f>
        <v>1</v>
      </c>
      <c r="AI192" s="99">
        <f>IF(Model!AI122="",0,IF(ABS(Model!AI122-Scratch!AI122)&lt;1,1,0))</f>
        <v>1</v>
      </c>
      <c r="AJ192" s="99">
        <f>IF(Model!AJ122="",0,IF(ABS(Model!AJ122-Scratch!AJ122)&lt;1,1,0))</f>
        <v>1</v>
      </c>
      <c r="AK192" s="99">
        <f>IF(Model!AK122="",0,IF(ABS(Model!AK122-Scratch!AK122)&lt;1,1,0))</f>
        <v>1</v>
      </c>
      <c r="AL192" s="99">
        <f>IF(Model!AL122="",0,IF(ABS(Model!AL122-Scratch!AL122)&lt;1,1,0))</f>
        <v>1</v>
      </c>
      <c r="AM192" s="99">
        <f>IF(Model!AM122="",0,IF(ABS(Model!AM122-Scratch!AM122)&lt;1,1,0))</f>
        <v>1</v>
      </c>
      <c r="AN192" s="99">
        <f>IF(Model!AN122="",0,IF(ABS(Model!AN122-Scratch!AN122)&lt;1,1,0))</f>
        <v>1</v>
      </c>
      <c r="AO192" s="99">
        <f>IF(Model!AO122="",0,IF(ABS(Model!AO122-Scratch!AO122)&lt;1,1,0))</f>
        <v>1</v>
      </c>
      <c r="AP192" s="99">
        <f>IF(Model!AP122="",0,IF(ABS(Model!AP122-Scratch!AP122)&lt;1,1,0))</f>
        <v>1</v>
      </c>
      <c r="AQ192" s="99">
        <f>IF(Model!AQ122="",0,IF(ABS(Model!AQ122-Scratch!AQ122)&lt;1,1,0))</f>
        <v>1</v>
      </c>
      <c r="AR192" s="99">
        <f>IF(Model!AR122="",0,IF(ABS(Model!AR122-Scratch!AR122)&lt;1,1,0))</f>
        <v>1</v>
      </c>
      <c r="AS192" s="99">
        <f>IF(Model!AS122="",0,IF(ABS(Model!AS122-Scratch!AS122)&lt;1,1,0))</f>
        <v>1</v>
      </c>
      <c r="AT192" s="99">
        <f>IF(Model!AT122="",0,IF(ABS(Model!AT122-Scratch!AT122)&lt;1,1,0))</f>
        <v>1</v>
      </c>
      <c r="AU192" s="99">
        <f>IF(Model!AU122="",0,IF(ABS(Model!AU122-Scratch!AU122)&lt;1,1,0))</f>
        <v>1</v>
      </c>
      <c r="AV192" s="99">
        <f>IF(Model!AV122="",0,IF(ABS(Model!AV122-Scratch!AV122)&lt;1,1,0))</f>
        <v>1</v>
      </c>
      <c r="AW192" s="99">
        <f>IF(Model!AW122="",0,IF(ABS(Model!AW122-Scratch!AW122)&lt;1,1,0))</f>
        <v>1</v>
      </c>
      <c r="AX192" s="99">
        <f>IF(Model!AX122="",0,IF(ABS(Model!AX122-Scratch!AX122)&lt;1,1,0))</f>
        <v>1</v>
      </c>
      <c r="AY192" s="99">
        <f>IF(Model!AY122="",0,IF(ABS(Model!AY122-Scratch!AY122)&lt;1,1,0))</f>
        <v>1</v>
      </c>
      <c r="AZ192" s="99">
        <f>IF(Model!AZ122="",0,IF(ABS(Model!AZ122-Scratch!AZ122)&lt;1,1,0))</f>
        <v>1</v>
      </c>
      <c r="BA192" s="99">
        <f>IF(Model!BA122="",0,IF(ABS(Model!BA122-Scratch!BA122)&lt;1,1,0))</f>
        <v>1</v>
      </c>
      <c r="BB192" s="99">
        <f>IF(Model!BB122="",0,IF(ABS(Model!BB122-Scratch!BB122)&lt;1,1,0))</f>
        <v>1</v>
      </c>
      <c r="BC192" s="99">
        <f>IF(Model!BC122="",0,IF(ABS(Model!BC122-Scratch!BC122)&lt;1,1,0))</f>
        <v>1</v>
      </c>
      <c r="BD192" s="99">
        <f>IF(Model!BD122="",0,IF(ABS(Model!BD122-Scratch!BD122)&lt;1,1,0))</f>
        <v>0</v>
      </c>
      <c r="BE192" s="99">
        <f>IF(Model!BE122="",0,IF(ABS(Model!BE122-Scratch!BE122)&lt;1,1,0))</f>
        <v>1</v>
      </c>
      <c r="BF192" s="129" t="s">
        <v>591</v>
      </c>
      <c r="BG192" s="129" t="s">
        <v>591</v>
      </c>
      <c r="BH192" s="99">
        <f>IF(Model!BH122="",0,IF(ABS(Model!BH122-Scratch!BH122)&lt;1,1,0))</f>
        <v>1</v>
      </c>
      <c r="BI192" s="99">
        <f>IF(Model!BI122="",0,IF(ABS(Model!BI122-Scratch!BI122)&lt;1,1,0))</f>
        <v>1</v>
      </c>
      <c r="BJ192" s="99">
        <f>IF(Model!BJ122="",0,IF(ABS(Model!BJ122-Scratch!BJ122)&lt;1,1,0))</f>
        <v>1</v>
      </c>
      <c r="BK192" s="99">
        <f>IF(Model!BK122="",0,IF(ABS(Model!BK122-Scratch!BK122)&lt;1,1,0))</f>
        <v>1</v>
      </c>
      <c r="BL192" s="99">
        <f>IF(Model!BL122="",0,IF(ABS(Model!BL122-Scratch!BL122)&lt;1,1,0))</f>
        <v>1</v>
      </c>
      <c r="BM192" s="99">
        <f>IF(Model!BM122="",0,IF(ABS(Model!BM122-Scratch!BM122)&lt;1,1,0))</f>
        <v>1</v>
      </c>
      <c r="BN192" s="99">
        <f>IF(Model!BN122="",0,IF(ABS(Model!BN122-Scratch!BN122)&lt;1,1,0))</f>
        <v>1</v>
      </c>
      <c r="BO192" s="99">
        <f>IF(Model!BO122="",0,IF(ABS(Model!BO122-Scratch!BO122)&lt;1,1,0))</f>
        <v>1</v>
      </c>
      <c r="BP192" s="99">
        <f>IF(Model!BP122="",0,IF(ABS(Model!BP122-Scratch!BP122)&lt;1,1,0))</f>
        <v>1</v>
      </c>
      <c r="BQ192" s="99">
        <f>IF(Model!BQ122="",0,IF(ABS(Model!BQ122-Scratch!BQ122)&lt;1,1,0))</f>
        <v>1</v>
      </c>
      <c r="BR192" s="99">
        <f>IF(Model!BR122="",0,IF(ABS(Model!BR122-Scratch!BR122)&lt;1,1,0))</f>
        <v>1</v>
      </c>
      <c r="BS192" s="99">
        <f>IF(Model!BS122="",0,IF(ABS(Model!BS122-Scratch!BS122)&lt;1,1,0))</f>
        <v>1</v>
      </c>
      <c r="BT192" s="99">
        <f>IF(Model!BT122="",0,IF(ABS(Model!BT122-Scratch!BT122)&lt;1,1,0))</f>
        <v>1</v>
      </c>
      <c r="BU192" s="99">
        <f>IF(Model!BU122="",0,IF(ABS(Model!BU122-Scratch!BU122)&lt;1,1,0))</f>
        <v>1</v>
      </c>
      <c r="BV192" s="99">
        <f>IF(Model!BV122="",0,IF(ABS(Model!BV122-Scratch!BV122)&lt;1,1,0))</f>
        <v>1</v>
      </c>
      <c r="BW192" s="99">
        <f>IF(Model!BW122="",0,IF(ABS(Model!BW122-Scratch!BW122)&lt;1,1,0))</f>
        <v>1</v>
      </c>
      <c r="BX192" s="99">
        <f>IF(Model!BX122="",0,IF(ABS(Model!BX122-Scratch!BX122)&lt;1,1,0))</f>
        <v>1</v>
      </c>
      <c r="BY192" s="99">
        <f>IF(Model!BY122="",0,IF(ABS(Model!BY122-Scratch!BY122)&lt;1,1,0))</f>
        <v>1</v>
      </c>
      <c r="BZ192" s="99">
        <f>IF(Model!BZ122="",0,IF(ABS(Model!BZ122-Scratch!BZ122)&lt;1,1,0))</f>
        <v>1</v>
      </c>
      <c r="CA192" s="99">
        <f>IF(Model!CA122="",0,IF(ABS(Model!CA122-Scratch!CA122)&lt;1,1,0))</f>
        <v>1</v>
      </c>
      <c r="CB192" s="99">
        <f>IF(Model!CB122="",0,IF(ABS(Model!CB122-Scratch!CB122)&lt;1,1,0))</f>
        <v>1</v>
      </c>
      <c r="CC192" s="99">
        <f>IF(Model!CC122="",0,IF(ABS(Model!CC122-Scratch!CC122)&lt;1,1,0))</f>
        <v>1</v>
      </c>
      <c r="CD192" s="99">
        <f>IF(Model!CD122="",0,IF(ABS(Model!CD122-Scratch!CD122)&lt;1,1,0))</f>
        <v>1</v>
      </c>
      <c r="CE192" s="99">
        <f>IF(Model!CE122="",0,IF(ABS(Model!CE122-Scratch!CE122)&lt;1,1,0))</f>
        <v>1</v>
      </c>
      <c r="CF192" s="99">
        <f>IF(Model!CF122="",0,IF(ABS(Model!CF122-Scratch!CF122)&lt;1,1,0))</f>
        <v>1</v>
      </c>
      <c r="CG192" s="129" t="s">
        <v>591</v>
      </c>
      <c r="CH192" s="129" t="s">
        <v>591</v>
      </c>
      <c r="CI192" s="99">
        <f>IF(Model!CI122="",0,IF(ABS(Model!CI122-Scratch!CI122)&lt;1,1,0))</f>
        <v>1</v>
      </c>
      <c r="CJ192" s="99">
        <f>IF(Model!CJ122="",0,IF(ABS(Model!CJ122-Scratch!CJ122)&lt;1,1,0))</f>
        <v>1</v>
      </c>
      <c r="CK192" s="99">
        <f>IF(Model!CK122="",0,IF(ABS(Model!CK122-Scratch!CK122)&lt;1,1,0))</f>
        <v>1</v>
      </c>
      <c r="CL192" s="99">
        <f>IF(Model!CL122="",0,IF(ABS(Model!CL122-Scratch!CL122)&lt;1,1,0))</f>
        <v>1</v>
      </c>
      <c r="CM192" s="99">
        <f>IF(Model!CM122="",0,IF(ABS(Model!CM122-Scratch!CM122)&lt;1,1,0))</f>
        <v>1</v>
      </c>
      <c r="CN192" s="99">
        <f>IF(Model!CN122="",0,IF(ABS(Model!CN122-Scratch!CN122)&lt;1,1,0))</f>
        <v>1</v>
      </c>
      <c r="CO192" s="99">
        <f>IF(Model!CO122="",0,IF(ABS(Model!CO122-Scratch!CO122)&lt;1,1,0))</f>
        <v>1</v>
      </c>
      <c r="CP192" s="99">
        <f>IF(Model!CP122="",0,IF(ABS(Model!CP122-Scratch!CP122)&lt;1,1,0))</f>
        <v>1</v>
      </c>
      <c r="CQ192" s="99">
        <f>IF(Model!CQ122="",0,IF(ABS(Model!CQ122-Scratch!CQ122)&lt;1,1,0))</f>
        <v>1</v>
      </c>
      <c r="CR192" s="99">
        <f>IF(Model!CR122="",0,IF(ABS(Model!CR122-Scratch!CR122)&lt;1,1,0))</f>
        <v>1</v>
      </c>
      <c r="CS192" s="99">
        <f>IF(Model!CS122="",0,IF(ABS(Model!CS122-Scratch!CS122)&lt;1,1,0))</f>
        <v>1</v>
      </c>
      <c r="CT192" s="99">
        <f>IF(Model!CT122="",0,IF(ABS(Model!CT122-Scratch!CT122)&lt;1,1,0))</f>
        <v>1</v>
      </c>
      <c r="CU192" s="99">
        <f>IF(Model!CU122="",0,IF(ABS(Model!CU122-Scratch!CU122)&lt;1,1,0))</f>
        <v>1</v>
      </c>
      <c r="CV192" s="99">
        <f>IF(Model!CV122="",0,IF(ABS(Model!CV122-Scratch!CV122)&lt;1,1,0))</f>
        <v>1</v>
      </c>
      <c r="CW192" s="99">
        <f>IF(Model!CW122="",0,IF(ABS(Model!CW122-Scratch!CW122)&lt;1,1,0))</f>
        <v>1</v>
      </c>
      <c r="CX192" s="99">
        <f>IF(Model!CX122="",0,IF(ABS(Model!CX122-Scratch!CX122)&lt;1,1,0))</f>
        <v>1</v>
      </c>
      <c r="CY192" s="99">
        <f>IF(Model!CY122="",0,IF(ABS(Model!CY122-Scratch!CY122)&lt;1,1,0))</f>
        <v>1</v>
      </c>
      <c r="CZ192" s="99">
        <f>IF(Model!CZ122="",0,IF(ABS(Model!CZ122-Scratch!CZ122)&lt;1,1,0))</f>
        <v>1</v>
      </c>
      <c r="DA192" s="99">
        <f>IF(Model!DA122="",0,IF(ABS(Model!DA122-Scratch!DA122)&lt;1,1,0))</f>
        <v>1</v>
      </c>
      <c r="DB192" s="99">
        <f>IF(Model!DB122="",0,IF(ABS(Model!DB122-Scratch!DB122)&lt;1,1,0))</f>
        <v>1</v>
      </c>
      <c r="DC192" s="99">
        <f>IF(Model!DC122="",0,IF(ABS(Model!DC122-Scratch!DC122)&lt;1,1,0))</f>
        <v>1</v>
      </c>
      <c r="DD192" s="99">
        <f>IF(Model!DD122="",0,IF(ABS(Model!DD122-Scratch!DD122)&lt;1,1,0))</f>
        <v>1</v>
      </c>
      <c r="DE192" s="99">
        <f>IF(Model!DE122="",0,IF(ABS(Model!DE122-Scratch!DE122)&lt;1,1,0))</f>
        <v>1</v>
      </c>
      <c r="DF192" s="99">
        <f>IF(Model!DF122="",0,IF(ABS(Model!DF122-Scratch!DF122)&lt;1,1,0))</f>
        <v>1</v>
      </c>
      <c r="DG192" s="99">
        <f>IF(Model!DG122="",0,IF(ABS(Model!DG122-Scratch!DG122)&lt;1,1,0))</f>
        <v>1</v>
      </c>
      <c r="DH192" s="129" t="s">
        <v>591</v>
      </c>
      <c r="DI192" s="129" t="s">
        <v>591</v>
      </c>
      <c r="DJ192" s="99">
        <f>IF(Model!DJ122="",0,IF(ABS(Model!DJ122-Scratch!DJ122)&lt;1,1,0))</f>
        <v>1</v>
      </c>
      <c r="DK192" s="99">
        <f>IF(Model!DK122="",0,IF(ABS(Model!DK122-Scratch!DK122)&lt;1,1,0))</f>
        <v>1</v>
      </c>
      <c r="DL192" s="99">
        <f>IF(Model!DL122="",0,IF(ABS(Model!DL122-Scratch!DL122)&lt;1,1,0))</f>
        <v>1</v>
      </c>
      <c r="DM192" s="99">
        <f>IF(Model!DM122="",0,IF(ABS(Model!DM122-Scratch!DM122)&lt;1,1,0))</f>
        <v>1</v>
      </c>
      <c r="DN192" s="99">
        <f>IF(Model!DN122="",0,IF(ABS(Model!DN122-Scratch!DN122)&lt;1,1,0))</f>
        <v>1</v>
      </c>
      <c r="DO192" s="99">
        <f>IF(Model!DO122="",0,IF(ABS(Model!DO122-Scratch!DO122)&lt;1,1,0))</f>
        <v>1</v>
      </c>
      <c r="DP192" s="99">
        <f>IF(Model!DP122="",0,IF(ABS(Model!DP122-Scratch!DP122)&lt;1,1,0))</f>
        <v>1</v>
      </c>
      <c r="DQ192" s="99">
        <f>IF(Model!DQ122="",0,IF(ABS(Model!DQ122-Scratch!DQ122)&lt;1,1,0))</f>
        <v>1</v>
      </c>
      <c r="DR192" s="99">
        <f>IF(Model!DR122="",0,IF(ABS(Model!DR122-Scratch!DR122)&lt;1,1,0))</f>
        <v>1</v>
      </c>
      <c r="DS192" s="99">
        <f>IF(Model!DS122="",0,IF(ABS(Model!DS122-Scratch!DS122)&lt;1,1,0))</f>
        <v>1</v>
      </c>
      <c r="DT192" s="99">
        <f>IF(Model!DT122="",0,IF(ABS(Model!DT122-Scratch!DT122)&lt;1,1,0))</f>
        <v>1</v>
      </c>
      <c r="DU192" s="99">
        <f>IF(Model!DU122="",0,IF(ABS(Model!DU122-Scratch!DU122)&lt;1,1,0))</f>
        <v>1</v>
      </c>
      <c r="DV192" s="99">
        <f>IF(Model!DV122="",0,IF(ABS(Model!DV122-Scratch!DV122)&lt;1,1,0))</f>
        <v>1</v>
      </c>
      <c r="DW192" s="99">
        <f>IF(Model!DW122="",0,IF(ABS(Model!DW122-Scratch!DW122)&lt;1,1,0))</f>
        <v>1</v>
      </c>
      <c r="DX192" s="99">
        <f>IF(Model!DX122="",0,IF(ABS(Model!DX122-Scratch!DX122)&lt;1,1,0))</f>
        <v>1</v>
      </c>
      <c r="DY192" s="99">
        <f>IF(Model!DY122="",0,IF(ABS(Model!DY122-Scratch!DY122)&lt;1,1,0))</f>
        <v>1</v>
      </c>
      <c r="DZ192" s="99">
        <f>IF(Model!DZ122="",0,IF(ABS(Model!DZ122-Scratch!DZ122)&lt;1,1,0))</f>
        <v>1</v>
      </c>
      <c r="EA192" s="99">
        <f>IF(Model!EA122="",0,IF(ABS(Model!EA122-Scratch!EA122)&lt;1,1,0))</f>
        <v>1</v>
      </c>
      <c r="EB192" s="99">
        <f>IF(Model!EB122="",0,IF(ABS(Model!EB122-Scratch!EB122)&lt;1,1,0))</f>
        <v>1</v>
      </c>
      <c r="EC192" s="99">
        <f>IF(Model!EC122="",0,IF(ABS(Model!EC122-Scratch!EC122)&lt;1,1,0))</f>
        <v>1</v>
      </c>
      <c r="ED192" s="99">
        <f>IF(Model!ED122="",0,IF(ABS(Model!ED122-Scratch!ED122)&lt;1,1,0))</f>
        <v>1</v>
      </c>
      <c r="EE192" s="99">
        <f>IF(Model!EE122="",0,IF(ABS(Model!EE122-Scratch!EE122)&lt;1,1,0))</f>
        <v>1</v>
      </c>
      <c r="EF192" s="99">
        <f>IF(Model!EF122="",0,IF(ABS(Model!EF122-Scratch!EF122)&lt;1,1,0))</f>
        <v>1</v>
      </c>
      <c r="EG192" s="99">
        <f>IF(Model!EG122="",0,IF(ABS(Model!EG122-Scratch!EG122)&lt;1,1,0))</f>
        <v>1</v>
      </c>
      <c r="EH192" s="99">
        <f>IF(Model!EH122="",0,IF(ABS(Model!EH122-Scratch!EH122)&lt;1,1,0))</f>
        <v>1</v>
      </c>
      <c r="EI192" s="129" t="s">
        <v>591</v>
      </c>
      <c r="EJ192" s="129" t="s">
        <v>591</v>
      </c>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row>
    <row r="193" spans="2:165">
      <c r="B193" s="99">
        <f>IF(Model!B123="",0,IF(ABS(Model!B123-Scratch!B123)&lt;1,1,0))</f>
        <v>1</v>
      </c>
      <c r="C193" s="99">
        <f ca="1">IF(Model!C123="",0,IF(ABS(Model!C123-Scratch!C123)&lt;1,1,0))</f>
        <v>1</v>
      </c>
      <c r="D193" s="129" t="s">
        <v>591</v>
      </c>
      <c r="E193" s="99">
        <f>IF(Model!E123="",0,IF(ABS(Model!E123-Scratch!E123)&lt;1,1,0))</f>
        <v>1</v>
      </c>
      <c r="F193" s="99">
        <f>IF(Model!F123="",0,IF(ABS(Model!F123-Scratch!F123)&lt;1,1,0))</f>
        <v>1</v>
      </c>
      <c r="G193" s="99">
        <f>IF(Model!G123="",0,IF(ABS(Model!G123-Scratch!G123)&lt;1,1,0))</f>
        <v>1</v>
      </c>
      <c r="H193" s="99">
        <f>IF(Model!H123="",0,IF(ABS(Model!H123-Scratch!H123)&lt;1,1,0))</f>
        <v>1</v>
      </c>
      <c r="I193" s="99">
        <f>IF(Model!I123=Scratch!I123,1,0)</f>
        <v>1</v>
      </c>
      <c r="J193" s="129" t="s">
        <v>591</v>
      </c>
      <c r="K193" s="99">
        <f>IF(Model!K123="",0,IF(ABS(Model!K123-Scratch!K123)&lt;1,1,0))</f>
        <v>1</v>
      </c>
      <c r="L193" s="99">
        <f>IF(Model!L123=Scratch!L123,1,0)</f>
        <v>1</v>
      </c>
      <c r="M193" s="99">
        <f>IFERROR(IF(Model!M123=Scratch!M123,1,0),0)</f>
        <v>1</v>
      </c>
      <c r="N193" s="99">
        <f>IFERROR(IF(Model!N123=Scratch!N123,1,0),0)</f>
        <v>1</v>
      </c>
      <c r="O193" s="99">
        <f>IFERROR(IF(Model!O123=Scratch!O123,1,0),0)</f>
        <v>1</v>
      </c>
      <c r="P193" s="99">
        <f>IFERROR(IF(Model!P123=Scratch!P123,1,0),0)</f>
        <v>1</v>
      </c>
      <c r="Q193" s="129" t="s">
        <v>591</v>
      </c>
      <c r="R193" s="99">
        <f>IF(Model!R123="",0,IF(ABS(Model!R123-Scratch!R123)&lt;1,1,0))</f>
        <v>1</v>
      </c>
      <c r="S193" s="99">
        <f>IF(Model!S123="",0,IF(ABS(Model!S123-Scratch!S123)&lt;1,1,0))</f>
        <v>1</v>
      </c>
      <c r="T193" s="99">
        <f>IF(Model!T123="",0,IF(ABS(Model!T123-Scratch!T123)&lt;1,1,0))</f>
        <v>1</v>
      </c>
      <c r="U193" s="99">
        <f>IF(Model!U123="",0,IF(ABS(Model!U123-Scratch!U123)&lt;1,1,0))</f>
        <v>1</v>
      </c>
      <c r="V193" s="99">
        <f>IF(Model!V123="",0,IF(ABS(Model!V123-Scratch!V123)&lt;1,1,0))</f>
        <v>1</v>
      </c>
      <c r="W193" s="129" t="s">
        <v>591</v>
      </c>
      <c r="X193" s="99">
        <f>IF(Model!X123="",0,IF(ABS(Model!X123-Scratch!X123)&lt;1,1,0))</f>
        <v>1</v>
      </c>
      <c r="Y193" s="99">
        <f>IF(Model!Y123="",0,IF(ABS(Model!Y123-Scratch!Y123)&lt;1,1,0))</f>
        <v>1</v>
      </c>
      <c r="Z193" s="99">
        <f>IF(Model!Z123="",0,IF(ABS(Model!Z123-Scratch!Z123)&lt;1,1,0))</f>
        <v>1</v>
      </c>
      <c r="AA193" s="99">
        <f>IF(Model!AA123="",0,IF(ABS(Model!AA123-Scratch!AA123)&lt;1,1,0))</f>
        <v>1</v>
      </c>
      <c r="AB193" s="99">
        <f>IF(Model!AB123="",0,IF(ABS(Model!AB123-Scratch!AB123)&lt;1,1,0))</f>
        <v>1</v>
      </c>
      <c r="AC193" s="129" t="s">
        <v>591</v>
      </c>
      <c r="AD193" s="129" t="s">
        <v>591</v>
      </c>
      <c r="AE193" s="99">
        <f>IF(Model!AE123="",0,IF(ABS(Model!AE123-Scratch!AE123)&lt;1,1,0))</f>
        <v>1</v>
      </c>
      <c r="AF193" s="99">
        <f>IF(Model!AF123="",0,IF(ABS(Model!AF123-Scratch!AF123)&lt;1,1,0))</f>
        <v>1</v>
      </c>
      <c r="AG193" s="99">
        <f>IF(Model!AG123="",0,IF(ABS(Model!AG123-Scratch!AG123)&lt;1,1,0))</f>
        <v>1</v>
      </c>
      <c r="AH193" s="99">
        <f>IF(Model!AH123="",0,IF(ABS(Model!AH123-Scratch!AH123)&lt;1,1,0))</f>
        <v>1</v>
      </c>
      <c r="AI193" s="99">
        <f>IF(Model!AI123="",0,IF(ABS(Model!AI123-Scratch!AI123)&lt;1,1,0))</f>
        <v>1</v>
      </c>
      <c r="AJ193" s="99">
        <f>IF(Model!AJ123="",0,IF(ABS(Model!AJ123-Scratch!AJ123)&lt;1,1,0))</f>
        <v>1</v>
      </c>
      <c r="AK193" s="99">
        <f>IF(Model!AK123="",0,IF(ABS(Model!AK123-Scratch!AK123)&lt;1,1,0))</f>
        <v>1</v>
      </c>
      <c r="AL193" s="99">
        <f>IF(Model!AL123="",0,IF(ABS(Model!AL123-Scratch!AL123)&lt;1,1,0))</f>
        <v>1</v>
      </c>
      <c r="AM193" s="99">
        <f>IF(Model!AM123="",0,IF(ABS(Model!AM123-Scratch!AM123)&lt;1,1,0))</f>
        <v>1</v>
      </c>
      <c r="AN193" s="99">
        <f>IF(Model!AN123="",0,IF(ABS(Model!AN123-Scratch!AN123)&lt;1,1,0))</f>
        <v>1</v>
      </c>
      <c r="AO193" s="99">
        <f>IF(Model!AO123="",0,IF(ABS(Model!AO123-Scratch!AO123)&lt;1,1,0))</f>
        <v>1</v>
      </c>
      <c r="AP193" s="99">
        <f>IF(Model!AP123="",0,IF(ABS(Model!AP123-Scratch!AP123)&lt;1,1,0))</f>
        <v>1</v>
      </c>
      <c r="AQ193" s="99">
        <f>IF(Model!AQ123="",0,IF(ABS(Model!AQ123-Scratch!AQ123)&lt;1,1,0))</f>
        <v>1</v>
      </c>
      <c r="AR193" s="99">
        <f>IF(Model!AR123="",0,IF(ABS(Model!AR123-Scratch!AR123)&lt;1,1,0))</f>
        <v>1</v>
      </c>
      <c r="AS193" s="99">
        <f>IF(Model!AS123="",0,IF(ABS(Model!AS123-Scratch!AS123)&lt;1,1,0))</f>
        <v>1</v>
      </c>
      <c r="AT193" s="99">
        <f>IF(Model!AT123="",0,IF(ABS(Model!AT123-Scratch!AT123)&lt;1,1,0))</f>
        <v>1</v>
      </c>
      <c r="AU193" s="99">
        <f>IF(Model!AU123="",0,IF(ABS(Model!AU123-Scratch!AU123)&lt;1,1,0))</f>
        <v>1</v>
      </c>
      <c r="AV193" s="99">
        <f>IF(Model!AV123="",0,IF(ABS(Model!AV123-Scratch!AV123)&lt;1,1,0))</f>
        <v>1</v>
      </c>
      <c r="AW193" s="99">
        <f>IF(Model!AW123="",0,IF(ABS(Model!AW123-Scratch!AW123)&lt;1,1,0))</f>
        <v>1</v>
      </c>
      <c r="AX193" s="99">
        <f>IF(Model!AX123="",0,IF(ABS(Model!AX123-Scratch!AX123)&lt;1,1,0))</f>
        <v>1</v>
      </c>
      <c r="AY193" s="99">
        <f>IF(Model!AY123="",0,IF(ABS(Model!AY123-Scratch!AY123)&lt;1,1,0))</f>
        <v>1</v>
      </c>
      <c r="AZ193" s="99">
        <f>IF(Model!AZ123="",0,IF(ABS(Model!AZ123-Scratch!AZ123)&lt;1,1,0))</f>
        <v>1</v>
      </c>
      <c r="BA193" s="99">
        <f>IF(Model!BA123="",0,IF(ABS(Model!BA123-Scratch!BA123)&lt;1,1,0))</f>
        <v>1</v>
      </c>
      <c r="BB193" s="99">
        <f>IF(Model!BB123="",0,IF(ABS(Model!BB123-Scratch!BB123)&lt;1,1,0))</f>
        <v>1</v>
      </c>
      <c r="BC193" s="99">
        <f>IF(Model!BC123="",0,IF(ABS(Model!BC123-Scratch!BC123)&lt;1,1,0))</f>
        <v>1</v>
      </c>
      <c r="BD193" s="99">
        <f>IF(Model!BD123="",0,IF(ABS(Model!BD123-Scratch!BD123)&lt;1,1,0))</f>
        <v>0</v>
      </c>
      <c r="BE193" s="99">
        <f>IF(Model!BE123="",0,IF(ABS(Model!BE123-Scratch!BE123)&lt;1,1,0))</f>
        <v>1</v>
      </c>
      <c r="BF193" s="129" t="s">
        <v>591</v>
      </c>
      <c r="BG193" s="129" t="s">
        <v>591</v>
      </c>
      <c r="BH193" s="99">
        <f>IF(Model!BH123="",0,IF(ABS(Model!BH123-Scratch!BH123)&lt;1,1,0))</f>
        <v>1</v>
      </c>
      <c r="BI193" s="99">
        <f>IF(Model!BI123="",0,IF(ABS(Model!BI123-Scratch!BI123)&lt;1,1,0))</f>
        <v>1</v>
      </c>
      <c r="BJ193" s="99">
        <f>IF(Model!BJ123="",0,IF(ABS(Model!BJ123-Scratch!BJ123)&lt;1,1,0))</f>
        <v>1</v>
      </c>
      <c r="BK193" s="99">
        <f>IF(Model!BK123="",0,IF(ABS(Model!BK123-Scratch!BK123)&lt;1,1,0))</f>
        <v>1</v>
      </c>
      <c r="BL193" s="99">
        <f>IF(Model!BL123="",0,IF(ABS(Model!BL123-Scratch!BL123)&lt;1,1,0))</f>
        <v>1</v>
      </c>
      <c r="BM193" s="99">
        <f>IF(Model!BM123="",0,IF(ABS(Model!BM123-Scratch!BM123)&lt;1,1,0))</f>
        <v>1</v>
      </c>
      <c r="BN193" s="99">
        <f>IF(Model!BN123="",0,IF(ABS(Model!BN123-Scratch!BN123)&lt;1,1,0))</f>
        <v>1</v>
      </c>
      <c r="BO193" s="99">
        <f>IF(Model!BO123="",0,IF(ABS(Model!BO123-Scratch!BO123)&lt;1,1,0))</f>
        <v>1</v>
      </c>
      <c r="BP193" s="99">
        <f>IF(Model!BP123="",0,IF(ABS(Model!BP123-Scratch!BP123)&lt;1,1,0))</f>
        <v>1</v>
      </c>
      <c r="BQ193" s="99">
        <f>IF(Model!BQ123="",0,IF(ABS(Model!BQ123-Scratch!BQ123)&lt;1,1,0))</f>
        <v>1</v>
      </c>
      <c r="BR193" s="99">
        <f>IF(Model!BR123="",0,IF(ABS(Model!BR123-Scratch!BR123)&lt;1,1,0))</f>
        <v>1</v>
      </c>
      <c r="BS193" s="99">
        <f>IF(Model!BS123="",0,IF(ABS(Model!BS123-Scratch!BS123)&lt;1,1,0))</f>
        <v>1</v>
      </c>
      <c r="BT193" s="99">
        <f>IF(Model!BT123="",0,IF(ABS(Model!BT123-Scratch!BT123)&lt;1,1,0))</f>
        <v>1</v>
      </c>
      <c r="BU193" s="99">
        <f>IF(Model!BU123="",0,IF(ABS(Model!BU123-Scratch!BU123)&lt;1,1,0))</f>
        <v>1</v>
      </c>
      <c r="BV193" s="99">
        <f>IF(Model!BV123="",0,IF(ABS(Model!BV123-Scratch!BV123)&lt;1,1,0))</f>
        <v>1</v>
      </c>
      <c r="BW193" s="99">
        <f>IF(Model!BW123="",0,IF(ABS(Model!BW123-Scratch!BW123)&lt;1,1,0))</f>
        <v>1</v>
      </c>
      <c r="BX193" s="99">
        <f>IF(Model!BX123="",0,IF(ABS(Model!BX123-Scratch!BX123)&lt;1,1,0))</f>
        <v>1</v>
      </c>
      <c r="BY193" s="99">
        <f>IF(Model!BY123="",0,IF(ABS(Model!BY123-Scratch!BY123)&lt;1,1,0))</f>
        <v>1</v>
      </c>
      <c r="BZ193" s="99">
        <f>IF(Model!BZ123="",0,IF(ABS(Model!BZ123-Scratch!BZ123)&lt;1,1,0))</f>
        <v>1</v>
      </c>
      <c r="CA193" s="99">
        <f>IF(Model!CA123="",0,IF(ABS(Model!CA123-Scratch!CA123)&lt;1,1,0))</f>
        <v>1</v>
      </c>
      <c r="CB193" s="99">
        <f>IF(Model!CB123="",0,IF(ABS(Model!CB123-Scratch!CB123)&lt;1,1,0))</f>
        <v>1</v>
      </c>
      <c r="CC193" s="99">
        <f>IF(Model!CC123="",0,IF(ABS(Model!CC123-Scratch!CC123)&lt;1,1,0))</f>
        <v>1</v>
      </c>
      <c r="CD193" s="99">
        <f>IF(Model!CD123="",0,IF(ABS(Model!CD123-Scratch!CD123)&lt;1,1,0))</f>
        <v>1</v>
      </c>
      <c r="CE193" s="99">
        <f>IF(Model!CE123="",0,IF(ABS(Model!CE123-Scratch!CE123)&lt;1,1,0))</f>
        <v>1</v>
      </c>
      <c r="CF193" s="99">
        <f>IF(Model!CF123="",0,IF(ABS(Model!CF123-Scratch!CF123)&lt;1,1,0))</f>
        <v>1</v>
      </c>
      <c r="CG193" s="129" t="s">
        <v>591</v>
      </c>
      <c r="CH193" s="129" t="s">
        <v>591</v>
      </c>
      <c r="CI193" s="99">
        <f>IF(Model!CI123="",0,IF(ABS(Model!CI123-Scratch!CI123)&lt;1,1,0))</f>
        <v>1</v>
      </c>
      <c r="CJ193" s="99">
        <f>IF(Model!CJ123="",0,IF(ABS(Model!CJ123-Scratch!CJ123)&lt;1,1,0))</f>
        <v>1</v>
      </c>
      <c r="CK193" s="99">
        <f>IF(Model!CK123="",0,IF(ABS(Model!CK123-Scratch!CK123)&lt;1,1,0))</f>
        <v>1</v>
      </c>
      <c r="CL193" s="99">
        <f>IF(Model!CL123="",0,IF(ABS(Model!CL123-Scratch!CL123)&lt;1,1,0))</f>
        <v>1</v>
      </c>
      <c r="CM193" s="99">
        <f>IF(Model!CM123="",0,IF(ABS(Model!CM123-Scratch!CM123)&lt;1,1,0))</f>
        <v>1</v>
      </c>
      <c r="CN193" s="99">
        <f>IF(Model!CN123="",0,IF(ABS(Model!CN123-Scratch!CN123)&lt;1,1,0))</f>
        <v>1</v>
      </c>
      <c r="CO193" s="99">
        <f>IF(Model!CO123="",0,IF(ABS(Model!CO123-Scratch!CO123)&lt;1,1,0))</f>
        <v>1</v>
      </c>
      <c r="CP193" s="99">
        <f>IF(Model!CP123="",0,IF(ABS(Model!CP123-Scratch!CP123)&lt;1,1,0))</f>
        <v>1</v>
      </c>
      <c r="CQ193" s="99">
        <f>IF(Model!CQ123="",0,IF(ABS(Model!CQ123-Scratch!CQ123)&lt;1,1,0))</f>
        <v>1</v>
      </c>
      <c r="CR193" s="99">
        <f>IF(Model!CR123="",0,IF(ABS(Model!CR123-Scratch!CR123)&lt;1,1,0))</f>
        <v>1</v>
      </c>
      <c r="CS193" s="99">
        <f>IF(Model!CS123="",0,IF(ABS(Model!CS123-Scratch!CS123)&lt;1,1,0))</f>
        <v>1</v>
      </c>
      <c r="CT193" s="99">
        <f>IF(Model!CT123="",0,IF(ABS(Model!CT123-Scratch!CT123)&lt;1,1,0))</f>
        <v>1</v>
      </c>
      <c r="CU193" s="99">
        <f>IF(Model!CU123="",0,IF(ABS(Model!CU123-Scratch!CU123)&lt;1,1,0))</f>
        <v>1</v>
      </c>
      <c r="CV193" s="99">
        <f>IF(Model!CV123="",0,IF(ABS(Model!CV123-Scratch!CV123)&lt;1,1,0))</f>
        <v>1</v>
      </c>
      <c r="CW193" s="99">
        <f>IF(Model!CW123="",0,IF(ABS(Model!CW123-Scratch!CW123)&lt;1,1,0))</f>
        <v>1</v>
      </c>
      <c r="CX193" s="99">
        <f>IF(Model!CX123="",0,IF(ABS(Model!CX123-Scratch!CX123)&lt;1,1,0))</f>
        <v>1</v>
      </c>
      <c r="CY193" s="99">
        <f>IF(Model!CY123="",0,IF(ABS(Model!CY123-Scratch!CY123)&lt;1,1,0))</f>
        <v>1</v>
      </c>
      <c r="CZ193" s="99">
        <f>IF(Model!CZ123="",0,IF(ABS(Model!CZ123-Scratch!CZ123)&lt;1,1,0))</f>
        <v>1</v>
      </c>
      <c r="DA193" s="99">
        <f>IF(Model!DA123="",0,IF(ABS(Model!DA123-Scratch!DA123)&lt;1,1,0))</f>
        <v>1</v>
      </c>
      <c r="DB193" s="99">
        <f>IF(Model!DB123="",0,IF(ABS(Model!DB123-Scratch!DB123)&lt;1,1,0))</f>
        <v>1</v>
      </c>
      <c r="DC193" s="99">
        <f>IF(Model!DC123="",0,IF(ABS(Model!DC123-Scratch!DC123)&lt;1,1,0))</f>
        <v>1</v>
      </c>
      <c r="DD193" s="99">
        <f>IF(Model!DD123="",0,IF(ABS(Model!DD123-Scratch!DD123)&lt;1,1,0))</f>
        <v>1</v>
      </c>
      <c r="DE193" s="99">
        <f>IF(Model!DE123="",0,IF(ABS(Model!DE123-Scratch!DE123)&lt;1,1,0))</f>
        <v>1</v>
      </c>
      <c r="DF193" s="99">
        <f>IF(Model!DF123="",0,IF(ABS(Model!DF123-Scratch!DF123)&lt;1,1,0))</f>
        <v>1</v>
      </c>
      <c r="DG193" s="99">
        <f>IF(Model!DG123="",0,IF(ABS(Model!DG123-Scratch!DG123)&lt;1,1,0))</f>
        <v>1</v>
      </c>
      <c r="DH193" s="129" t="s">
        <v>591</v>
      </c>
      <c r="DI193" s="129" t="s">
        <v>591</v>
      </c>
      <c r="DJ193" s="99">
        <f>IF(Model!DJ123="",0,IF(ABS(Model!DJ123-Scratch!DJ123)&lt;1,1,0))</f>
        <v>1</v>
      </c>
      <c r="DK193" s="99">
        <f>IF(Model!DK123="",0,IF(ABS(Model!DK123-Scratch!DK123)&lt;1,1,0))</f>
        <v>1</v>
      </c>
      <c r="DL193" s="99">
        <f>IF(Model!DL123="",0,IF(ABS(Model!DL123-Scratch!DL123)&lt;1,1,0))</f>
        <v>1</v>
      </c>
      <c r="DM193" s="99">
        <f>IF(Model!DM123="",0,IF(ABS(Model!DM123-Scratch!DM123)&lt;1,1,0))</f>
        <v>1</v>
      </c>
      <c r="DN193" s="99">
        <f>IF(Model!DN123="",0,IF(ABS(Model!DN123-Scratch!DN123)&lt;1,1,0))</f>
        <v>1</v>
      </c>
      <c r="DO193" s="99">
        <f>IF(Model!DO123="",0,IF(ABS(Model!DO123-Scratch!DO123)&lt;1,1,0))</f>
        <v>1</v>
      </c>
      <c r="DP193" s="99">
        <f>IF(Model!DP123="",0,IF(ABS(Model!DP123-Scratch!DP123)&lt;1,1,0))</f>
        <v>1</v>
      </c>
      <c r="DQ193" s="99">
        <f>IF(Model!DQ123="",0,IF(ABS(Model!DQ123-Scratch!DQ123)&lt;1,1,0))</f>
        <v>1</v>
      </c>
      <c r="DR193" s="99">
        <f>IF(Model!DR123="",0,IF(ABS(Model!DR123-Scratch!DR123)&lt;1,1,0))</f>
        <v>1</v>
      </c>
      <c r="DS193" s="99">
        <f>IF(Model!DS123="",0,IF(ABS(Model!DS123-Scratch!DS123)&lt;1,1,0))</f>
        <v>1</v>
      </c>
      <c r="DT193" s="99">
        <f>IF(Model!DT123="",0,IF(ABS(Model!DT123-Scratch!DT123)&lt;1,1,0))</f>
        <v>1</v>
      </c>
      <c r="DU193" s="99">
        <f>IF(Model!DU123="",0,IF(ABS(Model!DU123-Scratch!DU123)&lt;1,1,0))</f>
        <v>1</v>
      </c>
      <c r="DV193" s="99">
        <f>IF(Model!DV123="",0,IF(ABS(Model!DV123-Scratch!DV123)&lt;1,1,0))</f>
        <v>1</v>
      </c>
      <c r="DW193" s="99">
        <f>IF(Model!DW123="",0,IF(ABS(Model!DW123-Scratch!DW123)&lt;1,1,0))</f>
        <v>1</v>
      </c>
      <c r="DX193" s="99">
        <f>IF(Model!DX123="",0,IF(ABS(Model!DX123-Scratch!DX123)&lt;1,1,0))</f>
        <v>1</v>
      </c>
      <c r="DY193" s="99">
        <f>IF(Model!DY123="",0,IF(ABS(Model!DY123-Scratch!DY123)&lt;1,1,0))</f>
        <v>1</v>
      </c>
      <c r="DZ193" s="99">
        <f>IF(Model!DZ123="",0,IF(ABS(Model!DZ123-Scratch!DZ123)&lt;1,1,0))</f>
        <v>1</v>
      </c>
      <c r="EA193" s="99">
        <f>IF(Model!EA123="",0,IF(ABS(Model!EA123-Scratch!EA123)&lt;1,1,0))</f>
        <v>1</v>
      </c>
      <c r="EB193" s="99">
        <f>IF(Model!EB123="",0,IF(ABS(Model!EB123-Scratch!EB123)&lt;1,1,0))</f>
        <v>1</v>
      </c>
      <c r="EC193" s="99">
        <f>IF(Model!EC123="",0,IF(ABS(Model!EC123-Scratch!EC123)&lt;1,1,0))</f>
        <v>1</v>
      </c>
      <c r="ED193" s="99">
        <f>IF(Model!ED123="",0,IF(ABS(Model!ED123-Scratch!ED123)&lt;1,1,0))</f>
        <v>1</v>
      </c>
      <c r="EE193" s="99">
        <f>IF(Model!EE123="",0,IF(ABS(Model!EE123-Scratch!EE123)&lt;1,1,0))</f>
        <v>1</v>
      </c>
      <c r="EF193" s="99">
        <f>IF(Model!EF123="",0,IF(ABS(Model!EF123-Scratch!EF123)&lt;1,1,0))</f>
        <v>1</v>
      </c>
      <c r="EG193" s="99">
        <f>IF(Model!EG123="",0,IF(ABS(Model!EG123-Scratch!EG123)&lt;1,1,0))</f>
        <v>1</v>
      </c>
      <c r="EH193" s="99">
        <f>IF(Model!EH123="",0,IF(ABS(Model!EH123-Scratch!EH123)&lt;1,1,0))</f>
        <v>1</v>
      </c>
      <c r="EI193" s="129" t="s">
        <v>591</v>
      </c>
      <c r="EJ193" s="129" t="s">
        <v>591</v>
      </c>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row>
    <row r="194" spans="2:165">
      <c r="B194" s="99">
        <f>IF(Model!B124="",0,IF(ABS(Model!B124-Scratch!B124)&lt;1,1,0))</f>
        <v>1</v>
      </c>
      <c r="C194" s="99">
        <f ca="1">IF(Model!C124="",0,IF(ABS(Model!C124-Scratch!C124)&lt;1,1,0))</f>
        <v>1</v>
      </c>
      <c r="D194" s="129" t="s">
        <v>591</v>
      </c>
      <c r="E194" s="99">
        <f>IF(Model!E124="",0,IF(ABS(Model!E124-Scratch!E124)&lt;1,1,0))</f>
        <v>1</v>
      </c>
      <c r="F194" s="99">
        <f>IF(Model!F124="",0,IF(ABS(Model!F124-Scratch!F124)&lt;1,1,0))</f>
        <v>1</v>
      </c>
      <c r="G194" s="99">
        <f>IF(Model!G124="",0,IF(ABS(Model!G124-Scratch!G124)&lt;1,1,0))</f>
        <v>1</v>
      </c>
      <c r="H194" s="99">
        <f>IF(Model!H124="",0,IF(ABS(Model!H124-Scratch!H124)&lt;1,1,0))</f>
        <v>1</v>
      </c>
      <c r="I194" s="99">
        <f>IF(Model!I124=Scratch!I124,1,0)</f>
        <v>1</v>
      </c>
      <c r="J194" s="129" t="s">
        <v>591</v>
      </c>
      <c r="K194" s="99">
        <f>IF(Model!K124="",0,IF(ABS(Model!K124-Scratch!K124)&lt;1,1,0))</f>
        <v>1</v>
      </c>
      <c r="L194" s="99">
        <f>IF(Model!L124=Scratch!L124,1,0)</f>
        <v>1</v>
      </c>
      <c r="M194" s="99">
        <f>IFERROR(IF(Model!M124=Scratch!M124,1,0),0)</f>
        <v>1</v>
      </c>
      <c r="N194" s="99">
        <f>IFERROR(IF(Model!N124=Scratch!N124,1,0),0)</f>
        <v>1</v>
      </c>
      <c r="O194" s="99">
        <f>IFERROR(IF(Model!O124=Scratch!O124,1,0),0)</f>
        <v>1</v>
      </c>
      <c r="P194" s="99">
        <f>IFERROR(IF(Model!P124=Scratch!P124,1,0),0)</f>
        <v>1</v>
      </c>
      <c r="Q194" s="129" t="s">
        <v>591</v>
      </c>
      <c r="R194" s="99">
        <f>IF(Model!R124="",0,IF(ABS(Model!R124-Scratch!R124)&lt;1,1,0))</f>
        <v>1</v>
      </c>
      <c r="S194" s="99">
        <f>IF(Model!S124="",0,IF(ABS(Model!S124-Scratch!S124)&lt;1,1,0))</f>
        <v>1</v>
      </c>
      <c r="T194" s="99">
        <f>IF(Model!T124="",0,IF(ABS(Model!T124-Scratch!T124)&lt;1,1,0))</f>
        <v>1</v>
      </c>
      <c r="U194" s="99">
        <f>IF(Model!U124="",0,IF(ABS(Model!U124-Scratch!U124)&lt;1,1,0))</f>
        <v>1</v>
      </c>
      <c r="V194" s="99">
        <f>IF(Model!V124="",0,IF(ABS(Model!V124-Scratch!V124)&lt;1,1,0))</f>
        <v>1</v>
      </c>
      <c r="W194" s="129" t="s">
        <v>591</v>
      </c>
      <c r="X194" s="99">
        <f>IF(Model!X124="",0,IF(ABS(Model!X124-Scratch!X124)&lt;1,1,0))</f>
        <v>1</v>
      </c>
      <c r="Y194" s="99">
        <f>IF(Model!Y124="",0,IF(ABS(Model!Y124-Scratch!Y124)&lt;1,1,0))</f>
        <v>1</v>
      </c>
      <c r="Z194" s="99">
        <f>IF(Model!Z124="",0,IF(ABS(Model!Z124-Scratch!Z124)&lt;1,1,0))</f>
        <v>1</v>
      </c>
      <c r="AA194" s="99">
        <f>IF(Model!AA124="",0,IF(ABS(Model!AA124-Scratch!AA124)&lt;1,1,0))</f>
        <v>1</v>
      </c>
      <c r="AB194" s="99">
        <f>IF(Model!AB124="",0,IF(ABS(Model!AB124-Scratch!AB124)&lt;1,1,0))</f>
        <v>1</v>
      </c>
      <c r="AC194" s="129" t="s">
        <v>591</v>
      </c>
      <c r="AD194" s="129" t="s">
        <v>591</v>
      </c>
      <c r="AE194" s="99">
        <f>IF(Model!AE124="",0,IF(ABS(Model!AE124-Scratch!AE124)&lt;1,1,0))</f>
        <v>1</v>
      </c>
      <c r="AF194" s="99">
        <f>IF(Model!AF124="",0,IF(ABS(Model!AF124-Scratch!AF124)&lt;1,1,0))</f>
        <v>1</v>
      </c>
      <c r="AG194" s="99">
        <f>IF(Model!AG124="",0,IF(ABS(Model!AG124-Scratch!AG124)&lt;1,1,0))</f>
        <v>1</v>
      </c>
      <c r="AH194" s="99">
        <f>IF(Model!AH124="",0,IF(ABS(Model!AH124-Scratch!AH124)&lt;1,1,0))</f>
        <v>1</v>
      </c>
      <c r="AI194" s="99">
        <f>IF(Model!AI124="",0,IF(ABS(Model!AI124-Scratch!AI124)&lt;1,1,0))</f>
        <v>1</v>
      </c>
      <c r="AJ194" s="99">
        <f>IF(Model!AJ124="",0,IF(ABS(Model!AJ124-Scratch!AJ124)&lt;1,1,0))</f>
        <v>1</v>
      </c>
      <c r="AK194" s="99">
        <f>IF(Model!AK124="",0,IF(ABS(Model!AK124-Scratch!AK124)&lt;1,1,0))</f>
        <v>1</v>
      </c>
      <c r="AL194" s="99">
        <f>IF(Model!AL124="",0,IF(ABS(Model!AL124-Scratch!AL124)&lt;1,1,0))</f>
        <v>1</v>
      </c>
      <c r="AM194" s="99">
        <f>IF(Model!AM124="",0,IF(ABS(Model!AM124-Scratch!AM124)&lt;1,1,0))</f>
        <v>1</v>
      </c>
      <c r="AN194" s="99">
        <f>IF(Model!AN124="",0,IF(ABS(Model!AN124-Scratch!AN124)&lt;1,1,0))</f>
        <v>1</v>
      </c>
      <c r="AO194" s="99">
        <f>IF(Model!AO124="",0,IF(ABS(Model!AO124-Scratch!AO124)&lt;1,1,0))</f>
        <v>1</v>
      </c>
      <c r="AP194" s="99">
        <f>IF(Model!AP124="",0,IF(ABS(Model!AP124-Scratch!AP124)&lt;1,1,0))</f>
        <v>1</v>
      </c>
      <c r="AQ194" s="99">
        <f>IF(Model!AQ124="",0,IF(ABS(Model!AQ124-Scratch!AQ124)&lt;1,1,0))</f>
        <v>1</v>
      </c>
      <c r="AR194" s="99">
        <f>IF(Model!AR124="",0,IF(ABS(Model!AR124-Scratch!AR124)&lt;1,1,0))</f>
        <v>1</v>
      </c>
      <c r="AS194" s="99">
        <f>IF(Model!AS124="",0,IF(ABS(Model!AS124-Scratch!AS124)&lt;1,1,0))</f>
        <v>1</v>
      </c>
      <c r="AT194" s="99">
        <f>IF(Model!AT124="",0,IF(ABS(Model!AT124-Scratch!AT124)&lt;1,1,0))</f>
        <v>1</v>
      </c>
      <c r="AU194" s="99">
        <f>IF(Model!AU124="",0,IF(ABS(Model!AU124-Scratch!AU124)&lt;1,1,0))</f>
        <v>1</v>
      </c>
      <c r="AV194" s="99">
        <f>IF(Model!AV124="",0,IF(ABS(Model!AV124-Scratch!AV124)&lt;1,1,0))</f>
        <v>1</v>
      </c>
      <c r="AW194" s="99">
        <f>IF(Model!AW124="",0,IF(ABS(Model!AW124-Scratch!AW124)&lt;1,1,0))</f>
        <v>1</v>
      </c>
      <c r="AX194" s="99">
        <f>IF(Model!AX124="",0,IF(ABS(Model!AX124-Scratch!AX124)&lt;1,1,0))</f>
        <v>1</v>
      </c>
      <c r="AY194" s="99">
        <f>IF(Model!AY124="",0,IF(ABS(Model!AY124-Scratch!AY124)&lt;1,1,0))</f>
        <v>1</v>
      </c>
      <c r="AZ194" s="99">
        <f>IF(Model!AZ124="",0,IF(ABS(Model!AZ124-Scratch!AZ124)&lt;1,1,0))</f>
        <v>1</v>
      </c>
      <c r="BA194" s="99">
        <f>IF(Model!BA124="",0,IF(ABS(Model!BA124-Scratch!BA124)&lt;1,1,0))</f>
        <v>1</v>
      </c>
      <c r="BB194" s="99">
        <f>IF(Model!BB124="",0,IF(ABS(Model!BB124-Scratch!BB124)&lt;1,1,0))</f>
        <v>1</v>
      </c>
      <c r="BC194" s="99">
        <f>IF(Model!BC124="",0,IF(ABS(Model!BC124-Scratch!BC124)&lt;1,1,0))</f>
        <v>1</v>
      </c>
      <c r="BD194" s="99">
        <f>IF(Model!BD124="",0,IF(ABS(Model!BD124-Scratch!BD124)&lt;1,1,0))</f>
        <v>0</v>
      </c>
      <c r="BE194" s="99">
        <f>IF(Model!BE124="",0,IF(ABS(Model!BE124-Scratch!BE124)&lt;1,1,0))</f>
        <v>1</v>
      </c>
      <c r="BF194" s="129" t="s">
        <v>591</v>
      </c>
      <c r="BG194" s="129" t="s">
        <v>591</v>
      </c>
      <c r="BH194" s="99">
        <f>IF(Model!BH124="",0,IF(ABS(Model!BH124-Scratch!BH124)&lt;1,1,0))</f>
        <v>1</v>
      </c>
      <c r="BI194" s="99">
        <f>IF(Model!BI124="",0,IF(ABS(Model!BI124-Scratch!BI124)&lt;1,1,0))</f>
        <v>1</v>
      </c>
      <c r="BJ194" s="99">
        <f>IF(Model!BJ124="",0,IF(ABS(Model!BJ124-Scratch!BJ124)&lt;1,1,0))</f>
        <v>1</v>
      </c>
      <c r="BK194" s="99">
        <f>IF(Model!BK124="",0,IF(ABS(Model!BK124-Scratch!BK124)&lt;1,1,0))</f>
        <v>1</v>
      </c>
      <c r="BL194" s="99">
        <f>IF(Model!BL124="",0,IF(ABS(Model!BL124-Scratch!BL124)&lt;1,1,0))</f>
        <v>1</v>
      </c>
      <c r="BM194" s="99">
        <f>IF(Model!BM124="",0,IF(ABS(Model!BM124-Scratch!BM124)&lt;1,1,0))</f>
        <v>1</v>
      </c>
      <c r="BN194" s="99">
        <f>IF(Model!BN124="",0,IF(ABS(Model!BN124-Scratch!BN124)&lt;1,1,0))</f>
        <v>1</v>
      </c>
      <c r="BO194" s="99">
        <f>IF(Model!BO124="",0,IF(ABS(Model!BO124-Scratch!BO124)&lt;1,1,0))</f>
        <v>1</v>
      </c>
      <c r="BP194" s="99">
        <f>IF(Model!BP124="",0,IF(ABS(Model!BP124-Scratch!BP124)&lt;1,1,0))</f>
        <v>1</v>
      </c>
      <c r="BQ194" s="99">
        <f>IF(Model!BQ124="",0,IF(ABS(Model!BQ124-Scratch!BQ124)&lt;1,1,0))</f>
        <v>1</v>
      </c>
      <c r="BR194" s="99">
        <f>IF(Model!BR124="",0,IF(ABS(Model!BR124-Scratch!BR124)&lt;1,1,0))</f>
        <v>1</v>
      </c>
      <c r="BS194" s="99">
        <f>IF(Model!BS124="",0,IF(ABS(Model!BS124-Scratch!BS124)&lt;1,1,0))</f>
        <v>1</v>
      </c>
      <c r="BT194" s="99">
        <f>IF(Model!BT124="",0,IF(ABS(Model!BT124-Scratch!BT124)&lt;1,1,0))</f>
        <v>1</v>
      </c>
      <c r="BU194" s="99">
        <f>IF(Model!BU124="",0,IF(ABS(Model!BU124-Scratch!BU124)&lt;1,1,0))</f>
        <v>1</v>
      </c>
      <c r="BV194" s="99">
        <f>IF(Model!BV124="",0,IF(ABS(Model!BV124-Scratch!BV124)&lt;1,1,0))</f>
        <v>1</v>
      </c>
      <c r="BW194" s="99">
        <f>IF(Model!BW124="",0,IF(ABS(Model!BW124-Scratch!BW124)&lt;1,1,0))</f>
        <v>1</v>
      </c>
      <c r="BX194" s="99">
        <f>IF(Model!BX124="",0,IF(ABS(Model!BX124-Scratch!BX124)&lt;1,1,0))</f>
        <v>1</v>
      </c>
      <c r="BY194" s="99">
        <f>IF(Model!BY124="",0,IF(ABS(Model!BY124-Scratch!BY124)&lt;1,1,0))</f>
        <v>1</v>
      </c>
      <c r="BZ194" s="99">
        <f>IF(Model!BZ124="",0,IF(ABS(Model!BZ124-Scratch!BZ124)&lt;1,1,0))</f>
        <v>1</v>
      </c>
      <c r="CA194" s="99">
        <f>IF(Model!CA124="",0,IF(ABS(Model!CA124-Scratch!CA124)&lt;1,1,0))</f>
        <v>1</v>
      </c>
      <c r="CB194" s="99">
        <f>IF(Model!CB124="",0,IF(ABS(Model!CB124-Scratch!CB124)&lt;1,1,0))</f>
        <v>1</v>
      </c>
      <c r="CC194" s="99">
        <f>IF(Model!CC124="",0,IF(ABS(Model!CC124-Scratch!CC124)&lt;1,1,0))</f>
        <v>1</v>
      </c>
      <c r="CD194" s="99">
        <f>IF(Model!CD124="",0,IF(ABS(Model!CD124-Scratch!CD124)&lt;1,1,0))</f>
        <v>1</v>
      </c>
      <c r="CE194" s="99">
        <f>IF(Model!CE124="",0,IF(ABS(Model!CE124-Scratch!CE124)&lt;1,1,0))</f>
        <v>1</v>
      </c>
      <c r="CF194" s="99">
        <f>IF(Model!CF124="",0,IF(ABS(Model!CF124-Scratch!CF124)&lt;1,1,0))</f>
        <v>1</v>
      </c>
      <c r="CG194" s="129" t="s">
        <v>591</v>
      </c>
      <c r="CH194" s="129" t="s">
        <v>591</v>
      </c>
      <c r="CI194" s="99">
        <f>IF(Model!CI124="",0,IF(ABS(Model!CI124-Scratch!CI124)&lt;1,1,0))</f>
        <v>1</v>
      </c>
      <c r="CJ194" s="99">
        <f>IF(Model!CJ124="",0,IF(ABS(Model!CJ124-Scratch!CJ124)&lt;1,1,0))</f>
        <v>1</v>
      </c>
      <c r="CK194" s="99">
        <f>IF(Model!CK124="",0,IF(ABS(Model!CK124-Scratch!CK124)&lt;1,1,0))</f>
        <v>1</v>
      </c>
      <c r="CL194" s="99">
        <f>IF(Model!CL124="",0,IF(ABS(Model!CL124-Scratch!CL124)&lt;1,1,0))</f>
        <v>1</v>
      </c>
      <c r="CM194" s="99">
        <f>IF(Model!CM124="",0,IF(ABS(Model!CM124-Scratch!CM124)&lt;1,1,0))</f>
        <v>1</v>
      </c>
      <c r="CN194" s="99">
        <f>IF(Model!CN124="",0,IF(ABS(Model!CN124-Scratch!CN124)&lt;1,1,0))</f>
        <v>1</v>
      </c>
      <c r="CO194" s="99">
        <f>IF(Model!CO124="",0,IF(ABS(Model!CO124-Scratch!CO124)&lt;1,1,0))</f>
        <v>1</v>
      </c>
      <c r="CP194" s="99">
        <f>IF(Model!CP124="",0,IF(ABS(Model!CP124-Scratch!CP124)&lt;1,1,0))</f>
        <v>1</v>
      </c>
      <c r="CQ194" s="99">
        <f>IF(Model!CQ124="",0,IF(ABS(Model!CQ124-Scratch!CQ124)&lt;1,1,0))</f>
        <v>1</v>
      </c>
      <c r="CR194" s="99">
        <f>IF(Model!CR124="",0,IF(ABS(Model!CR124-Scratch!CR124)&lt;1,1,0))</f>
        <v>1</v>
      </c>
      <c r="CS194" s="99">
        <f>IF(Model!CS124="",0,IF(ABS(Model!CS124-Scratch!CS124)&lt;1,1,0))</f>
        <v>1</v>
      </c>
      <c r="CT194" s="99">
        <f>IF(Model!CT124="",0,IF(ABS(Model!CT124-Scratch!CT124)&lt;1,1,0))</f>
        <v>1</v>
      </c>
      <c r="CU194" s="99">
        <f>IF(Model!CU124="",0,IF(ABS(Model!CU124-Scratch!CU124)&lt;1,1,0))</f>
        <v>1</v>
      </c>
      <c r="CV194" s="99">
        <f>IF(Model!CV124="",0,IF(ABS(Model!CV124-Scratch!CV124)&lt;1,1,0))</f>
        <v>1</v>
      </c>
      <c r="CW194" s="99">
        <f>IF(Model!CW124="",0,IF(ABS(Model!CW124-Scratch!CW124)&lt;1,1,0))</f>
        <v>1</v>
      </c>
      <c r="CX194" s="99">
        <f>IF(Model!CX124="",0,IF(ABS(Model!CX124-Scratch!CX124)&lt;1,1,0))</f>
        <v>1</v>
      </c>
      <c r="CY194" s="99">
        <f>IF(Model!CY124="",0,IF(ABS(Model!CY124-Scratch!CY124)&lt;1,1,0))</f>
        <v>1</v>
      </c>
      <c r="CZ194" s="99">
        <f>IF(Model!CZ124="",0,IF(ABS(Model!CZ124-Scratch!CZ124)&lt;1,1,0))</f>
        <v>1</v>
      </c>
      <c r="DA194" s="99">
        <f>IF(Model!DA124="",0,IF(ABS(Model!DA124-Scratch!DA124)&lt;1,1,0))</f>
        <v>1</v>
      </c>
      <c r="DB194" s="99">
        <f>IF(Model!DB124="",0,IF(ABS(Model!DB124-Scratch!DB124)&lt;1,1,0))</f>
        <v>1</v>
      </c>
      <c r="DC194" s="99">
        <f>IF(Model!DC124="",0,IF(ABS(Model!DC124-Scratch!DC124)&lt;1,1,0))</f>
        <v>1</v>
      </c>
      <c r="DD194" s="99">
        <f>IF(Model!DD124="",0,IF(ABS(Model!DD124-Scratch!DD124)&lt;1,1,0))</f>
        <v>1</v>
      </c>
      <c r="DE194" s="99">
        <f>IF(Model!DE124="",0,IF(ABS(Model!DE124-Scratch!DE124)&lt;1,1,0))</f>
        <v>1</v>
      </c>
      <c r="DF194" s="99">
        <f>IF(Model!DF124="",0,IF(ABS(Model!DF124-Scratch!DF124)&lt;1,1,0))</f>
        <v>1</v>
      </c>
      <c r="DG194" s="99">
        <f>IF(Model!DG124="",0,IF(ABS(Model!DG124-Scratch!DG124)&lt;1,1,0))</f>
        <v>1</v>
      </c>
      <c r="DH194" s="129" t="s">
        <v>591</v>
      </c>
      <c r="DI194" s="129" t="s">
        <v>591</v>
      </c>
      <c r="DJ194" s="99">
        <f>IF(Model!DJ124="",0,IF(ABS(Model!DJ124-Scratch!DJ124)&lt;1,1,0))</f>
        <v>1</v>
      </c>
      <c r="DK194" s="99">
        <f>IF(Model!DK124="",0,IF(ABS(Model!DK124-Scratch!DK124)&lt;1,1,0))</f>
        <v>1</v>
      </c>
      <c r="DL194" s="99">
        <f>IF(Model!DL124="",0,IF(ABS(Model!DL124-Scratch!DL124)&lt;1,1,0))</f>
        <v>1</v>
      </c>
      <c r="DM194" s="99">
        <f>IF(Model!DM124="",0,IF(ABS(Model!DM124-Scratch!DM124)&lt;1,1,0))</f>
        <v>1</v>
      </c>
      <c r="DN194" s="99">
        <f>IF(Model!DN124="",0,IF(ABS(Model!DN124-Scratch!DN124)&lt;1,1,0))</f>
        <v>1</v>
      </c>
      <c r="DO194" s="99">
        <f>IF(Model!DO124="",0,IF(ABS(Model!DO124-Scratch!DO124)&lt;1,1,0))</f>
        <v>1</v>
      </c>
      <c r="DP194" s="99">
        <f>IF(Model!DP124="",0,IF(ABS(Model!DP124-Scratch!DP124)&lt;1,1,0))</f>
        <v>1</v>
      </c>
      <c r="DQ194" s="99">
        <f>IF(Model!DQ124="",0,IF(ABS(Model!DQ124-Scratch!DQ124)&lt;1,1,0))</f>
        <v>1</v>
      </c>
      <c r="DR194" s="99">
        <f>IF(Model!DR124="",0,IF(ABS(Model!DR124-Scratch!DR124)&lt;1,1,0))</f>
        <v>1</v>
      </c>
      <c r="DS194" s="99">
        <f>IF(Model!DS124="",0,IF(ABS(Model!DS124-Scratch!DS124)&lt;1,1,0))</f>
        <v>1</v>
      </c>
      <c r="DT194" s="99">
        <f>IF(Model!DT124="",0,IF(ABS(Model!DT124-Scratch!DT124)&lt;1,1,0))</f>
        <v>1</v>
      </c>
      <c r="DU194" s="99">
        <f>IF(Model!DU124="",0,IF(ABS(Model!DU124-Scratch!DU124)&lt;1,1,0))</f>
        <v>1</v>
      </c>
      <c r="DV194" s="99">
        <f>IF(Model!DV124="",0,IF(ABS(Model!DV124-Scratch!DV124)&lt;1,1,0))</f>
        <v>1</v>
      </c>
      <c r="DW194" s="99">
        <f>IF(Model!DW124="",0,IF(ABS(Model!DW124-Scratch!DW124)&lt;1,1,0))</f>
        <v>1</v>
      </c>
      <c r="DX194" s="99">
        <f>IF(Model!DX124="",0,IF(ABS(Model!DX124-Scratch!DX124)&lt;1,1,0))</f>
        <v>1</v>
      </c>
      <c r="DY194" s="99">
        <f>IF(Model!DY124="",0,IF(ABS(Model!DY124-Scratch!DY124)&lt;1,1,0))</f>
        <v>1</v>
      </c>
      <c r="DZ194" s="99">
        <f>IF(Model!DZ124="",0,IF(ABS(Model!DZ124-Scratch!DZ124)&lt;1,1,0))</f>
        <v>1</v>
      </c>
      <c r="EA194" s="99">
        <f>IF(Model!EA124="",0,IF(ABS(Model!EA124-Scratch!EA124)&lt;1,1,0))</f>
        <v>1</v>
      </c>
      <c r="EB194" s="99">
        <f>IF(Model!EB124="",0,IF(ABS(Model!EB124-Scratch!EB124)&lt;1,1,0))</f>
        <v>1</v>
      </c>
      <c r="EC194" s="99">
        <f>IF(Model!EC124="",0,IF(ABS(Model!EC124-Scratch!EC124)&lt;1,1,0))</f>
        <v>1</v>
      </c>
      <c r="ED194" s="99">
        <f>IF(Model!ED124="",0,IF(ABS(Model!ED124-Scratch!ED124)&lt;1,1,0))</f>
        <v>1</v>
      </c>
      <c r="EE194" s="99">
        <f>IF(Model!EE124="",0,IF(ABS(Model!EE124-Scratch!EE124)&lt;1,1,0))</f>
        <v>1</v>
      </c>
      <c r="EF194" s="99">
        <f>IF(Model!EF124="",0,IF(ABS(Model!EF124-Scratch!EF124)&lt;1,1,0))</f>
        <v>1</v>
      </c>
      <c r="EG194" s="99">
        <f>IF(Model!EG124="",0,IF(ABS(Model!EG124-Scratch!EG124)&lt;1,1,0))</f>
        <v>1</v>
      </c>
      <c r="EH194" s="99">
        <f>IF(Model!EH124="",0,IF(ABS(Model!EH124-Scratch!EH124)&lt;1,1,0))</f>
        <v>1</v>
      </c>
      <c r="EI194" s="129" t="s">
        <v>591</v>
      </c>
      <c r="EJ194" s="129" t="s">
        <v>591</v>
      </c>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row>
    <row r="195" spans="2:165">
      <c r="B195" s="99">
        <f>IF(Model!B125="",0,IF(ABS(Model!B125-Scratch!B125)&lt;1,1,0))</f>
        <v>1</v>
      </c>
      <c r="C195" s="99">
        <f ca="1">IF(Model!C125="",0,IF(ABS(Model!C125-Scratch!C125)&lt;1,1,0))</f>
        <v>1</v>
      </c>
      <c r="D195" s="129" t="s">
        <v>591</v>
      </c>
      <c r="E195" s="99">
        <f>IF(Model!E125="",0,IF(ABS(Model!E125-Scratch!E125)&lt;1,1,0))</f>
        <v>1</v>
      </c>
      <c r="F195" s="99">
        <f>IF(Model!F125="",0,IF(ABS(Model!F125-Scratch!F125)&lt;1,1,0))</f>
        <v>1</v>
      </c>
      <c r="G195" s="99">
        <f>IF(Model!G125="",0,IF(ABS(Model!G125-Scratch!G125)&lt;1,1,0))</f>
        <v>1</v>
      </c>
      <c r="H195" s="99">
        <f>IF(Model!H125="",0,IF(ABS(Model!H125-Scratch!H125)&lt;1,1,0))</f>
        <v>1</v>
      </c>
      <c r="I195" s="99">
        <f>IF(Model!I125=Scratch!I125,1,0)</f>
        <v>1</v>
      </c>
      <c r="J195" s="129" t="s">
        <v>591</v>
      </c>
      <c r="K195" s="99">
        <f>IF(Model!K125="",0,IF(ABS(Model!K125-Scratch!K125)&lt;1,1,0))</f>
        <v>1</v>
      </c>
      <c r="L195" s="99">
        <f>IF(Model!L125=Scratch!L125,1,0)</f>
        <v>1</v>
      </c>
      <c r="M195" s="99">
        <f>IFERROR(IF(Model!M125=Scratch!M125,1,0),0)</f>
        <v>1</v>
      </c>
      <c r="N195" s="99">
        <f>IFERROR(IF(Model!N125=Scratch!N125,1,0),0)</f>
        <v>1</v>
      </c>
      <c r="O195" s="99">
        <f>IFERROR(IF(Model!O125=Scratch!O125,1,0),0)</f>
        <v>1</v>
      </c>
      <c r="P195" s="99">
        <f>IFERROR(IF(Model!P125=Scratch!P125,1,0),0)</f>
        <v>1</v>
      </c>
      <c r="Q195" s="129" t="s">
        <v>591</v>
      </c>
      <c r="R195" s="99">
        <f>IF(Model!R125="",0,IF(ABS(Model!R125-Scratch!R125)&lt;1,1,0))</f>
        <v>1</v>
      </c>
      <c r="S195" s="99">
        <f>IF(Model!S125="",0,IF(ABS(Model!S125-Scratch!S125)&lt;1,1,0))</f>
        <v>1</v>
      </c>
      <c r="T195" s="99">
        <f>IF(Model!T125="",0,IF(ABS(Model!T125-Scratch!T125)&lt;1,1,0))</f>
        <v>1</v>
      </c>
      <c r="U195" s="99">
        <f>IF(Model!U125="",0,IF(ABS(Model!U125-Scratch!U125)&lt;1,1,0))</f>
        <v>1</v>
      </c>
      <c r="V195" s="99">
        <f>IF(Model!V125="",0,IF(ABS(Model!V125-Scratch!V125)&lt;1,1,0))</f>
        <v>1</v>
      </c>
      <c r="W195" s="129" t="s">
        <v>591</v>
      </c>
      <c r="X195" s="99">
        <f>IF(Model!X125="",0,IF(ABS(Model!X125-Scratch!X125)&lt;1,1,0))</f>
        <v>1</v>
      </c>
      <c r="Y195" s="99">
        <f>IF(Model!Y125="",0,IF(ABS(Model!Y125-Scratch!Y125)&lt;1,1,0))</f>
        <v>1</v>
      </c>
      <c r="Z195" s="99">
        <f>IF(Model!Z125="",0,IF(ABS(Model!Z125-Scratch!Z125)&lt;1,1,0))</f>
        <v>1</v>
      </c>
      <c r="AA195" s="99">
        <f>IF(Model!AA125="",0,IF(ABS(Model!AA125-Scratch!AA125)&lt;1,1,0))</f>
        <v>1</v>
      </c>
      <c r="AB195" s="99">
        <f>IF(Model!AB125="",0,IF(ABS(Model!AB125-Scratch!AB125)&lt;1,1,0))</f>
        <v>1</v>
      </c>
      <c r="AC195" s="129" t="s">
        <v>591</v>
      </c>
      <c r="AD195" s="129" t="s">
        <v>591</v>
      </c>
      <c r="AE195" s="99">
        <f>IF(Model!AE125="",0,IF(ABS(Model!AE125-Scratch!AE125)&lt;1,1,0))</f>
        <v>1</v>
      </c>
      <c r="AF195" s="99">
        <f>IF(Model!AF125="",0,IF(ABS(Model!AF125-Scratch!AF125)&lt;1,1,0))</f>
        <v>1</v>
      </c>
      <c r="AG195" s="99">
        <f>IF(Model!AG125="",0,IF(ABS(Model!AG125-Scratch!AG125)&lt;1,1,0))</f>
        <v>1</v>
      </c>
      <c r="AH195" s="99">
        <f>IF(Model!AH125="",0,IF(ABS(Model!AH125-Scratch!AH125)&lt;1,1,0))</f>
        <v>1</v>
      </c>
      <c r="AI195" s="99">
        <f>IF(Model!AI125="",0,IF(ABS(Model!AI125-Scratch!AI125)&lt;1,1,0))</f>
        <v>1</v>
      </c>
      <c r="AJ195" s="99">
        <f>IF(Model!AJ125="",0,IF(ABS(Model!AJ125-Scratch!AJ125)&lt;1,1,0))</f>
        <v>1</v>
      </c>
      <c r="AK195" s="99">
        <f>IF(Model!AK125="",0,IF(ABS(Model!AK125-Scratch!AK125)&lt;1,1,0))</f>
        <v>1</v>
      </c>
      <c r="AL195" s="99">
        <f>IF(Model!AL125="",0,IF(ABS(Model!AL125-Scratch!AL125)&lt;1,1,0))</f>
        <v>1</v>
      </c>
      <c r="AM195" s="99">
        <f>IF(Model!AM125="",0,IF(ABS(Model!AM125-Scratch!AM125)&lt;1,1,0))</f>
        <v>1</v>
      </c>
      <c r="AN195" s="99">
        <f>IF(Model!AN125="",0,IF(ABS(Model!AN125-Scratch!AN125)&lt;1,1,0))</f>
        <v>1</v>
      </c>
      <c r="AO195" s="99">
        <f>IF(Model!AO125="",0,IF(ABS(Model!AO125-Scratch!AO125)&lt;1,1,0))</f>
        <v>1</v>
      </c>
      <c r="AP195" s="99">
        <f>IF(Model!AP125="",0,IF(ABS(Model!AP125-Scratch!AP125)&lt;1,1,0))</f>
        <v>1</v>
      </c>
      <c r="AQ195" s="99">
        <f>IF(Model!AQ125="",0,IF(ABS(Model!AQ125-Scratch!AQ125)&lt;1,1,0))</f>
        <v>1</v>
      </c>
      <c r="AR195" s="99">
        <f>IF(Model!AR125="",0,IF(ABS(Model!AR125-Scratch!AR125)&lt;1,1,0))</f>
        <v>1</v>
      </c>
      <c r="AS195" s="99">
        <f>IF(Model!AS125="",0,IF(ABS(Model!AS125-Scratch!AS125)&lt;1,1,0))</f>
        <v>1</v>
      </c>
      <c r="AT195" s="99">
        <f>IF(Model!AT125="",0,IF(ABS(Model!AT125-Scratch!AT125)&lt;1,1,0))</f>
        <v>1</v>
      </c>
      <c r="AU195" s="99">
        <f>IF(Model!AU125="",0,IF(ABS(Model!AU125-Scratch!AU125)&lt;1,1,0))</f>
        <v>1</v>
      </c>
      <c r="AV195" s="99">
        <f>IF(Model!AV125="",0,IF(ABS(Model!AV125-Scratch!AV125)&lt;1,1,0))</f>
        <v>1</v>
      </c>
      <c r="AW195" s="99">
        <f>IF(Model!AW125="",0,IF(ABS(Model!AW125-Scratch!AW125)&lt;1,1,0))</f>
        <v>1</v>
      </c>
      <c r="AX195" s="99">
        <f>IF(Model!AX125="",0,IF(ABS(Model!AX125-Scratch!AX125)&lt;1,1,0))</f>
        <v>1</v>
      </c>
      <c r="AY195" s="99">
        <f>IF(Model!AY125="",0,IF(ABS(Model!AY125-Scratch!AY125)&lt;1,1,0))</f>
        <v>1</v>
      </c>
      <c r="AZ195" s="99">
        <f>IF(Model!AZ125="",0,IF(ABS(Model!AZ125-Scratch!AZ125)&lt;1,1,0))</f>
        <v>1</v>
      </c>
      <c r="BA195" s="99">
        <f>IF(Model!BA125="",0,IF(ABS(Model!BA125-Scratch!BA125)&lt;1,1,0))</f>
        <v>1</v>
      </c>
      <c r="BB195" s="99">
        <f>IF(Model!BB125="",0,IF(ABS(Model!BB125-Scratch!BB125)&lt;1,1,0))</f>
        <v>1</v>
      </c>
      <c r="BC195" s="99">
        <f>IF(Model!BC125="",0,IF(ABS(Model!BC125-Scratch!BC125)&lt;1,1,0))</f>
        <v>1</v>
      </c>
      <c r="BD195" s="99">
        <f>IF(Model!BD125="",0,IF(ABS(Model!BD125-Scratch!BD125)&lt;1,1,0))</f>
        <v>0</v>
      </c>
      <c r="BE195" s="99">
        <f>IF(Model!BE125="",0,IF(ABS(Model!BE125-Scratch!BE125)&lt;1,1,0))</f>
        <v>1</v>
      </c>
      <c r="BF195" s="129" t="s">
        <v>591</v>
      </c>
      <c r="BG195" s="129" t="s">
        <v>591</v>
      </c>
      <c r="BH195" s="99">
        <f>IF(Model!BH125="",0,IF(ABS(Model!BH125-Scratch!BH125)&lt;1,1,0))</f>
        <v>1</v>
      </c>
      <c r="BI195" s="99">
        <f>IF(Model!BI125="",0,IF(ABS(Model!BI125-Scratch!BI125)&lt;1,1,0))</f>
        <v>1</v>
      </c>
      <c r="BJ195" s="99">
        <f>IF(Model!BJ125="",0,IF(ABS(Model!BJ125-Scratch!BJ125)&lt;1,1,0))</f>
        <v>1</v>
      </c>
      <c r="BK195" s="99">
        <f>IF(Model!BK125="",0,IF(ABS(Model!BK125-Scratch!BK125)&lt;1,1,0))</f>
        <v>1</v>
      </c>
      <c r="BL195" s="99">
        <f>IF(Model!BL125="",0,IF(ABS(Model!BL125-Scratch!BL125)&lt;1,1,0))</f>
        <v>1</v>
      </c>
      <c r="BM195" s="99">
        <f>IF(Model!BM125="",0,IF(ABS(Model!BM125-Scratch!BM125)&lt;1,1,0))</f>
        <v>1</v>
      </c>
      <c r="BN195" s="99">
        <f>IF(Model!BN125="",0,IF(ABS(Model!BN125-Scratch!BN125)&lt;1,1,0))</f>
        <v>1</v>
      </c>
      <c r="BO195" s="99">
        <f>IF(Model!BO125="",0,IF(ABS(Model!BO125-Scratch!BO125)&lt;1,1,0))</f>
        <v>1</v>
      </c>
      <c r="BP195" s="99">
        <f>IF(Model!BP125="",0,IF(ABS(Model!BP125-Scratch!BP125)&lt;1,1,0))</f>
        <v>1</v>
      </c>
      <c r="BQ195" s="99">
        <f>IF(Model!BQ125="",0,IF(ABS(Model!BQ125-Scratch!BQ125)&lt;1,1,0))</f>
        <v>1</v>
      </c>
      <c r="BR195" s="99">
        <f>IF(Model!BR125="",0,IF(ABS(Model!BR125-Scratch!BR125)&lt;1,1,0))</f>
        <v>1</v>
      </c>
      <c r="BS195" s="99">
        <f>IF(Model!BS125="",0,IF(ABS(Model!BS125-Scratch!BS125)&lt;1,1,0))</f>
        <v>1</v>
      </c>
      <c r="BT195" s="99">
        <f>IF(Model!BT125="",0,IF(ABS(Model!BT125-Scratch!BT125)&lt;1,1,0))</f>
        <v>1</v>
      </c>
      <c r="BU195" s="99">
        <f>IF(Model!BU125="",0,IF(ABS(Model!BU125-Scratch!BU125)&lt;1,1,0))</f>
        <v>1</v>
      </c>
      <c r="BV195" s="99">
        <f>IF(Model!BV125="",0,IF(ABS(Model!BV125-Scratch!BV125)&lt;1,1,0))</f>
        <v>1</v>
      </c>
      <c r="BW195" s="99">
        <f>IF(Model!BW125="",0,IF(ABS(Model!BW125-Scratch!BW125)&lt;1,1,0))</f>
        <v>1</v>
      </c>
      <c r="BX195" s="99">
        <f>IF(Model!BX125="",0,IF(ABS(Model!BX125-Scratch!BX125)&lt;1,1,0))</f>
        <v>1</v>
      </c>
      <c r="BY195" s="99">
        <f>IF(Model!BY125="",0,IF(ABS(Model!BY125-Scratch!BY125)&lt;1,1,0))</f>
        <v>1</v>
      </c>
      <c r="BZ195" s="99">
        <f>IF(Model!BZ125="",0,IF(ABS(Model!BZ125-Scratch!BZ125)&lt;1,1,0))</f>
        <v>1</v>
      </c>
      <c r="CA195" s="99">
        <f>IF(Model!CA125="",0,IF(ABS(Model!CA125-Scratch!CA125)&lt;1,1,0))</f>
        <v>1</v>
      </c>
      <c r="CB195" s="99">
        <f>IF(Model!CB125="",0,IF(ABS(Model!CB125-Scratch!CB125)&lt;1,1,0))</f>
        <v>1</v>
      </c>
      <c r="CC195" s="99">
        <f>IF(Model!CC125="",0,IF(ABS(Model!CC125-Scratch!CC125)&lt;1,1,0))</f>
        <v>1</v>
      </c>
      <c r="CD195" s="99">
        <f>IF(Model!CD125="",0,IF(ABS(Model!CD125-Scratch!CD125)&lt;1,1,0))</f>
        <v>1</v>
      </c>
      <c r="CE195" s="99">
        <f>IF(Model!CE125="",0,IF(ABS(Model!CE125-Scratch!CE125)&lt;1,1,0))</f>
        <v>1</v>
      </c>
      <c r="CF195" s="99">
        <f>IF(Model!CF125="",0,IF(ABS(Model!CF125-Scratch!CF125)&lt;1,1,0))</f>
        <v>1</v>
      </c>
      <c r="CG195" s="129" t="s">
        <v>591</v>
      </c>
      <c r="CH195" s="129" t="s">
        <v>591</v>
      </c>
      <c r="CI195" s="99">
        <f>IF(Model!CI125="",0,IF(ABS(Model!CI125-Scratch!CI125)&lt;1,1,0))</f>
        <v>1</v>
      </c>
      <c r="CJ195" s="99">
        <f>IF(Model!CJ125="",0,IF(ABS(Model!CJ125-Scratch!CJ125)&lt;1,1,0))</f>
        <v>1</v>
      </c>
      <c r="CK195" s="99">
        <f>IF(Model!CK125="",0,IF(ABS(Model!CK125-Scratch!CK125)&lt;1,1,0))</f>
        <v>1</v>
      </c>
      <c r="CL195" s="99">
        <f>IF(Model!CL125="",0,IF(ABS(Model!CL125-Scratch!CL125)&lt;1,1,0))</f>
        <v>1</v>
      </c>
      <c r="CM195" s="99">
        <f>IF(Model!CM125="",0,IF(ABS(Model!CM125-Scratch!CM125)&lt;1,1,0))</f>
        <v>1</v>
      </c>
      <c r="CN195" s="99">
        <f>IF(Model!CN125="",0,IF(ABS(Model!CN125-Scratch!CN125)&lt;1,1,0))</f>
        <v>1</v>
      </c>
      <c r="CO195" s="99">
        <f>IF(Model!CO125="",0,IF(ABS(Model!CO125-Scratch!CO125)&lt;1,1,0))</f>
        <v>1</v>
      </c>
      <c r="CP195" s="99">
        <f>IF(Model!CP125="",0,IF(ABS(Model!CP125-Scratch!CP125)&lt;1,1,0))</f>
        <v>1</v>
      </c>
      <c r="CQ195" s="99">
        <f>IF(Model!CQ125="",0,IF(ABS(Model!CQ125-Scratch!CQ125)&lt;1,1,0))</f>
        <v>1</v>
      </c>
      <c r="CR195" s="99">
        <f>IF(Model!CR125="",0,IF(ABS(Model!CR125-Scratch!CR125)&lt;1,1,0))</f>
        <v>1</v>
      </c>
      <c r="CS195" s="99">
        <f>IF(Model!CS125="",0,IF(ABS(Model!CS125-Scratch!CS125)&lt;1,1,0))</f>
        <v>1</v>
      </c>
      <c r="CT195" s="99">
        <f>IF(Model!CT125="",0,IF(ABS(Model!CT125-Scratch!CT125)&lt;1,1,0))</f>
        <v>1</v>
      </c>
      <c r="CU195" s="99">
        <f>IF(Model!CU125="",0,IF(ABS(Model!CU125-Scratch!CU125)&lt;1,1,0))</f>
        <v>1</v>
      </c>
      <c r="CV195" s="99">
        <f>IF(Model!CV125="",0,IF(ABS(Model!CV125-Scratch!CV125)&lt;1,1,0))</f>
        <v>1</v>
      </c>
      <c r="CW195" s="99">
        <f>IF(Model!CW125="",0,IF(ABS(Model!CW125-Scratch!CW125)&lt;1,1,0))</f>
        <v>1</v>
      </c>
      <c r="CX195" s="99">
        <f>IF(Model!CX125="",0,IF(ABS(Model!CX125-Scratch!CX125)&lt;1,1,0))</f>
        <v>1</v>
      </c>
      <c r="CY195" s="99">
        <f>IF(Model!CY125="",0,IF(ABS(Model!CY125-Scratch!CY125)&lt;1,1,0))</f>
        <v>1</v>
      </c>
      <c r="CZ195" s="99">
        <f>IF(Model!CZ125="",0,IF(ABS(Model!CZ125-Scratch!CZ125)&lt;1,1,0))</f>
        <v>1</v>
      </c>
      <c r="DA195" s="99">
        <f>IF(Model!DA125="",0,IF(ABS(Model!DA125-Scratch!DA125)&lt;1,1,0))</f>
        <v>1</v>
      </c>
      <c r="DB195" s="99">
        <f>IF(Model!DB125="",0,IF(ABS(Model!DB125-Scratch!DB125)&lt;1,1,0))</f>
        <v>1</v>
      </c>
      <c r="DC195" s="99">
        <f>IF(Model!DC125="",0,IF(ABS(Model!DC125-Scratch!DC125)&lt;1,1,0))</f>
        <v>1</v>
      </c>
      <c r="DD195" s="99">
        <f>IF(Model!DD125="",0,IF(ABS(Model!DD125-Scratch!DD125)&lt;1,1,0))</f>
        <v>1</v>
      </c>
      <c r="DE195" s="99">
        <f>IF(Model!DE125="",0,IF(ABS(Model!DE125-Scratch!DE125)&lt;1,1,0))</f>
        <v>1</v>
      </c>
      <c r="DF195" s="99">
        <f>IF(Model!DF125="",0,IF(ABS(Model!DF125-Scratch!DF125)&lt;1,1,0))</f>
        <v>1</v>
      </c>
      <c r="DG195" s="99">
        <f>IF(Model!DG125="",0,IF(ABS(Model!DG125-Scratch!DG125)&lt;1,1,0))</f>
        <v>1</v>
      </c>
      <c r="DH195" s="129" t="s">
        <v>591</v>
      </c>
      <c r="DI195" s="129" t="s">
        <v>591</v>
      </c>
      <c r="DJ195" s="99">
        <f>IF(Model!DJ125="",0,IF(ABS(Model!DJ125-Scratch!DJ125)&lt;1,1,0))</f>
        <v>1</v>
      </c>
      <c r="DK195" s="99">
        <f>IF(Model!DK125="",0,IF(ABS(Model!DK125-Scratch!DK125)&lt;1,1,0))</f>
        <v>1</v>
      </c>
      <c r="DL195" s="99">
        <f>IF(Model!DL125="",0,IF(ABS(Model!DL125-Scratch!DL125)&lt;1,1,0))</f>
        <v>1</v>
      </c>
      <c r="DM195" s="99">
        <f>IF(Model!DM125="",0,IF(ABS(Model!DM125-Scratch!DM125)&lt;1,1,0))</f>
        <v>1</v>
      </c>
      <c r="DN195" s="99">
        <f>IF(Model!DN125="",0,IF(ABS(Model!DN125-Scratch!DN125)&lt;1,1,0))</f>
        <v>1</v>
      </c>
      <c r="DO195" s="99">
        <f>IF(Model!DO125="",0,IF(ABS(Model!DO125-Scratch!DO125)&lt;1,1,0))</f>
        <v>1</v>
      </c>
      <c r="DP195" s="99">
        <f>IF(Model!DP125="",0,IF(ABS(Model!DP125-Scratch!DP125)&lt;1,1,0))</f>
        <v>1</v>
      </c>
      <c r="DQ195" s="99">
        <f>IF(Model!DQ125="",0,IF(ABS(Model!DQ125-Scratch!DQ125)&lt;1,1,0))</f>
        <v>1</v>
      </c>
      <c r="DR195" s="99">
        <f>IF(Model!DR125="",0,IF(ABS(Model!DR125-Scratch!DR125)&lt;1,1,0))</f>
        <v>1</v>
      </c>
      <c r="DS195" s="99">
        <f>IF(Model!DS125="",0,IF(ABS(Model!DS125-Scratch!DS125)&lt;1,1,0))</f>
        <v>1</v>
      </c>
      <c r="DT195" s="99">
        <f>IF(Model!DT125="",0,IF(ABS(Model!DT125-Scratch!DT125)&lt;1,1,0))</f>
        <v>1</v>
      </c>
      <c r="DU195" s="99">
        <f>IF(Model!DU125="",0,IF(ABS(Model!DU125-Scratch!DU125)&lt;1,1,0))</f>
        <v>1</v>
      </c>
      <c r="DV195" s="99">
        <f>IF(Model!DV125="",0,IF(ABS(Model!DV125-Scratch!DV125)&lt;1,1,0))</f>
        <v>1</v>
      </c>
      <c r="DW195" s="99">
        <f>IF(Model!DW125="",0,IF(ABS(Model!DW125-Scratch!DW125)&lt;1,1,0))</f>
        <v>1</v>
      </c>
      <c r="DX195" s="99">
        <f>IF(Model!DX125="",0,IF(ABS(Model!DX125-Scratch!DX125)&lt;1,1,0))</f>
        <v>1</v>
      </c>
      <c r="DY195" s="99">
        <f>IF(Model!DY125="",0,IF(ABS(Model!DY125-Scratch!DY125)&lt;1,1,0))</f>
        <v>1</v>
      </c>
      <c r="DZ195" s="99">
        <f>IF(Model!DZ125="",0,IF(ABS(Model!DZ125-Scratch!DZ125)&lt;1,1,0))</f>
        <v>1</v>
      </c>
      <c r="EA195" s="99">
        <f>IF(Model!EA125="",0,IF(ABS(Model!EA125-Scratch!EA125)&lt;1,1,0))</f>
        <v>1</v>
      </c>
      <c r="EB195" s="99">
        <f>IF(Model!EB125="",0,IF(ABS(Model!EB125-Scratch!EB125)&lt;1,1,0))</f>
        <v>1</v>
      </c>
      <c r="EC195" s="99">
        <f>IF(Model!EC125="",0,IF(ABS(Model!EC125-Scratch!EC125)&lt;1,1,0))</f>
        <v>1</v>
      </c>
      <c r="ED195" s="99">
        <f>IF(Model!ED125="",0,IF(ABS(Model!ED125-Scratch!ED125)&lt;1,1,0))</f>
        <v>1</v>
      </c>
      <c r="EE195" s="99">
        <f>IF(Model!EE125="",0,IF(ABS(Model!EE125-Scratch!EE125)&lt;1,1,0))</f>
        <v>1</v>
      </c>
      <c r="EF195" s="99">
        <f>IF(Model!EF125="",0,IF(ABS(Model!EF125-Scratch!EF125)&lt;1,1,0))</f>
        <v>1</v>
      </c>
      <c r="EG195" s="99">
        <f>IF(Model!EG125="",0,IF(ABS(Model!EG125-Scratch!EG125)&lt;1,1,0))</f>
        <v>1</v>
      </c>
      <c r="EH195" s="99">
        <f>IF(Model!EH125="",0,IF(ABS(Model!EH125-Scratch!EH125)&lt;1,1,0))</f>
        <v>1</v>
      </c>
      <c r="EI195" s="129" t="s">
        <v>591</v>
      </c>
      <c r="EJ195" s="129" t="s">
        <v>591</v>
      </c>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c r="FH195" s="99"/>
      <c r="FI195" s="99"/>
    </row>
    <row r="196" spans="2:165">
      <c r="B196" s="99">
        <f>IF(Model!B126="",0,IF(ABS(Model!B126-Scratch!B126)&lt;1,1,0))</f>
        <v>1</v>
      </c>
      <c r="C196" s="99">
        <f ca="1">IF(Model!C126="",0,IF(ABS(Model!C126-Scratch!C126)&lt;1,1,0))</f>
        <v>1</v>
      </c>
      <c r="D196" s="129" t="s">
        <v>591</v>
      </c>
      <c r="E196" s="99">
        <f>IF(Model!E126="",0,IF(ABS(Model!E126-Scratch!E126)&lt;1,1,0))</f>
        <v>1</v>
      </c>
      <c r="F196" s="99">
        <f>IF(Model!F126="",0,IF(ABS(Model!F126-Scratch!F126)&lt;1,1,0))</f>
        <v>1</v>
      </c>
      <c r="G196" s="99">
        <f>IF(Model!G126="",0,IF(ABS(Model!G126-Scratch!G126)&lt;1,1,0))</f>
        <v>1</v>
      </c>
      <c r="H196" s="99">
        <f>IF(Model!H126="",0,IF(ABS(Model!H126-Scratch!H126)&lt;1,1,0))</f>
        <v>1</v>
      </c>
      <c r="I196" s="99">
        <f>IF(Model!I126=Scratch!I126,1,0)</f>
        <v>1</v>
      </c>
      <c r="J196" s="129" t="s">
        <v>591</v>
      </c>
      <c r="K196" s="99">
        <f>IF(Model!K126="",0,IF(ABS(Model!K126-Scratch!K126)&lt;1,1,0))</f>
        <v>1</v>
      </c>
      <c r="L196" s="99">
        <f>IF(Model!L126=Scratch!L126,1,0)</f>
        <v>1</v>
      </c>
      <c r="M196" s="99">
        <f>IFERROR(IF(Model!M126=Scratch!M126,1,0),0)</f>
        <v>1</v>
      </c>
      <c r="N196" s="99">
        <f>IFERROR(IF(Model!N126=Scratch!N126,1,0),0)</f>
        <v>1</v>
      </c>
      <c r="O196" s="99">
        <f>IFERROR(IF(Model!O126=Scratch!O126,1,0),0)</f>
        <v>1</v>
      </c>
      <c r="P196" s="99">
        <f>IFERROR(IF(Model!P126=Scratch!P126,1,0),0)</f>
        <v>1</v>
      </c>
      <c r="Q196" s="129" t="s">
        <v>591</v>
      </c>
      <c r="R196" s="99">
        <f>IF(Model!R126="",0,IF(ABS(Model!R126-Scratch!R126)&lt;1,1,0))</f>
        <v>1</v>
      </c>
      <c r="S196" s="99">
        <f>IF(Model!S126="",0,IF(ABS(Model!S126-Scratch!S126)&lt;1,1,0))</f>
        <v>1</v>
      </c>
      <c r="T196" s="99">
        <f>IF(Model!T126="",0,IF(ABS(Model!T126-Scratch!T126)&lt;1,1,0))</f>
        <v>1</v>
      </c>
      <c r="U196" s="99">
        <f>IF(Model!U126="",0,IF(ABS(Model!U126-Scratch!U126)&lt;1,1,0))</f>
        <v>1</v>
      </c>
      <c r="V196" s="99">
        <f>IF(Model!V126="",0,IF(ABS(Model!V126-Scratch!V126)&lt;1,1,0))</f>
        <v>1</v>
      </c>
      <c r="W196" s="129" t="s">
        <v>591</v>
      </c>
      <c r="X196" s="99">
        <f>IF(Model!X126="",0,IF(ABS(Model!X126-Scratch!X126)&lt;1,1,0))</f>
        <v>1</v>
      </c>
      <c r="Y196" s="99">
        <f>IF(Model!Y126="",0,IF(ABS(Model!Y126-Scratch!Y126)&lt;1,1,0))</f>
        <v>1</v>
      </c>
      <c r="Z196" s="99">
        <f>IF(Model!Z126="",0,IF(ABS(Model!Z126-Scratch!Z126)&lt;1,1,0))</f>
        <v>1</v>
      </c>
      <c r="AA196" s="99">
        <f>IF(Model!AA126="",0,IF(ABS(Model!AA126-Scratch!AA126)&lt;1,1,0))</f>
        <v>1</v>
      </c>
      <c r="AB196" s="99">
        <f>IF(Model!AB126="",0,IF(ABS(Model!AB126-Scratch!AB126)&lt;1,1,0))</f>
        <v>1</v>
      </c>
      <c r="AC196" s="129" t="s">
        <v>591</v>
      </c>
      <c r="AD196" s="129" t="s">
        <v>591</v>
      </c>
      <c r="AE196" s="99">
        <f>IF(Model!AE126="",0,IF(ABS(Model!AE126-Scratch!AE126)&lt;1,1,0))</f>
        <v>1</v>
      </c>
      <c r="AF196" s="99">
        <f>IF(Model!AF126="",0,IF(ABS(Model!AF126-Scratch!AF126)&lt;1,1,0))</f>
        <v>1</v>
      </c>
      <c r="AG196" s="99">
        <f>IF(Model!AG126="",0,IF(ABS(Model!AG126-Scratch!AG126)&lt;1,1,0))</f>
        <v>1</v>
      </c>
      <c r="AH196" s="99">
        <f>IF(Model!AH126="",0,IF(ABS(Model!AH126-Scratch!AH126)&lt;1,1,0))</f>
        <v>1</v>
      </c>
      <c r="AI196" s="99">
        <f>IF(Model!AI126="",0,IF(ABS(Model!AI126-Scratch!AI126)&lt;1,1,0))</f>
        <v>1</v>
      </c>
      <c r="AJ196" s="99">
        <f>IF(Model!AJ126="",0,IF(ABS(Model!AJ126-Scratch!AJ126)&lt;1,1,0))</f>
        <v>1</v>
      </c>
      <c r="AK196" s="99">
        <f>IF(Model!AK126="",0,IF(ABS(Model!AK126-Scratch!AK126)&lt;1,1,0))</f>
        <v>1</v>
      </c>
      <c r="AL196" s="99">
        <f>IF(Model!AL126="",0,IF(ABS(Model!AL126-Scratch!AL126)&lt;1,1,0))</f>
        <v>1</v>
      </c>
      <c r="AM196" s="99">
        <f>IF(Model!AM126="",0,IF(ABS(Model!AM126-Scratch!AM126)&lt;1,1,0))</f>
        <v>1</v>
      </c>
      <c r="AN196" s="99">
        <f>IF(Model!AN126="",0,IF(ABS(Model!AN126-Scratch!AN126)&lt;1,1,0))</f>
        <v>1</v>
      </c>
      <c r="AO196" s="99">
        <f>IF(Model!AO126="",0,IF(ABS(Model!AO126-Scratch!AO126)&lt;1,1,0))</f>
        <v>1</v>
      </c>
      <c r="AP196" s="99">
        <f>IF(Model!AP126="",0,IF(ABS(Model!AP126-Scratch!AP126)&lt;1,1,0))</f>
        <v>1</v>
      </c>
      <c r="AQ196" s="99">
        <f>IF(Model!AQ126="",0,IF(ABS(Model!AQ126-Scratch!AQ126)&lt;1,1,0))</f>
        <v>1</v>
      </c>
      <c r="AR196" s="99">
        <f>IF(Model!AR126="",0,IF(ABS(Model!AR126-Scratch!AR126)&lt;1,1,0))</f>
        <v>1</v>
      </c>
      <c r="AS196" s="99">
        <f>IF(Model!AS126="",0,IF(ABS(Model!AS126-Scratch!AS126)&lt;1,1,0))</f>
        <v>1</v>
      </c>
      <c r="AT196" s="99">
        <f>IF(Model!AT126="",0,IF(ABS(Model!AT126-Scratch!AT126)&lt;1,1,0))</f>
        <v>1</v>
      </c>
      <c r="AU196" s="99">
        <f>IF(Model!AU126="",0,IF(ABS(Model!AU126-Scratch!AU126)&lt;1,1,0))</f>
        <v>1</v>
      </c>
      <c r="AV196" s="99">
        <f>IF(Model!AV126="",0,IF(ABS(Model!AV126-Scratch!AV126)&lt;1,1,0))</f>
        <v>1</v>
      </c>
      <c r="AW196" s="99">
        <f>IF(Model!AW126="",0,IF(ABS(Model!AW126-Scratch!AW126)&lt;1,1,0))</f>
        <v>1</v>
      </c>
      <c r="AX196" s="99">
        <f>IF(Model!AX126="",0,IF(ABS(Model!AX126-Scratch!AX126)&lt;1,1,0))</f>
        <v>1</v>
      </c>
      <c r="AY196" s="99">
        <f>IF(Model!AY126="",0,IF(ABS(Model!AY126-Scratch!AY126)&lt;1,1,0))</f>
        <v>1</v>
      </c>
      <c r="AZ196" s="99">
        <f>IF(Model!AZ126="",0,IF(ABS(Model!AZ126-Scratch!AZ126)&lt;1,1,0))</f>
        <v>1</v>
      </c>
      <c r="BA196" s="99">
        <f>IF(Model!BA126="",0,IF(ABS(Model!BA126-Scratch!BA126)&lt;1,1,0))</f>
        <v>1</v>
      </c>
      <c r="BB196" s="99">
        <f>IF(Model!BB126="",0,IF(ABS(Model!BB126-Scratch!BB126)&lt;1,1,0))</f>
        <v>1</v>
      </c>
      <c r="BC196" s="99">
        <f>IF(Model!BC126="",0,IF(ABS(Model!BC126-Scratch!BC126)&lt;1,1,0))</f>
        <v>1</v>
      </c>
      <c r="BD196" s="99">
        <f>IF(Model!BD126="",0,IF(ABS(Model!BD126-Scratch!BD126)&lt;1,1,0))</f>
        <v>0</v>
      </c>
      <c r="BE196" s="99">
        <f>IF(Model!BE126="",0,IF(ABS(Model!BE126-Scratch!BE126)&lt;1,1,0))</f>
        <v>1</v>
      </c>
      <c r="BF196" s="129" t="s">
        <v>591</v>
      </c>
      <c r="BG196" s="129" t="s">
        <v>591</v>
      </c>
      <c r="BH196" s="99">
        <f>IF(Model!BH126="",0,IF(ABS(Model!BH126-Scratch!BH126)&lt;1,1,0))</f>
        <v>1</v>
      </c>
      <c r="BI196" s="99">
        <f>IF(Model!BI126="",0,IF(ABS(Model!BI126-Scratch!BI126)&lt;1,1,0))</f>
        <v>1</v>
      </c>
      <c r="BJ196" s="99">
        <f>IF(Model!BJ126="",0,IF(ABS(Model!BJ126-Scratch!BJ126)&lt;1,1,0))</f>
        <v>1</v>
      </c>
      <c r="BK196" s="99">
        <f>IF(Model!BK126="",0,IF(ABS(Model!BK126-Scratch!BK126)&lt;1,1,0))</f>
        <v>1</v>
      </c>
      <c r="BL196" s="99">
        <f>IF(Model!BL126="",0,IF(ABS(Model!BL126-Scratch!BL126)&lt;1,1,0))</f>
        <v>1</v>
      </c>
      <c r="BM196" s="99">
        <f>IF(Model!BM126="",0,IF(ABS(Model!BM126-Scratch!BM126)&lt;1,1,0))</f>
        <v>1</v>
      </c>
      <c r="BN196" s="99">
        <f>IF(Model!BN126="",0,IF(ABS(Model!BN126-Scratch!BN126)&lt;1,1,0))</f>
        <v>1</v>
      </c>
      <c r="BO196" s="99">
        <f>IF(Model!BO126="",0,IF(ABS(Model!BO126-Scratch!BO126)&lt;1,1,0))</f>
        <v>1</v>
      </c>
      <c r="BP196" s="99">
        <f>IF(Model!BP126="",0,IF(ABS(Model!BP126-Scratch!BP126)&lt;1,1,0))</f>
        <v>1</v>
      </c>
      <c r="BQ196" s="99">
        <f>IF(Model!BQ126="",0,IF(ABS(Model!BQ126-Scratch!BQ126)&lt;1,1,0))</f>
        <v>1</v>
      </c>
      <c r="BR196" s="99">
        <f>IF(Model!BR126="",0,IF(ABS(Model!BR126-Scratch!BR126)&lt;1,1,0))</f>
        <v>1</v>
      </c>
      <c r="BS196" s="99">
        <f>IF(Model!BS126="",0,IF(ABS(Model!BS126-Scratch!BS126)&lt;1,1,0))</f>
        <v>1</v>
      </c>
      <c r="BT196" s="99">
        <f>IF(Model!BT126="",0,IF(ABS(Model!BT126-Scratch!BT126)&lt;1,1,0))</f>
        <v>1</v>
      </c>
      <c r="BU196" s="99">
        <f>IF(Model!BU126="",0,IF(ABS(Model!BU126-Scratch!BU126)&lt;1,1,0))</f>
        <v>1</v>
      </c>
      <c r="BV196" s="99">
        <f>IF(Model!BV126="",0,IF(ABS(Model!BV126-Scratch!BV126)&lt;1,1,0))</f>
        <v>1</v>
      </c>
      <c r="BW196" s="99">
        <f>IF(Model!BW126="",0,IF(ABS(Model!BW126-Scratch!BW126)&lt;1,1,0))</f>
        <v>1</v>
      </c>
      <c r="BX196" s="99">
        <f>IF(Model!BX126="",0,IF(ABS(Model!BX126-Scratch!BX126)&lt;1,1,0))</f>
        <v>1</v>
      </c>
      <c r="BY196" s="99">
        <f>IF(Model!BY126="",0,IF(ABS(Model!BY126-Scratch!BY126)&lt;1,1,0))</f>
        <v>1</v>
      </c>
      <c r="BZ196" s="99">
        <f>IF(Model!BZ126="",0,IF(ABS(Model!BZ126-Scratch!BZ126)&lt;1,1,0))</f>
        <v>1</v>
      </c>
      <c r="CA196" s="99">
        <f>IF(Model!CA126="",0,IF(ABS(Model!CA126-Scratch!CA126)&lt;1,1,0))</f>
        <v>1</v>
      </c>
      <c r="CB196" s="99">
        <f>IF(Model!CB126="",0,IF(ABS(Model!CB126-Scratch!CB126)&lt;1,1,0))</f>
        <v>1</v>
      </c>
      <c r="CC196" s="99">
        <f>IF(Model!CC126="",0,IF(ABS(Model!CC126-Scratch!CC126)&lt;1,1,0))</f>
        <v>1</v>
      </c>
      <c r="CD196" s="99">
        <f>IF(Model!CD126="",0,IF(ABS(Model!CD126-Scratch!CD126)&lt;1,1,0))</f>
        <v>1</v>
      </c>
      <c r="CE196" s="99">
        <f>IF(Model!CE126="",0,IF(ABS(Model!CE126-Scratch!CE126)&lt;1,1,0))</f>
        <v>1</v>
      </c>
      <c r="CF196" s="99">
        <f>IF(Model!CF126="",0,IF(ABS(Model!CF126-Scratch!CF126)&lt;1,1,0))</f>
        <v>1</v>
      </c>
      <c r="CG196" s="129" t="s">
        <v>591</v>
      </c>
      <c r="CH196" s="129" t="s">
        <v>591</v>
      </c>
      <c r="CI196" s="99">
        <f>IF(Model!CI126="",0,IF(ABS(Model!CI126-Scratch!CI126)&lt;1,1,0))</f>
        <v>1</v>
      </c>
      <c r="CJ196" s="99">
        <f>IF(Model!CJ126="",0,IF(ABS(Model!CJ126-Scratch!CJ126)&lt;1,1,0))</f>
        <v>1</v>
      </c>
      <c r="CK196" s="99">
        <f>IF(Model!CK126="",0,IF(ABS(Model!CK126-Scratch!CK126)&lt;1,1,0))</f>
        <v>1</v>
      </c>
      <c r="CL196" s="99">
        <f>IF(Model!CL126="",0,IF(ABS(Model!CL126-Scratch!CL126)&lt;1,1,0))</f>
        <v>1</v>
      </c>
      <c r="CM196" s="99">
        <f>IF(Model!CM126="",0,IF(ABS(Model!CM126-Scratch!CM126)&lt;1,1,0))</f>
        <v>1</v>
      </c>
      <c r="CN196" s="99">
        <f>IF(Model!CN126="",0,IF(ABS(Model!CN126-Scratch!CN126)&lt;1,1,0))</f>
        <v>1</v>
      </c>
      <c r="CO196" s="99">
        <f>IF(Model!CO126="",0,IF(ABS(Model!CO126-Scratch!CO126)&lt;1,1,0))</f>
        <v>1</v>
      </c>
      <c r="CP196" s="99">
        <f>IF(Model!CP126="",0,IF(ABS(Model!CP126-Scratch!CP126)&lt;1,1,0))</f>
        <v>1</v>
      </c>
      <c r="CQ196" s="99">
        <f>IF(Model!CQ126="",0,IF(ABS(Model!CQ126-Scratch!CQ126)&lt;1,1,0))</f>
        <v>1</v>
      </c>
      <c r="CR196" s="99">
        <f>IF(Model!CR126="",0,IF(ABS(Model!CR126-Scratch!CR126)&lt;1,1,0))</f>
        <v>1</v>
      </c>
      <c r="CS196" s="99">
        <f>IF(Model!CS126="",0,IF(ABS(Model!CS126-Scratch!CS126)&lt;1,1,0))</f>
        <v>1</v>
      </c>
      <c r="CT196" s="99">
        <f>IF(Model!CT126="",0,IF(ABS(Model!CT126-Scratch!CT126)&lt;1,1,0))</f>
        <v>1</v>
      </c>
      <c r="CU196" s="99">
        <f>IF(Model!CU126="",0,IF(ABS(Model!CU126-Scratch!CU126)&lt;1,1,0))</f>
        <v>1</v>
      </c>
      <c r="CV196" s="99">
        <f>IF(Model!CV126="",0,IF(ABS(Model!CV126-Scratch!CV126)&lt;1,1,0))</f>
        <v>1</v>
      </c>
      <c r="CW196" s="99">
        <f>IF(Model!CW126="",0,IF(ABS(Model!CW126-Scratch!CW126)&lt;1,1,0))</f>
        <v>1</v>
      </c>
      <c r="CX196" s="99">
        <f>IF(Model!CX126="",0,IF(ABS(Model!CX126-Scratch!CX126)&lt;1,1,0))</f>
        <v>1</v>
      </c>
      <c r="CY196" s="99">
        <f>IF(Model!CY126="",0,IF(ABS(Model!CY126-Scratch!CY126)&lt;1,1,0))</f>
        <v>1</v>
      </c>
      <c r="CZ196" s="99">
        <f>IF(Model!CZ126="",0,IF(ABS(Model!CZ126-Scratch!CZ126)&lt;1,1,0))</f>
        <v>1</v>
      </c>
      <c r="DA196" s="99">
        <f>IF(Model!DA126="",0,IF(ABS(Model!DA126-Scratch!DA126)&lt;1,1,0))</f>
        <v>1</v>
      </c>
      <c r="DB196" s="99">
        <f>IF(Model!DB126="",0,IF(ABS(Model!DB126-Scratch!DB126)&lt;1,1,0))</f>
        <v>1</v>
      </c>
      <c r="DC196" s="99">
        <f>IF(Model!DC126="",0,IF(ABS(Model!DC126-Scratch!DC126)&lt;1,1,0))</f>
        <v>1</v>
      </c>
      <c r="DD196" s="99">
        <f>IF(Model!DD126="",0,IF(ABS(Model!DD126-Scratch!DD126)&lt;1,1,0))</f>
        <v>1</v>
      </c>
      <c r="DE196" s="99">
        <f>IF(Model!DE126="",0,IF(ABS(Model!DE126-Scratch!DE126)&lt;1,1,0))</f>
        <v>1</v>
      </c>
      <c r="DF196" s="99">
        <f>IF(Model!DF126="",0,IF(ABS(Model!DF126-Scratch!DF126)&lt;1,1,0))</f>
        <v>1</v>
      </c>
      <c r="DG196" s="99">
        <f>IF(Model!DG126="",0,IF(ABS(Model!DG126-Scratch!DG126)&lt;1,1,0))</f>
        <v>1</v>
      </c>
      <c r="DH196" s="129" t="s">
        <v>591</v>
      </c>
      <c r="DI196" s="129" t="s">
        <v>591</v>
      </c>
      <c r="DJ196" s="99">
        <f>IF(Model!DJ126="",0,IF(ABS(Model!DJ126-Scratch!DJ126)&lt;1,1,0))</f>
        <v>1</v>
      </c>
      <c r="DK196" s="99">
        <f>IF(Model!DK126="",0,IF(ABS(Model!DK126-Scratch!DK126)&lt;1,1,0))</f>
        <v>1</v>
      </c>
      <c r="DL196" s="99">
        <f>IF(Model!DL126="",0,IF(ABS(Model!DL126-Scratch!DL126)&lt;1,1,0))</f>
        <v>1</v>
      </c>
      <c r="DM196" s="99">
        <f>IF(Model!DM126="",0,IF(ABS(Model!DM126-Scratch!DM126)&lt;1,1,0))</f>
        <v>1</v>
      </c>
      <c r="DN196" s="99">
        <f>IF(Model!DN126="",0,IF(ABS(Model!DN126-Scratch!DN126)&lt;1,1,0))</f>
        <v>1</v>
      </c>
      <c r="DO196" s="99">
        <f>IF(Model!DO126="",0,IF(ABS(Model!DO126-Scratch!DO126)&lt;1,1,0))</f>
        <v>1</v>
      </c>
      <c r="DP196" s="99">
        <f>IF(Model!DP126="",0,IF(ABS(Model!DP126-Scratch!DP126)&lt;1,1,0))</f>
        <v>1</v>
      </c>
      <c r="DQ196" s="99">
        <f>IF(Model!DQ126="",0,IF(ABS(Model!DQ126-Scratch!DQ126)&lt;1,1,0))</f>
        <v>1</v>
      </c>
      <c r="DR196" s="99">
        <f>IF(Model!DR126="",0,IF(ABS(Model!DR126-Scratch!DR126)&lt;1,1,0))</f>
        <v>1</v>
      </c>
      <c r="DS196" s="99">
        <f>IF(Model!DS126="",0,IF(ABS(Model!DS126-Scratch!DS126)&lt;1,1,0))</f>
        <v>1</v>
      </c>
      <c r="DT196" s="99">
        <f>IF(Model!DT126="",0,IF(ABS(Model!DT126-Scratch!DT126)&lt;1,1,0))</f>
        <v>1</v>
      </c>
      <c r="DU196" s="99">
        <f>IF(Model!DU126="",0,IF(ABS(Model!DU126-Scratch!DU126)&lt;1,1,0))</f>
        <v>1</v>
      </c>
      <c r="DV196" s="99">
        <f>IF(Model!DV126="",0,IF(ABS(Model!DV126-Scratch!DV126)&lt;1,1,0))</f>
        <v>1</v>
      </c>
      <c r="DW196" s="99">
        <f>IF(Model!DW126="",0,IF(ABS(Model!DW126-Scratch!DW126)&lt;1,1,0))</f>
        <v>1</v>
      </c>
      <c r="DX196" s="99">
        <f>IF(Model!DX126="",0,IF(ABS(Model!DX126-Scratch!DX126)&lt;1,1,0))</f>
        <v>1</v>
      </c>
      <c r="DY196" s="99">
        <f>IF(Model!DY126="",0,IF(ABS(Model!DY126-Scratch!DY126)&lt;1,1,0))</f>
        <v>1</v>
      </c>
      <c r="DZ196" s="99">
        <f>IF(Model!DZ126="",0,IF(ABS(Model!DZ126-Scratch!DZ126)&lt;1,1,0))</f>
        <v>1</v>
      </c>
      <c r="EA196" s="99">
        <f>IF(Model!EA126="",0,IF(ABS(Model!EA126-Scratch!EA126)&lt;1,1,0))</f>
        <v>1</v>
      </c>
      <c r="EB196" s="99">
        <f>IF(Model!EB126="",0,IF(ABS(Model!EB126-Scratch!EB126)&lt;1,1,0))</f>
        <v>1</v>
      </c>
      <c r="EC196" s="99">
        <f>IF(Model!EC126="",0,IF(ABS(Model!EC126-Scratch!EC126)&lt;1,1,0))</f>
        <v>1</v>
      </c>
      <c r="ED196" s="99">
        <f>IF(Model!ED126="",0,IF(ABS(Model!ED126-Scratch!ED126)&lt;1,1,0))</f>
        <v>1</v>
      </c>
      <c r="EE196" s="99">
        <f>IF(Model!EE126="",0,IF(ABS(Model!EE126-Scratch!EE126)&lt;1,1,0))</f>
        <v>1</v>
      </c>
      <c r="EF196" s="99">
        <f>IF(Model!EF126="",0,IF(ABS(Model!EF126-Scratch!EF126)&lt;1,1,0))</f>
        <v>1</v>
      </c>
      <c r="EG196" s="99">
        <f>IF(Model!EG126="",0,IF(ABS(Model!EG126-Scratch!EG126)&lt;1,1,0))</f>
        <v>1</v>
      </c>
      <c r="EH196" s="99">
        <f>IF(Model!EH126="",0,IF(ABS(Model!EH126-Scratch!EH126)&lt;1,1,0))</f>
        <v>1</v>
      </c>
      <c r="EI196" s="129" t="s">
        <v>591</v>
      </c>
      <c r="EJ196" s="129" t="s">
        <v>591</v>
      </c>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row>
    <row r="197" spans="2:165">
      <c r="B197" s="99">
        <f>IF(Model!B127="",0,IF(ABS(Model!B127-Scratch!B127)&lt;1,1,0))</f>
        <v>1</v>
      </c>
      <c r="C197" s="99">
        <f ca="1">IF(Model!C127="",0,IF(ABS(Model!C127-Scratch!C127)&lt;1,1,0))</f>
        <v>1</v>
      </c>
      <c r="D197" s="129" t="s">
        <v>591</v>
      </c>
      <c r="E197" s="99">
        <f>IF(Model!E127="",0,IF(ABS(Model!E127-Scratch!E127)&lt;1,1,0))</f>
        <v>1</v>
      </c>
      <c r="F197" s="99">
        <f>IF(Model!F127="",0,IF(ABS(Model!F127-Scratch!F127)&lt;1,1,0))</f>
        <v>1</v>
      </c>
      <c r="G197" s="99">
        <f>IF(Model!G127="",0,IF(ABS(Model!G127-Scratch!G127)&lt;1,1,0))</f>
        <v>1</v>
      </c>
      <c r="H197" s="99">
        <f>IF(Model!H127="",0,IF(ABS(Model!H127-Scratch!H127)&lt;1,1,0))</f>
        <v>1</v>
      </c>
      <c r="I197" s="99">
        <f>IF(Model!I127=Scratch!I127,1,0)</f>
        <v>1</v>
      </c>
      <c r="J197" s="129" t="s">
        <v>591</v>
      </c>
      <c r="K197" s="99">
        <f>IF(Model!K127="",0,IF(ABS(Model!K127-Scratch!K127)&lt;1,1,0))</f>
        <v>1</v>
      </c>
      <c r="L197" s="99">
        <f>IF(Model!L127=Scratch!L127,1,0)</f>
        <v>1</v>
      </c>
      <c r="M197" s="99">
        <f>IFERROR(IF(Model!M127=Scratch!M127,1,0),0)</f>
        <v>1</v>
      </c>
      <c r="N197" s="99">
        <f>IFERROR(IF(Model!N127=Scratch!N127,1,0),0)</f>
        <v>1</v>
      </c>
      <c r="O197" s="99">
        <f>IFERROR(IF(Model!O127=Scratch!O127,1,0),0)</f>
        <v>1</v>
      </c>
      <c r="P197" s="99">
        <f>IFERROR(IF(Model!P127=Scratch!P127,1,0),0)</f>
        <v>1</v>
      </c>
      <c r="Q197" s="129" t="s">
        <v>591</v>
      </c>
      <c r="R197" s="99">
        <f>IF(Model!R127="",0,IF(ABS(Model!R127-Scratch!R127)&lt;1,1,0))</f>
        <v>1</v>
      </c>
      <c r="S197" s="99">
        <f>IF(Model!S127="",0,IF(ABS(Model!S127-Scratch!S127)&lt;1,1,0))</f>
        <v>1</v>
      </c>
      <c r="T197" s="99">
        <f>IF(Model!T127="",0,IF(ABS(Model!T127-Scratch!T127)&lt;1,1,0))</f>
        <v>1</v>
      </c>
      <c r="U197" s="99">
        <f>IF(Model!U127="",0,IF(ABS(Model!U127-Scratch!U127)&lt;1,1,0))</f>
        <v>1</v>
      </c>
      <c r="V197" s="99">
        <f>IF(Model!V127="",0,IF(ABS(Model!V127-Scratch!V127)&lt;1,1,0))</f>
        <v>1</v>
      </c>
      <c r="W197" s="129" t="s">
        <v>591</v>
      </c>
      <c r="X197" s="99">
        <f>IF(Model!X127="",0,IF(ABS(Model!X127-Scratch!X127)&lt;1,1,0))</f>
        <v>1</v>
      </c>
      <c r="Y197" s="99">
        <f>IF(Model!Y127="",0,IF(ABS(Model!Y127-Scratch!Y127)&lt;1,1,0))</f>
        <v>1</v>
      </c>
      <c r="Z197" s="99">
        <f>IF(Model!Z127="",0,IF(ABS(Model!Z127-Scratch!Z127)&lt;1,1,0))</f>
        <v>1</v>
      </c>
      <c r="AA197" s="99">
        <f>IF(Model!AA127="",0,IF(ABS(Model!AA127-Scratch!AA127)&lt;1,1,0))</f>
        <v>1</v>
      </c>
      <c r="AB197" s="99">
        <f>IF(Model!AB127="",0,IF(ABS(Model!AB127-Scratch!AB127)&lt;1,1,0))</f>
        <v>1</v>
      </c>
      <c r="AC197" s="129" t="s">
        <v>591</v>
      </c>
      <c r="AD197" s="129" t="s">
        <v>591</v>
      </c>
      <c r="AE197" s="99">
        <f>IF(Model!AE127="",0,IF(ABS(Model!AE127-Scratch!AE127)&lt;1,1,0))</f>
        <v>1</v>
      </c>
      <c r="AF197" s="99">
        <f>IF(Model!AF127="",0,IF(ABS(Model!AF127-Scratch!AF127)&lt;1,1,0))</f>
        <v>1</v>
      </c>
      <c r="AG197" s="99">
        <f>IF(Model!AG127="",0,IF(ABS(Model!AG127-Scratch!AG127)&lt;1,1,0))</f>
        <v>1</v>
      </c>
      <c r="AH197" s="99">
        <f>IF(Model!AH127="",0,IF(ABS(Model!AH127-Scratch!AH127)&lt;1,1,0))</f>
        <v>1</v>
      </c>
      <c r="AI197" s="99">
        <f>IF(Model!AI127="",0,IF(ABS(Model!AI127-Scratch!AI127)&lt;1,1,0))</f>
        <v>1</v>
      </c>
      <c r="AJ197" s="99">
        <f>IF(Model!AJ127="",0,IF(ABS(Model!AJ127-Scratch!AJ127)&lt;1,1,0))</f>
        <v>1</v>
      </c>
      <c r="AK197" s="99">
        <f>IF(Model!AK127="",0,IF(ABS(Model!AK127-Scratch!AK127)&lt;1,1,0))</f>
        <v>1</v>
      </c>
      <c r="AL197" s="99">
        <f>IF(Model!AL127="",0,IF(ABS(Model!AL127-Scratch!AL127)&lt;1,1,0))</f>
        <v>1</v>
      </c>
      <c r="AM197" s="99">
        <f>IF(Model!AM127="",0,IF(ABS(Model!AM127-Scratch!AM127)&lt;1,1,0))</f>
        <v>1</v>
      </c>
      <c r="AN197" s="99">
        <f>IF(Model!AN127="",0,IF(ABS(Model!AN127-Scratch!AN127)&lt;1,1,0))</f>
        <v>1</v>
      </c>
      <c r="AO197" s="99">
        <f>IF(Model!AO127="",0,IF(ABS(Model!AO127-Scratch!AO127)&lt;1,1,0))</f>
        <v>1</v>
      </c>
      <c r="AP197" s="99">
        <f>IF(Model!AP127="",0,IF(ABS(Model!AP127-Scratch!AP127)&lt;1,1,0))</f>
        <v>1</v>
      </c>
      <c r="AQ197" s="99">
        <f>IF(Model!AQ127="",0,IF(ABS(Model!AQ127-Scratch!AQ127)&lt;1,1,0))</f>
        <v>1</v>
      </c>
      <c r="AR197" s="99">
        <f>IF(Model!AR127="",0,IF(ABS(Model!AR127-Scratch!AR127)&lt;1,1,0))</f>
        <v>1</v>
      </c>
      <c r="AS197" s="99">
        <f>IF(Model!AS127="",0,IF(ABS(Model!AS127-Scratch!AS127)&lt;1,1,0))</f>
        <v>1</v>
      </c>
      <c r="AT197" s="99">
        <f>IF(Model!AT127="",0,IF(ABS(Model!AT127-Scratch!AT127)&lt;1,1,0))</f>
        <v>1</v>
      </c>
      <c r="AU197" s="99">
        <f>IF(Model!AU127="",0,IF(ABS(Model!AU127-Scratch!AU127)&lt;1,1,0))</f>
        <v>1</v>
      </c>
      <c r="AV197" s="99">
        <f>IF(Model!AV127="",0,IF(ABS(Model!AV127-Scratch!AV127)&lt;1,1,0))</f>
        <v>1</v>
      </c>
      <c r="AW197" s="99">
        <f>IF(Model!AW127="",0,IF(ABS(Model!AW127-Scratch!AW127)&lt;1,1,0))</f>
        <v>1</v>
      </c>
      <c r="AX197" s="99">
        <f>IF(Model!AX127="",0,IF(ABS(Model!AX127-Scratch!AX127)&lt;1,1,0))</f>
        <v>1</v>
      </c>
      <c r="AY197" s="99">
        <f>IF(Model!AY127="",0,IF(ABS(Model!AY127-Scratch!AY127)&lt;1,1,0))</f>
        <v>1</v>
      </c>
      <c r="AZ197" s="99">
        <f>IF(Model!AZ127="",0,IF(ABS(Model!AZ127-Scratch!AZ127)&lt;1,1,0))</f>
        <v>1</v>
      </c>
      <c r="BA197" s="99">
        <f>IF(Model!BA127="",0,IF(ABS(Model!BA127-Scratch!BA127)&lt;1,1,0))</f>
        <v>1</v>
      </c>
      <c r="BB197" s="99">
        <f>IF(Model!BB127="",0,IF(ABS(Model!BB127-Scratch!BB127)&lt;1,1,0))</f>
        <v>1</v>
      </c>
      <c r="BC197" s="99">
        <f>IF(Model!BC127="",0,IF(ABS(Model!BC127-Scratch!BC127)&lt;1,1,0))</f>
        <v>1</v>
      </c>
      <c r="BD197" s="99">
        <f>IF(Model!BD127="",0,IF(ABS(Model!BD127-Scratch!BD127)&lt;1,1,0))</f>
        <v>0</v>
      </c>
      <c r="BE197" s="99">
        <f>IF(Model!BE127="",0,IF(ABS(Model!BE127-Scratch!BE127)&lt;1,1,0))</f>
        <v>1</v>
      </c>
      <c r="BF197" s="129" t="s">
        <v>591</v>
      </c>
      <c r="BG197" s="129" t="s">
        <v>591</v>
      </c>
      <c r="BH197" s="99">
        <f>IF(Model!BH127="",0,IF(ABS(Model!BH127-Scratch!BH127)&lt;1,1,0))</f>
        <v>1</v>
      </c>
      <c r="BI197" s="99">
        <f>IF(Model!BI127="",0,IF(ABS(Model!BI127-Scratch!BI127)&lt;1,1,0))</f>
        <v>1</v>
      </c>
      <c r="BJ197" s="99">
        <f>IF(Model!BJ127="",0,IF(ABS(Model!BJ127-Scratch!BJ127)&lt;1,1,0))</f>
        <v>1</v>
      </c>
      <c r="BK197" s="99">
        <f>IF(Model!BK127="",0,IF(ABS(Model!BK127-Scratch!BK127)&lt;1,1,0))</f>
        <v>1</v>
      </c>
      <c r="BL197" s="99">
        <f>IF(Model!BL127="",0,IF(ABS(Model!BL127-Scratch!BL127)&lt;1,1,0))</f>
        <v>1</v>
      </c>
      <c r="BM197" s="99">
        <f>IF(Model!BM127="",0,IF(ABS(Model!BM127-Scratch!BM127)&lt;1,1,0))</f>
        <v>1</v>
      </c>
      <c r="BN197" s="99">
        <f>IF(Model!BN127="",0,IF(ABS(Model!BN127-Scratch!BN127)&lt;1,1,0))</f>
        <v>1</v>
      </c>
      <c r="BO197" s="99">
        <f>IF(Model!BO127="",0,IF(ABS(Model!BO127-Scratch!BO127)&lt;1,1,0))</f>
        <v>1</v>
      </c>
      <c r="BP197" s="99">
        <f>IF(Model!BP127="",0,IF(ABS(Model!BP127-Scratch!BP127)&lt;1,1,0))</f>
        <v>1</v>
      </c>
      <c r="BQ197" s="99">
        <f>IF(Model!BQ127="",0,IF(ABS(Model!BQ127-Scratch!BQ127)&lt;1,1,0))</f>
        <v>1</v>
      </c>
      <c r="BR197" s="99">
        <f>IF(Model!BR127="",0,IF(ABS(Model!BR127-Scratch!BR127)&lt;1,1,0))</f>
        <v>1</v>
      </c>
      <c r="BS197" s="99">
        <f>IF(Model!BS127="",0,IF(ABS(Model!BS127-Scratch!BS127)&lt;1,1,0))</f>
        <v>1</v>
      </c>
      <c r="BT197" s="99">
        <f>IF(Model!BT127="",0,IF(ABS(Model!BT127-Scratch!BT127)&lt;1,1,0))</f>
        <v>1</v>
      </c>
      <c r="BU197" s="99">
        <f>IF(Model!BU127="",0,IF(ABS(Model!BU127-Scratch!BU127)&lt;1,1,0))</f>
        <v>1</v>
      </c>
      <c r="BV197" s="99">
        <f>IF(Model!BV127="",0,IF(ABS(Model!BV127-Scratch!BV127)&lt;1,1,0))</f>
        <v>1</v>
      </c>
      <c r="BW197" s="99">
        <f>IF(Model!BW127="",0,IF(ABS(Model!BW127-Scratch!BW127)&lt;1,1,0))</f>
        <v>1</v>
      </c>
      <c r="BX197" s="99">
        <f>IF(Model!BX127="",0,IF(ABS(Model!BX127-Scratch!BX127)&lt;1,1,0))</f>
        <v>1</v>
      </c>
      <c r="BY197" s="99">
        <f>IF(Model!BY127="",0,IF(ABS(Model!BY127-Scratch!BY127)&lt;1,1,0))</f>
        <v>1</v>
      </c>
      <c r="BZ197" s="99">
        <f>IF(Model!BZ127="",0,IF(ABS(Model!BZ127-Scratch!BZ127)&lt;1,1,0))</f>
        <v>1</v>
      </c>
      <c r="CA197" s="99">
        <f>IF(Model!CA127="",0,IF(ABS(Model!CA127-Scratch!CA127)&lt;1,1,0))</f>
        <v>1</v>
      </c>
      <c r="CB197" s="99">
        <f>IF(Model!CB127="",0,IF(ABS(Model!CB127-Scratch!CB127)&lt;1,1,0))</f>
        <v>1</v>
      </c>
      <c r="CC197" s="99">
        <f>IF(Model!CC127="",0,IF(ABS(Model!CC127-Scratch!CC127)&lt;1,1,0))</f>
        <v>1</v>
      </c>
      <c r="CD197" s="99">
        <f>IF(Model!CD127="",0,IF(ABS(Model!CD127-Scratch!CD127)&lt;1,1,0))</f>
        <v>1</v>
      </c>
      <c r="CE197" s="99">
        <f>IF(Model!CE127="",0,IF(ABS(Model!CE127-Scratch!CE127)&lt;1,1,0))</f>
        <v>1</v>
      </c>
      <c r="CF197" s="99">
        <f>IF(Model!CF127="",0,IF(ABS(Model!CF127-Scratch!CF127)&lt;1,1,0))</f>
        <v>1</v>
      </c>
      <c r="CG197" s="129" t="s">
        <v>591</v>
      </c>
      <c r="CH197" s="129" t="s">
        <v>591</v>
      </c>
      <c r="CI197" s="99">
        <f>IF(Model!CI127="",0,IF(ABS(Model!CI127-Scratch!CI127)&lt;1,1,0))</f>
        <v>1</v>
      </c>
      <c r="CJ197" s="99">
        <f>IF(Model!CJ127="",0,IF(ABS(Model!CJ127-Scratch!CJ127)&lt;1,1,0))</f>
        <v>1</v>
      </c>
      <c r="CK197" s="99">
        <f>IF(Model!CK127="",0,IF(ABS(Model!CK127-Scratch!CK127)&lt;1,1,0))</f>
        <v>1</v>
      </c>
      <c r="CL197" s="99">
        <f>IF(Model!CL127="",0,IF(ABS(Model!CL127-Scratch!CL127)&lt;1,1,0))</f>
        <v>1</v>
      </c>
      <c r="CM197" s="99">
        <f>IF(Model!CM127="",0,IF(ABS(Model!CM127-Scratch!CM127)&lt;1,1,0))</f>
        <v>1</v>
      </c>
      <c r="CN197" s="99">
        <f>IF(Model!CN127="",0,IF(ABS(Model!CN127-Scratch!CN127)&lt;1,1,0))</f>
        <v>1</v>
      </c>
      <c r="CO197" s="99">
        <f>IF(Model!CO127="",0,IF(ABS(Model!CO127-Scratch!CO127)&lt;1,1,0))</f>
        <v>1</v>
      </c>
      <c r="CP197" s="99">
        <f>IF(Model!CP127="",0,IF(ABS(Model!CP127-Scratch!CP127)&lt;1,1,0))</f>
        <v>1</v>
      </c>
      <c r="CQ197" s="99">
        <f>IF(Model!CQ127="",0,IF(ABS(Model!CQ127-Scratch!CQ127)&lt;1,1,0))</f>
        <v>1</v>
      </c>
      <c r="CR197" s="99">
        <f>IF(Model!CR127="",0,IF(ABS(Model!CR127-Scratch!CR127)&lt;1,1,0))</f>
        <v>1</v>
      </c>
      <c r="CS197" s="99">
        <f>IF(Model!CS127="",0,IF(ABS(Model!CS127-Scratch!CS127)&lt;1,1,0))</f>
        <v>1</v>
      </c>
      <c r="CT197" s="99">
        <f>IF(Model!CT127="",0,IF(ABS(Model!CT127-Scratch!CT127)&lt;1,1,0))</f>
        <v>1</v>
      </c>
      <c r="CU197" s="99">
        <f>IF(Model!CU127="",0,IF(ABS(Model!CU127-Scratch!CU127)&lt;1,1,0))</f>
        <v>1</v>
      </c>
      <c r="CV197" s="99">
        <f>IF(Model!CV127="",0,IF(ABS(Model!CV127-Scratch!CV127)&lt;1,1,0))</f>
        <v>1</v>
      </c>
      <c r="CW197" s="99">
        <f>IF(Model!CW127="",0,IF(ABS(Model!CW127-Scratch!CW127)&lt;1,1,0))</f>
        <v>1</v>
      </c>
      <c r="CX197" s="99">
        <f>IF(Model!CX127="",0,IF(ABS(Model!CX127-Scratch!CX127)&lt;1,1,0))</f>
        <v>1</v>
      </c>
      <c r="CY197" s="99">
        <f>IF(Model!CY127="",0,IF(ABS(Model!CY127-Scratch!CY127)&lt;1,1,0))</f>
        <v>1</v>
      </c>
      <c r="CZ197" s="99">
        <f>IF(Model!CZ127="",0,IF(ABS(Model!CZ127-Scratch!CZ127)&lt;1,1,0))</f>
        <v>1</v>
      </c>
      <c r="DA197" s="99">
        <f>IF(Model!DA127="",0,IF(ABS(Model!DA127-Scratch!DA127)&lt;1,1,0))</f>
        <v>1</v>
      </c>
      <c r="DB197" s="99">
        <f>IF(Model!DB127="",0,IF(ABS(Model!DB127-Scratch!DB127)&lt;1,1,0))</f>
        <v>1</v>
      </c>
      <c r="DC197" s="99">
        <f>IF(Model!DC127="",0,IF(ABS(Model!DC127-Scratch!DC127)&lt;1,1,0))</f>
        <v>1</v>
      </c>
      <c r="DD197" s="99">
        <f>IF(Model!DD127="",0,IF(ABS(Model!DD127-Scratch!DD127)&lt;1,1,0))</f>
        <v>1</v>
      </c>
      <c r="DE197" s="99">
        <f>IF(Model!DE127="",0,IF(ABS(Model!DE127-Scratch!DE127)&lt;1,1,0))</f>
        <v>1</v>
      </c>
      <c r="DF197" s="99">
        <f>IF(Model!DF127="",0,IF(ABS(Model!DF127-Scratch!DF127)&lt;1,1,0))</f>
        <v>1</v>
      </c>
      <c r="DG197" s="99">
        <f>IF(Model!DG127="",0,IF(ABS(Model!DG127-Scratch!DG127)&lt;1,1,0))</f>
        <v>1</v>
      </c>
      <c r="DH197" s="129" t="s">
        <v>591</v>
      </c>
      <c r="DI197" s="129" t="s">
        <v>591</v>
      </c>
      <c r="DJ197" s="99">
        <f>IF(Model!DJ127="",0,IF(ABS(Model!DJ127-Scratch!DJ127)&lt;1,1,0))</f>
        <v>1</v>
      </c>
      <c r="DK197" s="99">
        <f>IF(Model!DK127="",0,IF(ABS(Model!DK127-Scratch!DK127)&lt;1,1,0))</f>
        <v>1</v>
      </c>
      <c r="DL197" s="99">
        <f>IF(Model!DL127="",0,IF(ABS(Model!DL127-Scratch!DL127)&lt;1,1,0))</f>
        <v>1</v>
      </c>
      <c r="DM197" s="99">
        <f>IF(Model!DM127="",0,IF(ABS(Model!DM127-Scratch!DM127)&lt;1,1,0))</f>
        <v>1</v>
      </c>
      <c r="DN197" s="99">
        <f>IF(Model!DN127="",0,IF(ABS(Model!DN127-Scratch!DN127)&lt;1,1,0))</f>
        <v>1</v>
      </c>
      <c r="DO197" s="99">
        <f>IF(Model!DO127="",0,IF(ABS(Model!DO127-Scratch!DO127)&lt;1,1,0))</f>
        <v>1</v>
      </c>
      <c r="DP197" s="99">
        <f>IF(Model!DP127="",0,IF(ABS(Model!DP127-Scratch!DP127)&lt;1,1,0))</f>
        <v>1</v>
      </c>
      <c r="DQ197" s="99">
        <f>IF(Model!DQ127="",0,IF(ABS(Model!DQ127-Scratch!DQ127)&lt;1,1,0))</f>
        <v>1</v>
      </c>
      <c r="DR197" s="99">
        <f>IF(Model!DR127="",0,IF(ABS(Model!DR127-Scratch!DR127)&lt;1,1,0))</f>
        <v>1</v>
      </c>
      <c r="DS197" s="99">
        <f>IF(Model!DS127="",0,IF(ABS(Model!DS127-Scratch!DS127)&lt;1,1,0))</f>
        <v>1</v>
      </c>
      <c r="DT197" s="99">
        <f>IF(Model!DT127="",0,IF(ABS(Model!DT127-Scratch!DT127)&lt;1,1,0))</f>
        <v>1</v>
      </c>
      <c r="DU197" s="99">
        <f>IF(Model!DU127="",0,IF(ABS(Model!DU127-Scratch!DU127)&lt;1,1,0))</f>
        <v>1</v>
      </c>
      <c r="DV197" s="99">
        <f>IF(Model!DV127="",0,IF(ABS(Model!DV127-Scratch!DV127)&lt;1,1,0))</f>
        <v>1</v>
      </c>
      <c r="DW197" s="99">
        <f>IF(Model!DW127="",0,IF(ABS(Model!DW127-Scratch!DW127)&lt;1,1,0))</f>
        <v>1</v>
      </c>
      <c r="DX197" s="99">
        <f>IF(Model!DX127="",0,IF(ABS(Model!DX127-Scratch!DX127)&lt;1,1,0))</f>
        <v>1</v>
      </c>
      <c r="DY197" s="99">
        <f>IF(Model!DY127="",0,IF(ABS(Model!DY127-Scratch!DY127)&lt;1,1,0))</f>
        <v>1</v>
      </c>
      <c r="DZ197" s="99">
        <f>IF(Model!DZ127="",0,IF(ABS(Model!DZ127-Scratch!DZ127)&lt;1,1,0))</f>
        <v>1</v>
      </c>
      <c r="EA197" s="99">
        <f>IF(Model!EA127="",0,IF(ABS(Model!EA127-Scratch!EA127)&lt;1,1,0))</f>
        <v>1</v>
      </c>
      <c r="EB197" s="99">
        <f>IF(Model!EB127="",0,IF(ABS(Model!EB127-Scratch!EB127)&lt;1,1,0))</f>
        <v>1</v>
      </c>
      <c r="EC197" s="99">
        <f>IF(Model!EC127="",0,IF(ABS(Model!EC127-Scratch!EC127)&lt;1,1,0))</f>
        <v>1</v>
      </c>
      <c r="ED197" s="99">
        <f>IF(Model!ED127="",0,IF(ABS(Model!ED127-Scratch!ED127)&lt;1,1,0))</f>
        <v>1</v>
      </c>
      <c r="EE197" s="99">
        <f>IF(Model!EE127="",0,IF(ABS(Model!EE127-Scratch!EE127)&lt;1,1,0))</f>
        <v>1</v>
      </c>
      <c r="EF197" s="99">
        <f>IF(Model!EF127="",0,IF(ABS(Model!EF127-Scratch!EF127)&lt;1,1,0))</f>
        <v>1</v>
      </c>
      <c r="EG197" s="99">
        <f>IF(Model!EG127="",0,IF(ABS(Model!EG127-Scratch!EG127)&lt;1,1,0))</f>
        <v>1</v>
      </c>
      <c r="EH197" s="99">
        <f>IF(Model!EH127="",0,IF(ABS(Model!EH127-Scratch!EH127)&lt;1,1,0))</f>
        <v>1</v>
      </c>
      <c r="EI197" s="129" t="s">
        <v>591</v>
      </c>
      <c r="EJ197" s="129" t="s">
        <v>591</v>
      </c>
      <c r="EK197" s="99"/>
      <c r="EL197" s="99"/>
      <c r="EM197" s="99"/>
      <c r="EN197" s="99"/>
      <c r="EO197" s="99"/>
      <c r="EP197" s="99"/>
      <c r="EQ197" s="99"/>
      <c r="ER197" s="99"/>
      <c r="ES197" s="99"/>
      <c r="ET197" s="99"/>
      <c r="EU197" s="99"/>
      <c r="EV197" s="99"/>
      <c r="EW197" s="99"/>
      <c r="EX197" s="99"/>
      <c r="EY197" s="99"/>
      <c r="EZ197" s="99"/>
      <c r="FA197" s="99"/>
      <c r="FB197" s="99"/>
      <c r="FC197" s="99"/>
      <c r="FD197" s="99"/>
      <c r="FE197" s="99"/>
      <c r="FF197" s="99"/>
      <c r="FG197" s="99"/>
      <c r="FH197" s="99"/>
      <c r="FI197" s="99"/>
    </row>
    <row r="198" spans="2:165">
      <c r="B198" s="99">
        <f>IF(Model!B128="",0,IF(ABS(Model!B128-Scratch!B128)&lt;1,1,0))</f>
        <v>1</v>
      </c>
      <c r="C198" s="99">
        <f ca="1">IF(Model!C128="",0,IF(ABS(Model!C128-Scratch!C128)&lt;1,1,0))</f>
        <v>1</v>
      </c>
      <c r="D198" s="129" t="s">
        <v>591</v>
      </c>
      <c r="E198" s="99">
        <f>IF(Model!E128="",0,IF(ABS(Model!E128-Scratch!E128)&lt;1,1,0))</f>
        <v>1</v>
      </c>
      <c r="F198" s="99">
        <f>IF(Model!F128="",0,IF(ABS(Model!F128-Scratch!F128)&lt;1,1,0))</f>
        <v>1</v>
      </c>
      <c r="G198" s="99">
        <f>IF(Model!G128="",0,IF(ABS(Model!G128-Scratch!G128)&lt;1,1,0))</f>
        <v>1</v>
      </c>
      <c r="H198" s="99">
        <f>IF(Model!H128="",0,IF(ABS(Model!H128-Scratch!H128)&lt;1,1,0))</f>
        <v>1</v>
      </c>
      <c r="I198" s="99">
        <f>IF(Model!I128=Scratch!I128,1,0)</f>
        <v>1</v>
      </c>
      <c r="J198" s="129" t="s">
        <v>591</v>
      </c>
      <c r="K198" s="99">
        <f>IF(Model!K128="",0,IF(ABS(Model!K128-Scratch!K128)&lt;1,1,0))</f>
        <v>1</v>
      </c>
      <c r="L198" s="99">
        <f>IF(Model!L128=Scratch!L128,1,0)</f>
        <v>1</v>
      </c>
      <c r="M198" s="99">
        <f>IFERROR(IF(Model!M128=Scratch!M128,1,0),0)</f>
        <v>1</v>
      </c>
      <c r="N198" s="99">
        <f>IFERROR(IF(Model!N128=Scratch!N128,1,0),0)</f>
        <v>1</v>
      </c>
      <c r="O198" s="99">
        <f>IFERROR(IF(Model!O128=Scratch!O128,1,0),0)</f>
        <v>1</v>
      </c>
      <c r="P198" s="99">
        <f>IFERROR(IF(Model!P128=Scratch!P128,1,0),0)</f>
        <v>1</v>
      </c>
      <c r="Q198" s="129" t="s">
        <v>591</v>
      </c>
      <c r="R198" s="99">
        <f>IF(Model!R128="",0,IF(ABS(Model!R128-Scratch!R128)&lt;1,1,0))</f>
        <v>1</v>
      </c>
      <c r="S198" s="99">
        <f>IF(Model!S128="",0,IF(ABS(Model!S128-Scratch!S128)&lt;1,1,0))</f>
        <v>1</v>
      </c>
      <c r="T198" s="99">
        <f>IF(Model!T128="",0,IF(ABS(Model!T128-Scratch!T128)&lt;1,1,0))</f>
        <v>1</v>
      </c>
      <c r="U198" s="99">
        <f>IF(Model!U128="",0,IF(ABS(Model!U128-Scratch!U128)&lt;1,1,0))</f>
        <v>1</v>
      </c>
      <c r="V198" s="99">
        <f>IF(Model!V128="",0,IF(ABS(Model!V128-Scratch!V128)&lt;1,1,0))</f>
        <v>1</v>
      </c>
      <c r="W198" s="129" t="s">
        <v>591</v>
      </c>
      <c r="X198" s="99">
        <f>IF(Model!X128="",0,IF(ABS(Model!X128-Scratch!X128)&lt;1,1,0))</f>
        <v>1</v>
      </c>
      <c r="Y198" s="99">
        <f>IF(Model!Y128="",0,IF(ABS(Model!Y128-Scratch!Y128)&lt;1,1,0))</f>
        <v>1</v>
      </c>
      <c r="Z198" s="99">
        <f>IF(Model!Z128="",0,IF(ABS(Model!Z128-Scratch!Z128)&lt;1,1,0))</f>
        <v>1</v>
      </c>
      <c r="AA198" s="99">
        <f>IF(Model!AA128="",0,IF(ABS(Model!AA128-Scratch!AA128)&lt;1,1,0))</f>
        <v>1</v>
      </c>
      <c r="AB198" s="99">
        <f>IF(Model!AB128="",0,IF(ABS(Model!AB128-Scratch!AB128)&lt;1,1,0))</f>
        <v>1</v>
      </c>
      <c r="AC198" s="129" t="s">
        <v>591</v>
      </c>
      <c r="AD198" s="129" t="s">
        <v>591</v>
      </c>
      <c r="AE198" s="99">
        <f>IF(Model!AE128="",0,IF(ABS(Model!AE128-Scratch!AE128)&lt;1,1,0))</f>
        <v>1</v>
      </c>
      <c r="AF198" s="99">
        <f>IF(Model!AF128="",0,IF(ABS(Model!AF128-Scratch!AF128)&lt;1,1,0))</f>
        <v>1</v>
      </c>
      <c r="AG198" s="99">
        <f>IF(Model!AG128="",0,IF(ABS(Model!AG128-Scratch!AG128)&lt;1,1,0))</f>
        <v>1</v>
      </c>
      <c r="AH198" s="99">
        <f>IF(Model!AH128="",0,IF(ABS(Model!AH128-Scratch!AH128)&lt;1,1,0))</f>
        <v>1</v>
      </c>
      <c r="AI198" s="99">
        <f>IF(Model!AI128="",0,IF(ABS(Model!AI128-Scratch!AI128)&lt;1,1,0))</f>
        <v>1</v>
      </c>
      <c r="AJ198" s="99">
        <f>IF(Model!AJ128="",0,IF(ABS(Model!AJ128-Scratch!AJ128)&lt;1,1,0))</f>
        <v>1</v>
      </c>
      <c r="AK198" s="99">
        <f>IF(Model!AK128="",0,IF(ABS(Model!AK128-Scratch!AK128)&lt;1,1,0))</f>
        <v>1</v>
      </c>
      <c r="AL198" s="99">
        <f>IF(Model!AL128="",0,IF(ABS(Model!AL128-Scratch!AL128)&lt;1,1,0))</f>
        <v>1</v>
      </c>
      <c r="AM198" s="99">
        <f>IF(Model!AM128="",0,IF(ABS(Model!AM128-Scratch!AM128)&lt;1,1,0))</f>
        <v>1</v>
      </c>
      <c r="AN198" s="99">
        <f>IF(Model!AN128="",0,IF(ABS(Model!AN128-Scratch!AN128)&lt;1,1,0))</f>
        <v>1</v>
      </c>
      <c r="AO198" s="99">
        <f>IF(Model!AO128="",0,IF(ABS(Model!AO128-Scratch!AO128)&lt;1,1,0))</f>
        <v>1</v>
      </c>
      <c r="AP198" s="99">
        <f>IF(Model!AP128="",0,IF(ABS(Model!AP128-Scratch!AP128)&lt;1,1,0))</f>
        <v>1</v>
      </c>
      <c r="AQ198" s="99">
        <f>IF(Model!AQ128="",0,IF(ABS(Model!AQ128-Scratch!AQ128)&lt;1,1,0))</f>
        <v>1</v>
      </c>
      <c r="AR198" s="99">
        <f>IF(Model!AR128="",0,IF(ABS(Model!AR128-Scratch!AR128)&lt;1,1,0))</f>
        <v>1</v>
      </c>
      <c r="AS198" s="99">
        <f>IF(Model!AS128="",0,IF(ABS(Model!AS128-Scratch!AS128)&lt;1,1,0))</f>
        <v>1</v>
      </c>
      <c r="AT198" s="99">
        <f>IF(Model!AT128="",0,IF(ABS(Model!AT128-Scratch!AT128)&lt;1,1,0))</f>
        <v>1</v>
      </c>
      <c r="AU198" s="99">
        <f>IF(Model!AU128="",0,IF(ABS(Model!AU128-Scratch!AU128)&lt;1,1,0))</f>
        <v>1</v>
      </c>
      <c r="AV198" s="99">
        <f>IF(Model!AV128="",0,IF(ABS(Model!AV128-Scratch!AV128)&lt;1,1,0))</f>
        <v>1</v>
      </c>
      <c r="AW198" s="99">
        <f>IF(Model!AW128="",0,IF(ABS(Model!AW128-Scratch!AW128)&lt;1,1,0))</f>
        <v>1</v>
      </c>
      <c r="AX198" s="99">
        <f>IF(Model!AX128="",0,IF(ABS(Model!AX128-Scratch!AX128)&lt;1,1,0))</f>
        <v>1</v>
      </c>
      <c r="AY198" s="99">
        <f>IF(Model!AY128="",0,IF(ABS(Model!AY128-Scratch!AY128)&lt;1,1,0))</f>
        <v>1</v>
      </c>
      <c r="AZ198" s="99">
        <f>IF(Model!AZ128="",0,IF(ABS(Model!AZ128-Scratch!AZ128)&lt;1,1,0))</f>
        <v>1</v>
      </c>
      <c r="BA198" s="99">
        <f>IF(Model!BA128="",0,IF(ABS(Model!BA128-Scratch!BA128)&lt;1,1,0))</f>
        <v>1</v>
      </c>
      <c r="BB198" s="99">
        <f>IF(Model!BB128="",0,IF(ABS(Model!BB128-Scratch!BB128)&lt;1,1,0))</f>
        <v>1</v>
      </c>
      <c r="BC198" s="99">
        <f>IF(Model!BC128="",0,IF(ABS(Model!BC128-Scratch!BC128)&lt;1,1,0))</f>
        <v>1</v>
      </c>
      <c r="BD198" s="99">
        <f>IF(Model!BD128="",0,IF(ABS(Model!BD128-Scratch!BD128)&lt;1,1,0))</f>
        <v>0</v>
      </c>
      <c r="BE198" s="99">
        <f>IF(Model!BE128="",0,IF(ABS(Model!BE128-Scratch!BE128)&lt;1,1,0))</f>
        <v>1</v>
      </c>
      <c r="BF198" s="129" t="s">
        <v>591</v>
      </c>
      <c r="BG198" s="129" t="s">
        <v>591</v>
      </c>
      <c r="BH198" s="99">
        <f>IF(Model!BH128="",0,IF(ABS(Model!BH128-Scratch!BH128)&lt;1,1,0))</f>
        <v>1</v>
      </c>
      <c r="BI198" s="99">
        <f>IF(Model!BI128="",0,IF(ABS(Model!BI128-Scratch!BI128)&lt;1,1,0))</f>
        <v>1</v>
      </c>
      <c r="BJ198" s="99">
        <f>IF(Model!BJ128="",0,IF(ABS(Model!BJ128-Scratch!BJ128)&lt;1,1,0))</f>
        <v>1</v>
      </c>
      <c r="BK198" s="99">
        <f>IF(Model!BK128="",0,IF(ABS(Model!BK128-Scratch!BK128)&lt;1,1,0))</f>
        <v>1</v>
      </c>
      <c r="BL198" s="99">
        <f>IF(Model!BL128="",0,IF(ABS(Model!BL128-Scratch!BL128)&lt;1,1,0))</f>
        <v>1</v>
      </c>
      <c r="BM198" s="99">
        <f>IF(Model!BM128="",0,IF(ABS(Model!BM128-Scratch!BM128)&lt;1,1,0))</f>
        <v>1</v>
      </c>
      <c r="BN198" s="99">
        <f>IF(Model!BN128="",0,IF(ABS(Model!BN128-Scratch!BN128)&lt;1,1,0))</f>
        <v>1</v>
      </c>
      <c r="BO198" s="99">
        <f>IF(Model!BO128="",0,IF(ABS(Model!BO128-Scratch!BO128)&lt;1,1,0))</f>
        <v>1</v>
      </c>
      <c r="BP198" s="99">
        <f>IF(Model!BP128="",0,IF(ABS(Model!BP128-Scratch!BP128)&lt;1,1,0))</f>
        <v>1</v>
      </c>
      <c r="BQ198" s="99">
        <f>IF(Model!BQ128="",0,IF(ABS(Model!BQ128-Scratch!BQ128)&lt;1,1,0))</f>
        <v>1</v>
      </c>
      <c r="BR198" s="99">
        <f>IF(Model!BR128="",0,IF(ABS(Model!BR128-Scratch!BR128)&lt;1,1,0))</f>
        <v>1</v>
      </c>
      <c r="BS198" s="99">
        <f>IF(Model!BS128="",0,IF(ABS(Model!BS128-Scratch!BS128)&lt;1,1,0))</f>
        <v>1</v>
      </c>
      <c r="BT198" s="99">
        <f>IF(Model!BT128="",0,IF(ABS(Model!BT128-Scratch!BT128)&lt;1,1,0))</f>
        <v>1</v>
      </c>
      <c r="BU198" s="99">
        <f>IF(Model!BU128="",0,IF(ABS(Model!BU128-Scratch!BU128)&lt;1,1,0))</f>
        <v>1</v>
      </c>
      <c r="BV198" s="99">
        <f>IF(Model!BV128="",0,IF(ABS(Model!BV128-Scratch!BV128)&lt;1,1,0))</f>
        <v>1</v>
      </c>
      <c r="BW198" s="99">
        <f>IF(Model!BW128="",0,IF(ABS(Model!BW128-Scratch!BW128)&lt;1,1,0))</f>
        <v>1</v>
      </c>
      <c r="BX198" s="99">
        <f>IF(Model!BX128="",0,IF(ABS(Model!BX128-Scratch!BX128)&lt;1,1,0))</f>
        <v>1</v>
      </c>
      <c r="BY198" s="99">
        <f>IF(Model!BY128="",0,IF(ABS(Model!BY128-Scratch!BY128)&lt;1,1,0))</f>
        <v>1</v>
      </c>
      <c r="BZ198" s="99">
        <f>IF(Model!BZ128="",0,IF(ABS(Model!BZ128-Scratch!BZ128)&lt;1,1,0))</f>
        <v>1</v>
      </c>
      <c r="CA198" s="99">
        <f>IF(Model!CA128="",0,IF(ABS(Model!CA128-Scratch!CA128)&lt;1,1,0))</f>
        <v>1</v>
      </c>
      <c r="CB198" s="99">
        <f>IF(Model!CB128="",0,IF(ABS(Model!CB128-Scratch!CB128)&lt;1,1,0))</f>
        <v>1</v>
      </c>
      <c r="CC198" s="99">
        <f>IF(Model!CC128="",0,IF(ABS(Model!CC128-Scratch!CC128)&lt;1,1,0))</f>
        <v>1</v>
      </c>
      <c r="CD198" s="99">
        <f>IF(Model!CD128="",0,IF(ABS(Model!CD128-Scratch!CD128)&lt;1,1,0))</f>
        <v>1</v>
      </c>
      <c r="CE198" s="99">
        <f>IF(Model!CE128="",0,IF(ABS(Model!CE128-Scratch!CE128)&lt;1,1,0))</f>
        <v>1</v>
      </c>
      <c r="CF198" s="99">
        <f>IF(Model!CF128="",0,IF(ABS(Model!CF128-Scratch!CF128)&lt;1,1,0))</f>
        <v>1</v>
      </c>
      <c r="CG198" s="129" t="s">
        <v>591</v>
      </c>
      <c r="CH198" s="129" t="s">
        <v>591</v>
      </c>
      <c r="CI198" s="99">
        <f>IF(Model!CI128="",0,IF(ABS(Model!CI128-Scratch!CI128)&lt;1,1,0))</f>
        <v>1</v>
      </c>
      <c r="CJ198" s="99">
        <f>IF(Model!CJ128="",0,IF(ABS(Model!CJ128-Scratch!CJ128)&lt;1,1,0))</f>
        <v>1</v>
      </c>
      <c r="CK198" s="99">
        <f>IF(Model!CK128="",0,IF(ABS(Model!CK128-Scratch!CK128)&lt;1,1,0))</f>
        <v>1</v>
      </c>
      <c r="CL198" s="99">
        <f>IF(Model!CL128="",0,IF(ABS(Model!CL128-Scratch!CL128)&lt;1,1,0))</f>
        <v>1</v>
      </c>
      <c r="CM198" s="99">
        <f>IF(Model!CM128="",0,IF(ABS(Model!CM128-Scratch!CM128)&lt;1,1,0))</f>
        <v>1</v>
      </c>
      <c r="CN198" s="99">
        <f>IF(Model!CN128="",0,IF(ABS(Model!CN128-Scratch!CN128)&lt;1,1,0))</f>
        <v>1</v>
      </c>
      <c r="CO198" s="99">
        <f>IF(Model!CO128="",0,IF(ABS(Model!CO128-Scratch!CO128)&lt;1,1,0))</f>
        <v>1</v>
      </c>
      <c r="CP198" s="99">
        <f>IF(Model!CP128="",0,IF(ABS(Model!CP128-Scratch!CP128)&lt;1,1,0))</f>
        <v>1</v>
      </c>
      <c r="CQ198" s="99">
        <f>IF(Model!CQ128="",0,IF(ABS(Model!CQ128-Scratch!CQ128)&lt;1,1,0))</f>
        <v>1</v>
      </c>
      <c r="CR198" s="99">
        <f>IF(Model!CR128="",0,IF(ABS(Model!CR128-Scratch!CR128)&lt;1,1,0))</f>
        <v>1</v>
      </c>
      <c r="CS198" s="99">
        <f>IF(Model!CS128="",0,IF(ABS(Model!CS128-Scratch!CS128)&lt;1,1,0))</f>
        <v>1</v>
      </c>
      <c r="CT198" s="99">
        <f>IF(Model!CT128="",0,IF(ABS(Model!CT128-Scratch!CT128)&lt;1,1,0))</f>
        <v>1</v>
      </c>
      <c r="CU198" s="99">
        <f>IF(Model!CU128="",0,IF(ABS(Model!CU128-Scratch!CU128)&lt;1,1,0))</f>
        <v>1</v>
      </c>
      <c r="CV198" s="99">
        <f>IF(Model!CV128="",0,IF(ABS(Model!CV128-Scratch!CV128)&lt;1,1,0))</f>
        <v>1</v>
      </c>
      <c r="CW198" s="99">
        <f>IF(Model!CW128="",0,IF(ABS(Model!CW128-Scratch!CW128)&lt;1,1,0))</f>
        <v>1</v>
      </c>
      <c r="CX198" s="99">
        <f>IF(Model!CX128="",0,IF(ABS(Model!CX128-Scratch!CX128)&lt;1,1,0))</f>
        <v>1</v>
      </c>
      <c r="CY198" s="99">
        <f>IF(Model!CY128="",0,IF(ABS(Model!CY128-Scratch!CY128)&lt;1,1,0))</f>
        <v>1</v>
      </c>
      <c r="CZ198" s="99">
        <f>IF(Model!CZ128="",0,IF(ABS(Model!CZ128-Scratch!CZ128)&lt;1,1,0))</f>
        <v>1</v>
      </c>
      <c r="DA198" s="99">
        <f>IF(Model!DA128="",0,IF(ABS(Model!DA128-Scratch!DA128)&lt;1,1,0))</f>
        <v>1</v>
      </c>
      <c r="DB198" s="99">
        <f>IF(Model!DB128="",0,IF(ABS(Model!DB128-Scratch!DB128)&lt;1,1,0))</f>
        <v>1</v>
      </c>
      <c r="DC198" s="99">
        <f>IF(Model!DC128="",0,IF(ABS(Model!DC128-Scratch!DC128)&lt;1,1,0))</f>
        <v>1</v>
      </c>
      <c r="DD198" s="99">
        <f>IF(Model!DD128="",0,IF(ABS(Model!DD128-Scratch!DD128)&lt;1,1,0))</f>
        <v>1</v>
      </c>
      <c r="DE198" s="99">
        <f>IF(Model!DE128="",0,IF(ABS(Model!DE128-Scratch!DE128)&lt;1,1,0))</f>
        <v>1</v>
      </c>
      <c r="DF198" s="99">
        <f>IF(Model!DF128="",0,IF(ABS(Model!DF128-Scratch!DF128)&lt;1,1,0))</f>
        <v>1</v>
      </c>
      <c r="DG198" s="99">
        <f>IF(Model!DG128="",0,IF(ABS(Model!DG128-Scratch!DG128)&lt;1,1,0))</f>
        <v>1</v>
      </c>
      <c r="DH198" s="129" t="s">
        <v>591</v>
      </c>
      <c r="DI198" s="129" t="s">
        <v>591</v>
      </c>
      <c r="DJ198" s="99">
        <f>IF(Model!DJ128="",0,IF(ABS(Model!DJ128-Scratch!DJ128)&lt;1,1,0))</f>
        <v>1</v>
      </c>
      <c r="DK198" s="99">
        <f>IF(Model!DK128="",0,IF(ABS(Model!DK128-Scratch!DK128)&lt;1,1,0))</f>
        <v>1</v>
      </c>
      <c r="DL198" s="99">
        <f>IF(Model!DL128="",0,IF(ABS(Model!DL128-Scratch!DL128)&lt;1,1,0))</f>
        <v>1</v>
      </c>
      <c r="DM198" s="99">
        <f>IF(Model!DM128="",0,IF(ABS(Model!DM128-Scratch!DM128)&lt;1,1,0))</f>
        <v>1</v>
      </c>
      <c r="DN198" s="99">
        <f>IF(Model!DN128="",0,IF(ABS(Model!DN128-Scratch!DN128)&lt;1,1,0))</f>
        <v>1</v>
      </c>
      <c r="DO198" s="99">
        <f>IF(Model!DO128="",0,IF(ABS(Model!DO128-Scratch!DO128)&lt;1,1,0))</f>
        <v>1</v>
      </c>
      <c r="DP198" s="99">
        <f>IF(Model!DP128="",0,IF(ABS(Model!DP128-Scratch!DP128)&lt;1,1,0))</f>
        <v>1</v>
      </c>
      <c r="DQ198" s="99">
        <f>IF(Model!DQ128="",0,IF(ABS(Model!DQ128-Scratch!DQ128)&lt;1,1,0))</f>
        <v>1</v>
      </c>
      <c r="DR198" s="99">
        <f>IF(Model!DR128="",0,IF(ABS(Model!DR128-Scratch!DR128)&lt;1,1,0))</f>
        <v>1</v>
      </c>
      <c r="DS198" s="99">
        <f>IF(Model!DS128="",0,IF(ABS(Model!DS128-Scratch!DS128)&lt;1,1,0))</f>
        <v>1</v>
      </c>
      <c r="DT198" s="99">
        <f>IF(Model!DT128="",0,IF(ABS(Model!DT128-Scratch!DT128)&lt;1,1,0))</f>
        <v>1</v>
      </c>
      <c r="DU198" s="99">
        <f>IF(Model!DU128="",0,IF(ABS(Model!DU128-Scratch!DU128)&lt;1,1,0))</f>
        <v>1</v>
      </c>
      <c r="DV198" s="99">
        <f>IF(Model!DV128="",0,IF(ABS(Model!DV128-Scratch!DV128)&lt;1,1,0))</f>
        <v>1</v>
      </c>
      <c r="DW198" s="99">
        <f>IF(Model!DW128="",0,IF(ABS(Model!DW128-Scratch!DW128)&lt;1,1,0))</f>
        <v>1</v>
      </c>
      <c r="DX198" s="99">
        <f>IF(Model!DX128="",0,IF(ABS(Model!DX128-Scratch!DX128)&lt;1,1,0))</f>
        <v>1</v>
      </c>
      <c r="DY198" s="99">
        <f>IF(Model!DY128="",0,IF(ABS(Model!DY128-Scratch!DY128)&lt;1,1,0))</f>
        <v>1</v>
      </c>
      <c r="DZ198" s="99">
        <f>IF(Model!DZ128="",0,IF(ABS(Model!DZ128-Scratch!DZ128)&lt;1,1,0))</f>
        <v>1</v>
      </c>
      <c r="EA198" s="99">
        <f>IF(Model!EA128="",0,IF(ABS(Model!EA128-Scratch!EA128)&lt;1,1,0))</f>
        <v>1</v>
      </c>
      <c r="EB198" s="99">
        <f>IF(Model!EB128="",0,IF(ABS(Model!EB128-Scratch!EB128)&lt;1,1,0))</f>
        <v>1</v>
      </c>
      <c r="EC198" s="99">
        <f>IF(Model!EC128="",0,IF(ABS(Model!EC128-Scratch!EC128)&lt;1,1,0))</f>
        <v>1</v>
      </c>
      <c r="ED198" s="99">
        <f>IF(Model!ED128="",0,IF(ABS(Model!ED128-Scratch!ED128)&lt;1,1,0))</f>
        <v>1</v>
      </c>
      <c r="EE198" s="99">
        <f>IF(Model!EE128="",0,IF(ABS(Model!EE128-Scratch!EE128)&lt;1,1,0))</f>
        <v>1</v>
      </c>
      <c r="EF198" s="99">
        <f>IF(Model!EF128="",0,IF(ABS(Model!EF128-Scratch!EF128)&lt;1,1,0))</f>
        <v>1</v>
      </c>
      <c r="EG198" s="99">
        <f>IF(Model!EG128="",0,IF(ABS(Model!EG128-Scratch!EG128)&lt;1,1,0))</f>
        <v>1</v>
      </c>
      <c r="EH198" s="99">
        <f>IF(Model!EH128="",0,IF(ABS(Model!EH128-Scratch!EH128)&lt;1,1,0))</f>
        <v>1</v>
      </c>
      <c r="EI198" s="129" t="s">
        <v>591</v>
      </c>
      <c r="EJ198" s="129" t="s">
        <v>591</v>
      </c>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row>
    <row r="199" spans="2:165">
      <c r="B199" s="99">
        <f>IF(Model!B129="",0,IF(ABS(Model!B129-Scratch!B129)&lt;1,1,0))</f>
        <v>1</v>
      </c>
      <c r="C199" s="99">
        <f ca="1">IF(Model!C129="",0,IF(ABS(Model!C129-Scratch!C129)&lt;1,1,0))</f>
        <v>1</v>
      </c>
      <c r="D199" s="129" t="s">
        <v>591</v>
      </c>
      <c r="E199" s="99">
        <f>IF(Model!E129="",0,IF(ABS(Model!E129-Scratch!E129)&lt;1,1,0))</f>
        <v>1</v>
      </c>
      <c r="F199" s="99">
        <f>IF(Model!F129="",0,IF(ABS(Model!F129-Scratch!F129)&lt;1,1,0))</f>
        <v>1</v>
      </c>
      <c r="G199" s="99">
        <f>IF(Model!G129="",0,IF(ABS(Model!G129-Scratch!G129)&lt;1,1,0))</f>
        <v>1</v>
      </c>
      <c r="H199" s="99">
        <f>IF(Model!H129="",0,IF(ABS(Model!H129-Scratch!H129)&lt;1,1,0))</f>
        <v>1</v>
      </c>
      <c r="I199" s="99">
        <f>IF(Model!I129=Scratch!I129,1,0)</f>
        <v>1</v>
      </c>
      <c r="J199" s="129" t="s">
        <v>591</v>
      </c>
      <c r="K199" s="99">
        <f>IF(Model!K129="",0,IF(ABS(Model!K129-Scratch!K129)&lt;1,1,0))</f>
        <v>1</v>
      </c>
      <c r="L199" s="99">
        <f>IF(Model!L129=Scratch!L129,1,0)</f>
        <v>1</v>
      </c>
      <c r="M199" s="99">
        <f>IFERROR(IF(Model!M129=Scratch!M129,1,0),0)</f>
        <v>1</v>
      </c>
      <c r="N199" s="99">
        <f>IFERROR(IF(Model!N129=Scratch!N129,1,0),0)</f>
        <v>1</v>
      </c>
      <c r="O199" s="99">
        <f>IFERROR(IF(Model!O129=Scratch!O129,1,0),0)</f>
        <v>1</v>
      </c>
      <c r="P199" s="99">
        <f>IFERROR(IF(Model!P129=Scratch!P129,1,0),0)</f>
        <v>1</v>
      </c>
      <c r="Q199" s="129" t="s">
        <v>591</v>
      </c>
      <c r="R199" s="99">
        <f>IF(Model!R129="",0,IF(ABS(Model!R129-Scratch!R129)&lt;1,1,0))</f>
        <v>1</v>
      </c>
      <c r="S199" s="99">
        <f>IF(Model!S129="",0,IF(ABS(Model!S129-Scratch!S129)&lt;1,1,0))</f>
        <v>1</v>
      </c>
      <c r="T199" s="99">
        <f>IF(Model!T129="",0,IF(ABS(Model!T129-Scratch!T129)&lt;1,1,0))</f>
        <v>1</v>
      </c>
      <c r="U199" s="99">
        <f>IF(Model!U129="",0,IF(ABS(Model!U129-Scratch!U129)&lt;1,1,0))</f>
        <v>1</v>
      </c>
      <c r="V199" s="99">
        <f>IF(Model!V129="",0,IF(ABS(Model!V129-Scratch!V129)&lt;1,1,0))</f>
        <v>1</v>
      </c>
      <c r="W199" s="129" t="s">
        <v>591</v>
      </c>
      <c r="X199" s="99">
        <f>IF(Model!X129="",0,IF(ABS(Model!X129-Scratch!X129)&lt;1,1,0))</f>
        <v>1</v>
      </c>
      <c r="Y199" s="99">
        <f>IF(Model!Y129="",0,IF(ABS(Model!Y129-Scratch!Y129)&lt;1,1,0))</f>
        <v>1</v>
      </c>
      <c r="Z199" s="99">
        <f>IF(Model!Z129="",0,IF(ABS(Model!Z129-Scratch!Z129)&lt;1,1,0))</f>
        <v>1</v>
      </c>
      <c r="AA199" s="99">
        <f>IF(Model!AA129="",0,IF(ABS(Model!AA129-Scratch!AA129)&lt;1,1,0))</f>
        <v>1</v>
      </c>
      <c r="AB199" s="99">
        <f>IF(Model!AB129="",0,IF(ABS(Model!AB129-Scratch!AB129)&lt;1,1,0))</f>
        <v>1</v>
      </c>
      <c r="AC199" s="129" t="s">
        <v>591</v>
      </c>
      <c r="AD199" s="129" t="s">
        <v>591</v>
      </c>
      <c r="AE199" s="99">
        <f>IF(Model!AE129="",0,IF(ABS(Model!AE129-Scratch!AE129)&lt;1,1,0))</f>
        <v>1</v>
      </c>
      <c r="AF199" s="99">
        <f>IF(Model!AF129="",0,IF(ABS(Model!AF129-Scratch!AF129)&lt;1,1,0))</f>
        <v>1</v>
      </c>
      <c r="AG199" s="99">
        <f>IF(Model!AG129="",0,IF(ABS(Model!AG129-Scratch!AG129)&lt;1,1,0))</f>
        <v>1</v>
      </c>
      <c r="AH199" s="99">
        <f>IF(Model!AH129="",0,IF(ABS(Model!AH129-Scratch!AH129)&lt;1,1,0))</f>
        <v>1</v>
      </c>
      <c r="AI199" s="99">
        <f>IF(Model!AI129="",0,IF(ABS(Model!AI129-Scratch!AI129)&lt;1,1,0))</f>
        <v>1</v>
      </c>
      <c r="AJ199" s="99">
        <f>IF(Model!AJ129="",0,IF(ABS(Model!AJ129-Scratch!AJ129)&lt;1,1,0))</f>
        <v>1</v>
      </c>
      <c r="AK199" s="99">
        <f>IF(Model!AK129="",0,IF(ABS(Model!AK129-Scratch!AK129)&lt;1,1,0))</f>
        <v>1</v>
      </c>
      <c r="AL199" s="99">
        <f>IF(Model!AL129="",0,IF(ABS(Model!AL129-Scratch!AL129)&lt;1,1,0))</f>
        <v>1</v>
      </c>
      <c r="AM199" s="99">
        <f>IF(Model!AM129="",0,IF(ABS(Model!AM129-Scratch!AM129)&lt;1,1,0))</f>
        <v>1</v>
      </c>
      <c r="AN199" s="99">
        <f>IF(Model!AN129="",0,IF(ABS(Model!AN129-Scratch!AN129)&lt;1,1,0))</f>
        <v>1</v>
      </c>
      <c r="AO199" s="99">
        <f>IF(Model!AO129="",0,IF(ABS(Model!AO129-Scratch!AO129)&lt;1,1,0))</f>
        <v>1</v>
      </c>
      <c r="AP199" s="99">
        <f>IF(Model!AP129="",0,IF(ABS(Model!AP129-Scratch!AP129)&lt;1,1,0))</f>
        <v>1</v>
      </c>
      <c r="AQ199" s="99">
        <f>IF(Model!AQ129="",0,IF(ABS(Model!AQ129-Scratch!AQ129)&lt;1,1,0))</f>
        <v>1</v>
      </c>
      <c r="AR199" s="99">
        <f>IF(Model!AR129="",0,IF(ABS(Model!AR129-Scratch!AR129)&lt;1,1,0))</f>
        <v>1</v>
      </c>
      <c r="AS199" s="99">
        <f>IF(Model!AS129="",0,IF(ABS(Model!AS129-Scratch!AS129)&lt;1,1,0))</f>
        <v>1</v>
      </c>
      <c r="AT199" s="99">
        <f>IF(Model!AT129="",0,IF(ABS(Model!AT129-Scratch!AT129)&lt;1,1,0))</f>
        <v>1</v>
      </c>
      <c r="AU199" s="99">
        <f>IF(Model!AU129="",0,IF(ABS(Model!AU129-Scratch!AU129)&lt;1,1,0))</f>
        <v>1</v>
      </c>
      <c r="AV199" s="99">
        <f>IF(Model!AV129="",0,IF(ABS(Model!AV129-Scratch!AV129)&lt;1,1,0))</f>
        <v>1</v>
      </c>
      <c r="AW199" s="99">
        <f>IF(Model!AW129="",0,IF(ABS(Model!AW129-Scratch!AW129)&lt;1,1,0))</f>
        <v>1</v>
      </c>
      <c r="AX199" s="99">
        <f>IF(Model!AX129="",0,IF(ABS(Model!AX129-Scratch!AX129)&lt;1,1,0))</f>
        <v>1</v>
      </c>
      <c r="AY199" s="99">
        <f>IF(Model!AY129="",0,IF(ABS(Model!AY129-Scratch!AY129)&lt;1,1,0))</f>
        <v>1</v>
      </c>
      <c r="AZ199" s="99">
        <f>IF(Model!AZ129="",0,IF(ABS(Model!AZ129-Scratch!AZ129)&lt;1,1,0))</f>
        <v>1</v>
      </c>
      <c r="BA199" s="99">
        <f>IF(Model!BA129="",0,IF(ABS(Model!BA129-Scratch!BA129)&lt;1,1,0))</f>
        <v>1</v>
      </c>
      <c r="BB199" s="99">
        <f>IF(Model!BB129="",0,IF(ABS(Model!BB129-Scratch!BB129)&lt;1,1,0))</f>
        <v>1</v>
      </c>
      <c r="BC199" s="99">
        <f>IF(Model!BC129="",0,IF(ABS(Model!BC129-Scratch!BC129)&lt;1,1,0))</f>
        <v>1</v>
      </c>
      <c r="BD199" s="99">
        <f>IF(Model!BD129="",0,IF(ABS(Model!BD129-Scratch!BD129)&lt;1,1,0))</f>
        <v>0</v>
      </c>
      <c r="BE199" s="99">
        <f>IF(Model!BE129="",0,IF(ABS(Model!BE129-Scratch!BE129)&lt;1,1,0))</f>
        <v>1</v>
      </c>
      <c r="BF199" s="129" t="s">
        <v>591</v>
      </c>
      <c r="BG199" s="129" t="s">
        <v>591</v>
      </c>
      <c r="BH199" s="99">
        <f>IF(Model!BH129="",0,IF(ABS(Model!BH129-Scratch!BH129)&lt;1,1,0))</f>
        <v>1</v>
      </c>
      <c r="BI199" s="99">
        <f>IF(Model!BI129="",0,IF(ABS(Model!BI129-Scratch!BI129)&lt;1,1,0))</f>
        <v>1</v>
      </c>
      <c r="BJ199" s="99">
        <f>IF(Model!BJ129="",0,IF(ABS(Model!BJ129-Scratch!BJ129)&lt;1,1,0))</f>
        <v>1</v>
      </c>
      <c r="BK199" s="99">
        <f>IF(Model!BK129="",0,IF(ABS(Model!BK129-Scratch!BK129)&lt;1,1,0))</f>
        <v>1</v>
      </c>
      <c r="BL199" s="99">
        <f>IF(Model!BL129="",0,IF(ABS(Model!BL129-Scratch!BL129)&lt;1,1,0))</f>
        <v>1</v>
      </c>
      <c r="BM199" s="99">
        <f>IF(Model!BM129="",0,IF(ABS(Model!BM129-Scratch!BM129)&lt;1,1,0))</f>
        <v>1</v>
      </c>
      <c r="BN199" s="99">
        <f>IF(Model!BN129="",0,IF(ABS(Model!BN129-Scratch!BN129)&lt;1,1,0))</f>
        <v>1</v>
      </c>
      <c r="BO199" s="99">
        <f>IF(Model!BO129="",0,IF(ABS(Model!BO129-Scratch!BO129)&lt;1,1,0))</f>
        <v>1</v>
      </c>
      <c r="BP199" s="99">
        <f>IF(Model!BP129="",0,IF(ABS(Model!BP129-Scratch!BP129)&lt;1,1,0))</f>
        <v>1</v>
      </c>
      <c r="BQ199" s="99">
        <f>IF(Model!BQ129="",0,IF(ABS(Model!BQ129-Scratch!BQ129)&lt;1,1,0))</f>
        <v>1</v>
      </c>
      <c r="BR199" s="99">
        <f>IF(Model!BR129="",0,IF(ABS(Model!BR129-Scratch!BR129)&lt;1,1,0))</f>
        <v>1</v>
      </c>
      <c r="BS199" s="99">
        <f>IF(Model!BS129="",0,IF(ABS(Model!BS129-Scratch!BS129)&lt;1,1,0))</f>
        <v>1</v>
      </c>
      <c r="BT199" s="99">
        <f>IF(Model!BT129="",0,IF(ABS(Model!BT129-Scratch!BT129)&lt;1,1,0))</f>
        <v>1</v>
      </c>
      <c r="BU199" s="99">
        <f>IF(Model!BU129="",0,IF(ABS(Model!BU129-Scratch!BU129)&lt;1,1,0))</f>
        <v>1</v>
      </c>
      <c r="BV199" s="99">
        <f>IF(Model!BV129="",0,IF(ABS(Model!BV129-Scratch!BV129)&lt;1,1,0))</f>
        <v>1</v>
      </c>
      <c r="BW199" s="99">
        <f>IF(Model!BW129="",0,IF(ABS(Model!BW129-Scratch!BW129)&lt;1,1,0))</f>
        <v>1</v>
      </c>
      <c r="BX199" s="99">
        <f>IF(Model!BX129="",0,IF(ABS(Model!BX129-Scratch!BX129)&lt;1,1,0))</f>
        <v>1</v>
      </c>
      <c r="BY199" s="99">
        <f>IF(Model!BY129="",0,IF(ABS(Model!BY129-Scratch!BY129)&lt;1,1,0))</f>
        <v>1</v>
      </c>
      <c r="BZ199" s="99">
        <f>IF(Model!BZ129="",0,IF(ABS(Model!BZ129-Scratch!BZ129)&lt;1,1,0))</f>
        <v>1</v>
      </c>
      <c r="CA199" s="99">
        <f>IF(Model!CA129="",0,IF(ABS(Model!CA129-Scratch!CA129)&lt;1,1,0))</f>
        <v>1</v>
      </c>
      <c r="CB199" s="99">
        <f>IF(Model!CB129="",0,IF(ABS(Model!CB129-Scratch!CB129)&lt;1,1,0))</f>
        <v>1</v>
      </c>
      <c r="CC199" s="99">
        <f>IF(Model!CC129="",0,IF(ABS(Model!CC129-Scratch!CC129)&lt;1,1,0))</f>
        <v>1</v>
      </c>
      <c r="CD199" s="99">
        <f>IF(Model!CD129="",0,IF(ABS(Model!CD129-Scratch!CD129)&lt;1,1,0))</f>
        <v>1</v>
      </c>
      <c r="CE199" s="99">
        <f>IF(Model!CE129="",0,IF(ABS(Model!CE129-Scratch!CE129)&lt;1,1,0))</f>
        <v>1</v>
      </c>
      <c r="CF199" s="99">
        <f>IF(Model!CF129="",0,IF(ABS(Model!CF129-Scratch!CF129)&lt;1,1,0))</f>
        <v>1</v>
      </c>
      <c r="CG199" s="129" t="s">
        <v>591</v>
      </c>
      <c r="CH199" s="129" t="s">
        <v>591</v>
      </c>
      <c r="CI199" s="99">
        <f>IF(Model!CI129="",0,IF(ABS(Model!CI129-Scratch!CI129)&lt;1,1,0))</f>
        <v>1</v>
      </c>
      <c r="CJ199" s="99">
        <f>IF(Model!CJ129="",0,IF(ABS(Model!CJ129-Scratch!CJ129)&lt;1,1,0))</f>
        <v>1</v>
      </c>
      <c r="CK199" s="99">
        <f>IF(Model!CK129="",0,IF(ABS(Model!CK129-Scratch!CK129)&lt;1,1,0))</f>
        <v>1</v>
      </c>
      <c r="CL199" s="99">
        <f>IF(Model!CL129="",0,IF(ABS(Model!CL129-Scratch!CL129)&lt;1,1,0))</f>
        <v>1</v>
      </c>
      <c r="CM199" s="99">
        <f>IF(Model!CM129="",0,IF(ABS(Model!CM129-Scratch!CM129)&lt;1,1,0))</f>
        <v>1</v>
      </c>
      <c r="CN199" s="99">
        <f>IF(Model!CN129="",0,IF(ABS(Model!CN129-Scratch!CN129)&lt;1,1,0))</f>
        <v>1</v>
      </c>
      <c r="CO199" s="99">
        <f>IF(Model!CO129="",0,IF(ABS(Model!CO129-Scratch!CO129)&lt;1,1,0))</f>
        <v>1</v>
      </c>
      <c r="CP199" s="99">
        <f>IF(Model!CP129="",0,IF(ABS(Model!CP129-Scratch!CP129)&lt;1,1,0))</f>
        <v>1</v>
      </c>
      <c r="CQ199" s="99">
        <f>IF(Model!CQ129="",0,IF(ABS(Model!CQ129-Scratch!CQ129)&lt;1,1,0))</f>
        <v>1</v>
      </c>
      <c r="CR199" s="99">
        <f>IF(Model!CR129="",0,IF(ABS(Model!CR129-Scratch!CR129)&lt;1,1,0))</f>
        <v>1</v>
      </c>
      <c r="CS199" s="99">
        <f>IF(Model!CS129="",0,IF(ABS(Model!CS129-Scratch!CS129)&lt;1,1,0))</f>
        <v>1</v>
      </c>
      <c r="CT199" s="99">
        <f>IF(Model!CT129="",0,IF(ABS(Model!CT129-Scratch!CT129)&lt;1,1,0))</f>
        <v>1</v>
      </c>
      <c r="CU199" s="99">
        <f>IF(Model!CU129="",0,IF(ABS(Model!CU129-Scratch!CU129)&lt;1,1,0))</f>
        <v>1</v>
      </c>
      <c r="CV199" s="99">
        <f>IF(Model!CV129="",0,IF(ABS(Model!CV129-Scratch!CV129)&lt;1,1,0))</f>
        <v>1</v>
      </c>
      <c r="CW199" s="99">
        <f>IF(Model!CW129="",0,IF(ABS(Model!CW129-Scratch!CW129)&lt;1,1,0))</f>
        <v>1</v>
      </c>
      <c r="CX199" s="99">
        <f>IF(Model!CX129="",0,IF(ABS(Model!CX129-Scratch!CX129)&lt;1,1,0))</f>
        <v>1</v>
      </c>
      <c r="CY199" s="99">
        <f>IF(Model!CY129="",0,IF(ABS(Model!CY129-Scratch!CY129)&lt;1,1,0))</f>
        <v>1</v>
      </c>
      <c r="CZ199" s="99">
        <f>IF(Model!CZ129="",0,IF(ABS(Model!CZ129-Scratch!CZ129)&lt;1,1,0))</f>
        <v>1</v>
      </c>
      <c r="DA199" s="99">
        <f>IF(Model!DA129="",0,IF(ABS(Model!DA129-Scratch!DA129)&lt;1,1,0))</f>
        <v>1</v>
      </c>
      <c r="DB199" s="99">
        <f>IF(Model!DB129="",0,IF(ABS(Model!DB129-Scratch!DB129)&lt;1,1,0))</f>
        <v>1</v>
      </c>
      <c r="DC199" s="99">
        <f>IF(Model!DC129="",0,IF(ABS(Model!DC129-Scratch!DC129)&lt;1,1,0))</f>
        <v>1</v>
      </c>
      <c r="DD199" s="99">
        <f>IF(Model!DD129="",0,IF(ABS(Model!DD129-Scratch!DD129)&lt;1,1,0))</f>
        <v>1</v>
      </c>
      <c r="DE199" s="99">
        <f>IF(Model!DE129="",0,IF(ABS(Model!DE129-Scratch!DE129)&lt;1,1,0))</f>
        <v>1</v>
      </c>
      <c r="DF199" s="99">
        <f>IF(Model!DF129="",0,IF(ABS(Model!DF129-Scratch!DF129)&lt;1,1,0))</f>
        <v>1</v>
      </c>
      <c r="DG199" s="99">
        <f>IF(Model!DG129="",0,IF(ABS(Model!DG129-Scratch!DG129)&lt;1,1,0))</f>
        <v>1</v>
      </c>
      <c r="DH199" s="129" t="s">
        <v>591</v>
      </c>
      <c r="DI199" s="129" t="s">
        <v>591</v>
      </c>
      <c r="DJ199" s="99">
        <f>IF(Model!DJ129="",0,IF(ABS(Model!DJ129-Scratch!DJ129)&lt;1,1,0))</f>
        <v>1</v>
      </c>
      <c r="DK199" s="99">
        <f>IF(Model!DK129="",0,IF(ABS(Model!DK129-Scratch!DK129)&lt;1,1,0))</f>
        <v>1</v>
      </c>
      <c r="DL199" s="99">
        <f>IF(Model!DL129="",0,IF(ABS(Model!DL129-Scratch!DL129)&lt;1,1,0))</f>
        <v>1</v>
      </c>
      <c r="DM199" s="99">
        <f>IF(Model!DM129="",0,IF(ABS(Model!DM129-Scratch!DM129)&lt;1,1,0))</f>
        <v>1</v>
      </c>
      <c r="DN199" s="99">
        <f>IF(Model!DN129="",0,IF(ABS(Model!DN129-Scratch!DN129)&lt;1,1,0))</f>
        <v>1</v>
      </c>
      <c r="DO199" s="99">
        <f>IF(Model!DO129="",0,IF(ABS(Model!DO129-Scratch!DO129)&lt;1,1,0))</f>
        <v>1</v>
      </c>
      <c r="DP199" s="99">
        <f>IF(Model!DP129="",0,IF(ABS(Model!DP129-Scratch!DP129)&lt;1,1,0))</f>
        <v>1</v>
      </c>
      <c r="DQ199" s="99">
        <f>IF(Model!DQ129="",0,IF(ABS(Model!DQ129-Scratch!DQ129)&lt;1,1,0))</f>
        <v>1</v>
      </c>
      <c r="DR199" s="99">
        <f>IF(Model!DR129="",0,IF(ABS(Model!DR129-Scratch!DR129)&lt;1,1,0))</f>
        <v>1</v>
      </c>
      <c r="DS199" s="99">
        <f>IF(Model!DS129="",0,IF(ABS(Model!DS129-Scratch!DS129)&lt;1,1,0))</f>
        <v>1</v>
      </c>
      <c r="DT199" s="99">
        <f>IF(Model!DT129="",0,IF(ABS(Model!DT129-Scratch!DT129)&lt;1,1,0))</f>
        <v>1</v>
      </c>
      <c r="DU199" s="99">
        <f>IF(Model!DU129="",0,IF(ABS(Model!DU129-Scratch!DU129)&lt;1,1,0))</f>
        <v>1</v>
      </c>
      <c r="DV199" s="99">
        <f>IF(Model!DV129="",0,IF(ABS(Model!DV129-Scratch!DV129)&lt;1,1,0))</f>
        <v>1</v>
      </c>
      <c r="DW199" s="99">
        <f>IF(Model!DW129="",0,IF(ABS(Model!DW129-Scratch!DW129)&lt;1,1,0))</f>
        <v>1</v>
      </c>
      <c r="DX199" s="99">
        <f>IF(Model!DX129="",0,IF(ABS(Model!DX129-Scratch!DX129)&lt;1,1,0))</f>
        <v>1</v>
      </c>
      <c r="DY199" s="99">
        <f>IF(Model!DY129="",0,IF(ABS(Model!DY129-Scratch!DY129)&lt;1,1,0))</f>
        <v>1</v>
      </c>
      <c r="DZ199" s="99">
        <f>IF(Model!DZ129="",0,IF(ABS(Model!DZ129-Scratch!DZ129)&lt;1,1,0))</f>
        <v>1</v>
      </c>
      <c r="EA199" s="99">
        <f>IF(Model!EA129="",0,IF(ABS(Model!EA129-Scratch!EA129)&lt;1,1,0))</f>
        <v>1</v>
      </c>
      <c r="EB199" s="99">
        <f>IF(Model!EB129="",0,IF(ABS(Model!EB129-Scratch!EB129)&lt;1,1,0))</f>
        <v>1</v>
      </c>
      <c r="EC199" s="99">
        <f>IF(Model!EC129="",0,IF(ABS(Model!EC129-Scratch!EC129)&lt;1,1,0))</f>
        <v>1</v>
      </c>
      <c r="ED199" s="99">
        <f>IF(Model!ED129="",0,IF(ABS(Model!ED129-Scratch!ED129)&lt;1,1,0))</f>
        <v>1</v>
      </c>
      <c r="EE199" s="99">
        <f>IF(Model!EE129="",0,IF(ABS(Model!EE129-Scratch!EE129)&lt;1,1,0))</f>
        <v>1</v>
      </c>
      <c r="EF199" s="99">
        <f>IF(Model!EF129="",0,IF(ABS(Model!EF129-Scratch!EF129)&lt;1,1,0))</f>
        <v>1</v>
      </c>
      <c r="EG199" s="99">
        <f>IF(Model!EG129="",0,IF(ABS(Model!EG129-Scratch!EG129)&lt;1,1,0))</f>
        <v>1</v>
      </c>
      <c r="EH199" s="99">
        <f>IF(Model!EH129="",0,IF(ABS(Model!EH129-Scratch!EH129)&lt;1,1,0))</f>
        <v>1</v>
      </c>
      <c r="EI199" s="129" t="s">
        <v>591</v>
      </c>
      <c r="EJ199" s="129" t="s">
        <v>591</v>
      </c>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row>
    <row r="200" spans="2:165">
      <c r="B200" s="99">
        <f>IF(Model!B130="",0,IF(ABS(Model!B130-Scratch!B130)&lt;1,1,0))</f>
        <v>1</v>
      </c>
      <c r="C200" s="99">
        <f ca="1">IF(Model!C130="",0,IF(ABS(Model!C130-Scratch!C130)&lt;1,1,0))</f>
        <v>1</v>
      </c>
      <c r="D200" s="129" t="s">
        <v>591</v>
      </c>
      <c r="E200" s="99">
        <f>IF(Model!E130="",0,IF(ABS(Model!E130-Scratch!E130)&lt;1,1,0))</f>
        <v>1</v>
      </c>
      <c r="F200" s="99">
        <f>IF(Model!F130="",0,IF(ABS(Model!F130-Scratch!F130)&lt;1,1,0))</f>
        <v>1</v>
      </c>
      <c r="G200" s="99">
        <f>IF(Model!G130="",0,IF(ABS(Model!G130-Scratch!G130)&lt;1,1,0))</f>
        <v>1</v>
      </c>
      <c r="H200" s="99">
        <f>IF(Model!H130="",0,IF(ABS(Model!H130-Scratch!H130)&lt;1,1,0))</f>
        <v>1</v>
      </c>
      <c r="I200" s="99">
        <f>IF(Model!I130=Scratch!I130,1,0)</f>
        <v>1</v>
      </c>
      <c r="J200" s="129" t="s">
        <v>591</v>
      </c>
      <c r="K200" s="99">
        <f>IF(Model!K130="",0,IF(ABS(Model!K130-Scratch!K130)&lt;1,1,0))</f>
        <v>1</v>
      </c>
      <c r="L200" s="99">
        <f>IF(Model!L130=Scratch!L130,1,0)</f>
        <v>1</v>
      </c>
      <c r="M200" s="99">
        <f>IFERROR(IF(Model!M130=Scratch!M130,1,0),0)</f>
        <v>1</v>
      </c>
      <c r="N200" s="99">
        <f>IFERROR(IF(Model!N130=Scratch!N130,1,0),0)</f>
        <v>1</v>
      </c>
      <c r="O200" s="99">
        <f>IFERROR(IF(Model!O130=Scratch!O130,1,0),0)</f>
        <v>1</v>
      </c>
      <c r="P200" s="99">
        <f>IFERROR(IF(Model!P130=Scratch!P130,1,0),0)</f>
        <v>1</v>
      </c>
      <c r="Q200" s="129" t="s">
        <v>591</v>
      </c>
      <c r="R200" s="99">
        <f>IF(Model!R130="",0,IF(ABS(Model!R130-Scratch!R130)&lt;1,1,0))</f>
        <v>1</v>
      </c>
      <c r="S200" s="99">
        <f>IF(Model!S130="",0,IF(ABS(Model!S130-Scratch!S130)&lt;1,1,0))</f>
        <v>1</v>
      </c>
      <c r="T200" s="99">
        <f>IF(Model!T130="",0,IF(ABS(Model!T130-Scratch!T130)&lt;1,1,0))</f>
        <v>1</v>
      </c>
      <c r="U200" s="99">
        <f>IF(Model!U130="",0,IF(ABS(Model!U130-Scratch!U130)&lt;1,1,0))</f>
        <v>1</v>
      </c>
      <c r="V200" s="99">
        <f>IF(Model!V130="",0,IF(ABS(Model!V130-Scratch!V130)&lt;1,1,0))</f>
        <v>1</v>
      </c>
      <c r="W200" s="129" t="s">
        <v>591</v>
      </c>
      <c r="X200" s="99">
        <f>IF(Model!X130="",0,IF(ABS(Model!X130-Scratch!X130)&lt;1,1,0))</f>
        <v>1</v>
      </c>
      <c r="Y200" s="99">
        <f>IF(Model!Y130="",0,IF(ABS(Model!Y130-Scratch!Y130)&lt;1,1,0))</f>
        <v>1</v>
      </c>
      <c r="Z200" s="99">
        <f>IF(Model!Z130="",0,IF(ABS(Model!Z130-Scratch!Z130)&lt;1,1,0))</f>
        <v>1</v>
      </c>
      <c r="AA200" s="99">
        <f>IF(Model!AA130="",0,IF(ABS(Model!AA130-Scratch!AA130)&lt;1,1,0))</f>
        <v>1</v>
      </c>
      <c r="AB200" s="99">
        <f>IF(Model!AB130="",0,IF(ABS(Model!AB130-Scratch!AB130)&lt;1,1,0))</f>
        <v>1</v>
      </c>
      <c r="AC200" s="129" t="s">
        <v>591</v>
      </c>
      <c r="AD200" s="129" t="s">
        <v>591</v>
      </c>
      <c r="AE200" s="99">
        <f>IF(Model!AE130="",0,IF(ABS(Model!AE130-Scratch!AE130)&lt;1,1,0))</f>
        <v>1</v>
      </c>
      <c r="AF200" s="99">
        <f>IF(Model!AF130="",0,IF(ABS(Model!AF130-Scratch!AF130)&lt;1,1,0))</f>
        <v>1</v>
      </c>
      <c r="AG200" s="99">
        <f>IF(Model!AG130="",0,IF(ABS(Model!AG130-Scratch!AG130)&lt;1,1,0))</f>
        <v>1</v>
      </c>
      <c r="AH200" s="99">
        <f>IF(Model!AH130="",0,IF(ABS(Model!AH130-Scratch!AH130)&lt;1,1,0))</f>
        <v>1</v>
      </c>
      <c r="AI200" s="99">
        <f>IF(Model!AI130="",0,IF(ABS(Model!AI130-Scratch!AI130)&lt;1,1,0))</f>
        <v>1</v>
      </c>
      <c r="AJ200" s="99">
        <f>IF(Model!AJ130="",0,IF(ABS(Model!AJ130-Scratch!AJ130)&lt;1,1,0))</f>
        <v>1</v>
      </c>
      <c r="AK200" s="99">
        <f>IF(Model!AK130="",0,IF(ABS(Model!AK130-Scratch!AK130)&lt;1,1,0))</f>
        <v>1</v>
      </c>
      <c r="AL200" s="99">
        <f>IF(Model!AL130="",0,IF(ABS(Model!AL130-Scratch!AL130)&lt;1,1,0))</f>
        <v>1</v>
      </c>
      <c r="AM200" s="99">
        <f>IF(Model!AM130="",0,IF(ABS(Model!AM130-Scratch!AM130)&lt;1,1,0))</f>
        <v>1</v>
      </c>
      <c r="AN200" s="99">
        <f>IF(Model!AN130="",0,IF(ABS(Model!AN130-Scratch!AN130)&lt;1,1,0))</f>
        <v>1</v>
      </c>
      <c r="AO200" s="99">
        <f>IF(Model!AO130="",0,IF(ABS(Model!AO130-Scratch!AO130)&lt;1,1,0))</f>
        <v>1</v>
      </c>
      <c r="AP200" s="99">
        <f>IF(Model!AP130="",0,IF(ABS(Model!AP130-Scratch!AP130)&lt;1,1,0))</f>
        <v>1</v>
      </c>
      <c r="AQ200" s="99">
        <f>IF(Model!AQ130="",0,IF(ABS(Model!AQ130-Scratch!AQ130)&lt;1,1,0))</f>
        <v>1</v>
      </c>
      <c r="AR200" s="99">
        <f>IF(Model!AR130="",0,IF(ABS(Model!AR130-Scratch!AR130)&lt;1,1,0))</f>
        <v>1</v>
      </c>
      <c r="AS200" s="99">
        <f>IF(Model!AS130="",0,IF(ABS(Model!AS130-Scratch!AS130)&lt;1,1,0))</f>
        <v>1</v>
      </c>
      <c r="AT200" s="99">
        <f>IF(Model!AT130="",0,IF(ABS(Model!AT130-Scratch!AT130)&lt;1,1,0))</f>
        <v>1</v>
      </c>
      <c r="AU200" s="99">
        <f>IF(Model!AU130="",0,IF(ABS(Model!AU130-Scratch!AU130)&lt;1,1,0))</f>
        <v>1</v>
      </c>
      <c r="AV200" s="99">
        <f>IF(Model!AV130="",0,IF(ABS(Model!AV130-Scratch!AV130)&lt;1,1,0))</f>
        <v>1</v>
      </c>
      <c r="AW200" s="99">
        <f>IF(Model!AW130="",0,IF(ABS(Model!AW130-Scratch!AW130)&lt;1,1,0))</f>
        <v>1</v>
      </c>
      <c r="AX200" s="99">
        <f>IF(Model!AX130="",0,IF(ABS(Model!AX130-Scratch!AX130)&lt;1,1,0))</f>
        <v>1</v>
      </c>
      <c r="AY200" s="99">
        <f>IF(Model!AY130="",0,IF(ABS(Model!AY130-Scratch!AY130)&lt;1,1,0))</f>
        <v>1</v>
      </c>
      <c r="AZ200" s="99">
        <f>IF(Model!AZ130="",0,IF(ABS(Model!AZ130-Scratch!AZ130)&lt;1,1,0))</f>
        <v>1</v>
      </c>
      <c r="BA200" s="99">
        <f>IF(Model!BA130="",0,IF(ABS(Model!BA130-Scratch!BA130)&lt;1,1,0))</f>
        <v>1</v>
      </c>
      <c r="BB200" s="99">
        <f>IF(Model!BB130="",0,IF(ABS(Model!BB130-Scratch!BB130)&lt;1,1,0))</f>
        <v>1</v>
      </c>
      <c r="BC200" s="99">
        <f>IF(Model!BC130="",0,IF(ABS(Model!BC130-Scratch!BC130)&lt;1,1,0))</f>
        <v>1</v>
      </c>
      <c r="BD200" s="99">
        <f>IF(Model!BD130="",0,IF(ABS(Model!BD130-Scratch!BD130)&lt;1,1,0))</f>
        <v>0</v>
      </c>
      <c r="BE200" s="99">
        <f>IF(Model!BE130="",0,IF(ABS(Model!BE130-Scratch!BE130)&lt;1,1,0))</f>
        <v>1</v>
      </c>
      <c r="BF200" s="129" t="s">
        <v>591</v>
      </c>
      <c r="BG200" s="129" t="s">
        <v>591</v>
      </c>
      <c r="BH200" s="99">
        <f>IF(Model!BH130="",0,IF(ABS(Model!BH130-Scratch!BH130)&lt;1,1,0))</f>
        <v>1</v>
      </c>
      <c r="BI200" s="99">
        <f>IF(Model!BI130="",0,IF(ABS(Model!BI130-Scratch!BI130)&lt;1,1,0))</f>
        <v>1</v>
      </c>
      <c r="BJ200" s="99">
        <f>IF(Model!BJ130="",0,IF(ABS(Model!BJ130-Scratch!BJ130)&lt;1,1,0))</f>
        <v>1</v>
      </c>
      <c r="BK200" s="99">
        <f>IF(Model!BK130="",0,IF(ABS(Model!BK130-Scratch!BK130)&lt;1,1,0))</f>
        <v>1</v>
      </c>
      <c r="BL200" s="99">
        <f>IF(Model!BL130="",0,IF(ABS(Model!BL130-Scratch!BL130)&lt;1,1,0))</f>
        <v>1</v>
      </c>
      <c r="BM200" s="99">
        <f>IF(Model!BM130="",0,IF(ABS(Model!BM130-Scratch!BM130)&lt;1,1,0))</f>
        <v>1</v>
      </c>
      <c r="BN200" s="99">
        <f>IF(Model!BN130="",0,IF(ABS(Model!BN130-Scratch!BN130)&lt;1,1,0))</f>
        <v>1</v>
      </c>
      <c r="BO200" s="99">
        <f>IF(Model!BO130="",0,IF(ABS(Model!BO130-Scratch!BO130)&lt;1,1,0))</f>
        <v>1</v>
      </c>
      <c r="BP200" s="99">
        <f>IF(Model!BP130="",0,IF(ABS(Model!BP130-Scratch!BP130)&lt;1,1,0))</f>
        <v>1</v>
      </c>
      <c r="BQ200" s="99">
        <f>IF(Model!BQ130="",0,IF(ABS(Model!BQ130-Scratch!BQ130)&lt;1,1,0))</f>
        <v>1</v>
      </c>
      <c r="BR200" s="99">
        <f>IF(Model!BR130="",0,IF(ABS(Model!BR130-Scratch!BR130)&lt;1,1,0))</f>
        <v>1</v>
      </c>
      <c r="BS200" s="99">
        <f>IF(Model!BS130="",0,IF(ABS(Model!BS130-Scratch!BS130)&lt;1,1,0))</f>
        <v>1</v>
      </c>
      <c r="BT200" s="99">
        <f>IF(Model!BT130="",0,IF(ABS(Model!BT130-Scratch!BT130)&lt;1,1,0))</f>
        <v>1</v>
      </c>
      <c r="BU200" s="99">
        <f>IF(Model!BU130="",0,IF(ABS(Model!BU130-Scratch!BU130)&lt;1,1,0))</f>
        <v>1</v>
      </c>
      <c r="BV200" s="99">
        <f>IF(Model!BV130="",0,IF(ABS(Model!BV130-Scratch!BV130)&lt;1,1,0))</f>
        <v>1</v>
      </c>
      <c r="BW200" s="99">
        <f>IF(Model!BW130="",0,IF(ABS(Model!BW130-Scratch!BW130)&lt;1,1,0))</f>
        <v>1</v>
      </c>
      <c r="BX200" s="99">
        <f>IF(Model!BX130="",0,IF(ABS(Model!BX130-Scratch!BX130)&lt;1,1,0))</f>
        <v>1</v>
      </c>
      <c r="BY200" s="99">
        <f>IF(Model!BY130="",0,IF(ABS(Model!BY130-Scratch!BY130)&lt;1,1,0))</f>
        <v>1</v>
      </c>
      <c r="BZ200" s="99">
        <f>IF(Model!BZ130="",0,IF(ABS(Model!BZ130-Scratch!BZ130)&lt;1,1,0))</f>
        <v>1</v>
      </c>
      <c r="CA200" s="99">
        <f>IF(Model!CA130="",0,IF(ABS(Model!CA130-Scratch!CA130)&lt;1,1,0))</f>
        <v>1</v>
      </c>
      <c r="CB200" s="99">
        <f>IF(Model!CB130="",0,IF(ABS(Model!CB130-Scratch!CB130)&lt;1,1,0))</f>
        <v>1</v>
      </c>
      <c r="CC200" s="99">
        <f>IF(Model!CC130="",0,IF(ABS(Model!CC130-Scratch!CC130)&lt;1,1,0))</f>
        <v>1</v>
      </c>
      <c r="CD200" s="99">
        <f>IF(Model!CD130="",0,IF(ABS(Model!CD130-Scratch!CD130)&lt;1,1,0))</f>
        <v>1</v>
      </c>
      <c r="CE200" s="99">
        <f>IF(Model!CE130="",0,IF(ABS(Model!CE130-Scratch!CE130)&lt;1,1,0))</f>
        <v>1</v>
      </c>
      <c r="CF200" s="99">
        <f>IF(Model!CF130="",0,IF(ABS(Model!CF130-Scratch!CF130)&lt;1,1,0))</f>
        <v>1</v>
      </c>
      <c r="CG200" s="129" t="s">
        <v>591</v>
      </c>
      <c r="CH200" s="129" t="s">
        <v>591</v>
      </c>
      <c r="CI200" s="99">
        <f>IF(Model!CI130="",0,IF(ABS(Model!CI130-Scratch!CI130)&lt;1,1,0))</f>
        <v>1</v>
      </c>
      <c r="CJ200" s="99">
        <f>IF(Model!CJ130="",0,IF(ABS(Model!CJ130-Scratch!CJ130)&lt;1,1,0))</f>
        <v>1</v>
      </c>
      <c r="CK200" s="99">
        <f>IF(Model!CK130="",0,IF(ABS(Model!CK130-Scratch!CK130)&lt;1,1,0))</f>
        <v>1</v>
      </c>
      <c r="CL200" s="99">
        <f>IF(Model!CL130="",0,IF(ABS(Model!CL130-Scratch!CL130)&lt;1,1,0))</f>
        <v>1</v>
      </c>
      <c r="CM200" s="99">
        <f>IF(Model!CM130="",0,IF(ABS(Model!CM130-Scratch!CM130)&lt;1,1,0))</f>
        <v>1</v>
      </c>
      <c r="CN200" s="99">
        <f>IF(Model!CN130="",0,IF(ABS(Model!CN130-Scratch!CN130)&lt;1,1,0))</f>
        <v>1</v>
      </c>
      <c r="CO200" s="99">
        <f>IF(Model!CO130="",0,IF(ABS(Model!CO130-Scratch!CO130)&lt;1,1,0))</f>
        <v>1</v>
      </c>
      <c r="CP200" s="99">
        <f>IF(Model!CP130="",0,IF(ABS(Model!CP130-Scratch!CP130)&lt;1,1,0))</f>
        <v>1</v>
      </c>
      <c r="CQ200" s="99">
        <f>IF(Model!CQ130="",0,IF(ABS(Model!CQ130-Scratch!CQ130)&lt;1,1,0))</f>
        <v>1</v>
      </c>
      <c r="CR200" s="99">
        <f>IF(Model!CR130="",0,IF(ABS(Model!CR130-Scratch!CR130)&lt;1,1,0))</f>
        <v>1</v>
      </c>
      <c r="CS200" s="99">
        <f>IF(Model!CS130="",0,IF(ABS(Model!CS130-Scratch!CS130)&lt;1,1,0))</f>
        <v>1</v>
      </c>
      <c r="CT200" s="99">
        <f>IF(Model!CT130="",0,IF(ABS(Model!CT130-Scratch!CT130)&lt;1,1,0))</f>
        <v>1</v>
      </c>
      <c r="CU200" s="99">
        <f>IF(Model!CU130="",0,IF(ABS(Model!CU130-Scratch!CU130)&lt;1,1,0))</f>
        <v>1</v>
      </c>
      <c r="CV200" s="99">
        <f>IF(Model!CV130="",0,IF(ABS(Model!CV130-Scratch!CV130)&lt;1,1,0))</f>
        <v>1</v>
      </c>
      <c r="CW200" s="99">
        <f>IF(Model!CW130="",0,IF(ABS(Model!CW130-Scratch!CW130)&lt;1,1,0))</f>
        <v>1</v>
      </c>
      <c r="CX200" s="99">
        <f>IF(Model!CX130="",0,IF(ABS(Model!CX130-Scratch!CX130)&lt;1,1,0))</f>
        <v>1</v>
      </c>
      <c r="CY200" s="99">
        <f>IF(Model!CY130="",0,IF(ABS(Model!CY130-Scratch!CY130)&lt;1,1,0))</f>
        <v>1</v>
      </c>
      <c r="CZ200" s="99">
        <f>IF(Model!CZ130="",0,IF(ABS(Model!CZ130-Scratch!CZ130)&lt;1,1,0))</f>
        <v>1</v>
      </c>
      <c r="DA200" s="99">
        <f>IF(Model!DA130="",0,IF(ABS(Model!DA130-Scratch!DA130)&lt;1,1,0))</f>
        <v>1</v>
      </c>
      <c r="DB200" s="99">
        <f>IF(Model!DB130="",0,IF(ABS(Model!DB130-Scratch!DB130)&lt;1,1,0))</f>
        <v>1</v>
      </c>
      <c r="DC200" s="99">
        <f>IF(Model!DC130="",0,IF(ABS(Model!DC130-Scratch!DC130)&lt;1,1,0))</f>
        <v>1</v>
      </c>
      <c r="DD200" s="99">
        <f>IF(Model!DD130="",0,IF(ABS(Model!DD130-Scratch!DD130)&lt;1,1,0))</f>
        <v>1</v>
      </c>
      <c r="DE200" s="99">
        <f>IF(Model!DE130="",0,IF(ABS(Model!DE130-Scratch!DE130)&lt;1,1,0))</f>
        <v>1</v>
      </c>
      <c r="DF200" s="99">
        <f>IF(Model!DF130="",0,IF(ABS(Model!DF130-Scratch!DF130)&lt;1,1,0))</f>
        <v>1</v>
      </c>
      <c r="DG200" s="99">
        <f>IF(Model!DG130="",0,IF(ABS(Model!DG130-Scratch!DG130)&lt;1,1,0))</f>
        <v>1</v>
      </c>
      <c r="DH200" s="129" t="s">
        <v>591</v>
      </c>
      <c r="DI200" s="129" t="s">
        <v>591</v>
      </c>
      <c r="DJ200" s="99">
        <f>IF(Model!DJ130="",0,IF(ABS(Model!DJ130-Scratch!DJ130)&lt;1,1,0))</f>
        <v>1</v>
      </c>
      <c r="DK200" s="99">
        <f>IF(Model!DK130="",0,IF(ABS(Model!DK130-Scratch!DK130)&lt;1,1,0))</f>
        <v>1</v>
      </c>
      <c r="DL200" s="99">
        <f>IF(Model!DL130="",0,IF(ABS(Model!DL130-Scratch!DL130)&lt;1,1,0))</f>
        <v>1</v>
      </c>
      <c r="DM200" s="99">
        <f>IF(Model!DM130="",0,IF(ABS(Model!DM130-Scratch!DM130)&lt;1,1,0))</f>
        <v>1</v>
      </c>
      <c r="DN200" s="99">
        <f>IF(Model!DN130="",0,IF(ABS(Model!DN130-Scratch!DN130)&lt;1,1,0))</f>
        <v>1</v>
      </c>
      <c r="DO200" s="99">
        <f>IF(Model!DO130="",0,IF(ABS(Model!DO130-Scratch!DO130)&lt;1,1,0))</f>
        <v>1</v>
      </c>
      <c r="DP200" s="99">
        <f>IF(Model!DP130="",0,IF(ABS(Model!DP130-Scratch!DP130)&lt;1,1,0))</f>
        <v>1</v>
      </c>
      <c r="DQ200" s="99">
        <f>IF(Model!DQ130="",0,IF(ABS(Model!DQ130-Scratch!DQ130)&lt;1,1,0))</f>
        <v>1</v>
      </c>
      <c r="DR200" s="99">
        <f>IF(Model!DR130="",0,IF(ABS(Model!DR130-Scratch!DR130)&lt;1,1,0))</f>
        <v>1</v>
      </c>
      <c r="DS200" s="99">
        <f>IF(Model!DS130="",0,IF(ABS(Model!DS130-Scratch!DS130)&lt;1,1,0))</f>
        <v>1</v>
      </c>
      <c r="DT200" s="99">
        <f>IF(Model!DT130="",0,IF(ABS(Model!DT130-Scratch!DT130)&lt;1,1,0))</f>
        <v>1</v>
      </c>
      <c r="DU200" s="99">
        <f>IF(Model!DU130="",0,IF(ABS(Model!DU130-Scratch!DU130)&lt;1,1,0))</f>
        <v>1</v>
      </c>
      <c r="DV200" s="99">
        <f>IF(Model!DV130="",0,IF(ABS(Model!DV130-Scratch!DV130)&lt;1,1,0))</f>
        <v>1</v>
      </c>
      <c r="DW200" s="99">
        <f>IF(Model!DW130="",0,IF(ABS(Model!DW130-Scratch!DW130)&lt;1,1,0))</f>
        <v>1</v>
      </c>
      <c r="DX200" s="99">
        <f>IF(Model!DX130="",0,IF(ABS(Model!DX130-Scratch!DX130)&lt;1,1,0))</f>
        <v>1</v>
      </c>
      <c r="DY200" s="99">
        <f>IF(Model!DY130="",0,IF(ABS(Model!DY130-Scratch!DY130)&lt;1,1,0))</f>
        <v>1</v>
      </c>
      <c r="DZ200" s="99">
        <f>IF(Model!DZ130="",0,IF(ABS(Model!DZ130-Scratch!DZ130)&lt;1,1,0))</f>
        <v>1</v>
      </c>
      <c r="EA200" s="99">
        <f>IF(Model!EA130="",0,IF(ABS(Model!EA130-Scratch!EA130)&lt;1,1,0))</f>
        <v>1</v>
      </c>
      <c r="EB200" s="99">
        <f>IF(Model!EB130="",0,IF(ABS(Model!EB130-Scratch!EB130)&lt;1,1,0))</f>
        <v>1</v>
      </c>
      <c r="EC200" s="99">
        <f>IF(Model!EC130="",0,IF(ABS(Model!EC130-Scratch!EC130)&lt;1,1,0))</f>
        <v>1</v>
      </c>
      <c r="ED200" s="99">
        <f>IF(Model!ED130="",0,IF(ABS(Model!ED130-Scratch!ED130)&lt;1,1,0))</f>
        <v>1</v>
      </c>
      <c r="EE200" s="99">
        <f>IF(Model!EE130="",0,IF(ABS(Model!EE130-Scratch!EE130)&lt;1,1,0))</f>
        <v>1</v>
      </c>
      <c r="EF200" s="99">
        <f>IF(Model!EF130="",0,IF(ABS(Model!EF130-Scratch!EF130)&lt;1,1,0))</f>
        <v>1</v>
      </c>
      <c r="EG200" s="99">
        <f>IF(Model!EG130="",0,IF(ABS(Model!EG130-Scratch!EG130)&lt;1,1,0))</f>
        <v>1</v>
      </c>
      <c r="EH200" s="99">
        <f>IF(Model!EH130="",0,IF(ABS(Model!EH130-Scratch!EH130)&lt;1,1,0))</f>
        <v>1</v>
      </c>
      <c r="EI200" s="129" t="s">
        <v>591</v>
      </c>
      <c r="EJ200" s="129" t="s">
        <v>591</v>
      </c>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row>
    <row r="201" spans="2:165">
      <c r="B201" s="99">
        <f>IF(Model!B131="",0,IF(ABS(Model!B131-Scratch!B131)&lt;1,1,0))</f>
        <v>1</v>
      </c>
      <c r="C201" s="99">
        <f ca="1">IF(Model!C131="",0,IF(ABS(Model!C131-Scratch!C131)&lt;1,1,0))</f>
        <v>1</v>
      </c>
      <c r="D201" s="129" t="s">
        <v>591</v>
      </c>
      <c r="E201" s="99">
        <f>IF(Model!E131="",0,IF(ABS(Model!E131-Scratch!E131)&lt;1,1,0))</f>
        <v>1</v>
      </c>
      <c r="F201" s="99">
        <f>IF(Model!F131="",0,IF(ABS(Model!F131-Scratch!F131)&lt;1,1,0))</f>
        <v>1</v>
      </c>
      <c r="G201" s="99">
        <f>IF(Model!G131="",0,IF(ABS(Model!G131-Scratch!G131)&lt;1,1,0))</f>
        <v>1</v>
      </c>
      <c r="H201" s="99">
        <f>IF(Model!H131="",0,IF(ABS(Model!H131-Scratch!H131)&lt;1,1,0))</f>
        <v>1</v>
      </c>
      <c r="I201" s="99">
        <f>IF(Model!I131=Scratch!I131,1,0)</f>
        <v>1</v>
      </c>
      <c r="J201" s="129" t="s">
        <v>591</v>
      </c>
      <c r="K201" s="99">
        <f>IF(Model!K131="",0,IF(ABS(Model!K131-Scratch!K131)&lt;1,1,0))</f>
        <v>1</v>
      </c>
      <c r="L201" s="99">
        <f>IF(Model!L131=Scratch!L131,1,0)</f>
        <v>1</v>
      </c>
      <c r="M201" s="99">
        <f>IFERROR(IF(Model!M131=Scratch!M131,1,0),0)</f>
        <v>1</v>
      </c>
      <c r="N201" s="99">
        <f>IFERROR(IF(Model!N131=Scratch!N131,1,0),0)</f>
        <v>1</v>
      </c>
      <c r="O201" s="99">
        <f>IFERROR(IF(Model!O131=Scratch!O131,1,0),0)</f>
        <v>1</v>
      </c>
      <c r="P201" s="99">
        <f>IFERROR(IF(Model!P131=Scratch!P131,1,0),0)</f>
        <v>1</v>
      </c>
      <c r="Q201" s="129" t="s">
        <v>591</v>
      </c>
      <c r="R201" s="99">
        <f>IF(Model!R131="",0,IF(ABS(Model!R131-Scratch!R131)&lt;1,1,0))</f>
        <v>1</v>
      </c>
      <c r="S201" s="99">
        <f>IF(Model!S131="",0,IF(ABS(Model!S131-Scratch!S131)&lt;1,1,0))</f>
        <v>1</v>
      </c>
      <c r="T201" s="99">
        <f>IF(Model!T131="",0,IF(ABS(Model!T131-Scratch!T131)&lt;1,1,0))</f>
        <v>1</v>
      </c>
      <c r="U201" s="99">
        <f>IF(Model!U131="",0,IF(ABS(Model!U131-Scratch!U131)&lt;1,1,0))</f>
        <v>1</v>
      </c>
      <c r="V201" s="99">
        <f>IF(Model!V131="",0,IF(ABS(Model!V131-Scratch!V131)&lt;1,1,0))</f>
        <v>1</v>
      </c>
      <c r="W201" s="129" t="s">
        <v>591</v>
      </c>
      <c r="X201" s="99">
        <f>IF(Model!X131="",0,IF(ABS(Model!X131-Scratch!X131)&lt;1,1,0))</f>
        <v>1</v>
      </c>
      <c r="Y201" s="99">
        <f>IF(Model!Y131="",0,IF(ABS(Model!Y131-Scratch!Y131)&lt;1,1,0))</f>
        <v>1</v>
      </c>
      <c r="Z201" s="99">
        <f>IF(Model!Z131="",0,IF(ABS(Model!Z131-Scratch!Z131)&lt;1,1,0))</f>
        <v>1</v>
      </c>
      <c r="AA201" s="99">
        <f>IF(Model!AA131="",0,IF(ABS(Model!AA131-Scratch!AA131)&lt;1,1,0))</f>
        <v>1</v>
      </c>
      <c r="AB201" s="99">
        <f>IF(Model!AB131="",0,IF(ABS(Model!AB131-Scratch!AB131)&lt;1,1,0))</f>
        <v>1</v>
      </c>
      <c r="AC201" s="129" t="s">
        <v>591</v>
      </c>
      <c r="AD201" s="129" t="s">
        <v>591</v>
      </c>
      <c r="AE201" s="99">
        <f>IF(Model!AE131="",0,IF(ABS(Model!AE131-Scratch!AE131)&lt;1,1,0))</f>
        <v>1</v>
      </c>
      <c r="AF201" s="99">
        <f>IF(Model!AF131="",0,IF(ABS(Model!AF131-Scratch!AF131)&lt;1,1,0))</f>
        <v>1</v>
      </c>
      <c r="AG201" s="99">
        <f>IF(Model!AG131="",0,IF(ABS(Model!AG131-Scratch!AG131)&lt;1,1,0))</f>
        <v>1</v>
      </c>
      <c r="AH201" s="99">
        <f>IF(Model!AH131="",0,IF(ABS(Model!AH131-Scratch!AH131)&lt;1,1,0))</f>
        <v>1</v>
      </c>
      <c r="AI201" s="99">
        <f>IF(Model!AI131="",0,IF(ABS(Model!AI131-Scratch!AI131)&lt;1,1,0))</f>
        <v>1</v>
      </c>
      <c r="AJ201" s="99">
        <f>IF(Model!AJ131="",0,IF(ABS(Model!AJ131-Scratch!AJ131)&lt;1,1,0))</f>
        <v>1</v>
      </c>
      <c r="AK201" s="99">
        <f>IF(Model!AK131="",0,IF(ABS(Model!AK131-Scratch!AK131)&lt;1,1,0))</f>
        <v>1</v>
      </c>
      <c r="AL201" s="99">
        <f>IF(Model!AL131="",0,IF(ABS(Model!AL131-Scratch!AL131)&lt;1,1,0))</f>
        <v>1</v>
      </c>
      <c r="AM201" s="99">
        <f>IF(Model!AM131="",0,IF(ABS(Model!AM131-Scratch!AM131)&lt;1,1,0))</f>
        <v>1</v>
      </c>
      <c r="AN201" s="99">
        <f>IF(Model!AN131="",0,IF(ABS(Model!AN131-Scratch!AN131)&lt;1,1,0))</f>
        <v>1</v>
      </c>
      <c r="AO201" s="99">
        <f>IF(Model!AO131="",0,IF(ABS(Model!AO131-Scratch!AO131)&lt;1,1,0))</f>
        <v>1</v>
      </c>
      <c r="AP201" s="99">
        <f>IF(Model!AP131="",0,IF(ABS(Model!AP131-Scratch!AP131)&lt;1,1,0))</f>
        <v>1</v>
      </c>
      <c r="AQ201" s="99">
        <f>IF(Model!AQ131="",0,IF(ABS(Model!AQ131-Scratch!AQ131)&lt;1,1,0))</f>
        <v>1</v>
      </c>
      <c r="AR201" s="99">
        <f>IF(Model!AR131="",0,IF(ABS(Model!AR131-Scratch!AR131)&lt;1,1,0))</f>
        <v>1</v>
      </c>
      <c r="AS201" s="99">
        <f>IF(Model!AS131="",0,IF(ABS(Model!AS131-Scratch!AS131)&lt;1,1,0))</f>
        <v>1</v>
      </c>
      <c r="AT201" s="99">
        <f>IF(Model!AT131="",0,IF(ABS(Model!AT131-Scratch!AT131)&lt;1,1,0))</f>
        <v>1</v>
      </c>
      <c r="AU201" s="99">
        <f>IF(Model!AU131="",0,IF(ABS(Model!AU131-Scratch!AU131)&lt;1,1,0))</f>
        <v>1</v>
      </c>
      <c r="AV201" s="99">
        <f>IF(Model!AV131="",0,IF(ABS(Model!AV131-Scratch!AV131)&lt;1,1,0))</f>
        <v>1</v>
      </c>
      <c r="AW201" s="99">
        <f>IF(Model!AW131="",0,IF(ABS(Model!AW131-Scratch!AW131)&lt;1,1,0))</f>
        <v>1</v>
      </c>
      <c r="AX201" s="99">
        <f>IF(Model!AX131="",0,IF(ABS(Model!AX131-Scratch!AX131)&lt;1,1,0))</f>
        <v>1</v>
      </c>
      <c r="AY201" s="99">
        <f>IF(Model!AY131="",0,IF(ABS(Model!AY131-Scratch!AY131)&lt;1,1,0))</f>
        <v>1</v>
      </c>
      <c r="AZ201" s="99">
        <f>IF(Model!AZ131="",0,IF(ABS(Model!AZ131-Scratch!AZ131)&lt;1,1,0))</f>
        <v>1</v>
      </c>
      <c r="BA201" s="99">
        <f>IF(Model!BA131="",0,IF(ABS(Model!BA131-Scratch!BA131)&lt;1,1,0))</f>
        <v>1</v>
      </c>
      <c r="BB201" s="99">
        <f>IF(Model!BB131="",0,IF(ABS(Model!BB131-Scratch!BB131)&lt;1,1,0))</f>
        <v>1</v>
      </c>
      <c r="BC201" s="99">
        <f>IF(Model!BC131="",0,IF(ABS(Model!BC131-Scratch!BC131)&lt;1,1,0))</f>
        <v>1</v>
      </c>
      <c r="BD201" s="99">
        <f>IF(Model!BD131="",0,IF(ABS(Model!BD131-Scratch!BD131)&lt;1,1,0))</f>
        <v>0</v>
      </c>
      <c r="BE201" s="99">
        <f>IF(Model!BE131="",0,IF(ABS(Model!BE131-Scratch!BE131)&lt;1,1,0))</f>
        <v>1</v>
      </c>
      <c r="BF201" s="129" t="s">
        <v>591</v>
      </c>
      <c r="BG201" s="129" t="s">
        <v>591</v>
      </c>
      <c r="BH201" s="99">
        <f>IF(Model!BH131="",0,IF(ABS(Model!BH131-Scratch!BH131)&lt;1,1,0))</f>
        <v>1</v>
      </c>
      <c r="BI201" s="99">
        <f>IF(Model!BI131="",0,IF(ABS(Model!BI131-Scratch!BI131)&lt;1,1,0))</f>
        <v>1</v>
      </c>
      <c r="BJ201" s="99">
        <f>IF(Model!BJ131="",0,IF(ABS(Model!BJ131-Scratch!BJ131)&lt;1,1,0))</f>
        <v>1</v>
      </c>
      <c r="BK201" s="99">
        <f>IF(Model!BK131="",0,IF(ABS(Model!BK131-Scratch!BK131)&lt;1,1,0))</f>
        <v>1</v>
      </c>
      <c r="BL201" s="99">
        <f>IF(Model!BL131="",0,IF(ABS(Model!BL131-Scratch!BL131)&lt;1,1,0))</f>
        <v>1</v>
      </c>
      <c r="BM201" s="99">
        <f>IF(Model!BM131="",0,IF(ABS(Model!BM131-Scratch!BM131)&lt;1,1,0))</f>
        <v>1</v>
      </c>
      <c r="BN201" s="99">
        <f>IF(Model!BN131="",0,IF(ABS(Model!BN131-Scratch!BN131)&lt;1,1,0))</f>
        <v>1</v>
      </c>
      <c r="BO201" s="99">
        <f>IF(Model!BO131="",0,IF(ABS(Model!BO131-Scratch!BO131)&lt;1,1,0))</f>
        <v>1</v>
      </c>
      <c r="BP201" s="99">
        <f>IF(Model!BP131="",0,IF(ABS(Model!BP131-Scratch!BP131)&lt;1,1,0))</f>
        <v>1</v>
      </c>
      <c r="BQ201" s="99">
        <f>IF(Model!BQ131="",0,IF(ABS(Model!BQ131-Scratch!BQ131)&lt;1,1,0))</f>
        <v>1</v>
      </c>
      <c r="BR201" s="99">
        <f>IF(Model!BR131="",0,IF(ABS(Model!BR131-Scratch!BR131)&lt;1,1,0))</f>
        <v>1</v>
      </c>
      <c r="BS201" s="99">
        <f>IF(Model!BS131="",0,IF(ABS(Model!BS131-Scratch!BS131)&lt;1,1,0))</f>
        <v>1</v>
      </c>
      <c r="BT201" s="99">
        <f>IF(Model!BT131="",0,IF(ABS(Model!BT131-Scratch!BT131)&lt;1,1,0))</f>
        <v>1</v>
      </c>
      <c r="BU201" s="99">
        <f>IF(Model!BU131="",0,IF(ABS(Model!BU131-Scratch!BU131)&lt;1,1,0))</f>
        <v>1</v>
      </c>
      <c r="BV201" s="99">
        <f>IF(Model!BV131="",0,IF(ABS(Model!BV131-Scratch!BV131)&lt;1,1,0))</f>
        <v>1</v>
      </c>
      <c r="BW201" s="99">
        <f>IF(Model!BW131="",0,IF(ABS(Model!BW131-Scratch!BW131)&lt;1,1,0))</f>
        <v>1</v>
      </c>
      <c r="BX201" s="99">
        <f>IF(Model!BX131="",0,IF(ABS(Model!BX131-Scratch!BX131)&lt;1,1,0))</f>
        <v>1</v>
      </c>
      <c r="BY201" s="99">
        <f>IF(Model!BY131="",0,IF(ABS(Model!BY131-Scratch!BY131)&lt;1,1,0))</f>
        <v>1</v>
      </c>
      <c r="BZ201" s="99">
        <f>IF(Model!BZ131="",0,IF(ABS(Model!BZ131-Scratch!BZ131)&lt;1,1,0))</f>
        <v>1</v>
      </c>
      <c r="CA201" s="99">
        <f>IF(Model!CA131="",0,IF(ABS(Model!CA131-Scratch!CA131)&lt;1,1,0))</f>
        <v>1</v>
      </c>
      <c r="CB201" s="99">
        <f>IF(Model!CB131="",0,IF(ABS(Model!CB131-Scratch!CB131)&lt;1,1,0))</f>
        <v>1</v>
      </c>
      <c r="CC201" s="99">
        <f>IF(Model!CC131="",0,IF(ABS(Model!CC131-Scratch!CC131)&lt;1,1,0))</f>
        <v>1</v>
      </c>
      <c r="CD201" s="99">
        <f>IF(Model!CD131="",0,IF(ABS(Model!CD131-Scratch!CD131)&lt;1,1,0))</f>
        <v>1</v>
      </c>
      <c r="CE201" s="99">
        <f>IF(Model!CE131="",0,IF(ABS(Model!CE131-Scratch!CE131)&lt;1,1,0))</f>
        <v>1</v>
      </c>
      <c r="CF201" s="99">
        <f>IF(Model!CF131="",0,IF(ABS(Model!CF131-Scratch!CF131)&lt;1,1,0))</f>
        <v>1</v>
      </c>
      <c r="CG201" s="129" t="s">
        <v>591</v>
      </c>
      <c r="CH201" s="129" t="s">
        <v>591</v>
      </c>
      <c r="CI201" s="99">
        <f>IF(Model!CI131="",0,IF(ABS(Model!CI131-Scratch!CI131)&lt;1,1,0))</f>
        <v>1</v>
      </c>
      <c r="CJ201" s="99">
        <f>IF(Model!CJ131="",0,IF(ABS(Model!CJ131-Scratch!CJ131)&lt;1,1,0))</f>
        <v>1</v>
      </c>
      <c r="CK201" s="99">
        <f>IF(Model!CK131="",0,IF(ABS(Model!CK131-Scratch!CK131)&lt;1,1,0))</f>
        <v>1</v>
      </c>
      <c r="CL201" s="99">
        <f>IF(Model!CL131="",0,IF(ABS(Model!CL131-Scratch!CL131)&lt;1,1,0))</f>
        <v>1</v>
      </c>
      <c r="CM201" s="99">
        <f>IF(Model!CM131="",0,IF(ABS(Model!CM131-Scratch!CM131)&lt;1,1,0))</f>
        <v>1</v>
      </c>
      <c r="CN201" s="99">
        <f>IF(Model!CN131="",0,IF(ABS(Model!CN131-Scratch!CN131)&lt;1,1,0))</f>
        <v>1</v>
      </c>
      <c r="CO201" s="99">
        <f>IF(Model!CO131="",0,IF(ABS(Model!CO131-Scratch!CO131)&lt;1,1,0))</f>
        <v>1</v>
      </c>
      <c r="CP201" s="99">
        <f>IF(Model!CP131="",0,IF(ABS(Model!CP131-Scratch!CP131)&lt;1,1,0))</f>
        <v>1</v>
      </c>
      <c r="CQ201" s="99">
        <f>IF(Model!CQ131="",0,IF(ABS(Model!CQ131-Scratch!CQ131)&lt;1,1,0))</f>
        <v>1</v>
      </c>
      <c r="CR201" s="99">
        <f>IF(Model!CR131="",0,IF(ABS(Model!CR131-Scratch!CR131)&lt;1,1,0))</f>
        <v>1</v>
      </c>
      <c r="CS201" s="99">
        <f>IF(Model!CS131="",0,IF(ABS(Model!CS131-Scratch!CS131)&lt;1,1,0))</f>
        <v>1</v>
      </c>
      <c r="CT201" s="99">
        <f>IF(Model!CT131="",0,IF(ABS(Model!CT131-Scratch!CT131)&lt;1,1,0))</f>
        <v>1</v>
      </c>
      <c r="CU201" s="99">
        <f>IF(Model!CU131="",0,IF(ABS(Model!CU131-Scratch!CU131)&lt;1,1,0))</f>
        <v>1</v>
      </c>
      <c r="CV201" s="99">
        <f>IF(Model!CV131="",0,IF(ABS(Model!CV131-Scratch!CV131)&lt;1,1,0))</f>
        <v>1</v>
      </c>
      <c r="CW201" s="99">
        <f>IF(Model!CW131="",0,IF(ABS(Model!CW131-Scratch!CW131)&lt;1,1,0))</f>
        <v>1</v>
      </c>
      <c r="CX201" s="99">
        <f>IF(Model!CX131="",0,IF(ABS(Model!CX131-Scratch!CX131)&lt;1,1,0))</f>
        <v>1</v>
      </c>
      <c r="CY201" s="99">
        <f>IF(Model!CY131="",0,IF(ABS(Model!CY131-Scratch!CY131)&lt;1,1,0))</f>
        <v>1</v>
      </c>
      <c r="CZ201" s="99">
        <f>IF(Model!CZ131="",0,IF(ABS(Model!CZ131-Scratch!CZ131)&lt;1,1,0))</f>
        <v>1</v>
      </c>
      <c r="DA201" s="99">
        <f>IF(Model!DA131="",0,IF(ABS(Model!DA131-Scratch!DA131)&lt;1,1,0))</f>
        <v>1</v>
      </c>
      <c r="DB201" s="99">
        <f>IF(Model!DB131="",0,IF(ABS(Model!DB131-Scratch!DB131)&lt;1,1,0))</f>
        <v>1</v>
      </c>
      <c r="DC201" s="99">
        <f>IF(Model!DC131="",0,IF(ABS(Model!DC131-Scratch!DC131)&lt;1,1,0))</f>
        <v>1</v>
      </c>
      <c r="DD201" s="99">
        <f>IF(Model!DD131="",0,IF(ABS(Model!DD131-Scratch!DD131)&lt;1,1,0))</f>
        <v>1</v>
      </c>
      <c r="DE201" s="99">
        <f>IF(Model!DE131="",0,IF(ABS(Model!DE131-Scratch!DE131)&lt;1,1,0))</f>
        <v>1</v>
      </c>
      <c r="DF201" s="99">
        <f>IF(Model!DF131="",0,IF(ABS(Model!DF131-Scratch!DF131)&lt;1,1,0))</f>
        <v>1</v>
      </c>
      <c r="DG201" s="99">
        <f>IF(Model!DG131="",0,IF(ABS(Model!DG131-Scratch!DG131)&lt;1,1,0))</f>
        <v>1</v>
      </c>
      <c r="DH201" s="129" t="s">
        <v>591</v>
      </c>
      <c r="DI201" s="129" t="s">
        <v>591</v>
      </c>
      <c r="DJ201" s="99">
        <f>IF(Model!DJ131="",0,IF(ABS(Model!DJ131-Scratch!DJ131)&lt;1,1,0))</f>
        <v>1</v>
      </c>
      <c r="DK201" s="99">
        <f>IF(Model!DK131="",0,IF(ABS(Model!DK131-Scratch!DK131)&lt;1,1,0))</f>
        <v>1</v>
      </c>
      <c r="DL201" s="99">
        <f>IF(Model!DL131="",0,IF(ABS(Model!DL131-Scratch!DL131)&lt;1,1,0))</f>
        <v>1</v>
      </c>
      <c r="DM201" s="99">
        <f>IF(Model!DM131="",0,IF(ABS(Model!DM131-Scratch!DM131)&lt;1,1,0))</f>
        <v>1</v>
      </c>
      <c r="DN201" s="99">
        <f>IF(Model!DN131="",0,IF(ABS(Model!DN131-Scratch!DN131)&lt;1,1,0))</f>
        <v>1</v>
      </c>
      <c r="DO201" s="99">
        <f>IF(Model!DO131="",0,IF(ABS(Model!DO131-Scratch!DO131)&lt;1,1,0))</f>
        <v>1</v>
      </c>
      <c r="DP201" s="99">
        <f>IF(Model!DP131="",0,IF(ABS(Model!DP131-Scratch!DP131)&lt;1,1,0))</f>
        <v>1</v>
      </c>
      <c r="DQ201" s="99">
        <f>IF(Model!DQ131="",0,IF(ABS(Model!DQ131-Scratch!DQ131)&lt;1,1,0))</f>
        <v>1</v>
      </c>
      <c r="DR201" s="99">
        <f>IF(Model!DR131="",0,IF(ABS(Model!DR131-Scratch!DR131)&lt;1,1,0))</f>
        <v>1</v>
      </c>
      <c r="DS201" s="99">
        <f>IF(Model!DS131="",0,IF(ABS(Model!DS131-Scratch!DS131)&lt;1,1,0))</f>
        <v>1</v>
      </c>
      <c r="DT201" s="99">
        <f>IF(Model!DT131="",0,IF(ABS(Model!DT131-Scratch!DT131)&lt;1,1,0))</f>
        <v>1</v>
      </c>
      <c r="DU201" s="99">
        <f>IF(Model!DU131="",0,IF(ABS(Model!DU131-Scratch!DU131)&lt;1,1,0))</f>
        <v>1</v>
      </c>
      <c r="DV201" s="99">
        <f>IF(Model!DV131="",0,IF(ABS(Model!DV131-Scratch!DV131)&lt;1,1,0))</f>
        <v>1</v>
      </c>
      <c r="DW201" s="99">
        <f>IF(Model!DW131="",0,IF(ABS(Model!DW131-Scratch!DW131)&lt;1,1,0))</f>
        <v>1</v>
      </c>
      <c r="DX201" s="99">
        <f>IF(Model!DX131="",0,IF(ABS(Model!DX131-Scratch!DX131)&lt;1,1,0))</f>
        <v>1</v>
      </c>
      <c r="DY201" s="99">
        <f>IF(Model!DY131="",0,IF(ABS(Model!DY131-Scratch!DY131)&lt;1,1,0))</f>
        <v>1</v>
      </c>
      <c r="DZ201" s="99">
        <f>IF(Model!DZ131="",0,IF(ABS(Model!DZ131-Scratch!DZ131)&lt;1,1,0))</f>
        <v>1</v>
      </c>
      <c r="EA201" s="99">
        <f>IF(Model!EA131="",0,IF(ABS(Model!EA131-Scratch!EA131)&lt;1,1,0))</f>
        <v>1</v>
      </c>
      <c r="EB201" s="99">
        <f>IF(Model!EB131="",0,IF(ABS(Model!EB131-Scratch!EB131)&lt;1,1,0))</f>
        <v>1</v>
      </c>
      <c r="EC201" s="99">
        <f>IF(Model!EC131="",0,IF(ABS(Model!EC131-Scratch!EC131)&lt;1,1,0))</f>
        <v>1</v>
      </c>
      <c r="ED201" s="99">
        <f>IF(Model!ED131="",0,IF(ABS(Model!ED131-Scratch!ED131)&lt;1,1,0))</f>
        <v>1</v>
      </c>
      <c r="EE201" s="99">
        <f>IF(Model!EE131="",0,IF(ABS(Model!EE131-Scratch!EE131)&lt;1,1,0))</f>
        <v>1</v>
      </c>
      <c r="EF201" s="99">
        <f>IF(Model!EF131="",0,IF(ABS(Model!EF131-Scratch!EF131)&lt;1,1,0))</f>
        <v>1</v>
      </c>
      <c r="EG201" s="99">
        <f>IF(Model!EG131="",0,IF(ABS(Model!EG131-Scratch!EG131)&lt;1,1,0))</f>
        <v>1</v>
      </c>
      <c r="EH201" s="99">
        <f>IF(Model!EH131="",0,IF(ABS(Model!EH131-Scratch!EH131)&lt;1,1,0))</f>
        <v>1</v>
      </c>
      <c r="EI201" s="129" t="s">
        <v>591</v>
      </c>
      <c r="EJ201" s="129" t="s">
        <v>591</v>
      </c>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row>
    <row r="202" spans="2:165">
      <c r="B202" s="99">
        <f>IF(Model!B132="",0,IF(ABS(Model!B132-Scratch!B132)&lt;1,1,0))</f>
        <v>1</v>
      </c>
      <c r="C202" s="99">
        <f ca="1">IF(Model!C132="",0,IF(ABS(Model!C132-Scratch!C132)&lt;1,1,0))</f>
        <v>1</v>
      </c>
      <c r="D202" s="129" t="s">
        <v>591</v>
      </c>
      <c r="E202" s="99">
        <f>IF(Model!E132="",0,IF(ABS(Model!E132-Scratch!E132)&lt;1,1,0))</f>
        <v>1</v>
      </c>
      <c r="F202" s="99">
        <f>IF(Model!F132="",0,IF(ABS(Model!F132-Scratch!F132)&lt;1,1,0))</f>
        <v>1</v>
      </c>
      <c r="G202" s="99">
        <f>IF(Model!G132="",0,IF(ABS(Model!G132-Scratch!G132)&lt;1,1,0))</f>
        <v>1</v>
      </c>
      <c r="H202" s="99">
        <f>IF(Model!H132="",0,IF(ABS(Model!H132-Scratch!H132)&lt;1,1,0))</f>
        <v>1</v>
      </c>
      <c r="I202" s="99">
        <f>IF(Model!I132=Scratch!I132,1,0)</f>
        <v>1</v>
      </c>
      <c r="J202" s="129" t="s">
        <v>591</v>
      </c>
      <c r="K202" s="99">
        <f>IF(Model!K132="",0,IF(ABS(Model!K132-Scratch!K132)&lt;1,1,0))</f>
        <v>1</v>
      </c>
      <c r="L202" s="99">
        <f>IF(Model!L132=Scratch!L132,1,0)</f>
        <v>1</v>
      </c>
      <c r="M202" s="99">
        <f>IFERROR(IF(Model!M132=Scratch!M132,1,0),0)</f>
        <v>1</v>
      </c>
      <c r="N202" s="99">
        <f>IFERROR(IF(Model!N132=Scratch!N132,1,0),0)</f>
        <v>1</v>
      </c>
      <c r="O202" s="99">
        <f>IFERROR(IF(Model!O132=Scratch!O132,1,0),0)</f>
        <v>1</v>
      </c>
      <c r="P202" s="99">
        <f>IFERROR(IF(Model!P132=Scratch!P132,1,0),0)</f>
        <v>1</v>
      </c>
      <c r="Q202" s="129" t="s">
        <v>591</v>
      </c>
      <c r="R202" s="99">
        <f>IF(Model!R132="",0,IF(ABS(Model!R132-Scratch!R132)&lt;1,1,0))</f>
        <v>1</v>
      </c>
      <c r="S202" s="99">
        <f>IF(Model!S132="",0,IF(ABS(Model!S132-Scratch!S132)&lt;1,1,0))</f>
        <v>1</v>
      </c>
      <c r="T202" s="99">
        <f>IF(Model!T132="",0,IF(ABS(Model!T132-Scratch!T132)&lt;1,1,0))</f>
        <v>1</v>
      </c>
      <c r="U202" s="99">
        <f>IF(Model!U132="",0,IF(ABS(Model!U132-Scratch!U132)&lt;1,1,0))</f>
        <v>1</v>
      </c>
      <c r="V202" s="99">
        <f>IF(Model!V132="",0,IF(ABS(Model!V132-Scratch!V132)&lt;1,1,0))</f>
        <v>1</v>
      </c>
      <c r="W202" s="129" t="s">
        <v>591</v>
      </c>
      <c r="X202" s="99">
        <f>IF(Model!X132="",0,IF(ABS(Model!X132-Scratch!X132)&lt;1,1,0))</f>
        <v>1</v>
      </c>
      <c r="Y202" s="99">
        <f>IF(Model!Y132="",0,IF(ABS(Model!Y132-Scratch!Y132)&lt;1,1,0))</f>
        <v>1</v>
      </c>
      <c r="Z202" s="99">
        <f>IF(Model!Z132="",0,IF(ABS(Model!Z132-Scratch!Z132)&lt;1,1,0))</f>
        <v>1</v>
      </c>
      <c r="AA202" s="99">
        <f>IF(Model!AA132="",0,IF(ABS(Model!AA132-Scratch!AA132)&lt;1,1,0))</f>
        <v>1</v>
      </c>
      <c r="AB202" s="99">
        <f>IF(Model!AB132="",0,IF(ABS(Model!AB132-Scratch!AB132)&lt;1,1,0))</f>
        <v>1</v>
      </c>
      <c r="AC202" s="129" t="s">
        <v>591</v>
      </c>
      <c r="AD202" s="129" t="s">
        <v>591</v>
      </c>
      <c r="AE202" s="99">
        <f>IF(Model!AE132="",0,IF(ABS(Model!AE132-Scratch!AE132)&lt;1,1,0))</f>
        <v>1</v>
      </c>
      <c r="AF202" s="99">
        <f>IF(Model!AF132="",0,IF(ABS(Model!AF132-Scratch!AF132)&lt;1,1,0))</f>
        <v>1</v>
      </c>
      <c r="AG202" s="99">
        <f>IF(Model!AG132="",0,IF(ABS(Model!AG132-Scratch!AG132)&lt;1,1,0))</f>
        <v>1</v>
      </c>
      <c r="AH202" s="99">
        <f>IF(Model!AH132="",0,IF(ABS(Model!AH132-Scratch!AH132)&lt;1,1,0))</f>
        <v>1</v>
      </c>
      <c r="AI202" s="99">
        <f>IF(Model!AI132="",0,IF(ABS(Model!AI132-Scratch!AI132)&lt;1,1,0))</f>
        <v>1</v>
      </c>
      <c r="AJ202" s="99">
        <f>IF(Model!AJ132="",0,IF(ABS(Model!AJ132-Scratch!AJ132)&lt;1,1,0))</f>
        <v>1</v>
      </c>
      <c r="AK202" s="99">
        <f>IF(Model!AK132="",0,IF(ABS(Model!AK132-Scratch!AK132)&lt;1,1,0))</f>
        <v>1</v>
      </c>
      <c r="AL202" s="99">
        <f>IF(Model!AL132="",0,IF(ABS(Model!AL132-Scratch!AL132)&lt;1,1,0))</f>
        <v>1</v>
      </c>
      <c r="AM202" s="99">
        <f>IF(Model!AM132="",0,IF(ABS(Model!AM132-Scratch!AM132)&lt;1,1,0))</f>
        <v>1</v>
      </c>
      <c r="AN202" s="99">
        <f>IF(Model!AN132="",0,IF(ABS(Model!AN132-Scratch!AN132)&lt;1,1,0))</f>
        <v>1</v>
      </c>
      <c r="AO202" s="99">
        <f>IF(Model!AO132="",0,IF(ABS(Model!AO132-Scratch!AO132)&lt;1,1,0))</f>
        <v>1</v>
      </c>
      <c r="AP202" s="99">
        <f>IF(Model!AP132="",0,IF(ABS(Model!AP132-Scratch!AP132)&lt;1,1,0))</f>
        <v>1</v>
      </c>
      <c r="AQ202" s="99">
        <f>IF(Model!AQ132="",0,IF(ABS(Model!AQ132-Scratch!AQ132)&lt;1,1,0))</f>
        <v>1</v>
      </c>
      <c r="AR202" s="99">
        <f>IF(Model!AR132="",0,IF(ABS(Model!AR132-Scratch!AR132)&lt;1,1,0))</f>
        <v>1</v>
      </c>
      <c r="AS202" s="99">
        <f>IF(Model!AS132="",0,IF(ABS(Model!AS132-Scratch!AS132)&lt;1,1,0))</f>
        <v>1</v>
      </c>
      <c r="AT202" s="99">
        <f>IF(Model!AT132="",0,IF(ABS(Model!AT132-Scratch!AT132)&lt;1,1,0))</f>
        <v>1</v>
      </c>
      <c r="AU202" s="99">
        <f>IF(Model!AU132="",0,IF(ABS(Model!AU132-Scratch!AU132)&lt;1,1,0))</f>
        <v>1</v>
      </c>
      <c r="AV202" s="99">
        <f>IF(Model!AV132="",0,IF(ABS(Model!AV132-Scratch!AV132)&lt;1,1,0))</f>
        <v>1</v>
      </c>
      <c r="AW202" s="99">
        <f>IF(Model!AW132="",0,IF(ABS(Model!AW132-Scratch!AW132)&lt;1,1,0))</f>
        <v>1</v>
      </c>
      <c r="AX202" s="99">
        <f>IF(Model!AX132="",0,IF(ABS(Model!AX132-Scratch!AX132)&lt;1,1,0))</f>
        <v>1</v>
      </c>
      <c r="AY202" s="99">
        <f>IF(Model!AY132="",0,IF(ABS(Model!AY132-Scratch!AY132)&lt;1,1,0))</f>
        <v>1</v>
      </c>
      <c r="AZ202" s="99">
        <f>IF(Model!AZ132="",0,IF(ABS(Model!AZ132-Scratch!AZ132)&lt;1,1,0))</f>
        <v>1</v>
      </c>
      <c r="BA202" s="99">
        <f>IF(Model!BA132="",0,IF(ABS(Model!BA132-Scratch!BA132)&lt;1,1,0))</f>
        <v>1</v>
      </c>
      <c r="BB202" s="99">
        <f>IF(Model!BB132="",0,IF(ABS(Model!BB132-Scratch!BB132)&lt;1,1,0))</f>
        <v>1</v>
      </c>
      <c r="BC202" s="99">
        <f>IF(Model!BC132="",0,IF(ABS(Model!BC132-Scratch!BC132)&lt;1,1,0))</f>
        <v>1</v>
      </c>
      <c r="BD202" s="99">
        <f>IF(Model!BD132="",0,IF(ABS(Model!BD132-Scratch!BD132)&lt;1,1,0))</f>
        <v>0</v>
      </c>
      <c r="BE202" s="99">
        <f>IF(Model!BE132="",0,IF(ABS(Model!BE132-Scratch!BE132)&lt;1,1,0))</f>
        <v>1</v>
      </c>
      <c r="BF202" s="129" t="s">
        <v>591</v>
      </c>
      <c r="BG202" s="129" t="s">
        <v>591</v>
      </c>
      <c r="BH202" s="99">
        <f>IF(Model!BH132="",0,IF(ABS(Model!BH132-Scratch!BH132)&lt;1,1,0))</f>
        <v>1</v>
      </c>
      <c r="BI202" s="99">
        <f>IF(Model!BI132="",0,IF(ABS(Model!BI132-Scratch!BI132)&lt;1,1,0))</f>
        <v>1</v>
      </c>
      <c r="BJ202" s="99">
        <f>IF(Model!BJ132="",0,IF(ABS(Model!BJ132-Scratch!BJ132)&lt;1,1,0))</f>
        <v>1</v>
      </c>
      <c r="BK202" s="99">
        <f>IF(Model!BK132="",0,IF(ABS(Model!BK132-Scratch!BK132)&lt;1,1,0))</f>
        <v>1</v>
      </c>
      <c r="BL202" s="99">
        <f>IF(Model!BL132="",0,IF(ABS(Model!BL132-Scratch!BL132)&lt;1,1,0))</f>
        <v>1</v>
      </c>
      <c r="BM202" s="99">
        <f>IF(Model!BM132="",0,IF(ABS(Model!BM132-Scratch!BM132)&lt;1,1,0))</f>
        <v>1</v>
      </c>
      <c r="BN202" s="99">
        <f>IF(Model!BN132="",0,IF(ABS(Model!BN132-Scratch!BN132)&lt;1,1,0))</f>
        <v>1</v>
      </c>
      <c r="BO202" s="99">
        <f>IF(Model!BO132="",0,IF(ABS(Model!BO132-Scratch!BO132)&lt;1,1,0))</f>
        <v>1</v>
      </c>
      <c r="BP202" s="99">
        <f>IF(Model!BP132="",0,IF(ABS(Model!BP132-Scratch!BP132)&lt;1,1,0))</f>
        <v>1</v>
      </c>
      <c r="BQ202" s="99">
        <f>IF(Model!BQ132="",0,IF(ABS(Model!BQ132-Scratch!BQ132)&lt;1,1,0))</f>
        <v>1</v>
      </c>
      <c r="BR202" s="99">
        <f>IF(Model!BR132="",0,IF(ABS(Model!BR132-Scratch!BR132)&lt;1,1,0))</f>
        <v>1</v>
      </c>
      <c r="BS202" s="99">
        <f>IF(Model!BS132="",0,IF(ABS(Model!BS132-Scratch!BS132)&lt;1,1,0))</f>
        <v>1</v>
      </c>
      <c r="BT202" s="99">
        <f>IF(Model!BT132="",0,IF(ABS(Model!BT132-Scratch!BT132)&lt;1,1,0))</f>
        <v>1</v>
      </c>
      <c r="BU202" s="99">
        <f>IF(Model!BU132="",0,IF(ABS(Model!BU132-Scratch!BU132)&lt;1,1,0))</f>
        <v>1</v>
      </c>
      <c r="BV202" s="99">
        <f>IF(Model!BV132="",0,IF(ABS(Model!BV132-Scratch!BV132)&lt;1,1,0))</f>
        <v>1</v>
      </c>
      <c r="BW202" s="99">
        <f>IF(Model!BW132="",0,IF(ABS(Model!BW132-Scratch!BW132)&lt;1,1,0))</f>
        <v>1</v>
      </c>
      <c r="BX202" s="99">
        <f>IF(Model!BX132="",0,IF(ABS(Model!BX132-Scratch!BX132)&lt;1,1,0))</f>
        <v>1</v>
      </c>
      <c r="BY202" s="99">
        <f>IF(Model!BY132="",0,IF(ABS(Model!BY132-Scratch!BY132)&lt;1,1,0))</f>
        <v>1</v>
      </c>
      <c r="BZ202" s="99">
        <f>IF(Model!BZ132="",0,IF(ABS(Model!BZ132-Scratch!BZ132)&lt;1,1,0))</f>
        <v>1</v>
      </c>
      <c r="CA202" s="99">
        <f>IF(Model!CA132="",0,IF(ABS(Model!CA132-Scratch!CA132)&lt;1,1,0))</f>
        <v>1</v>
      </c>
      <c r="CB202" s="99">
        <f>IF(Model!CB132="",0,IF(ABS(Model!CB132-Scratch!CB132)&lt;1,1,0))</f>
        <v>1</v>
      </c>
      <c r="CC202" s="99">
        <f>IF(Model!CC132="",0,IF(ABS(Model!CC132-Scratch!CC132)&lt;1,1,0))</f>
        <v>1</v>
      </c>
      <c r="CD202" s="99">
        <f>IF(Model!CD132="",0,IF(ABS(Model!CD132-Scratch!CD132)&lt;1,1,0))</f>
        <v>1</v>
      </c>
      <c r="CE202" s="99">
        <f>IF(Model!CE132="",0,IF(ABS(Model!CE132-Scratch!CE132)&lt;1,1,0))</f>
        <v>1</v>
      </c>
      <c r="CF202" s="99">
        <f>IF(Model!CF132="",0,IF(ABS(Model!CF132-Scratch!CF132)&lt;1,1,0))</f>
        <v>1</v>
      </c>
      <c r="CG202" s="129" t="s">
        <v>591</v>
      </c>
      <c r="CH202" s="129" t="s">
        <v>591</v>
      </c>
      <c r="CI202" s="99">
        <f>IF(Model!CI132="",0,IF(ABS(Model!CI132-Scratch!CI132)&lt;1,1,0))</f>
        <v>1</v>
      </c>
      <c r="CJ202" s="99">
        <f>IF(Model!CJ132="",0,IF(ABS(Model!CJ132-Scratch!CJ132)&lt;1,1,0))</f>
        <v>1</v>
      </c>
      <c r="CK202" s="99">
        <f>IF(Model!CK132="",0,IF(ABS(Model!CK132-Scratch!CK132)&lt;1,1,0))</f>
        <v>1</v>
      </c>
      <c r="CL202" s="99">
        <f>IF(Model!CL132="",0,IF(ABS(Model!CL132-Scratch!CL132)&lt;1,1,0))</f>
        <v>1</v>
      </c>
      <c r="CM202" s="99">
        <f>IF(Model!CM132="",0,IF(ABS(Model!CM132-Scratch!CM132)&lt;1,1,0))</f>
        <v>1</v>
      </c>
      <c r="CN202" s="99">
        <f>IF(Model!CN132="",0,IF(ABS(Model!CN132-Scratch!CN132)&lt;1,1,0))</f>
        <v>1</v>
      </c>
      <c r="CO202" s="99">
        <f>IF(Model!CO132="",0,IF(ABS(Model!CO132-Scratch!CO132)&lt;1,1,0))</f>
        <v>1</v>
      </c>
      <c r="CP202" s="99">
        <f>IF(Model!CP132="",0,IF(ABS(Model!CP132-Scratch!CP132)&lt;1,1,0))</f>
        <v>1</v>
      </c>
      <c r="CQ202" s="99">
        <f>IF(Model!CQ132="",0,IF(ABS(Model!CQ132-Scratch!CQ132)&lt;1,1,0))</f>
        <v>1</v>
      </c>
      <c r="CR202" s="99">
        <f>IF(Model!CR132="",0,IF(ABS(Model!CR132-Scratch!CR132)&lt;1,1,0))</f>
        <v>1</v>
      </c>
      <c r="CS202" s="99">
        <f>IF(Model!CS132="",0,IF(ABS(Model!CS132-Scratch!CS132)&lt;1,1,0))</f>
        <v>1</v>
      </c>
      <c r="CT202" s="99">
        <f>IF(Model!CT132="",0,IF(ABS(Model!CT132-Scratch!CT132)&lt;1,1,0))</f>
        <v>1</v>
      </c>
      <c r="CU202" s="99">
        <f>IF(Model!CU132="",0,IF(ABS(Model!CU132-Scratch!CU132)&lt;1,1,0))</f>
        <v>1</v>
      </c>
      <c r="CV202" s="99">
        <f>IF(Model!CV132="",0,IF(ABS(Model!CV132-Scratch!CV132)&lt;1,1,0))</f>
        <v>1</v>
      </c>
      <c r="CW202" s="99">
        <f>IF(Model!CW132="",0,IF(ABS(Model!CW132-Scratch!CW132)&lt;1,1,0))</f>
        <v>1</v>
      </c>
      <c r="CX202" s="99">
        <f>IF(Model!CX132="",0,IF(ABS(Model!CX132-Scratch!CX132)&lt;1,1,0))</f>
        <v>1</v>
      </c>
      <c r="CY202" s="99">
        <f>IF(Model!CY132="",0,IF(ABS(Model!CY132-Scratch!CY132)&lt;1,1,0))</f>
        <v>1</v>
      </c>
      <c r="CZ202" s="99">
        <f>IF(Model!CZ132="",0,IF(ABS(Model!CZ132-Scratch!CZ132)&lt;1,1,0))</f>
        <v>1</v>
      </c>
      <c r="DA202" s="99">
        <f>IF(Model!DA132="",0,IF(ABS(Model!DA132-Scratch!DA132)&lt;1,1,0))</f>
        <v>1</v>
      </c>
      <c r="DB202" s="99">
        <f>IF(Model!DB132="",0,IF(ABS(Model!DB132-Scratch!DB132)&lt;1,1,0))</f>
        <v>1</v>
      </c>
      <c r="DC202" s="99">
        <f>IF(Model!DC132="",0,IF(ABS(Model!DC132-Scratch!DC132)&lt;1,1,0))</f>
        <v>1</v>
      </c>
      <c r="DD202" s="99">
        <f>IF(Model!DD132="",0,IF(ABS(Model!DD132-Scratch!DD132)&lt;1,1,0))</f>
        <v>1</v>
      </c>
      <c r="DE202" s="99">
        <f>IF(Model!DE132="",0,IF(ABS(Model!DE132-Scratch!DE132)&lt;1,1,0))</f>
        <v>1</v>
      </c>
      <c r="DF202" s="99">
        <f>IF(Model!DF132="",0,IF(ABS(Model!DF132-Scratch!DF132)&lt;1,1,0))</f>
        <v>1</v>
      </c>
      <c r="DG202" s="99">
        <f>IF(Model!DG132="",0,IF(ABS(Model!DG132-Scratch!DG132)&lt;1,1,0))</f>
        <v>1</v>
      </c>
      <c r="DH202" s="129" t="s">
        <v>591</v>
      </c>
      <c r="DI202" s="129" t="s">
        <v>591</v>
      </c>
      <c r="DJ202" s="99">
        <f>IF(Model!DJ132="",0,IF(ABS(Model!DJ132-Scratch!DJ132)&lt;1,1,0))</f>
        <v>1</v>
      </c>
      <c r="DK202" s="99">
        <f>IF(Model!DK132="",0,IF(ABS(Model!DK132-Scratch!DK132)&lt;1,1,0))</f>
        <v>1</v>
      </c>
      <c r="DL202" s="99">
        <f>IF(Model!DL132="",0,IF(ABS(Model!DL132-Scratch!DL132)&lt;1,1,0))</f>
        <v>1</v>
      </c>
      <c r="DM202" s="99">
        <f>IF(Model!DM132="",0,IF(ABS(Model!DM132-Scratch!DM132)&lt;1,1,0))</f>
        <v>1</v>
      </c>
      <c r="DN202" s="99">
        <f>IF(Model!DN132="",0,IF(ABS(Model!DN132-Scratch!DN132)&lt;1,1,0))</f>
        <v>1</v>
      </c>
      <c r="DO202" s="99">
        <f>IF(Model!DO132="",0,IF(ABS(Model!DO132-Scratch!DO132)&lt;1,1,0))</f>
        <v>1</v>
      </c>
      <c r="DP202" s="99">
        <f>IF(Model!DP132="",0,IF(ABS(Model!DP132-Scratch!DP132)&lt;1,1,0))</f>
        <v>1</v>
      </c>
      <c r="DQ202" s="99">
        <f>IF(Model!DQ132="",0,IF(ABS(Model!DQ132-Scratch!DQ132)&lt;1,1,0))</f>
        <v>1</v>
      </c>
      <c r="DR202" s="99">
        <f>IF(Model!DR132="",0,IF(ABS(Model!DR132-Scratch!DR132)&lt;1,1,0))</f>
        <v>1</v>
      </c>
      <c r="DS202" s="99">
        <f>IF(Model!DS132="",0,IF(ABS(Model!DS132-Scratch!DS132)&lt;1,1,0))</f>
        <v>1</v>
      </c>
      <c r="DT202" s="99">
        <f>IF(Model!DT132="",0,IF(ABS(Model!DT132-Scratch!DT132)&lt;1,1,0))</f>
        <v>1</v>
      </c>
      <c r="DU202" s="99">
        <f>IF(Model!DU132="",0,IF(ABS(Model!DU132-Scratch!DU132)&lt;1,1,0))</f>
        <v>1</v>
      </c>
      <c r="DV202" s="99">
        <f>IF(Model!DV132="",0,IF(ABS(Model!DV132-Scratch!DV132)&lt;1,1,0))</f>
        <v>1</v>
      </c>
      <c r="DW202" s="99">
        <f>IF(Model!DW132="",0,IF(ABS(Model!DW132-Scratch!DW132)&lt;1,1,0))</f>
        <v>1</v>
      </c>
      <c r="DX202" s="99">
        <f>IF(Model!DX132="",0,IF(ABS(Model!DX132-Scratch!DX132)&lt;1,1,0))</f>
        <v>1</v>
      </c>
      <c r="DY202" s="99">
        <f>IF(Model!DY132="",0,IF(ABS(Model!DY132-Scratch!DY132)&lt;1,1,0))</f>
        <v>1</v>
      </c>
      <c r="DZ202" s="99">
        <f>IF(Model!DZ132="",0,IF(ABS(Model!DZ132-Scratch!DZ132)&lt;1,1,0))</f>
        <v>1</v>
      </c>
      <c r="EA202" s="99">
        <f>IF(Model!EA132="",0,IF(ABS(Model!EA132-Scratch!EA132)&lt;1,1,0))</f>
        <v>1</v>
      </c>
      <c r="EB202" s="99">
        <f>IF(Model!EB132="",0,IF(ABS(Model!EB132-Scratch!EB132)&lt;1,1,0))</f>
        <v>1</v>
      </c>
      <c r="EC202" s="99">
        <f>IF(Model!EC132="",0,IF(ABS(Model!EC132-Scratch!EC132)&lt;1,1,0))</f>
        <v>1</v>
      </c>
      <c r="ED202" s="99">
        <f>IF(Model!ED132="",0,IF(ABS(Model!ED132-Scratch!ED132)&lt;1,1,0))</f>
        <v>1</v>
      </c>
      <c r="EE202" s="99">
        <f>IF(Model!EE132="",0,IF(ABS(Model!EE132-Scratch!EE132)&lt;1,1,0))</f>
        <v>1</v>
      </c>
      <c r="EF202" s="99">
        <f>IF(Model!EF132="",0,IF(ABS(Model!EF132-Scratch!EF132)&lt;1,1,0))</f>
        <v>1</v>
      </c>
      <c r="EG202" s="99">
        <f>IF(Model!EG132="",0,IF(ABS(Model!EG132-Scratch!EG132)&lt;1,1,0))</f>
        <v>1</v>
      </c>
      <c r="EH202" s="99">
        <f>IF(Model!EH132="",0,IF(ABS(Model!EH132-Scratch!EH132)&lt;1,1,0))</f>
        <v>1</v>
      </c>
      <c r="EI202" s="129" t="s">
        <v>591</v>
      </c>
      <c r="EJ202" s="129" t="s">
        <v>591</v>
      </c>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row>
    <row r="203" spans="2:165">
      <c r="B203" s="99">
        <f>IF(Model!B133="",0,IF(ABS(Model!B133-Scratch!B133)&lt;1,1,0))</f>
        <v>1</v>
      </c>
      <c r="C203" s="99">
        <f ca="1">IF(Model!C133="",0,IF(ABS(Model!C133-Scratch!C133)&lt;1,1,0))</f>
        <v>1</v>
      </c>
      <c r="D203" s="129" t="s">
        <v>591</v>
      </c>
      <c r="E203" s="99">
        <f>IF(Model!E133="",0,IF(ABS(Model!E133-Scratch!E133)&lt;1,1,0))</f>
        <v>1</v>
      </c>
      <c r="F203" s="99">
        <f>IF(Model!F133="",0,IF(ABS(Model!F133-Scratch!F133)&lt;1,1,0))</f>
        <v>1</v>
      </c>
      <c r="G203" s="99">
        <f>IF(Model!G133="",0,IF(ABS(Model!G133-Scratch!G133)&lt;1,1,0))</f>
        <v>1</v>
      </c>
      <c r="H203" s="99">
        <f>IF(Model!H133="",0,IF(ABS(Model!H133-Scratch!H133)&lt;1,1,0))</f>
        <v>1</v>
      </c>
      <c r="I203" s="99">
        <f>IF(Model!I133=Scratch!I133,1,0)</f>
        <v>1</v>
      </c>
      <c r="J203" s="129" t="s">
        <v>591</v>
      </c>
      <c r="K203" s="99">
        <f>IF(Model!K133="",0,IF(ABS(Model!K133-Scratch!K133)&lt;1,1,0))</f>
        <v>1</v>
      </c>
      <c r="L203" s="99">
        <f>IF(Model!L133=Scratch!L133,1,0)</f>
        <v>1</v>
      </c>
      <c r="M203" s="99">
        <f>IFERROR(IF(Model!M133=Scratch!M133,1,0),0)</f>
        <v>1</v>
      </c>
      <c r="N203" s="99">
        <f>IFERROR(IF(Model!N133=Scratch!N133,1,0),0)</f>
        <v>1</v>
      </c>
      <c r="O203" s="99">
        <f>IFERROR(IF(Model!O133=Scratch!O133,1,0),0)</f>
        <v>1</v>
      </c>
      <c r="P203" s="99">
        <f>IFERROR(IF(Model!P133=Scratch!P133,1,0),0)</f>
        <v>1</v>
      </c>
      <c r="Q203" s="129" t="s">
        <v>591</v>
      </c>
      <c r="R203" s="99">
        <f>IF(Model!R133="",0,IF(ABS(Model!R133-Scratch!R133)&lt;1,1,0))</f>
        <v>1</v>
      </c>
      <c r="S203" s="99">
        <f>IF(Model!S133="",0,IF(ABS(Model!S133-Scratch!S133)&lt;1,1,0))</f>
        <v>1</v>
      </c>
      <c r="T203" s="99">
        <f>IF(Model!T133="",0,IF(ABS(Model!T133-Scratch!T133)&lt;1,1,0))</f>
        <v>1</v>
      </c>
      <c r="U203" s="99">
        <f>IF(Model!U133="",0,IF(ABS(Model!U133-Scratch!U133)&lt;1,1,0))</f>
        <v>1</v>
      </c>
      <c r="V203" s="99">
        <f>IF(Model!V133="",0,IF(ABS(Model!V133-Scratch!V133)&lt;1,1,0))</f>
        <v>1</v>
      </c>
      <c r="W203" s="129" t="s">
        <v>591</v>
      </c>
      <c r="X203" s="99">
        <f>IF(Model!X133="",0,IF(ABS(Model!X133-Scratch!X133)&lt;1,1,0))</f>
        <v>1</v>
      </c>
      <c r="Y203" s="99">
        <f>IF(Model!Y133="",0,IF(ABS(Model!Y133-Scratch!Y133)&lt;1,1,0))</f>
        <v>1</v>
      </c>
      <c r="Z203" s="99">
        <f>IF(Model!Z133="",0,IF(ABS(Model!Z133-Scratch!Z133)&lt;1,1,0))</f>
        <v>1</v>
      </c>
      <c r="AA203" s="99">
        <f>IF(Model!AA133="",0,IF(ABS(Model!AA133-Scratch!AA133)&lt;1,1,0))</f>
        <v>1</v>
      </c>
      <c r="AB203" s="99">
        <f>IF(Model!AB133="",0,IF(ABS(Model!AB133-Scratch!AB133)&lt;1,1,0))</f>
        <v>1</v>
      </c>
      <c r="AC203" s="129" t="s">
        <v>591</v>
      </c>
      <c r="AD203" s="129" t="s">
        <v>591</v>
      </c>
      <c r="AE203" s="99">
        <f>IF(Model!AE133="",0,IF(ABS(Model!AE133-Scratch!AE133)&lt;1,1,0))</f>
        <v>1</v>
      </c>
      <c r="AF203" s="99">
        <f>IF(Model!AF133="",0,IF(ABS(Model!AF133-Scratch!AF133)&lt;1,1,0))</f>
        <v>1</v>
      </c>
      <c r="AG203" s="99">
        <f>IF(Model!AG133="",0,IF(ABS(Model!AG133-Scratch!AG133)&lt;1,1,0))</f>
        <v>1</v>
      </c>
      <c r="AH203" s="99">
        <f>IF(Model!AH133="",0,IF(ABS(Model!AH133-Scratch!AH133)&lt;1,1,0))</f>
        <v>1</v>
      </c>
      <c r="AI203" s="99">
        <f>IF(Model!AI133="",0,IF(ABS(Model!AI133-Scratch!AI133)&lt;1,1,0))</f>
        <v>1</v>
      </c>
      <c r="AJ203" s="99">
        <f>IF(Model!AJ133="",0,IF(ABS(Model!AJ133-Scratch!AJ133)&lt;1,1,0))</f>
        <v>1</v>
      </c>
      <c r="AK203" s="99">
        <f>IF(Model!AK133="",0,IF(ABS(Model!AK133-Scratch!AK133)&lt;1,1,0))</f>
        <v>1</v>
      </c>
      <c r="AL203" s="99">
        <f>IF(Model!AL133="",0,IF(ABS(Model!AL133-Scratch!AL133)&lt;1,1,0))</f>
        <v>1</v>
      </c>
      <c r="AM203" s="99">
        <f>IF(Model!AM133="",0,IF(ABS(Model!AM133-Scratch!AM133)&lt;1,1,0))</f>
        <v>1</v>
      </c>
      <c r="AN203" s="99">
        <f>IF(Model!AN133="",0,IF(ABS(Model!AN133-Scratch!AN133)&lt;1,1,0))</f>
        <v>1</v>
      </c>
      <c r="AO203" s="99">
        <f>IF(Model!AO133="",0,IF(ABS(Model!AO133-Scratch!AO133)&lt;1,1,0))</f>
        <v>1</v>
      </c>
      <c r="AP203" s="99">
        <f>IF(Model!AP133="",0,IF(ABS(Model!AP133-Scratch!AP133)&lt;1,1,0))</f>
        <v>1</v>
      </c>
      <c r="AQ203" s="99">
        <f>IF(Model!AQ133="",0,IF(ABS(Model!AQ133-Scratch!AQ133)&lt;1,1,0))</f>
        <v>1</v>
      </c>
      <c r="AR203" s="99">
        <f>IF(Model!AR133="",0,IF(ABS(Model!AR133-Scratch!AR133)&lt;1,1,0))</f>
        <v>1</v>
      </c>
      <c r="AS203" s="99">
        <f>IF(Model!AS133="",0,IF(ABS(Model!AS133-Scratch!AS133)&lt;1,1,0))</f>
        <v>1</v>
      </c>
      <c r="AT203" s="99">
        <f>IF(Model!AT133="",0,IF(ABS(Model!AT133-Scratch!AT133)&lt;1,1,0))</f>
        <v>1</v>
      </c>
      <c r="AU203" s="99">
        <f>IF(Model!AU133="",0,IF(ABS(Model!AU133-Scratch!AU133)&lt;1,1,0))</f>
        <v>1</v>
      </c>
      <c r="AV203" s="99">
        <f>IF(Model!AV133="",0,IF(ABS(Model!AV133-Scratch!AV133)&lt;1,1,0))</f>
        <v>1</v>
      </c>
      <c r="AW203" s="99">
        <f>IF(Model!AW133="",0,IF(ABS(Model!AW133-Scratch!AW133)&lt;1,1,0))</f>
        <v>1</v>
      </c>
      <c r="AX203" s="99">
        <f>IF(Model!AX133="",0,IF(ABS(Model!AX133-Scratch!AX133)&lt;1,1,0))</f>
        <v>1</v>
      </c>
      <c r="AY203" s="99">
        <f>IF(Model!AY133="",0,IF(ABS(Model!AY133-Scratch!AY133)&lt;1,1,0))</f>
        <v>1</v>
      </c>
      <c r="AZ203" s="99">
        <f>IF(Model!AZ133="",0,IF(ABS(Model!AZ133-Scratch!AZ133)&lt;1,1,0))</f>
        <v>1</v>
      </c>
      <c r="BA203" s="99">
        <f>IF(Model!BA133="",0,IF(ABS(Model!BA133-Scratch!BA133)&lt;1,1,0))</f>
        <v>1</v>
      </c>
      <c r="BB203" s="99">
        <f>IF(Model!BB133="",0,IF(ABS(Model!BB133-Scratch!BB133)&lt;1,1,0))</f>
        <v>1</v>
      </c>
      <c r="BC203" s="99">
        <f>IF(Model!BC133="",0,IF(ABS(Model!BC133-Scratch!BC133)&lt;1,1,0))</f>
        <v>1</v>
      </c>
      <c r="BD203" s="99">
        <f>IF(Model!BD133="",0,IF(ABS(Model!BD133-Scratch!BD133)&lt;1,1,0))</f>
        <v>0</v>
      </c>
      <c r="BE203" s="99">
        <f>IF(Model!BE133="",0,IF(ABS(Model!BE133-Scratch!BE133)&lt;1,1,0))</f>
        <v>1</v>
      </c>
      <c r="BF203" s="129" t="s">
        <v>591</v>
      </c>
      <c r="BG203" s="129" t="s">
        <v>591</v>
      </c>
      <c r="BH203" s="99">
        <f>IF(Model!BH133="",0,IF(ABS(Model!BH133-Scratch!BH133)&lt;1,1,0))</f>
        <v>1</v>
      </c>
      <c r="BI203" s="99">
        <f>IF(Model!BI133="",0,IF(ABS(Model!BI133-Scratch!BI133)&lt;1,1,0))</f>
        <v>1</v>
      </c>
      <c r="BJ203" s="99">
        <f>IF(Model!BJ133="",0,IF(ABS(Model!BJ133-Scratch!BJ133)&lt;1,1,0))</f>
        <v>1</v>
      </c>
      <c r="BK203" s="99">
        <f>IF(Model!BK133="",0,IF(ABS(Model!BK133-Scratch!BK133)&lt;1,1,0))</f>
        <v>1</v>
      </c>
      <c r="BL203" s="99">
        <f>IF(Model!BL133="",0,IF(ABS(Model!BL133-Scratch!BL133)&lt;1,1,0))</f>
        <v>1</v>
      </c>
      <c r="BM203" s="99">
        <f>IF(Model!BM133="",0,IF(ABS(Model!BM133-Scratch!BM133)&lt;1,1,0))</f>
        <v>1</v>
      </c>
      <c r="BN203" s="99">
        <f>IF(Model!BN133="",0,IF(ABS(Model!BN133-Scratch!BN133)&lt;1,1,0))</f>
        <v>1</v>
      </c>
      <c r="BO203" s="99">
        <f>IF(Model!BO133="",0,IF(ABS(Model!BO133-Scratch!BO133)&lt;1,1,0))</f>
        <v>1</v>
      </c>
      <c r="BP203" s="99">
        <f>IF(Model!BP133="",0,IF(ABS(Model!BP133-Scratch!BP133)&lt;1,1,0))</f>
        <v>1</v>
      </c>
      <c r="BQ203" s="99">
        <f>IF(Model!BQ133="",0,IF(ABS(Model!BQ133-Scratch!BQ133)&lt;1,1,0))</f>
        <v>1</v>
      </c>
      <c r="BR203" s="99">
        <f>IF(Model!BR133="",0,IF(ABS(Model!BR133-Scratch!BR133)&lt;1,1,0))</f>
        <v>1</v>
      </c>
      <c r="BS203" s="99">
        <f>IF(Model!BS133="",0,IF(ABS(Model!BS133-Scratch!BS133)&lt;1,1,0))</f>
        <v>1</v>
      </c>
      <c r="BT203" s="99">
        <f>IF(Model!BT133="",0,IF(ABS(Model!BT133-Scratch!BT133)&lt;1,1,0))</f>
        <v>1</v>
      </c>
      <c r="BU203" s="99">
        <f>IF(Model!BU133="",0,IF(ABS(Model!BU133-Scratch!BU133)&lt;1,1,0))</f>
        <v>1</v>
      </c>
      <c r="BV203" s="99">
        <f>IF(Model!BV133="",0,IF(ABS(Model!BV133-Scratch!BV133)&lt;1,1,0))</f>
        <v>1</v>
      </c>
      <c r="BW203" s="99">
        <f>IF(Model!BW133="",0,IF(ABS(Model!BW133-Scratch!BW133)&lt;1,1,0))</f>
        <v>1</v>
      </c>
      <c r="BX203" s="99">
        <f>IF(Model!BX133="",0,IF(ABS(Model!BX133-Scratch!BX133)&lt;1,1,0))</f>
        <v>1</v>
      </c>
      <c r="BY203" s="99">
        <f>IF(Model!BY133="",0,IF(ABS(Model!BY133-Scratch!BY133)&lt;1,1,0))</f>
        <v>1</v>
      </c>
      <c r="BZ203" s="99">
        <f>IF(Model!BZ133="",0,IF(ABS(Model!BZ133-Scratch!BZ133)&lt;1,1,0))</f>
        <v>1</v>
      </c>
      <c r="CA203" s="99">
        <f>IF(Model!CA133="",0,IF(ABS(Model!CA133-Scratch!CA133)&lt;1,1,0))</f>
        <v>1</v>
      </c>
      <c r="CB203" s="99">
        <f>IF(Model!CB133="",0,IF(ABS(Model!CB133-Scratch!CB133)&lt;1,1,0))</f>
        <v>1</v>
      </c>
      <c r="CC203" s="99">
        <f>IF(Model!CC133="",0,IF(ABS(Model!CC133-Scratch!CC133)&lt;1,1,0))</f>
        <v>1</v>
      </c>
      <c r="CD203" s="99">
        <f>IF(Model!CD133="",0,IF(ABS(Model!CD133-Scratch!CD133)&lt;1,1,0))</f>
        <v>1</v>
      </c>
      <c r="CE203" s="99">
        <f>IF(Model!CE133="",0,IF(ABS(Model!CE133-Scratch!CE133)&lt;1,1,0))</f>
        <v>1</v>
      </c>
      <c r="CF203" s="99">
        <f>IF(Model!CF133="",0,IF(ABS(Model!CF133-Scratch!CF133)&lt;1,1,0))</f>
        <v>1</v>
      </c>
      <c r="CG203" s="129" t="s">
        <v>591</v>
      </c>
      <c r="CH203" s="129" t="s">
        <v>591</v>
      </c>
      <c r="CI203" s="99">
        <f>IF(Model!CI133="",0,IF(ABS(Model!CI133-Scratch!CI133)&lt;1,1,0))</f>
        <v>1</v>
      </c>
      <c r="CJ203" s="99">
        <f>IF(Model!CJ133="",0,IF(ABS(Model!CJ133-Scratch!CJ133)&lt;1,1,0))</f>
        <v>1</v>
      </c>
      <c r="CK203" s="99">
        <f>IF(Model!CK133="",0,IF(ABS(Model!CK133-Scratch!CK133)&lt;1,1,0))</f>
        <v>1</v>
      </c>
      <c r="CL203" s="99">
        <f>IF(Model!CL133="",0,IF(ABS(Model!CL133-Scratch!CL133)&lt;1,1,0))</f>
        <v>1</v>
      </c>
      <c r="CM203" s="99">
        <f>IF(Model!CM133="",0,IF(ABS(Model!CM133-Scratch!CM133)&lt;1,1,0))</f>
        <v>1</v>
      </c>
      <c r="CN203" s="99">
        <f>IF(Model!CN133="",0,IF(ABS(Model!CN133-Scratch!CN133)&lt;1,1,0))</f>
        <v>1</v>
      </c>
      <c r="CO203" s="99">
        <f>IF(Model!CO133="",0,IF(ABS(Model!CO133-Scratch!CO133)&lt;1,1,0))</f>
        <v>1</v>
      </c>
      <c r="CP203" s="99">
        <f>IF(Model!CP133="",0,IF(ABS(Model!CP133-Scratch!CP133)&lt;1,1,0))</f>
        <v>1</v>
      </c>
      <c r="CQ203" s="99">
        <f>IF(Model!CQ133="",0,IF(ABS(Model!CQ133-Scratch!CQ133)&lt;1,1,0))</f>
        <v>1</v>
      </c>
      <c r="CR203" s="99">
        <f>IF(Model!CR133="",0,IF(ABS(Model!CR133-Scratch!CR133)&lt;1,1,0))</f>
        <v>1</v>
      </c>
      <c r="CS203" s="99">
        <f>IF(Model!CS133="",0,IF(ABS(Model!CS133-Scratch!CS133)&lt;1,1,0))</f>
        <v>1</v>
      </c>
      <c r="CT203" s="99">
        <f>IF(Model!CT133="",0,IF(ABS(Model!CT133-Scratch!CT133)&lt;1,1,0))</f>
        <v>1</v>
      </c>
      <c r="CU203" s="99">
        <f>IF(Model!CU133="",0,IF(ABS(Model!CU133-Scratch!CU133)&lt;1,1,0))</f>
        <v>1</v>
      </c>
      <c r="CV203" s="99">
        <f>IF(Model!CV133="",0,IF(ABS(Model!CV133-Scratch!CV133)&lt;1,1,0))</f>
        <v>1</v>
      </c>
      <c r="CW203" s="99">
        <f>IF(Model!CW133="",0,IF(ABS(Model!CW133-Scratch!CW133)&lt;1,1,0))</f>
        <v>1</v>
      </c>
      <c r="CX203" s="99">
        <f>IF(Model!CX133="",0,IF(ABS(Model!CX133-Scratch!CX133)&lt;1,1,0))</f>
        <v>1</v>
      </c>
      <c r="CY203" s="99">
        <f>IF(Model!CY133="",0,IF(ABS(Model!CY133-Scratch!CY133)&lt;1,1,0))</f>
        <v>1</v>
      </c>
      <c r="CZ203" s="99">
        <f>IF(Model!CZ133="",0,IF(ABS(Model!CZ133-Scratch!CZ133)&lt;1,1,0))</f>
        <v>1</v>
      </c>
      <c r="DA203" s="99">
        <f>IF(Model!DA133="",0,IF(ABS(Model!DA133-Scratch!DA133)&lt;1,1,0))</f>
        <v>1</v>
      </c>
      <c r="DB203" s="99">
        <f>IF(Model!DB133="",0,IF(ABS(Model!DB133-Scratch!DB133)&lt;1,1,0))</f>
        <v>1</v>
      </c>
      <c r="DC203" s="99">
        <f>IF(Model!DC133="",0,IF(ABS(Model!DC133-Scratch!DC133)&lt;1,1,0))</f>
        <v>1</v>
      </c>
      <c r="DD203" s="99">
        <f>IF(Model!DD133="",0,IF(ABS(Model!DD133-Scratch!DD133)&lt;1,1,0))</f>
        <v>1</v>
      </c>
      <c r="DE203" s="99">
        <f>IF(Model!DE133="",0,IF(ABS(Model!DE133-Scratch!DE133)&lt;1,1,0))</f>
        <v>1</v>
      </c>
      <c r="DF203" s="99">
        <f>IF(Model!DF133="",0,IF(ABS(Model!DF133-Scratch!DF133)&lt;1,1,0))</f>
        <v>1</v>
      </c>
      <c r="DG203" s="99">
        <f>IF(Model!DG133="",0,IF(ABS(Model!DG133-Scratch!DG133)&lt;1,1,0))</f>
        <v>1</v>
      </c>
      <c r="DH203" s="129" t="s">
        <v>591</v>
      </c>
      <c r="DI203" s="129" t="s">
        <v>591</v>
      </c>
      <c r="DJ203" s="99">
        <f>IF(Model!DJ133="",0,IF(ABS(Model!DJ133-Scratch!DJ133)&lt;1,1,0))</f>
        <v>1</v>
      </c>
      <c r="DK203" s="99">
        <f>IF(Model!DK133="",0,IF(ABS(Model!DK133-Scratch!DK133)&lt;1,1,0))</f>
        <v>1</v>
      </c>
      <c r="DL203" s="99">
        <f>IF(Model!DL133="",0,IF(ABS(Model!DL133-Scratch!DL133)&lt;1,1,0))</f>
        <v>1</v>
      </c>
      <c r="DM203" s="99">
        <f>IF(Model!DM133="",0,IF(ABS(Model!DM133-Scratch!DM133)&lt;1,1,0))</f>
        <v>1</v>
      </c>
      <c r="DN203" s="99">
        <f>IF(Model!DN133="",0,IF(ABS(Model!DN133-Scratch!DN133)&lt;1,1,0))</f>
        <v>1</v>
      </c>
      <c r="DO203" s="99">
        <f>IF(Model!DO133="",0,IF(ABS(Model!DO133-Scratch!DO133)&lt;1,1,0))</f>
        <v>1</v>
      </c>
      <c r="DP203" s="99">
        <f>IF(Model!DP133="",0,IF(ABS(Model!DP133-Scratch!DP133)&lt;1,1,0))</f>
        <v>1</v>
      </c>
      <c r="DQ203" s="99">
        <f>IF(Model!DQ133="",0,IF(ABS(Model!DQ133-Scratch!DQ133)&lt;1,1,0))</f>
        <v>1</v>
      </c>
      <c r="DR203" s="99">
        <f>IF(Model!DR133="",0,IF(ABS(Model!DR133-Scratch!DR133)&lt;1,1,0))</f>
        <v>1</v>
      </c>
      <c r="DS203" s="99">
        <f>IF(Model!DS133="",0,IF(ABS(Model!DS133-Scratch!DS133)&lt;1,1,0))</f>
        <v>1</v>
      </c>
      <c r="DT203" s="99">
        <f>IF(Model!DT133="",0,IF(ABS(Model!DT133-Scratch!DT133)&lt;1,1,0))</f>
        <v>1</v>
      </c>
      <c r="DU203" s="99">
        <f>IF(Model!DU133="",0,IF(ABS(Model!DU133-Scratch!DU133)&lt;1,1,0))</f>
        <v>1</v>
      </c>
      <c r="DV203" s="99">
        <f>IF(Model!DV133="",0,IF(ABS(Model!DV133-Scratch!DV133)&lt;1,1,0))</f>
        <v>1</v>
      </c>
      <c r="DW203" s="99">
        <f>IF(Model!DW133="",0,IF(ABS(Model!DW133-Scratch!DW133)&lt;1,1,0))</f>
        <v>1</v>
      </c>
      <c r="DX203" s="99">
        <f>IF(Model!DX133="",0,IF(ABS(Model!DX133-Scratch!DX133)&lt;1,1,0))</f>
        <v>1</v>
      </c>
      <c r="DY203" s="99">
        <f>IF(Model!DY133="",0,IF(ABS(Model!DY133-Scratch!DY133)&lt;1,1,0))</f>
        <v>1</v>
      </c>
      <c r="DZ203" s="99">
        <f>IF(Model!DZ133="",0,IF(ABS(Model!DZ133-Scratch!DZ133)&lt;1,1,0))</f>
        <v>1</v>
      </c>
      <c r="EA203" s="99">
        <f>IF(Model!EA133="",0,IF(ABS(Model!EA133-Scratch!EA133)&lt;1,1,0))</f>
        <v>1</v>
      </c>
      <c r="EB203" s="99">
        <f>IF(Model!EB133="",0,IF(ABS(Model!EB133-Scratch!EB133)&lt;1,1,0))</f>
        <v>1</v>
      </c>
      <c r="EC203" s="99">
        <f>IF(Model!EC133="",0,IF(ABS(Model!EC133-Scratch!EC133)&lt;1,1,0))</f>
        <v>1</v>
      </c>
      <c r="ED203" s="99">
        <f>IF(Model!ED133="",0,IF(ABS(Model!ED133-Scratch!ED133)&lt;1,1,0))</f>
        <v>1</v>
      </c>
      <c r="EE203" s="99">
        <f>IF(Model!EE133="",0,IF(ABS(Model!EE133-Scratch!EE133)&lt;1,1,0))</f>
        <v>1</v>
      </c>
      <c r="EF203" s="99">
        <f>IF(Model!EF133="",0,IF(ABS(Model!EF133-Scratch!EF133)&lt;1,1,0))</f>
        <v>1</v>
      </c>
      <c r="EG203" s="99">
        <f>IF(Model!EG133="",0,IF(ABS(Model!EG133-Scratch!EG133)&lt;1,1,0))</f>
        <v>1</v>
      </c>
      <c r="EH203" s="99">
        <f>IF(Model!EH133="",0,IF(ABS(Model!EH133-Scratch!EH133)&lt;1,1,0))</f>
        <v>1</v>
      </c>
      <c r="EI203" s="129" t="s">
        <v>591</v>
      </c>
      <c r="EJ203" s="129" t="s">
        <v>591</v>
      </c>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row>
    <row r="204" spans="2:165">
      <c r="B204" s="99">
        <f>IF(Model!B134="",0,IF(ABS(Model!B134-Scratch!B134)&lt;1,1,0))</f>
        <v>1</v>
      </c>
      <c r="C204" s="99">
        <f ca="1">IF(Model!C134="",0,IF(ABS(Model!C134-Scratch!C134)&lt;1,1,0))</f>
        <v>1</v>
      </c>
      <c r="D204" s="129" t="s">
        <v>591</v>
      </c>
      <c r="E204" s="99">
        <f>IF(Model!E134="",0,IF(ABS(Model!E134-Scratch!E134)&lt;1,1,0))</f>
        <v>1</v>
      </c>
      <c r="F204" s="99">
        <f>IF(Model!F134="",0,IF(ABS(Model!F134-Scratch!F134)&lt;1,1,0))</f>
        <v>1</v>
      </c>
      <c r="G204" s="99">
        <f>IF(Model!G134="",0,IF(ABS(Model!G134-Scratch!G134)&lt;1,1,0))</f>
        <v>1</v>
      </c>
      <c r="H204" s="99">
        <f>IF(Model!H134="",0,IF(ABS(Model!H134-Scratch!H134)&lt;1,1,0))</f>
        <v>1</v>
      </c>
      <c r="I204" s="99">
        <f>IF(Model!I134=Scratch!I134,1,0)</f>
        <v>1</v>
      </c>
      <c r="J204" s="129" t="s">
        <v>591</v>
      </c>
      <c r="K204" s="99">
        <f>IF(Model!K134="",0,IF(ABS(Model!K134-Scratch!K134)&lt;1,1,0))</f>
        <v>1</v>
      </c>
      <c r="L204" s="99">
        <f>IF(Model!L134=Scratch!L134,1,0)</f>
        <v>1</v>
      </c>
      <c r="M204" s="99">
        <f>IFERROR(IF(Model!M134=Scratch!M134,1,0),0)</f>
        <v>1</v>
      </c>
      <c r="N204" s="99">
        <f>IFERROR(IF(Model!N134=Scratch!N134,1,0),0)</f>
        <v>1</v>
      </c>
      <c r="O204" s="99">
        <f>IFERROR(IF(Model!O134=Scratch!O134,1,0),0)</f>
        <v>1</v>
      </c>
      <c r="P204" s="99">
        <f>IFERROR(IF(Model!P134=Scratch!P134,1,0),0)</f>
        <v>1</v>
      </c>
      <c r="Q204" s="129" t="s">
        <v>591</v>
      </c>
      <c r="R204" s="99">
        <f>IF(Model!R134="",0,IF(ABS(Model!R134-Scratch!R134)&lt;1,1,0))</f>
        <v>1</v>
      </c>
      <c r="S204" s="99">
        <f>IF(Model!S134="",0,IF(ABS(Model!S134-Scratch!S134)&lt;1,1,0))</f>
        <v>1</v>
      </c>
      <c r="T204" s="99">
        <f>IF(Model!T134="",0,IF(ABS(Model!T134-Scratch!T134)&lt;1,1,0))</f>
        <v>1</v>
      </c>
      <c r="U204" s="99">
        <f>IF(Model!U134="",0,IF(ABS(Model!U134-Scratch!U134)&lt;1,1,0))</f>
        <v>1</v>
      </c>
      <c r="V204" s="99">
        <f>IF(Model!V134="",0,IF(ABS(Model!V134-Scratch!V134)&lt;1,1,0))</f>
        <v>1</v>
      </c>
      <c r="W204" s="129" t="s">
        <v>591</v>
      </c>
      <c r="X204" s="99">
        <f>IF(Model!X134="",0,IF(ABS(Model!X134-Scratch!X134)&lt;1,1,0))</f>
        <v>1</v>
      </c>
      <c r="Y204" s="99">
        <f>IF(Model!Y134="",0,IF(ABS(Model!Y134-Scratch!Y134)&lt;1,1,0))</f>
        <v>1</v>
      </c>
      <c r="Z204" s="99">
        <f>IF(Model!Z134="",0,IF(ABS(Model!Z134-Scratch!Z134)&lt;1,1,0))</f>
        <v>1</v>
      </c>
      <c r="AA204" s="99">
        <f>IF(Model!AA134="",0,IF(ABS(Model!AA134-Scratch!AA134)&lt;1,1,0))</f>
        <v>1</v>
      </c>
      <c r="AB204" s="99">
        <f>IF(Model!AB134="",0,IF(ABS(Model!AB134-Scratch!AB134)&lt;1,1,0))</f>
        <v>1</v>
      </c>
      <c r="AC204" s="129" t="s">
        <v>591</v>
      </c>
      <c r="AD204" s="129" t="s">
        <v>591</v>
      </c>
      <c r="AE204" s="99">
        <f>IF(Model!AE134="",0,IF(ABS(Model!AE134-Scratch!AE134)&lt;1,1,0))</f>
        <v>1</v>
      </c>
      <c r="AF204" s="99">
        <f>IF(Model!AF134="",0,IF(ABS(Model!AF134-Scratch!AF134)&lt;1,1,0))</f>
        <v>1</v>
      </c>
      <c r="AG204" s="99">
        <f>IF(Model!AG134="",0,IF(ABS(Model!AG134-Scratch!AG134)&lt;1,1,0))</f>
        <v>1</v>
      </c>
      <c r="AH204" s="99">
        <f>IF(Model!AH134="",0,IF(ABS(Model!AH134-Scratch!AH134)&lt;1,1,0))</f>
        <v>1</v>
      </c>
      <c r="AI204" s="99">
        <f>IF(Model!AI134="",0,IF(ABS(Model!AI134-Scratch!AI134)&lt;1,1,0))</f>
        <v>1</v>
      </c>
      <c r="AJ204" s="99">
        <f>IF(Model!AJ134="",0,IF(ABS(Model!AJ134-Scratch!AJ134)&lt;1,1,0))</f>
        <v>1</v>
      </c>
      <c r="AK204" s="99">
        <f>IF(Model!AK134="",0,IF(ABS(Model!AK134-Scratch!AK134)&lt;1,1,0))</f>
        <v>1</v>
      </c>
      <c r="AL204" s="99">
        <f>IF(Model!AL134="",0,IF(ABS(Model!AL134-Scratch!AL134)&lt;1,1,0))</f>
        <v>1</v>
      </c>
      <c r="AM204" s="99">
        <f>IF(Model!AM134="",0,IF(ABS(Model!AM134-Scratch!AM134)&lt;1,1,0))</f>
        <v>1</v>
      </c>
      <c r="AN204" s="99">
        <f>IF(Model!AN134="",0,IF(ABS(Model!AN134-Scratch!AN134)&lt;1,1,0))</f>
        <v>1</v>
      </c>
      <c r="AO204" s="99">
        <f>IF(Model!AO134="",0,IF(ABS(Model!AO134-Scratch!AO134)&lt;1,1,0))</f>
        <v>1</v>
      </c>
      <c r="AP204" s="99">
        <f>IF(Model!AP134="",0,IF(ABS(Model!AP134-Scratch!AP134)&lt;1,1,0))</f>
        <v>1</v>
      </c>
      <c r="AQ204" s="99">
        <f>IF(Model!AQ134="",0,IF(ABS(Model!AQ134-Scratch!AQ134)&lt;1,1,0))</f>
        <v>1</v>
      </c>
      <c r="AR204" s="99">
        <f>IF(Model!AR134="",0,IF(ABS(Model!AR134-Scratch!AR134)&lt;1,1,0))</f>
        <v>1</v>
      </c>
      <c r="AS204" s="99">
        <f>IF(Model!AS134="",0,IF(ABS(Model!AS134-Scratch!AS134)&lt;1,1,0))</f>
        <v>1</v>
      </c>
      <c r="AT204" s="99">
        <f>IF(Model!AT134="",0,IF(ABS(Model!AT134-Scratch!AT134)&lt;1,1,0))</f>
        <v>1</v>
      </c>
      <c r="AU204" s="99">
        <f>IF(Model!AU134="",0,IF(ABS(Model!AU134-Scratch!AU134)&lt;1,1,0))</f>
        <v>1</v>
      </c>
      <c r="AV204" s="99">
        <f>IF(Model!AV134="",0,IF(ABS(Model!AV134-Scratch!AV134)&lt;1,1,0))</f>
        <v>1</v>
      </c>
      <c r="AW204" s="99">
        <f>IF(Model!AW134="",0,IF(ABS(Model!AW134-Scratch!AW134)&lt;1,1,0))</f>
        <v>1</v>
      </c>
      <c r="AX204" s="99">
        <f>IF(Model!AX134="",0,IF(ABS(Model!AX134-Scratch!AX134)&lt;1,1,0))</f>
        <v>1</v>
      </c>
      <c r="AY204" s="99">
        <f>IF(Model!AY134="",0,IF(ABS(Model!AY134-Scratch!AY134)&lt;1,1,0))</f>
        <v>1</v>
      </c>
      <c r="AZ204" s="99">
        <f>IF(Model!AZ134="",0,IF(ABS(Model!AZ134-Scratch!AZ134)&lt;1,1,0))</f>
        <v>1</v>
      </c>
      <c r="BA204" s="99">
        <f>IF(Model!BA134="",0,IF(ABS(Model!BA134-Scratch!BA134)&lt;1,1,0))</f>
        <v>1</v>
      </c>
      <c r="BB204" s="99">
        <f>IF(Model!BB134="",0,IF(ABS(Model!BB134-Scratch!BB134)&lt;1,1,0))</f>
        <v>1</v>
      </c>
      <c r="BC204" s="99">
        <f>IF(Model!BC134="",0,IF(ABS(Model!BC134-Scratch!BC134)&lt;1,1,0))</f>
        <v>1</v>
      </c>
      <c r="BD204" s="99">
        <f>IF(Model!BD134="",0,IF(ABS(Model!BD134-Scratch!BD134)&lt;1,1,0))</f>
        <v>0</v>
      </c>
      <c r="BE204" s="99">
        <f>IF(Model!BE134="",0,IF(ABS(Model!BE134-Scratch!BE134)&lt;1,1,0))</f>
        <v>1</v>
      </c>
      <c r="BF204" s="129" t="s">
        <v>591</v>
      </c>
      <c r="BG204" s="129" t="s">
        <v>591</v>
      </c>
      <c r="BH204" s="99">
        <f>IF(Model!BH134="",0,IF(ABS(Model!BH134-Scratch!BH134)&lt;1,1,0))</f>
        <v>1</v>
      </c>
      <c r="BI204" s="99">
        <f>IF(Model!BI134="",0,IF(ABS(Model!BI134-Scratch!BI134)&lt;1,1,0))</f>
        <v>1</v>
      </c>
      <c r="BJ204" s="99">
        <f>IF(Model!BJ134="",0,IF(ABS(Model!BJ134-Scratch!BJ134)&lt;1,1,0))</f>
        <v>1</v>
      </c>
      <c r="BK204" s="99">
        <f>IF(Model!BK134="",0,IF(ABS(Model!BK134-Scratch!BK134)&lt;1,1,0))</f>
        <v>1</v>
      </c>
      <c r="BL204" s="99">
        <f>IF(Model!BL134="",0,IF(ABS(Model!BL134-Scratch!BL134)&lt;1,1,0))</f>
        <v>1</v>
      </c>
      <c r="BM204" s="99">
        <f>IF(Model!BM134="",0,IF(ABS(Model!BM134-Scratch!BM134)&lt;1,1,0))</f>
        <v>1</v>
      </c>
      <c r="BN204" s="99">
        <f>IF(Model!BN134="",0,IF(ABS(Model!BN134-Scratch!BN134)&lt;1,1,0))</f>
        <v>1</v>
      </c>
      <c r="BO204" s="99">
        <f>IF(Model!BO134="",0,IF(ABS(Model!BO134-Scratch!BO134)&lt;1,1,0))</f>
        <v>1</v>
      </c>
      <c r="BP204" s="99">
        <f>IF(Model!BP134="",0,IF(ABS(Model!BP134-Scratch!BP134)&lt;1,1,0))</f>
        <v>1</v>
      </c>
      <c r="BQ204" s="99">
        <f>IF(Model!BQ134="",0,IF(ABS(Model!BQ134-Scratch!BQ134)&lt;1,1,0))</f>
        <v>1</v>
      </c>
      <c r="BR204" s="99">
        <f>IF(Model!BR134="",0,IF(ABS(Model!BR134-Scratch!BR134)&lt;1,1,0))</f>
        <v>1</v>
      </c>
      <c r="BS204" s="99">
        <f>IF(Model!BS134="",0,IF(ABS(Model!BS134-Scratch!BS134)&lt;1,1,0))</f>
        <v>1</v>
      </c>
      <c r="BT204" s="99">
        <f>IF(Model!BT134="",0,IF(ABS(Model!BT134-Scratch!BT134)&lt;1,1,0))</f>
        <v>1</v>
      </c>
      <c r="BU204" s="99">
        <f>IF(Model!BU134="",0,IF(ABS(Model!BU134-Scratch!BU134)&lt;1,1,0))</f>
        <v>1</v>
      </c>
      <c r="BV204" s="99">
        <f>IF(Model!BV134="",0,IF(ABS(Model!BV134-Scratch!BV134)&lt;1,1,0))</f>
        <v>1</v>
      </c>
      <c r="BW204" s="99">
        <f>IF(Model!BW134="",0,IF(ABS(Model!BW134-Scratch!BW134)&lt;1,1,0))</f>
        <v>1</v>
      </c>
      <c r="BX204" s="99">
        <f>IF(Model!BX134="",0,IF(ABS(Model!BX134-Scratch!BX134)&lt;1,1,0))</f>
        <v>1</v>
      </c>
      <c r="BY204" s="99">
        <f>IF(Model!BY134="",0,IF(ABS(Model!BY134-Scratch!BY134)&lt;1,1,0))</f>
        <v>1</v>
      </c>
      <c r="BZ204" s="99">
        <f>IF(Model!BZ134="",0,IF(ABS(Model!BZ134-Scratch!BZ134)&lt;1,1,0))</f>
        <v>1</v>
      </c>
      <c r="CA204" s="99">
        <f>IF(Model!CA134="",0,IF(ABS(Model!CA134-Scratch!CA134)&lt;1,1,0))</f>
        <v>1</v>
      </c>
      <c r="CB204" s="99">
        <f>IF(Model!CB134="",0,IF(ABS(Model!CB134-Scratch!CB134)&lt;1,1,0))</f>
        <v>1</v>
      </c>
      <c r="CC204" s="99">
        <f>IF(Model!CC134="",0,IF(ABS(Model!CC134-Scratch!CC134)&lt;1,1,0))</f>
        <v>1</v>
      </c>
      <c r="CD204" s="99">
        <f>IF(Model!CD134="",0,IF(ABS(Model!CD134-Scratch!CD134)&lt;1,1,0))</f>
        <v>1</v>
      </c>
      <c r="CE204" s="99">
        <f>IF(Model!CE134="",0,IF(ABS(Model!CE134-Scratch!CE134)&lt;1,1,0))</f>
        <v>1</v>
      </c>
      <c r="CF204" s="99">
        <f>IF(Model!CF134="",0,IF(ABS(Model!CF134-Scratch!CF134)&lt;1,1,0))</f>
        <v>1</v>
      </c>
      <c r="CG204" s="129" t="s">
        <v>591</v>
      </c>
      <c r="CH204" s="129" t="s">
        <v>591</v>
      </c>
      <c r="CI204" s="99">
        <f>IF(Model!CI134="",0,IF(ABS(Model!CI134-Scratch!CI134)&lt;1,1,0))</f>
        <v>1</v>
      </c>
      <c r="CJ204" s="99">
        <f>IF(Model!CJ134="",0,IF(ABS(Model!CJ134-Scratch!CJ134)&lt;1,1,0))</f>
        <v>1</v>
      </c>
      <c r="CK204" s="99">
        <f>IF(Model!CK134="",0,IF(ABS(Model!CK134-Scratch!CK134)&lt;1,1,0))</f>
        <v>1</v>
      </c>
      <c r="CL204" s="99">
        <f>IF(Model!CL134="",0,IF(ABS(Model!CL134-Scratch!CL134)&lt;1,1,0))</f>
        <v>1</v>
      </c>
      <c r="CM204" s="99">
        <f>IF(Model!CM134="",0,IF(ABS(Model!CM134-Scratch!CM134)&lt;1,1,0))</f>
        <v>1</v>
      </c>
      <c r="CN204" s="99">
        <f>IF(Model!CN134="",0,IF(ABS(Model!CN134-Scratch!CN134)&lt;1,1,0))</f>
        <v>1</v>
      </c>
      <c r="CO204" s="99">
        <f>IF(Model!CO134="",0,IF(ABS(Model!CO134-Scratch!CO134)&lt;1,1,0))</f>
        <v>1</v>
      </c>
      <c r="CP204" s="99">
        <f>IF(Model!CP134="",0,IF(ABS(Model!CP134-Scratch!CP134)&lt;1,1,0))</f>
        <v>1</v>
      </c>
      <c r="CQ204" s="99">
        <f>IF(Model!CQ134="",0,IF(ABS(Model!CQ134-Scratch!CQ134)&lt;1,1,0))</f>
        <v>1</v>
      </c>
      <c r="CR204" s="99">
        <f>IF(Model!CR134="",0,IF(ABS(Model!CR134-Scratch!CR134)&lt;1,1,0))</f>
        <v>1</v>
      </c>
      <c r="CS204" s="99">
        <f>IF(Model!CS134="",0,IF(ABS(Model!CS134-Scratch!CS134)&lt;1,1,0))</f>
        <v>1</v>
      </c>
      <c r="CT204" s="99">
        <f>IF(Model!CT134="",0,IF(ABS(Model!CT134-Scratch!CT134)&lt;1,1,0))</f>
        <v>1</v>
      </c>
      <c r="CU204" s="99">
        <f>IF(Model!CU134="",0,IF(ABS(Model!CU134-Scratch!CU134)&lt;1,1,0))</f>
        <v>1</v>
      </c>
      <c r="CV204" s="99">
        <f>IF(Model!CV134="",0,IF(ABS(Model!CV134-Scratch!CV134)&lt;1,1,0))</f>
        <v>1</v>
      </c>
      <c r="CW204" s="99">
        <f>IF(Model!CW134="",0,IF(ABS(Model!CW134-Scratch!CW134)&lt;1,1,0))</f>
        <v>1</v>
      </c>
      <c r="CX204" s="99">
        <f>IF(Model!CX134="",0,IF(ABS(Model!CX134-Scratch!CX134)&lt;1,1,0))</f>
        <v>1</v>
      </c>
      <c r="CY204" s="99">
        <f>IF(Model!CY134="",0,IF(ABS(Model!CY134-Scratch!CY134)&lt;1,1,0))</f>
        <v>1</v>
      </c>
      <c r="CZ204" s="99">
        <f>IF(Model!CZ134="",0,IF(ABS(Model!CZ134-Scratch!CZ134)&lt;1,1,0))</f>
        <v>1</v>
      </c>
      <c r="DA204" s="99">
        <f>IF(Model!DA134="",0,IF(ABS(Model!DA134-Scratch!DA134)&lt;1,1,0))</f>
        <v>1</v>
      </c>
      <c r="DB204" s="99">
        <f>IF(Model!DB134="",0,IF(ABS(Model!DB134-Scratch!DB134)&lt;1,1,0))</f>
        <v>1</v>
      </c>
      <c r="DC204" s="99">
        <f>IF(Model!DC134="",0,IF(ABS(Model!DC134-Scratch!DC134)&lt;1,1,0))</f>
        <v>1</v>
      </c>
      <c r="DD204" s="99">
        <f>IF(Model!DD134="",0,IF(ABS(Model!DD134-Scratch!DD134)&lt;1,1,0))</f>
        <v>1</v>
      </c>
      <c r="DE204" s="99">
        <f>IF(Model!DE134="",0,IF(ABS(Model!DE134-Scratch!DE134)&lt;1,1,0))</f>
        <v>1</v>
      </c>
      <c r="DF204" s="99">
        <f>IF(Model!DF134="",0,IF(ABS(Model!DF134-Scratch!DF134)&lt;1,1,0))</f>
        <v>1</v>
      </c>
      <c r="DG204" s="99">
        <f>IF(Model!DG134="",0,IF(ABS(Model!DG134-Scratch!DG134)&lt;1,1,0))</f>
        <v>1</v>
      </c>
      <c r="DH204" s="129" t="s">
        <v>591</v>
      </c>
      <c r="DI204" s="129" t="s">
        <v>591</v>
      </c>
      <c r="DJ204" s="99">
        <f>IF(Model!DJ134="",0,IF(ABS(Model!DJ134-Scratch!DJ134)&lt;1,1,0))</f>
        <v>1</v>
      </c>
      <c r="DK204" s="99">
        <f>IF(Model!DK134="",0,IF(ABS(Model!DK134-Scratch!DK134)&lt;1,1,0))</f>
        <v>1</v>
      </c>
      <c r="DL204" s="99">
        <f>IF(Model!DL134="",0,IF(ABS(Model!DL134-Scratch!DL134)&lt;1,1,0))</f>
        <v>1</v>
      </c>
      <c r="DM204" s="99">
        <f>IF(Model!DM134="",0,IF(ABS(Model!DM134-Scratch!DM134)&lt;1,1,0))</f>
        <v>1</v>
      </c>
      <c r="DN204" s="99">
        <f>IF(Model!DN134="",0,IF(ABS(Model!DN134-Scratch!DN134)&lt;1,1,0))</f>
        <v>1</v>
      </c>
      <c r="DO204" s="99">
        <f>IF(Model!DO134="",0,IF(ABS(Model!DO134-Scratch!DO134)&lt;1,1,0))</f>
        <v>1</v>
      </c>
      <c r="DP204" s="99">
        <f>IF(Model!DP134="",0,IF(ABS(Model!DP134-Scratch!DP134)&lt;1,1,0))</f>
        <v>1</v>
      </c>
      <c r="DQ204" s="99">
        <f>IF(Model!DQ134="",0,IF(ABS(Model!DQ134-Scratch!DQ134)&lt;1,1,0))</f>
        <v>1</v>
      </c>
      <c r="DR204" s="99">
        <f>IF(Model!DR134="",0,IF(ABS(Model!DR134-Scratch!DR134)&lt;1,1,0))</f>
        <v>1</v>
      </c>
      <c r="DS204" s="99">
        <f>IF(Model!DS134="",0,IF(ABS(Model!DS134-Scratch!DS134)&lt;1,1,0))</f>
        <v>1</v>
      </c>
      <c r="DT204" s="99">
        <f>IF(Model!DT134="",0,IF(ABS(Model!DT134-Scratch!DT134)&lt;1,1,0))</f>
        <v>1</v>
      </c>
      <c r="DU204" s="99">
        <f>IF(Model!DU134="",0,IF(ABS(Model!DU134-Scratch!DU134)&lt;1,1,0))</f>
        <v>1</v>
      </c>
      <c r="DV204" s="99">
        <f>IF(Model!DV134="",0,IF(ABS(Model!DV134-Scratch!DV134)&lt;1,1,0))</f>
        <v>1</v>
      </c>
      <c r="DW204" s="99">
        <f>IF(Model!DW134="",0,IF(ABS(Model!DW134-Scratch!DW134)&lt;1,1,0))</f>
        <v>1</v>
      </c>
      <c r="DX204" s="99">
        <f>IF(Model!DX134="",0,IF(ABS(Model!DX134-Scratch!DX134)&lt;1,1,0))</f>
        <v>1</v>
      </c>
      <c r="DY204" s="99">
        <f>IF(Model!DY134="",0,IF(ABS(Model!DY134-Scratch!DY134)&lt;1,1,0))</f>
        <v>1</v>
      </c>
      <c r="DZ204" s="99">
        <f>IF(Model!DZ134="",0,IF(ABS(Model!DZ134-Scratch!DZ134)&lt;1,1,0))</f>
        <v>1</v>
      </c>
      <c r="EA204" s="99">
        <f>IF(Model!EA134="",0,IF(ABS(Model!EA134-Scratch!EA134)&lt;1,1,0))</f>
        <v>1</v>
      </c>
      <c r="EB204" s="99">
        <f>IF(Model!EB134="",0,IF(ABS(Model!EB134-Scratch!EB134)&lt;1,1,0))</f>
        <v>1</v>
      </c>
      <c r="EC204" s="99">
        <f>IF(Model!EC134="",0,IF(ABS(Model!EC134-Scratch!EC134)&lt;1,1,0))</f>
        <v>1</v>
      </c>
      <c r="ED204" s="99">
        <f>IF(Model!ED134="",0,IF(ABS(Model!ED134-Scratch!ED134)&lt;1,1,0))</f>
        <v>1</v>
      </c>
      <c r="EE204" s="99">
        <f>IF(Model!EE134="",0,IF(ABS(Model!EE134-Scratch!EE134)&lt;1,1,0))</f>
        <v>1</v>
      </c>
      <c r="EF204" s="99">
        <f>IF(Model!EF134="",0,IF(ABS(Model!EF134-Scratch!EF134)&lt;1,1,0))</f>
        <v>1</v>
      </c>
      <c r="EG204" s="99">
        <f>IF(Model!EG134="",0,IF(ABS(Model!EG134-Scratch!EG134)&lt;1,1,0))</f>
        <v>1</v>
      </c>
      <c r="EH204" s="99">
        <f>IF(Model!EH134="",0,IF(ABS(Model!EH134-Scratch!EH134)&lt;1,1,0))</f>
        <v>1</v>
      </c>
      <c r="EI204" s="129" t="s">
        <v>591</v>
      </c>
      <c r="EJ204" s="129" t="s">
        <v>591</v>
      </c>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row>
    <row r="205" spans="2:165">
      <c r="B205" s="99">
        <f>IF(Model!B135="",0,IF(ABS(Model!B135-Scratch!B135)&lt;1,1,0))</f>
        <v>1</v>
      </c>
      <c r="C205" s="99">
        <f ca="1">IF(Model!C135="",0,IF(ABS(Model!C135-Scratch!C135)&lt;1,1,0))</f>
        <v>1</v>
      </c>
      <c r="D205" s="129" t="s">
        <v>591</v>
      </c>
      <c r="E205" s="99">
        <f>IF(Model!E135="",0,IF(ABS(Model!E135-Scratch!E135)&lt;1,1,0))</f>
        <v>1</v>
      </c>
      <c r="F205" s="99">
        <f>IF(Model!F135="",0,IF(ABS(Model!F135-Scratch!F135)&lt;1,1,0))</f>
        <v>1</v>
      </c>
      <c r="G205" s="99">
        <f>IF(Model!G135="",0,IF(ABS(Model!G135-Scratch!G135)&lt;1,1,0))</f>
        <v>1</v>
      </c>
      <c r="H205" s="99">
        <f>IF(Model!H135="",0,IF(ABS(Model!H135-Scratch!H135)&lt;1,1,0))</f>
        <v>1</v>
      </c>
      <c r="I205" s="99">
        <f>IF(Model!I135=Scratch!I135,1,0)</f>
        <v>1</v>
      </c>
      <c r="J205" s="129" t="s">
        <v>591</v>
      </c>
      <c r="K205" s="99">
        <f>IF(Model!K135="",0,IF(ABS(Model!K135-Scratch!K135)&lt;1,1,0))</f>
        <v>1</v>
      </c>
      <c r="L205" s="99">
        <f>IF(Model!L135=Scratch!L135,1,0)</f>
        <v>1</v>
      </c>
      <c r="M205" s="99">
        <f>IFERROR(IF(Model!M135=Scratch!M135,1,0),0)</f>
        <v>1</v>
      </c>
      <c r="N205" s="99">
        <f>IFERROR(IF(Model!N135=Scratch!N135,1,0),0)</f>
        <v>1</v>
      </c>
      <c r="O205" s="99">
        <f>IFERROR(IF(Model!O135=Scratch!O135,1,0),0)</f>
        <v>1</v>
      </c>
      <c r="P205" s="99">
        <f>IFERROR(IF(Model!P135=Scratch!P135,1,0),0)</f>
        <v>1</v>
      </c>
      <c r="Q205" s="129" t="s">
        <v>591</v>
      </c>
      <c r="R205" s="99">
        <f>IF(Model!R135="",0,IF(ABS(Model!R135-Scratch!R135)&lt;1,1,0))</f>
        <v>1</v>
      </c>
      <c r="S205" s="99">
        <f>IF(Model!S135="",0,IF(ABS(Model!S135-Scratch!S135)&lt;1,1,0))</f>
        <v>1</v>
      </c>
      <c r="T205" s="99">
        <f>IF(Model!T135="",0,IF(ABS(Model!T135-Scratch!T135)&lt;1,1,0))</f>
        <v>1</v>
      </c>
      <c r="U205" s="99">
        <f>IF(Model!U135="",0,IF(ABS(Model!U135-Scratch!U135)&lt;1,1,0))</f>
        <v>1</v>
      </c>
      <c r="V205" s="99">
        <f>IF(Model!V135="",0,IF(ABS(Model!V135-Scratch!V135)&lt;1,1,0))</f>
        <v>1</v>
      </c>
      <c r="W205" s="129" t="s">
        <v>591</v>
      </c>
      <c r="X205" s="99">
        <f>IF(Model!X135="",0,IF(ABS(Model!X135-Scratch!X135)&lt;1,1,0))</f>
        <v>1</v>
      </c>
      <c r="Y205" s="99">
        <f>IF(Model!Y135="",0,IF(ABS(Model!Y135-Scratch!Y135)&lt;1,1,0))</f>
        <v>1</v>
      </c>
      <c r="Z205" s="99">
        <f>IF(Model!Z135="",0,IF(ABS(Model!Z135-Scratch!Z135)&lt;1,1,0))</f>
        <v>1</v>
      </c>
      <c r="AA205" s="99">
        <f>IF(Model!AA135="",0,IF(ABS(Model!AA135-Scratch!AA135)&lt;1,1,0))</f>
        <v>1</v>
      </c>
      <c r="AB205" s="99">
        <f>IF(Model!AB135="",0,IF(ABS(Model!AB135-Scratch!AB135)&lt;1,1,0))</f>
        <v>1</v>
      </c>
      <c r="AC205" s="129" t="s">
        <v>591</v>
      </c>
      <c r="AD205" s="129" t="s">
        <v>591</v>
      </c>
      <c r="AE205" s="99">
        <f>IF(Model!AE135="",0,IF(ABS(Model!AE135-Scratch!AE135)&lt;1,1,0))</f>
        <v>1</v>
      </c>
      <c r="AF205" s="99">
        <f>IF(Model!AF135="",0,IF(ABS(Model!AF135-Scratch!AF135)&lt;1,1,0))</f>
        <v>1</v>
      </c>
      <c r="AG205" s="99">
        <f>IF(Model!AG135="",0,IF(ABS(Model!AG135-Scratch!AG135)&lt;1,1,0))</f>
        <v>1</v>
      </c>
      <c r="AH205" s="99">
        <f>IF(Model!AH135="",0,IF(ABS(Model!AH135-Scratch!AH135)&lt;1,1,0))</f>
        <v>1</v>
      </c>
      <c r="AI205" s="99">
        <f>IF(Model!AI135="",0,IF(ABS(Model!AI135-Scratch!AI135)&lt;1,1,0))</f>
        <v>1</v>
      </c>
      <c r="AJ205" s="99">
        <f>IF(Model!AJ135="",0,IF(ABS(Model!AJ135-Scratch!AJ135)&lt;1,1,0))</f>
        <v>1</v>
      </c>
      <c r="AK205" s="99">
        <f>IF(Model!AK135="",0,IF(ABS(Model!AK135-Scratch!AK135)&lt;1,1,0))</f>
        <v>1</v>
      </c>
      <c r="AL205" s="99">
        <f>IF(Model!AL135="",0,IF(ABS(Model!AL135-Scratch!AL135)&lt;1,1,0))</f>
        <v>1</v>
      </c>
      <c r="AM205" s="99">
        <f>IF(Model!AM135="",0,IF(ABS(Model!AM135-Scratch!AM135)&lt;1,1,0))</f>
        <v>1</v>
      </c>
      <c r="AN205" s="99">
        <f>IF(Model!AN135="",0,IF(ABS(Model!AN135-Scratch!AN135)&lt;1,1,0))</f>
        <v>1</v>
      </c>
      <c r="AO205" s="99">
        <f>IF(Model!AO135="",0,IF(ABS(Model!AO135-Scratch!AO135)&lt;1,1,0))</f>
        <v>1</v>
      </c>
      <c r="AP205" s="99">
        <f>IF(Model!AP135="",0,IF(ABS(Model!AP135-Scratch!AP135)&lt;1,1,0))</f>
        <v>1</v>
      </c>
      <c r="AQ205" s="99">
        <f>IF(Model!AQ135="",0,IF(ABS(Model!AQ135-Scratch!AQ135)&lt;1,1,0))</f>
        <v>1</v>
      </c>
      <c r="AR205" s="99">
        <f>IF(Model!AR135="",0,IF(ABS(Model!AR135-Scratch!AR135)&lt;1,1,0))</f>
        <v>1</v>
      </c>
      <c r="AS205" s="99">
        <f>IF(Model!AS135="",0,IF(ABS(Model!AS135-Scratch!AS135)&lt;1,1,0))</f>
        <v>1</v>
      </c>
      <c r="AT205" s="99">
        <f>IF(Model!AT135="",0,IF(ABS(Model!AT135-Scratch!AT135)&lt;1,1,0))</f>
        <v>1</v>
      </c>
      <c r="AU205" s="99">
        <f>IF(Model!AU135="",0,IF(ABS(Model!AU135-Scratch!AU135)&lt;1,1,0))</f>
        <v>1</v>
      </c>
      <c r="AV205" s="99">
        <f>IF(Model!AV135="",0,IF(ABS(Model!AV135-Scratch!AV135)&lt;1,1,0))</f>
        <v>1</v>
      </c>
      <c r="AW205" s="99">
        <f>IF(Model!AW135="",0,IF(ABS(Model!AW135-Scratch!AW135)&lt;1,1,0))</f>
        <v>1</v>
      </c>
      <c r="AX205" s="99">
        <f>IF(Model!AX135="",0,IF(ABS(Model!AX135-Scratch!AX135)&lt;1,1,0))</f>
        <v>1</v>
      </c>
      <c r="AY205" s="99">
        <f>IF(Model!AY135="",0,IF(ABS(Model!AY135-Scratch!AY135)&lt;1,1,0))</f>
        <v>1</v>
      </c>
      <c r="AZ205" s="99">
        <f>IF(Model!AZ135="",0,IF(ABS(Model!AZ135-Scratch!AZ135)&lt;1,1,0))</f>
        <v>1</v>
      </c>
      <c r="BA205" s="99">
        <f>IF(Model!BA135="",0,IF(ABS(Model!BA135-Scratch!BA135)&lt;1,1,0))</f>
        <v>1</v>
      </c>
      <c r="BB205" s="99">
        <f>IF(Model!BB135="",0,IF(ABS(Model!BB135-Scratch!BB135)&lt;1,1,0))</f>
        <v>1</v>
      </c>
      <c r="BC205" s="99">
        <f>IF(Model!BC135="",0,IF(ABS(Model!BC135-Scratch!BC135)&lt;1,1,0))</f>
        <v>1</v>
      </c>
      <c r="BD205" s="99">
        <f>IF(Model!BD135="",0,IF(ABS(Model!BD135-Scratch!BD135)&lt;1,1,0))</f>
        <v>0</v>
      </c>
      <c r="BE205" s="99">
        <f>IF(Model!BE135="",0,IF(ABS(Model!BE135-Scratch!BE135)&lt;1,1,0))</f>
        <v>1</v>
      </c>
      <c r="BF205" s="129" t="s">
        <v>591</v>
      </c>
      <c r="BG205" s="129" t="s">
        <v>591</v>
      </c>
      <c r="BH205" s="99">
        <f>IF(Model!BH135="",0,IF(ABS(Model!BH135-Scratch!BH135)&lt;1,1,0))</f>
        <v>1</v>
      </c>
      <c r="BI205" s="99">
        <f>IF(Model!BI135="",0,IF(ABS(Model!BI135-Scratch!BI135)&lt;1,1,0))</f>
        <v>1</v>
      </c>
      <c r="BJ205" s="99">
        <f>IF(Model!BJ135="",0,IF(ABS(Model!BJ135-Scratch!BJ135)&lt;1,1,0))</f>
        <v>1</v>
      </c>
      <c r="BK205" s="99">
        <f>IF(Model!BK135="",0,IF(ABS(Model!BK135-Scratch!BK135)&lt;1,1,0))</f>
        <v>1</v>
      </c>
      <c r="BL205" s="99">
        <f>IF(Model!BL135="",0,IF(ABS(Model!BL135-Scratch!BL135)&lt;1,1,0))</f>
        <v>1</v>
      </c>
      <c r="BM205" s="99">
        <f>IF(Model!BM135="",0,IF(ABS(Model!BM135-Scratch!BM135)&lt;1,1,0))</f>
        <v>1</v>
      </c>
      <c r="BN205" s="99">
        <f>IF(Model!BN135="",0,IF(ABS(Model!BN135-Scratch!BN135)&lt;1,1,0))</f>
        <v>1</v>
      </c>
      <c r="BO205" s="99">
        <f>IF(Model!BO135="",0,IF(ABS(Model!BO135-Scratch!BO135)&lt;1,1,0))</f>
        <v>1</v>
      </c>
      <c r="BP205" s="99">
        <f>IF(Model!BP135="",0,IF(ABS(Model!BP135-Scratch!BP135)&lt;1,1,0))</f>
        <v>1</v>
      </c>
      <c r="BQ205" s="99">
        <f>IF(Model!BQ135="",0,IF(ABS(Model!BQ135-Scratch!BQ135)&lt;1,1,0))</f>
        <v>1</v>
      </c>
      <c r="BR205" s="99">
        <f>IF(Model!BR135="",0,IF(ABS(Model!BR135-Scratch!BR135)&lt;1,1,0))</f>
        <v>1</v>
      </c>
      <c r="BS205" s="99">
        <f>IF(Model!BS135="",0,IF(ABS(Model!BS135-Scratch!BS135)&lt;1,1,0))</f>
        <v>1</v>
      </c>
      <c r="BT205" s="99">
        <f>IF(Model!BT135="",0,IF(ABS(Model!BT135-Scratch!BT135)&lt;1,1,0))</f>
        <v>1</v>
      </c>
      <c r="BU205" s="99">
        <f>IF(Model!BU135="",0,IF(ABS(Model!BU135-Scratch!BU135)&lt;1,1,0))</f>
        <v>1</v>
      </c>
      <c r="BV205" s="99">
        <f>IF(Model!BV135="",0,IF(ABS(Model!BV135-Scratch!BV135)&lt;1,1,0))</f>
        <v>1</v>
      </c>
      <c r="BW205" s="99">
        <f>IF(Model!BW135="",0,IF(ABS(Model!BW135-Scratch!BW135)&lt;1,1,0))</f>
        <v>1</v>
      </c>
      <c r="BX205" s="99">
        <f>IF(Model!BX135="",0,IF(ABS(Model!BX135-Scratch!BX135)&lt;1,1,0))</f>
        <v>1</v>
      </c>
      <c r="BY205" s="99">
        <f>IF(Model!BY135="",0,IF(ABS(Model!BY135-Scratch!BY135)&lt;1,1,0))</f>
        <v>1</v>
      </c>
      <c r="BZ205" s="99">
        <f>IF(Model!BZ135="",0,IF(ABS(Model!BZ135-Scratch!BZ135)&lt;1,1,0))</f>
        <v>1</v>
      </c>
      <c r="CA205" s="99">
        <f>IF(Model!CA135="",0,IF(ABS(Model!CA135-Scratch!CA135)&lt;1,1,0))</f>
        <v>1</v>
      </c>
      <c r="CB205" s="99">
        <f>IF(Model!CB135="",0,IF(ABS(Model!CB135-Scratch!CB135)&lt;1,1,0))</f>
        <v>1</v>
      </c>
      <c r="CC205" s="99">
        <f>IF(Model!CC135="",0,IF(ABS(Model!CC135-Scratch!CC135)&lt;1,1,0))</f>
        <v>1</v>
      </c>
      <c r="CD205" s="99">
        <f>IF(Model!CD135="",0,IF(ABS(Model!CD135-Scratch!CD135)&lt;1,1,0))</f>
        <v>1</v>
      </c>
      <c r="CE205" s="99">
        <f>IF(Model!CE135="",0,IF(ABS(Model!CE135-Scratch!CE135)&lt;1,1,0))</f>
        <v>1</v>
      </c>
      <c r="CF205" s="99">
        <f>IF(Model!CF135="",0,IF(ABS(Model!CF135-Scratch!CF135)&lt;1,1,0))</f>
        <v>1</v>
      </c>
      <c r="CG205" s="129" t="s">
        <v>591</v>
      </c>
      <c r="CH205" s="129" t="s">
        <v>591</v>
      </c>
      <c r="CI205" s="99">
        <f>IF(Model!CI135="",0,IF(ABS(Model!CI135-Scratch!CI135)&lt;1,1,0))</f>
        <v>1</v>
      </c>
      <c r="CJ205" s="99">
        <f>IF(Model!CJ135="",0,IF(ABS(Model!CJ135-Scratch!CJ135)&lt;1,1,0))</f>
        <v>1</v>
      </c>
      <c r="CK205" s="99">
        <f>IF(Model!CK135="",0,IF(ABS(Model!CK135-Scratch!CK135)&lt;1,1,0))</f>
        <v>1</v>
      </c>
      <c r="CL205" s="99">
        <f>IF(Model!CL135="",0,IF(ABS(Model!CL135-Scratch!CL135)&lt;1,1,0))</f>
        <v>1</v>
      </c>
      <c r="CM205" s="99">
        <f>IF(Model!CM135="",0,IF(ABS(Model!CM135-Scratch!CM135)&lt;1,1,0))</f>
        <v>1</v>
      </c>
      <c r="CN205" s="99">
        <f>IF(Model!CN135="",0,IF(ABS(Model!CN135-Scratch!CN135)&lt;1,1,0))</f>
        <v>1</v>
      </c>
      <c r="CO205" s="99">
        <f>IF(Model!CO135="",0,IF(ABS(Model!CO135-Scratch!CO135)&lt;1,1,0))</f>
        <v>1</v>
      </c>
      <c r="CP205" s="99">
        <f>IF(Model!CP135="",0,IF(ABS(Model!CP135-Scratch!CP135)&lt;1,1,0))</f>
        <v>1</v>
      </c>
      <c r="CQ205" s="99">
        <f>IF(Model!CQ135="",0,IF(ABS(Model!CQ135-Scratch!CQ135)&lt;1,1,0))</f>
        <v>1</v>
      </c>
      <c r="CR205" s="99">
        <f>IF(Model!CR135="",0,IF(ABS(Model!CR135-Scratch!CR135)&lt;1,1,0))</f>
        <v>1</v>
      </c>
      <c r="CS205" s="99">
        <f>IF(Model!CS135="",0,IF(ABS(Model!CS135-Scratch!CS135)&lt;1,1,0))</f>
        <v>1</v>
      </c>
      <c r="CT205" s="99">
        <f>IF(Model!CT135="",0,IF(ABS(Model!CT135-Scratch!CT135)&lt;1,1,0))</f>
        <v>1</v>
      </c>
      <c r="CU205" s="99">
        <f>IF(Model!CU135="",0,IF(ABS(Model!CU135-Scratch!CU135)&lt;1,1,0))</f>
        <v>1</v>
      </c>
      <c r="CV205" s="99">
        <f>IF(Model!CV135="",0,IF(ABS(Model!CV135-Scratch!CV135)&lt;1,1,0))</f>
        <v>1</v>
      </c>
      <c r="CW205" s="99">
        <f>IF(Model!CW135="",0,IF(ABS(Model!CW135-Scratch!CW135)&lt;1,1,0))</f>
        <v>1</v>
      </c>
      <c r="CX205" s="99">
        <f>IF(Model!CX135="",0,IF(ABS(Model!CX135-Scratch!CX135)&lt;1,1,0))</f>
        <v>1</v>
      </c>
      <c r="CY205" s="99">
        <f>IF(Model!CY135="",0,IF(ABS(Model!CY135-Scratch!CY135)&lt;1,1,0))</f>
        <v>1</v>
      </c>
      <c r="CZ205" s="99">
        <f>IF(Model!CZ135="",0,IF(ABS(Model!CZ135-Scratch!CZ135)&lt;1,1,0))</f>
        <v>1</v>
      </c>
      <c r="DA205" s="99">
        <f>IF(Model!DA135="",0,IF(ABS(Model!DA135-Scratch!DA135)&lt;1,1,0))</f>
        <v>1</v>
      </c>
      <c r="DB205" s="99">
        <f>IF(Model!DB135="",0,IF(ABS(Model!DB135-Scratch!DB135)&lt;1,1,0))</f>
        <v>1</v>
      </c>
      <c r="DC205" s="99">
        <f>IF(Model!DC135="",0,IF(ABS(Model!DC135-Scratch!DC135)&lt;1,1,0))</f>
        <v>1</v>
      </c>
      <c r="DD205" s="99">
        <f>IF(Model!DD135="",0,IF(ABS(Model!DD135-Scratch!DD135)&lt;1,1,0))</f>
        <v>1</v>
      </c>
      <c r="DE205" s="99">
        <f>IF(Model!DE135="",0,IF(ABS(Model!DE135-Scratch!DE135)&lt;1,1,0))</f>
        <v>1</v>
      </c>
      <c r="DF205" s="99">
        <f>IF(Model!DF135="",0,IF(ABS(Model!DF135-Scratch!DF135)&lt;1,1,0))</f>
        <v>1</v>
      </c>
      <c r="DG205" s="99">
        <f>IF(Model!DG135="",0,IF(ABS(Model!DG135-Scratch!DG135)&lt;1,1,0))</f>
        <v>1</v>
      </c>
      <c r="DH205" s="129" t="s">
        <v>591</v>
      </c>
      <c r="DI205" s="129" t="s">
        <v>591</v>
      </c>
      <c r="DJ205" s="99">
        <f>IF(Model!DJ135="",0,IF(ABS(Model!DJ135-Scratch!DJ135)&lt;1,1,0))</f>
        <v>1</v>
      </c>
      <c r="DK205" s="99">
        <f>IF(Model!DK135="",0,IF(ABS(Model!DK135-Scratch!DK135)&lt;1,1,0))</f>
        <v>1</v>
      </c>
      <c r="DL205" s="99">
        <f>IF(Model!DL135="",0,IF(ABS(Model!DL135-Scratch!DL135)&lt;1,1,0))</f>
        <v>1</v>
      </c>
      <c r="DM205" s="99">
        <f>IF(Model!DM135="",0,IF(ABS(Model!DM135-Scratch!DM135)&lt;1,1,0))</f>
        <v>1</v>
      </c>
      <c r="DN205" s="99">
        <f>IF(Model!DN135="",0,IF(ABS(Model!DN135-Scratch!DN135)&lt;1,1,0))</f>
        <v>1</v>
      </c>
      <c r="DO205" s="99">
        <f>IF(Model!DO135="",0,IF(ABS(Model!DO135-Scratch!DO135)&lt;1,1,0))</f>
        <v>1</v>
      </c>
      <c r="DP205" s="99">
        <f>IF(Model!DP135="",0,IF(ABS(Model!DP135-Scratch!DP135)&lt;1,1,0))</f>
        <v>1</v>
      </c>
      <c r="DQ205" s="99">
        <f>IF(Model!DQ135="",0,IF(ABS(Model!DQ135-Scratch!DQ135)&lt;1,1,0))</f>
        <v>1</v>
      </c>
      <c r="DR205" s="99">
        <f>IF(Model!DR135="",0,IF(ABS(Model!DR135-Scratch!DR135)&lt;1,1,0))</f>
        <v>1</v>
      </c>
      <c r="DS205" s="99">
        <f>IF(Model!DS135="",0,IF(ABS(Model!DS135-Scratch!DS135)&lt;1,1,0))</f>
        <v>1</v>
      </c>
      <c r="DT205" s="99">
        <f>IF(Model!DT135="",0,IF(ABS(Model!DT135-Scratch!DT135)&lt;1,1,0))</f>
        <v>1</v>
      </c>
      <c r="DU205" s="99">
        <f>IF(Model!DU135="",0,IF(ABS(Model!DU135-Scratch!DU135)&lt;1,1,0))</f>
        <v>1</v>
      </c>
      <c r="DV205" s="99">
        <f>IF(Model!DV135="",0,IF(ABS(Model!DV135-Scratch!DV135)&lt;1,1,0))</f>
        <v>1</v>
      </c>
      <c r="DW205" s="99">
        <f>IF(Model!DW135="",0,IF(ABS(Model!DW135-Scratch!DW135)&lt;1,1,0))</f>
        <v>1</v>
      </c>
      <c r="DX205" s="99">
        <f>IF(Model!DX135="",0,IF(ABS(Model!DX135-Scratch!DX135)&lt;1,1,0))</f>
        <v>1</v>
      </c>
      <c r="DY205" s="99">
        <f>IF(Model!DY135="",0,IF(ABS(Model!DY135-Scratch!DY135)&lt;1,1,0))</f>
        <v>1</v>
      </c>
      <c r="DZ205" s="99">
        <f>IF(Model!DZ135="",0,IF(ABS(Model!DZ135-Scratch!DZ135)&lt;1,1,0))</f>
        <v>1</v>
      </c>
      <c r="EA205" s="99">
        <f>IF(Model!EA135="",0,IF(ABS(Model!EA135-Scratch!EA135)&lt;1,1,0))</f>
        <v>1</v>
      </c>
      <c r="EB205" s="99">
        <f>IF(Model!EB135="",0,IF(ABS(Model!EB135-Scratch!EB135)&lt;1,1,0))</f>
        <v>1</v>
      </c>
      <c r="EC205" s="99">
        <f>IF(Model!EC135="",0,IF(ABS(Model!EC135-Scratch!EC135)&lt;1,1,0))</f>
        <v>1</v>
      </c>
      <c r="ED205" s="99">
        <f>IF(Model!ED135="",0,IF(ABS(Model!ED135-Scratch!ED135)&lt;1,1,0))</f>
        <v>1</v>
      </c>
      <c r="EE205" s="99">
        <f>IF(Model!EE135="",0,IF(ABS(Model!EE135-Scratch!EE135)&lt;1,1,0))</f>
        <v>1</v>
      </c>
      <c r="EF205" s="99">
        <f>IF(Model!EF135="",0,IF(ABS(Model!EF135-Scratch!EF135)&lt;1,1,0))</f>
        <v>1</v>
      </c>
      <c r="EG205" s="99">
        <f>IF(Model!EG135="",0,IF(ABS(Model!EG135-Scratch!EG135)&lt;1,1,0))</f>
        <v>1</v>
      </c>
      <c r="EH205" s="99">
        <f>IF(Model!EH135="",0,IF(ABS(Model!EH135-Scratch!EH135)&lt;1,1,0))</f>
        <v>1</v>
      </c>
      <c r="EI205" s="129" t="s">
        <v>591</v>
      </c>
      <c r="EJ205" s="129" t="s">
        <v>591</v>
      </c>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row>
    <row r="206" spans="2:165">
      <c r="B206" s="99">
        <f>IF(Model!B136="",0,IF(ABS(Model!B136-Scratch!B136)&lt;1,1,0))</f>
        <v>1</v>
      </c>
      <c r="C206" s="99">
        <f ca="1">IF(Model!C136="",0,IF(ABS(Model!C136-Scratch!C136)&lt;1,1,0))</f>
        <v>1</v>
      </c>
      <c r="D206" s="129" t="s">
        <v>591</v>
      </c>
      <c r="E206" s="99">
        <f>IF(Model!E136="",0,IF(ABS(Model!E136-Scratch!E136)&lt;1,1,0))</f>
        <v>1</v>
      </c>
      <c r="F206" s="99">
        <f>IF(Model!F136="",0,IF(ABS(Model!F136-Scratch!F136)&lt;1,1,0))</f>
        <v>1</v>
      </c>
      <c r="G206" s="99">
        <f>IF(Model!G136="",0,IF(ABS(Model!G136-Scratch!G136)&lt;1,1,0))</f>
        <v>1</v>
      </c>
      <c r="H206" s="99">
        <f>IF(Model!H136="",0,IF(ABS(Model!H136-Scratch!H136)&lt;1,1,0))</f>
        <v>1</v>
      </c>
      <c r="I206" s="99">
        <f>IF(Model!I136=Scratch!I136,1,0)</f>
        <v>1</v>
      </c>
      <c r="J206" s="129" t="s">
        <v>591</v>
      </c>
      <c r="K206" s="99">
        <f>IF(Model!K136="",0,IF(ABS(Model!K136-Scratch!K136)&lt;1,1,0))</f>
        <v>1</v>
      </c>
      <c r="L206" s="99">
        <f>IF(Model!L136=Scratch!L136,1,0)</f>
        <v>1</v>
      </c>
      <c r="M206" s="99">
        <f>IFERROR(IF(Model!M136=Scratch!M136,1,0),0)</f>
        <v>1</v>
      </c>
      <c r="N206" s="99">
        <f>IFERROR(IF(Model!N136=Scratch!N136,1,0),0)</f>
        <v>1</v>
      </c>
      <c r="O206" s="99">
        <f>IFERROR(IF(Model!O136=Scratch!O136,1,0),0)</f>
        <v>1</v>
      </c>
      <c r="P206" s="99">
        <f>IFERROR(IF(Model!P136=Scratch!P136,1,0),0)</f>
        <v>1</v>
      </c>
      <c r="Q206" s="129" t="s">
        <v>591</v>
      </c>
      <c r="R206" s="99">
        <f>IF(Model!R136="",0,IF(ABS(Model!R136-Scratch!R136)&lt;1,1,0))</f>
        <v>1</v>
      </c>
      <c r="S206" s="99">
        <f>IF(Model!S136="",0,IF(ABS(Model!S136-Scratch!S136)&lt;1,1,0))</f>
        <v>1</v>
      </c>
      <c r="T206" s="99">
        <f>IF(Model!T136="",0,IF(ABS(Model!T136-Scratch!T136)&lt;1,1,0))</f>
        <v>1</v>
      </c>
      <c r="U206" s="99">
        <f>IF(Model!U136="",0,IF(ABS(Model!U136-Scratch!U136)&lt;1,1,0))</f>
        <v>1</v>
      </c>
      <c r="V206" s="99">
        <f>IF(Model!V136="",0,IF(ABS(Model!V136-Scratch!V136)&lt;1,1,0))</f>
        <v>1</v>
      </c>
      <c r="W206" s="129" t="s">
        <v>591</v>
      </c>
      <c r="X206" s="99">
        <f>IF(Model!X136="",0,IF(ABS(Model!X136-Scratch!X136)&lt;1,1,0))</f>
        <v>1</v>
      </c>
      <c r="Y206" s="99">
        <f>IF(Model!Y136="",0,IF(ABS(Model!Y136-Scratch!Y136)&lt;1,1,0))</f>
        <v>1</v>
      </c>
      <c r="Z206" s="99">
        <f>IF(Model!Z136="",0,IF(ABS(Model!Z136-Scratch!Z136)&lt;1,1,0))</f>
        <v>1</v>
      </c>
      <c r="AA206" s="99">
        <f>IF(Model!AA136="",0,IF(ABS(Model!AA136-Scratch!AA136)&lt;1,1,0))</f>
        <v>1</v>
      </c>
      <c r="AB206" s="99">
        <f>IF(Model!AB136="",0,IF(ABS(Model!AB136-Scratch!AB136)&lt;1,1,0))</f>
        <v>1</v>
      </c>
      <c r="AC206" s="129" t="s">
        <v>591</v>
      </c>
      <c r="AD206" s="129" t="s">
        <v>591</v>
      </c>
      <c r="AE206" s="99">
        <f>IF(Model!AE136="",0,IF(ABS(Model!AE136-Scratch!AE136)&lt;1,1,0))</f>
        <v>1</v>
      </c>
      <c r="AF206" s="99">
        <f>IF(Model!AF136="",0,IF(ABS(Model!AF136-Scratch!AF136)&lt;1,1,0))</f>
        <v>1</v>
      </c>
      <c r="AG206" s="99">
        <f>IF(Model!AG136="",0,IF(ABS(Model!AG136-Scratch!AG136)&lt;1,1,0))</f>
        <v>1</v>
      </c>
      <c r="AH206" s="99">
        <f>IF(Model!AH136="",0,IF(ABS(Model!AH136-Scratch!AH136)&lt;1,1,0))</f>
        <v>1</v>
      </c>
      <c r="AI206" s="99">
        <f>IF(Model!AI136="",0,IF(ABS(Model!AI136-Scratch!AI136)&lt;1,1,0))</f>
        <v>1</v>
      </c>
      <c r="AJ206" s="99">
        <f>IF(Model!AJ136="",0,IF(ABS(Model!AJ136-Scratch!AJ136)&lt;1,1,0))</f>
        <v>1</v>
      </c>
      <c r="AK206" s="99">
        <f>IF(Model!AK136="",0,IF(ABS(Model!AK136-Scratch!AK136)&lt;1,1,0))</f>
        <v>1</v>
      </c>
      <c r="AL206" s="99">
        <f>IF(Model!AL136="",0,IF(ABS(Model!AL136-Scratch!AL136)&lt;1,1,0))</f>
        <v>1</v>
      </c>
      <c r="AM206" s="99">
        <f>IF(Model!AM136="",0,IF(ABS(Model!AM136-Scratch!AM136)&lt;1,1,0))</f>
        <v>1</v>
      </c>
      <c r="AN206" s="99">
        <f>IF(Model!AN136="",0,IF(ABS(Model!AN136-Scratch!AN136)&lt;1,1,0))</f>
        <v>1</v>
      </c>
      <c r="AO206" s="99">
        <f>IF(Model!AO136="",0,IF(ABS(Model!AO136-Scratch!AO136)&lt;1,1,0))</f>
        <v>1</v>
      </c>
      <c r="AP206" s="99">
        <f>IF(Model!AP136="",0,IF(ABS(Model!AP136-Scratch!AP136)&lt;1,1,0))</f>
        <v>1</v>
      </c>
      <c r="AQ206" s="99">
        <f>IF(Model!AQ136="",0,IF(ABS(Model!AQ136-Scratch!AQ136)&lt;1,1,0))</f>
        <v>1</v>
      </c>
      <c r="AR206" s="99">
        <f>IF(Model!AR136="",0,IF(ABS(Model!AR136-Scratch!AR136)&lt;1,1,0))</f>
        <v>1</v>
      </c>
      <c r="AS206" s="99">
        <f>IF(Model!AS136="",0,IF(ABS(Model!AS136-Scratch!AS136)&lt;1,1,0))</f>
        <v>1</v>
      </c>
      <c r="AT206" s="99">
        <f>IF(Model!AT136="",0,IF(ABS(Model!AT136-Scratch!AT136)&lt;1,1,0))</f>
        <v>1</v>
      </c>
      <c r="AU206" s="99">
        <f>IF(Model!AU136="",0,IF(ABS(Model!AU136-Scratch!AU136)&lt;1,1,0))</f>
        <v>1</v>
      </c>
      <c r="AV206" s="99">
        <f>IF(Model!AV136="",0,IF(ABS(Model!AV136-Scratch!AV136)&lt;1,1,0))</f>
        <v>1</v>
      </c>
      <c r="AW206" s="99">
        <f>IF(Model!AW136="",0,IF(ABS(Model!AW136-Scratch!AW136)&lt;1,1,0))</f>
        <v>1</v>
      </c>
      <c r="AX206" s="99">
        <f>IF(Model!AX136="",0,IF(ABS(Model!AX136-Scratch!AX136)&lt;1,1,0))</f>
        <v>1</v>
      </c>
      <c r="AY206" s="99">
        <f>IF(Model!AY136="",0,IF(ABS(Model!AY136-Scratch!AY136)&lt;1,1,0))</f>
        <v>1</v>
      </c>
      <c r="AZ206" s="99">
        <f>IF(Model!AZ136="",0,IF(ABS(Model!AZ136-Scratch!AZ136)&lt;1,1,0))</f>
        <v>1</v>
      </c>
      <c r="BA206" s="99">
        <f>IF(Model!BA136="",0,IF(ABS(Model!BA136-Scratch!BA136)&lt;1,1,0))</f>
        <v>1</v>
      </c>
      <c r="BB206" s="99">
        <f>IF(Model!BB136="",0,IF(ABS(Model!BB136-Scratch!BB136)&lt;1,1,0))</f>
        <v>1</v>
      </c>
      <c r="BC206" s="99">
        <f>IF(Model!BC136="",0,IF(ABS(Model!BC136-Scratch!BC136)&lt;1,1,0))</f>
        <v>1</v>
      </c>
      <c r="BD206" s="99">
        <f>IF(Model!BD136="",0,IF(ABS(Model!BD136-Scratch!BD136)&lt;1,1,0))</f>
        <v>0</v>
      </c>
      <c r="BE206" s="99">
        <f>IF(Model!BE136="",0,IF(ABS(Model!BE136-Scratch!BE136)&lt;1,1,0))</f>
        <v>1</v>
      </c>
      <c r="BF206" s="129" t="s">
        <v>591</v>
      </c>
      <c r="BG206" s="129" t="s">
        <v>591</v>
      </c>
      <c r="BH206" s="99">
        <f>IF(Model!BH136="",0,IF(ABS(Model!BH136-Scratch!BH136)&lt;1,1,0))</f>
        <v>1</v>
      </c>
      <c r="BI206" s="99">
        <f>IF(Model!BI136="",0,IF(ABS(Model!BI136-Scratch!BI136)&lt;1,1,0))</f>
        <v>1</v>
      </c>
      <c r="BJ206" s="99">
        <f>IF(Model!BJ136="",0,IF(ABS(Model!BJ136-Scratch!BJ136)&lt;1,1,0))</f>
        <v>1</v>
      </c>
      <c r="BK206" s="99">
        <f>IF(Model!BK136="",0,IF(ABS(Model!BK136-Scratch!BK136)&lt;1,1,0))</f>
        <v>1</v>
      </c>
      <c r="BL206" s="99">
        <f>IF(Model!BL136="",0,IF(ABS(Model!BL136-Scratch!BL136)&lt;1,1,0))</f>
        <v>1</v>
      </c>
      <c r="BM206" s="99">
        <f>IF(Model!BM136="",0,IF(ABS(Model!BM136-Scratch!BM136)&lt;1,1,0))</f>
        <v>1</v>
      </c>
      <c r="BN206" s="99">
        <f>IF(Model!BN136="",0,IF(ABS(Model!BN136-Scratch!BN136)&lt;1,1,0))</f>
        <v>1</v>
      </c>
      <c r="BO206" s="99">
        <f>IF(Model!BO136="",0,IF(ABS(Model!BO136-Scratch!BO136)&lt;1,1,0))</f>
        <v>1</v>
      </c>
      <c r="BP206" s="99">
        <f>IF(Model!BP136="",0,IF(ABS(Model!BP136-Scratch!BP136)&lt;1,1,0))</f>
        <v>1</v>
      </c>
      <c r="BQ206" s="99">
        <f>IF(Model!BQ136="",0,IF(ABS(Model!BQ136-Scratch!BQ136)&lt;1,1,0))</f>
        <v>1</v>
      </c>
      <c r="BR206" s="99">
        <f>IF(Model!BR136="",0,IF(ABS(Model!BR136-Scratch!BR136)&lt;1,1,0))</f>
        <v>1</v>
      </c>
      <c r="BS206" s="99">
        <f>IF(Model!BS136="",0,IF(ABS(Model!BS136-Scratch!BS136)&lt;1,1,0))</f>
        <v>1</v>
      </c>
      <c r="BT206" s="99">
        <f>IF(Model!BT136="",0,IF(ABS(Model!BT136-Scratch!BT136)&lt;1,1,0))</f>
        <v>1</v>
      </c>
      <c r="BU206" s="99">
        <f>IF(Model!BU136="",0,IF(ABS(Model!BU136-Scratch!BU136)&lt;1,1,0))</f>
        <v>1</v>
      </c>
      <c r="BV206" s="99">
        <f>IF(Model!BV136="",0,IF(ABS(Model!BV136-Scratch!BV136)&lt;1,1,0))</f>
        <v>1</v>
      </c>
      <c r="BW206" s="99">
        <f>IF(Model!BW136="",0,IF(ABS(Model!BW136-Scratch!BW136)&lt;1,1,0))</f>
        <v>1</v>
      </c>
      <c r="BX206" s="99">
        <f>IF(Model!BX136="",0,IF(ABS(Model!BX136-Scratch!BX136)&lt;1,1,0))</f>
        <v>1</v>
      </c>
      <c r="BY206" s="99">
        <f>IF(Model!BY136="",0,IF(ABS(Model!BY136-Scratch!BY136)&lt;1,1,0))</f>
        <v>1</v>
      </c>
      <c r="BZ206" s="99">
        <f>IF(Model!BZ136="",0,IF(ABS(Model!BZ136-Scratch!BZ136)&lt;1,1,0))</f>
        <v>1</v>
      </c>
      <c r="CA206" s="99">
        <f>IF(Model!CA136="",0,IF(ABS(Model!CA136-Scratch!CA136)&lt;1,1,0))</f>
        <v>1</v>
      </c>
      <c r="CB206" s="99">
        <f>IF(Model!CB136="",0,IF(ABS(Model!CB136-Scratch!CB136)&lt;1,1,0))</f>
        <v>1</v>
      </c>
      <c r="CC206" s="99">
        <f>IF(Model!CC136="",0,IF(ABS(Model!CC136-Scratch!CC136)&lt;1,1,0))</f>
        <v>1</v>
      </c>
      <c r="CD206" s="99">
        <f>IF(Model!CD136="",0,IF(ABS(Model!CD136-Scratch!CD136)&lt;1,1,0))</f>
        <v>1</v>
      </c>
      <c r="CE206" s="99">
        <f>IF(Model!CE136="",0,IF(ABS(Model!CE136-Scratch!CE136)&lt;1,1,0))</f>
        <v>1</v>
      </c>
      <c r="CF206" s="99">
        <f>IF(Model!CF136="",0,IF(ABS(Model!CF136-Scratch!CF136)&lt;1,1,0))</f>
        <v>1</v>
      </c>
      <c r="CG206" s="129" t="s">
        <v>591</v>
      </c>
      <c r="CH206" s="129" t="s">
        <v>591</v>
      </c>
      <c r="CI206" s="99">
        <f>IF(Model!CI136="",0,IF(ABS(Model!CI136-Scratch!CI136)&lt;1,1,0))</f>
        <v>1</v>
      </c>
      <c r="CJ206" s="99">
        <f>IF(Model!CJ136="",0,IF(ABS(Model!CJ136-Scratch!CJ136)&lt;1,1,0))</f>
        <v>1</v>
      </c>
      <c r="CK206" s="99">
        <f>IF(Model!CK136="",0,IF(ABS(Model!CK136-Scratch!CK136)&lt;1,1,0))</f>
        <v>1</v>
      </c>
      <c r="CL206" s="99">
        <f>IF(Model!CL136="",0,IF(ABS(Model!CL136-Scratch!CL136)&lt;1,1,0))</f>
        <v>1</v>
      </c>
      <c r="CM206" s="99">
        <f>IF(Model!CM136="",0,IF(ABS(Model!CM136-Scratch!CM136)&lt;1,1,0))</f>
        <v>1</v>
      </c>
      <c r="CN206" s="99">
        <f>IF(Model!CN136="",0,IF(ABS(Model!CN136-Scratch!CN136)&lt;1,1,0))</f>
        <v>1</v>
      </c>
      <c r="CO206" s="99">
        <f>IF(Model!CO136="",0,IF(ABS(Model!CO136-Scratch!CO136)&lt;1,1,0))</f>
        <v>1</v>
      </c>
      <c r="CP206" s="99">
        <f>IF(Model!CP136="",0,IF(ABS(Model!CP136-Scratch!CP136)&lt;1,1,0))</f>
        <v>1</v>
      </c>
      <c r="CQ206" s="99">
        <f>IF(Model!CQ136="",0,IF(ABS(Model!CQ136-Scratch!CQ136)&lt;1,1,0))</f>
        <v>1</v>
      </c>
      <c r="CR206" s="99">
        <f>IF(Model!CR136="",0,IF(ABS(Model!CR136-Scratch!CR136)&lt;1,1,0))</f>
        <v>1</v>
      </c>
      <c r="CS206" s="99">
        <f>IF(Model!CS136="",0,IF(ABS(Model!CS136-Scratch!CS136)&lt;1,1,0))</f>
        <v>1</v>
      </c>
      <c r="CT206" s="99">
        <f>IF(Model!CT136="",0,IF(ABS(Model!CT136-Scratch!CT136)&lt;1,1,0))</f>
        <v>1</v>
      </c>
      <c r="CU206" s="99">
        <f>IF(Model!CU136="",0,IF(ABS(Model!CU136-Scratch!CU136)&lt;1,1,0))</f>
        <v>1</v>
      </c>
      <c r="CV206" s="99">
        <f>IF(Model!CV136="",0,IF(ABS(Model!CV136-Scratch!CV136)&lt;1,1,0))</f>
        <v>1</v>
      </c>
      <c r="CW206" s="99">
        <f>IF(Model!CW136="",0,IF(ABS(Model!CW136-Scratch!CW136)&lt;1,1,0))</f>
        <v>1</v>
      </c>
      <c r="CX206" s="99">
        <f>IF(Model!CX136="",0,IF(ABS(Model!CX136-Scratch!CX136)&lt;1,1,0))</f>
        <v>1</v>
      </c>
      <c r="CY206" s="99">
        <f>IF(Model!CY136="",0,IF(ABS(Model!CY136-Scratch!CY136)&lt;1,1,0))</f>
        <v>1</v>
      </c>
      <c r="CZ206" s="99">
        <f>IF(Model!CZ136="",0,IF(ABS(Model!CZ136-Scratch!CZ136)&lt;1,1,0))</f>
        <v>1</v>
      </c>
      <c r="DA206" s="99">
        <f>IF(Model!DA136="",0,IF(ABS(Model!DA136-Scratch!DA136)&lt;1,1,0))</f>
        <v>1</v>
      </c>
      <c r="DB206" s="99">
        <f>IF(Model!DB136="",0,IF(ABS(Model!DB136-Scratch!DB136)&lt;1,1,0))</f>
        <v>1</v>
      </c>
      <c r="DC206" s="99">
        <f>IF(Model!DC136="",0,IF(ABS(Model!DC136-Scratch!DC136)&lt;1,1,0))</f>
        <v>1</v>
      </c>
      <c r="DD206" s="99">
        <f>IF(Model!DD136="",0,IF(ABS(Model!DD136-Scratch!DD136)&lt;1,1,0))</f>
        <v>1</v>
      </c>
      <c r="DE206" s="99">
        <f>IF(Model!DE136="",0,IF(ABS(Model!DE136-Scratch!DE136)&lt;1,1,0))</f>
        <v>1</v>
      </c>
      <c r="DF206" s="99">
        <f>IF(Model!DF136="",0,IF(ABS(Model!DF136-Scratch!DF136)&lt;1,1,0))</f>
        <v>1</v>
      </c>
      <c r="DG206" s="99">
        <f>IF(Model!DG136="",0,IF(ABS(Model!DG136-Scratch!DG136)&lt;1,1,0))</f>
        <v>1</v>
      </c>
      <c r="DH206" s="129" t="s">
        <v>591</v>
      </c>
      <c r="DI206" s="129" t="s">
        <v>591</v>
      </c>
      <c r="DJ206" s="99">
        <f>IF(Model!DJ136="",0,IF(ABS(Model!DJ136-Scratch!DJ136)&lt;1,1,0))</f>
        <v>1</v>
      </c>
      <c r="DK206" s="99">
        <f>IF(Model!DK136="",0,IF(ABS(Model!DK136-Scratch!DK136)&lt;1,1,0))</f>
        <v>1</v>
      </c>
      <c r="DL206" s="99">
        <f>IF(Model!DL136="",0,IF(ABS(Model!DL136-Scratch!DL136)&lt;1,1,0))</f>
        <v>1</v>
      </c>
      <c r="DM206" s="99">
        <f>IF(Model!DM136="",0,IF(ABS(Model!DM136-Scratch!DM136)&lt;1,1,0))</f>
        <v>1</v>
      </c>
      <c r="DN206" s="99">
        <f>IF(Model!DN136="",0,IF(ABS(Model!DN136-Scratch!DN136)&lt;1,1,0))</f>
        <v>1</v>
      </c>
      <c r="DO206" s="99">
        <f>IF(Model!DO136="",0,IF(ABS(Model!DO136-Scratch!DO136)&lt;1,1,0))</f>
        <v>1</v>
      </c>
      <c r="DP206" s="99">
        <f>IF(Model!DP136="",0,IF(ABS(Model!DP136-Scratch!DP136)&lt;1,1,0))</f>
        <v>1</v>
      </c>
      <c r="DQ206" s="99">
        <f>IF(Model!DQ136="",0,IF(ABS(Model!DQ136-Scratch!DQ136)&lt;1,1,0))</f>
        <v>1</v>
      </c>
      <c r="DR206" s="99">
        <f>IF(Model!DR136="",0,IF(ABS(Model!DR136-Scratch!DR136)&lt;1,1,0))</f>
        <v>1</v>
      </c>
      <c r="DS206" s="99">
        <f>IF(Model!DS136="",0,IF(ABS(Model!DS136-Scratch!DS136)&lt;1,1,0))</f>
        <v>1</v>
      </c>
      <c r="DT206" s="99">
        <f>IF(Model!DT136="",0,IF(ABS(Model!DT136-Scratch!DT136)&lt;1,1,0))</f>
        <v>1</v>
      </c>
      <c r="DU206" s="99">
        <f>IF(Model!DU136="",0,IF(ABS(Model!DU136-Scratch!DU136)&lt;1,1,0))</f>
        <v>1</v>
      </c>
      <c r="DV206" s="99">
        <f>IF(Model!DV136="",0,IF(ABS(Model!DV136-Scratch!DV136)&lt;1,1,0))</f>
        <v>1</v>
      </c>
      <c r="DW206" s="99">
        <f>IF(Model!DW136="",0,IF(ABS(Model!DW136-Scratch!DW136)&lt;1,1,0))</f>
        <v>1</v>
      </c>
      <c r="DX206" s="99">
        <f>IF(Model!DX136="",0,IF(ABS(Model!DX136-Scratch!DX136)&lt;1,1,0))</f>
        <v>1</v>
      </c>
      <c r="DY206" s="99">
        <f>IF(Model!DY136="",0,IF(ABS(Model!DY136-Scratch!DY136)&lt;1,1,0))</f>
        <v>1</v>
      </c>
      <c r="DZ206" s="99">
        <f>IF(Model!DZ136="",0,IF(ABS(Model!DZ136-Scratch!DZ136)&lt;1,1,0))</f>
        <v>1</v>
      </c>
      <c r="EA206" s="99">
        <f>IF(Model!EA136="",0,IF(ABS(Model!EA136-Scratch!EA136)&lt;1,1,0))</f>
        <v>1</v>
      </c>
      <c r="EB206" s="99">
        <f>IF(Model!EB136="",0,IF(ABS(Model!EB136-Scratch!EB136)&lt;1,1,0))</f>
        <v>1</v>
      </c>
      <c r="EC206" s="99">
        <f>IF(Model!EC136="",0,IF(ABS(Model!EC136-Scratch!EC136)&lt;1,1,0))</f>
        <v>1</v>
      </c>
      <c r="ED206" s="99">
        <f>IF(Model!ED136="",0,IF(ABS(Model!ED136-Scratch!ED136)&lt;1,1,0))</f>
        <v>1</v>
      </c>
      <c r="EE206" s="99">
        <f>IF(Model!EE136="",0,IF(ABS(Model!EE136-Scratch!EE136)&lt;1,1,0))</f>
        <v>1</v>
      </c>
      <c r="EF206" s="99">
        <f>IF(Model!EF136="",0,IF(ABS(Model!EF136-Scratch!EF136)&lt;1,1,0))</f>
        <v>1</v>
      </c>
      <c r="EG206" s="99">
        <f>IF(Model!EG136="",0,IF(ABS(Model!EG136-Scratch!EG136)&lt;1,1,0))</f>
        <v>1</v>
      </c>
      <c r="EH206" s="99">
        <f>IF(Model!EH136="",0,IF(ABS(Model!EH136-Scratch!EH136)&lt;1,1,0))</f>
        <v>1</v>
      </c>
      <c r="EI206" s="129" t="s">
        <v>591</v>
      </c>
      <c r="EJ206" s="129" t="s">
        <v>591</v>
      </c>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row>
    <row r="207" spans="2:165">
      <c r="B207" s="99">
        <f>IF(Model!B137="",0,IF(ABS(Model!B137-Scratch!B137)&lt;1,1,0))</f>
        <v>1</v>
      </c>
      <c r="C207" s="99">
        <f ca="1">IF(Model!C137="",0,IF(ABS(Model!C137-Scratch!C137)&lt;1,1,0))</f>
        <v>1</v>
      </c>
      <c r="D207" s="129" t="s">
        <v>591</v>
      </c>
      <c r="E207" s="99">
        <f>IF(Model!E137="",0,IF(ABS(Model!E137-Scratch!E137)&lt;1,1,0))</f>
        <v>1</v>
      </c>
      <c r="F207" s="99">
        <f>IF(Model!F137="",0,IF(ABS(Model!F137-Scratch!F137)&lt;1,1,0))</f>
        <v>1</v>
      </c>
      <c r="G207" s="99">
        <f>IF(Model!G137="",0,IF(ABS(Model!G137-Scratch!G137)&lt;1,1,0))</f>
        <v>1</v>
      </c>
      <c r="H207" s="99">
        <f>IF(Model!H137="",0,IF(ABS(Model!H137-Scratch!H137)&lt;1,1,0))</f>
        <v>1</v>
      </c>
      <c r="I207" s="99">
        <f>IF(Model!I137=Scratch!I137,1,0)</f>
        <v>1</v>
      </c>
      <c r="J207" s="129" t="s">
        <v>591</v>
      </c>
      <c r="K207" s="99">
        <f>IF(Model!K137="",0,IF(ABS(Model!K137-Scratch!K137)&lt;1,1,0))</f>
        <v>1</v>
      </c>
      <c r="L207" s="99">
        <f>IF(Model!L137=Scratch!L137,1,0)</f>
        <v>1</v>
      </c>
      <c r="M207" s="99">
        <f>IFERROR(IF(Model!M137=Scratch!M137,1,0),0)</f>
        <v>1</v>
      </c>
      <c r="N207" s="99">
        <f>IFERROR(IF(Model!N137=Scratch!N137,1,0),0)</f>
        <v>1</v>
      </c>
      <c r="O207" s="99">
        <f>IFERROR(IF(Model!O137=Scratch!O137,1,0),0)</f>
        <v>1</v>
      </c>
      <c r="P207" s="99">
        <f>IFERROR(IF(Model!P137=Scratch!P137,1,0),0)</f>
        <v>1</v>
      </c>
      <c r="Q207" s="129" t="s">
        <v>591</v>
      </c>
      <c r="R207" s="99">
        <f>IF(Model!R137="",0,IF(ABS(Model!R137-Scratch!R137)&lt;1,1,0))</f>
        <v>1</v>
      </c>
      <c r="S207" s="99">
        <f>IF(Model!S137="",0,IF(ABS(Model!S137-Scratch!S137)&lt;1,1,0))</f>
        <v>1</v>
      </c>
      <c r="T207" s="99">
        <f>IF(Model!T137="",0,IF(ABS(Model!T137-Scratch!T137)&lt;1,1,0))</f>
        <v>1</v>
      </c>
      <c r="U207" s="99">
        <f>IF(Model!U137="",0,IF(ABS(Model!U137-Scratch!U137)&lt;1,1,0))</f>
        <v>1</v>
      </c>
      <c r="V207" s="99">
        <f>IF(Model!V137="",0,IF(ABS(Model!V137-Scratch!V137)&lt;1,1,0))</f>
        <v>1</v>
      </c>
      <c r="W207" s="129" t="s">
        <v>591</v>
      </c>
      <c r="X207" s="99">
        <f>IF(Model!X137="",0,IF(ABS(Model!X137-Scratch!X137)&lt;1,1,0))</f>
        <v>1</v>
      </c>
      <c r="Y207" s="99">
        <f>IF(Model!Y137="",0,IF(ABS(Model!Y137-Scratch!Y137)&lt;1,1,0))</f>
        <v>1</v>
      </c>
      <c r="Z207" s="99">
        <f>IF(Model!Z137="",0,IF(ABS(Model!Z137-Scratch!Z137)&lt;1,1,0))</f>
        <v>1</v>
      </c>
      <c r="AA207" s="99">
        <f>IF(Model!AA137="",0,IF(ABS(Model!AA137-Scratch!AA137)&lt;1,1,0))</f>
        <v>1</v>
      </c>
      <c r="AB207" s="99">
        <f>IF(Model!AB137="",0,IF(ABS(Model!AB137-Scratch!AB137)&lt;1,1,0))</f>
        <v>1</v>
      </c>
      <c r="AC207" s="129" t="s">
        <v>591</v>
      </c>
      <c r="AD207" s="129" t="s">
        <v>591</v>
      </c>
      <c r="AE207" s="99">
        <f>IF(Model!AE137="",0,IF(ABS(Model!AE137-Scratch!AE137)&lt;1,1,0))</f>
        <v>1</v>
      </c>
      <c r="AF207" s="99">
        <f>IF(Model!AF137="",0,IF(ABS(Model!AF137-Scratch!AF137)&lt;1,1,0))</f>
        <v>1</v>
      </c>
      <c r="AG207" s="99">
        <f>IF(Model!AG137="",0,IF(ABS(Model!AG137-Scratch!AG137)&lt;1,1,0))</f>
        <v>1</v>
      </c>
      <c r="AH207" s="99">
        <f>IF(Model!AH137="",0,IF(ABS(Model!AH137-Scratch!AH137)&lt;1,1,0))</f>
        <v>1</v>
      </c>
      <c r="AI207" s="99">
        <f>IF(Model!AI137="",0,IF(ABS(Model!AI137-Scratch!AI137)&lt;1,1,0))</f>
        <v>1</v>
      </c>
      <c r="AJ207" s="99">
        <f>IF(Model!AJ137="",0,IF(ABS(Model!AJ137-Scratch!AJ137)&lt;1,1,0))</f>
        <v>1</v>
      </c>
      <c r="AK207" s="99">
        <f>IF(Model!AK137="",0,IF(ABS(Model!AK137-Scratch!AK137)&lt;1,1,0))</f>
        <v>1</v>
      </c>
      <c r="AL207" s="99">
        <f>IF(Model!AL137="",0,IF(ABS(Model!AL137-Scratch!AL137)&lt;1,1,0))</f>
        <v>1</v>
      </c>
      <c r="AM207" s="99">
        <f>IF(Model!AM137="",0,IF(ABS(Model!AM137-Scratch!AM137)&lt;1,1,0))</f>
        <v>1</v>
      </c>
      <c r="AN207" s="99">
        <f>IF(Model!AN137="",0,IF(ABS(Model!AN137-Scratch!AN137)&lt;1,1,0))</f>
        <v>1</v>
      </c>
      <c r="AO207" s="99">
        <f>IF(Model!AO137="",0,IF(ABS(Model!AO137-Scratch!AO137)&lt;1,1,0))</f>
        <v>1</v>
      </c>
      <c r="AP207" s="99">
        <f>IF(Model!AP137="",0,IF(ABS(Model!AP137-Scratch!AP137)&lt;1,1,0))</f>
        <v>1</v>
      </c>
      <c r="AQ207" s="99">
        <f>IF(Model!AQ137="",0,IF(ABS(Model!AQ137-Scratch!AQ137)&lt;1,1,0))</f>
        <v>1</v>
      </c>
      <c r="AR207" s="99">
        <f>IF(Model!AR137="",0,IF(ABS(Model!AR137-Scratch!AR137)&lt;1,1,0))</f>
        <v>1</v>
      </c>
      <c r="AS207" s="99">
        <f>IF(Model!AS137="",0,IF(ABS(Model!AS137-Scratch!AS137)&lt;1,1,0))</f>
        <v>1</v>
      </c>
      <c r="AT207" s="99">
        <f>IF(Model!AT137="",0,IF(ABS(Model!AT137-Scratch!AT137)&lt;1,1,0))</f>
        <v>1</v>
      </c>
      <c r="AU207" s="99">
        <f>IF(Model!AU137="",0,IF(ABS(Model!AU137-Scratch!AU137)&lt;1,1,0))</f>
        <v>1</v>
      </c>
      <c r="AV207" s="99">
        <f>IF(Model!AV137="",0,IF(ABS(Model!AV137-Scratch!AV137)&lt;1,1,0))</f>
        <v>1</v>
      </c>
      <c r="AW207" s="99">
        <f>IF(Model!AW137="",0,IF(ABS(Model!AW137-Scratch!AW137)&lt;1,1,0))</f>
        <v>1</v>
      </c>
      <c r="AX207" s="99">
        <f>IF(Model!AX137="",0,IF(ABS(Model!AX137-Scratch!AX137)&lt;1,1,0))</f>
        <v>1</v>
      </c>
      <c r="AY207" s="99">
        <f>IF(Model!AY137="",0,IF(ABS(Model!AY137-Scratch!AY137)&lt;1,1,0))</f>
        <v>1</v>
      </c>
      <c r="AZ207" s="99">
        <f>IF(Model!AZ137="",0,IF(ABS(Model!AZ137-Scratch!AZ137)&lt;1,1,0))</f>
        <v>1</v>
      </c>
      <c r="BA207" s="99">
        <f>IF(Model!BA137="",0,IF(ABS(Model!BA137-Scratch!BA137)&lt;1,1,0))</f>
        <v>1</v>
      </c>
      <c r="BB207" s="99">
        <f>IF(Model!BB137="",0,IF(ABS(Model!BB137-Scratch!BB137)&lt;1,1,0))</f>
        <v>1</v>
      </c>
      <c r="BC207" s="99">
        <f>IF(Model!BC137="",0,IF(ABS(Model!BC137-Scratch!BC137)&lt;1,1,0))</f>
        <v>1</v>
      </c>
      <c r="BD207" s="99">
        <f>IF(Model!BD137="",0,IF(ABS(Model!BD137-Scratch!BD137)&lt;1,1,0))</f>
        <v>0</v>
      </c>
      <c r="BE207" s="99">
        <f>IF(Model!BE137="",0,IF(ABS(Model!BE137-Scratch!BE137)&lt;1,1,0))</f>
        <v>1</v>
      </c>
      <c r="BF207" s="129" t="s">
        <v>591</v>
      </c>
      <c r="BG207" s="129" t="s">
        <v>591</v>
      </c>
      <c r="BH207" s="99">
        <f>IF(Model!BH137="",0,IF(ABS(Model!BH137-Scratch!BH137)&lt;1,1,0))</f>
        <v>1</v>
      </c>
      <c r="BI207" s="99">
        <f>IF(Model!BI137="",0,IF(ABS(Model!BI137-Scratch!BI137)&lt;1,1,0))</f>
        <v>1</v>
      </c>
      <c r="BJ207" s="99">
        <f>IF(Model!BJ137="",0,IF(ABS(Model!BJ137-Scratch!BJ137)&lt;1,1,0))</f>
        <v>1</v>
      </c>
      <c r="BK207" s="99">
        <f>IF(Model!BK137="",0,IF(ABS(Model!BK137-Scratch!BK137)&lt;1,1,0))</f>
        <v>1</v>
      </c>
      <c r="BL207" s="99">
        <f>IF(Model!BL137="",0,IF(ABS(Model!BL137-Scratch!BL137)&lt;1,1,0))</f>
        <v>1</v>
      </c>
      <c r="BM207" s="99">
        <f>IF(Model!BM137="",0,IF(ABS(Model!BM137-Scratch!BM137)&lt;1,1,0))</f>
        <v>1</v>
      </c>
      <c r="BN207" s="99">
        <f>IF(Model!BN137="",0,IF(ABS(Model!BN137-Scratch!BN137)&lt;1,1,0))</f>
        <v>1</v>
      </c>
      <c r="BO207" s="99">
        <f>IF(Model!BO137="",0,IF(ABS(Model!BO137-Scratch!BO137)&lt;1,1,0))</f>
        <v>1</v>
      </c>
      <c r="BP207" s="99">
        <f>IF(Model!BP137="",0,IF(ABS(Model!BP137-Scratch!BP137)&lt;1,1,0))</f>
        <v>1</v>
      </c>
      <c r="BQ207" s="99">
        <f>IF(Model!BQ137="",0,IF(ABS(Model!BQ137-Scratch!BQ137)&lt;1,1,0))</f>
        <v>1</v>
      </c>
      <c r="BR207" s="99">
        <f>IF(Model!BR137="",0,IF(ABS(Model!BR137-Scratch!BR137)&lt;1,1,0))</f>
        <v>1</v>
      </c>
      <c r="BS207" s="99">
        <f>IF(Model!BS137="",0,IF(ABS(Model!BS137-Scratch!BS137)&lt;1,1,0))</f>
        <v>1</v>
      </c>
      <c r="BT207" s="99">
        <f>IF(Model!BT137="",0,IF(ABS(Model!BT137-Scratch!BT137)&lt;1,1,0))</f>
        <v>1</v>
      </c>
      <c r="BU207" s="99">
        <f>IF(Model!BU137="",0,IF(ABS(Model!BU137-Scratch!BU137)&lt;1,1,0))</f>
        <v>1</v>
      </c>
      <c r="BV207" s="99">
        <f>IF(Model!BV137="",0,IF(ABS(Model!BV137-Scratch!BV137)&lt;1,1,0))</f>
        <v>1</v>
      </c>
      <c r="BW207" s="99">
        <f>IF(Model!BW137="",0,IF(ABS(Model!BW137-Scratch!BW137)&lt;1,1,0))</f>
        <v>1</v>
      </c>
      <c r="BX207" s="99">
        <f>IF(Model!BX137="",0,IF(ABS(Model!BX137-Scratch!BX137)&lt;1,1,0))</f>
        <v>1</v>
      </c>
      <c r="BY207" s="99">
        <f>IF(Model!BY137="",0,IF(ABS(Model!BY137-Scratch!BY137)&lt;1,1,0))</f>
        <v>1</v>
      </c>
      <c r="BZ207" s="99">
        <f>IF(Model!BZ137="",0,IF(ABS(Model!BZ137-Scratch!BZ137)&lt;1,1,0))</f>
        <v>1</v>
      </c>
      <c r="CA207" s="99">
        <f>IF(Model!CA137="",0,IF(ABS(Model!CA137-Scratch!CA137)&lt;1,1,0))</f>
        <v>1</v>
      </c>
      <c r="CB207" s="99">
        <f>IF(Model!CB137="",0,IF(ABS(Model!CB137-Scratch!CB137)&lt;1,1,0))</f>
        <v>1</v>
      </c>
      <c r="CC207" s="99">
        <f>IF(Model!CC137="",0,IF(ABS(Model!CC137-Scratch!CC137)&lt;1,1,0))</f>
        <v>1</v>
      </c>
      <c r="CD207" s="99">
        <f>IF(Model!CD137="",0,IF(ABS(Model!CD137-Scratch!CD137)&lt;1,1,0))</f>
        <v>1</v>
      </c>
      <c r="CE207" s="99">
        <f>IF(Model!CE137="",0,IF(ABS(Model!CE137-Scratch!CE137)&lt;1,1,0))</f>
        <v>1</v>
      </c>
      <c r="CF207" s="99">
        <f>IF(Model!CF137="",0,IF(ABS(Model!CF137-Scratch!CF137)&lt;1,1,0))</f>
        <v>1</v>
      </c>
      <c r="CG207" s="129" t="s">
        <v>591</v>
      </c>
      <c r="CH207" s="129" t="s">
        <v>591</v>
      </c>
      <c r="CI207" s="99">
        <f>IF(Model!CI137="",0,IF(ABS(Model!CI137-Scratch!CI137)&lt;1,1,0))</f>
        <v>1</v>
      </c>
      <c r="CJ207" s="99">
        <f>IF(Model!CJ137="",0,IF(ABS(Model!CJ137-Scratch!CJ137)&lt;1,1,0))</f>
        <v>1</v>
      </c>
      <c r="CK207" s="99">
        <f>IF(Model!CK137="",0,IF(ABS(Model!CK137-Scratch!CK137)&lt;1,1,0))</f>
        <v>1</v>
      </c>
      <c r="CL207" s="99">
        <f>IF(Model!CL137="",0,IF(ABS(Model!CL137-Scratch!CL137)&lt;1,1,0))</f>
        <v>1</v>
      </c>
      <c r="CM207" s="99">
        <f>IF(Model!CM137="",0,IF(ABS(Model!CM137-Scratch!CM137)&lt;1,1,0))</f>
        <v>1</v>
      </c>
      <c r="CN207" s="99">
        <f>IF(Model!CN137="",0,IF(ABS(Model!CN137-Scratch!CN137)&lt;1,1,0))</f>
        <v>1</v>
      </c>
      <c r="CO207" s="99">
        <f>IF(Model!CO137="",0,IF(ABS(Model!CO137-Scratch!CO137)&lt;1,1,0))</f>
        <v>1</v>
      </c>
      <c r="CP207" s="99">
        <f>IF(Model!CP137="",0,IF(ABS(Model!CP137-Scratch!CP137)&lt;1,1,0))</f>
        <v>1</v>
      </c>
      <c r="CQ207" s="99">
        <f>IF(Model!CQ137="",0,IF(ABS(Model!CQ137-Scratch!CQ137)&lt;1,1,0))</f>
        <v>1</v>
      </c>
      <c r="CR207" s="99">
        <f>IF(Model!CR137="",0,IF(ABS(Model!CR137-Scratch!CR137)&lt;1,1,0))</f>
        <v>1</v>
      </c>
      <c r="CS207" s="99">
        <f>IF(Model!CS137="",0,IF(ABS(Model!CS137-Scratch!CS137)&lt;1,1,0))</f>
        <v>1</v>
      </c>
      <c r="CT207" s="99">
        <f>IF(Model!CT137="",0,IF(ABS(Model!CT137-Scratch!CT137)&lt;1,1,0))</f>
        <v>1</v>
      </c>
      <c r="CU207" s="99">
        <f>IF(Model!CU137="",0,IF(ABS(Model!CU137-Scratch!CU137)&lt;1,1,0))</f>
        <v>1</v>
      </c>
      <c r="CV207" s="99">
        <f>IF(Model!CV137="",0,IF(ABS(Model!CV137-Scratch!CV137)&lt;1,1,0))</f>
        <v>1</v>
      </c>
      <c r="CW207" s="99">
        <f>IF(Model!CW137="",0,IF(ABS(Model!CW137-Scratch!CW137)&lt;1,1,0))</f>
        <v>1</v>
      </c>
      <c r="CX207" s="99">
        <f>IF(Model!CX137="",0,IF(ABS(Model!CX137-Scratch!CX137)&lt;1,1,0))</f>
        <v>1</v>
      </c>
      <c r="CY207" s="99">
        <f>IF(Model!CY137="",0,IF(ABS(Model!CY137-Scratch!CY137)&lt;1,1,0))</f>
        <v>1</v>
      </c>
      <c r="CZ207" s="99">
        <f>IF(Model!CZ137="",0,IF(ABS(Model!CZ137-Scratch!CZ137)&lt;1,1,0))</f>
        <v>1</v>
      </c>
      <c r="DA207" s="99">
        <f>IF(Model!DA137="",0,IF(ABS(Model!DA137-Scratch!DA137)&lt;1,1,0))</f>
        <v>1</v>
      </c>
      <c r="DB207" s="99">
        <f>IF(Model!DB137="",0,IF(ABS(Model!DB137-Scratch!DB137)&lt;1,1,0))</f>
        <v>1</v>
      </c>
      <c r="DC207" s="99">
        <f>IF(Model!DC137="",0,IF(ABS(Model!DC137-Scratch!DC137)&lt;1,1,0))</f>
        <v>1</v>
      </c>
      <c r="DD207" s="99">
        <f>IF(Model!DD137="",0,IF(ABS(Model!DD137-Scratch!DD137)&lt;1,1,0))</f>
        <v>1</v>
      </c>
      <c r="DE207" s="99">
        <f>IF(Model!DE137="",0,IF(ABS(Model!DE137-Scratch!DE137)&lt;1,1,0))</f>
        <v>1</v>
      </c>
      <c r="DF207" s="99">
        <f>IF(Model!DF137="",0,IF(ABS(Model!DF137-Scratch!DF137)&lt;1,1,0))</f>
        <v>1</v>
      </c>
      <c r="DG207" s="99">
        <f>IF(Model!DG137="",0,IF(ABS(Model!DG137-Scratch!DG137)&lt;1,1,0))</f>
        <v>1</v>
      </c>
      <c r="DH207" s="129" t="s">
        <v>591</v>
      </c>
      <c r="DI207" s="129" t="s">
        <v>591</v>
      </c>
      <c r="DJ207" s="99">
        <f>IF(Model!DJ137="",0,IF(ABS(Model!DJ137-Scratch!DJ137)&lt;1,1,0))</f>
        <v>1</v>
      </c>
      <c r="DK207" s="99">
        <f>IF(Model!DK137="",0,IF(ABS(Model!DK137-Scratch!DK137)&lt;1,1,0))</f>
        <v>1</v>
      </c>
      <c r="DL207" s="99">
        <f>IF(Model!DL137="",0,IF(ABS(Model!DL137-Scratch!DL137)&lt;1,1,0))</f>
        <v>1</v>
      </c>
      <c r="DM207" s="99">
        <f>IF(Model!DM137="",0,IF(ABS(Model!DM137-Scratch!DM137)&lt;1,1,0))</f>
        <v>1</v>
      </c>
      <c r="DN207" s="99">
        <f>IF(Model!DN137="",0,IF(ABS(Model!DN137-Scratch!DN137)&lt;1,1,0))</f>
        <v>1</v>
      </c>
      <c r="DO207" s="99">
        <f>IF(Model!DO137="",0,IF(ABS(Model!DO137-Scratch!DO137)&lt;1,1,0))</f>
        <v>1</v>
      </c>
      <c r="DP207" s="99">
        <f>IF(Model!DP137="",0,IF(ABS(Model!DP137-Scratch!DP137)&lt;1,1,0))</f>
        <v>1</v>
      </c>
      <c r="DQ207" s="99">
        <f>IF(Model!DQ137="",0,IF(ABS(Model!DQ137-Scratch!DQ137)&lt;1,1,0))</f>
        <v>1</v>
      </c>
      <c r="DR207" s="99">
        <f>IF(Model!DR137="",0,IF(ABS(Model!DR137-Scratch!DR137)&lt;1,1,0))</f>
        <v>1</v>
      </c>
      <c r="DS207" s="99">
        <f>IF(Model!DS137="",0,IF(ABS(Model!DS137-Scratch!DS137)&lt;1,1,0))</f>
        <v>1</v>
      </c>
      <c r="DT207" s="99">
        <f>IF(Model!DT137="",0,IF(ABS(Model!DT137-Scratch!DT137)&lt;1,1,0))</f>
        <v>1</v>
      </c>
      <c r="DU207" s="99">
        <f>IF(Model!DU137="",0,IF(ABS(Model!DU137-Scratch!DU137)&lt;1,1,0))</f>
        <v>1</v>
      </c>
      <c r="DV207" s="99">
        <f>IF(Model!DV137="",0,IF(ABS(Model!DV137-Scratch!DV137)&lt;1,1,0))</f>
        <v>1</v>
      </c>
      <c r="DW207" s="99">
        <f>IF(Model!DW137="",0,IF(ABS(Model!DW137-Scratch!DW137)&lt;1,1,0))</f>
        <v>1</v>
      </c>
      <c r="DX207" s="99">
        <f>IF(Model!DX137="",0,IF(ABS(Model!DX137-Scratch!DX137)&lt;1,1,0))</f>
        <v>1</v>
      </c>
      <c r="DY207" s="99">
        <f>IF(Model!DY137="",0,IF(ABS(Model!DY137-Scratch!DY137)&lt;1,1,0))</f>
        <v>1</v>
      </c>
      <c r="DZ207" s="99">
        <f>IF(Model!DZ137="",0,IF(ABS(Model!DZ137-Scratch!DZ137)&lt;1,1,0))</f>
        <v>1</v>
      </c>
      <c r="EA207" s="99">
        <f>IF(Model!EA137="",0,IF(ABS(Model!EA137-Scratch!EA137)&lt;1,1,0))</f>
        <v>1</v>
      </c>
      <c r="EB207" s="99">
        <f>IF(Model!EB137="",0,IF(ABS(Model!EB137-Scratch!EB137)&lt;1,1,0))</f>
        <v>1</v>
      </c>
      <c r="EC207" s="99">
        <f>IF(Model!EC137="",0,IF(ABS(Model!EC137-Scratch!EC137)&lt;1,1,0))</f>
        <v>1</v>
      </c>
      <c r="ED207" s="99">
        <f>IF(Model!ED137="",0,IF(ABS(Model!ED137-Scratch!ED137)&lt;1,1,0))</f>
        <v>1</v>
      </c>
      <c r="EE207" s="99">
        <f>IF(Model!EE137="",0,IF(ABS(Model!EE137-Scratch!EE137)&lt;1,1,0))</f>
        <v>1</v>
      </c>
      <c r="EF207" s="99">
        <f>IF(Model!EF137="",0,IF(ABS(Model!EF137-Scratch!EF137)&lt;1,1,0))</f>
        <v>1</v>
      </c>
      <c r="EG207" s="99">
        <f>IF(Model!EG137="",0,IF(ABS(Model!EG137-Scratch!EG137)&lt;1,1,0))</f>
        <v>1</v>
      </c>
      <c r="EH207" s="99">
        <f>IF(Model!EH137="",0,IF(ABS(Model!EH137-Scratch!EH137)&lt;1,1,0))</f>
        <v>1</v>
      </c>
      <c r="EI207" s="129" t="s">
        <v>591</v>
      </c>
      <c r="EJ207" s="129" t="s">
        <v>591</v>
      </c>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row>
    <row r="208" spans="2:165">
      <c r="B208" s="99">
        <f>IF(Model!B138="",0,IF(ABS(Model!B138-Scratch!B138)&lt;1,1,0))</f>
        <v>1</v>
      </c>
      <c r="C208" s="99">
        <f ca="1">IF(Model!C138="",0,IF(ABS(Model!C138-Scratch!C138)&lt;1,1,0))</f>
        <v>1</v>
      </c>
      <c r="D208" s="129" t="s">
        <v>591</v>
      </c>
      <c r="E208" s="99">
        <f>IF(Model!E138="",0,IF(ABS(Model!E138-Scratch!E138)&lt;1,1,0))</f>
        <v>1</v>
      </c>
      <c r="F208" s="99">
        <f>IF(Model!F138="",0,IF(ABS(Model!F138-Scratch!F138)&lt;1,1,0))</f>
        <v>1</v>
      </c>
      <c r="G208" s="99">
        <f>IF(Model!G138="",0,IF(ABS(Model!G138-Scratch!G138)&lt;1,1,0))</f>
        <v>1</v>
      </c>
      <c r="H208" s="99">
        <f>IF(Model!H138="",0,IF(ABS(Model!H138-Scratch!H138)&lt;1,1,0))</f>
        <v>1</v>
      </c>
      <c r="I208" s="99">
        <f>IF(Model!I138=Scratch!I138,1,0)</f>
        <v>1</v>
      </c>
      <c r="J208" s="129" t="s">
        <v>591</v>
      </c>
      <c r="K208" s="99">
        <f>IF(Model!K138="",0,IF(ABS(Model!K138-Scratch!K138)&lt;1,1,0))</f>
        <v>1</v>
      </c>
      <c r="L208" s="99">
        <f>IF(Model!L138=Scratch!L138,1,0)</f>
        <v>1</v>
      </c>
      <c r="M208" s="99">
        <f>IFERROR(IF(Model!M138=Scratch!M138,1,0),0)</f>
        <v>1</v>
      </c>
      <c r="N208" s="99">
        <f>IFERROR(IF(Model!N138=Scratch!N138,1,0),0)</f>
        <v>1</v>
      </c>
      <c r="O208" s="99">
        <f>IFERROR(IF(Model!O138=Scratch!O138,1,0),0)</f>
        <v>1</v>
      </c>
      <c r="P208" s="99">
        <f>IFERROR(IF(Model!P138=Scratch!P138,1,0),0)</f>
        <v>1</v>
      </c>
      <c r="Q208" s="129" t="s">
        <v>591</v>
      </c>
      <c r="R208" s="99">
        <f>IF(Model!R138="",0,IF(ABS(Model!R138-Scratch!R138)&lt;1,1,0))</f>
        <v>1</v>
      </c>
      <c r="S208" s="99">
        <f>IF(Model!S138="",0,IF(ABS(Model!S138-Scratch!S138)&lt;1,1,0))</f>
        <v>1</v>
      </c>
      <c r="T208" s="99">
        <f>IF(Model!T138="",0,IF(ABS(Model!T138-Scratch!T138)&lt;1,1,0))</f>
        <v>1</v>
      </c>
      <c r="U208" s="99">
        <f>IF(Model!U138="",0,IF(ABS(Model!U138-Scratch!U138)&lt;1,1,0))</f>
        <v>1</v>
      </c>
      <c r="V208" s="99">
        <f>IF(Model!V138="",0,IF(ABS(Model!V138-Scratch!V138)&lt;1,1,0))</f>
        <v>1</v>
      </c>
      <c r="W208" s="129" t="s">
        <v>591</v>
      </c>
      <c r="X208" s="99">
        <f>IF(Model!X138="",0,IF(ABS(Model!X138-Scratch!X138)&lt;1,1,0))</f>
        <v>1</v>
      </c>
      <c r="Y208" s="99">
        <f>IF(Model!Y138="",0,IF(ABS(Model!Y138-Scratch!Y138)&lt;1,1,0))</f>
        <v>1</v>
      </c>
      <c r="Z208" s="99">
        <f>IF(Model!Z138="",0,IF(ABS(Model!Z138-Scratch!Z138)&lt;1,1,0))</f>
        <v>1</v>
      </c>
      <c r="AA208" s="99">
        <f>IF(Model!AA138="",0,IF(ABS(Model!AA138-Scratch!AA138)&lt;1,1,0))</f>
        <v>1</v>
      </c>
      <c r="AB208" s="99">
        <f>IF(Model!AB138="",0,IF(ABS(Model!AB138-Scratch!AB138)&lt;1,1,0))</f>
        <v>1</v>
      </c>
      <c r="AC208" s="129" t="s">
        <v>591</v>
      </c>
      <c r="AD208" s="129" t="s">
        <v>591</v>
      </c>
      <c r="AE208" s="99">
        <f>IF(Model!AE138="",0,IF(ABS(Model!AE138-Scratch!AE138)&lt;1,1,0))</f>
        <v>1</v>
      </c>
      <c r="AF208" s="99">
        <f>IF(Model!AF138="",0,IF(ABS(Model!AF138-Scratch!AF138)&lt;1,1,0))</f>
        <v>1</v>
      </c>
      <c r="AG208" s="99">
        <f>IF(Model!AG138="",0,IF(ABS(Model!AG138-Scratch!AG138)&lt;1,1,0))</f>
        <v>1</v>
      </c>
      <c r="AH208" s="99">
        <f>IF(Model!AH138="",0,IF(ABS(Model!AH138-Scratch!AH138)&lt;1,1,0))</f>
        <v>1</v>
      </c>
      <c r="AI208" s="99">
        <f>IF(Model!AI138="",0,IF(ABS(Model!AI138-Scratch!AI138)&lt;1,1,0))</f>
        <v>1</v>
      </c>
      <c r="AJ208" s="99">
        <f>IF(Model!AJ138="",0,IF(ABS(Model!AJ138-Scratch!AJ138)&lt;1,1,0))</f>
        <v>1</v>
      </c>
      <c r="AK208" s="99">
        <f>IF(Model!AK138="",0,IF(ABS(Model!AK138-Scratch!AK138)&lt;1,1,0))</f>
        <v>1</v>
      </c>
      <c r="AL208" s="99">
        <f>IF(Model!AL138="",0,IF(ABS(Model!AL138-Scratch!AL138)&lt;1,1,0))</f>
        <v>1</v>
      </c>
      <c r="AM208" s="99">
        <f>IF(Model!AM138="",0,IF(ABS(Model!AM138-Scratch!AM138)&lt;1,1,0))</f>
        <v>1</v>
      </c>
      <c r="AN208" s="99">
        <f>IF(Model!AN138="",0,IF(ABS(Model!AN138-Scratch!AN138)&lt;1,1,0))</f>
        <v>1</v>
      </c>
      <c r="AO208" s="99">
        <f>IF(Model!AO138="",0,IF(ABS(Model!AO138-Scratch!AO138)&lt;1,1,0))</f>
        <v>1</v>
      </c>
      <c r="AP208" s="99">
        <f>IF(Model!AP138="",0,IF(ABS(Model!AP138-Scratch!AP138)&lt;1,1,0))</f>
        <v>1</v>
      </c>
      <c r="AQ208" s="99">
        <f>IF(Model!AQ138="",0,IF(ABS(Model!AQ138-Scratch!AQ138)&lt;1,1,0))</f>
        <v>1</v>
      </c>
      <c r="AR208" s="99">
        <f>IF(Model!AR138="",0,IF(ABS(Model!AR138-Scratch!AR138)&lt;1,1,0))</f>
        <v>1</v>
      </c>
      <c r="AS208" s="99">
        <f>IF(Model!AS138="",0,IF(ABS(Model!AS138-Scratch!AS138)&lt;1,1,0))</f>
        <v>1</v>
      </c>
      <c r="AT208" s="99">
        <f>IF(Model!AT138="",0,IF(ABS(Model!AT138-Scratch!AT138)&lt;1,1,0))</f>
        <v>1</v>
      </c>
      <c r="AU208" s="99">
        <f>IF(Model!AU138="",0,IF(ABS(Model!AU138-Scratch!AU138)&lt;1,1,0))</f>
        <v>1</v>
      </c>
      <c r="AV208" s="99">
        <f>IF(Model!AV138="",0,IF(ABS(Model!AV138-Scratch!AV138)&lt;1,1,0))</f>
        <v>1</v>
      </c>
      <c r="AW208" s="99">
        <f>IF(Model!AW138="",0,IF(ABS(Model!AW138-Scratch!AW138)&lt;1,1,0))</f>
        <v>1</v>
      </c>
      <c r="AX208" s="99">
        <f>IF(Model!AX138="",0,IF(ABS(Model!AX138-Scratch!AX138)&lt;1,1,0))</f>
        <v>1</v>
      </c>
      <c r="AY208" s="99">
        <f>IF(Model!AY138="",0,IF(ABS(Model!AY138-Scratch!AY138)&lt;1,1,0))</f>
        <v>1</v>
      </c>
      <c r="AZ208" s="99">
        <f>IF(Model!AZ138="",0,IF(ABS(Model!AZ138-Scratch!AZ138)&lt;1,1,0))</f>
        <v>1</v>
      </c>
      <c r="BA208" s="99">
        <f>IF(Model!BA138="",0,IF(ABS(Model!BA138-Scratch!BA138)&lt;1,1,0))</f>
        <v>1</v>
      </c>
      <c r="BB208" s="99">
        <f>IF(Model!BB138="",0,IF(ABS(Model!BB138-Scratch!BB138)&lt;1,1,0))</f>
        <v>1</v>
      </c>
      <c r="BC208" s="99">
        <f>IF(Model!BC138="",0,IF(ABS(Model!BC138-Scratch!BC138)&lt;1,1,0))</f>
        <v>1</v>
      </c>
      <c r="BD208" s="99">
        <f>IF(Model!BD138="",0,IF(ABS(Model!BD138-Scratch!BD138)&lt;1,1,0))</f>
        <v>0</v>
      </c>
      <c r="BE208" s="99">
        <f>IF(Model!BE138="",0,IF(ABS(Model!BE138-Scratch!BE138)&lt;1,1,0))</f>
        <v>1</v>
      </c>
      <c r="BF208" s="129" t="s">
        <v>591</v>
      </c>
      <c r="BG208" s="129" t="s">
        <v>591</v>
      </c>
      <c r="BH208" s="99">
        <f>IF(Model!BH138="",0,IF(ABS(Model!BH138-Scratch!BH138)&lt;1,1,0))</f>
        <v>1</v>
      </c>
      <c r="BI208" s="99">
        <f>IF(Model!BI138="",0,IF(ABS(Model!BI138-Scratch!BI138)&lt;1,1,0))</f>
        <v>1</v>
      </c>
      <c r="BJ208" s="99">
        <f>IF(Model!BJ138="",0,IF(ABS(Model!BJ138-Scratch!BJ138)&lt;1,1,0))</f>
        <v>1</v>
      </c>
      <c r="BK208" s="99">
        <f>IF(Model!BK138="",0,IF(ABS(Model!BK138-Scratch!BK138)&lt;1,1,0))</f>
        <v>1</v>
      </c>
      <c r="BL208" s="99">
        <f>IF(Model!BL138="",0,IF(ABS(Model!BL138-Scratch!BL138)&lt;1,1,0))</f>
        <v>1</v>
      </c>
      <c r="BM208" s="99">
        <f>IF(Model!BM138="",0,IF(ABS(Model!BM138-Scratch!BM138)&lt;1,1,0))</f>
        <v>1</v>
      </c>
      <c r="BN208" s="99">
        <f>IF(Model!BN138="",0,IF(ABS(Model!BN138-Scratch!BN138)&lt;1,1,0))</f>
        <v>1</v>
      </c>
      <c r="BO208" s="99">
        <f>IF(Model!BO138="",0,IF(ABS(Model!BO138-Scratch!BO138)&lt;1,1,0))</f>
        <v>1</v>
      </c>
      <c r="BP208" s="99">
        <f>IF(Model!BP138="",0,IF(ABS(Model!BP138-Scratch!BP138)&lt;1,1,0))</f>
        <v>1</v>
      </c>
      <c r="BQ208" s="99">
        <f>IF(Model!BQ138="",0,IF(ABS(Model!BQ138-Scratch!BQ138)&lt;1,1,0))</f>
        <v>1</v>
      </c>
      <c r="BR208" s="99">
        <f>IF(Model!BR138="",0,IF(ABS(Model!BR138-Scratch!BR138)&lt;1,1,0))</f>
        <v>1</v>
      </c>
      <c r="BS208" s="99">
        <f>IF(Model!BS138="",0,IF(ABS(Model!BS138-Scratch!BS138)&lt;1,1,0))</f>
        <v>1</v>
      </c>
      <c r="BT208" s="99">
        <f>IF(Model!BT138="",0,IF(ABS(Model!BT138-Scratch!BT138)&lt;1,1,0))</f>
        <v>1</v>
      </c>
      <c r="BU208" s="99">
        <f>IF(Model!BU138="",0,IF(ABS(Model!BU138-Scratch!BU138)&lt;1,1,0))</f>
        <v>1</v>
      </c>
      <c r="BV208" s="99">
        <f>IF(Model!BV138="",0,IF(ABS(Model!BV138-Scratch!BV138)&lt;1,1,0))</f>
        <v>1</v>
      </c>
      <c r="BW208" s="99">
        <f>IF(Model!BW138="",0,IF(ABS(Model!BW138-Scratch!BW138)&lt;1,1,0))</f>
        <v>1</v>
      </c>
      <c r="BX208" s="99">
        <f>IF(Model!BX138="",0,IF(ABS(Model!BX138-Scratch!BX138)&lt;1,1,0))</f>
        <v>1</v>
      </c>
      <c r="BY208" s="99">
        <f>IF(Model!BY138="",0,IF(ABS(Model!BY138-Scratch!BY138)&lt;1,1,0))</f>
        <v>1</v>
      </c>
      <c r="BZ208" s="99">
        <f>IF(Model!BZ138="",0,IF(ABS(Model!BZ138-Scratch!BZ138)&lt;1,1,0))</f>
        <v>1</v>
      </c>
      <c r="CA208" s="99">
        <f>IF(Model!CA138="",0,IF(ABS(Model!CA138-Scratch!CA138)&lt;1,1,0))</f>
        <v>1</v>
      </c>
      <c r="CB208" s="99">
        <f>IF(Model!CB138="",0,IF(ABS(Model!CB138-Scratch!CB138)&lt;1,1,0))</f>
        <v>1</v>
      </c>
      <c r="CC208" s="99">
        <f>IF(Model!CC138="",0,IF(ABS(Model!CC138-Scratch!CC138)&lt;1,1,0))</f>
        <v>1</v>
      </c>
      <c r="CD208" s="99">
        <f>IF(Model!CD138="",0,IF(ABS(Model!CD138-Scratch!CD138)&lt;1,1,0))</f>
        <v>1</v>
      </c>
      <c r="CE208" s="99">
        <f>IF(Model!CE138="",0,IF(ABS(Model!CE138-Scratch!CE138)&lt;1,1,0))</f>
        <v>1</v>
      </c>
      <c r="CF208" s="99">
        <f>IF(Model!CF138="",0,IF(ABS(Model!CF138-Scratch!CF138)&lt;1,1,0))</f>
        <v>1</v>
      </c>
      <c r="CG208" s="129" t="s">
        <v>591</v>
      </c>
      <c r="CH208" s="129" t="s">
        <v>591</v>
      </c>
      <c r="CI208" s="99">
        <f>IF(Model!CI138="",0,IF(ABS(Model!CI138-Scratch!CI138)&lt;1,1,0))</f>
        <v>1</v>
      </c>
      <c r="CJ208" s="99">
        <f>IF(Model!CJ138="",0,IF(ABS(Model!CJ138-Scratch!CJ138)&lt;1,1,0))</f>
        <v>1</v>
      </c>
      <c r="CK208" s="99">
        <f>IF(Model!CK138="",0,IF(ABS(Model!CK138-Scratch!CK138)&lt;1,1,0))</f>
        <v>1</v>
      </c>
      <c r="CL208" s="99">
        <f>IF(Model!CL138="",0,IF(ABS(Model!CL138-Scratch!CL138)&lt;1,1,0))</f>
        <v>1</v>
      </c>
      <c r="CM208" s="99">
        <f>IF(Model!CM138="",0,IF(ABS(Model!CM138-Scratch!CM138)&lt;1,1,0))</f>
        <v>1</v>
      </c>
      <c r="CN208" s="99">
        <f>IF(Model!CN138="",0,IF(ABS(Model!CN138-Scratch!CN138)&lt;1,1,0))</f>
        <v>1</v>
      </c>
      <c r="CO208" s="99">
        <f>IF(Model!CO138="",0,IF(ABS(Model!CO138-Scratch!CO138)&lt;1,1,0))</f>
        <v>1</v>
      </c>
      <c r="CP208" s="99">
        <f>IF(Model!CP138="",0,IF(ABS(Model!CP138-Scratch!CP138)&lt;1,1,0))</f>
        <v>1</v>
      </c>
      <c r="CQ208" s="99">
        <f>IF(Model!CQ138="",0,IF(ABS(Model!CQ138-Scratch!CQ138)&lt;1,1,0))</f>
        <v>1</v>
      </c>
      <c r="CR208" s="99">
        <f>IF(Model!CR138="",0,IF(ABS(Model!CR138-Scratch!CR138)&lt;1,1,0))</f>
        <v>1</v>
      </c>
      <c r="CS208" s="99">
        <f>IF(Model!CS138="",0,IF(ABS(Model!CS138-Scratch!CS138)&lt;1,1,0))</f>
        <v>1</v>
      </c>
      <c r="CT208" s="99">
        <f>IF(Model!CT138="",0,IF(ABS(Model!CT138-Scratch!CT138)&lt;1,1,0))</f>
        <v>1</v>
      </c>
      <c r="CU208" s="99">
        <f>IF(Model!CU138="",0,IF(ABS(Model!CU138-Scratch!CU138)&lt;1,1,0))</f>
        <v>1</v>
      </c>
      <c r="CV208" s="99">
        <f>IF(Model!CV138="",0,IF(ABS(Model!CV138-Scratch!CV138)&lt;1,1,0))</f>
        <v>1</v>
      </c>
      <c r="CW208" s="99">
        <f>IF(Model!CW138="",0,IF(ABS(Model!CW138-Scratch!CW138)&lt;1,1,0))</f>
        <v>1</v>
      </c>
      <c r="CX208" s="99">
        <f>IF(Model!CX138="",0,IF(ABS(Model!CX138-Scratch!CX138)&lt;1,1,0))</f>
        <v>1</v>
      </c>
      <c r="CY208" s="99">
        <f>IF(Model!CY138="",0,IF(ABS(Model!CY138-Scratch!CY138)&lt;1,1,0))</f>
        <v>1</v>
      </c>
      <c r="CZ208" s="99">
        <f>IF(Model!CZ138="",0,IF(ABS(Model!CZ138-Scratch!CZ138)&lt;1,1,0))</f>
        <v>1</v>
      </c>
      <c r="DA208" s="99">
        <f>IF(Model!DA138="",0,IF(ABS(Model!DA138-Scratch!DA138)&lt;1,1,0))</f>
        <v>1</v>
      </c>
      <c r="DB208" s="99">
        <f>IF(Model!DB138="",0,IF(ABS(Model!DB138-Scratch!DB138)&lt;1,1,0))</f>
        <v>1</v>
      </c>
      <c r="DC208" s="99">
        <f>IF(Model!DC138="",0,IF(ABS(Model!DC138-Scratch!DC138)&lt;1,1,0))</f>
        <v>1</v>
      </c>
      <c r="DD208" s="99">
        <f>IF(Model!DD138="",0,IF(ABS(Model!DD138-Scratch!DD138)&lt;1,1,0))</f>
        <v>1</v>
      </c>
      <c r="DE208" s="99">
        <f>IF(Model!DE138="",0,IF(ABS(Model!DE138-Scratch!DE138)&lt;1,1,0))</f>
        <v>1</v>
      </c>
      <c r="DF208" s="99">
        <f>IF(Model!DF138="",0,IF(ABS(Model!DF138-Scratch!DF138)&lt;1,1,0))</f>
        <v>1</v>
      </c>
      <c r="DG208" s="99">
        <f>IF(Model!DG138="",0,IF(ABS(Model!DG138-Scratch!DG138)&lt;1,1,0))</f>
        <v>1</v>
      </c>
      <c r="DH208" s="129" t="s">
        <v>591</v>
      </c>
      <c r="DI208" s="129" t="s">
        <v>591</v>
      </c>
      <c r="DJ208" s="99">
        <f>IF(Model!DJ138="",0,IF(ABS(Model!DJ138-Scratch!DJ138)&lt;1,1,0))</f>
        <v>1</v>
      </c>
      <c r="DK208" s="99">
        <f>IF(Model!DK138="",0,IF(ABS(Model!DK138-Scratch!DK138)&lt;1,1,0))</f>
        <v>1</v>
      </c>
      <c r="DL208" s="99">
        <f>IF(Model!DL138="",0,IF(ABS(Model!DL138-Scratch!DL138)&lt;1,1,0))</f>
        <v>1</v>
      </c>
      <c r="DM208" s="99">
        <f>IF(Model!DM138="",0,IF(ABS(Model!DM138-Scratch!DM138)&lt;1,1,0))</f>
        <v>1</v>
      </c>
      <c r="DN208" s="99">
        <f>IF(Model!DN138="",0,IF(ABS(Model!DN138-Scratch!DN138)&lt;1,1,0))</f>
        <v>1</v>
      </c>
      <c r="DO208" s="99">
        <f>IF(Model!DO138="",0,IF(ABS(Model!DO138-Scratch!DO138)&lt;1,1,0))</f>
        <v>1</v>
      </c>
      <c r="DP208" s="99">
        <f>IF(Model!DP138="",0,IF(ABS(Model!DP138-Scratch!DP138)&lt;1,1,0))</f>
        <v>1</v>
      </c>
      <c r="DQ208" s="99">
        <f>IF(Model!DQ138="",0,IF(ABS(Model!DQ138-Scratch!DQ138)&lt;1,1,0))</f>
        <v>1</v>
      </c>
      <c r="DR208" s="99">
        <f>IF(Model!DR138="",0,IF(ABS(Model!DR138-Scratch!DR138)&lt;1,1,0))</f>
        <v>1</v>
      </c>
      <c r="DS208" s="99">
        <f>IF(Model!DS138="",0,IF(ABS(Model!DS138-Scratch!DS138)&lt;1,1,0))</f>
        <v>1</v>
      </c>
      <c r="DT208" s="99">
        <f>IF(Model!DT138="",0,IF(ABS(Model!DT138-Scratch!DT138)&lt;1,1,0))</f>
        <v>1</v>
      </c>
      <c r="DU208" s="99">
        <f>IF(Model!DU138="",0,IF(ABS(Model!DU138-Scratch!DU138)&lt;1,1,0))</f>
        <v>1</v>
      </c>
      <c r="DV208" s="99">
        <f>IF(Model!DV138="",0,IF(ABS(Model!DV138-Scratch!DV138)&lt;1,1,0))</f>
        <v>1</v>
      </c>
      <c r="DW208" s="99">
        <f>IF(Model!DW138="",0,IF(ABS(Model!DW138-Scratch!DW138)&lt;1,1,0))</f>
        <v>1</v>
      </c>
      <c r="DX208" s="99">
        <f>IF(Model!DX138="",0,IF(ABS(Model!DX138-Scratch!DX138)&lt;1,1,0))</f>
        <v>1</v>
      </c>
      <c r="DY208" s="99">
        <f>IF(Model!DY138="",0,IF(ABS(Model!DY138-Scratch!DY138)&lt;1,1,0))</f>
        <v>1</v>
      </c>
      <c r="DZ208" s="99">
        <f>IF(Model!DZ138="",0,IF(ABS(Model!DZ138-Scratch!DZ138)&lt;1,1,0))</f>
        <v>1</v>
      </c>
      <c r="EA208" s="99">
        <f>IF(Model!EA138="",0,IF(ABS(Model!EA138-Scratch!EA138)&lt;1,1,0))</f>
        <v>1</v>
      </c>
      <c r="EB208" s="99">
        <f>IF(Model!EB138="",0,IF(ABS(Model!EB138-Scratch!EB138)&lt;1,1,0))</f>
        <v>1</v>
      </c>
      <c r="EC208" s="99">
        <f>IF(Model!EC138="",0,IF(ABS(Model!EC138-Scratch!EC138)&lt;1,1,0))</f>
        <v>1</v>
      </c>
      <c r="ED208" s="99">
        <f>IF(Model!ED138="",0,IF(ABS(Model!ED138-Scratch!ED138)&lt;1,1,0))</f>
        <v>1</v>
      </c>
      <c r="EE208" s="99">
        <f>IF(Model!EE138="",0,IF(ABS(Model!EE138-Scratch!EE138)&lt;1,1,0))</f>
        <v>1</v>
      </c>
      <c r="EF208" s="99">
        <f>IF(Model!EF138="",0,IF(ABS(Model!EF138-Scratch!EF138)&lt;1,1,0))</f>
        <v>1</v>
      </c>
      <c r="EG208" s="99">
        <f>IF(Model!EG138="",0,IF(ABS(Model!EG138-Scratch!EG138)&lt;1,1,0))</f>
        <v>1</v>
      </c>
      <c r="EH208" s="99">
        <f>IF(Model!EH138="",0,IF(ABS(Model!EH138-Scratch!EH138)&lt;1,1,0))</f>
        <v>1</v>
      </c>
      <c r="EI208" s="129" t="s">
        <v>591</v>
      </c>
      <c r="EJ208" s="129" t="s">
        <v>591</v>
      </c>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row>
    <row r="209" spans="2:165">
      <c r="B209" s="99">
        <f>IF(Model!B139="",0,IF(ABS(Model!B139-Scratch!B139)&lt;1,1,0))</f>
        <v>1</v>
      </c>
      <c r="C209" s="99">
        <f ca="1">IF(Model!C139="",0,IF(ABS(Model!C139-Scratch!C139)&lt;1,1,0))</f>
        <v>1</v>
      </c>
      <c r="D209" s="129" t="s">
        <v>591</v>
      </c>
      <c r="E209" s="99">
        <f>IF(Model!E139="",0,IF(ABS(Model!E139-Scratch!E139)&lt;1,1,0))</f>
        <v>1</v>
      </c>
      <c r="F209" s="99">
        <f>IF(Model!F139="",0,IF(ABS(Model!F139-Scratch!F139)&lt;1,1,0))</f>
        <v>1</v>
      </c>
      <c r="G209" s="99">
        <f>IF(Model!G139="",0,IF(ABS(Model!G139-Scratch!G139)&lt;1,1,0))</f>
        <v>1</v>
      </c>
      <c r="H209" s="99">
        <f>IF(Model!H139="",0,IF(ABS(Model!H139-Scratch!H139)&lt;1,1,0))</f>
        <v>1</v>
      </c>
      <c r="I209" s="99">
        <f>IF(Model!I139=Scratch!I139,1,0)</f>
        <v>1</v>
      </c>
      <c r="J209" s="129" t="s">
        <v>591</v>
      </c>
      <c r="K209" s="99">
        <f>IF(Model!K139="",0,IF(ABS(Model!K139-Scratch!K139)&lt;1,1,0))</f>
        <v>1</v>
      </c>
      <c r="L209" s="99">
        <f>IF(Model!L139=Scratch!L139,1,0)</f>
        <v>1</v>
      </c>
      <c r="M209" s="99">
        <f>IFERROR(IF(Model!M139=Scratch!M139,1,0),0)</f>
        <v>1</v>
      </c>
      <c r="N209" s="99">
        <f>IFERROR(IF(Model!N139=Scratch!N139,1,0),0)</f>
        <v>1</v>
      </c>
      <c r="O209" s="99">
        <f>IFERROR(IF(Model!O139=Scratch!O139,1,0),0)</f>
        <v>1</v>
      </c>
      <c r="P209" s="99">
        <f>IFERROR(IF(Model!P139=Scratch!P139,1,0),0)</f>
        <v>1</v>
      </c>
      <c r="Q209" s="129" t="s">
        <v>591</v>
      </c>
      <c r="R209" s="99">
        <f>IF(Model!R139="",0,IF(ABS(Model!R139-Scratch!R139)&lt;1,1,0))</f>
        <v>1</v>
      </c>
      <c r="S209" s="99">
        <f>IF(Model!S139="",0,IF(ABS(Model!S139-Scratch!S139)&lt;1,1,0))</f>
        <v>1</v>
      </c>
      <c r="T209" s="99">
        <f>IF(Model!T139="",0,IF(ABS(Model!T139-Scratch!T139)&lt;1,1,0))</f>
        <v>1</v>
      </c>
      <c r="U209" s="99">
        <f>IF(Model!U139="",0,IF(ABS(Model!U139-Scratch!U139)&lt;1,1,0))</f>
        <v>1</v>
      </c>
      <c r="V209" s="99">
        <f>IF(Model!V139="",0,IF(ABS(Model!V139-Scratch!V139)&lt;1,1,0))</f>
        <v>1</v>
      </c>
      <c r="W209" s="129" t="s">
        <v>591</v>
      </c>
      <c r="X209" s="99">
        <f>IF(Model!X139="",0,IF(ABS(Model!X139-Scratch!X139)&lt;1,1,0))</f>
        <v>1</v>
      </c>
      <c r="Y209" s="99">
        <f>IF(Model!Y139="",0,IF(ABS(Model!Y139-Scratch!Y139)&lt;1,1,0))</f>
        <v>1</v>
      </c>
      <c r="Z209" s="99">
        <f>IF(Model!Z139="",0,IF(ABS(Model!Z139-Scratch!Z139)&lt;1,1,0))</f>
        <v>1</v>
      </c>
      <c r="AA209" s="99">
        <f>IF(Model!AA139="",0,IF(ABS(Model!AA139-Scratch!AA139)&lt;1,1,0))</f>
        <v>1</v>
      </c>
      <c r="AB209" s="99">
        <f>IF(Model!AB139="",0,IF(ABS(Model!AB139-Scratch!AB139)&lt;1,1,0))</f>
        <v>1</v>
      </c>
      <c r="AC209" s="129" t="s">
        <v>591</v>
      </c>
      <c r="AD209" s="129" t="s">
        <v>591</v>
      </c>
      <c r="AE209" s="99">
        <f>IF(Model!AE139="",0,IF(ABS(Model!AE139-Scratch!AE139)&lt;1,1,0))</f>
        <v>1</v>
      </c>
      <c r="AF209" s="99">
        <f>IF(Model!AF139="",0,IF(ABS(Model!AF139-Scratch!AF139)&lt;1,1,0))</f>
        <v>1</v>
      </c>
      <c r="AG209" s="99">
        <f>IF(Model!AG139="",0,IF(ABS(Model!AG139-Scratch!AG139)&lt;1,1,0))</f>
        <v>1</v>
      </c>
      <c r="AH209" s="99">
        <f>IF(Model!AH139="",0,IF(ABS(Model!AH139-Scratch!AH139)&lt;1,1,0))</f>
        <v>1</v>
      </c>
      <c r="AI209" s="99">
        <f>IF(Model!AI139="",0,IF(ABS(Model!AI139-Scratch!AI139)&lt;1,1,0))</f>
        <v>1</v>
      </c>
      <c r="AJ209" s="99">
        <f>IF(Model!AJ139="",0,IF(ABS(Model!AJ139-Scratch!AJ139)&lt;1,1,0))</f>
        <v>1</v>
      </c>
      <c r="AK209" s="99">
        <f>IF(Model!AK139="",0,IF(ABS(Model!AK139-Scratch!AK139)&lt;1,1,0))</f>
        <v>1</v>
      </c>
      <c r="AL209" s="99">
        <f>IF(Model!AL139="",0,IF(ABS(Model!AL139-Scratch!AL139)&lt;1,1,0))</f>
        <v>1</v>
      </c>
      <c r="AM209" s="99">
        <f>IF(Model!AM139="",0,IF(ABS(Model!AM139-Scratch!AM139)&lt;1,1,0))</f>
        <v>1</v>
      </c>
      <c r="AN209" s="99">
        <f>IF(Model!AN139="",0,IF(ABS(Model!AN139-Scratch!AN139)&lt;1,1,0))</f>
        <v>1</v>
      </c>
      <c r="AO209" s="99">
        <f>IF(Model!AO139="",0,IF(ABS(Model!AO139-Scratch!AO139)&lt;1,1,0))</f>
        <v>1</v>
      </c>
      <c r="AP209" s="99">
        <f>IF(Model!AP139="",0,IF(ABS(Model!AP139-Scratch!AP139)&lt;1,1,0))</f>
        <v>1</v>
      </c>
      <c r="AQ209" s="99">
        <f>IF(Model!AQ139="",0,IF(ABS(Model!AQ139-Scratch!AQ139)&lt;1,1,0))</f>
        <v>1</v>
      </c>
      <c r="AR209" s="99">
        <f>IF(Model!AR139="",0,IF(ABS(Model!AR139-Scratch!AR139)&lt;1,1,0))</f>
        <v>1</v>
      </c>
      <c r="AS209" s="99">
        <f>IF(Model!AS139="",0,IF(ABS(Model!AS139-Scratch!AS139)&lt;1,1,0))</f>
        <v>1</v>
      </c>
      <c r="AT209" s="99">
        <f>IF(Model!AT139="",0,IF(ABS(Model!AT139-Scratch!AT139)&lt;1,1,0))</f>
        <v>1</v>
      </c>
      <c r="AU209" s="99">
        <f>IF(Model!AU139="",0,IF(ABS(Model!AU139-Scratch!AU139)&lt;1,1,0))</f>
        <v>1</v>
      </c>
      <c r="AV209" s="99">
        <f>IF(Model!AV139="",0,IF(ABS(Model!AV139-Scratch!AV139)&lt;1,1,0))</f>
        <v>1</v>
      </c>
      <c r="AW209" s="99">
        <f>IF(Model!AW139="",0,IF(ABS(Model!AW139-Scratch!AW139)&lt;1,1,0))</f>
        <v>1</v>
      </c>
      <c r="AX209" s="99">
        <f>IF(Model!AX139="",0,IF(ABS(Model!AX139-Scratch!AX139)&lt;1,1,0))</f>
        <v>1</v>
      </c>
      <c r="AY209" s="99">
        <f>IF(Model!AY139="",0,IF(ABS(Model!AY139-Scratch!AY139)&lt;1,1,0))</f>
        <v>1</v>
      </c>
      <c r="AZ209" s="99">
        <f>IF(Model!AZ139="",0,IF(ABS(Model!AZ139-Scratch!AZ139)&lt;1,1,0))</f>
        <v>1</v>
      </c>
      <c r="BA209" s="99">
        <f>IF(Model!BA139="",0,IF(ABS(Model!BA139-Scratch!BA139)&lt;1,1,0))</f>
        <v>1</v>
      </c>
      <c r="BB209" s="99">
        <f>IF(Model!BB139="",0,IF(ABS(Model!BB139-Scratch!BB139)&lt;1,1,0))</f>
        <v>1</v>
      </c>
      <c r="BC209" s="99">
        <f>IF(Model!BC139="",0,IF(ABS(Model!BC139-Scratch!BC139)&lt;1,1,0))</f>
        <v>1</v>
      </c>
      <c r="BD209" s="99">
        <f>IF(Model!BD139="",0,IF(ABS(Model!BD139-Scratch!BD139)&lt;1,1,0))</f>
        <v>0</v>
      </c>
      <c r="BE209" s="99">
        <f>IF(Model!BE139="",0,IF(ABS(Model!BE139-Scratch!BE139)&lt;1,1,0))</f>
        <v>1</v>
      </c>
      <c r="BF209" s="129" t="s">
        <v>591</v>
      </c>
      <c r="BG209" s="129" t="s">
        <v>591</v>
      </c>
      <c r="BH209" s="99">
        <f>IF(Model!BH139="",0,IF(ABS(Model!BH139-Scratch!BH139)&lt;1,1,0))</f>
        <v>1</v>
      </c>
      <c r="BI209" s="99">
        <f>IF(Model!BI139="",0,IF(ABS(Model!BI139-Scratch!BI139)&lt;1,1,0))</f>
        <v>1</v>
      </c>
      <c r="BJ209" s="99">
        <f>IF(Model!BJ139="",0,IF(ABS(Model!BJ139-Scratch!BJ139)&lt;1,1,0))</f>
        <v>1</v>
      </c>
      <c r="BK209" s="99">
        <f>IF(Model!BK139="",0,IF(ABS(Model!BK139-Scratch!BK139)&lt;1,1,0))</f>
        <v>1</v>
      </c>
      <c r="BL209" s="99">
        <f>IF(Model!BL139="",0,IF(ABS(Model!BL139-Scratch!BL139)&lt;1,1,0))</f>
        <v>1</v>
      </c>
      <c r="BM209" s="99">
        <f>IF(Model!BM139="",0,IF(ABS(Model!BM139-Scratch!BM139)&lt;1,1,0))</f>
        <v>1</v>
      </c>
      <c r="BN209" s="99">
        <f>IF(Model!BN139="",0,IF(ABS(Model!BN139-Scratch!BN139)&lt;1,1,0))</f>
        <v>1</v>
      </c>
      <c r="BO209" s="99">
        <f>IF(Model!BO139="",0,IF(ABS(Model!BO139-Scratch!BO139)&lt;1,1,0))</f>
        <v>1</v>
      </c>
      <c r="BP209" s="99">
        <f>IF(Model!BP139="",0,IF(ABS(Model!BP139-Scratch!BP139)&lt;1,1,0))</f>
        <v>1</v>
      </c>
      <c r="BQ209" s="99">
        <f>IF(Model!BQ139="",0,IF(ABS(Model!BQ139-Scratch!BQ139)&lt;1,1,0))</f>
        <v>1</v>
      </c>
      <c r="BR209" s="99">
        <f>IF(Model!BR139="",0,IF(ABS(Model!BR139-Scratch!BR139)&lt;1,1,0))</f>
        <v>1</v>
      </c>
      <c r="BS209" s="99">
        <f>IF(Model!BS139="",0,IF(ABS(Model!BS139-Scratch!BS139)&lt;1,1,0))</f>
        <v>1</v>
      </c>
      <c r="BT209" s="99">
        <f>IF(Model!BT139="",0,IF(ABS(Model!BT139-Scratch!BT139)&lt;1,1,0))</f>
        <v>1</v>
      </c>
      <c r="BU209" s="99">
        <f>IF(Model!BU139="",0,IF(ABS(Model!BU139-Scratch!BU139)&lt;1,1,0))</f>
        <v>1</v>
      </c>
      <c r="BV209" s="99">
        <f>IF(Model!BV139="",0,IF(ABS(Model!BV139-Scratch!BV139)&lt;1,1,0))</f>
        <v>1</v>
      </c>
      <c r="BW209" s="99">
        <f>IF(Model!BW139="",0,IF(ABS(Model!BW139-Scratch!BW139)&lt;1,1,0))</f>
        <v>1</v>
      </c>
      <c r="BX209" s="99">
        <f>IF(Model!BX139="",0,IF(ABS(Model!BX139-Scratch!BX139)&lt;1,1,0))</f>
        <v>1</v>
      </c>
      <c r="BY209" s="99">
        <f>IF(Model!BY139="",0,IF(ABS(Model!BY139-Scratch!BY139)&lt;1,1,0))</f>
        <v>1</v>
      </c>
      <c r="BZ209" s="99">
        <f>IF(Model!BZ139="",0,IF(ABS(Model!BZ139-Scratch!BZ139)&lt;1,1,0))</f>
        <v>1</v>
      </c>
      <c r="CA209" s="99">
        <f>IF(Model!CA139="",0,IF(ABS(Model!CA139-Scratch!CA139)&lt;1,1,0))</f>
        <v>1</v>
      </c>
      <c r="CB209" s="99">
        <f>IF(Model!CB139="",0,IF(ABS(Model!CB139-Scratch!CB139)&lt;1,1,0))</f>
        <v>1</v>
      </c>
      <c r="CC209" s="99">
        <f>IF(Model!CC139="",0,IF(ABS(Model!CC139-Scratch!CC139)&lt;1,1,0))</f>
        <v>1</v>
      </c>
      <c r="CD209" s="99">
        <f>IF(Model!CD139="",0,IF(ABS(Model!CD139-Scratch!CD139)&lt;1,1,0))</f>
        <v>1</v>
      </c>
      <c r="CE209" s="99">
        <f>IF(Model!CE139="",0,IF(ABS(Model!CE139-Scratch!CE139)&lt;1,1,0))</f>
        <v>1</v>
      </c>
      <c r="CF209" s="99">
        <f>IF(Model!CF139="",0,IF(ABS(Model!CF139-Scratch!CF139)&lt;1,1,0))</f>
        <v>1</v>
      </c>
      <c r="CG209" s="129" t="s">
        <v>591</v>
      </c>
      <c r="CH209" s="129" t="s">
        <v>591</v>
      </c>
      <c r="CI209" s="99">
        <f>IF(Model!CI139="",0,IF(ABS(Model!CI139-Scratch!CI139)&lt;1,1,0))</f>
        <v>1</v>
      </c>
      <c r="CJ209" s="99">
        <f>IF(Model!CJ139="",0,IF(ABS(Model!CJ139-Scratch!CJ139)&lt;1,1,0))</f>
        <v>1</v>
      </c>
      <c r="CK209" s="99">
        <f>IF(Model!CK139="",0,IF(ABS(Model!CK139-Scratch!CK139)&lt;1,1,0))</f>
        <v>1</v>
      </c>
      <c r="CL209" s="99">
        <f>IF(Model!CL139="",0,IF(ABS(Model!CL139-Scratch!CL139)&lt;1,1,0))</f>
        <v>1</v>
      </c>
      <c r="CM209" s="99">
        <f>IF(Model!CM139="",0,IF(ABS(Model!CM139-Scratch!CM139)&lt;1,1,0))</f>
        <v>1</v>
      </c>
      <c r="CN209" s="99">
        <f>IF(Model!CN139="",0,IF(ABS(Model!CN139-Scratch!CN139)&lt;1,1,0))</f>
        <v>1</v>
      </c>
      <c r="CO209" s="99">
        <f>IF(Model!CO139="",0,IF(ABS(Model!CO139-Scratch!CO139)&lt;1,1,0))</f>
        <v>1</v>
      </c>
      <c r="CP209" s="99">
        <f>IF(Model!CP139="",0,IF(ABS(Model!CP139-Scratch!CP139)&lt;1,1,0))</f>
        <v>1</v>
      </c>
      <c r="CQ209" s="99">
        <f>IF(Model!CQ139="",0,IF(ABS(Model!CQ139-Scratch!CQ139)&lt;1,1,0))</f>
        <v>1</v>
      </c>
      <c r="CR209" s="99">
        <f>IF(Model!CR139="",0,IF(ABS(Model!CR139-Scratch!CR139)&lt;1,1,0))</f>
        <v>1</v>
      </c>
      <c r="CS209" s="99">
        <f>IF(Model!CS139="",0,IF(ABS(Model!CS139-Scratch!CS139)&lt;1,1,0))</f>
        <v>1</v>
      </c>
      <c r="CT209" s="99">
        <f>IF(Model!CT139="",0,IF(ABS(Model!CT139-Scratch!CT139)&lt;1,1,0))</f>
        <v>1</v>
      </c>
      <c r="CU209" s="99">
        <f>IF(Model!CU139="",0,IF(ABS(Model!CU139-Scratch!CU139)&lt;1,1,0))</f>
        <v>1</v>
      </c>
      <c r="CV209" s="99">
        <f>IF(Model!CV139="",0,IF(ABS(Model!CV139-Scratch!CV139)&lt;1,1,0))</f>
        <v>1</v>
      </c>
      <c r="CW209" s="99">
        <f>IF(Model!CW139="",0,IF(ABS(Model!CW139-Scratch!CW139)&lt;1,1,0))</f>
        <v>1</v>
      </c>
      <c r="CX209" s="99">
        <f>IF(Model!CX139="",0,IF(ABS(Model!CX139-Scratch!CX139)&lt;1,1,0))</f>
        <v>1</v>
      </c>
      <c r="CY209" s="99">
        <f>IF(Model!CY139="",0,IF(ABS(Model!CY139-Scratch!CY139)&lt;1,1,0))</f>
        <v>1</v>
      </c>
      <c r="CZ209" s="99">
        <f>IF(Model!CZ139="",0,IF(ABS(Model!CZ139-Scratch!CZ139)&lt;1,1,0))</f>
        <v>1</v>
      </c>
      <c r="DA209" s="99">
        <f>IF(Model!DA139="",0,IF(ABS(Model!DA139-Scratch!DA139)&lt;1,1,0))</f>
        <v>1</v>
      </c>
      <c r="DB209" s="99">
        <f>IF(Model!DB139="",0,IF(ABS(Model!DB139-Scratch!DB139)&lt;1,1,0))</f>
        <v>1</v>
      </c>
      <c r="DC209" s="99">
        <f>IF(Model!DC139="",0,IF(ABS(Model!DC139-Scratch!DC139)&lt;1,1,0))</f>
        <v>1</v>
      </c>
      <c r="DD209" s="99">
        <f>IF(Model!DD139="",0,IF(ABS(Model!DD139-Scratch!DD139)&lt;1,1,0))</f>
        <v>1</v>
      </c>
      <c r="DE209" s="99">
        <f>IF(Model!DE139="",0,IF(ABS(Model!DE139-Scratch!DE139)&lt;1,1,0))</f>
        <v>1</v>
      </c>
      <c r="DF209" s="99">
        <f>IF(Model!DF139="",0,IF(ABS(Model!DF139-Scratch!DF139)&lt;1,1,0))</f>
        <v>1</v>
      </c>
      <c r="DG209" s="99">
        <f>IF(Model!DG139="",0,IF(ABS(Model!DG139-Scratch!DG139)&lt;1,1,0))</f>
        <v>1</v>
      </c>
      <c r="DH209" s="129" t="s">
        <v>591</v>
      </c>
      <c r="DI209" s="129" t="s">
        <v>591</v>
      </c>
      <c r="DJ209" s="99">
        <f>IF(Model!DJ139="",0,IF(ABS(Model!DJ139-Scratch!DJ139)&lt;1,1,0))</f>
        <v>1</v>
      </c>
      <c r="DK209" s="99">
        <f>IF(Model!DK139="",0,IF(ABS(Model!DK139-Scratch!DK139)&lt;1,1,0))</f>
        <v>1</v>
      </c>
      <c r="DL209" s="99">
        <f>IF(Model!DL139="",0,IF(ABS(Model!DL139-Scratch!DL139)&lt;1,1,0))</f>
        <v>1</v>
      </c>
      <c r="DM209" s="99">
        <f>IF(Model!DM139="",0,IF(ABS(Model!DM139-Scratch!DM139)&lt;1,1,0))</f>
        <v>1</v>
      </c>
      <c r="DN209" s="99">
        <f>IF(Model!DN139="",0,IF(ABS(Model!DN139-Scratch!DN139)&lt;1,1,0))</f>
        <v>1</v>
      </c>
      <c r="DO209" s="99">
        <f>IF(Model!DO139="",0,IF(ABS(Model!DO139-Scratch!DO139)&lt;1,1,0))</f>
        <v>1</v>
      </c>
      <c r="DP209" s="99">
        <f>IF(Model!DP139="",0,IF(ABS(Model!DP139-Scratch!DP139)&lt;1,1,0))</f>
        <v>1</v>
      </c>
      <c r="DQ209" s="99">
        <f>IF(Model!DQ139="",0,IF(ABS(Model!DQ139-Scratch!DQ139)&lt;1,1,0))</f>
        <v>1</v>
      </c>
      <c r="DR209" s="99">
        <f>IF(Model!DR139="",0,IF(ABS(Model!DR139-Scratch!DR139)&lt;1,1,0))</f>
        <v>1</v>
      </c>
      <c r="DS209" s="99">
        <f>IF(Model!DS139="",0,IF(ABS(Model!DS139-Scratch!DS139)&lt;1,1,0))</f>
        <v>1</v>
      </c>
      <c r="DT209" s="99">
        <f>IF(Model!DT139="",0,IF(ABS(Model!DT139-Scratch!DT139)&lt;1,1,0))</f>
        <v>1</v>
      </c>
      <c r="DU209" s="99">
        <f>IF(Model!DU139="",0,IF(ABS(Model!DU139-Scratch!DU139)&lt;1,1,0))</f>
        <v>1</v>
      </c>
      <c r="DV209" s="99">
        <f>IF(Model!DV139="",0,IF(ABS(Model!DV139-Scratch!DV139)&lt;1,1,0))</f>
        <v>1</v>
      </c>
      <c r="DW209" s="99">
        <f>IF(Model!DW139="",0,IF(ABS(Model!DW139-Scratch!DW139)&lt;1,1,0))</f>
        <v>1</v>
      </c>
      <c r="DX209" s="99">
        <f>IF(Model!DX139="",0,IF(ABS(Model!DX139-Scratch!DX139)&lt;1,1,0))</f>
        <v>1</v>
      </c>
      <c r="DY209" s="99">
        <f>IF(Model!DY139="",0,IF(ABS(Model!DY139-Scratch!DY139)&lt;1,1,0))</f>
        <v>1</v>
      </c>
      <c r="DZ209" s="99">
        <f>IF(Model!DZ139="",0,IF(ABS(Model!DZ139-Scratch!DZ139)&lt;1,1,0))</f>
        <v>1</v>
      </c>
      <c r="EA209" s="99">
        <f>IF(Model!EA139="",0,IF(ABS(Model!EA139-Scratch!EA139)&lt;1,1,0))</f>
        <v>1</v>
      </c>
      <c r="EB209" s="99">
        <f>IF(Model!EB139="",0,IF(ABS(Model!EB139-Scratch!EB139)&lt;1,1,0))</f>
        <v>1</v>
      </c>
      <c r="EC209" s="99">
        <f>IF(Model!EC139="",0,IF(ABS(Model!EC139-Scratch!EC139)&lt;1,1,0))</f>
        <v>1</v>
      </c>
      <c r="ED209" s="99">
        <f>IF(Model!ED139="",0,IF(ABS(Model!ED139-Scratch!ED139)&lt;1,1,0))</f>
        <v>1</v>
      </c>
      <c r="EE209" s="99">
        <f>IF(Model!EE139="",0,IF(ABS(Model!EE139-Scratch!EE139)&lt;1,1,0))</f>
        <v>1</v>
      </c>
      <c r="EF209" s="99">
        <f>IF(Model!EF139="",0,IF(ABS(Model!EF139-Scratch!EF139)&lt;1,1,0))</f>
        <v>1</v>
      </c>
      <c r="EG209" s="99">
        <f>IF(Model!EG139="",0,IF(ABS(Model!EG139-Scratch!EG139)&lt;1,1,0))</f>
        <v>1</v>
      </c>
      <c r="EH209" s="99">
        <f>IF(Model!EH139="",0,IF(ABS(Model!EH139-Scratch!EH139)&lt;1,1,0))</f>
        <v>1</v>
      </c>
      <c r="EI209" s="129" t="s">
        <v>591</v>
      </c>
      <c r="EJ209" s="129" t="s">
        <v>591</v>
      </c>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row>
    <row r="210" spans="2:165">
      <c r="B210" s="99">
        <f>IF(Model!B140="",0,IF(ABS(Model!B140-Scratch!B140)&lt;1,1,0))</f>
        <v>1</v>
      </c>
      <c r="C210" s="99">
        <f ca="1">IF(Model!C140="",0,IF(ABS(Model!C140-Scratch!C140)&lt;1,1,0))</f>
        <v>1</v>
      </c>
      <c r="D210" s="129" t="s">
        <v>591</v>
      </c>
      <c r="E210" s="99">
        <f>IF(Model!E140="",0,IF(ABS(Model!E140-Scratch!E140)&lt;1,1,0))</f>
        <v>1</v>
      </c>
      <c r="F210" s="99">
        <f>IF(Model!F140="",0,IF(ABS(Model!F140-Scratch!F140)&lt;1,1,0))</f>
        <v>1</v>
      </c>
      <c r="G210" s="99">
        <f>IF(Model!G140="",0,IF(ABS(Model!G140-Scratch!G140)&lt;1,1,0))</f>
        <v>1</v>
      </c>
      <c r="H210" s="99">
        <f>IF(Model!H140="",0,IF(ABS(Model!H140-Scratch!H140)&lt;1,1,0))</f>
        <v>1</v>
      </c>
      <c r="I210" s="99">
        <f>IF(Model!I140=Scratch!I140,1,0)</f>
        <v>1</v>
      </c>
      <c r="J210" s="129" t="s">
        <v>591</v>
      </c>
      <c r="K210" s="99">
        <f>IF(Model!K140="",0,IF(ABS(Model!K140-Scratch!K140)&lt;1,1,0))</f>
        <v>1</v>
      </c>
      <c r="L210" s="99">
        <f>IF(Model!L140=Scratch!L140,1,0)</f>
        <v>1</v>
      </c>
      <c r="M210" s="99">
        <f>IFERROR(IF(Model!M140=Scratch!M140,1,0),0)</f>
        <v>1</v>
      </c>
      <c r="N210" s="99">
        <f>IFERROR(IF(Model!N140=Scratch!N140,1,0),0)</f>
        <v>1</v>
      </c>
      <c r="O210" s="99">
        <f>IFERROR(IF(Model!O140=Scratch!O140,1,0),0)</f>
        <v>1</v>
      </c>
      <c r="P210" s="99">
        <f>IFERROR(IF(Model!P140=Scratch!P140,1,0),0)</f>
        <v>1</v>
      </c>
      <c r="Q210" s="129" t="s">
        <v>591</v>
      </c>
      <c r="R210" s="99">
        <f>IF(Model!R140="",0,IF(ABS(Model!R140-Scratch!R140)&lt;1,1,0))</f>
        <v>1</v>
      </c>
      <c r="S210" s="99">
        <f>IF(Model!S140="",0,IF(ABS(Model!S140-Scratch!S140)&lt;1,1,0))</f>
        <v>1</v>
      </c>
      <c r="T210" s="99">
        <f>IF(Model!T140="",0,IF(ABS(Model!T140-Scratch!T140)&lt;1,1,0))</f>
        <v>1</v>
      </c>
      <c r="U210" s="99">
        <f>IF(Model!U140="",0,IF(ABS(Model!U140-Scratch!U140)&lt;1,1,0))</f>
        <v>1</v>
      </c>
      <c r="V210" s="99">
        <f>IF(Model!V140="",0,IF(ABS(Model!V140-Scratch!V140)&lt;1,1,0))</f>
        <v>1</v>
      </c>
      <c r="W210" s="129" t="s">
        <v>591</v>
      </c>
      <c r="X210" s="99">
        <f>IF(Model!X140="",0,IF(ABS(Model!X140-Scratch!X140)&lt;1,1,0))</f>
        <v>1</v>
      </c>
      <c r="Y210" s="99">
        <f>IF(Model!Y140="",0,IF(ABS(Model!Y140-Scratch!Y140)&lt;1,1,0))</f>
        <v>1</v>
      </c>
      <c r="Z210" s="99">
        <f>IF(Model!Z140="",0,IF(ABS(Model!Z140-Scratch!Z140)&lt;1,1,0))</f>
        <v>1</v>
      </c>
      <c r="AA210" s="99">
        <f>IF(Model!AA140="",0,IF(ABS(Model!AA140-Scratch!AA140)&lt;1,1,0))</f>
        <v>1</v>
      </c>
      <c r="AB210" s="99">
        <f>IF(Model!AB140="",0,IF(ABS(Model!AB140-Scratch!AB140)&lt;1,1,0))</f>
        <v>1</v>
      </c>
      <c r="AC210" s="129" t="s">
        <v>591</v>
      </c>
      <c r="AD210" s="129" t="s">
        <v>591</v>
      </c>
      <c r="AE210" s="99">
        <f>IF(Model!AE140="",0,IF(ABS(Model!AE140-Scratch!AE140)&lt;1,1,0))</f>
        <v>1</v>
      </c>
      <c r="AF210" s="99">
        <f>IF(Model!AF140="",0,IF(ABS(Model!AF140-Scratch!AF140)&lt;1,1,0))</f>
        <v>1</v>
      </c>
      <c r="AG210" s="99">
        <f>IF(Model!AG140="",0,IF(ABS(Model!AG140-Scratch!AG140)&lt;1,1,0))</f>
        <v>1</v>
      </c>
      <c r="AH210" s="99">
        <f>IF(Model!AH140="",0,IF(ABS(Model!AH140-Scratch!AH140)&lt;1,1,0))</f>
        <v>1</v>
      </c>
      <c r="AI210" s="99">
        <f>IF(Model!AI140="",0,IF(ABS(Model!AI140-Scratch!AI140)&lt;1,1,0))</f>
        <v>1</v>
      </c>
      <c r="AJ210" s="99">
        <f>IF(Model!AJ140="",0,IF(ABS(Model!AJ140-Scratch!AJ140)&lt;1,1,0))</f>
        <v>1</v>
      </c>
      <c r="AK210" s="99">
        <f>IF(Model!AK140="",0,IF(ABS(Model!AK140-Scratch!AK140)&lt;1,1,0))</f>
        <v>1</v>
      </c>
      <c r="AL210" s="99">
        <f>IF(Model!AL140="",0,IF(ABS(Model!AL140-Scratch!AL140)&lt;1,1,0))</f>
        <v>1</v>
      </c>
      <c r="AM210" s="99">
        <f>IF(Model!AM140="",0,IF(ABS(Model!AM140-Scratch!AM140)&lt;1,1,0))</f>
        <v>1</v>
      </c>
      <c r="AN210" s="99">
        <f>IF(Model!AN140="",0,IF(ABS(Model!AN140-Scratch!AN140)&lt;1,1,0))</f>
        <v>1</v>
      </c>
      <c r="AO210" s="99">
        <f>IF(Model!AO140="",0,IF(ABS(Model!AO140-Scratch!AO140)&lt;1,1,0))</f>
        <v>1</v>
      </c>
      <c r="AP210" s="99">
        <f>IF(Model!AP140="",0,IF(ABS(Model!AP140-Scratch!AP140)&lt;1,1,0))</f>
        <v>1</v>
      </c>
      <c r="AQ210" s="99">
        <f>IF(Model!AQ140="",0,IF(ABS(Model!AQ140-Scratch!AQ140)&lt;1,1,0))</f>
        <v>1</v>
      </c>
      <c r="AR210" s="99">
        <f>IF(Model!AR140="",0,IF(ABS(Model!AR140-Scratch!AR140)&lt;1,1,0))</f>
        <v>1</v>
      </c>
      <c r="AS210" s="99">
        <f>IF(Model!AS140="",0,IF(ABS(Model!AS140-Scratch!AS140)&lt;1,1,0))</f>
        <v>1</v>
      </c>
      <c r="AT210" s="99">
        <f>IF(Model!AT140="",0,IF(ABS(Model!AT140-Scratch!AT140)&lt;1,1,0))</f>
        <v>1</v>
      </c>
      <c r="AU210" s="99">
        <f>IF(Model!AU140="",0,IF(ABS(Model!AU140-Scratch!AU140)&lt;1,1,0))</f>
        <v>1</v>
      </c>
      <c r="AV210" s="99">
        <f>IF(Model!AV140="",0,IF(ABS(Model!AV140-Scratch!AV140)&lt;1,1,0))</f>
        <v>1</v>
      </c>
      <c r="AW210" s="99">
        <f>IF(Model!AW140="",0,IF(ABS(Model!AW140-Scratch!AW140)&lt;1,1,0))</f>
        <v>1</v>
      </c>
      <c r="AX210" s="99">
        <f>IF(Model!AX140="",0,IF(ABS(Model!AX140-Scratch!AX140)&lt;1,1,0))</f>
        <v>1</v>
      </c>
      <c r="AY210" s="99">
        <f>IF(Model!AY140="",0,IF(ABS(Model!AY140-Scratch!AY140)&lt;1,1,0))</f>
        <v>1</v>
      </c>
      <c r="AZ210" s="99">
        <f>IF(Model!AZ140="",0,IF(ABS(Model!AZ140-Scratch!AZ140)&lt;1,1,0))</f>
        <v>1</v>
      </c>
      <c r="BA210" s="99">
        <f>IF(Model!BA140="",0,IF(ABS(Model!BA140-Scratch!BA140)&lt;1,1,0))</f>
        <v>1</v>
      </c>
      <c r="BB210" s="99">
        <f>IF(Model!BB140="",0,IF(ABS(Model!BB140-Scratch!BB140)&lt;1,1,0))</f>
        <v>1</v>
      </c>
      <c r="BC210" s="99">
        <f>IF(Model!BC140="",0,IF(ABS(Model!BC140-Scratch!BC140)&lt;1,1,0))</f>
        <v>1</v>
      </c>
      <c r="BD210" s="99">
        <f>IF(Model!BD140="",0,IF(ABS(Model!BD140-Scratch!BD140)&lt;1,1,0))</f>
        <v>0</v>
      </c>
      <c r="BE210" s="99">
        <f>IF(Model!BE140="",0,IF(ABS(Model!BE140-Scratch!BE140)&lt;1,1,0))</f>
        <v>1</v>
      </c>
      <c r="BF210" s="129" t="s">
        <v>591</v>
      </c>
      <c r="BG210" s="129" t="s">
        <v>591</v>
      </c>
      <c r="BH210" s="99">
        <f>IF(Model!BH140="",0,IF(ABS(Model!BH140-Scratch!BH140)&lt;1,1,0))</f>
        <v>1</v>
      </c>
      <c r="BI210" s="99">
        <f>IF(Model!BI140="",0,IF(ABS(Model!BI140-Scratch!BI140)&lt;1,1,0))</f>
        <v>1</v>
      </c>
      <c r="BJ210" s="99">
        <f>IF(Model!BJ140="",0,IF(ABS(Model!BJ140-Scratch!BJ140)&lt;1,1,0))</f>
        <v>1</v>
      </c>
      <c r="BK210" s="99">
        <f>IF(Model!BK140="",0,IF(ABS(Model!BK140-Scratch!BK140)&lt;1,1,0))</f>
        <v>1</v>
      </c>
      <c r="BL210" s="99">
        <f>IF(Model!BL140="",0,IF(ABS(Model!BL140-Scratch!BL140)&lt;1,1,0))</f>
        <v>1</v>
      </c>
      <c r="BM210" s="99">
        <f>IF(Model!BM140="",0,IF(ABS(Model!BM140-Scratch!BM140)&lt;1,1,0))</f>
        <v>1</v>
      </c>
      <c r="BN210" s="99">
        <f>IF(Model!BN140="",0,IF(ABS(Model!BN140-Scratch!BN140)&lt;1,1,0))</f>
        <v>1</v>
      </c>
      <c r="BO210" s="99">
        <f>IF(Model!BO140="",0,IF(ABS(Model!BO140-Scratch!BO140)&lt;1,1,0))</f>
        <v>1</v>
      </c>
      <c r="BP210" s="99">
        <f>IF(Model!BP140="",0,IF(ABS(Model!BP140-Scratch!BP140)&lt;1,1,0))</f>
        <v>1</v>
      </c>
      <c r="BQ210" s="99">
        <f>IF(Model!BQ140="",0,IF(ABS(Model!BQ140-Scratch!BQ140)&lt;1,1,0))</f>
        <v>1</v>
      </c>
      <c r="BR210" s="99">
        <f>IF(Model!BR140="",0,IF(ABS(Model!BR140-Scratch!BR140)&lt;1,1,0))</f>
        <v>1</v>
      </c>
      <c r="BS210" s="99">
        <f>IF(Model!BS140="",0,IF(ABS(Model!BS140-Scratch!BS140)&lt;1,1,0))</f>
        <v>1</v>
      </c>
      <c r="BT210" s="99">
        <f>IF(Model!BT140="",0,IF(ABS(Model!BT140-Scratch!BT140)&lt;1,1,0))</f>
        <v>1</v>
      </c>
      <c r="BU210" s="99">
        <f>IF(Model!BU140="",0,IF(ABS(Model!BU140-Scratch!BU140)&lt;1,1,0))</f>
        <v>1</v>
      </c>
      <c r="BV210" s="99">
        <f>IF(Model!BV140="",0,IF(ABS(Model!BV140-Scratch!BV140)&lt;1,1,0))</f>
        <v>1</v>
      </c>
      <c r="BW210" s="99">
        <f>IF(Model!BW140="",0,IF(ABS(Model!BW140-Scratch!BW140)&lt;1,1,0))</f>
        <v>1</v>
      </c>
      <c r="BX210" s="99">
        <f>IF(Model!BX140="",0,IF(ABS(Model!BX140-Scratch!BX140)&lt;1,1,0))</f>
        <v>1</v>
      </c>
      <c r="BY210" s="99">
        <f>IF(Model!BY140="",0,IF(ABS(Model!BY140-Scratch!BY140)&lt;1,1,0))</f>
        <v>1</v>
      </c>
      <c r="BZ210" s="99">
        <f>IF(Model!BZ140="",0,IF(ABS(Model!BZ140-Scratch!BZ140)&lt;1,1,0))</f>
        <v>1</v>
      </c>
      <c r="CA210" s="99">
        <f>IF(Model!CA140="",0,IF(ABS(Model!CA140-Scratch!CA140)&lt;1,1,0))</f>
        <v>1</v>
      </c>
      <c r="CB210" s="99">
        <f>IF(Model!CB140="",0,IF(ABS(Model!CB140-Scratch!CB140)&lt;1,1,0))</f>
        <v>1</v>
      </c>
      <c r="CC210" s="99">
        <f>IF(Model!CC140="",0,IF(ABS(Model!CC140-Scratch!CC140)&lt;1,1,0))</f>
        <v>1</v>
      </c>
      <c r="CD210" s="99">
        <f>IF(Model!CD140="",0,IF(ABS(Model!CD140-Scratch!CD140)&lt;1,1,0))</f>
        <v>1</v>
      </c>
      <c r="CE210" s="99">
        <f>IF(Model!CE140="",0,IF(ABS(Model!CE140-Scratch!CE140)&lt;1,1,0))</f>
        <v>1</v>
      </c>
      <c r="CF210" s="99">
        <f>IF(Model!CF140="",0,IF(ABS(Model!CF140-Scratch!CF140)&lt;1,1,0))</f>
        <v>1</v>
      </c>
      <c r="CG210" s="129" t="s">
        <v>591</v>
      </c>
      <c r="CH210" s="129" t="s">
        <v>591</v>
      </c>
      <c r="CI210" s="99">
        <f>IF(Model!CI140="",0,IF(ABS(Model!CI140-Scratch!CI140)&lt;1,1,0))</f>
        <v>1</v>
      </c>
      <c r="CJ210" s="99">
        <f>IF(Model!CJ140="",0,IF(ABS(Model!CJ140-Scratch!CJ140)&lt;1,1,0))</f>
        <v>1</v>
      </c>
      <c r="CK210" s="99">
        <f>IF(Model!CK140="",0,IF(ABS(Model!CK140-Scratch!CK140)&lt;1,1,0))</f>
        <v>1</v>
      </c>
      <c r="CL210" s="99">
        <f>IF(Model!CL140="",0,IF(ABS(Model!CL140-Scratch!CL140)&lt;1,1,0))</f>
        <v>1</v>
      </c>
      <c r="CM210" s="99">
        <f>IF(Model!CM140="",0,IF(ABS(Model!CM140-Scratch!CM140)&lt;1,1,0))</f>
        <v>1</v>
      </c>
      <c r="CN210" s="99">
        <f>IF(Model!CN140="",0,IF(ABS(Model!CN140-Scratch!CN140)&lt;1,1,0))</f>
        <v>1</v>
      </c>
      <c r="CO210" s="99">
        <f>IF(Model!CO140="",0,IF(ABS(Model!CO140-Scratch!CO140)&lt;1,1,0))</f>
        <v>1</v>
      </c>
      <c r="CP210" s="99">
        <f>IF(Model!CP140="",0,IF(ABS(Model!CP140-Scratch!CP140)&lt;1,1,0))</f>
        <v>1</v>
      </c>
      <c r="CQ210" s="99">
        <f>IF(Model!CQ140="",0,IF(ABS(Model!CQ140-Scratch!CQ140)&lt;1,1,0))</f>
        <v>1</v>
      </c>
      <c r="CR210" s="99">
        <f>IF(Model!CR140="",0,IF(ABS(Model!CR140-Scratch!CR140)&lt;1,1,0))</f>
        <v>1</v>
      </c>
      <c r="CS210" s="99">
        <f>IF(Model!CS140="",0,IF(ABS(Model!CS140-Scratch!CS140)&lt;1,1,0))</f>
        <v>1</v>
      </c>
      <c r="CT210" s="99">
        <f>IF(Model!CT140="",0,IF(ABS(Model!CT140-Scratch!CT140)&lt;1,1,0))</f>
        <v>1</v>
      </c>
      <c r="CU210" s="99">
        <f>IF(Model!CU140="",0,IF(ABS(Model!CU140-Scratch!CU140)&lt;1,1,0))</f>
        <v>1</v>
      </c>
      <c r="CV210" s="99">
        <f>IF(Model!CV140="",0,IF(ABS(Model!CV140-Scratch!CV140)&lt;1,1,0))</f>
        <v>1</v>
      </c>
      <c r="CW210" s="99">
        <f>IF(Model!CW140="",0,IF(ABS(Model!CW140-Scratch!CW140)&lt;1,1,0))</f>
        <v>1</v>
      </c>
      <c r="CX210" s="99">
        <f>IF(Model!CX140="",0,IF(ABS(Model!CX140-Scratch!CX140)&lt;1,1,0))</f>
        <v>1</v>
      </c>
      <c r="CY210" s="99">
        <f>IF(Model!CY140="",0,IF(ABS(Model!CY140-Scratch!CY140)&lt;1,1,0))</f>
        <v>1</v>
      </c>
      <c r="CZ210" s="99">
        <f>IF(Model!CZ140="",0,IF(ABS(Model!CZ140-Scratch!CZ140)&lt;1,1,0))</f>
        <v>1</v>
      </c>
      <c r="DA210" s="99">
        <f>IF(Model!DA140="",0,IF(ABS(Model!DA140-Scratch!DA140)&lt;1,1,0))</f>
        <v>1</v>
      </c>
      <c r="DB210" s="99">
        <f>IF(Model!DB140="",0,IF(ABS(Model!DB140-Scratch!DB140)&lt;1,1,0))</f>
        <v>1</v>
      </c>
      <c r="DC210" s="99">
        <f>IF(Model!DC140="",0,IF(ABS(Model!DC140-Scratch!DC140)&lt;1,1,0))</f>
        <v>1</v>
      </c>
      <c r="DD210" s="99">
        <f>IF(Model!DD140="",0,IF(ABS(Model!DD140-Scratch!DD140)&lt;1,1,0))</f>
        <v>1</v>
      </c>
      <c r="DE210" s="99">
        <f>IF(Model!DE140="",0,IF(ABS(Model!DE140-Scratch!DE140)&lt;1,1,0))</f>
        <v>1</v>
      </c>
      <c r="DF210" s="99">
        <f>IF(Model!DF140="",0,IF(ABS(Model!DF140-Scratch!DF140)&lt;1,1,0))</f>
        <v>1</v>
      </c>
      <c r="DG210" s="99">
        <f>IF(Model!DG140="",0,IF(ABS(Model!DG140-Scratch!DG140)&lt;1,1,0))</f>
        <v>1</v>
      </c>
      <c r="DH210" s="129" t="s">
        <v>591</v>
      </c>
      <c r="DI210" s="129" t="s">
        <v>591</v>
      </c>
      <c r="DJ210" s="99">
        <f>IF(Model!DJ140="",0,IF(ABS(Model!DJ140-Scratch!DJ140)&lt;1,1,0))</f>
        <v>1</v>
      </c>
      <c r="DK210" s="99">
        <f>IF(Model!DK140="",0,IF(ABS(Model!DK140-Scratch!DK140)&lt;1,1,0))</f>
        <v>1</v>
      </c>
      <c r="DL210" s="99">
        <f>IF(Model!DL140="",0,IF(ABS(Model!DL140-Scratch!DL140)&lt;1,1,0))</f>
        <v>1</v>
      </c>
      <c r="DM210" s="99">
        <f>IF(Model!DM140="",0,IF(ABS(Model!DM140-Scratch!DM140)&lt;1,1,0))</f>
        <v>1</v>
      </c>
      <c r="DN210" s="99">
        <f>IF(Model!DN140="",0,IF(ABS(Model!DN140-Scratch!DN140)&lt;1,1,0))</f>
        <v>1</v>
      </c>
      <c r="DO210" s="99">
        <f>IF(Model!DO140="",0,IF(ABS(Model!DO140-Scratch!DO140)&lt;1,1,0))</f>
        <v>1</v>
      </c>
      <c r="DP210" s="99">
        <f>IF(Model!DP140="",0,IF(ABS(Model!DP140-Scratch!DP140)&lt;1,1,0))</f>
        <v>1</v>
      </c>
      <c r="DQ210" s="99">
        <f>IF(Model!DQ140="",0,IF(ABS(Model!DQ140-Scratch!DQ140)&lt;1,1,0))</f>
        <v>1</v>
      </c>
      <c r="DR210" s="99">
        <f>IF(Model!DR140="",0,IF(ABS(Model!DR140-Scratch!DR140)&lt;1,1,0))</f>
        <v>1</v>
      </c>
      <c r="DS210" s="99">
        <f>IF(Model!DS140="",0,IF(ABS(Model!DS140-Scratch!DS140)&lt;1,1,0))</f>
        <v>1</v>
      </c>
      <c r="DT210" s="99">
        <f>IF(Model!DT140="",0,IF(ABS(Model!DT140-Scratch!DT140)&lt;1,1,0))</f>
        <v>1</v>
      </c>
      <c r="DU210" s="99">
        <f>IF(Model!DU140="",0,IF(ABS(Model!DU140-Scratch!DU140)&lt;1,1,0))</f>
        <v>1</v>
      </c>
      <c r="DV210" s="99">
        <f>IF(Model!DV140="",0,IF(ABS(Model!DV140-Scratch!DV140)&lt;1,1,0))</f>
        <v>1</v>
      </c>
      <c r="DW210" s="99">
        <f>IF(Model!DW140="",0,IF(ABS(Model!DW140-Scratch!DW140)&lt;1,1,0))</f>
        <v>1</v>
      </c>
      <c r="DX210" s="99">
        <f>IF(Model!DX140="",0,IF(ABS(Model!DX140-Scratch!DX140)&lt;1,1,0))</f>
        <v>1</v>
      </c>
      <c r="DY210" s="99">
        <f>IF(Model!DY140="",0,IF(ABS(Model!DY140-Scratch!DY140)&lt;1,1,0))</f>
        <v>1</v>
      </c>
      <c r="DZ210" s="99">
        <f>IF(Model!DZ140="",0,IF(ABS(Model!DZ140-Scratch!DZ140)&lt;1,1,0))</f>
        <v>1</v>
      </c>
      <c r="EA210" s="99">
        <f>IF(Model!EA140="",0,IF(ABS(Model!EA140-Scratch!EA140)&lt;1,1,0))</f>
        <v>1</v>
      </c>
      <c r="EB210" s="99">
        <f>IF(Model!EB140="",0,IF(ABS(Model!EB140-Scratch!EB140)&lt;1,1,0))</f>
        <v>1</v>
      </c>
      <c r="EC210" s="99">
        <f>IF(Model!EC140="",0,IF(ABS(Model!EC140-Scratch!EC140)&lt;1,1,0))</f>
        <v>1</v>
      </c>
      <c r="ED210" s="99">
        <f>IF(Model!ED140="",0,IF(ABS(Model!ED140-Scratch!ED140)&lt;1,1,0))</f>
        <v>1</v>
      </c>
      <c r="EE210" s="99">
        <f>IF(Model!EE140="",0,IF(ABS(Model!EE140-Scratch!EE140)&lt;1,1,0))</f>
        <v>1</v>
      </c>
      <c r="EF210" s="99">
        <f>IF(Model!EF140="",0,IF(ABS(Model!EF140-Scratch!EF140)&lt;1,1,0))</f>
        <v>1</v>
      </c>
      <c r="EG210" s="99">
        <f>IF(Model!EG140="",0,IF(ABS(Model!EG140-Scratch!EG140)&lt;1,1,0))</f>
        <v>1</v>
      </c>
      <c r="EH210" s="99">
        <f>IF(Model!EH140="",0,IF(ABS(Model!EH140-Scratch!EH140)&lt;1,1,0))</f>
        <v>1</v>
      </c>
      <c r="EI210" s="129" t="s">
        <v>591</v>
      </c>
      <c r="EJ210" s="129" t="s">
        <v>591</v>
      </c>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row>
    <row r="211" spans="2:165">
      <c r="B211" s="99">
        <f>IF(Model!B141="",0,IF(ABS(Model!B141-Scratch!B141)&lt;1,1,0))</f>
        <v>1</v>
      </c>
      <c r="C211" s="99">
        <f ca="1">IF(Model!C141="",0,IF(ABS(Model!C141-Scratch!C141)&lt;1,1,0))</f>
        <v>1</v>
      </c>
      <c r="D211" s="129" t="s">
        <v>591</v>
      </c>
      <c r="E211" s="99">
        <f>IF(Model!E141="",0,IF(ABS(Model!E141-Scratch!E141)&lt;1,1,0))</f>
        <v>1</v>
      </c>
      <c r="F211" s="99">
        <f>IF(Model!F141="",0,IF(ABS(Model!F141-Scratch!F141)&lt;1,1,0))</f>
        <v>1</v>
      </c>
      <c r="G211" s="99">
        <f>IF(Model!G141="",0,IF(ABS(Model!G141-Scratch!G141)&lt;1,1,0))</f>
        <v>1</v>
      </c>
      <c r="H211" s="99">
        <f>IF(Model!H141="",0,IF(ABS(Model!H141-Scratch!H141)&lt;1,1,0))</f>
        <v>1</v>
      </c>
      <c r="I211" s="99">
        <f>IF(Model!I141=Scratch!I141,1,0)</f>
        <v>1</v>
      </c>
      <c r="J211" s="129" t="s">
        <v>591</v>
      </c>
      <c r="K211" s="99">
        <f>IF(Model!K141="",0,IF(ABS(Model!K141-Scratch!K141)&lt;1,1,0))</f>
        <v>1</v>
      </c>
      <c r="L211" s="99">
        <f>IF(Model!L141=Scratch!L141,1,0)</f>
        <v>1</v>
      </c>
      <c r="M211" s="99">
        <f>IFERROR(IF(Model!M141=Scratch!M141,1,0),0)</f>
        <v>1</v>
      </c>
      <c r="N211" s="99">
        <f>IFERROR(IF(Model!N141=Scratch!N141,1,0),0)</f>
        <v>1</v>
      </c>
      <c r="O211" s="99">
        <f>IFERROR(IF(Model!O141=Scratch!O141,1,0),0)</f>
        <v>1</v>
      </c>
      <c r="P211" s="99">
        <f>IFERROR(IF(Model!P141=Scratch!P141,1,0),0)</f>
        <v>1</v>
      </c>
      <c r="Q211" s="129" t="s">
        <v>591</v>
      </c>
      <c r="R211" s="99">
        <f>IF(Model!R141="",0,IF(ABS(Model!R141-Scratch!R141)&lt;1,1,0))</f>
        <v>1</v>
      </c>
      <c r="S211" s="99">
        <f>IF(Model!S141="",0,IF(ABS(Model!S141-Scratch!S141)&lt;1,1,0))</f>
        <v>1</v>
      </c>
      <c r="T211" s="99">
        <f>IF(Model!T141="",0,IF(ABS(Model!T141-Scratch!T141)&lt;1,1,0))</f>
        <v>1</v>
      </c>
      <c r="U211" s="99">
        <f>IF(Model!U141="",0,IF(ABS(Model!U141-Scratch!U141)&lt;1,1,0))</f>
        <v>1</v>
      </c>
      <c r="V211" s="99">
        <f>IF(Model!V141="",0,IF(ABS(Model!V141-Scratch!V141)&lt;1,1,0))</f>
        <v>1</v>
      </c>
      <c r="W211" s="129" t="s">
        <v>591</v>
      </c>
      <c r="X211" s="99">
        <f>IF(Model!X141="",0,IF(ABS(Model!X141-Scratch!X141)&lt;1,1,0))</f>
        <v>1</v>
      </c>
      <c r="Y211" s="99">
        <f>IF(Model!Y141="",0,IF(ABS(Model!Y141-Scratch!Y141)&lt;1,1,0))</f>
        <v>1</v>
      </c>
      <c r="Z211" s="99">
        <f>IF(Model!Z141="",0,IF(ABS(Model!Z141-Scratch!Z141)&lt;1,1,0))</f>
        <v>1</v>
      </c>
      <c r="AA211" s="99">
        <f>IF(Model!AA141="",0,IF(ABS(Model!AA141-Scratch!AA141)&lt;1,1,0))</f>
        <v>1</v>
      </c>
      <c r="AB211" s="99">
        <f>IF(Model!AB141="",0,IF(ABS(Model!AB141-Scratch!AB141)&lt;1,1,0))</f>
        <v>1</v>
      </c>
      <c r="AC211" s="129" t="s">
        <v>591</v>
      </c>
      <c r="AD211" s="129" t="s">
        <v>591</v>
      </c>
      <c r="AE211" s="99">
        <f>IF(Model!AE141="",0,IF(ABS(Model!AE141-Scratch!AE141)&lt;1,1,0))</f>
        <v>1</v>
      </c>
      <c r="AF211" s="99">
        <f>IF(Model!AF141="",0,IF(ABS(Model!AF141-Scratch!AF141)&lt;1,1,0))</f>
        <v>1</v>
      </c>
      <c r="AG211" s="99">
        <f>IF(Model!AG141="",0,IF(ABS(Model!AG141-Scratch!AG141)&lt;1,1,0))</f>
        <v>1</v>
      </c>
      <c r="AH211" s="99">
        <f>IF(Model!AH141="",0,IF(ABS(Model!AH141-Scratch!AH141)&lt;1,1,0))</f>
        <v>1</v>
      </c>
      <c r="AI211" s="99">
        <f>IF(Model!AI141="",0,IF(ABS(Model!AI141-Scratch!AI141)&lt;1,1,0))</f>
        <v>1</v>
      </c>
      <c r="AJ211" s="99">
        <f>IF(Model!AJ141="",0,IF(ABS(Model!AJ141-Scratch!AJ141)&lt;1,1,0))</f>
        <v>1</v>
      </c>
      <c r="AK211" s="99">
        <f>IF(Model!AK141="",0,IF(ABS(Model!AK141-Scratch!AK141)&lt;1,1,0))</f>
        <v>1</v>
      </c>
      <c r="AL211" s="99">
        <f>IF(Model!AL141="",0,IF(ABS(Model!AL141-Scratch!AL141)&lt;1,1,0))</f>
        <v>1</v>
      </c>
      <c r="AM211" s="99">
        <f>IF(Model!AM141="",0,IF(ABS(Model!AM141-Scratch!AM141)&lt;1,1,0))</f>
        <v>1</v>
      </c>
      <c r="AN211" s="99">
        <f>IF(Model!AN141="",0,IF(ABS(Model!AN141-Scratch!AN141)&lt;1,1,0))</f>
        <v>1</v>
      </c>
      <c r="AO211" s="99">
        <f>IF(Model!AO141="",0,IF(ABS(Model!AO141-Scratch!AO141)&lt;1,1,0))</f>
        <v>1</v>
      </c>
      <c r="AP211" s="99">
        <f>IF(Model!AP141="",0,IF(ABS(Model!AP141-Scratch!AP141)&lt;1,1,0))</f>
        <v>1</v>
      </c>
      <c r="AQ211" s="99">
        <f>IF(Model!AQ141="",0,IF(ABS(Model!AQ141-Scratch!AQ141)&lt;1,1,0))</f>
        <v>1</v>
      </c>
      <c r="AR211" s="99">
        <f>IF(Model!AR141="",0,IF(ABS(Model!AR141-Scratch!AR141)&lt;1,1,0))</f>
        <v>1</v>
      </c>
      <c r="AS211" s="99">
        <f>IF(Model!AS141="",0,IF(ABS(Model!AS141-Scratch!AS141)&lt;1,1,0))</f>
        <v>1</v>
      </c>
      <c r="AT211" s="99">
        <f>IF(Model!AT141="",0,IF(ABS(Model!AT141-Scratch!AT141)&lt;1,1,0))</f>
        <v>1</v>
      </c>
      <c r="AU211" s="99">
        <f>IF(Model!AU141="",0,IF(ABS(Model!AU141-Scratch!AU141)&lt;1,1,0))</f>
        <v>1</v>
      </c>
      <c r="AV211" s="99">
        <f>IF(Model!AV141="",0,IF(ABS(Model!AV141-Scratch!AV141)&lt;1,1,0))</f>
        <v>1</v>
      </c>
      <c r="AW211" s="99">
        <f>IF(Model!AW141="",0,IF(ABS(Model!AW141-Scratch!AW141)&lt;1,1,0))</f>
        <v>1</v>
      </c>
      <c r="AX211" s="99">
        <f>IF(Model!AX141="",0,IF(ABS(Model!AX141-Scratch!AX141)&lt;1,1,0))</f>
        <v>1</v>
      </c>
      <c r="AY211" s="99">
        <f>IF(Model!AY141="",0,IF(ABS(Model!AY141-Scratch!AY141)&lt;1,1,0))</f>
        <v>1</v>
      </c>
      <c r="AZ211" s="99">
        <f>IF(Model!AZ141="",0,IF(ABS(Model!AZ141-Scratch!AZ141)&lt;1,1,0))</f>
        <v>1</v>
      </c>
      <c r="BA211" s="99">
        <f>IF(Model!BA141="",0,IF(ABS(Model!BA141-Scratch!BA141)&lt;1,1,0))</f>
        <v>1</v>
      </c>
      <c r="BB211" s="99">
        <f>IF(Model!BB141="",0,IF(ABS(Model!BB141-Scratch!BB141)&lt;1,1,0))</f>
        <v>1</v>
      </c>
      <c r="BC211" s="99">
        <f>IF(Model!BC141="",0,IF(ABS(Model!BC141-Scratch!BC141)&lt;1,1,0))</f>
        <v>1</v>
      </c>
      <c r="BD211" s="99">
        <f>IF(Model!BD141="",0,IF(ABS(Model!BD141-Scratch!BD141)&lt;1,1,0))</f>
        <v>0</v>
      </c>
      <c r="BE211" s="99">
        <f>IF(Model!BE141="",0,IF(ABS(Model!BE141-Scratch!BE141)&lt;1,1,0))</f>
        <v>1</v>
      </c>
      <c r="BF211" s="129" t="s">
        <v>591</v>
      </c>
      <c r="BG211" s="129" t="s">
        <v>591</v>
      </c>
      <c r="BH211" s="99">
        <f>IF(Model!BH141="",0,IF(ABS(Model!BH141-Scratch!BH141)&lt;1,1,0))</f>
        <v>1</v>
      </c>
      <c r="BI211" s="99">
        <f>IF(Model!BI141="",0,IF(ABS(Model!BI141-Scratch!BI141)&lt;1,1,0))</f>
        <v>1</v>
      </c>
      <c r="BJ211" s="99">
        <f>IF(Model!BJ141="",0,IF(ABS(Model!BJ141-Scratch!BJ141)&lt;1,1,0))</f>
        <v>1</v>
      </c>
      <c r="BK211" s="99">
        <f>IF(Model!BK141="",0,IF(ABS(Model!BK141-Scratch!BK141)&lt;1,1,0))</f>
        <v>1</v>
      </c>
      <c r="BL211" s="99">
        <f>IF(Model!BL141="",0,IF(ABS(Model!BL141-Scratch!BL141)&lt;1,1,0))</f>
        <v>1</v>
      </c>
      <c r="BM211" s="99">
        <f>IF(Model!BM141="",0,IF(ABS(Model!BM141-Scratch!BM141)&lt;1,1,0))</f>
        <v>1</v>
      </c>
      <c r="BN211" s="99">
        <f>IF(Model!BN141="",0,IF(ABS(Model!BN141-Scratch!BN141)&lt;1,1,0))</f>
        <v>1</v>
      </c>
      <c r="BO211" s="99">
        <f>IF(Model!BO141="",0,IF(ABS(Model!BO141-Scratch!BO141)&lt;1,1,0))</f>
        <v>1</v>
      </c>
      <c r="BP211" s="99">
        <f>IF(Model!BP141="",0,IF(ABS(Model!BP141-Scratch!BP141)&lt;1,1,0))</f>
        <v>1</v>
      </c>
      <c r="BQ211" s="99">
        <f>IF(Model!BQ141="",0,IF(ABS(Model!BQ141-Scratch!BQ141)&lt;1,1,0))</f>
        <v>1</v>
      </c>
      <c r="BR211" s="99">
        <f>IF(Model!BR141="",0,IF(ABS(Model!BR141-Scratch!BR141)&lt;1,1,0))</f>
        <v>1</v>
      </c>
      <c r="BS211" s="99">
        <f>IF(Model!BS141="",0,IF(ABS(Model!BS141-Scratch!BS141)&lt;1,1,0))</f>
        <v>1</v>
      </c>
      <c r="BT211" s="99">
        <f>IF(Model!BT141="",0,IF(ABS(Model!BT141-Scratch!BT141)&lt;1,1,0))</f>
        <v>1</v>
      </c>
      <c r="BU211" s="99">
        <f>IF(Model!BU141="",0,IF(ABS(Model!BU141-Scratch!BU141)&lt;1,1,0))</f>
        <v>1</v>
      </c>
      <c r="BV211" s="99">
        <f>IF(Model!BV141="",0,IF(ABS(Model!BV141-Scratch!BV141)&lt;1,1,0))</f>
        <v>1</v>
      </c>
      <c r="BW211" s="99">
        <f>IF(Model!BW141="",0,IF(ABS(Model!BW141-Scratch!BW141)&lt;1,1,0))</f>
        <v>1</v>
      </c>
      <c r="BX211" s="99">
        <f>IF(Model!BX141="",0,IF(ABS(Model!BX141-Scratch!BX141)&lt;1,1,0))</f>
        <v>1</v>
      </c>
      <c r="BY211" s="99">
        <f>IF(Model!BY141="",0,IF(ABS(Model!BY141-Scratch!BY141)&lt;1,1,0))</f>
        <v>1</v>
      </c>
      <c r="BZ211" s="99">
        <f>IF(Model!BZ141="",0,IF(ABS(Model!BZ141-Scratch!BZ141)&lt;1,1,0))</f>
        <v>1</v>
      </c>
      <c r="CA211" s="99">
        <f>IF(Model!CA141="",0,IF(ABS(Model!CA141-Scratch!CA141)&lt;1,1,0))</f>
        <v>1</v>
      </c>
      <c r="CB211" s="99">
        <f>IF(Model!CB141="",0,IF(ABS(Model!CB141-Scratch!CB141)&lt;1,1,0))</f>
        <v>1</v>
      </c>
      <c r="CC211" s="99">
        <f>IF(Model!CC141="",0,IF(ABS(Model!CC141-Scratch!CC141)&lt;1,1,0))</f>
        <v>1</v>
      </c>
      <c r="CD211" s="99">
        <f>IF(Model!CD141="",0,IF(ABS(Model!CD141-Scratch!CD141)&lt;1,1,0))</f>
        <v>1</v>
      </c>
      <c r="CE211" s="99">
        <f>IF(Model!CE141="",0,IF(ABS(Model!CE141-Scratch!CE141)&lt;1,1,0))</f>
        <v>1</v>
      </c>
      <c r="CF211" s="99">
        <f>IF(Model!CF141="",0,IF(ABS(Model!CF141-Scratch!CF141)&lt;1,1,0))</f>
        <v>1</v>
      </c>
      <c r="CG211" s="129" t="s">
        <v>591</v>
      </c>
      <c r="CH211" s="129" t="s">
        <v>591</v>
      </c>
      <c r="CI211" s="99">
        <f>IF(Model!CI141="",0,IF(ABS(Model!CI141-Scratch!CI141)&lt;1,1,0))</f>
        <v>1</v>
      </c>
      <c r="CJ211" s="99">
        <f>IF(Model!CJ141="",0,IF(ABS(Model!CJ141-Scratch!CJ141)&lt;1,1,0))</f>
        <v>1</v>
      </c>
      <c r="CK211" s="99">
        <f>IF(Model!CK141="",0,IF(ABS(Model!CK141-Scratch!CK141)&lt;1,1,0))</f>
        <v>1</v>
      </c>
      <c r="CL211" s="99">
        <f>IF(Model!CL141="",0,IF(ABS(Model!CL141-Scratch!CL141)&lt;1,1,0))</f>
        <v>1</v>
      </c>
      <c r="CM211" s="99">
        <f>IF(Model!CM141="",0,IF(ABS(Model!CM141-Scratch!CM141)&lt;1,1,0))</f>
        <v>1</v>
      </c>
      <c r="CN211" s="99">
        <f>IF(Model!CN141="",0,IF(ABS(Model!CN141-Scratch!CN141)&lt;1,1,0))</f>
        <v>1</v>
      </c>
      <c r="CO211" s="99">
        <f>IF(Model!CO141="",0,IF(ABS(Model!CO141-Scratch!CO141)&lt;1,1,0))</f>
        <v>1</v>
      </c>
      <c r="CP211" s="99">
        <f>IF(Model!CP141="",0,IF(ABS(Model!CP141-Scratch!CP141)&lt;1,1,0))</f>
        <v>1</v>
      </c>
      <c r="CQ211" s="99">
        <f>IF(Model!CQ141="",0,IF(ABS(Model!CQ141-Scratch!CQ141)&lt;1,1,0))</f>
        <v>1</v>
      </c>
      <c r="CR211" s="99">
        <f>IF(Model!CR141="",0,IF(ABS(Model!CR141-Scratch!CR141)&lt;1,1,0))</f>
        <v>1</v>
      </c>
      <c r="CS211" s="99">
        <f>IF(Model!CS141="",0,IF(ABS(Model!CS141-Scratch!CS141)&lt;1,1,0))</f>
        <v>1</v>
      </c>
      <c r="CT211" s="99">
        <f>IF(Model!CT141="",0,IF(ABS(Model!CT141-Scratch!CT141)&lt;1,1,0))</f>
        <v>1</v>
      </c>
      <c r="CU211" s="99">
        <f>IF(Model!CU141="",0,IF(ABS(Model!CU141-Scratch!CU141)&lt;1,1,0))</f>
        <v>1</v>
      </c>
      <c r="CV211" s="99">
        <f>IF(Model!CV141="",0,IF(ABS(Model!CV141-Scratch!CV141)&lt;1,1,0))</f>
        <v>1</v>
      </c>
      <c r="CW211" s="99">
        <f>IF(Model!CW141="",0,IF(ABS(Model!CW141-Scratch!CW141)&lt;1,1,0))</f>
        <v>1</v>
      </c>
      <c r="CX211" s="99">
        <f>IF(Model!CX141="",0,IF(ABS(Model!CX141-Scratch!CX141)&lt;1,1,0))</f>
        <v>1</v>
      </c>
      <c r="CY211" s="99">
        <f>IF(Model!CY141="",0,IF(ABS(Model!CY141-Scratch!CY141)&lt;1,1,0))</f>
        <v>1</v>
      </c>
      <c r="CZ211" s="99">
        <f>IF(Model!CZ141="",0,IF(ABS(Model!CZ141-Scratch!CZ141)&lt;1,1,0))</f>
        <v>1</v>
      </c>
      <c r="DA211" s="99">
        <f>IF(Model!DA141="",0,IF(ABS(Model!DA141-Scratch!DA141)&lt;1,1,0))</f>
        <v>1</v>
      </c>
      <c r="DB211" s="99">
        <f>IF(Model!DB141="",0,IF(ABS(Model!DB141-Scratch!DB141)&lt;1,1,0))</f>
        <v>1</v>
      </c>
      <c r="DC211" s="99">
        <f>IF(Model!DC141="",0,IF(ABS(Model!DC141-Scratch!DC141)&lt;1,1,0))</f>
        <v>1</v>
      </c>
      <c r="DD211" s="99">
        <f>IF(Model!DD141="",0,IF(ABS(Model!DD141-Scratch!DD141)&lt;1,1,0))</f>
        <v>1</v>
      </c>
      <c r="DE211" s="99">
        <f>IF(Model!DE141="",0,IF(ABS(Model!DE141-Scratch!DE141)&lt;1,1,0))</f>
        <v>1</v>
      </c>
      <c r="DF211" s="99">
        <f>IF(Model!DF141="",0,IF(ABS(Model!DF141-Scratch!DF141)&lt;1,1,0))</f>
        <v>1</v>
      </c>
      <c r="DG211" s="99">
        <f>IF(Model!DG141="",0,IF(ABS(Model!DG141-Scratch!DG141)&lt;1,1,0))</f>
        <v>1</v>
      </c>
      <c r="DH211" s="129" t="s">
        <v>591</v>
      </c>
      <c r="DI211" s="129" t="s">
        <v>591</v>
      </c>
      <c r="DJ211" s="99">
        <f>IF(Model!DJ141="",0,IF(ABS(Model!DJ141-Scratch!DJ141)&lt;1,1,0))</f>
        <v>1</v>
      </c>
      <c r="DK211" s="99">
        <f>IF(Model!DK141="",0,IF(ABS(Model!DK141-Scratch!DK141)&lt;1,1,0))</f>
        <v>1</v>
      </c>
      <c r="DL211" s="99">
        <f>IF(Model!DL141="",0,IF(ABS(Model!DL141-Scratch!DL141)&lt;1,1,0))</f>
        <v>1</v>
      </c>
      <c r="DM211" s="99">
        <f>IF(Model!DM141="",0,IF(ABS(Model!DM141-Scratch!DM141)&lt;1,1,0))</f>
        <v>1</v>
      </c>
      <c r="DN211" s="99">
        <f>IF(Model!DN141="",0,IF(ABS(Model!DN141-Scratch!DN141)&lt;1,1,0))</f>
        <v>1</v>
      </c>
      <c r="DO211" s="99">
        <f>IF(Model!DO141="",0,IF(ABS(Model!DO141-Scratch!DO141)&lt;1,1,0))</f>
        <v>1</v>
      </c>
      <c r="DP211" s="99">
        <f>IF(Model!DP141="",0,IF(ABS(Model!DP141-Scratch!DP141)&lt;1,1,0))</f>
        <v>1</v>
      </c>
      <c r="DQ211" s="99">
        <f>IF(Model!DQ141="",0,IF(ABS(Model!DQ141-Scratch!DQ141)&lt;1,1,0))</f>
        <v>1</v>
      </c>
      <c r="DR211" s="99">
        <f>IF(Model!DR141="",0,IF(ABS(Model!DR141-Scratch!DR141)&lt;1,1,0))</f>
        <v>1</v>
      </c>
      <c r="DS211" s="99">
        <f>IF(Model!DS141="",0,IF(ABS(Model!DS141-Scratch!DS141)&lt;1,1,0))</f>
        <v>1</v>
      </c>
      <c r="DT211" s="99">
        <f>IF(Model!DT141="",0,IF(ABS(Model!DT141-Scratch!DT141)&lt;1,1,0))</f>
        <v>1</v>
      </c>
      <c r="DU211" s="99">
        <f>IF(Model!DU141="",0,IF(ABS(Model!DU141-Scratch!DU141)&lt;1,1,0))</f>
        <v>1</v>
      </c>
      <c r="DV211" s="99">
        <f>IF(Model!DV141="",0,IF(ABS(Model!DV141-Scratch!DV141)&lt;1,1,0))</f>
        <v>1</v>
      </c>
      <c r="DW211" s="99">
        <f>IF(Model!DW141="",0,IF(ABS(Model!DW141-Scratch!DW141)&lt;1,1,0))</f>
        <v>1</v>
      </c>
      <c r="DX211" s="99">
        <f>IF(Model!DX141="",0,IF(ABS(Model!DX141-Scratch!DX141)&lt;1,1,0))</f>
        <v>1</v>
      </c>
      <c r="DY211" s="99">
        <f>IF(Model!DY141="",0,IF(ABS(Model!DY141-Scratch!DY141)&lt;1,1,0))</f>
        <v>1</v>
      </c>
      <c r="DZ211" s="99">
        <f>IF(Model!DZ141="",0,IF(ABS(Model!DZ141-Scratch!DZ141)&lt;1,1,0))</f>
        <v>1</v>
      </c>
      <c r="EA211" s="99">
        <f>IF(Model!EA141="",0,IF(ABS(Model!EA141-Scratch!EA141)&lt;1,1,0))</f>
        <v>1</v>
      </c>
      <c r="EB211" s="99">
        <f>IF(Model!EB141="",0,IF(ABS(Model!EB141-Scratch!EB141)&lt;1,1,0))</f>
        <v>1</v>
      </c>
      <c r="EC211" s="99">
        <f>IF(Model!EC141="",0,IF(ABS(Model!EC141-Scratch!EC141)&lt;1,1,0))</f>
        <v>1</v>
      </c>
      <c r="ED211" s="99">
        <f>IF(Model!ED141="",0,IF(ABS(Model!ED141-Scratch!ED141)&lt;1,1,0))</f>
        <v>1</v>
      </c>
      <c r="EE211" s="99">
        <f>IF(Model!EE141="",0,IF(ABS(Model!EE141-Scratch!EE141)&lt;1,1,0))</f>
        <v>1</v>
      </c>
      <c r="EF211" s="99">
        <f>IF(Model!EF141="",0,IF(ABS(Model!EF141-Scratch!EF141)&lt;1,1,0))</f>
        <v>1</v>
      </c>
      <c r="EG211" s="99">
        <f>IF(Model!EG141="",0,IF(ABS(Model!EG141-Scratch!EG141)&lt;1,1,0))</f>
        <v>1</v>
      </c>
      <c r="EH211" s="99">
        <f>IF(Model!EH141="",0,IF(ABS(Model!EH141-Scratch!EH141)&lt;1,1,0))</f>
        <v>1</v>
      </c>
      <c r="EI211" s="129" t="s">
        <v>591</v>
      </c>
      <c r="EJ211" s="129" t="s">
        <v>591</v>
      </c>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row>
    <row r="212" spans="2:165">
      <c r="B212" s="99">
        <f>IF(Model!B142="",0,IF(ABS(Model!B142-Scratch!B142)&lt;1,1,0))</f>
        <v>1</v>
      </c>
      <c r="C212" s="99">
        <f ca="1">IF(Model!C142="",0,IF(ABS(Model!C142-Scratch!C142)&lt;1,1,0))</f>
        <v>1</v>
      </c>
      <c r="D212" s="129" t="s">
        <v>591</v>
      </c>
      <c r="E212" s="99">
        <f>IF(Model!E142="",0,IF(ABS(Model!E142-Scratch!E142)&lt;1,1,0))</f>
        <v>1</v>
      </c>
      <c r="F212" s="99">
        <f>IF(Model!F142="",0,IF(ABS(Model!F142-Scratch!F142)&lt;1,1,0))</f>
        <v>1</v>
      </c>
      <c r="G212" s="99">
        <f>IF(Model!G142="",0,IF(ABS(Model!G142-Scratch!G142)&lt;1,1,0))</f>
        <v>1</v>
      </c>
      <c r="H212" s="99">
        <f>IF(Model!H142="",0,IF(ABS(Model!H142-Scratch!H142)&lt;1,1,0))</f>
        <v>1</v>
      </c>
      <c r="I212" s="99">
        <f>IF(Model!I142=Scratch!I142,1,0)</f>
        <v>1</v>
      </c>
      <c r="J212" s="129" t="s">
        <v>591</v>
      </c>
      <c r="K212" s="99">
        <f>IF(Model!K142="",0,IF(ABS(Model!K142-Scratch!K142)&lt;1,1,0))</f>
        <v>1</v>
      </c>
      <c r="L212" s="99">
        <f>IF(Model!L142=Scratch!L142,1,0)</f>
        <v>1</v>
      </c>
      <c r="M212" s="99">
        <f>IFERROR(IF(Model!M142=Scratch!M142,1,0),0)</f>
        <v>1</v>
      </c>
      <c r="N212" s="99">
        <f>IFERROR(IF(Model!N142=Scratch!N142,1,0),0)</f>
        <v>1</v>
      </c>
      <c r="O212" s="99">
        <f>IFERROR(IF(Model!O142=Scratch!O142,1,0),0)</f>
        <v>1</v>
      </c>
      <c r="P212" s="99">
        <f>IFERROR(IF(Model!P142=Scratch!P142,1,0),0)</f>
        <v>1</v>
      </c>
      <c r="Q212" s="129" t="s">
        <v>591</v>
      </c>
      <c r="R212" s="99">
        <f>IF(Model!R142="",0,IF(ABS(Model!R142-Scratch!R142)&lt;1,1,0))</f>
        <v>1</v>
      </c>
      <c r="S212" s="99">
        <f>IF(Model!S142="",0,IF(ABS(Model!S142-Scratch!S142)&lt;1,1,0))</f>
        <v>1</v>
      </c>
      <c r="T212" s="99">
        <f>IF(Model!T142="",0,IF(ABS(Model!T142-Scratch!T142)&lt;1,1,0))</f>
        <v>1</v>
      </c>
      <c r="U212" s="99">
        <f>IF(Model!U142="",0,IF(ABS(Model!U142-Scratch!U142)&lt;1,1,0))</f>
        <v>1</v>
      </c>
      <c r="V212" s="99">
        <f>IF(Model!V142="",0,IF(ABS(Model!V142-Scratch!V142)&lt;1,1,0))</f>
        <v>1</v>
      </c>
      <c r="W212" s="129" t="s">
        <v>591</v>
      </c>
      <c r="X212" s="99">
        <f>IF(Model!X142="",0,IF(ABS(Model!X142-Scratch!X142)&lt;1,1,0))</f>
        <v>1</v>
      </c>
      <c r="Y212" s="99">
        <f>IF(Model!Y142="",0,IF(ABS(Model!Y142-Scratch!Y142)&lt;1,1,0))</f>
        <v>1</v>
      </c>
      <c r="Z212" s="99">
        <f>IF(Model!Z142="",0,IF(ABS(Model!Z142-Scratch!Z142)&lt;1,1,0))</f>
        <v>1</v>
      </c>
      <c r="AA212" s="99">
        <f>IF(Model!AA142="",0,IF(ABS(Model!AA142-Scratch!AA142)&lt;1,1,0))</f>
        <v>1</v>
      </c>
      <c r="AB212" s="99">
        <f>IF(Model!AB142="",0,IF(ABS(Model!AB142-Scratch!AB142)&lt;1,1,0))</f>
        <v>1</v>
      </c>
      <c r="AC212" s="129" t="s">
        <v>591</v>
      </c>
      <c r="AD212" s="129" t="s">
        <v>591</v>
      </c>
      <c r="AE212" s="99">
        <f>IF(Model!AE142="",0,IF(ABS(Model!AE142-Scratch!AE142)&lt;1,1,0))</f>
        <v>1</v>
      </c>
      <c r="AF212" s="99">
        <f>IF(Model!AF142="",0,IF(ABS(Model!AF142-Scratch!AF142)&lt;1,1,0))</f>
        <v>1</v>
      </c>
      <c r="AG212" s="99">
        <f>IF(Model!AG142="",0,IF(ABS(Model!AG142-Scratch!AG142)&lt;1,1,0))</f>
        <v>1</v>
      </c>
      <c r="AH212" s="99">
        <f>IF(Model!AH142="",0,IF(ABS(Model!AH142-Scratch!AH142)&lt;1,1,0))</f>
        <v>1</v>
      </c>
      <c r="AI212" s="99">
        <f>IF(Model!AI142="",0,IF(ABS(Model!AI142-Scratch!AI142)&lt;1,1,0))</f>
        <v>1</v>
      </c>
      <c r="AJ212" s="99">
        <f>IF(Model!AJ142="",0,IF(ABS(Model!AJ142-Scratch!AJ142)&lt;1,1,0))</f>
        <v>1</v>
      </c>
      <c r="AK212" s="99">
        <f>IF(Model!AK142="",0,IF(ABS(Model!AK142-Scratch!AK142)&lt;1,1,0))</f>
        <v>1</v>
      </c>
      <c r="AL212" s="99">
        <f>IF(Model!AL142="",0,IF(ABS(Model!AL142-Scratch!AL142)&lt;1,1,0))</f>
        <v>1</v>
      </c>
      <c r="AM212" s="99">
        <f>IF(Model!AM142="",0,IF(ABS(Model!AM142-Scratch!AM142)&lt;1,1,0))</f>
        <v>1</v>
      </c>
      <c r="AN212" s="99">
        <f>IF(Model!AN142="",0,IF(ABS(Model!AN142-Scratch!AN142)&lt;1,1,0))</f>
        <v>1</v>
      </c>
      <c r="AO212" s="99">
        <f>IF(Model!AO142="",0,IF(ABS(Model!AO142-Scratch!AO142)&lt;1,1,0))</f>
        <v>1</v>
      </c>
      <c r="AP212" s="99">
        <f>IF(Model!AP142="",0,IF(ABS(Model!AP142-Scratch!AP142)&lt;1,1,0))</f>
        <v>1</v>
      </c>
      <c r="AQ212" s="99">
        <f>IF(Model!AQ142="",0,IF(ABS(Model!AQ142-Scratch!AQ142)&lt;1,1,0))</f>
        <v>1</v>
      </c>
      <c r="AR212" s="99">
        <f>IF(Model!AR142="",0,IF(ABS(Model!AR142-Scratch!AR142)&lt;1,1,0))</f>
        <v>1</v>
      </c>
      <c r="AS212" s="99">
        <f>IF(Model!AS142="",0,IF(ABS(Model!AS142-Scratch!AS142)&lt;1,1,0))</f>
        <v>1</v>
      </c>
      <c r="AT212" s="99">
        <f>IF(Model!AT142="",0,IF(ABS(Model!AT142-Scratch!AT142)&lt;1,1,0))</f>
        <v>1</v>
      </c>
      <c r="AU212" s="99">
        <f>IF(Model!AU142="",0,IF(ABS(Model!AU142-Scratch!AU142)&lt;1,1,0))</f>
        <v>1</v>
      </c>
      <c r="AV212" s="99">
        <f>IF(Model!AV142="",0,IF(ABS(Model!AV142-Scratch!AV142)&lt;1,1,0))</f>
        <v>1</v>
      </c>
      <c r="AW212" s="99">
        <f>IF(Model!AW142="",0,IF(ABS(Model!AW142-Scratch!AW142)&lt;1,1,0))</f>
        <v>1</v>
      </c>
      <c r="AX212" s="99">
        <f>IF(Model!AX142="",0,IF(ABS(Model!AX142-Scratch!AX142)&lt;1,1,0))</f>
        <v>1</v>
      </c>
      <c r="AY212" s="99">
        <f>IF(Model!AY142="",0,IF(ABS(Model!AY142-Scratch!AY142)&lt;1,1,0))</f>
        <v>1</v>
      </c>
      <c r="AZ212" s="99">
        <f>IF(Model!AZ142="",0,IF(ABS(Model!AZ142-Scratch!AZ142)&lt;1,1,0))</f>
        <v>1</v>
      </c>
      <c r="BA212" s="99">
        <f>IF(Model!BA142="",0,IF(ABS(Model!BA142-Scratch!BA142)&lt;1,1,0))</f>
        <v>1</v>
      </c>
      <c r="BB212" s="99">
        <f>IF(Model!BB142="",0,IF(ABS(Model!BB142-Scratch!BB142)&lt;1,1,0))</f>
        <v>1</v>
      </c>
      <c r="BC212" s="99">
        <f>IF(Model!BC142="",0,IF(ABS(Model!BC142-Scratch!BC142)&lt;1,1,0))</f>
        <v>1</v>
      </c>
      <c r="BD212" s="99">
        <f>IF(Model!BD142="",0,IF(ABS(Model!BD142-Scratch!BD142)&lt;1,1,0))</f>
        <v>0</v>
      </c>
      <c r="BE212" s="99">
        <f>IF(Model!BE142="",0,IF(ABS(Model!BE142-Scratch!BE142)&lt;1,1,0))</f>
        <v>1</v>
      </c>
      <c r="BF212" s="129" t="s">
        <v>591</v>
      </c>
      <c r="BG212" s="129" t="s">
        <v>591</v>
      </c>
      <c r="BH212" s="99">
        <f>IF(Model!BH142="",0,IF(ABS(Model!BH142-Scratch!BH142)&lt;1,1,0))</f>
        <v>1</v>
      </c>
      <c r="BI212" s="99">
        <f>IF(Model!BI142="",0,IF(ABS(Model!BI142-Scratch!BI142)&lt;1,1,0))</f>
        <v>1</v>
      </c>
      <c r="BJ212" s="99">
        <f>IF(Model!BJ142="",0,IF(ABS(Model!BJ142-Scratch!BJ142)&lt;1,1,0))</f>
        <v>1</v>
      </c>
      <c r="BK212" s="99">
        <f>IF(Model!BK142="",0,IF(ABS(Model!BK142-Scratch!BK142)&lt;1,1,0))</f>
        <v>1</v>
      </c>
      <c r="BL212" s="99">
        <f>IF(Model!BL142="",0,IF(ABS(Model!BL142-Scratch!BL142)&lt;1,1,0))</f>
        <v>1</v>
      </c>
      <c r="BM212" s="99">
        <f>IF(Model!BM142="",0,IF(ABS(Model!BM142-Scratch!BM142)&lt;1,1,0))</f>
        <v>1</v>
      </c>
      <c r="BN212" s="99">
        <f>IF(Model!BN142="",0,IF(ABS(Model!BN142-Scratch!BN142)&lt;1,1,0))</f>
        <v>1</v>
      </c>
      <c r="BO212" s="99">
        <f>IF(Model!BO142="",0,IF(ABS(Model!BO142-Scratch!BO142)&lt;1,1,0))</f>
        <v>1</v>
      </c>
      <c r="BP212" s="99">
        <f>IF(Model!BP142="",0,IF(ABS(Model!BP142-Scratch!BP142)&lt;1,1,0))</f>
        <v>1</v>
      </c>
      <c r="BQ212" s="99">
        <f>IF(Model!BQ142="",0,IF(ABS(Model!BQ142-Scratch!BQ142)&lt;1,1,0))</f>
        <v>1</v>
      </c>
      <c r="BR212" s="99">
        <f>IF(Model!BR142="",0,IF(ABS(Model!BR142-Scratch!BR142)&lt;1,1,0))</f>
        <v>1</v>
      </c>
      <c r="BS212" s="99">
        <f>IF(Model!BS142="",0,IF(ABS(Model!BS142-Scratch!BS142)&lt;1,1,0))</f>
        <v>1</v>
      </c>
      <c r="BT212" s="99">
        <f>IF(Model!BT142="",0,IF(ABS(Model!BT142-Scratch!BT142)&lt;1,1,0))</f>
        <v>1</v>
      </c>
      <c r="BU212" s="99">
        <f>IF(Model!BU142="",0,IF(ABS(Model!BU142-Scratch!BU142)&lt;1,1,0))</f>
        <v>1</v>
      </c>
      <c r="BV212" s="99">
        <f>IF(Model!BV142="",0,IF(ABS(Model!BV142-Scratch!BV142)&lt;1,1,0))</f>
        <v>1</v>
      </c>
      <c r="BW212" s="99">
        <f>IF(Model!BW142="",0,IF(ABS(Model!BW142-Scratch!BW142)&lt;1,1,0))</f>
        <v>1</v>
      </c>
      <c r="BX212" s="99">
        <f>IF(Model!BX142="",0,IF(ABS(Model!BX142-Scratch!BX142)&lt;1,1,0))</f>
        <v>1</v>
      </c>
      <c r="BY212" s="99">
        <f>IF(Model!BY142="",0,IF(ABS(Model!BY142-Scratch!BY142)&lt;1,1,0))</f>
        <v>1</v>
      </c>
      <c r="BZ212" s="99">
        <f>IF(Model!BZ142="",0,IF(ABS(Model!BZ142-Scratch!BZ142)&lt;1,1,0))</f>
        <v>1</v>
      </c>
      <c r="CA212" s="99">
        <f>IF(Model!CA142="",0,IF(ABS(Model!CA142-Scratch!CA142)&lt;1,1,0))</f>
        <v>1</v>
      </c>
      <c r="CB212" s="99">
        <f>IF(Model!CB142="",0,IF(ABS(Model!CB142-Scratch!CB142)&lt;1,1,0))</f>
        <v>1</v>
      </c>
      <c r="CC212" s="99">
        <f>IF(Model!CC142="",0,IF(ABS(Model!CC142-Scratch!CC142)&lt;1,1,0))</f>
        <v>1</v>
      </c>
      <c r="CD212" s="99">
        <f>IF(Model!CD142="",0,IF(ABS(Model!CD142-Scratch!CD142)&lt;1,1,0))</f>
        <v>1</v>
      </c>
      <c r="CE212" s="99">
        <f>IF(Model!CE142="",0,IF(ABS(Model!CE142-Scratch!CE142)&lt;1,1,0))</f>
        <v>1</v>
      </c>
      <c r="CF212" s="99">
        <f>IF(Model!CF142="",0,IF(ABS(Model!CF142-Scratch!CF142)&lt;1,1,0))</f>
        <v>1</v>
      </c>
      <c r="CG212" s="129" t="s">
        <v>591</v>
      </c>
      <c r="CH212" s="129" t="s">
        <v>591</v>
      </c>
      <c r="CI212" s="99">
        <f>IF(Model!CI142="",0,IF(ABS(Model!CI142-Scratch!CI142)&lt;1,1,0))</f>
        <v>1</v>
      </c>
      <c r="CJ212" s="99">
        <f>IF(Model!CJ142="",0,IF(ABS(Model!CJ142-Scratch!CJ142)&lt;1,1,0))</f>
        <v>1</v>
      </c>
      <c r="CK212" s="99">
        <f>IF(Model!CK142="",0,IF(ABS(Model!CK142-Scratch!CK142)&lt;1,1,0))</f>
        <v>1</v>
      </c>
      <c r="CL212" s="99">
        <f>IF(Model!CL142="",0,IF(ABS(Model!CL142-Scratch!CL142)&lt;1,1,0))</f>
        <v>1</v>
      </c>
      <c r="CM212" s="99">
        <f>IF(Model!CM142="",0,IF(ABS(Model!CM142-Scratch!CM142)&lt;1,1,0))</f>
        <v>1</v>
      </c>
      <c r="CN212" s="99">
        <f>IF(Model!CN142="",0,IF(ABS(Model!CN142-Scratch!CN142)&lt;1,1,0))</f>
        <v>1</v>
      </c>
      <c r="CO212" s="99">
        <f>IF(Model!CO142="",0,IF(ABS(Model!CO142-Scratch!CO142)&lt;1,1,0))</f>
        <v>1</v>
      </c>
      <c r="CP212" s="99">
        <f>IF(Model!CP142="",0,IF(ABS(Model!CP142-Scratch!CP142)&lt;1,1,0))</f>
        <v>1</v>
      </c>
      <c r="CQ212" s="99">
        <f>IF(Model!CQ142="",0,IF(ABS(Model!CQ142-Scratch!CQ142)&lt;1,1,0))</f>
        <v>1</v>
      </c>
      <c r="CR212" s="99">
        <f>IF(Model!CR142="",0,IF(ABS(Model!CR142-Scratch!CR142)&lt;1,1,0))</f>
        <v>1</v>
      </c>
      <c r="CS212" s="99">
        <f>IF(Model!CS142="",0,IF(ABS(Model!CS142-Scratch!CS142)&lt;1,1,0))</f>
        <v>1</v>
      </c>
      <c r="CT212" s="99">
        <f>IF(Model!CT142="",0,IF(ABS(Model!CT142-Scratch!CT142)&lt;1,1,0))</f>
        <v>1</v>
      </c>
      <c r="CU212" s="99">
        <f>IF(Model!CU142="",0,IF(ABS(Model!CU142-Scratch!CU142)&lt;1,1,0))</f>
        <v>1</v>
      </c>
      <c r="CV212" s="99">
        <f>IF(Model!CV142="",0,IF(ABS(Model!CV142-Scratch!CV142)&lt;1,1,0))</f>
        <v>1</v>
      </c>
      <c r="CW212" s="99">
        <f>IF(Model!CW142="",0,IF(ABS(Model!CW142-Scratch!CW142)&lt;1,1,0))</f>
        <v>1</v>
      </c>
      <c r="CX212" s="99">
        <f>IF(Model!CX142="",0,IF(ABS(Model!CX142-Scratch!CX142)&lt;1,1,0))</f>
        <v>1</v>
      </c>
      <c r="CY212" s="99">
        <f>IF(Model!CY142="",0,IF(ABS(Model!CY142-Scratch!CY142)&lt;1,1,0))</f>
        <v>1</v>
      </c>
      <c r="CZ212" s="99">
        <f>IF(Model!CZ142="",0,IF(ABS(Model!CZ142-Scratch!CZ142)&lt;1,1,0))</f>
        <v>1</v>
      </c>
      <c r="DA212" s="99">
        <f>IF(Model!DA142="",0,IF(ABS(Model!DA142-Scratch!DA142)&lt;1,1,0))</f>
        <v>1</v>
      </c>
      <c r="DB212" s="99">
        <f>IF(Model!DB142="",0,IF(ABS(Model!DB142-Scratch!DB142)&lt;1,1,0))</f>
        <v>1</v>
      </c>
      <c r="DC212" s="99">
        <f>IF(Model!DC142="",0,IF(ABS(Model!DC142-Scratch!DC142)&lt;1,1,0))</f>
        <v>1</v>
      </c>
      <c r="DD212" s="99">
        <f>IF(Model!DD142="",0,IF(ABS(Model!DD142-Scratch!DD142)&lt;1,1,0))</f>
        <v>1</v>
      </c>
      <c r="DE212" s="99">
        <f>IF(Model!DE142="",0,IF(ABS(Model!DE142-Scratch!DE142)&lt;1,1,0))</f>
        <v>1</v>
      </c>
      <c r="DF212" s="99">
        <f>IF(Model!DF142="",0,IF(ABS(Model!DF142-Scratch!DF142)&lt;1,1,0))</f>
        <v>1</v>
      </c>
      <c r="DG212" s="99">
        <f>IF(Model!DG142="",0,IF(ABS(Model!DG142-Scratch!DG142)&lt;1,1,0))</f>
        <v>1</v>
      </c>
      <c r="DH212" s="129" t="s">
        <v>591</v>
      </c>
      <c r="DI212" s="129" t="s">
        <v>591</v>
      </c>
      <c r="DJ212" s="99">
        <f>IF(Model!DJ142="",0,IF(ABS(Model!DJ142-Scratch!DJ142)&lt;1,1,0))</f>
        <v>1</v>
      </c>
      <c r="DK212" s="99">
        <f>IF(Model!DK142="",0,IF(ABS(Model!DK142-Scratch!DK142)&lt;1,1,0))</f>
        <v>1</v>
      </c>
      <c r="DL212" s="99">
        <f>IF(Model!DL142="",0,IF(ABS(Model!DL142-Scratch!DL142)&lt;1,1,0))</f>
        <v>1</v>
      </c>
      <c r="DM212" s="99">
        <f>IF(Model!DM142="",0,IF(ABS(Model!DM142-Scratch!DM142)&lt;1,1,0))</f>
        <v>1</v>
      </c>
      <c r="DN212" s="99">
        <f>IF(Model!DN142="",0,IF(ABS(Model!DN142-Scratch!DN142)&lt;1,1,0))</f>
        <v>1</v>
      </c>
      <c r="DO212" s="99">
        <f>IF(Model!DO142="",0,IF(ABS(Model!DO142-Scratch!DO142)&lt;1,1,0))</f>
        <v>1</v>
      </c>
      <c r="DP212" s="99">
        <f>IF(Model!DP142="",0,IF(ABS(Model!DP142-Scratch!DP142)&lt;1,1,0))</f>
        <v>1</v>
      </c>
      <c r="DQ212" s="99">
        <f>IF(Model!DQ142="",0,IF(ABS(Model!DQ142-Scratch!DQ142)&lt;1,1,0))</f>
        <v>1</v>
      </c>
      <c r="DR212" s="99">
        <f>IF(Model!DR142="",0,IF(ABS(Model!DR142-Scratch!DR142)&lt;1,1,0))</f>
        <v>1</v>
      </c>
      <c r="DS212" s="99">
        <f>IF(Model!DS142="",0,IF(ABS(Model!DS142-Scratch!DS142)&lt;1,1,0))</f>
        <v>1</v>
      </c>
      <c r="DT212" s="99">
        <f>IF(Model!DT142="",0,IF(ABS(Model!DT142-Scratch!DT142)&lt;1,1,0))</f>
        <v>1</v>
      </c>
      <c r="DU212" s="99">
        <f>IF(Model!DU142="",0,IF(ABS(Model!DU142-Scratch!DU142)&lt;1,1,0))</f>
        <v>1</v>
      </c>
      <c r="DV212" s="99">
        <f>IF(Model!DV142="",0,IF(ABS(Model!DV142-Scratch!DV142)&lt;1,1,0))</f>
        <v>1</v>
      </c>
      <c r="DW212" s="99">
        <f>IF(Model!DW142="",0,IF(ABS(Model!DW142-Scratch!DW142)&lt;1,1,0))</f>
        <v>1</v>
      </c>
      <c r="DX212" s="99">
        <f>IF(Model!DX142="",0,IF(ABS(Model!DX142-Scratch!DX142)&lt;1,1,0))</f>
        <v>1</v>
      </c>
      <c r="DY212" s="99">
        <f>IF(Model!DY142="",0,IF(ABS(Model!DY142-Scratch!DY142)&lt;1,1,0))</f>
        <v>1</v>
      </c>
      <c r="DZ212" s="99">
        <f>IF(Model!DZ142="",0,IF(ABS(Model!DZ142-Scratch!DZ142)&lt;1,1,0))</f>
        <v>1</v>
      </c>
      <c r="EA212" s="99">
        <f>IF(Model!EA142="",0,IF(ABS(Model!EA142-Scratch!EA142)&lt;1,1,0))</f>
        <v>1</v>
      </c>
      <c r="EB212" s="99">
        <f>IF(Model!EB142="",0,IF(ABS(Model!EB142-Scratch!EB142)&lt;1,1,0))</f>
        <v>1</v>
      </c>
      <c r="EC212" s="99">
        <f>IF(Model!EC142="",0,IF(ABS(Model!EC142-Scratch!EC142)&lt;1,1,0))</f>
        <v>1</v>
      </c>
      <c r="ED212" s="99">
        <f>IF(Model!ED142="",0,IF(ABS(Model!ED142-Scratch!ED142)&lt;1,1,0))</f>
        <v>1</v>
      </c>
      <c r="EE212" s="99">
        <f>IF(Model!EE142="",0,IF(ABS(Model!EE142-Scratch!EE142)&lt;1,1,0))</f>
        <v>1</v>
      </c>
      <c r="EF212" s="99">
        <f>IF(Model!EF142="",0,IF(ABS(Model!EF142-Scratch!EF142)&lt;1,1,0))</f>
        <v>1</v>
      </c>
      <c r="EG212" s="99">
        <f>IF(Model!EG142="",0,IF(ABS(Model!EG142-Scratch!EG142)&lt;1,1,0))</f>
        <v>1</v>
      </c>
      <c r="EH212" s="99">
        <f>IF(Model!EH142="",0,IF(ABS(Model!EH142-Scratch!EH142)&lt;1,1,0))</f>
        <v>1</v>
      </c>
      <c r="EI212" s="129" t="s">
        <v>591</v>
      </c>
      <c r="EJ212" s="129" t="s">
        <v>591</v>
      </c>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row>
    <row r="213" spans="2:165">
      <c r="B213" s="99">
        <f>IF(Model!B143="",0,IF(ABS(Model!B143-Scratch!B143)&lt;1,1,0))</f>
        <v>1</v>
      </c>
      <c r="C213" s="99">
        <f ca="1">IF(Model!C143="",0,IF(ABS(Model!C143-Scratch!C143)&lt;1,1,0))</f>
        <v>1</v>
      </c>
      <c r="D213" s="129" t="s">
        <v>591</v>
      </c>
      <c r="E213" s="99">
        <f>IF(Model!E143="",0,IF(ABS(Model!E143-Scratch!E143)&lt;1,1,0))</f>
        <v>1</v>
      </c>
      <c r="F213" s="99">
        <f>IF(Model!F143="",0,IF(ABS(Model!F143-Scratch!F143)&lt;1,1,0))</f>
        <v>1</v>
      </c>
      <c r="G213" s="99">
        <f>IF(Model!G143="",0,IF(ABS(Model!G143-Scratch!G143)&lt;1,1,0))</f>
        <v>1</v>
      </c>
      <c r="H213" s="99">
        <f>IF(Model!H143="",0,IF(ABS(Model!H143-Scratch!H143)&lt;1,1,0))</f>
        <v>1</v>
      </c>
      <c r="I213" s="99">
        <f>IF(Model!I143=Scratch!I143,1,0)</f>
        <v>1</v>
      </c>
      <c r="J213" s="129" t="s">
        <v>591</v>
      </c>
      <c r="K213" s="99">
        <f>IF(Model!K143="",0,IF(ABS(Model!K143-Scratch!K143)&lt;1,1,0))</f>
        <v>1</v>
      </c>
      <c r="L213" s="99">
        <f>IF(Model!L143=Scratch!L143,1,0)</f>
        <v>1</v>
      </c>
      <c r="M213" s="99">
        <f>IFERROR(IF(Model!M143=Scratch!M143,1,0),0)</f>
        <v>1</v>
      </c>
      <c r="N213" s="99">
        <f>IFERROR(IF(Model!N143=Scratch!N143,1,0),0)</f>
        <v>1</v>
      </c>
      <c r="O213" s="99">
        <f>IFERROR(IF(Model!O143=Scratch!O143,1,0),0)</f>
        <v>1</v>
      </c>
      <c r="P213" s="99">
        <f>IFERROR(IF(Model!P143=Scratch!P143,1,0),0)</f>
        <v>1</v>
      </c>
      <c r="Q213" s="129" t="s">
        <v>591</v>
      </c>
      <c r="R213" s="99">
        <f>IF(Model!R143="",0,IF(ABS(Model!R143-Scratch!R143)&lt;1,1,0))</f>
        <v>1</v>
      </c>
      <c r="S213" s="99">
        <f>IF(Model!S143="",0,IF(ABS(Model!S143-Scratch!S143)&lt;1,1,0))</f>
        <v>1</v>
      </c>
      <c r="T213" s="99">
        <f>IF(Model!T143="",0,IF(ABS(Model!T143-Scratch!T143)&lt;1,1,0))</f>
        <v>1</v>
      </c>
      <c r="U213" s="99">
        <f>IF(Model!U143="",0,IF(ABS(Model!U143-Scratch!U143)&lt;1,1,0))</f>
        <v>1</v>
      </c>
      <c r="V213" s="99">
        <f>IF(Model!V143="",0,IF(ABS(Model!V143-Scratch!V143)&lt;1,1,0))</f>
        <v>1</v>
      </c>
      <c r="W213" s="129" t="s">
        <v>591</v>
      </c>
      <c r="X213" s="99">
        <f>IF(Model!X143="",0,IF(ABS(Model!X143-Scratch!X143)&lt;1,1,0))</f>
        <v>1</v>
      </c>
      <c r="Y213" s="99">
        <f>IF(Model!Y143="",0,IF(ABS(Model!Y143-Scratch!Y143)&lt;1,1,0))</f>
        <v>1</v>
      </c>
      <c r="Z213" s="99">
        <f>IF(Model!Z143="",0,IF(ABS(Model!Z143-Scratch!Z143)&lt;1,1,0))</f>
        <v>1</v>
      </c>
      <c r="AA213" s="99">
        <f>IF(Model!AA143="",0,IF(ABS(Model!AA143-Scratch!AA143)&lt;1,1,0))</f>
        <v>1</v>
      </c>
      <c r="AB213" s="99">
        <f>IF(Model!AB143="",0,IF(ABS(Model!AB143-Scratch!AB143)&lt;1,1,0))</f>
        <v>1</v>
      </c>
      <c r="AC213" s="129" t="s">
        <v>591</v>
      </c>
      <c r="AD213" s="129" t="s">
        <v>591</v>
      </c>
      <c r="AE213" s="99">
        <f>IF(Model!AE143="",0,IF(ABS(Model!AE143-Scratch!AE143)&lt;1,1,0))</f>
        <v>1</v>
      </c>
      <c r="AF213" s="99">
        <f>IF(Model!AF143="",0,IF(ABS(Model!AF143-Scratch!AF143)&lt;1,1,0))</f>
        <v>1</v>
      </c>
      <c r="AG213" s="99">
        <f>IF(Model!AG143="",0,IF(ABS(Model!AG143-Scratch!AG143)&lt;1,1,0))</f>
        <v>1</v>
      </c>
      <c r="AH213" s="99">
        <f>IF(Model!AH143="",0,IF(ABS(Model!AH143-Scratch!AH143)&lt;1,1,0))</f>
        <v>1</v>
      </c>
      <c r="AI213" s="99">
        <f>IF(Model!AI143="",0,IF(ABS(Model!AI143-Scratch!AI143)&lt;1,1,0))</f>
        <v>1</v>
      </c>
      <c r="AJ213" s="99">
        <f>IF(Model!AJ143="",0,IF(ABS(Model!AJ143-Scratch!AJ143)&lt;1,1,0))</f>
        <v>1</v>
      </c>
      <c r="AK213" s="99">
        <f>IF(Model!AK143="",0,IF(ABS(Model!AK143-Scratch!AK143)&lt;1,1,0))</f>
        <v>1</v>
      </c>
      <c r="AL213" s="99">
        <f>IF(Model!AL143="",0,IF(ABS(Model!AL143-Scratch!AL143)&lt;1,1,0))</f>
        <v>1</v>
      </c>
      <c r="AM213" s="99">
        <f>IF(Model!AM143="",0,IF(ABS(Model!AM143-Scratch!AM143)&lt;1,1,0))</f>
        <v>1</v>
      </c>
      <c r="AN213" s="99">
        <f>IF(Model!AN143="",0,IF(ABS(Model!AN143-Scratch!AN143)&lt;1,1,0))</f>
        <v>1</v>
      </c>
      <c r="AO213" s="99">
        <f>IF(Model!AO143="",0,IF(ABS(Model!AO143-Scratch!AO143)&lt;1,1,0))</f>
        <v>1</v>
      </c>
      <c r="AP213" s="99">
        <f>IF(Model!AP143="",0,IF(ABS(Model!AP143-Scratch!AP143)&lt;1,1,0))</f>
        <v>1</v>
      </c>
      <c r="AQ213" s="99">
        <f>IF(Model!AQ143="",0,IF(ABS(Model!AQ143-Scratch!AQ143)&lt;1,1,0))</f>
        <v>1</v>
      </c>
      <c r="AR213" s="99">
        <f>IF(Model!AR143="",0,IF(ABS(Model!AR143-Scratch!AR143)&lt;1,1,0))</f>
        <v>1</v>
      </c>
      <c r="AS213" s="99">
        <f>IF(Model!AS143="",0,IF(ABS(Model!AS143-Scratch!AS143)&lt;1,1,0))</f>
        <v>1</v>
      </c>
      <c r="AT213" s="99">
        <f>IF(Model!AT143="",0,IF(ABS(Model!AT143-Scratch!AT143)&lt;1,1,0))</f>
        <v>1</v>
      </c>
      <c r="AU213" s="99">
        <f>IF(Model!AU143="",0,IF(ABS(Model!AU143-Scratch!AU143)&lt;1,1,0))</f>
        <v>1</v>
      </c>
      <c r="AV213" s="99">
        <f>IF(Model!AV143="",0,IF(ABS(Model!AV143-Scratch!AV143)&lt;1,1,0))</f>
        <v>1</v>
      </c>
      <c r="AW213" s="99">
        <f>IF(Model!AW143="",0,IF(ABS(Model!AW143-Scratch!AW143)&lt;1,1,0))</f>
        <v>1</v>
      </c>
      <c r="AX213" s="99">
        <f>IF(Model!AX143="",0,IF(ABS(Model!AX143-Scratch!AX143)&lt;1,1,0))</f>
        <v>1</v>
      </c>
      <c r="AY213" s="99">
        <f>IF(Model!AY143="",0,IF(ABS(Model!AY143-Scratch!AY143)&lt;1,1,0))</f>
        <v>1</v>
      </c>
      <c r="AZ213" s="99">
        <f>IF(Model!AZ143="",0,IF(ABS(Model!AZ143-Scratch!AZ143)&lt;1,1,0))</f>
        <v>1</v>
      </c>
      <c r="BA213" s="99">
        <f>IF(Model!BA143="",0,IF(ABS(Model!BA143-Scratch!BA143)&lt;1,1,0))</f>
        <v>1</v>
      </c>
      <c r="BB213" s="99">
        <f>IF(Model!BB143="",0,IF(ABS(Model!BB143-Scratch!BB143)&lt;1,1,0))</f>
        <v>1</v>
      </c>
      <c r="BC213" s="99">
        <f>IF(Model!BC143="",0,IF(ABS(Model!BC143-Scratch!BC143)&lt;1,1,0))</f>
        <v>1</v>
      </c>
      <c r="BD213" s="99">
        <f>IF(Model!BD143="",0,IF(ABS(Model!BD143-Scratch!BD143)&lt;1,1,0))</f>
        <v>0</v>
      </c>
      <c r="BE213" s="99">
        <f>IF(Model!BE143="",0,IF(ABS(Model!BE143-Scratch!BE143)&lt;1,1,0))</f>
        <v>1</v>
      </c>
      <c r="BF213" s="129" t="s">
        <v>591</v>
      </c>
      <c r="BG213" s="129" t="s">
        <v>591</v>
      </c>
      <c r="BH213" s="99">
        <f>IF(Model!BH143="",0,IF(ABS(Model!BH143-Scratch!BH143)&lt;1,1,0))</f>
        <v>1</v>
      </c>
      <c r="BI213" s="99">
        <f>IF(Model!BI143="",0,IF(ABS(Model!BI143-Scratch!BI143)&lt;1,1,0))</f>
        <v>1</v>
      </c>
      <c r="BJ213" s="99">
        <f>IF(Model!BJ143="",0,IF(ABS(Model!BJ143-Scratch!BJ143)&lt;1,1,0))</f>
        <v>1</v>
      </c>
      <c r="BK213" s="99">
        <f>IF(Model!BK143="",0,IF(ABS(Model!BK143-Scratch!BK143)&lt;1,1,0))</f>
        <v>1</v>
      </c>
      <c r="BL213" s="99">
        <f>IF(Model!BL143="",0,IF(ABS(Model!BL143-Scratch!BL143)&lt;1,1,0))</f>
        <v>1</v>
      </c>
      <c r="BM213" s="99">
        <f>IF(Model!BM143="",0,IF(ABS(Model!BM143-Scratch!BM143)&lt;1,1,0))</f>
        <v>1</v>
      </c>
      <c r="BN213" s="99">
        <f>IF(Model!BN143="",0,IF(ABS(Model!BN143-Scratch!BN143)&lt;1,1,0))</f>
        <v>1</v>
      </c>
      <c r="BO213" s="99">
        <f>IF(Model!BO143="",0,IF(ABS(Model!BO143-Scratch!BO143)&lt;1,1,0))</f>
        <v>1</v>
      </c>
      <c r="BP213" s="99">
        <f>IF(Model!BP143="",0,IF(ABS(Model!BP143-Scratch!BP143)&lt;1,1,0))</f>
        <v>1</v>
      </c>
      <c r="BQ213" s="99">
        <f>IF(Model!BQ143="",0,IF(ABS(Model!BQ143-Scratch!BQ143)&lt;1,1,0))</f>
        <v>1</v>
      </c>
      <c r="BR213" s="99">
        <f>IF(Model!BR143="",0,IF(ABS(Model!BR143-Scratch!BR143)&lt;1,1,0))</f>
        <v>1</v>
      </c>
      <c r="BS213" s="99">
        <f>IF(Model!BS143="",0,IF(ABS(Model!BS143-Scratch!BS143)&lt;1,1,0))</f>
        <v>1</v>
      </c>
      <c r="BT213" s="99">
        <f>IF(Model!BT143="",0,IF(ABS(Model!BT143-Scratch!BT143)&lt;1,1,0))</f>
        <v>1</v>
      </c>
      <c r="BU213" s="99">
        <f>IF(Model!BU143="",0,IF(ABS(Model!BU143-Scratch!BU143)&lt;1,1,0))</f>
        <v>1</v>
      </c>
      <c r="BV213" s="99">
        <f>IF(Model!BV143="",0,IF(ABS(Model!BV143-Scratch!BV143)&lt;1,1,0))</f>
        <v>1</v>
      </c>
      <c r="BW213" s="99">
        <f>IF(Model!BW143="",0,IF(ABS(Model!BW143-Scratch!BW143)&lt;1,1,0))</f>
        <v>1</v>
      </c>
      <c r="BX213" s="99">
        <f>IF(Model!BX143="",0,IF(ABS(Model!BX143-Scratch!BX143)&lt;1,1,0))</f>
        <v>1</v>
      </c>
      <c r="BY213" s="99">
        <f>IF(Model!BY143="",0,IF(ABS(Model!BY143-Scratch!BY143)&lt;1,1,0))</f>
        <v>1</v>
      </c>
      <c r="BZ213" s="99">
        <f>IF(Model!BZ143="",0,IF(ABS(Model!BZ143-Scratch!BZ143)&lt;1,1,0))</f>
        <v>1</v>
      </c>
      <c r="CA213" s="99">
        <f>IF(Model!CA143="",0,IF(ABS(Model!CA143-Scratch!CA143)&lt;1,1,0))</f>
        <v>1</v>
      </c>
      <c r="CB213" s="99">
        <f>IF(Model!CB143="",0,IF(ABS(Model!CB143-Scratch!CB143)&lt;1,1,0))</f>
        <v>1</v>
      </c>
      <c r="CC213" s="99">
        <f>IF(Model!CC143="",0,IF(ABS(Model!CC143-Scratch!CC143)&lt;1,1,0))</f>
        <v>1</v>
      </c>
      <c r="CD213" s="99">
        <f>IF(Model!CD143="",0,IF(ABS(Model!CD143-Scratch!CD143)&lt;1,1,0))</f>
        <v>1</v>
      </c>
      <c r="CE213" s="99">
        <f>IF(Model!CE143="",0,IF(ABS(Model!CE143-Scratch!CE143)&lt;1,1,0))</f>
        <v>1</v>
      </c>
      <c r="CF213" s="99">
        <f>IF(Model!CF143="",0,IF(ABS(Model!CF143-Scratch!CF143)&lt;1,1,0))</f>
        <v>1</v>
      </c>
      <c r="CG213" s="129" t="s">
        <v>591</v>
      </c>
      <c r="CH213" s="129" t="s">
        <v>591</v>
      </c>
      <c r="CI213" s="99">
        <f>IF(Model!CI143="",0,IF(ABS(Model!CI143-Scratch!CI143)&lt;1,1,0))</f>
        <v>1</v>
      </c>
      <c r="CJ213" s="99">
        <f>IF(Model!CJ143="",0,IF(ABS(Model!CJ143-Scratch!CJ143)&lt;1,1,0))</f>
        <v>1</v>
      </c>
      <c r="CK213" s="99">
        <f>IF(Model!CK143="",0,IF(ABS(Model!CK143-Scratch!CK143)&lt;1,1,0))</f>
        <v>1</v>
      </c>
      <c r="CL213" s="99">
        <f>IF(Model!CL143="",0,IF(ABS(Model!CL143-Scratch!CL143)&lt;1,1,0))</f>
        <v>1</v>
      </c>
      <c r="CM213" s="99">
        <f>IF(Model!CM143="",0,IF(ABS(Model!CM143-Scratch!CM143)&lt;1,1,0))</f>
        <v>1</v>
      </c>
      <c r="CN213" s="99">
        <f>IF(Model!CN143="",0,IF(ABS(Model!CN143-Scratch!CN143)&lt;1,1,0))</f>
        <v>1</v>
      </c>
      <c r="CO213" s="99">
        <f>IF(Model!CO143="",0,IF(ABS(Model!CO143-Scratch!CO143)&lt;1,1,0))</f>
        <v>1</v>
      </c>
      <c r="CP213" s="99">
        <f>IF(Model!CP143="",0,IF(ABS(Model!CP143-Scratch!CP143)&lt;1,1,0))</f>
        <v>1</v>
      </c>
      <c r="CQ213" s="99">
        <f>IF(Model!CQ143="",0,IF(ABS(Model!CQ143-Scratch!CQ143)&lt;1,1,0))</f>
        <v>1</v>
      </c>
      <c r="CR213" s="99">
        <f>IF(Model!CR143="",0,IF(ABS(Model!CR143-Scratch!CR143)&lt;1,1,0))</f>
        <v>1</v>
      </c>
      <c r="CS213" s="99">
        <f>IF(Model!CS143="",0,IF(ABS(Model!CS143-Scratch!CS143)&lt;1,1,0))</f>
        <v>1</v>
      </c>
      <c r="CT213" s="99">
        <f>IF(Model!CT143="",0,IF(ABS(Model!CT143-Scratch!CT143)&lt;1,1,0))</f>
        <v>1</v>
      </c>
      <c r="CU213" s="99">
        <f>IF(Model!CU143="",0,IF(ABS(Model!CU143-Scratch!CU143)&lt;1,1,0))</f>
        <v>1</v>
      </c>
      <c r="CV213" s="99">
        <f>IF(Model!CV143="",0,IF(ABS(Model!CV143-Scratch!CV143)&lt;1,1,0))</f>
        <v>1</v>
      </c>
      <c r="CW213" s="99">
        <f>IF(Model!CW143="",0,IF(ABS(Model!CW143-Scratch!CW143)&lt;1,1,0))</f>
        <v>1</v>
      </c>
      <c r="CX213" s="99">
        <f>IF(Model!CX143="",0,IF(ABS(Model!CX143-Scratch!CX143)&lt;1,1,0))</f>
        <v>1</v>
      </c>
      <c r="CY213" s="99">
        <f>IF(Model!CY143="",0,IF(ABS(Model!CY143-Scratch!CY143)&lt;1,1,0))</f>
        <v>1</v>
      </c>
      <c r="CZ213" s="99">
        <f>IF(Model!CZ143="",0,IF(ABS(Model!CZ143-Scratch!CZ143)&lt;1,1,0))</f>
        <v>1</v>
      </c>
      <c r="DA213" s="99">
        <f>IF(Model!DA143="",0,IF(ABS(Model!DA143-Scratch!DA143)&lt;1,1,0))</f>
        <v>1</v>
      </c>
      <c r="DB213" s="99">
        <f>IF(Model!DB143="",0,IF(ABS(Model!DB143-Scratch!DB143)&lt;1,1,0))</f>
        <v>1</v>
      </c>
      <c r="DC213" s="99">
        <f>IF(Model!DC143="",0,IF(ABS(Model!DC143-Scratch!DC143)&lt;1,1,0))</f>
        <v>1</v>
      </c>
      <c r="DD213" s="99">
        <f>IF(Model!DD143="",0,IF(ABS(Model!DD143-Scratch!DD143)&lt;1,1,0))</f>
        <v>1</v>
      </c>
      <c r="DE213" s="99">
        <f>IF(Model!DE143="",0,IF(ABS(Model!DE143-Scratch!DE143)&lt;1,1,0))</f>
        <v>1</v>
      </c>
      <c r="DF213" s="99">
        <f>IF(Model!DF143="",0,IF(ABS(Model!DF143-Scratch!DF143)&lt;1,1,0))</f>
        <v>1</v>
      </c>
      <c r="DG213" s="99">
        <f>IF(Model!DG143="",0,IF(ABS(Model!DG143-Scratch!DG143)&lt;1,1,0))</f>
        <v>1</v>
      </c>
      <c r="DH213" s="129" t="s">
        <v>591</v>
      </c>
      <c r="DI213" s="129" t="s">
        <v>591</v>
      </c>
      <c r="DJ213" s="99">
        <f>IF(Model!DJ143="",0,IF(ABS(Model!DJ143-Scratch!DJ143)&lt;1,1,0))</f>
        <v>1</v>
      </c>
      <c r="DK213" s="99">
        <f>IF(Model!DK143="",0,IF(ABS(Model!DK143-Scratch!DK143)&lt;1,1,0))</f>
        <v>1</v>
      </c>
      <c r="DL213" s="99">
        <f>IF(Model!DL143="",0,IF(ABS(Model!DL143-Scratch!DL143)&lt;1,1,0))</f>
        <v>1</v>
      </c>
      <c r="DM213" s="99">
        <f>IF(Model!DM143="",0,IF(ABS(Model!DM143-Scratch!DM143)&lt;1,1,0))</f>
        <v>1</v>
      </c>
      <c r="DN213" s="99">
        <f>IF(Model!DN143="",0,IF(ABS(Model!DN143-Scratch!DN143)&lt;1,1,0))</f>
        <v>1</v>
      </c>
      <c r="DO213" s="99">
        <f>IF(Model!DO143="",0,IF(ABS(Model!DO143-Scratch!DO143)&lt;1,1,0))</f>
        <v>1</v>
      </c>
      <c r="DP213" s="99">
        <f>IF(Model!DP143="",0,IF(ABS(Model!DP143-Scratch!DP143)&lt;1,1,0))</f>
        <v>1</v>
      </c>
      <c r="DQ213" s="99">
        <f>IF(Model!DQ143="",0,IF(ABS(Model!DQ143-Scratch!DQ143)&lt;1,1,0))</f>
        <v>1</v>
      </c>
      <c r="DR213" s="99">
        <f>IF(Model!DR143="",0,IF(ABS(Model!DR143-Scratch!DR143)&lt;1,1,0))</f>
        <v>1</v>
      </c>
      <c r="DS213" s="99">
        <f>IF(Model!DS143="",0,IF(ABS(Model!DS143-Scratch!DS143)&lt;1,1,0))</f>
        <v>1</v>
      </c>
      <c r="DT213" s="99">
        <f>IF(Model!DT143="",0,IF(ABS(Model!DT143-Scratch!DT143)&lt;1,1,0))</f>
        <v>1</v>
      </c>
      <c r="DU213" s="99">
        <f>IF(Model!DU143="",0,IF(ABS(Model!DU143-Scratch!DU143)&lt;1,1,0))</f>
        <v>1</v>
      </c>
      <c r="DV213" s="99">
        <f>IF(Model!DV143="",0,IF(ABS(Model!DV143-Scratch!DV143)&lt;1,1,0))</f>
        <v>1</v>
      </c>
      <c r="DW213" s="99">
        <f>IF(Model!DW143="",0,IF(ABS(Model!DW143-Scratch!DW143)&lt;1,1,0))</f>
        <v>1</v>
      </c>
      <c r="DX213" s="99">
        <f>IF(Model!DX143="",0,IF(ABS(Model!DX143-Scratch!DX143)&lt;1,1,0))</f>
        <v>1</v>
      </c>
      <c r="DY213" s="99">
        <f>IF(Model!DY143="",0,IF(ABS(Model!DY143-Scratch!DY143)&lt;1,1,0))</f>
        <v>1</v>
      </c>
      <c r="DZ213" s="99">
        <f>IF(Model!DZ143="",0,IF(ABS(Model!DZ143-Scratch!DZ143)&lt;1,1,0))</f>
        <v>1</v>
      </c>
      <c r="EA213" s="99">
        <f>IF(Model!EA143="",0,IF(ABS(Model!EA143-Scratch!EA143)&lt;1,1,0))</f>
        <v>1</v>
      </c>
      <c r="EB213" s="99">
        <f>IF(Model!EB143="",0,IF(ABS(Model!EB143-Scratch!EB143)&lt;1,1,0))</f>
        <v>1</v>
      </c>
      <c r="EC213" s="99">
        <f>IF(Model!EC143="",0,IF(ABS(Model!EC143-Scratch!EC143)&lt;1,1,0))</f>
        <v>1</v>
      </c>
      <c r="ED213" s="99">
        <f>IF(Model!ED143="",0,IF(ABS(Model!ED143-Scratch!ED143)&lt;1,1,0))</f>
        <v>1</v>
      </c>
      <c r="EE213" s="99">
        <f>IF(Model!EE143="",0,IF(ABS(Model!EE143-Scratch!EE143)&lt;1,1,0))</f>
        <v>1</v>
      </c>
      <c r="EF213" s="99">
        <f>IF(Model!EF143="",0,IF(ABS(Model!EF143-Scratch!EF143)&lt;1,1,0))</f>
        <v>1</v>
      </c>
      <c r="EG213" s="99">
        <f>IF(Model!EG143="",0,IF(ABS(Model!EG143-Scratch!EG143)&lt;1,1,0))</f>
        <v>1</v>
      </c>
      <c r="EH213" s="99">
        <f>IF(Model!EH143="",0,IF(ABS(Model!EH143-Scratch!EH143)&lt;1,1,0))</f>
        <v>1</v>
      </c>
      <c r="EI213" s="129" t="s">
        <v>591</v>
      </c>
      <c r="EJ213" s="129" t="s">
        <v>591</v>
      </c>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row>
    <row r="214" spans="2:165">
      <c r="B214" s="99">
        <f>IF(Model!B144="",0,IF(ABS(Model!B144-Scratch!B144)&lt;1,1,0))</f>
        <v>1</v>
      </c>
      <c r="C214" s="99">
        <f ca="1">IF(Model!C144="",0,IF(ABS(Model!C144-Scratch!C144)&lt;1,1,0))</f>
        <v>1</v>
      </c>
      <c r="D214" s="129" t="s">
        <v>591</v>
      </c>
      <c r="E214" s="99">
        <f>IF(Model!E144="",0,IF(ABS(Model!E144-Scratch!E144)&lt;1,1,0))</f>
        <v>1</v>
      </c>
      <c r="F214" s="99">
        <f>IF(Model!F144="",0,IF(ABS(Model!F144-Scratch!F144)&lt;1,1,0))</f>
        <v>1</v>
      </c>
      <c r="G214" s="99">
        <f>IF(Model!G144="",0,IF(ABS(Model!G144-Scratch!G144)&lt;1,1,0))</f>
        <v>1</v>
      </c>
      <c r="H214" s="99">
        <f>IF(Model!H144="",0,IF(ABS(Model!H144-Scratch!H144)&lt;1,1,0))</f>
        <v>1</v>
      </c>
      <c r="I214" s="99">
        <f>IF(Model!I144=Scratch!I144,1,0)</f>
        <v>1</v>
      </c>
      <c r="J214" s="129" t="s">
        <v>591</v>
      </c>
      <c r="K214" s="99">
        <f>IF(Model!K144="",0,IF(ABS(Model!K144-Scratch!K144)&lt;1,1,0))</f>
        <v>1</v>
      </c>
      <c r="L214" s="99">
        <f>IF(Model!L144=Scratch!L144,1,0)</f>
        <v>1</v>
      </c>
      <c r="M214" s="99">
        <f>IFERROR(IF(Model!M144=Scratch!M144,1,0),0)</f>
        <v>1</v>
      </c>
      <c r="N214" s="99">
        <f>IFERROR(IF(Model!N144=Scratch!N144,1,0),0)</f>
        <v>1</v>
      </c>
      <c r="O214" s="99">
        <f>IFERROR(IF(Model!O144=Scratch!O144,1,0),0)</f>
        <v>1</v>
      </c>
      <c r="P214" s="99">
        <f>IFERROR(IF(Model!P144=Scratch!P144,1,0),0)</f>
        <v>1</v>
      </c>
      <c r="Q214" s="129" t="s">
        <v>591</v>
      </c>
      <c r="R214" s="99">
        <f>IF(Model!R144="",0,IF(ABS(Model!R144-Scratch!R144)&lt;1,1,0))</f>
        <v>1</v>
      </c>
      <c r="S214" s="99">
        <f>IF(Model!S144="",0,IF(ABS(Model!S144-Scratch!S144)&lt;1,1,0))</f>
        <v>1</v>
      </c>
      <c r="T214" s="99">
        <f>IF(Model!T144="",0,IF(ABS(Model!T144-Scratch!T144)&lt;1,1,0))</f>
        <v>1</v>
      </c>
      <c r="U214" s="99">
        <f>IF(Model!U144="",0,IF(ABS(Model!U144-Scratch!U144)&lt;1,1,0))</f>
        <v>1</v>
      </c>
      <c r="V214" s="99">
        <f>IF(Model!V144="",0,IF(ABS(Model!V144-Scratch!V144)&lt;1,1,0))</f>
        <v>1</v>
      </c>
      <c r="W214" s="129" t="s">
        <v>591</v>
      </c>
      <c r="X214" s="99">
        <f>IF(Model!X144="",0,IF(ABS(Model!X144-Scratch!X144)&lt;1,1,0))</f>
        <v>1</v>
      </c>
      <c r="Y214" s="99">
        <f>IF(Model!Y144="",0,IF(ABS(Model!Y144-Scratch!Y144)&lt;1,1,0))</f>
        <v>1</v>
      </c>
      <c r="Z214" s="99">
        <f>IF(Model!Z144="",0,IF(ABS(Model!Z144-Scratch!Z144)&lt;1,1,0))</f>
        <v>1</v>
      </c>
      <c r="AA214" s="99">
        <f>IF(Model!AA144="",0,IF(ABS(Model!AA144-Scratch!AA144)&lt;1,1,0))</f>
        <v>1</v>
      </c>
      <c r="AB214" s="99">
        <f>IF(Model!AB144="",0,IF(ABS(Model!AB144-Scratch!AB144)&lt;1,1,0))</f>
        <v>1</v>
      </c>
      <c r="AC214" s="129" t="s">
        <v>591</v>
      </c>
      <c r="AD214" s="129" t="s">
        <v>591</v>
      </c>
      <c r="AE214" s="99">
        <f>IF(Model!AE144="",0,IF(ABS(Model!AE144-Scratch!AE144)&lt;1,1,0))</f>
        <v>1</v>
      </c>
      <c r="AF214" s="99">
        <f>IF(Model!AF144="",0,IF(ABS(Model!AF144-Scratch!AF144)&lt;1,1,0))</f>
        <v>1</v>
      </c>
      <c r="AG214" s="99">
        <f>IF(Model!AG144="",0,IF(ABS(Model!AG144-Scratch!AG144)&lt;1,1,0))</f>
        <v>1</v>
      </c>
      <c r="AH214" s="99">
        <f>IF(Model!AH144="",0,IF(ABS(Model!AH144-Scratch!AH144)&lt;1,1,0))</f>
        <v>1</v>
      </c>
      <c r="AI214" s="99">
        <f>IF(Model!AI144="",0,IF(ABS(Model!AI144-Scratch!AI144)&lt;1,1,0))</f>
        <v>1</v>
      </c>
      <c r="AJ214" s="99">
        <f>IF(Model!AJ144="",0,IF(ABS(Model!AJ144-Scratch!AJ144)&lt;1,1,0))</f>
        <v>1</v>
      </c>
      <c r="AK214" s="99">
        <f>IF(Model!AK144="",0,IF(ABS(Model!AK144-Scratch!AK144)&lt;1,1,0))</f>
        <v>1</v>
      </c>
      <c r="AL214" s="99">
        <f>IF(Model!AL144="",0,IF(ABS(Model!AL144-Scratch!AL144)&lt;1,1,0))</f>
        <v>1</v>
      </c>
      <c r="AM214" s="99">
        <f>IF(Model!AM144="",0,IF(ABS(Model!AM144-Scratch!AM144)&lt;1,1,0))</f>
        <v>1</v>
      </c>
      <c r="AN214" s="99">
        <f>IF(Model!AN144="",0,IF(ABS(Model!AN144-Scratch!AN144)&lt;1,1,0))</f>
        <v>1</v>
      </c>
      <c r="AO214" s="99">
        <f>IF(Model!AO144="",0,IF(ABS(Model!AO144-Scratch!AO144)&lt;1,1,0))</f>
        <v>1</v>
      </c>
      <c r="AP214" s="99">
        <f>IF(Model!AP144="",0,IF(ABS(Model!AP144-Scratch!AP144)&lt;1,1,0))</f>
        <v>1</v>
      </c>
      <c r="AQ214" s="99">
        <f>IF(Model!AQ144="",0,IF(ABS(Model!AQ144-Scratch!AQ144)&lt;1,1,0))</f>
        <v>1</v>
      </c>
      <c r="AR214" s="99">
        <f>IF(Model!AR144="",0,IF(ABS(Model!AR144-Scratch!AR144)&lt;1,1,0))</f>
        <v>1</v>
      </c>
      <c r="AS214" s="99">
        <f>IF(Model!AS144="",0,IF(ABS(Model!AS144-Scratch!AS144)&lt;1,1,0))</f>
        <v>1</v>
      </c>
      <c r="AT214" s="99">
        <f>IF(Model!AT144="",0,IF(ABS(Model!AT144-Scratch!AT144)&lt;1,1,0))</f>
        <v>1</v>
      </c>
      <c r="AU214" s="99">
        <f>IF(Model!AU144="",0,IF(ABS(Model!AU144-Scratch!AU144)&lt;1,1,0))</f>
        <v>1</v>
      </c>
      <c r="AV214" s="99">
        <f>IF(Model!AV144="",0,IF(ABS(Model!AV144-Scratch!AV144)&lt;1,1,0))</f>
        <v>1</v>
      </c>
      <c r="AW214" s="99">
        <f>IF(Model!AW144="",0,IF(ABS(Model!AW144-Scratch!AW144)&lt;1,1,0))</f>
        <v>1</v>
      </c>
      <c r="AX214" s="99">
        <f>IF(Model!AX144="",0,IF(ABS(Model!AX144-Scratch!AX144)&lt;1,1,0))</f>
        <v>1</v>
      </c>
      <c r="AY214" s="99">
        <f>IF(Model!AY144="",0,IF(ABS(Model!AY144-Scratch!AY144)&lt;1,1,0))</f>
        <v>1</v>
      </c>
      <c r="AZ214" s="99">
        <f>IF(Model!AZ144="",0,IF(ABS(Model!AZ144-Scratch!AZ144)&lt;1,1,0))</f>
        <v>1</v>
      </c>
      <c r="BA214" s="99">
        <f>IF(Model!BA144="",0,IF(ABS(Model!BA144-Scratch!BA144)&lt;1,1,0))</f>
        <v>1</v>
      </c>
      <c r="BB214" s="99">
        <f>IF(Model!BB144="",0,IF(ABS(Model!BB144-Scratch!BB144)&lt;1,1,0))</f>
        <v>1</v>
      </c>
      <c r="BC214" s="99">
        <f>IF(Model!BC144="",0,IF(ABS(Model!BC144-Scratch!BC144)&lt;1,1,0))</f>
        <v>1</v>
      </c>
      <c r="BD214" s="99">
        <f>IF(Model!BD144="",0,IF(ABS(Model!BD144-Scratch!BD144)&lt;1,1,0))</f>
        <v>0</v>
      </c>
      <c r="BE214" s="99">
        <f>IF(Model!BE144="",0,IF(ABS(Model!BE144-Scratch!BE144)&lt;1,1,0))</f>
        <v>1</v>
      </c>
      <c r="BF214" s="129" t="s">
        <v>591</v>
      </c>
      <c r="BG214" s="129" t="s">
        <v>591</v>
      </c>
      <c r="BH214" s="99">
        <f>IF(Model!BH144="",0,IF(ABS(Model!BH144-Scratch!BH144)&lt;1,1,0))</f>
        <v>1</v>
      </c>
      <c r="BI214" s="99">
        <f>IF(Model!BI144="",0,IF(ABS(Model!BI144-Scratch!BI144)&lt;1,1,0))</f>
        <v>1</v>
      </c>
      <c r="BJ214" s="99">
        <f>IF(Model!BJ144="",0,IF(ABS(Model!BJ144-Scratch!BJ144)&lt;1,1,0))</f>
        <v>1</v>
      </c>
      <c r="BK214" s="99">
        <f>IF(Model!BK144="",0,IF(ABS(Model!BK144-Scratch!BK144)&lt;1,1,0))</f>
        <v>1</v>
      </c>
      <c r="BL214" s="99">
        <f>IF(Model!BL144="",0,IF(ABS(Model!BL144-Scratch!BL144)&lt;1,1,0))</f>
        <v>1</v>
      </c>
      <c r="BM214" s="99">
        <f>IF(Model!BM144="",0,IF(ABS(Model!BM144-Scratch!BM144)&lt;1,1,0))</f>
        <v>1</v>
      </c>
      <c r="BN214" s="99">
        <f>IF(Model!BN144="",0,IF(ABS(Model!BN144-Scratch!BN144)&lt;1,1,0))</f>
        <v>1</v>
      </c>
      <c r="BO214" s="99">
        <f>IF(Model!BO144="",0,IF(ABS(Model!BO144-Scratch!BO144)&lt;1,1,0))</f>
        <v>1</v>
      </c>
      <c r="BP214" s="99">
        <f>IF(Model!BP144="",0,IF(ABS(Model!BP144-Scratch!BP144)&lt;1,1,0))</f>
        <v>1</v>
      </c>
      <c r="BQ214" s="99">
        <f>IF(Model!BQ144="",0,IF(ABS(Model!BQ144-Scratch!BQ144)&lt;1,1,0))</f>
        <v>1</v>
      </c>
      <c r="BR214" s="99">
        <f>IF(Model!BR144="",0,IF(ABS(Model!BR144-Scratch!BR144)&lt;1,1,0))</f>
        <v>1</v>
      </c>
      <c r="BS214" s="99">
        <f>IF(Model!BS144="",0,IF(ABS(Model!BS144-Scratch!BS144)&lt;1,1,0))</f>
        <v>1</v>
      </c>
      <c r="BT214" s="99">
        <f>IF(Model!BT144="",0,IF(ABS(Model!BT144-Scratch!BT144)&lt;1,1,0))</f>
        <v>1</v>
      </c>
      <c r="BU214" s="99">
        <f>IF(Model!BU144="",0,IF(ABS(Model!BU144-Scratch!BU144)&lt;1,1,0))</f>
        <v>1</v>
      </c>
      <c r="BV214" s="99">
        <f>IF(Model!BV144="",0,IF(ABS(Model!BV144-Scratch!BV144)&lt;1,1,0))</f>
        <v>1</v>
      </c>
      <c r="BW214" s="99">
        <f>IF(Model!BW144="",0,IF(ABS(Model!BW144-Scratch!BW144)&lt;1,1,0))</f>
        <v>1</v>
      </c>
      <c r="BX214" s="99">
        <f>IF(Model!BX144="",0,IF(ABS(Model!BX144-Scratch!BX144)&lt;1,1,0))</f>
        <v>1</v>
      </c>
      <c r="BY214" s="99">
        <f>IF(Model!BY144="",0,IF(ABS(Model!BY144-Scratch!BY144)&lt;1,1,0))</f>
        <v>1</v>
      </c>
      <c r="BZ214" s="99">
        <f>IF(Model!BZ144="",0,IF(ABS(Model!BZ144-Scratch!BZ144)&lt;1,1,0))</f>
        <v>1</v>
      </c>
      <c r="CA214" s="99">
        <f>IF(Model!CA144="",0,IF(ABS(Model!CA144-Scratch!CA144)&lt;1,1,0))</f>
        <v>1</v>
      </c>
      <c r="CB214" s="99">
        <f>IF(Model!CB144="",0,IF(ABS(Model!CB144-Scratch!CB144)&lt;1,1,0))</f>
        <v>1</v>
      </c>
      <c r="CC214" s="99">
        <f>IF(Model!CC144="",0,IF(ABS(Model!CC144-Scratch!CC144)&lt;1,1,0))</f>
        <v>1</v>
      </c>
      <c r="CD214" s="99">
        <f>IF(Model!CD144="",0,IF(ABS(Model!CD144-Scratch!CD144)&lt;1,1,0))</f>
        <v>1</v>
      </c>
      <c r="CE214" s="99">
        <f>IF(Model!CE144="",0,IF(ABS(Model!CE144-Scratch!CE144)&lt;1,1,0))</f>
        <v>1</v>
      </c>
      <c r="CF214" s="99">
        <f>IF(Model!CF144="",0,IF(ABS(Model!CF144-Scratch!CF144)&lt;1,1,0))</f>
        <v>1</v>
      </c>
      <c r="CG214" s="129" t="s">
        <v>591</v>
      </c>
      <c r="CH214" s="129" t="s">
        <v>591</v>
      </c>
      <c r="CI214" s="99">
        <f>IF(Model!CI144="",0,IF(ABS(Model!CI144-Scratch!CI144)&lt;1,1,0))</f>
        <v>1</v>
      </c>
      <c r="CJ214" s="99">
        <f>IF(Model!CJ144="",0,IF(ABS(Model!CJ144-Scratch!CJ144)&lt;1,1,0))</f>
        <v>1</v>
      </c>
      <c r="CK214" s="99">
        <f>IF(Model!CK144="",0,IF(ABS(Model!CK144-Scratch!CK144)&lt;1,1,0))</f>
        <v>1</v>
      </c>
      <c r="CL214" s="99">
        <f>IF(Model!CL144="",0,IF(ABS(Model!CL144-Scratch!CL144)&lt;1,1,0))</f>
        <v>1</v>
      </c>
      <c r="CM214" s="99">
        <f>IF(Model!CM144="",0,IF(ABS(Model!CM144-Scratch!CM144)&lt;1,1,0))</f>
        <v>1</v>
      </c>
      <c r="CN214" s="99">
        <f>IF(Model!CN144="",0,IF(ABS(Model!CN144-Scratch!CN144)&lt;1,1,0))</f>
        <v>1</v>
      </c>
      <c r="CO214" s="99">
        <f>IF(Model!CO144="",0,IF(ABS(Model!CO144-Scratch!CO144)&lt;1,1,0))</f>
        <v>1</v>
      </c>
      <c r="CP214" s="99">
        <f>IF(Model!CP144="",0,IF(ABS(Model!CP144-Scratch!CP144)&lt;1,1,0))</f>
        <v>1</v>
      </c>
      <c r="CQ214" s="99">
        <f>IF(Model!CQ144="",0,IF(ABS(Model!CQ144-Scratch!CQ144)&lt;1,1,0))</f>
        <v>1</v>
      </c>
      <c r="CR214" s="99">
        <f>IF(Model!CR144="",0,IF(ABS(Model!CR144-Scratch!CR144)&lt;1,1,0))</f>
        <v>1</v>
      </c>
      <c r="CS214" s="99">
        <f>IF(Model!CS144="",0,IF(ABS(Model!CS144-Scratch!CS144)&lt;1,1,0))</f>
        <v>1</v>
      </c>
      <c r="CT214" s="99">
        <f>IF(Model!CT144="",0,IF(ABS(Model!CT144-Scratch!CT144)&lt;1,1,0))</f>
        <v>1</v>
      </c>
      <c r="CU214" s="99">
        <f>IF(Model!CU144="",0,IF(ABS(Model!CU144-Scratch!CU144)&lt;1,1,0))</f>
        <v>1</v>
      </c>
      <c r="CV214" s="99">
        <f>IF(Model!CV144="",0,IF(ABS(Model!CV144-Scratch!CV144)&lt;1,1,0))</f>
        <v>1</v>
      </c>
      <c r="CW214" s="99">
        <f>IF(Model!CW144="",0,IF(ABS(Model!CW144-Scratch!CW144)&lt;1,1,0))</f>
        <v>1</v>
      </c>
      <c r="CX214" s="99">
        <f>IF(Model!CX144="",0,IF(ABS(Model!CX144-Scratch!CX144)&lt;1,1,0))</f>
        <v>1</v>
      </c>
      <c r="CY214" s="99">
        <f>IF(Model!CY144="",0,IF(ABS(Model!CY144-Scratch!CY144)&lt;1,1,0))</f>
        <v>1</v>
      </c>
      <c r="CZ214" s="99">
        <f>IF(Model!CZ144="",0,IF(ABS(Model!CZ144-Scratch!CZ144)&lt;1,1,0))</f>
        <v>1</v>
      </c>
      <c r="DA214" s="99">
        <f>IF(Model!DA144="",0,IF(ABS(Model!DA144-Scratch!DA144)&lt;1,1,0))</f>
        <v>1</v>
      </c>
      <c r="DB214" s="99">
        <f>IF(Model!DB144="",0,IF(ABS(Model!DB144-Scratch!DB144)&lt;1,1,0))</f>
        <v>1</v>
      </c>
      <c r="DC214" s="99">
        <f>IF(Model!DC144="",0,IF(ABS(Model!DC144-Scratch!DC144)&lt;1,1,0))</f>
        <v>1</v>
      </c>
      <c r="DD214" s="99">
        <f>IF(Model!DD144="",0,IF(ABS(Model!DD144-Scratch!DD144)&lt;1,1,0))</f>
        <v>1</v>
      </c>
      <c r="DE214" s="99">
        <f>IF(Model!DE144="",0,IF(ABS(Model!DE144-Scratch!DE144)&lt;1,1,0))</f>
        <v>1</v>
      </c>
      <c r="DF214" s="99">
        <f>IF(Model!DF144="",0,IF(ABS(Model!DF144-Scratch!DF144)&lt;1,1,0))</f>
        <v>1</v>
      </c>
      <c r="DG214" s="99">
        <f>IF(Model!DG144="",0,IF(ABS(Model!DG144-Scratch!DG144)&lt;1,1,0))</f>
        <v>1</v>
      </c>
      <c r="DH214" s="129" t="s">
        <v>591</v>
      </c>
      <c r="DI214" s="129" t="s">
        <v>591</v>
      </c>
      <c r="DJ214" s="99">
        <f>IF(Model!DJ144="",0,IF(ABS(Model!DJ144-Scratch!DJ144)&lt;1,1,0))</f>
        <v>1</v>
      </c>
      <c r="DK214" s="99">
        <f>IF(Model!DK144="",0,IF(ABS(Model!DK144-Scratch!DK144)&lt;1,1,0))</f>
        <v>1</v>
      </c>
      <c r="DL214" s="99">
        <f>IF(Model!DL144="",0,IF(ABS(Model!DL144-Scratch!DL144)&lt;1,1,0))</f>
        <v>1</v>
      </c>
      <c r="DM214" s="99">
        <f>IF(Model!DM144="",0,IF(ABS(Model!DM144-Scratch!DM144)&lt;1,1,0))</f>
        <v>1</v>
      </c>
      <c r="DN214" s="99">
        <f>IF(Model!DN144="",0,IF(ABS(Model!DN144-Scratch!DN144)&lt;1,1,0))</f>
        <v>1</v>
      </c>
      <c r="DO214" s="99">
        <f>IF(Model!DO144="",0,IF(ABS(Model!DO144-Scratch!DO144)&lt;1,1,0))</f>
        <v>1</v>
      </c>
      <c r="DP214" s="99">
        <f>IF(Model!DP144="",0,IF(ABS(Model!DP144-Scratch!DP144)&lt;1,1,0))</f>
        <v>1</v>
      </c>
      <c r="DQ214" s="99">
        <f>IF(Model!DQ144="",0,IF(ABS(Model!DQ144-Scratch!DQ144)&lt;1,1,0))</f>
        <v>1</v>
      </c>
      <c r="DR214" s="99">
        <f>IF(Model!DR144="",0,IF(ABS(Model!DR144-Scratch!DR144)&lt;1,1,0))</f>
        <v>1</v>
      </c>
      <c r="DS214" s="99">
        <f>IF(Model!DS144="",0,IF(ABS(Model!DS144-Scratch!DS144)&lt;1,1,0))</f>
        <v>1</v>
      </c>
      <c r="DT214" s="99">
        <f>IF(Model!DT144="",0,IF(ABS(Model!DT144-Scratch!DT144)&lt;1,1,0))</f>
        <v>1</v>
      </c>
      <c r="DU214" s="99">
        <f>IF(Model!DU144="",0,IF(ABS(Model!DU144-Scratch!DU144)&lt;1,1,0))</f>
        <v>1</v>
      </c>
      <c r="DV214" s="99">
        <f>IF(Model!DV144="",0,IF(ABS(Model!DV144-Scratch!DV144)&lt;1,1,0))</f>
        <v>1</v>
      </c>
      <c r="DW214" s="99">
        <f>IF(Model!DW144="",0,IF(ABS(Model!DW144-Scratch!DW144)&lt;1,1,0))</f>
        <v>1</v>
      </c>
      <c r="DX214" s="99">
        <f>IF(Model!DX144="",0,IF(ABS(Model!DX144-Scratch!DX144)&lt;1,1,0))</f>
        <v>1</v>
      </c>
      <c r="DY214" s="99">
        <f>IF(Model!DY144="",0,IF(ABS(Model!DY144-Scratch!DY144)&lt;1,1,0))</f>
        <v>1</v>
      </c>
      <c r="DZ214" s="99">
        <f>IF(Model!DZ144="",0,IF(ABS(Model!DZ144-Scratch!DZ144)&lt;1,1,0))</f>
        <v>1</v>
      </c>
      <c r="EA214" s="99">
        <f>IF(Model!EA144="",0,IF(ABS(Model!EA144-Scratch!EA144)&lt;1,1,0))</f>
        <v>1</v>
      </c>
      <c r="EB214" s="99">
        <f>IF(Model!EB144="",0,IF(ABS(Model!EB144-Scratch!EB144)&lt;1,1,0))</f>
        <v>1</v>
      </c>
      <c r="EC214" s="99">
        <f>IF(Model!EC144="",0,IF(ABS(Model!EC144-Scratch!EC144)&lt;1,1,0))</f>
        <v>1</v>
      </c>
      <c r="ED214" s="99">
        <f>IF(Model!ED144="",0,IF(ABS(Model!ED144-Scratch!ED144)&lt;1,1,0))</f>
        <v>1</v>
      </c>
      <c r="EE214" s="99">
        <f>IF(Model!EE144="",0,IF(ABS(Model!EE144-Scratch!EE144)&lt;1,1,0))</f>
        <v>1</v>
      </c>
      <c r="EF214" s="99">
        <f>IF(Model!EF144="",0,IF(ABS(Model!EF144-Scratch!EF144)&lt;1,1,0))</f>
        <v>1</v>
      </c>
      <c r="EG214" s="99">
        <f>IF(Model!EG144="",0,IF(ABS(Model!EG144-Scratch!EG144)&lt;1,1,0))</f>
        <v>1</v>
      </c>
      <c r="EH214" s="99">
        <f>IF(Model!EH144="",0,IF(ABS(Model!EH144-Scratch!EH144)&lt;1,1,0))</f>
        <v>1</v>
      </c>
      <c r="EI214" s="129" t="s">
        <v>591</v>
      </c>
      <c r="EJ214" s="129" t="s">
        <v>591</v>
      </c>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row>
    <row r="215" spans="2:165">
      <c r="B215" s="99">
        <f>IF(Model!B145="",0,IF(ABS(Model!B145-Scratch!B145)&lt;1,1,0))</f>
        <v>1</v>
      </c>
      <c r="C215" s="99">
        <f ca="1">IF(Model!C145="",0,IF(ABS(Model!C145-Scratch!C145)&lt;1,1,0))</f>
        <v>1</v>
      </c>
      <c r="D215" s="129" t="s">
        <v>591</v>
      </c>
      <c r="E215" s="99">
        <f>IF(Model!E145="",0,IF(ABS(Model!E145-Scratch!E145)&lt;1,1,0))</f>
        <v>1</v>
      </c>
      <c r="F215" s="99">
        <f>IF(Model!F145="",0,IF(ABS(Model!F145-Scratch!F145)&lt;1,1,0))</f>
        <v>1</v>
      </c>
      <c r="G215" s="99">
        <f>IF(Model!G145="",0,IF(ABS(Model!G145-Scratch!G145)&lt;1,1,0))</f>
        <v>1</v>
      </c>
      <c r="H215" s="99">
        <f>IF(Model!H145="",0,IF(ABS(Model!H145-Scratch!H145)&lt;1,1,0))</f>
        <v>1</v>
      </c>
      <c r="I215" s="99">
        <f>IF(Model!I145=Scratch!I145,1,0)</f>
        <v>1</v>
      </c>
      <c r="J215" s="129" t="s">
        <v>591</v>
      </c>
      <c r="K215" s="99">
        <f>IF(Model!K145="",0,IF(ABS(Model!K145-Scratch!K145)&lt;1,1,0))</f>
        <v>1</v>
      </c>
      <c r="L215" s="99">
        <f>IF(Model!L145=Scratch!L145,1,0)</f>
        <v>1</v>
      </c>
      <c r="M215" s="99">
        <f>IFERROR(IF(Model!M145=Scratch!M145,1,0),0)</f>
        <v>1</v>
      </c>
      <c r="N215" s="99">
        <f>IFERROR(IF(Model!N145=Scratch!N145,1,0),0)</f>
        <v>1</v>
      </c>
      <c r="O215" s="99">
        <f>IFERROR(IF(Model!O145=Scratch!O145,1,0),0)</f>
        <v>1</v>
      </c>
      <c r="P215" s="99">
        <f>IFERROR(IF(Model!P145=Scratch!P145,1,0),0)</f>
        <v>1</v>
      </c>
      <c r="Q215" s="129" t="s">
        <v>591</v>
      </c>
      <c r="R215" s="99">
        <f>IF(Model!R145="",0,IF(ABS(Model!R145-Scratch!R145)&lt;1,1,0))</f>
        <v>1</v>
      </c>
      <c r="S215" s="99">
        <f>IF(Model!S145="",0,IF(ABS(Model!S145-Scratch!S145)&lt;1,1,0))</f>
        <v>1</v>
      </c>
      <c r="T215" s="99">
        <f>IF(Model!T145="",0,IF(ABS(Model!T145-Scratch!T145)&lt;1,1,0))</f>
        <v>1</v>
      </c>
      <c r="U215" s="99">
        <f>IF(Model!U145="",0,IF(ABS(Model!U145-Scratch!U145)&lt;1,1,0))</f>
        <v>1</v>
      </c>
      <c r="V215" s="99">
        <f>IF(Model!V145="",0,IF(ABS(Model!V145-Scratch!V145)&lt;1,1,0))</f>
        <v>1</v>
      </c>
      <c r="W215" s="129" t="s">
        <v>591</v>
      </c>
      <c r="X215" s="99">
        <f>IF(Model!X145="",0,IF(ABS(Model!X145-Scratch!X145)&lt;1,1,0))</f>
        <v>1</v>
      </c>
      <c r="Y215" s="99">
        <f>IF(Model!Y145="",0,IF(ABS(Model!Y145-Scratch!Y145)&lt;1,1,0))</f>
        <v>1</v>
      </c>
      <c r="Z215" s="99">
        <f>IF(Model!Z145="",0,IF(ABS(Model!Z145-Scratch!Z145)&lt;1,1,0))</f>
        <v>1</v>
      </c>
      <c r="AA215" s="99">
        <f>IF(Model!AA145="",0,IF(ABS(Model!AA145-Scratch!AA145)&lt;1,1,0))</f>
        <v>1</v>
      </c>
      <c r="AB215" s="99">
        <f>IF(Model!AB145="",0,IF(ABS(Model!AB145-Scratch!AB145)&lt;1,1,0))</f>
        <v>1</v>
      </c>
      <c r="AC215" s="129" t="s">
        <v>591</v>
      </c>
      <c r="AD215" s="129" t="s">
        <v>591</v>
      </c>
      <c r="AE215" s="99">
        <f>IF(Model!AE145="",0,IF(ABS(Model!AE145-Scratch!AE145)&lt;1,1,0))</f>
        <v>1</v>
      </c>
      <c r="AF215" s="99">
        <f>IF(Model!AF145="",0,IF(ABS(Model!AF145-Scratch!AF145)&lt;1,1,0))</f>
        <v>1</v>
      </c>
      <c r="AG215" s="99">
        <f>IF(Model!AG145="",0,IF(ABS(Model!AG145-Scratch!AG145)&lt;1,1,0))</f>
        <v>1</v>
      </c>
      <c r="AH215" s="99">
        <f>IF(Model!AH145="",0,IF(ABS(Model!AH145-Scratch!AH145)&lt;1,1,0))</f>
        <v>1</v>
      </c>
      <c r="AI215" s="99">
        <f>IF(Model!AI145="",0,IF(ABS(Model!AI145-Scratch!AI145)&lt;1,1,0))</f>
        <v>1</v>
      </c>
      <c r="AJ215" s="99">
        <f>IF(Model!AJ145="",0,IF(ABS(Model!AJ145-Scratch!AJ145)&lt;1,1,0))</f>
        <v>1</v>
      </c>
      <c r="AK215" s="99">
        <f>IF(Model!AK145="",0,IF(ABS(Model!AK145-Scratch!AK145)&lt;1,1,0))</f>
        <v>1</v>
      </c>
      <c r="AL215" s="99">
        <f>IF(Model!AL145="",0,IF(ABS(Model!AL145-Scratch!AL145)&lt;1,1,0))</f>
        <v>1</v>
      </c>
      <c r="AM215" s="99">
        <f>IF(Model!AM145="",0,IF(ABS(Model!AM145-Scratch!AM145)&lt;1,1,0))</f>
        <v>1</v>
      </c>
      <c r="AN215" s="99">
        <f>IF(Model!AN145="",0,IF(ABS(Model!AN145-Scratch!AN145)&lt;1,1,0))</f>
        <v>1</v>
      </c>
      <c r="AO215" s="99">
        <f>IF(Model!AO145="",0,IF(ABS(Model!AO145-Scratch!AO145)&lt;1,1,0))</f>
        <v>1</v>
      </c>
      <c r="AP215" s="99">
        <f>IF(Model!AP145="",0,IF(ABS(Model!AP145-Scratch!AP145)&lt;1,1,0))</f>
        <v>1</v>
      </c>
      <c r="AQ215" s="99">
        <f>IF(Model!AQ145="",0,IF(ABS(Model!AQ145-Scratch!AQ145)&lt;1,1,0))</f>
        <v>1</v>
      </c>
      <c r="AR215" s="99">
        <f>IF(Model!AR145="",0,IF(ABS(Model!AR145-Scratch!AR145)&lt;1,1,0))</f>
        <v>1</v>
      </c>
      <c r="AS215" s="99">
        <f>IF(Model!AS145="",0,IF(ABS(Model!AS145-Scratch!AS145)&lt;1,1,0))</f>
        <v>1</v>
      </c>
      <c r="AT215" s="99">
        <f>IF(Model!AT145="",0,IF(ABS(Model!AT145-Scratch!AT145)&lt;1,1,0))</f>
        <v>1</v>
      </c>
      <c r="AU215" s="99">
        <f>IF(Model!AU145="",0,IF(ABS(Model!AU145-Scratch!AU145)&lt;1,1,0))</f>
        <v>1</v>
      </c>
      <c r="AV215" s="99">
        <f>IF(Model!AV145="",0,IF(ABS(Model!AV145-Scratch!AV145)&lt;1,1,0))</f>
        <v>1</v>
      </c>
      <c r="AW215" s="99">
        <f>IF(Model!AW145="",0,IF(ABS(Model!AW145-Scratch!AW145)&lt;1,1,0))</f>
        <v>1</v>
      </c>
      <c r="AX215" s="99">
        <f>IF(Model!AX145="",0,IF(ABS(Model!AX145-Scratch!AX145)&lt;1,1,0))</f>
        <v>1</v>
      </c>
      <c r="AY215" s="99">
        <f>IF(Model!AY145="",0,IF(ABS(Model!AY145-Scratch!AY145)&lt;1,1,0))</f>
        <v>1</v>
      </c>
      <c r="AZ215" s="99">
        <f>IF(Model!AZ145="",0,IF(ABS(Model!AZ145-Scratch!AZ145)&lt;1,1,0))</f>
        <v>1</v>
      </c>
      <c r="BA215" s="99">
        <f>IF(Model!BA145="",0,IF(ABS(Model!BA145-Scratch!BA145)&lt;1,1,0))</f>
        <v>1</v>
      </c>
      <c r="BB215" s="99">
        <f>IF(Model!BB145="",0,IF(ABS(Model!BB145-Scratch!BB145)&lt;1,1,0))</f>
        <v>1</v>
      </c>
      <c r="BC215" s="99">
        <f>IF(Model!BC145="",0,IF(ABS(Model!BC145-Scratch!BC145)&lt;1,1,0))</f>
        <v>1</v>
      </c>
      <c r="BD215" s="99">
        <f>IF(Model!BD145="",0,IF(ABS(Model!BD145-Scratch!BD145)&lt;1,1,0))</f>
        <v>0</v>
      </c>
      <c r="BE215" s="99">
        <f>IF(Model!BE145="",0,IF(ABS(Model!BE145-Scratch!BE145)&lt;1,1,0))</f>
        <v>1</v>
      </c>
      <c r="BF215" s="129" t="s">
        <v>591</v>
      </c>
      <c r="BG215" s="129" t="s">
        <v>591</v>
      </c>
      <c r="BH215" s="99">
        <f>IF(Model!BH145="",0,IF(ABS(Model!BH145-Scratch!BH145)&lt;1,1,0))</f>
        <v>1</v>
      </c>
      <c r="BI215" s="99">
        <f>IF(Model!BI145="",0,IF(ABS(Model!BI145-Scratch!BI145)&lt;1,1,0))</f>
        <v>1</v>
      </c>
      <c r="BJ215" s="99">
        <f>IF(Model!BJ145="",0,IF(ABS(Model!BJ145-Scratch!BJ145)&lt;1,1,0))</f>
        <v>1</v>
      </c>
      <c r="BK215" s="99">
        <f>IF(Model!BK145="",0,IF(ABS(Model!BK145-Scratch!BK145)&lt;1,1,0))</f>
        <v>1</v>
      </c>
      <c r="BL215" s="99">
        <f>IF(Model!BL145="",0,IF(ABS(Model!BL145-Scratch!BL145)&lt;1,1,0))</f>
        <v>1</v>
      </c>
      <c r="BM215" s="99">
        <f>IF(Model!BM145="",0,IF(ABS(Model!BM145-Scratch!BM145)&lt;1,1,0))</f>
        <v>1</v>
      </c>
      <c r="BN215" s="99">
        <f>IF(Model!BN145="",0,IF(ABS(Model!BN145-Scratch!BN145)&lt;1,1,0))</f>
        <v>1</v>
      </c>
      <c r="BO215" s="99">
        <f>IF(Model!BO145="",0,IF(ABS(Model!BO145-Scratch!BO145)&lt;1,1,0))</f>
        <v>1</v>
      </c>
      <c r="BP215" s="99">
        <f>IF(Model!BP145="",0,IF(ABS(Model!BP145-Scratch!BP145)&lt;1,1,0))</f>
        <v>1</v>
      </c>
      <c r="BQ215" s="99">
        <f>IF(Model!BQ145="",0,IF(ABS(Model!BQ145-Scratch!BQ145)&lt;1,1,0))</f>
        <v>1</v>
      </c>
      <c r="BR215" s="99">
        <f>IF(Model!BR145="",0,IF(ABS(Model!BR145-Scratch!BR145)&lt;1,1,0))</f>
        <v>1</v>
      </c>
      <c r="BS215" s="99">
        <f>IF(Model!BS145="",0,IF(ABS(Model!BS145-Scratch!BS145)&lt;1,1,0))</f>
        <v>1</v>
      </c>
      <c r="BT215" s="99">
        <f>IF(Model!BT145="",0,IF(ABS(Model!BT145-Scratch!BT145)&lt;1,1,0))</f>
        <v>1</v>
      </c>
      <c r="BU215" s="99">
        <f>IF(Model!BU145="",0,IF(ABS(Model!BU145-Scratch!BU145)&lt;1,1,0))</f>
        <v>1</v>
      </c>
      <c r="BV215" s="99">
        <f>IF(Model!BV145="",0,IF(ABS(Model!BV145-Scratch!BV145)&lt;1,1,0))</f>
        <v>1</v>
      </c>
      <c r="BW215" s="99">
        <f>IF(Model!BW145="",0,IF(ABS(Model!BW145-Scratch!BW145)&lt;1,1,0))</f>
        <v>1</v>
      </c>
      <c r="BX215" s="99">
        <f>IF(Model!BX145="",0,IF(ABS(Model!BX145-Scratch!BX145)&lt;1,1,0))</f>
        <v>1</v>
      </c>
      <c r="BY215" s="99">
        <f>IF(Model!BY145="",0,IF(ABS(Model!BY145-Scratch!BY145)&lt;1,1,0))</f>
        <v>1</v>
      </c>
      <c r="BZ215" s="99">
        <f>IF(Model!BZ145="",0,IF(ABS(Model!BZ145-Scratch!BZ145)&lt;1,1,0))</f>
        <v>1</v>
      </c>
      <c r="CA215" s="99">
        <f>IF(Model!CA145="",0,IF(ABS(Model!CA145-Scratch!CA145)&lt;1,1,0))</f>
        <v>1</v>
      </c>
      <c r="CB215" s="99">
        <f>IF(Model!CB145="",0,IF(ABS(Model!CB145-Scratch!CB145)&lt;1,1,0))</f>
        <v>1</v>
      </c>
      <c r="CC215" s="99">
        <f>IF(Model!CC145="",0,IF(ABS(Model!CC145-Scratch!CC145)&lt;1,1,0))</f>
        <v>1</v>
      </c>
      <c r="CD215" s="99">
        <f>IF(Model!CD145="",0,IF(ABS(Model!CD145-Scratch!CD145)&lt;1,1,0))</f>
        <v>1</v>
      </c>
      <c r="CE215" s="99">
        <f>IF(Model!CE145="",0,IF(ABS(Model!CE145-Scratch!CE145)&lt;1,1,0))</f>
        <v>1</v>
      </c>
      <c r="CF215" s="99">
        <f>IF(Model!CF145="",0,IF(ABS(Model!CF145-Scratch!CF145)&lt;1,1,0))</f>
        <v>1</v>
      </c>
      <c r="CG215" s="129" t="s">
        <v>591</v>
      </c>
      <c r="CH215" s="129" t="s">
        <v>591</v>
      </c>
      <c r="CI215" s="99">
        <f>IF(Model!CI145="",0,IF(ABS(Model!CI145-Scratch!CI145)&lt;1,1,0))</f>
        <v>1</v>
      </c>
      <c r="CJ215" s="99">
        <f>IF(Model!CJ145="",0,IF(ABS(Model!CJ145-Scratch!CJ145)&lt;1,1,0))</f>
        <v>1</v>
      </c>
      <c r="CK215" s="99">
        <f>IF(Model!CK145="",0,IF(ABS(Model!CK145-Scratch!CK145)&lt;1,1,0))</f>
        <v>1</v>
      </c>
      <c r="CL215" s="99">
        <f>IF(Model!CL145="",0,IF(ABS(Model!CL145-Scratch!CL145)&lt;1,1,0))</f>
        <v>1</v>
      </c>
      <c r="CM215" s="99">
        <f>IF(Model!CM145="",0,IF(ABS(Model!CM145-Scratch!CM145)&lt;1,1,0))</f>
        <v>1</v>
      </c>
      <c r="CN215" s="99">
        <f>IF(Model!CN145="",0,IF(ABS(Model!CN145-Scratch!CN145)&lt;1,1,0))</f>
        <v>1</v>
      </c>
      <c r="CO215" s="99">
        <f>IF(Model!CO145="",0,IF(ABS(Model!CO145-Scratch!CO145)&lt;1,1,0))</f>
        <v>1</v>
      </c>
      <c r="CP215" s="99">
        <f>IF(Model!CP145="",0,IF(ABS(Model!CP145-Scratch!CP145)&lt;1,1,0))</f>
        <v>1</v>
      </c>
      <c r="CQ215" s="99">
        <f>IF(Model!CQ145="",0,IF(ABS(Model!CQ145-Scratch!CQ145)&lt;1,1,0))</f>
        <v>1</v>
      </c>
      <c r="CR215" s="99">
        <f>IF(Model!CR145="",0,IF(ABS(Model!CR145-Scratch!CR145)&lt;1,1,0))</f>
        <v>1</v>
      </c>
      <c r="CS215" s="99">
        <f>IF(Model!CS145="",0,IF(ABS(Model!CS145-Scratch!CS145)&lt;1,1,0))</f>
        <v>1</v>
      </c>
      <c r="CT215" s="99">
        <f>IF(Model!CT145="",0,IF(ABS(Model!CT145-Scratch!CT145)&lt;1,1,0))</f>
        <v>1</v>
      </c>
      <c r="CU215" s="99">
        <f>IF(Model!CU145="",0,IF(ABS(Model!CU145-Scratch!CU145)&lt;1,1,0))</f>
        <v>1</v>
      </c>
      <c r="CV215" s="99">
        <f>IF(Model!CV145="",0,IF(ABS(Model!CV145-Scratch!CV145)&lt;1,1,0))</f>
        <v>1</v>
      </c>
      <c r="CW215" s="99">
        <f>IF(Model!CW145="",0,IF(ABS(Model!CW145-Scratch!CW145)&lt;1,1,0))</f>
        <v>1</v>
      </c>
      <c r="CX215" s="99">
        <f>IF(Model!CX145="",0,IF(ABS(Model!CX145-Scratch!CX145)&lt;1,1,0))</f>
        <v>1</v>
      </c>
      <c r="CY215" s="99">
        <f>IF(Model!CY145="",0,IF(ABS(Model!CY145-Scratch!CY145)&lt;1,1,0))</f>
        <v>1</v>
      </c>
      <c r="CZ215" s="99">
        <f>IF(Model!CZ145="",0,IF(ABS(Model!CZ145-Scratch!CZ145)&lt;1,1,0))</f>
        <v>1</v>
      </c>
      <c r="DA215" s="99">
        <f>IF(Model!DA145="",0,IF(ABS(Model!DA145-Scratch!DA145)&lt;1,1,0))</f>
        <v>1</v>
      </c>
      <c r="DB215" s="99">
        <f>IF(Model!DB145="",0,IF(ABS(Model!DB145-Scratch!DB145)&lt;1,1,0))</f>
        <v>1</v>
      </c>
      <c r="DC215" s="99">
        <f>IF(Model!DC145="",0,IF(ABS(Model!DC145-Scratch!DC145)&lt;1,1,0))</f>
        <v>1</v>
      </c>
      <c r="DD215" s="99">
        <f>IF(Model!DD145="",0,IF(ABS(Model!DD145-Scratch!DD145)&lt;1,1,0))</f>
        <v>1</v>
      </c>
      <c r="DE215" s="99">
        <f>IF(Model!DE145="",0,IF(ABS(Model!DE145-Scratch!DE145)&lt;1,1,0))</f>
        <v>1</v>
      </c>
      <c r="DF215" s="99">
        <f>IF(Model!DF145="",0,IF(ABS(Model!DF145-Scratch!DF145)&lt;1,1,0))</f>
        <v>1</v>
      </c>
      <c r="DG215" s="99">
        <f>IF(Model!DG145="",0,IF(ABS(Model!DG145-Scratch!DG145)&lt;1,1,0))</f>
        <v>1</v>
      </c>
      <c r="DH215" s="129" t="s">
        <v>591</v>
      </c>
      <c r="DI215" s="129" t="s">
        <v>591</v>
      </c>
      <c r="DJ215" s="99">
        <f>IF(Model!DJ145="",0,IF(ABS(Model!DJ145-Scratch!DJ145)&lt;1,1,0))</f>
        <v>1</v>
      </c>
      <c r="DK215" s="99">
        <f>IF(Model!DK145="",0,IF(ABS(Model!DK145-Scratch!DK145)&lt;1,1,0))</f>
        <v>1</v>
      </c>
      <c r="DL215" s="99">
        <f>IF(Model!DL145="",0,IF(ABS(Model!DL145-Scratch!DL145)&lt;1,1,0))</f>
        <v>1</v>
      </c>
      <c r="DM215" s="99">
        <f>IF(Model!DM145="",0,IF(ABS(Model!DM145-Scratch!DM145)&lt;1,1,0))</f>
        <v>1</v>
      </c>
      <c r="DN215" s="99">
        <f>IF(Model!DN145="",0,IF(ABS(Model!DN145-Scratch!DN145)&lt;1,1,0))</f>
        <v>1</v>
      </c>
      <c r="DO215" s="99">
        <f>IF(Model!DO145="",0,IF(ABS(Model!DO145-Scratch!DO145)&lt;1,1,0))</f>
        <v>1</v>
      </c>
      <c r="DP215" s="99">
        <f>IF(Model!DP145="",0,IF(ABS(Model!DP145-Scratch!DP145)&lt;1,1,0))</f>
        <v>1</v>
      </c>
      <c r="DQ215" s="99">
        <f>IF(Model!DQ145="",0,IF(ABS(Model!DQ145-Scratch!DQ145)&lt;1,1,0))</f>
        <v>1</v>
      </c>
      <c r="DR215" s="99">
        <f>IF(Model!DR145="",0,IF(ABS(Model!DR145-Scratch!DR145)&lt;1,1,0))</f>
        <v>1</v>
      </c>
      <c r="DS215" s="99">
        <f>IF(Model!DS145="",0,IF(ABS(Model!DS145-Scratch!DS145)&lt;1,1,0))</f>
        <v>1</v>
      </c>
      <c r="DT215" s="99">
        <f>IF(Model!DT145="",0,IF(ABS(Model!DT145-Scratch!DT145)&lt;1,1,0))</f>
        <v>1</v>
      </c>
      <c r="DU215" s="99">
        <f>IF(Model!DU145="",0,IF(ABS(Model!DU145-Scratch!DU145)&lt;1,1,0))</f>
        <v>1</v>
      </c>
      <c r="DV215" s="99">
        <f>IF(Model!DV145="",0,IF(ABS(Model!DV145-Scratch!DV145)&lt;1,1,0))</f>
        <v>1</v>
      </c>
      <c r="DW215" s="99">
        <f>IF(Model!DW145="",0,IF(ABS(Model!DW145-Scratch!DW145)&lt;1,1,0))</f>
        <v>1</v>
      </c>
      <c r="DX215" s="99">
        <f>IF(Model!DX145="",0,IF(ABS(Model!DX145-Scratch!DX145)&lt;1,1,0))</f>
        <v>1</v>
      </c>
      <c r="DY215" s="99">
        <f>IF(Model!DY145="",0,IF(ABS(Model!DY145-Scratch!DY145)&lt;1,1,0))</f>
        <v>1</v>
      </c>
      <c r="DZ215" s="99">
        <f>IF(Model!DZ145="",0,IF(ABS(Model!DZ145-Scratch!DZ145)&lt;1,1,0))</f>
        <v>1</v>
      </c>
      <c r="EA215" s="99">
        <f>IF(Model!EA145="",0,IF(ABS(Model!EA145-Scratch!EA145)&lt;1,1,0))</f>
        <v>1</v>
      </c>
      <c r="EB215" s="99">
        <f>IF(Model!EB145="",0,IF(ABS(Model!EB145-Scratch!EB145)&lt;1,1,0))</f>
        <v>1</v>
      </c>
      <c r="EC215" s="99">
        <f>IF(Model!EC145="",0,IF(ABS(Model!EC145-Scratch!EC145)&lt;1,1,0))</f>
        <v>1</v>
      </c>
      <c r="ED215" s="99">
        <f>IF(Model!ED145="",0,IF(ABS(Model!ED145-Scratch!ED145)&lt;1,1,0))</f>
        <v>1</v>
      </c>
      <c r="EE215" s="99">
        <f>IF(Model!EE145="",0,IF(ABS(Model!EE145-Scratch!EE145)&lt;1,1,0))</f>
        <v>1</v>
      </c>
      <c r="EF215" s="99">
        <f>IF(Model!EF145="",0,IF(ABS(Model!EF145-Scratch!EF145)&lt;1,1,0))</f>
        <v>1</v>
      </c>
      <c r="EG215" s="99">
        <f>IF(Model!EG145="",0,IF(ABS(Model!EG145-Scratch!EG145)&lt;1,1,0))</f>
        <v>1</v>
      </c>
      <c r="EH215" s="99">
        <f>IF(Model!EH145="",0,IF(ABS(Model!EH145-Scratch!EH145)&lt;1,1,0))</f>
        <v>1</v>
      </c>
      <c r="EI215" s="129" t="s">
        <v>591</v>
      </c>
      <c r="EJ215" s="129" t="s">
        <v>591</v>
      </c>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row>
    <row r="216" spans="2:165">
      <c r="B216" s="99">
        <f>IF(Model!B146="",0,IF(ABS(Model!B146-Scratch!B146)&lt;1,1,0))</f>
        <v>1</v>
      </c>
      <c r="C216" s="99">
        <f ca="1">IF(Model!C146="",0,IF(ABS(Model!C146-Scratch!C146)&lt;1,1,0))</f>
        <v>1</v>
      </c>
      <c r="D216" s="129" t="s">
        <v>591</v>
      </c>
      <c r="E216" s="99">
        <f>IF(Model!E146="",0,IF(ABS(Model!E146-Scratch!E146)&lt;1,1,0))</f>
        <v>1</v>
      </c>
      <c r="F216" s="99">
        <f>IF(Model!F146="",0,IF(ABS(Model!F146-Scratch!F146)&lt;1,1,0))</f>
        <v>1</v>
      </c>
      <c r="G216" s="99">
        <f>IF(Model!G146="",0,IF(ABS(Model!G146-Scratch!G146)&lt;1,1,0))</f>
        <v>1</v>
      </c>
      <c r="H216" s="99">
        <f>IF(Model!H146="",0,IF(ABS(Model!H146-Scratch!H146)&lt;1,1,0))</f>
        <v>1</v>
      </c>
      <c r="I216" s="99">
        <f>IF(Model!I146=Scratch!I146,1,0)</f>
        <v>1</v>
      </c>
      <c r="J216" s="129" t="s">
        <v>591</v>
      </c>
      <c r="K216" s="99">
        <f>IF(Model!K146="",0,IF(ABS(Model!K146-Scratch!K146)&lt;1,1,0))</f>
        <v>1</v>
      </c>
      <c r="L216" s="99">
        <f>IF(Model!L146=Scratch!L146,1,0)</f>
        <v>1</v>
      </c>
      <c r="M216" s="99">
        <f>IFERROR(IF(Model!M146=Scratch!M146,1,0),0)</f>
        <v>1</v>
      </c>
      <c r="N216" s="99">
        <f>IFERROR(IF(Model!N146=Scratch!N146,1,0),0)</f>
        <v>1</v>
      </c>
      <c r="O216" s="99">
        <f>IFERROR(IF(Model!O146=Scratch!O146,1,0),0)</f>
        <v>1</v>
      </c>
      <c r="P216" s="99">
        <f>IFERROR(IF(Model!P146=Scratch!P146,1,0),0)</f>
        <v>1</v>
      </c>
      <c r="Q216" s="129" t="s">
        <v>591</v>
      </c>
      <c r="R216" s="99">
        <f>IF(Model!R146="",0,IF(ABS(Model!R146-Scratch!R146)&lt;1,1,0))</f>
        <v>1</v>
      </c>
      <c r="S216" s="99">
        <f>IF(Model!S146="",0,IF(ABS(Model!S146-Scratch!S146)&lt;1,1,0))</f>
        <v>1</v>
      </c>
      <c r="T216" s="99">
        <f>IF(Model!T146="",0,IF(ABS(Model!T146-Scratch!T146)&lt;1,1,0))</f>
        <v>1</v>
      </c>
      <c r="U216" s="99">
        <f>IF(Model!U146="",0,IF(ABS(Model!U146-Scratch!U146)&lt;1,1,0))</f>
        <v>1</v>
      </c>
      <c r="V216" s="99">
        <f>IF(Model!V146="",0,IF(ABS(Model!V146-Scratch!V146)&lt;1,1,0))</f>
        <v>1</v>
      </c>
      <c r="W216" s="129" t="s">
        <v>591</v>
      </c>
      <c r="X216" s="99">
        <f>IF(Model!X146="",0,IF(ABS(Model!X146-Scratch!X146)&lt;1,1,0))</f>
        <v>1</v>
      </c>
      <c r="Y216" s="99">
        <f>IF(Model!Y146="",0,IF(ABS(Model!Y146-Scratch!Y146)&lt;1,1,0))</f>
        <v>1</v>
      </c>
      <c r="Z216" s="99">
        <f>IF(Model!Z146="",0,IF(ABS(Model!Z146-Scratch!Z146)&lt;1,1,0))</f>
        <v>1</v>
      </c>
      <c r="AA216" s="99">
        <f>IF(Model!AA146="",0,IF(ABS(Model!AA146-Scratch!AA146)&lt;1,1,0))</f>
        <v>1</v>
      </c>
      <c r="AB216" s="99">
        <f>IF(Model!AB146="",0,IF(ABS(Model!AB146-Scratch!AB146)&lt;1,1,0))</f>
        <v>1</v>
      </c>
      <c r="AC216" s="129" t="s">
        <v>591</v>
      </c>
      <c r="AD216" s="129" t="s">
        <v>591</v>
      </c>
      <c r="AE216" s="99">
        <f>IF(Model!AE146="",0,IF(ABS(Model!AE146-Scratch!AE146)&lt;1,1,0))</f>
        <v>1</v>
      </c>
      <c r="AF216" s="99">
        <f>IF(Model!AF146="",0,IF(ABS(Model!AF146-Scratch!AF146)&lt;1,1,0))</f>
        <v>1</v>
      </c>
      <c r="AG216" s="99">
        <f>IF(Model!AG146="",0,IF(ABS(Model!AG146-Scratch!AG146)&lt;1,1,0))</f>
        <v>1</v>
      </c>
      <c r="AH216" s="99">
        <f>IF(Model!AH146="",0,IF(ABS(Model!AH146-Scratch!AH146)&lt;1,1,0))</f>
        <v>1</v>
      </c>
      <c r="AI216" s="99">
        <f>IF(Model!AI146="",0,IF(ABS(Model!AI146-Scratch!AI146)&lt;1,1,0))</f>
        <v>1</v>
      </c>
      <c r="AJ216" s="99">
        <f>IF(Model!AJ146="",0,IF(ABS(Model!AJ146-Scratch!AJ146)&lt;1,1,0))</f>
        <v>1</v>
      </c>
      <c r="AK216" s="99">
        <f>IF(Model!AK146="",0,IF(ABS(Model!AK146-Scratch!AK146)&lt;1,1,0))</f>
        <v>1</v>
      </c>
      <c r="AL216" s="99">
        <f>IF(Model!AL146="",0,IF(ABS(Model!AL146-Scratch!AL146)&lt;1,1,0))</f>
        <v>1</v>
      </c>
      <c r="AM216" s="99">
        <f>IF(Model!AM146="",0,IF(ABS(Model!AM146-Scratch!AM146)&lt;1,1,0))</f>
        <v>1</v>
      </c>
      <c r="AN216" s="99">
        <f>IF(Model!AN146="",0,IF(ABS(Model!AN146-Scratch!AN146)&lt;1,1,0))</f>
        <v>1</v>
      </c>
      <c r="AO216" s="99">
        <f>IF(Model!AO146="",0,IF(ABS(Model!AO146-Scratch!AO146)&lt;1,1,0))</f>
        <v>1</v>
      </c>
      <c r="AP216" s="99">
        <f>IF(Model!AP146="",0,IF(ABS(Model!AP146-Scratch!AP146)&lt;1,1,0))</f>
        <v>1</v>
      </c>
      <c r="AQ216" s="99">
        <f>IF(Model!AQ146="",0,IF(ABS(Model!AQ146-Scratch!AQ146)&lt;1,1,0))</f>
        <v>1</v>
      </c>
      <c r="AR216" s="99">
        <f>IF(Model!AR146="",0,IF(ABS(Model!AR146-Scratch!AR146)&lt;1,1,0))</f>
        <v>1</v>
      </c>
      <c r="AS216" s="99">
        <f>IF(Model!AS146="",0,IF(ABS(Model!AS146-Scratch!AS146)&lt;1,1,0))</f>
        <v>1</v>
      </c>
      <c r="AT216" s="99">
        <f>IF(Model!AT146="",0,IF(ABS(Model!AT146-Scratch!AT146)&lt;1,1,0))</f>
        <v>1</v>
      </c>
      <c r="AU216" s="99">
        <f>IF(Model!AU146="",0,IF(ABS(Model!AU146-Scratch!AU146)&lt;1,1,0))</f>
        <v>1</v>
      </c>
      <c r="AV216" s="99">
        <f>IF(Model!AV146="",0,IF(ABS(Model!AV146-Scratch!AV146)&lt;1,1,0))</f>
        <v>1</v>
      </c>
      <c r="AW216" s="99">
        <f>IF(Model!AW146="",0,IF(ABS(Model!AW146-Scratch!AW146)&lt;1,1,0))</f>
        <v>1</v>
      </c>
      <c r="AX216" s="99">
        <f>IF(Model!AX146="",0,IF(ABS(Model!AX146-Scratch!AX146)&lt;1,1,0))</f>
        <v>1</v>
      </c>
      <c r="AY216" s="99">
        <f>IF(Model!AY146="",0,IF(ABS(Model!AY146-Scratch!AY146)&lt;1,1,0))</f>
        <v>1</v>
      </c>
      <c r="AZ216" s="99">
        <f>IF(Model!AZ146="",0,IF(ABS(Model!AZ146-Scratch!AZ146)&lt;1,1,0))</f>
        <v>1</v>
      </c>
      <c r="BA216" s="99">
        <f>IF(Model!BA146="",0,IF(ABS(Model!BA146-Scratch!BA146)&lt;1,1,0))</f>
        <v>1</v>
      </c>
      <c r="BB216" s="99">
        <f>IF(Model!BB146="",0,IF(ABS(Model!BB146-Scratch!BB146)&lt;1,1,0))</f>
        <v>1</v>
      </c>
      <c r="BC216" s="99">
        <f>IF(Model!BC146="",0,IF(ABS(Model!BC146-Scratch!BC146)&lt;1,1,0))</f>
        <v>1</v>
      </c>
      <c r="BD216" s="99">
        <f>IF(Model!BD146="",0,IF(ABS(Model!BD146-Scratch!BD146)&lt;1,1,0))</f>
        <v>0</v>
      </c>
      <c r="BE216" s="99">
        <f>IF(Model!BE146="",0,IF(ABS(Model!BE146-Scratch!BE146)&lt;1,1,0))</f>
        <v>1</v>
      </c>
      <c r="BF216" s="129" t="s">
        <v>591</v>
      </c>
      <c r="BG216" s="129" t="s">
        <v>591</v>
      </c>
      <c r="BH216" s="99">
        <f>IF(Model!BH146="",0,IF(ABS(Model!BH146-Scratch!BH146)&lt;1,1,0))</f>
        <v>1</v>
      </c>
      <c r="BI216" s="99">
        <f>IF(Model!BI146="",0,IF(ABS(Model!BI146-Scratch!BI146)&lt;1,1,0))</f>
        <v>1</v>
      </c>
      <c r="BJ216" s="99">
        <f>IF(Model!BJ146="",0,IF(ABS(Model!BJ146-Scratch!BJ146)&lt;1,1,0))</f>
        <v>1</v>
      </c>
      <c r="BK216" s="99">
        <f>IF(Model!BK146="",0,IF(ABS(Model!BK146-Scratch!BK146)&lt;1,1,0))</f>
        <v>1</v>
      </c>
      <c r="BL216" s="99">
        <f>IF(Model!BL146="",0,IF(ABS(Model!BL146-Scratch!BL146)&lt;1,1,0))</f>
        <v>1</v>
      </c>
      <c r="BM216" s="99">
        <f>IF(Model!BM146="",0,IF(ABS(Model!BM146-Scratch!BM146)&lt;1,1,0))</f>
        <v>1</v>
      </c>
      <c r="BN216" s="99">
        <f>IF(Model!BN146="",0,IF(ABS(Model!BN146-Scratch!BN146)&lt;1,1,0))</f>
        <v>1</v>
      </c>
      <c r="BO216" s="99">
        <f>IF(Model!BO146="",0,IF(ABS(Model!BO146-Scratch!BO146)&lt;1,1,0))</f>
        <v>1</v>
      </c>
      <c r="BP216" s="99">
        <f>IF(Model!BP146="",0,IF(ABS(Model!BP146-Scratch!BP146)&lt;1,1,0))</f>
        <v>1</v>
      </c>
      <c r="BQ216" s="99">
        <f>IF(Model!BQ146="",0,IF(ABS(Model!BQ146-Scratch!BQ146)&lt;1,1,0))</f>
        <v>1</v>
      </c>
      <c r="BR216" s="99">
        <f>IF(Model!BR146="",0,IF(ABS(Model!BR146-Scratch!BR146)&lt;1,1,0))</f>
        <v>1</v>
      </c>
      <c r="BS216" s="99">
        <f>IF(Model!BS146="",0,IF(ABS(Model!BS146-Scratch!BS146)&lt;1,1,0))</f>
        <v>1</v>
      </c>
      <c r="BT216" s="99">
        <f>IF(Model!BT146="",0,IF(ABS(Model!BT146-Scratch!BT146)&lt;1,1,0))</f>
        <v>1</v>
      </c>
      <c r="BU216" s="99">
        <f>IF(Model!BU146="",0,IF(ABS(Model!BU146-Scratch!BU146)&lt;1,1,0))</f>
        <v>1</v>
      </c>
      <c r="BV216" s="99">
        <f>IF(Model!BV146="",0,IF(ABS(Model!BV146-Scratch!BV146)&lt;1,1,0))</f>
        <v>1</v>
      </c>
      <c r="BW216" s="99">
        <f>IF(Model!BW146="",0,IF(ABS(Model!BW146-Scratch!BW146)&lt;1,1,0))</f>
        <v>1</v>
      </c>
      <c r="BX216" s="99">
        <f>IF(Model!BX146="",0,IF(ABS(Model!BX146-Scratch!BX146)&lt;1,1,0))</f>
        <v>1</v>
      </c>
      <c r="BY216" s="99">
        <f>IF(Model!BY146="",0,IF(ABS(Model!BY146-Scratch!BY146)&lt;1,1,0))</f>
        <v>1</v>
      </c>
      <c r="BZ216" s="99">
        <f>IF(Model!BZ146="",0,IF(ABS(Model!BZ146-Scratch!BZ146)&lt;1,1,0))</f>
        <v>1</v>
      </c>
      <c r="CA216" s="99">
        <f>IF(Model!CA146="",0,IF(ABS(Model!CA146-Scratch!CA146)&lt;1,1,0))</f>
        <v>1</v>
      </c>
      <c r="CB216" s="99">
        <f>IF(Model!CB146="",0,IF(ABS(Model!CB146-Scratch!CB146)&lt;1,1,0))</f>
        <v>1</v>
      </c>
      <c r="CC216" s="99">
        <f>IF(Model!CC146="",0,IF(ABS(Model!CC146-Scratch!CC146)&lt;1,1,0))</f>
        <v>1</v>
      </c>
      <c r="CD216" s="99">
        <f>IF(Model!CD146="",0,IF(ABS(Model!CD146-Scratch!CD146)&lt;1,1,0))</f>
        <v>1</v>
      </c>
      <c r="CE216" s="99">
        <f>IF(Model!CE146="",0,IF(ABS(Model!CE146-Scratch!CE146)&lt;1,1,0))</f>
        <v>1</v>
      </c>
      <c r="CF216" s="99">
        <f>IF(Model!CF146="",0,IF(ABS(Model!CF146-Scratch!CF146)&lt;1,1,0))</f>
        <v>1</v>
      </c>
      <c r="CG216" s="129" t="s">
        <v>591</v>
      </c>
      <c r="CH216" s="129" t="s">
        <v>591</v>
      </c>
      <c r="CI216" s="99">
        <f>IF(Model!CI146="",0,IF(ABS(Model!CI146-Scratch!CI146)&lt;1,1,0))</f>
        <v>1</v>
      </c>
      <c r="CJ216" s="99">
        <f>IF(Model!CJ146="",0,IF(ABS(Model!CJ146-Scratch!CJ146)&lt;1,1,0))</f>
        <v>1</v>
      </c>
      <c r="CK216" s="99">
        <f>IF(Model!CK146="",0,IF(ABS(Model!CK146-Scratch!CK146)&lt;1,1,0))</f>
        <v>1</v>
      </c>
      <c r="CL216" s="99">
        <f>IF(Model!CL146="",0,IF(ABS(Model!CL146-Scratch!CL146)&lt;1,1,0))</f>
        <v>1</v>
      </c>
      <c r="CM216" s="99">
        <f>IF(Model!CM146="",0,IF(ABS(Model!CM146-Scratch!CM146)&lt;1,1,0))</f>
        <v>1</v>
      </c>
      <c r="CN216" s="99">
        <f>IF(Model!CN146="",0,IF(ABS(Model!CN146-Scratch!CN146)&lt;1,1,0))</f>
        <v>1</v>
      </c>
      <c r="CO216" s="99">
        <f>IF(Model!CO146="",0,IF(ABS(Model!CO146-Scratch!CO146)&lt;1,1,0))</f>
        <v>1</v>
      </c>
      <c r="CP216" s="99">
        <f>IF(Model!CP146="",0,IF(ABS(Model!CP146-Scratch!CP146)&lt;1,1,0))</f>
        <v>1</v>
      </c>
      <c r="CQ216" s="99">
        <f>IF(Model!CQ146="",0,IF(ABS(Model!CQ146-Scratch!CQ146)&lt;1,1,0))</f>
        <v>1</v>
      </c>
      <c r="CR216" s="99">
        <f>IF(Model!CR146="",0,IF(ABS(Model!CR146-Scratch!CR146)&lt;1,1,0))</f>
        <v>1</v>
      </c>
      <c r="CS216" s="99">
        <f>IF(Model!CS146="",0,IF(ABS(Model!CS146-Scratch!CS146)&lt;1,1,0))</f>
        <v>1</v>
      </c>
      <c r="CT216" s="99">
        <f>IF(Model!CT146="",0,IF(ABS(Model!CT146-Scratch!CT146)&lt;1,1,0))</f>
        <v>1</v>
      </c>
      <c r="CU216" s="99">
        <f>IF(Model!CU146="",0,IF(ABS(Model!CU146-Scratch!CU146)&lt;1,1,0))</f>
        <v>1</v>
      </c>
      <c r="CV216" s="99">
        <f>IF(Model!CV146="",0,IF(ABS(Model!CV146-Scratch!CV146)&lt;1,1,0))</f>
        <v>1</v>
      </c>
      <c r="CW216" s="99">
        <f>IF(Model!CW146="",0,IF(ABS(Model!CW146-Scratch!CW146)&lt;1,1,0))</f>
        <v>1</v>
      </c>
      <c r="CX216" s="99">
        <f>IF(Model!CX146="",0,IF(ABS(Model!CX146-Scratch!CX146)&lt;1,1,0))</f>
        <v>1</v>
      </c>
      <c r="CY216" s="99">
        <f>IF(Model!CY146="",0,IF(ABS(Model!CY146-Scratch!CY146)&lt;1,1,0))</f>
        <v>1</v>
      </c>
      <c r="CZ216" s="99">
        <f>IF(Model!CZ146="",0,IF(ABS(Model!CZ146-Scratch!CZ146)&lt;1,1,0))</f>
        <v>1</v>
      </c>
      <c r="DA216" s="99">
        <f>IF(Model!DA146="",0,IF(ABS(Model!DA146-Scratch!DA146)&lt;1,1,0))</f>
        <v>1</v>
      </c>
      <c r="DB216" s="99">
        <f>IF(Model!DB146="",0,IF(ABS(Model!DB146-Scratch!DB146)&lt;1,1,0))</f>
        <v>1</v>
      </c>
      <c r="DC216" s="99">
        <f>IF(Model!DC146="",0,IF(ABS(Model!DC146-Scratch!DC146)&lt;1,1,0))</f>
        <v>1</v>
      </c>
      <c r="DD216" s="99">
        <f>IF(Model!DD146="",0,IF(ABS(Model!DD146-Scratch!DD146)&lt;1,1,0))</f>
        <v>1</v>
      </c>
      <c r="DE216" s="99">
        <f>IF(Model!DE146="",0,IF(ABS(Model!DE146-Scratch!DE146)&lt;1,1,0))</f>
        <v>1</v>
      </c>
      <c r="DF216" s="99">
        <f>IF(Model!DF146="",0,IF(ABS(Model!DF146-Scratch!DF146)&lt;1,1,0))</f>
        <v>1</v>
      </c>
      <c r="DG216" s="99">
        <f>IF(Model!DG146="",0,IF(ABS(Model!DG146-Scratch!DG146)&lt;1,1,0))</f>
        <v>1</v>
      </c>
      <c r="DH216" s="129" t="s">
        <v>591</v>
      </c>
      <c r="DI216" s="129" t="s">
        <v>591</v>
      </c>
      <c r="DJ216" s="99">
        <f>IF(Model!DJ146="",0,IF(ABS(Model!DJ146-Scratch!DJ146)&lt;1,1,0))</f>
        <v>1</v>
      </c>
      <c r="DK216" s="99">
        <f>IF(Model!DK146="",0,IF(ABS(Model!DK146-Scratch!DK146)&lt;1,1,0))</f>
        <v>1</v>
      </c>
      <c r="DL216" s="99">
        <f>IF(Model!DL146="",0,IF(ABS(Model!DL146-Scratch!DL146)&lt;1,1,0))</f>
        <v>1</v>
      </c>
      <c r="DM216" s="99">
        <f>IF(Model!DM146="",0,IF(ABS(Model!DM146-Scratch!DM146)&lt;1,1,0))</f>
        <v>1</v>
      </c>
      <c r="DN216" s="99">
        <f>IF(Model!DN146="",0,IF(ABS(Model!DN146-Scratch!DN146)&lt;1,1,0))</f>
        <v>1</v>
      </c>
      <c r="DO216" s="99">
        <f>IF(Model!DO146="",0,IF(ABS(Model!DO146-Scratch!DO146)&lt;1,1,0))</f>
        <v>1</v>
      </c>
      <c r="DP216" s="99">
        <f>IF(Model!DP146="",0,IF(ABS(Model!DP146-Scratch!DP146)&lt;1,1,0))</f>
        <v>1</v>
      </c>
      <c r="DQ216" s="99">
        <f>IF(Model!DQ146="",0,IF(ABS(Model!DQ146-Scratch!DQ146)&lt;1,1,0))</f>
        <v>1</v>
      </c>
      <c r="DR216" s="99">
        <f>IF(Model!DR146="",0,IF(ABS(Model!DR146-Scratch!DR146)&lt;1,1,0))</f>
        <v>1</v>
      </c>
      <c r="DS216" s="99">
        <f>IF(Model!DS146="",0,IF(ABS(Model!DS146-Scratch!DS146)&lt;1,1,0))</f>
        <v>1</v>
      </c>
      <c r="DT216" s="99">
        <f>IF(Model!DT146="",0,IF(ABS(Model!DT146-Scratch!DT146)&lt;1,1,0))</f>
        <v>1</v>
      </c>
      <c r="DU216" s="99">
        <f>IF(Model!DU146="",0,IF(ABS(Model!DU146-Scratch!DU146)&lt;1,1,0))</f>
        <v>1</v>
      </c>
      <c r="DV216" s="99">
        <f>IF(Model!DV146="",0,IF(ABS(Model!DV146-Scratch!DV146)&lt;1,1,0))</f>
        <v>1</v>
      </c>
      <c r="DW216" s="99">
        <f>IF(Model!DW146="",0,IF(ABS(Model!DW146-Scratch!DW146)&lt;1,1,0))</f>
        <v>1</v>
      </c>
      <c r="DX216" s="99">
        <f>IF(Model!DX146="",0,IF(ABS(Model!DX146-Scratch!DX146)&lt;1,1,0))</f>
        <v>1</v>
      </c>
      <c r="DY216" s="99">
        <f>IF(Model!DY146="",0,IF(ABS(Model!DY146-Scratch!DY146)&lt;1,1,0))</f>
        <v>1</v>
      </c>
      <c r="DZ216" s="99">
        <f>IF(Model!DZ146="",0,IF(ABS(Model!DZ146-Scratch!DZ146)&lt;1,1,0))</f>
        <v>1</v>
      </c>
      <c r="EA216" s="99">
        <f>IF(Model!EA146="",0,IF(ABS(Model!EA146-Scratch!EA146)&lt;1,1,0))</f>
        <v>1</v>
      </c>
      <c r="EB216" s="99">
        <f>IF(Model!EB146="",0,IF(ABS(Model!EB146-Scratch!EB146)&lt;1,1,0))</f>
        <v>1</v>
      </c>
      <c r="EC216" s="99">
        <f>IF(Model!EC146="",0,IF(ABS(Model!EC146-Scratch!EC146)&lt;1,1,0))</f>
        <v>1</v>
      </c>
      <c r="ED216" s="99">
        <f>IF(Model!ED146="",0,IF(ABS(Model!ED146-Scratch!ED146)&lt;1,1,0))</f>
        <v>1</v>
      </c>
      <c r="EE216" s="99">
        <f>IF(Model!EE146="",0,IF(ABS(Model!EE146-Scratch!EE146)&lt;1,1,0))</f>
        <v>1</v>
      </c>
      <c r="EF216" s="99">
        <f>IF(Model!EF146="",0,IF(ABS(Model!EF146-Scratch!EF146)&lt;1,1,0))</f>
        <v>1</v>
      </c>
      <c r="EG216" s="99">
        <f>IF(Model!EG146="",0,IF(ABS(Model!EG146-Scratch!EG146)&lt;1,1,0))</f>
        <v>1</v>
      </c>
      <c r="EH216" s="99">
        <f>IF(Model!EH146="",0,IF(ABS(Model!EH146-Scratch!EH146)&lt;1,1,0))</f>
        <v>1</v>
      </c>
      <c r="EI216" s="129" t="s">
        <v>591</v>
      </c>
      <c r="EJ216" s="129" t="s">
        <v>591</v>
      </c>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row>
    <row r="217" spans="2:165">
      <c r="B217" s="99">
        <f>IF(Model!B147="",0,IF(ABS(Model!B147-Scratch!B147)&lt;1,1,0))</f>
        <v>1</v>
      </c>
      <c r="C217" s="99">
        <f ca="1">IF(Model!C147="",0,IF(ABS(Model!C147-Scratch!C147)&lt;1,1,0))</f>
        <v>1</v>
      </c>
      <c r="D217" s="129" t="s">
        <v>591</v>
      </c>
      <c r="E217" s="99">
        <f>IF(Model!E147="",0,IF(ABS(Model!E147-Scratch!E147)&lt;1,1,0))</f>
        <v>1</v>
      </c>
      <c r="F217" s="99">
        <f>IF(Model!F147="",0,IF(ABS(Model!F147-Scratch!F147)&lt;1,1,0))</f>
        <v>1</v>
      </c>
      <c r="G217" s="99">
        <f>IF(Model!G147="",0,IF(ABS(Model!G147-Scratch!G147)&lt;1,1,0))</f>
        <v>1</v>
      </c>
      <c r="H217" s="99">
        <f>IF(Model!H147="",0,IF(ABS(Model!H147-Scratch!H147)&lt;1,1,0))</f>
        <v>1</v>
      </c>
      <c r="I217" s="99">
        <f>IF(Model!I147=Scratch!I147,1,0)</f>
        <v>1</v>
      </c>
      <c r="J217" s="129" t="s">
        <v>591</v>
      </c>
      <c r="K217" s="99">
        <f>IF(Model!K147="",0,IF(ABS(Model!K147-Scratch!K147)&lt;1,1,0))</f>
        <v>1</v>
      </c>
      <c r="L217" s="99">
        <f>IF(Model!L147=Scratch!L147,1,0)</f>
        <v>1</v>
      </c>
      <c r="M217" s="99">
        <f>IFERROR(IF(Model!M147=Scratch!M147,1,0),0)</f>
        <v>1</v>
      </c>
      <c r="N217" s="99">
        <f>IFERROR(IF(Model!N147=Scratch!N147,1,0),0)</f>
        <v>1</v>
      </c>
      <c r="O217" s="99">
        <f>IFERROR(IF(Model!O147=Scratch!O147,1,0),0)</f>
        <v>1</v>
      </c>
      <c r="P217" s="99">
        <f>IFERROR(IF(Model!P147=Scratch!P147,1,0),0)</f>
        <v>1</v>
      </c>
      <c r="Q217" s="129" t="s">
        <v>591</v>
      </c>
      <c r="R217" s="99">
        <f>IF(Model!R147="",0,IF(ABS(Model!R147-Scratch!R147)&lt;1,1,0))</f>
        <v>1</v>
      </c>
      <c r="S217" s="99">
        <f>IF(Model!S147="",0,IF(ABS(Model!S147-Scratch!S147)&lt;1,1,0))</f>
        <v>1</v>
      </c>
      <c r="T217" s="99">
        <f>IF(Model!T147="",0,IF(ABS(Model!T147-Scratch!T147)&lt;1,1,0))</f>
        <v>1</v>
      </c>
      <c r="U217" s="99">
        <f>IF(Model!U147="",0,IF(ABS(Model!U147-Scratch!U147)&lt;1,1,0))</f>
        <v>1</v>
      </c>
      <c r="V217" s="99">
        <f>IF(Model!V147="",0,IF(ABS(Model!V147-Scratch!V147)&lt;1,1,0))</f>
        <v>1</v>
      </c>
      <c r="W217" s="129" t="s">
        <v>591</v>
      </c>
      <c r="X217" s="99">
        <f>IF(Model!X147="",0,IF(ABS(Model!X147-Scratch!X147)&lt;1,1,0))</f>
        <v>1</v>
      </c>
      <c r="Y217" s="99">
        <f>IF(Model!Y147="",0,IF(ABS(Model!Y147-Scratch!Y147)&lt;1,1,0))</f>
        <v>1</v>
      </c>
      <c r="Z217" s="99">
        <f>IF(Model!Z147="",0,IF(ABS(Model!Z147-Scratch!Z147)&lt;1,1,0))</f>
        <v>1</v>
      </c>
      <c r="AA217" s="99">
        <f>IF(Model!AA147="",0,IF(ABS(Model!AA147-Scratch!AA147)&lt;1,1,0))</f>
        <v>1</v>
      </c>
      <c r="AB217" s="99">
        <f>IF(Model!AB147="",0,IF(ABS(Model!AB147-Scratch!AB147)&lt;1,1,0))</f>
        <v>1</v>
      </c>
      <c r="AC217" s="129" t="s">
        <v>591</v>
      </c>
      <c r="AD217" s="129" t="s">
        <v>591</v>
      </c>
      <c r="AE217" s="99">
        <f>IF(Model!AE147="",0,IF(ABS(Model!AE147-Scratch!AE147)&lt;1,1,0))</f>
        <v>1</v>
      </c>
      <c r="AF217" s="99">
        <f>IF(Model!AF147="",0,IF(ABS(Model!AF147-Scratch!AF147)&lt;1,1,0))</f>
        <v>1</v>
      </c>
      <c r="AG217" s="99">
        <f>IF(Model!AG147="",0,IF(ABS(Model!AG147-Scratch!AG147)&lt;1,1,0))</f>
        <v>1</v>
      </c>
      <c r="AH217" s="99">
        <f>IF(Model!AH147="",0,IF(ABS(Model!AH147-Scratch!AH147)&lt;1,1,0))</f>
        <v>1</v>
      </c>
      <c r="AI217" s="99">
        <f>IF(Model!AI147="",0,IF(ABS(Model!AI147-Scratch!AI147)&lt;1,1,0))</f>
        <v>1</v>
      </c>
      <c r="AJ217" s="99">
        <f>IF(Model!AJ147="",0,IF(ABS(Model!AJ147-Scratch!AJ147)&lt;1,1,0))</f>
        <v>1</v>
      </c>
      <c r="AK217" s="99">
        <f>IF(Model!AK147="",0,IF(ABS(Model!AK147-Scratch!AK147)&lt;1,1,0))</f>
        <v>1</v>
      </c>
      <c r="AL217" s="99">
        <f>IF(Model!AL147="",0,IF(ABS(Model!AL147-Scratch!AL147)&lt;1,1,0))</f>
        <v>1</v>
      </c>
      <c r="AM217" s="99">
        <f>IF(Model!AM147="",0,IF(ABS(Model!AM147-Scratch!AM147)&lt;1,1,0))</f>
        <v>1</v>
      </c>
      <c r="AN217" s="99">
        <f>IF(Model!AN147="",0,IF(ABS(Model!AN147-Scratch!AN147)&lt;1,1,0))</f>
        <v>1</v>
      </c>
      <c r="AO217" s="99">
        <f>IF(Model!AO147="",0,IF(ABS(Model!AO147-Scratch!AO147)&lt;1,1,0))</f>
        <v>1</v>
      </c>
      <c r="AP217" s="99">
        <f>IF(Model!AP147="",0,IF(ABS(Model!AP147-Scratch!AP147)&lt;1,1,0))</f>
        <v>1</v>
      </c>
      <c r="AQ217" s="99">
        <f>IF(Model!AQ147="",0,IF(ABS(Model!AQ147-Scratch!AQ147)&lt;1,1,0))</f>
        <v>1</v>
      </c>
      <c r="AR217" s="99">
        <f>IF(Model!AR147="",0,IF(ABS(Model!AR147-Scratch!AR147)&lt;1,1,0))</f>
        <v>1</v>
      </c>
      <c r="AS217" s="99">
        <f>IF(Model!AS147="",0,IF(ABS(Model!AS147-Scratch!AS147)&lt;1,1,0))</f>
        <v>1</v>
      </c>
      <c r="AT217" s="99">
        <f>IF(Model!AT147="",0,IF(ABS(Model!AT147-Scratch!AT147)&lt;1,1,0))</f>
        <v>1</v>
      </c>
      <c r="AU217" s="99">
        <f>IF(Model!AU147="",0,IF(ABS(Model!AU147-Scratch!AU147)&lt;1,1,0))</f>
        <v>1</v>
      </c>
      <c r="AV217" s="99">
        <f>IF(Model!AV147="",0,IF(ABS(Model!AV147-Scratch!AV147)&lt;1,1,0))</f>
        <v>1</v>
      </c>
      <c r="AW217" s="99">
        <f>IF(Model!AW147="",0,IF(ABS(Model!AW147-Scratch!AW147)&lt;1,1,0))</f>
        <v>1</v>
      </c>
      <c r="AX217" s="99">
        <f>IF(Model!AX147="",0,IF(ABS(Model!AX147-Scratch!AX147)&lt;1,1,0))</f>
        <v>1</v>
      </c>
      <c r="AY217" s="99">
        <f>IF(Model!AY147="",0,IF(ABS(Model!AY147-Scratch!AY147)&lt;1,1,0))</f>
        <v>1</v>
      </c>
      <c r="AZ217" s="99">
        <f>IF(Model!AZ147="",0,IF(ABS(Model!AZ147-Scratch!AZ147)&lt;1,1,0))</f>
        <v>1</v>
      </c>
      <c r="BA217" s="99">
        <f>IF(Model!BA147="",0,IF(ABS(Model!BA147-Scratch!BA147)&lt;1,1,0))</f>
        <v>1</v>
      </c>
      <c r="BB217" s="99">
        <f>IF(Model!BB147="",0,IF(ABS(Model!BB147-Scratch!BB147)&lt;1,1,0))</f>
        <v>1</v>
      </c>
      <c r="BC217" s="99">
        <f>IF(Model!BC147="",0,IF(ABS(Model!BC147-Scratch!BC147)&lt;1,1,0))</f>
        <v>1</v>
      </c>
      <c r="BD217" s="99">
        <f>IF(Model!BD147="",0,IF(ABS(Model!BD147-Scratch!BD147)&lt;1,1,0))</f>
        <v>0</v>
      </c>
      <c r="BE217" s="99">
        <f>IF(Model!BE147="",0,IF(ABS(Model!BE147-Scratch!BE147)&lt;1,1,0))</f>
        <v>1</v>
      </c>
      <c r="BF217" s="129" t="s">
        <v>591</v>
      </c>
      <c r="BG217" s="129" t="s">
        <v>591</v>
      </c>
      <c r="BH217" s="99">
        <f>IF(Model!BH147="",0,IF(ABS(Model!BH147-Scratch!BH147)&lt;1,1,0))</f>
        <v>1</v>
      </c>
      <c r="BI217" s="99">
        <f>IF(Model!BI147="",0,IF(ABS(Model!BI147-Scratch!BI147)&lt;1,1,0))</f>
        <v>1</v>
      </c>
      <c r="BJ217" s="99">
        <f>IF(Model!BJ147="",0,IF(ABS(Model!BJ147-Scratch!BJ147)&lt;1,1,0))</f>
        <v>1</v>
      </c>
      <c r="BK217" s="99">
        <f>IF(Model!BK147="",0,IF(ABS(Model!BK147-Scratch!BK147)&lt;1,1,0))</f>
        <v>1</v>
      </c>
      <c r="BL217" s="99">
        <f>IF(Model!BL147="",0,IF(ABS(Model!BL147-Scratch!BL147)&lt;1,1,0))</f>
        <v>1</v>
      </c>
      <c r="BM217" s="99">
        <f>IF(Model!BM147="",0,IF(ABS(Model!BM147-Scratch!BM147)&lt;1,1,0))</f>
        <v>1</v>
      </c>
      <c r="BN217" s="99">
        <f>IF(Model!BN147="",0,IF(ABS(Model!BN147-Scratch!BN147)&lt;1,1,0))</f>
        <v>1</v>
      </c>
      <c r="BO217" s="99">
        <f>IF(Model!BO147="",0,IF(ABS(Model!BO147-Scratch!BO147)&lt;1,1,0))</f>
        <v>1</v>
      </c>
      <c r="BP217" s="99">
        <f>IF(Model!BP147="",0,IF(ABS(Model!BP147-Scratch!BP147)&lt;1,1,0))</f>
        <v>1</v>
      </c>
      <c r="BQ217" s="99">
        <f>IF(Model!BQ147="",0,IF(ABS(Model!BQ147-Scratch!BQ147)&lt;1,1,0))</f>
        <v>1</v>
      </c>
      <c r="BR217" s="99">
        <f>IF(Model!BR147="",0,IF(ABS(Model!BR147-Scratch!BR147)&lt;1,1,0))</f>
        <v>1</v>
      </c>
      <c r="BS217" s="99">
        <f>IF(Model!BS147="",0,IF(ABS(Model!BS147-Scratch!BS147)&lt;1,1,0))</f>
        <v>1</v>
      </c>
      <c r="BT217" s="99">
        <f>IF(Model!BT147="",0,IF(ABS(Model!BT147-Scratch!BT147)&lt;1,1,0))</f>
        <v>1</v>
      </c>
      <c r="BU217" s="99">
        <f>IF(Model!BU147="",0,IF(ABS(Model!BU147-Scratch!BU147)&lt;1,1,0))</f>
        <v>1</v>
      </c>
      <c r="BV217" s="99">
        <f>IF(Model!BV147="",0,IF(ABS(Model!BV147-Scratch!BV147)&lt;1,1,0))</f>
        <v>1</v>
      </c>
      <c r="BW217" s="99">
        <f>IF(Model!BW147="",0,IF(ABS(Model!BW147-Scratch!BW147)&lt;1,1,0))</f>
        <v>1</v>
      </c>
      <c r="BX217" s="99">
        <f>IF(Model!BX147="",0,IF(ABS(Model!BX147-Scratch!BX147)&lt;1,1,0))</f>
        <v>1</v>
      </c>
      <c r="BY217" s="99">
        <f>IF(Model!BY147="",0,IF(ABS(Model!BY147-Scratch!BY147)&lt;1,1,0))</f>
        <v>1</v>
      </c>
      <c r="BZ217" s="99">
        <f>IF(Model!BZ147="",0,IF(ABS(Model!BZ147-Scratch!BZ147)&lt;1,1,0))</f>
        <v>1</v>
      </c>
      <c r="CA217" s="99">
        <f>IF(Model!CA147="",0,IF(ABS(Model!CA147-Scratch!CA147)&lt;1,1,0))</f>
        <v>1</v>
      </c>
      <c r="CB217" s="99">
        <f>IF(Model!CB147="",0,IF(ABS(Model!CB147-Scratch!CB147)&lt;1,1,0))</f>
        <v>1</v>
      </c>
      <c r="CC217" s="99">
        <f>IF(Model!CC147="",0,IF(ABS(Model!CC147-Scratch!CC147)&lt;1,1,0))</f>
        <v>1</v>
      </c>
      <c r="CD217" s="99">
        <f>IF(Model!CD147="",0,IF(ABS(Model!CD147-Scratch!CD147)&lt;1,1,0))</f>
        <v>1</v>
      </c>
      <c r="CE217" s="99">
        <f>IF(Model!CE147="",0,IF(ABS(Model!CE147-Scratch!CE147)&lt;1,1,0))</f>
        <v>1</v>
      </c>
      <c r="CF217" s="99">
        <f>IF(Model!CF147="",0,IF(ABS(Model!CF147-Scratch!CF147)&lt;1,1,0))</f>
        <v>1</v>
      </c>
      <c r="CG217" s="129" t="s">
        <v>591</v>
      </c>
      <c r="CH217" s="129" t="s">
        <v>591</v>
      </c>
      <c r="CI217" s="99">
        <f>IF(Model!CI147="",0,IF(ABS(Model!CI147-Scratch!CI147)&lt;1,1,0))</f>
        <v>1</v>
      </c>
      <c r="CJ217" s="99">
        <f>IF(Model!CJ147="",0,IF(ABS(Model!CJ147-Scratch!CJ147)&lt;1,1,0))</f>
        <v>1</v>
      </c>
      <c r="CK217" s="99">
        <f>IF(Model!CK147="",0,IF(ABS(Model!CK147-Scratch!CK147)&lt;1,1,0))</f>
        <v>1</v>
      </c>
      <c r="CL217" s="99">
        <f>IF(Model!CL147="",0,IF(ABS(Model!CL147-Scratch!CL147)&lt;1,1,0))</f>
        <v>1</v>
      </c>
      <c r="CM217" s="99">
        <f>IF(Model!CM147="",0,IF(ABS(Model!CM147-Scratch!CM147)&lt;1,1,0))</f>
        <v>1</v>
      </c>
      <c r="CN217" s="99">
        <f>IF(Model!CN147="",0,IF(ABS(Model!CN147-Scratch!CN147)&lt;1,1,0))</f>
        <v>1</v>
      </c>
      <c r="CO217" s="99">
        <f>IF(Model!CO147="",0,IF(ABS(Model!CO147-Scratch!CO147)&lt;1,1,0))</f>
        <v>1</v>
      </c>
      <c r="CP217" s="99">
        <f>IF(Model!CP147="",0,IF(ABS(Model!CP147-Scratch!CP147)&lt;1,1,0))</f>
        <v>1</v>
      </c>
      <c r="CQ217" s="99">
        <f>IF(Model!CQ147="",0,IF(ABS(Model!CQ147-Scratch!CQ147)&lt;1,1,0))</f>
        <v>1</v>
      </c>
      <c r="CR217" s="99">
        <f>IF(Model!CR147="",0,IF(ABS(Model!CR147-Scratch!CR147)&lt;1,1,0))</f>
        <v>1</v>
      </c>
      <c r="CS217" s="99">
        <f>IF(Model!CS147="",0,IF(ABS(Model!CS147-Scratch!CS147)&lt;1,1,0))</f>
        <v>1</v>
      </c>
      <c r="CT217" s="99">
        <f>IF(Model!CT147="",0,IF(ABS(Model!CT147-Scratch!CT147)&lt;1,1,0))</f>
        <v>1</v>
      </c>
      <c r="CU217" s="99">
        <f>IF(Model!CU147="",0,IF(ABS(Model!CU147-Scratch!CU147)&lt;1,1,0))</f>
        <v>1</v>
      </c>
      <c r="CV217" s="99">
        <f>IF(Model!CV147="",0,IF(ABS(Model!CV147-Scratch!CV147)&lt;1,1,0))</f>
        <v>1</v>
      </c>
      <c r="CW217" s="99">
        <f>IF(Model!CW147="",0,IF(ABS(Model!CW147-Scratch!CW147)&lt;1,1,0))</f>
        <v>1</v>
      </c>
      <c r="CX217" s="99">
        <f>IF(Model!CX147="",0,IF(ABS(Model!CX147-Scratch!CX147)&lt;1,1,0))</f>
        <v>1</v>
      </c>
      <c r="CY217" s="99">
        <f>IF(Model!CY147="",0,IF(ABS(Model!CY147-Scratch!CY147)&lt;1,1,0))</f>
        <v>1</v>
      </c>
      <c r="CZ217" s="99">
        <f>IF(Model!CZ147="",0,IF(ABS(Model!CZ147-Scratch!CZ147)&lt;1,1,0))</f>
        <v>1</v>
      </c>
      <c r="DA217" s="99">
        <f>IF(Model!DA147="",0,IF(ABS(Model!DA147-Scratch!DA147)&lt;1,1,0))</f>
        <v>1</v>
      </c>
      <c r="DB217" s="99">
        <f>IF(Model!DB147="",0,IF(ABS(Model!DB147-Scratch!DB147)&lt;1,1,0))</f>
        <v>1</v>
      </c>
      <c r="DC217" s="99">
        <f>IF(Model!DC147="",0,IF(ABS(Model!DC147-Scratch!DC147)&lt;1,1,0))</f>
        <v>1</v>
      </c>
      <c r="DD217" s="99">
        <f>IF(Model!DD147="",0,IF(ABS(Model!DD147-Scratch!DD147)&lt;1,1,0))</f>
        <v>1</v>
      </c>
      <c r="DE217" s="99">
        <f>IF(Model!DE147="",0,IF(ABS(Model!DE147-Scratch!DE147)&lt;1,1,0))</f>
        <v>1</v>
      </c>
      <c r="DF217" s="99">
        <f>IF(Model!DF147="",0,IF(ABS(Model!DF147-Scratch!DF147)&lt;1,1,0))</f>
        <v>1</v>
      </c>
      <c r="DG217" s="99">
        <f>IF(Model!DG147="",0,IF(ABS(Model!DG147-Scratch!DG147)&lt;1,1,0))</f>
        <v>1</v>
      </c>
      <c r="DH217" s="129" t="s">
        <v>591</v>
      </c>
      <c r="DI217" s="129" t="s">
        <v>591</v>
      </c>
      <c r="DJ217" s="99">
        <f>IF(Model!DJ147="",0,IF(ABS(Model!DJ147-Scratch!DJ147)&lt;1,1,0))</f>
        <v>1</v>
      </c>
      <c r="DK217" s="99">
        <f>IF(Model!DK147="",0,IF(ABS(Model!DK147-Scratch!DK147)&lt;1,1,0))</f>
        <v>1</v>
      </c>
      <c r="DL217" s="99">
        <f>IF(Model!DL147="",0,IF(ABS(Model!DL147-Scratch!DL147)&lt;1,1,0))</f>
        <v>1</v>
      </c>
      <c r="DM217" s="99">
        <f>IF(Model!DM147="",0,IF(ABS(Model!DM147-Scratch!DM147)&lt;1,1,0))</f>
        <v>1</v>
      </c>
      <c r="DN217" s="99">
        <f>IF(Model!DN147="",0,IF(ABS(Model!DN147-Scratch!DN147)&lt;1,1,0))</f>
        <v>1</v>
      </c>
      <c r="DO217" s="99">
        <f>IF(Model!DO147="",0,IF(ABS(Model!DO147-Scratch!DO147)&lt;1,1,0))</f>
        <v>1</v>
      </c>
      <c r="DP217" s="99">
        <f>IF(Model!DP147="",0,IF(ABS(Model!DP147-Scratch!DP147)&lt;1,1,0))</f>
        <v>1</v>
      </c>
      <c r="DQ217" s="99">
        <f>IF(Model!DQ147="",0,IF(ABS(Model!DQ147-Scratch!DQ147)&lt;1,1,0))</f>
        <v>1</v>
      </c>
      <c r="DR217" s="99">
        <f>IF(Model!DR147="",0,IF(ABS(Model!DR147-Scratch!DR147)&lt;1,1,0))</f>
        <v>1</v>
      </c>
      <c r="DS217" s="99">
        <f>IF(Model!DS147="",0,IF(ABS(Model!DS147-Scratch!DS147)&lt;1,1,0))</f>
        <v>1</v>
      </c>
      <c r="DT217" s="99">
        <f>IF(Model!DT147="",0,IF(ABS(Model!DT147-Scratch!DT147)&lt;1,1,0))</f>
        <v>1</v>
      </c>
      <c r="DU217" s="99">
        <f>IF(Model!DU147="",0,IF(ABS(Model!DU147-Scratch!DU147)&lt;1,1,0))</f>
        <v>1</v>
      </c>
      <c r="DV217" s="99">
        <f>IF(Model!DV147="",0,IF(ABS(Model!DV147-Scratch!DV147)&lt;1,1,0))</f>
        <v>1</v>
      </c>
      <c r="DW217" s="99">
        <f>IF(Model!DW147="",0,IF(ABS(Model!DW147-Scratch!DW147)&lt;1,1,0))</f>
        <v>1</v>
      </c>
      <c r="DX217" s="99">
        <f>IF(Model!DX147="",0,IF(ABS(Model!DX147-Scratch!DX147)&lt;1,1,0))</f>
        <v>1</v>
      </c>
      <c r="DY217" s="99">
        <f>IF(Model!DY147="",0,IF(ABS(Model!DY147-Scratch!DY147)&lt;1,1,0))</f>
        <v>1</v>
      </c>
      <c r="DZ217" s="99">
        <f>IF(Model!DZ147="",0,IF(ABS(Model!DZ147-Scratch!DZ147)&lt;1,1,0))</f>
        <v>1</v>
      </c>
      <c r="EA217" s="99">
        <f>IF(Model!EA147="",0,IF(ABS(Model!EA147-Scratch!EA147)&lt;1,1,0))</f>
        <v>1</v>
      </c>
      <c r="EB217" s="99">
        <f>IF(Model!EB147="",0,IF(ABS(Model!EB147-Scratch!EB147)&lt;1,1,0))</f>
        <v>1</v>
      </c>
      <c r="EC217" s="99">
        <f>IF(Model!EC147="",0,IF(ABS(Model!EC147-Scratch!EC147)&lt;1,1,0))</f>
        <v>1</v>
      </c>
      <c r="ED217" s="99">
        <f>IF(Model!ED147="",0,IF(ABS(Model!ED147-Scratch!ED147)&lt;1,1,0))</f>
        <v>1</v>
      </c>
      <c r="EE217" s="99">
        <f>IF(Model!EE147="",0,IF(ABS(Model!EE147-Scratch!EE147)&lt;1,1,0))</f>
        <v>1</v>
      </c>
      <c r="EF217" s="99">
        <f>IF(Model!EF147="",0,IF(ABS(Model!EF147-Scratch!EF147)&lt;1,1,0))</f>
        <v>1</v>
      </c>
      <c r="EG217" s="99">
        <f>IF(Model!EG147="",0,IF(ABS(Model!EG147-Scratch!EG147)&lt;1,1,0))</f>
        <v>1</v>
      </c>
      <c r="EH217" s="99">
        <f>IF(Model!EH147="",0,IF(ABS(Model!EH147-Scratch!EH147)&lt;1,1,0))</f>
        <v>1</v>
      </c>
      <c r="EI217" s="129" t="s">
        <v>591</v>
      </c>
      <c r="EJ217" s="129" t="s">
        <v>591</v>
      </c>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row>
    <row r="218" spans="2:165">
      <c r="B218" s="99">
        <f>IF(Model!B148="",0,IF(ABS(Model!B148-Scratch!B148)&lt;1,1,0))</f>
        <v>1</v>
      </c>
      <c r="C218" s="99">
        <f ca="1">IF(Model!C148="",0,IF(ABS(Model!C148-Scratch!C148)&lt;1,1,0))</f>
        <v>1</v>
      </c>
      <c r="D218" s="129" t="s">
        <v>591</v>
      </c>
      <c r="E218" s="99">
        <f>IF(Model!E148="",0,IF(ABS(Model!E148-Scratch!E148)&lt;1,1,0))</f>
        <v>1</v>
      </c>
      <c r="F218" s="99">
        <f>IF(Model!F148="",0,IF(ABS(Model!F148-Scratch!F148)&lt;1,1,0))</f>
        <v>1</v>
      </c>
      <c r="G218" s="99">
        <f>IF(Model!G148="",0,IF(ABS(Model!G148-Scratch!G148)&lt;1,1,0))</f>
        <v>1</v>
      </c>
      <c r="H218" s="99">
        <f>IF(Model!H148="",0,IF(ABS(Model!H148-Scratch!H148)&lt;1,1,0))</f>
        <v>1</v>
      </c>
      <c r="I218" s="99">
        <f>IF(Model!I148=Scratch!I148,1,0)</f>
        <v>1</v>
      </c>
      <c r="J218" s="129" t="s">
        <v>591</v>
      </c>
      <c r="K218" s="99">
        <f>IF(Model!K148="",0,IF(ABS(Model!K148-Scratch!K148)&lt;1,1,0))</f>
        <v>1</v>
      </c>
      <c r="L218" s="99">
        <f>IF(Model!L148=Scratch!L148,1,0)</f>
        <v>1</v>
      </c>
      <c r="M218" s="99">
        <f>IFERROR(IF(Model!M148=Scratch!M148,1,0),0)</f>
        <v>1</v>
      </c>
      <c r="N218" s="99">
        <f>IFERROR(IF(Model!N148=Scratch!N148,1,0),0)</f>
        <v>1</v>
      </c>
      <c r="O218" s="99">
        <f>IFERROR(IF(Model!O148=Scratch!O148,1,0),0)</f>
        <v>1</v>
      </c>
      <c r="P218" s="99">
        <f>IFERROR(IF(Model!P148=Scratch!P148,1,0),0)</f>
        <v>1</v>
      </c>
      <c r="Q218" s="129" t="s">
        <v>591</v>
      </c>
      <c r="R218" s="99">
        <f>IF(Model!R148="",0,IF(ABS(Model!R148-Scratch!R148)&lt;1,1,0))</f>
        <v>1</v>
      </c>
      <c r="S218" s="99">
        <f>IF(Model!S148="",0,IF(ABS(Model!S148-Scratch!S148)&lt;1,1,0))</f>
        <v>1</v>
      </c>
      <c r="T218" s="99">
        <f>IF(Model!T148="",0,IF(ABS(Model!T148-Scratch!T148)&lt;1,1,0))</f>
        <v>1</v>
      </c>
      <c r="U218" s="99">
        <f>IF(Model!U148="",0,IF(ABS(Model!U148-Scratch!U148)&lt;1,1,0))</f>
        <v>1</v>
      </c>
      <c r="V218" s="99">
        <f>IF(Model!V148="",0,IF(ABS(Model!V148-Scratch!V148)&lt;1,1,0))</f>
        <v>1</v>
      </c>
      <c r="W218" s="129" t="s">
        <v>591</v>
      </c>
      <c r="X218" s="99">
        <f>IF(Model!X148="",0,IF(ABS(Model!X148-Scratch!X148)&lt;1,1,0))</f>
        <v>1</v>
      </c>
      <c r="Y218" s="99">
        <f>IF(Model!Y148="",0,IF(ABS(Model!Y148-Scratch!Y148)&lt;1,1,0))</f>
        <v>1</v>
      </c>
      <c r="Z218" s="99">
        <f>IF(Model!Z148="",0,IF(ABS(Model!Z148-Scratch!Z148)&lt;1,1,0))</f>
        <v>1</v>
      </c>
      <c r="AA218" s="99">
        <f>IF(Model!AA148="",0,IF(ABS(Model!AA148-Scratch!AA148)&lt;1,1,0))</f>
        <v>1</v>
      </c>
      <c r="AB218" s="99">
        <f>IF(Model!AB148="",0,IF(ABS(Model!AB148-Scratch!AB148)&lt;1,1,0))</f>
        <v>1</v>
      </c>
      <c r="AC218" s="129" t="s">
        <v>591</v>
      </c>
      <c r="AD218" s="129" t="s">
        <v>591</v>
      </c>
      <c r="AE218" s="99">
        <f>IF(Model!AE148="",0,IF(ABS(Model!AE148-Scratch!AE148)&lt;1,1,0))</f>
        <v>1</v>
      </c>
      <c r="AF218" s="99">
        <f>IF(Model!AF148="",0,IF(ABS(Model!AF148-Scratch!AF148)&lt;1,1,0))</f>
        <v>1</v>
      </c>
      <c r="AG218" s="99">
        <f>IF(Model!AG148="",0,IF(ABS(Model!AG148-Scratch!AG148)&lt;1,1,0))</f>
        <v>1</v>
      </c>
      <c r="AH218" s="99">
        <f>IF(Model!AH148="",0,IF(ABS(Model!AH148-Scratch!AH148)&lt;1,1,0))</f>
        <v>1</v>
      </c>
      <c r="AI218" s="99">
        <f>IF(Model!AI148="",0,IF(ABS(Model!AI148-Scratch!AI148)&lt;1,1,0))</f>
        <v>1</v>
      </c>
      <c r="AJ218" s="99">
        <f>IF(Model!AJ148="",0,IF(ABS(Model!AJ148-Scratch!AJ148)&lt;1,1,0))</f>
        <v>1</v>
      </c>
      <c r="AK218" s="99">
        <f>IF(Model!AK148="",0,IF(ABS(Model!AK148-Scratch!AK148)&lt;1,1,0))</f>
        <v>1</v>
      </c>
      <c r="AL218" s="99">
        <f>IF(Model!AL148="",0,IF(ABS(Model!AL148-Scratch!AL148)&lt;1,1,0))</f>
        <v>1</v>
      </c>
      <c r="AM218" s="99">
        <f>IF(Model!AM148="",0,IF(ABS(Model!AM148-Scratch!AM148)&lt;1,1,0))</f>
        <v>1</v>
      </c>
      <c r="AN218" s="99">
        <f>IF(Model!AN148="",0,IF(ABS(Model!AN148-Scratch!AN148)&lt;1,1,0))</f>
        <v>1</v>
      </c>
      <c r="AO218" s="99">
        <f>IF(Model!AO148="",0,IF(ABS(Model!AO148-Scratch!AO148)&lt;1,1,0))</f>
        <v>1</v>
      </c>
      <c r="AP218" s="99">
        <f>IF(Model!AP148="",0,IF(ABS(Model!AP148-Scratch!AP148)&lt;1,1,0))</f>
        <v>1</v>
      </c>
      <c r="AQ218" s="99">
        <f>IF(Model!AQ148="",0,IF(ABS(Model!AQ148-Scratch!AQ148)&lt;1,1,0))</f>
        <v>1</v>
      </c>
      <c r="AR218" s="99">
        <f>IF(Model!AR148="",0,IF(ABS(Model!AR148-Scratch!AR148)&lt;1,1,0))</f>
        <v>1</v>
      </c>
      <c r="AS218" s="99">
        <f>IF(Model!AS148="",0,IF(ABS(Model!AS148-Scratch!AS148)&lt;1,1,0))</f>
        <v>1</v>
      </c>
      <c r="AT218" s="99">
        <f>IF(Model!AT148="",0,IF(ABS(Model!AT148-Scratch!AT148)&lt;1,1,0))</f>
        <v>1</v>
      </c>
      <c r="AU218" s="99">
        <f>IF(Model!AU148="",0,IF(ABS(Model!AU148-Scratch!AU148)&lt;1,1,0))</f>
        <v>1</v>
      </c>
      <c r="AV218" s="99">
        <f>IF(Model!AV148="",0,IF(ABS(Model!AV148-Scratch!AV148)&lt;1,1,0))</f>
        <v>1</v>
      </c>
      <c r="AW218" s="99">
        <f>IF(Model!AW148="",0,IF(ABS(Model!AW148-Scratch!AW148)&lt;1,1,0))</f>
        <v>1</v>
      </c>
      <c r="AX218" s="99">
        <f>IF(Model!AX148="",0,IF(ABS(Model!AX148-Scratch!AX148)&lt;1,1,0))</f>
        <v>1</v>
      </c>
      <c r="AY218" s="99">
        <f>IF(Model!AY148="",0,IF(ABS(Model!AY148-Scratch!AY148)&lt;1,1,0))</f>
        <v>1</v>
      </c>
      <c r="AZ218" s="99">
        <f>IF(Model!AZ148="",0,IF(ABS(Model!AZ148-Scratch!AZ148)&lt;1,1,0))</f>
        <v>1</v>
      </c>
      <c r="BA218" s="99">
        <f>IF(Model!BA148="",0,IF(ABS(Model!BA148-Scratch!BA148)&lt;1,1,0))</f>
        <v>1</v>
      </c>
      <c r="BB218" s="99">
        <f>IF(Model!BB148="",0,IF(ABS(Model!BB148-Scratch!BB148)&lt;1,1,0))</f>
        <v>1</v>
      </c>
      <c r="BC218" s="99">
        <f>IF(Model!BC148="",0,IF(ABS(Model!BC148-Scratch!BC148)&lt;1,1,0))</f>
        <v>1</v>
      </c>
      <c r="BD218" s="99">
        <f>IF(Model!BD148="",0,IF(ABS(Model!BD148-Scratch!BD148)&lt;1,1,0))</f>
        <v>0</v>
      </c>
      <c r="BE218" s="99">
        <f>IF(Model!BE148="",0,IF(ABS(Model!BE148-Scratch!BE148)&lt;1,1,0))</f>
        <v>1</v>
      </c>
      <c r="BF218" s="129" t="s">
        <v>591</v>
      </c>
      <c r="BG218" s="129" t="s">
        <v>591</v>
      </c>
      <c r="BH218" s="99">
        <f>IF(Model!BH148="",0,IF(ABS(Model!BH148-Scratch!BH148)&lt;1,1,0))</f>
        <v>1</v>
      </c>
      <c r="BI218" s="99">
        <f>IF(Model!BI148="",0,IF(ABS(Model!BI148-Scratch!BI148)&lt;1,1,0))</f>
        <v>1</v>
      </c>
      <c r="BJ218" s="99">
        <f>IF(Model!BJ148="",0,IF(ABS(Model!BJ148-Scratch!BJ148)&lt;1,1,0))</f>
        <v>1</v>
      </c>
      <c r="BK218" s="99">
        <f>IF(Model!BK148="",0,IF(ABS(Model!BK148-Scratch!BK148)&lt;1,1,0))</f>
        <v>1</v>
      </c>
      <c r="BL218" s="99">
        <f>IF(Model!BL148="",0,IF(ABS(Model!BL148-Scratch!BL148)&lt;1,1,0))</f>
        <v>1</v>
      </c>
      <c r="BM218" s="99">
        <f>IF(Model!BM148="",0,IF(ABS(Model!BM148-Scratch!BM148)&lt;1,1,0))</f>
        <v>1</v>
      </c>
      <c r="BN218" s="99">
        <f>IF(Model!BN148="",0,IF(ABS(Model!BN148-Scratch!BN148)&lt;1,1,0))</f>
        <v>1</v>
      </c>
      <c r="BO218" s="99">
        <f>IF(Model!BO148="",0,IF(ABS(Model!BO148-Scratch!BO148)&lt;1,1,0))</f>
        <v>1</v>
      </c>
      <c r="BP218" s="99">
        <f>IF(Model!BP148="",0,IF(ABS(Model!BP148-Scratch!BP148)&lt;1,1,0))</f>
        <v>1</v>
      </c>
      <c r="BQ218" s="99">
        <f>IF(Model!BQ148="",0,IF(ABS(Model!BQ148-Scratch!BQ148)&lt;1,1,0))</f>
        <v>1</v>
      </c>
      <c r="BR218" s="99">
        <f>IF(Model!BR148="",0,IF(ABS(Model!BR148-Scratch!BR148)&lt;1,1,0))</f>
        <v>1</v>
      </c>
      <c r="BS218" s="99">
        <f>IF(Model!BS148="",0,IF(ABS(Model!BS148-Scratch!BS148)&lt;1,1,0))</f>
        <v>1</v>
      </c>
      <c r="BT218" s="99">
        <f>IF(Model!BT148="",0,IF(ABS(Model!BT148-Scratch!BT148)&lt;1,1,0))</f>
        <v>1</v>
      </c>
      <c r="BU218" s="99">
        <f>IF(Model!BU148="",0,IF(ABS(Model!BU148-Scratch!BU148)&lt;1,1,0))</f>
        <v>1</v>
      </c>
      <c r="BV218" s="99">
        <f>IF(Model!BV148="",0,IF(ABS(Model!BV148-Scratch!BV148)&lt;1,1,0))</f>
        <v>1</v>
      </c>
      <c r="BW218" s="99">
        <f>IF(Model!BW148="",0,IF(ABS(Model!BW148-Scratch!BW148)&lt;1,1,0))</f>
        <v>1</v>
      </c>
      <c r="BX218" s="99">
        <f>IF(Model!BX148="",0,IF(ABS(Model!BX148-Scratch!BX148)&lt;1,1,0))</f>
        <v>1</v>
      </c>
      <c r="BY218" s="99">
        <f>IF(Model!BY148="",0,IF(ABS(Model!BY148-Scratch!BY148)&lt;1,1,0))</f>
        <v>1</v>
      </c>
      <c r="BZ218" s="99">
        <f>IF(Model!BZ148="",0,IF(ABS(Model!BZ148-Scratch!BZ148)&lt;1,1,0))</f>
        <v>1</v>
      </c>
      <c r="CA218" s="99">
        <f>IF(Model!CA148="",0,IF(ABS(Model!CA148-Scratch!CA148)&lt;1,1,0))</f>
        <v>1</v>
      </c>
      <c r="CB218" s="99">
        <f>IF(Model!CB148="",0,IF(ABS(Model!CB148-Scratch!CB148)&lt;1,1,0))</f>
        <v>1</v>
      </c>
      <c r="CC218" s="99">
        <f>IF(Model!CC148="",0,IF(ABS(Model!CC148-Scratch!CC148)&lt;1,1,0))</f>
        <v>1</v>
      </c>
      <c r="CD218" s="99">
        <f>IF(Model!CD148="",0,IF(ABS(Model!CD148-Scratch!CD148)&lt;1,1,0))</f>
        <v>1</v>
      </c>
      <c r="CE218" s="99">
        <f>IF(Model!CE148="",0,IF(ABS(Model!CE148-Scratch!CE148)&lt;1,1,0))</f>
        <v>1</v>
      </c>
      <c r="CF218" s="99">
        <f>IF(Model!CF148="",0,IF(ABS(Model!CF148-Scratch!CF148)&lt;1,1,0))</f>
        <v>1</v>
      </c>
      <c r="CG218" s="129" t="s">
        <v>591</v>
      </c>
      <c r="CH218" s="129" t="s">
        <v>591</v>
      </c>
      <c r="CI218" s="99">
        <f>IF(Model!CI148="",0,IF(ABS(Model!CI148-Scratch!CI148)&lt;1,1,0))</f>
        <v>1</v>
      </c>
      <c r="CJ218" s="99">
        <f>IF(Model!CJ148="",0,IF(ABS(Model!CJ148-Scratch!CJ148)&lt;1,1,0))</f>
        <v>1</v>
      </c>
      <c r="CK218" s="99">
        <f>IF(Model!CK148="",0,IF(ABS(Model!CK148-Scratch!CK148)&lt;1,1,0))</f>
        <v>1</v>
      </c>
      <c r="CL218" s="99">
        <f>IF(Model!CL148="",0,IF(ABS(Model!CL148-Scratch!CL148)&lt;1,1,0))</f>
        <v>1</v>
      </c>
      <c r="CM218" s="99">
        <f>IF(Model!CM148="",0,IF(ABS(Model!CM148-Scratch!CM148)&lt;1,1,0))</f>
        <v>1</v>
      </c>
      <c r="CN218" s="99">
        <f>IF(Model!CN148="",0,IF(ABS(Model!CN148-Scratch!CN148)&lt;1,1,0))</f>
        <v>1</v>
      </c>
      <c r="CO218" s="99">
        <f>IF(Model!CO148="",0,IF(ABS(Model!CO148-Scratch!CO148)&lt;1,1,0))</f>
        <v>1</v>
      </c>
      <c r="CP218" s="99">
        <f>IF(Model!CP148="",0,IF(ABS(Model!CP148-Scratch!CP148)&lt;1,1,0))</f>
        <v>1</v>
      </c>
      <c r="CQ218" s="99">
        <f>IF(Model!CQ148="",0,IF(ABS(Model!CQ148-Scratch!CQ148)&lt;1,1,0))</f>
        <v>1</v>
      </c>
      <c r="CR218" s="99">
        <f>IF(Model!CR148="",0,IF(ABS(Model!CR148-Scratch!CR148)&lt;1,1,0))</f>
        <v>1</v>
      </c>
      <c r="CS218" s="99">
        <f>IF(Model!CS148="",0,IF(ABS(Model!CS148-Scratch!CS148)&lt;1,1,0))</f>
        <v>1</v>
      </c>
      <c r="CT218" s="99">
        <f>IF(Model!CT148="",0,IF(ABS(Model!CT148-Scratch!CT148)&lt;1,1,0))</f>
        <v>1</v>
      </c>
      <c r="CU218" s="99">
        <f>IF(Model!CU148="",0,IF(ABS(Model!CU148-Scratch!CU148)&lt;1,1,0))</f>
        <v>1</v>
      </c>
      <c r="CV218" s="99">
        <f>IF(Model!CV148="",0,IF(ABS(Model!CV148-Scratch!CV148)&lt;1,1,0))</f>
        <v>1</v>
      </c>
      <c r="CW218" s="99">
        <f>IF(Model!CW148="",0,IF(ABS(Model!CW148-Scratch!CW148)&lt;1,1,0))</f>
        <v>1</v>
      </c>
      <c r="CX218" s="99">
        <f>IF(Model!CX148="",0,IF(ABS(Model!CX148-Scratch!CX148)&lt;1,1,0))</f>
        <v>1</v>
      </c>
      <c r="CY218" s="99">
        <f>IF(Model!CY148="",0,IF(ABS(Model!CY148-Scratch!CY148)&lt;1,1,0))</f>
        <v>1</v>
      </c>
      <c r="CZ218" s="99">
        <f>IF(Model!CZ148="",0,IF(ABS(Model!CZ148-Scratch!CZ148)&lt;1,1,0))</f>
        <v>1</v>
      </c>
      <c r="DA218" s="99">
        <f>IF(Model!DA148="",0,IF(ABS(Model!DA148-Scratch!DA148)&lt;1,1,0))</f>
        <v>1</v>
      </c>
      <c r="DB218" s="99">
        <f>IF(Model!DB148="",0,IF(ABS(Model!DB148-Scratch!DB148)&lt;1,1,0))</f>
        <v>1</v>
      </c>
      <c r="DC218" s="99">
        <f>IF(Model!DC148="",0,IF(ABS(Model!DC148-Scratch!DC148)&lt;1,1,0))</f>
        <v>1</v>
      </c>
      <c r="DD218" s="99">
        <f>IF(Model!DD148="",0,IF(ABS(Model!DD148-Scratch!DD148)&lt;1,1,0))</f>
        <v>1</v>
      </c>
      <c r="DE218" s="99">
        <f>IF(Model!DE148="",0,IF(ABS(Model!DE148-Scratch!DE148)&lt;1,1,0))</f>
        <v>1</v>
      </c>
      <c r="DF218" s="99">
        <f>IF(Model!DF148="",0,IF(ABS(Model!DF148-Scratch!DF148)&lt;1,1,0))</f>
        <v>1</v>
      </c>
      <c r="DG218" s="99">
        <f>IF(Model!DG148="",0,IF(ABS(Model!DG148-Scratch!DG148)&lt;1,1,0))</f>
        <v>1</v>
      </c>
      <c r="DH218" s="129" t="s">
        <v>591</v>
      </c>
      <c r="DI218" s="129" t="s">
        <v>591</v>
      </c>
      <c r="DJ218" s="99">
        <f>IF(Model!DJ148="",0,IF(ABS(Model!DJ148-Scratch!DJ148)&lt;1,1,0))</f>
        <v>1</v>
      </c>
      <c r="DK218" s="99">
        <f>IF(Model!DK148="",0,IF(ABS(Model!DK148-Scratch!DK148)&lt;1,1,0))</f>
        <v>1</v>
      </c>
      <c r="DL218" s="99">
        <f>IF(Model!DL148="",0,IF(ABS(Model!DL148-Scratch!DL148)&lt;1,1,0))</f>
        <v>1</v>
      </c>
      <c r="DM218" s="99">
        <f>IF(Model!DM148="",0,IF(ABS(Model!DM148-Scratch!DM148)&lt;1,1,0))</f>
        <v>1</v>
      </c>
      <c r="DN218" s="99">
        <f>IF(Model!DN148="",0,IF(ABS(Model!DN148-Scratch!DN148)&lt;1,1,0))</f>
        <v>1</v>
      </c>
      <c r="DO218" s="99">
        <f>IF(Model!DO148="",0,IF(ABS(Model!DO148-Scratch!DO148)&lt;1,1,0))</f>
        <v>1</v>
      </c>
      <c r="DP218" s="99">
        <f>IF(Model!DP148="",0,IF(ABS(Model!DP148-Scratch!DP148)&lt;1,1,0))</f>
        <v>1</v>
      </c>
      <c r="DQ218" s="99">
        <f>IF(Model!DQ148="",0,IF(ABS(Model!DQ148-Scratch!DQ148)&lt;1,1,0))</f>
        <v>1</v>
      </c>
      <c r="DR218" s="99">
        <f>IF(Model!DR148="",0,IF(ABS(Model!DR148-Scratch!DR148)&lt;1,1,0))</f>
        <v>1</v>
      </c>
      <c r="DS218" s="99">
        <f>IF(Model!DS148="",0,IF(ABS(Model!DS148-Scratch!DS148)&lt;1,1,0))</f>
        <v>1</v>
      </c>
      <c r="DT218" s="99">
        <f>IF(Model!DT148="",0,IF(ABS(Model!DT148-Scratch!DT148)&lt;1,1,0))</f>
        <v>1</v>
      </c>
      <c r="DU218" s="99">
        <f>IF(Model!DU148="",0,IF(ABS(Model!DU148-Scratch!DU148)&lt;1,1,0))</f>
        <v>1</v>
      </c>
      <c r="DV218" s="99">
        <f>IF(Model!DV148="",0,IF(ABS(Model!DV148-Scratch!DV148)&lt;1,1,0))</f>
        <v>1</v>
      </c>
      <c r="DW218" s="99">
        <f>IF(Model!DW148="",0,IF(ABS(Model!DW148-Scratch!DW148)&lt;1,1,0))</f>
        <v>1</v>
      </c>
      <c r="DX218" s="99">
        <f>IF(Model!DX148="",0,IF(ABS(Model!DX148-Scratch!DX148)&lt;1,1,0))</f>
        <v>1</v>
      </c>
      <c r="DY218" s="99">
        <f>IF(Model!DY148="",0,IF(ABS(Model!DY148-Scratch!DY148)&lt;1,1,0))</f>
        <v>1</v>
      </c>
      <c r="DZ218" s="99">
        <f>IF(Model!DZ148="",0,IF(ABS(Model!DZ148-Scratch!DZ148)&lt;1,1,0))</f>
        <v>1</v>
      </c>
      <c r="EA218" s="99">
        <f>IF(Model!EA148="",0,IF(ABS(Model!EA148-Scratch!EA148)&lt;1,1,0))</f>
        <v>1</v>
      </c>
      <c r="EB218" s="99">
        <f>IF(Model!EB148="",0,IF(ABS(Model!EB148-Scratch!EB148)&lt;1,1,0))</f>
        <v>1</v>
      </c>
      <c r="EC218" s="99">
        <f>IF(Model!EC148="",0,IF(ABS(Model!EC148-Scratch!EC148)&lt;1,1,0))</f>
        <v>1</v>
      </c>
      <c r="ED218" s="99">
        <f>IF(Model!ED148="",0,IF(ABS(Model!ED148-Scratch!ED148)&lt;1,1,0))</f>
        <v>1</v>
      </c>
      <c r="EE218" s="99">
        <f>IF(Model!EE148="",0,IF(ABS(Model!EE148-Scratch!EE148)&lt;1,1,0))</f>
        <v>1</v>
      </c>
      <c r="EF218" s="99">
        <f>IF(Model!EF148="",0,IF(ABS(Model!EF148-Scratch!EF148)&lt;1,1,0))</f>
        <v>1</v>
      </c>
      <c r="EG218" s="99">
        <f>IF(Model!EG148="",0,IF(ABS(Model!EG148-Scratch!EG148)&lt;1,1,0))</f>
        <v>1</v>
      </c>
      <c r="EH218" s="99">
        <f>IF(Model!EH148="",0,IF(ABS(Model!EH148-Scratch!EH148)&lt;1,1,0))</f>
        <v>1</v>
      </c>
      <c r="EI218" s="129" t="s">
        <v>591</v>
      </c>
      <c r="EJ218" s="129" t="s">
        <v>591</v>
      </c>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row>
    <row r="219" spans="2:165">
      <c r="B219" s="99">
        <f>IF(Model!B149="",0,IF(ABS(Model!B149-Scratch!B149)&lt;1,1,0))</f>
        <v>1</v>
      </c>
      <c r="C219" s="99">
        <f ca="1">IF(Model!C149="",0,IF(ABS(Model!C149-Scratch!C149)&lt;1,1,0))</f>
        <v>1</v>
      </c>
      <c r="D219" s="129" t="s">
        <v>591</v>
      </c>
      <c r="E219" s="99">
        <f>IF(Model!E149="",0,IF(ABS(Model!E149-Scratch!E149)&lt;1,1,0))</f>
        <v>1</v>
      </c>
      <c r="F219" s="99">
        <f>IF(Model!F149="",0,IF(ABS(Model!F149-Scratch!F149)&lt;1,1,0))</f>
        <v>1</v>
      </c>
      <c r="G219" s="99">
        <f>IF(Model!G149="",0,IF(ABS(Model!G149-Scratch!G149)&lt;1,1,0))</f>
        <v>1</v>
      </c>
      <c r="H219" s="99">
        <f>IF(Model!H149="",0,IF(ABS(Model!H149-Scratch!H149)&lt;1,1,0))</f>
        <v>1</v>
      </c>
      <c r="I219" s="99">
        <f>IF(Model!I149=Scratch!I149,1,0)</f>
        <v>1</v>
      </c>
      <c r="J219" s="129" t="s">
        <v>591</v>
      </c>
      <c r="K219" s="99">
        <f>IF(Model!K149="",0,IF(ABS(Model!K149-Scratch!K149)&lt;1,1,0))</f>
        <v>1</v>
      </c>
      <c r="L219" s="99">
        <f>IF(Model!L149=Scratch!L149,1,0)</f>
        <v>1</v>
      </c>
      <c r="M219" s="99">
        <f>IFERROR(IF(Model!M149=Scratch!M149,1,0),0)</f>
        <v>1</v>
      </c>
      <c r="N219" s="99">
        <f>IFERROR(IF(Model!N149=Scratch!N149,1,0),0)</f>
        <v>1</v>
      </c>
      <c r="O219" s="99">
        <f>IFERROR(IF(Model!O149=Scratch!O149,1,0),0)</f>
        <v>1</v>
      </c>
      <c r="P219" s="99">
        <f>IFERROR(IF(Model!P149=Scratch!P149,1,0),0)</f>
        <v>1</v>
      </c>
      <c r="Q219" s="129" t="s">
        <v>591</v>
      </c>
      <c r="R219" s="99">
        <f>IF(Model!R149="",0,IF(ABS(Model!R149-Scratch!R149)&lt;1,1,0))</f>
        <v>1</v>
      </c>
      <c r="S219" s="99">
        <f>IF(Model!S149="",0,IF(ABS(Model!S149-Scratch!S149)&lt;1,1,0))</f>
        <v>1</v>
      </c>
      <c r="T219" s="99">
        <f>IF(Model!T149="",0,IF(ABS(Model!T149-Scratch!T149)&lt;1,1,0))</f>
        <v>1</v>
      </c>
      <c r="U219" s="99">
        <f>IF(Model!U149="",0,IF(ABS(Model!U149-Scratch!U149)&lt;1,1,0))</f>
        <v>1</v>
      </c>
      <c r="V219" s="99">
        <f>IF(Model!V149="",0,IF(ABS(Model!V149-Scratch!V149)&lt;1,1,0))</f>
        <v>1</v>
      </c>
      <c r="W219" s="129" t="s">
        <v>591</v>
      </c>
      <c r="X219" s="99">
        <f>IF(Model!X149="",0,IF(ABS(Model!X149-Scratch!X149)&lt;1,1,0))</f>
        <v>1</v>
      </c>
      <c r="Y219" s="99">
        <f>IF(Model!Y149="",0,IF(ABS(Model!Y149-Scratch!Y149)&lt;1,1,0))</f>
        <v>1</v>
      </c>
      <c r="Z219" s="99">
        <f>IF(Model!Z149="",0,IF(ABS(Model!Z149-Scratch!Z149)&lt;1,1,0))</f>
        <v>1</v>
      </c>
      <c r="AA219" s="99">
        <f>IF(Model!AA149="",0,IF(ABS(Model!AA149-Scratch!AA149)&lt;1,1,0))</f>
        <v>1</v>
      </c>
      <c r="AB219" s="99">
        <f>IF(Model!AB149="",0,IF(ABS(Model!AB149-Scratch!AB149)&lt;1,1,0))</f>
        <v>1</v>
      </c>
      <c r="AC219" s="129" t="s">
        <v>591</v>
      </c>
      <c r="AD219" s="129" t="s">
        <v>591</v>
      </c>
      <c r="AE219" s="99">
        <f>IF(Model!AE149="",0,IF(ABS(Model!AE149-Scratch!AE149)&lt;1,1,0))</f>
        <v>1</v>
      </c>
      <c r="AF219" s="99">
        <f>IF(Model!AF149="",0,IF(ABS(Model!AF149-Scratch!AF149)&lt;1,1,0))</f>
        <v>1</v>
      </c>
      <c r="AG219" s="99">
        <f>IF(Model!AG149="",0,IF(ABS(Model!AG149-Scratch!AG149)&lt;1,1,0))</f>
        <v>1</v>
      </c>
      <c r="AH219" s="99">
        <f>IF(Model!AH149="",0,IF(ABS(Model!AH149-Scratch!AH149)&lt;1,1,0))</f>
        <v>1</v>
      </c>
      <c r="AI219" s="99">
        <f>IF(Model!AI149="",0,IF(ABS(Model!AI149-Scratch!AI149)&lt;1,1,0))</f>
        <v>1</v>
      </c>
      <c r="AJ219" s="99">
        <f>IF(Model!AJ149="",0,IF(ABS(Model!AJ149-Scratch!AJ149)&lt;1,1,0))</f>
        <v>1</v>
      </c>
      <c r="AK219" s="99">
        <f>IF(Model!AK149="",0,IF(ABS(Model!AK149-Scratch!AK149)&lt;1,1,0))</f>
        <v>1</v>
      </c>
      <c r="AL219" s="99">
        <f>IF(Model!AL149="",0,IF(ABS(Model!AL149-Scratch!AL149)&lt;1,1,0))</f>
        <v>1</v>
      </c>
      <c r="AM219" s="99">
        <f>IF(Model!AM149="",0,IF(ABS(Model!AM149-Scratch!AM149)&lt;1,1,0))</f>
        <v>1</v>
      </c>
      <c r="AN219" s="99">
        <f>IF(Model!AN149="",0,IF(ABS(Model!AN149-Scratch!AN149)&lt;1,1,0))</f>
        <v>1</v>
      </c>
      <c r="AO219" s="99">
        <f>IF(Model!AO149="",0,IF(ABS(Model!AO149-Scratch!AO149)&lt;1,1,0))</f>
        <v>1</v>
      </c>
      <c r="AP219" s="99">
        <f>IF(Model!AP149="",0,IF(ABS(Model!AP149-Scratch!AP149)&lt;1,1,0))</f>
        <v>1</v>
      </c>
      <c r="AQ219" s="99">
        <f>IF(Model!AQ149="",0,IF(ABS(Model!AQ149-Scratch!AQ149)&lt;1,1,0))</f>
        <v>1</v>
      </c>
      <c r="AR219" s="99">
        <f>IF(Model!AR149="",0,IF(ABS(Model!AR149-Scratch!AR149)&lt;1,1,0))</f>
        <v>1</v>
      </c>
      <c r="AS219" s="99">
        <f>IF(Model!AS149="",0,IF(ABS(Model!AS149-Scratch!AS149)&lt;1,1,0))</f>
        <v>1</v>
      </c>
      <c r="AT219" s="99">
        <f>IF(Model!AT149="",0,IF(ABS(Model!AT149-Scratch!AT149)&lt;1,1,0))</f>
        <v>1</v>
      </c>
      <c r="AU219" s="99">
        <f>IF(Model!AU149="",0,IF(ABS(Model!AU149-Scratch!AU149)&lt;1,1,0))</f>
        <v>1</v>
      </c>
      <c r="AV219" s="99">
        <f>IF(Model!AV149="",0,IF(ABS(Model!AV149-Scratch!AV149)&lt;1,1,0))</f>
        <v>1</v>
      </c>
      <c r="AW219" s="99">
        <f>IF(Model!AW149="",0,IF(ABS(Model!AW149-Scratch!AW149)&lt;1,1,0))</f>
        <v>1</v>
      </c>
      <c r="AX219" s="99">
        <f>IF(Model!AX149="",0,IF(ABS(Model!AX149-Scratch!AX149)&lt;1,1,0))</f>
        <v>1</v>
      </c>
      <c r="AY219" s="99">
        <f>IF(Model!AY149="",0,IF(ABS(Model!AY149-Scratch!AY149)&lt;1,1,0))</f>
        <v>1</v>
      </c>
      <c r="AZ219" s="99">
        <f>IF(Model!AZ149="",0,IF(ABS(Model!AZ149-Scratch!AZ149)&lt;1,1,0))</f>
        <v>1</v>
      </c>
      <c r="BA219" s="99">
        <f>IF(Model!BA149="",0,IF(ABS(Model!BA149-Scratch!BA149)&lt;1,1,0))</f>
        <v>1</v>
      </c>
      <c r="BB219" s="99">
        <f>IF(Model!BB149="",0,IF(ABS(Model!BB149-Scratch!BB149)&lt;1,1,0))</f>
        <v>1</v>
      </c>
      <c r="BC219" s="99">
        <f>IF(Model!BC149="",0,IF(ABS(Model!BC149-Scratch!BC149)&lt;1,1,0))</f>
        <v>1</v>
      </c>
      <c r="BD219" s="99">
        <f>IF(Model!BD149="",0,IF(ABS(Model!BD149-Scratch!BD149)&lt;1,1,0))</f>
        <v>0</v>
      </c>
      <c r="BE219" s="99">
        <f>IF(Model!BE149="",0,IF(ABS(Model!BE149-Scratch!BE149)&lt;1,1,0))</f>
        <v>1</v>
      </c>
      <c r="BF219" s="129" t="s">
        <v>591</v>
      </c>
      <c r="BG219" s="129" t="s">
        <v>591</v>
      </c>
      <c r="BH219" s="99">
        <f>IF(Model!BH149="",0,IF(ABS(Model!BH149-Scratch!BH149)&lt;1,1,0))</f>
        <v>1</v>
      </c>
      <c r="BI219" s="99">
        <f>IF(Model!BI149="",0,IF(ABS(Model!BI149-Scratch!BI149)&lt;1,1,0))</f>
        <v>1</v>
      </c>
      <c r="BJ219" s="99">
        <f>IF(Model!BJ149="",0,IF(ABS(Model!BJ149-Scratch!BJ149)&lt;1,1,0))</f>
        <v>1</v>
      </c>
      <c r="BK219" s="99">
        <f>IF(Model!BK149="",0,IF(ABS(Model!BK149-Scratch!BK149)&lt;1,1,0))</f>
        <v>1</v>
      </c>
      <c r="BL219" s="99">
        <f>IF(Model!BL149="",0,IF(ABS(Model!BL149-Scratch!BL149)&lt;1,1,0))</f>
        <v>1</v>
      </c>
      <c r="BM219" s="99">
        <f>IF(Model!BM149="",0,IF(ABS(Model!BM149-Scratch!BM149)&lt;1,1,0))</f>
        <v>1</v>
      </c>
      <c r="BN219" s="99">
        <f>IF(Model!BN149="",0,IF(ABS(Model!BN149-Scratch!BN149)&lt;1,1,0))</f>
        <v>1</v>
      </c>
      <c r="BO219" s="99">
        <f>IF(Model!BO149="",0,IF(ABS(Model!BO149-Scratch!BO149)&lt;1,1,0))</f>
        <v>1</v>
      </c>
      <c r="BP219" s="99">
        <f>IF(Model!BP149="",0,IF(ABS(Model!BP149-Scratch!BP149)&lt;1,1,0))</f>
        <v>1</v>
      </c>
      <c r="BQ219" s="99">
        <f>IF(Model!BQ149="",0,IF(ABS(Model!BQ149-Scratch!BQ149)&lt;1,1,0))</f>
        <v>1</v>
      </c>
      <c r="BR219" s="99">
        <f>IF(Model!BR149="",0,IF(ABS(Model!BR149-Scratch!BR149)&lt;1,1,0))</f>
        <v>1</v>
      </c>
      <c r="BS219" s="99">
        <f>IF(Model!BS149="",0,IF(ABS(Model!BS149-Scratch!BS149)&lt;1,1,0))</f>
        <v>1</v>
      </c>
      <c r="BT219" s="99">
        <f>IF(Model!BT149="",0,IF(ABS(Model!BT149-Scratch!BT149)&lt;1,1,0))</f>
        <v>1</v>
      </c>
      <c r="BU219" s="99">
        <f>IF(Model!BU149="",0,IF(ABS(Model!BU149-Scratch!BU149)&lt;1,1,0))</f>
        <v>1</v>
      </c>
      <c r="BV219" s="99">
        <f>IF(Model!BV149="",0,IF(ABS(Model!BV149-Scratch!BV149)&lt;1,1,0))</f>
        <v>1</v>
      </c>
      <c r="BW219" s="99">
        <f>IF(Model!BW149="",0,IF(ABS(Model!BW149-Scratch!BW149)&lt;1,1,0))</f>
        <v>1</v>
      </c>
      <c r="BX219" s="99">
        <f>IF(Model!BX149="",0,IF(ABS(Model!BX149-Scratch!BX149)&lt;1,1,0))</f>
        <v>1</v>
      </c>
      <c r="BY219" s="99">
        <f>IF(Model!BY149="",0,IF(ABS(Model!BY149-Scratch!BY149)&lt;1,1,0))</f>
        <v>1</v>
      </c>
      <c r="BZ219" s="99">
        <f>IF(Model!BZ149="",0,IF(ABS(Model!BZ149-Scratch!BZ149)&lt;1,1,0))</f>
        <v>1</v>
      </c>
      <c r="CA219" s="99">
        <f>IF(Model!CA149="",0,IF(ABS(Model!CA149-Scratch!CA149)&lt;1,1,0))</f>
        <v>1</v>
      </c>
      <c r="CB219" s="99">
        <f>IF(Model!CB149="",0,IF(ABS(Model!CB149-Scratch!CB149)&lt;1,1,0))</f>
        <v>1</v>
      </c>
      <c r="CC219" s="99">
        <f>IF(Model!CC149="",0,IF(ABS(Model!CC149-Scratch!CC149)&lt;1,1,0))</f>
        <v>1</v>
      </c>
      <c r="CD219" s="99">
        <f>IF(Model!CD149="",0,IF(ABS(Model!CD149-Scratch!CD149)&lt;1,1,0))</f>
        <v>1</v>
      </c>
      <c r="CE219" s="99">
        <f>IF(Model!CE149="",0,IF(ABS(Model!CE149-Scratch!CE149)&lt;1,1,0))</f>
        <v>1</v>
      </c>
      <c r="CF219" s="99">
        <f>IF(Model!CF149="",0,IF(ABS(Model!CF149-Scratch!CF149)&lt;1,1,0))</f>
        <v>1</v>
      </c>
      <c r="CG219" s="129" t="s">
        <v>591</v>
      </c>
      <c r="CH219" s="129" t="s">
        <v>591</v>
      </c>
      <c r="CI219" s="99">
        <f>IF(Model!CI149="",0,IF(ABS(Model!CI149-Scratch!CI149)&lt;1,1,0))</f>
        <v>1</v>
      </c>
      <c r="CJ219" s="99">
        <f>IF(Model!CJ149="",0,IF(ABS(Model!CJ149-Scratch!CJ149)&lt;1,1,0))</f>
        <v>1</v>
      </c>
      <c r="CK219" s="99">
        <f>IF(Model!CK149="",0,IF(ABS(Model!CK149-Scratch!CK149)&lt;1,1,0))</f>
        <v>1</v>
      </c>
      <c r="CL219" s="99">
        <f>IF(Model!CL149="",0,IF(ABS(Model!CL149-Scratch!CL149)&lt;1,1,0))</f>
        <v>1</v>
      </c>
      <c r="CM219" s="99">
        <f>IF(Model!CM149="",0,IF(ABS(Model!CM149-Scratch!CM149)&lt;1,1,0))</f>
        <v>1</v>
      </c>
      <c r="CN219" s="99">
        <f>IF(Model!CN149="",0,IF(ABS(Model!CN149-Scratch!CN149)&lt;1,1,0))</f>
        <v>1</v>
      </c>
      <c r="CO219" s="99">
        <f>IF(Model!CO149="",0,IF(ABS(Model!CO149-Scratch!CO149)&lt;1,1,0))</f>
        <v>1</v>
      </c>
      <c r="CP219" s="99">
        <f>IF(Model!CP149="",0,IF(ABS(Model!CP149-Scratch!CP149)&lt;1,1,0))</f>
        <v>1</v>
      </c>
      <c r="CQ219" s="99">
        <f>IF(Model!CQ149="",0,IF(ABS(Model!CQ149-Scratch!CQ149)&lt;1,1,0))</f>
        <v>1</v>
      </c>
      <c r="CR219" s="99">
        <f>IF(Model!CR149="",0,IF(ABS(Model!CR149-Scratch!CR149)&lt;1,1,0))</f>
        <v>1</v>
      </c>
      <c r="CS219" s="99">
        <f>IF(Model!CS149="",0,IF(ABS(Model!CS149-Scratch!CS149)&lt;1,1,0))</f>
        <v>1</v>
      </c>
      <c r="CT219" s="99">
        <f>IF(Model!CT149="",0,IF(ABS(Model!CT149-Scratch!CT149)&lt;1,1,0))</f>
        <v>1</v>
      </c>
      <c r="CU219" s="99">
        <f>IF(Model!CU149="",0,IF(ABS(Model!CU149-Scratch!CU149)&lt;1,1,0))</f>
        <v>1</v>
      </c>
      <c r="CV219" s="99">
        <f>IF(Model!CV149="",0,IF(ABS(Model!CV149-Scratch!CV149)&lt;1,1,0))</f>
        <v>1</v>
      </c>
      <c r="CW219" s="99">
        <f>IF(Model!CW149="",0,IF(ABS(Model!CW149-Scratch!CW149)&lt;1,1,0))</f>
        <v>1</v>
      </c>
      <c r="CX219" s="99">
        <f>IF(Model!CX149="",0,IF(ABS(Model!CX149-Scratch!CX149)&lt;1,1,0))</f>
        <v>1</v>
      </c>
      <c r="CY219" s="99">
        <f>IF(Model!CY149="",0,IF(ABS(Model!CY149-Scratch!CY149)&lt;1,1,0))</f>
        <v>1</v>
      </c>
      <c r="CZ219" s="99">
        <f>IF(Model!CZ149="",0,IF(ABS(Model!CZ149-Scratch!CZ149)&lt;1,1,0))</f>
        <v>1</v>
      </c>
      <c r="DA219" s="99">
        <f>IF(Model!DA149="",0,IF(ABS(Model!DA149-Scratch!DA149)&lt;1,1,0))</f>
        <v>1</v>
      </c>
      <c r="DB219" s="99">
        <f>IF(Model!DB149="",0,IF(ABS(Model!DB149-Scratch!DB149)&lt;1,1,0))</f>
        <v>1</v>
      </c>
      <c r="DC219" s="99">
        <f>IF(Model!DC149="",0,IF(ABS(Model!DC149-Scratch!DC149)&lt;1,1,0))</f>
        <v>1</v>
      </c>
      <c r="DD219" s="99">
        <f>IF(Model!DD149="",0,IF(ABS(Model!DD149-Scratch!DD149)&lt;1,1,0))</f>
        <v>1</v>
      </c>
      <c r="DE219" s="99">
        <f>IF(Model!DE149="",0,IF(ABS(Model!DE149-Scratch!DE149)&lt;1,1,0))</f>
        <v>1</v>
      </c>
      <c r="DF219" s="99">
        <f>IF(Model!DF149="",0,IF(ABS(Model!DF149-Scratch!DF149)&lt;1,1,0))</f>
        <v>1</v>
      </c>
      <c r="DG219" s="99">
        <f>IF(Model!DG149="",0,IF(ABS(Model!DG149-Scratch!DG149)&lt;1,1,0))</f>
        <v>1</v>
      </c>
      <c r="DH219" s="129" t="s">
        <v>591</v>
      </c>
      <c r="DI219" s="129" t="s">
        <v>591</v>
      </c>
      <c r="DJ219" s="99">
        <f>IF(Model!DJ149="",0,IF(ABS(Model!DJ149-Scratch!DJ149)&lt;1,1,0))</f>
        <v>1</v>
      </c>
      <c r="DK219" s="99">
        <f>IF(Model!DK149="",0,IF(ABS(Model!DK149-Scratch!DK149)&lt;1,1,0))</f>
        <v>1</v>
      </c>
      <c r="DL219" s="99">
        <f>IF(Model!DL149="",0,IF(ABS(Model!DL149-Scratch!DL149)&lt;1,1,0))</f>
        <v>1</v>
      </c>
      <c r="DM219" s="99">
        <f>IF(Model!DM149="",0,IF(ABS(Model!DM149-Scratch!DM149)&lt;1,1,0))</f>
        <v>1</v>
      </c>
      <c r="DN219" s="99">
        <f>IF(Model!DN149="",0,IF(ABS(Model!DN149-Scratch!DN149)&lt;1,1,0))</f>
        <v>1</v>
      </c>
      <c r="DO219" s="99">
        <f>IF(Model!DO149="",0,IF(ABS(Model!DO149-Scratch!DO149)&lt;1,1,0))</f>
        <v>1</v>
      </c>
      <c r="DP219" s="99">
        <f>IF(Model!DP149="",0,IF(ABS(Model!DP149-Scratch!DP149)&lt;1,1,0))</f>
        <v>1</v>
      </c>
      <c r="DQ219" s="99">
        <f>IF(Model!DQ149="",0,IF(ABS(Model!DQ149-Scratch!DQ149)&lt;1,1,0))</f>
        <v>1</v>
      </c>
      <c r="DR219" s="99">
        <f>IF(Model!DR149="",0,IF(ABS(Model!DR149-Scratch!DR149)&lt;1,1,0))</f>
        <v>1</v>
      </c>
      <c r="DS219" s="99">
        <f>IF(Model!DS149="",0,IF(ABS(Model!DS149-Scratch!DS149)&lt;1,1,0))</f>
        <v>1</v>
      </c>
      <c r="DT219" s="99">
        <f>IF(Model!DT149="",0,IF(ABS(Model!DT149-Scratch!DT149)&lt;1,1,0))</f>
        <v>1</v>
      </c>
      <c r="DU219" s="99">
        <f>IF(Model!DU149="",0,IF(ABS(Model!DU149-Scratch!DU149)&lt;1,1,0))</f>
        <v>1</v>
      </c>
      <c r="DV219" s="99">
        <f>IF(Model!DV149="",0,IF(ABS(Model!DV149-Scratch!DV149)&lt;1,1,0))</f>
        <v>1</v>
      </c>
      <c r="DW219" s="99">
        <f>IF(Model!DW149="",0,IF(ABS(Model!DW149-Scratch!DW149)&lt;1,1,0))</f>
        <v>1</v>
      </c>
      <c r="DX219" s="99">
        <f>IF(Model!DX149="",0,IF(ABS(Model!DX149-Scratch!DX149)&lt;1,1,0))</f>
        <v>1</v>
      </c>
      <c r="DY219" s="99">
        <f>IF(Model!DY149="",0,IF(ABS(Model!DY149-Scratch!DY149)&lt;1,1,0))</f>
        <v>1</v>
      </c>
      <c r="DZ219" s="99">
        <f>IF(Model!DZ149="",0,IF(ABS(Model!DZ149-Scratch!DZ149)&lt;1,1,0))</f>
        <v>1</v>
      </c>
      <c r="EA219" s="99">
        <f>IF(Model!EA149="",0,IF(ABS(Model!EA149-Scratch!EA149)&lt;1,1,0))</f>
        <v>1</v>
      </c>
      <c r="EB219" s="99">
        <f>IF(Model!EB149="",0,IF(ABS(Model!EB149-Scratch!EB149)&lt;1,1,0))</f>
        <v>1</v>
      </c>
      <c r="EC219" s="99">
        <f>IF(Model!EC149="",0,IF(ABS(Model!EC149-Scratch!EC149)&lt;1,1,0))</f>
        <v>1</v>
      </c>
      <c r="ED219" s="99">
        <f>IF(Model!ED149="",0,IF(ABS(Model!ED149-Scratch!ED149)&lt;1,1,0))</f>
        <v>1</v>
      </c>
      <c r="EE219" s="99">
        <f>IF(Model!EE149="",0,IF(ABS(Model!EE149-Scratch!EE149)&lt;1,1,0))</f>
        <v>1</v>
      </c>
      <c r="EF219" s="99">
        <f>IF(Model!EF149="",0,IF(ABS(Model!EF149-Scratch!EF149)&lt;1,1,0))</f>
        <v>1</v>
      </c>
      <c r="EG219" s="99">
        <f>IF(Model!EG149="",0,IF(ABS(Model!EG149-Scratch!EG149)&lt;1,1,0))</f>
        <v>1</v>
      </c>
      <c r="EH219" s="99">
        <f>IF(Model!EH149="",0,IF(ABS(Model!EH149-Scratch!EH149)&lt;1,1,0))</f>
        <v>1</v>
      </c>
      <c r="EI219" s="129" t="s">
        <v>591</v>
      </c>
      <c r="EJ219" s="129" t="s">
        <v>591</v>
      </c>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row>
    <row r="220" spans="2:165">
      <c r="B220" s="99">
        <f>IF(Model!B150="",0,IF(ABS(Model!B150-Scratch!B150)&lt;1,1,0))</f>
        <v>1</v>
      </c>
      <c r="C220" s="99">
        <f ca="1">IF(Model!C150="",0,IF(ABS(Model!C150-Scratch!C150)&lt;1,1,0))</f>
        <v>1</v>
      </c>
      <c r="D220" s="129" t="s">
        <v>591</v>
      </c>
      <c r="E220" s="99">
        <f>IF(Model!E150="",0,IF(ABS(Model!E150-Scratch!E150)&lt;1,1,0))</f>
        <v>1</v>
      </c>
      <c r="F220" s="99">
        <f>IF(Model!F150="",0,IF(ABS(Model!F150-Scratch!F150)&lt;1,1,0))</f>
        <v>1</v>
      </c>
      <c r="G220" s="99">
        <f>IF(Model!G150="",0,IF(ABS(Model!G150-Scratch!G150)&lt;1,1,0))</f>
        <v>1</v>
      </c>
      <c r="H220" s="99">
        <f>IF(Model!H150="",0,IF(ABS(Model!H150-Scratch!H150)&lt;1,1,0))</f>
        <v>1</v>
      </c>
      <c r="I220" s="99">
        <f>IF(Model!I150=Scratch!I150,1,0)</f>
        <v>1</v>
      </c>
      <c r="J220" s="129" t="s">
        <v>591</v>
      </c>
      <c r="K220" s="99">
        <f>IF(Model!K150="",0,IF(ABS(Model!K150-Scratch!K150)&lt;1,1,0))</f>
        <v>1</v>
      </c>
      <c r="L220" s="99">
        <f>IF(Model!L150=Scratch!L150,1,0)</f>
        <v>1</v>
      </c>
      <c r="M220" s="99">
        <f>IFERROR(IF(Model!M150=Scratch!M150,1,0),0)</f>
        <v>1</v>
      </c>
      <c r="N220" s="99">
        <f>IFERROR(IF(Model!N150=Scratch!N150,1,0),0)</f>
        <v>1</v>
      </c>
      <c r="O220" s="99">
        <f>IFERROR(IF(Model!O150=Scratch!O150,1,0),0)</f>
        <v>1</v>
      </c>
      <c r="P220" s="99">
        <f>IFERROR(IF(Model!P150=Scratch!P150,1,0),0)</f>
        <v>1</v>
      </c>
      <c r="Q220" s="129" t="s">
        <v>591</v>
      </c>
      <c r="R220" s="99">
        <f>IF(Model!R150="",0,IF(ABS(Model!R150-Scratch!R150)&lt;1,1,0))</f>
        <v>1</v>
      </c>
      <c r="S220" s="99">
        <f>IF(Model!S150="",0,IF(ABS(Model!S150-Scratch!S150)&lt;1,1,0))</f>
        <v>1</v>
      </c>
      <c r="T220" s="99">
        <f>IF(Model!T150="",0,IF(ABS(Model!T150-Scratch!T150)&lt;1,1,0))</f>
        <v>1</v>
      </c>
      <c r="U220" s="99">
        <f>IF(Model!U150="",0,IF(ABS(Model!U150-Scratch!U150)&lt;1,1,0))</f>
        <v>1</v>
      </c>
      <c r="V220" s="99">
        <f>IF(Model!V150="",0,IF(ABS(Model!V150-Scratch!V150)&lt;1,1,0))</f>
        <v>1</v>
      </c>
      <c r="W220" s="129" t="s">
        <v>591</v>
      </c>
      <c r="X220" s="99">
        <f>IF(Model!X150="",0,IF(ABS(Model!X150-Scratch!X150)&lt;1,1,0))</f>
        <v>1</v>
      </c>
      <c r="Y220" s="99">
        <f>IF(Model!Y150="",0,IF(ABS(Model!Y150-Scratch!Y150)&lt;1,1,0))</f>
        <v>1</v>
      </c>
      <c r="Z220" s="99">
        <f>IF(Model!Z150="",0,IF(ABS(Model!Z150-Scratch!Z150)&lt;1,1,0))</f>
        <v>1</v>
      </c>
      <c r="AA220" s="99">
        <f>IF(Model!AA150="",0,IF(ABS(Model!AA150-Scratch!AA150)&lt;1,1,0))</f>
        <v>1</v>
      </c>
      <c r="AB220" s="99">
        <f>IF(Model!AB150="",0,IF(ABS(Model!AB150-Scratch!AB150)&lt;1,1,0))</f>
        <v>1</v>
      </c>
      <c r="AC220" s="129" t="s">
        <v>591</v>
      </c>
      <c r="AD220" s="129" t="s">
        <v>591</v>
      </c>
      <c r="AE220" s="99">
        <f>IF(Model!AE150="",0,IF(ABS(Model!AE150-Scratch!AE150)&lt;1,1,0))</f>
        <v>1</v>
      </c>
      <c r="AF220" s="99">
        <f>IF(Model!AF150="",0,IF(ABS(Model!AF150-Scratch!AF150)&lt;1,1,0))</f>
        <v>1</v>
      </c>
      <c r="AG220" s="99">
        <f>IF(Model!AG150="",0,IF(ABS(Model!AG150-Scratch!AG150)&lt;1,1,0))</f>
        <v>1</v>
      </c>
      <c r="AH220" s="99">
        <f>IF(Model!AH150="",0,IF(ABS(Model!AH150-Scratch!AH150)&lt;1,1,0))</f>
        <v>1</v>
      </c>
      <c r="AI220" s="99">
        <f>IF(Model!AI150="",0,IF(ABS(Model!AI150-Scratch!AI150)&lt;1,1,0))</f>
        <v>1</v>
      </c>
      <c r="AJ220" s="99">
        <f>IF(Model!AJ150="",0,IF(ABS(Model!AJ150-Scratch!AJ150)&lt;1,1,0))</f>
        <v>1</v>
      </c>
      <c r="AK220" s="99">
        <f>IF(Model!AK150="",0,IF(ABS(Model!AK150-Scratch!AK150)&lt;1,1,0))</f>
        <v>1</v>
      </c>
      <c r="AL220" s="99">
        <f>IF(Model!AL150="",0,IF(ABS(Model!AL150-Scratch!AL150)&lt;1,1,0))</f>
        <v>1</v>
      </c>
      <c r="AM220" s="99">
        <f>IF(Model!AM150="",0,IF(ABS(Model!AM150-Scratch!AM150)&lt;1,1,0))</f>
        <v>1</v>
      </c>
      <c r="AN220" s="99">
        <f>IF(Model!AN150="",0,IF(ABS(Model!AN150-Scratch!AN150)&lt;1,1,0))</f>
        <v>1</v>
      </c>
      <c r="AO220" s="99">
        <f>IF(Model!AO150="",0,IF(ABS(Model!AO150-Scratch!AO150)&lt;1,1,0))</f>
        <v>1</v>
      </c>
      <c r="AP220" s="99">
        <f>IF(Model!AP150="",0,IF(ABS(Model!AP150-Scratch!AP150)&lt;1,1,0))</f>
        <v>1</v>
      </c>
      <c r="AQ220" s="99">
        <f>IF(Model!AQ150="",0,IF(ABS(Model!AQ150-Scratch!AQ150)&lt;1,1,0))</f>
        <v>1</v>
      </c>
      <c r="AR220" s="99">
        <f>IF(Model!AR150="",0,IF(ABS(Model!AR150-Scratch!AR150)&lt;1,1,0))</f>
        <v>1</v>
      </c>
      <c r="AS220" s="99">
        <f>IF(Model!AS150="",0,IF(ABS(Model!AS150-Scratch!AS150)&lt;1,1,0))</f>
        <v>1</v>
      </c>
      <c r="AT220" s="99">
        <f>IF(Model!AT150="",0,IF(ABS(Model!AT150-Scratch!AT150)&lt;1,1,0))</f>
        <v>1</v>
      </c>
      <c r="AU220" s="99">
        <f>IF(Model!AU150="",0,IF(ABS(Model!AU150-Scratch!AU150)&lt;1,1,0))</f>
        <v>1</v>
      </c>
      <c r="AV220" s="99">
        <f>IF(Model!AV150="",0,IF(ABS(Model!AV150-Scratch!AV150)&lt;1,1,0))</f>
        <v>1</v>
      </c>
      <c r="AW220" s="99">
        <f>IF(Model!AW150="",0,IF(ABS(Model!AW150-Scratch!AW150)&lt;1,1,0))</f>
        <v>1</v>
      </c>
      <c r="AX220" s="99">
        <f>IF(Model!AX150="",0,IF(ABS(Model!AX150-Scratch!AX150)&lt;1,1,0))</f>
        <v>1</v>
      </c>
      <c r="AY220" s="99">
        <f>IF(Model!AY150="",0,IF(ABS(Model!AY150-Scratch!AY150)&lt;1,1,0))</f>
        <v>1</v>
      </c>
      <c r="AZ220" s="99">
        <f>IF(Model!AZ150="",0,IF(ABS(Model!AZ150-Scratch!AZ150)&lt;1,1,0))</f>
        <v>1</v>
      </c>
      <c r="BA220" s="99">
        <f>IF(Model!BA150="",0,IF(ABS(Model!BA150-Scratch!BA150)&lt;1,1,0))</f>
        <v>1</v>
      </c>
      <c r="BB220" s="99">
        <f>IF(Model!BB150="",0,IF(ABS(Model!BB150-Scratch!BB150)&lt;1,1,0))</f>
        <v>1</v>
      </c>
      <c r="BC220" s="99">
        <f>IF(Model!BC150="",0,IF(ABS(Model!BC150-Scratch!BC150)&lt;1,1,0))</f>
        <v>1</v>
      </c>
      <c r="BD220" s="99">
        <f>IF(Model!BD150="",0,IF(ABS(Model!BD150-Scratch!BD150)&lt;1,1,0))</f>
        <v>0</v>
      </c>
      <c r="BE220" s="99">
        <f>IF(Model!BE150="",0,IF(ABS(Model!BE150-Scratch!BE150)&lt;1,1,0))</f>
        <v>1</v>
      </c>
      <c r="BF220" s="129" t="s">
        <v>591</v>
      </c>
      <c r="BG220" s="129" t="s">
        <v>591</v>
      </c>
      <c r="BH220" s="99">
        <f>IF(Model!BH150="",0,IF(ABS(Model!BH150-Scratch!BH150)&lt;1,1,0))</f>
        <v>1</v>
      </c>
      <c r="BI220" s="99">
        <f>IF(Model!BI150="",0,IF(ABS(Model!BI150-Scratch!BI150)&lt;1,1,0))</f>
        <v>1</v>
      </c>
      <c r="BJ220" s="99">
        <f>IF(Model!BJ150="",0,IF(ABS(Model!BJ150-Scratch!BJ150)&lt;1,1,0))</f>
        <v>1</v>
      </c>
      <c r="BK220" s="99">
        <f>IF(Model!BK150="",0,IF(ABS(Model!BK150-Scratch!BK150)&lt;1,1,0))</f>
        <v>1</v>
      </c>
      <c r="BL220" s="99">
        <f>IF(Model!BL150="",0,IF(ABS(Model!BL150-Scratch!BL150)&lt;1,1,0))</f>
        <v>1</v>
      </c>
      <c r="BM220" s="99">
        <f>IF(Model!BM150="",0,IF(ABS(Model!BM150-Scratch!BM150)&lt;1,1,0))</f>
        <v>1</v>
      </c>
      <c r="BN220" s="99">
        <f>IF(Model!BN150="",0,IF(ABS(Model!BN150-Scratch!BN150)&lt;1,1,0))</f>
        <v>1</v>
      </c>
      <c r="BO220" s="99">
        <f>IF(Model!BO150="",0,IF(ABS(Model!BO150-Scratch!BO150)&lt;1,1,0))</f>
        <v>1</v>
      </c>
      <c r="BP220" s="99">
        <f>IF(Model!BP150="",0,IF(ABS(Model!BP150-Scratch!BP150)&lt;1,1,0))</f>
        <v>1</v>
      </c>
      <c r="BQ220" s="99">
        <f>IF(Model!BQ150="",0,IF(ABS(Model!BQ150-Scratch!BQ150)&lt;1,1,0))</f>
        <v>1</v>
      </c>
      <c r="BR220" s="99">
        <f>IF(Model!BR150="",0,IF(ABS(Model!BR150-Scratch!BR150)&lt;1,1,0))</f>
        <v>1</v>
      </c>
      <c r="BS220" s="99">
        <f>IF(Model!BS150="",0,IF(ABS(Model!BS150-Scratch!BS150)&lt;1,1,0))</f>
        <v>1</v>
      </c>
      <c r="BT220" s="99">
        <f>IF(Model!BT150="",0,IF(ABS(Model!BT150-Scratch!BT150)&lt;1,1,0))</f>
        <v>1</v>
      </c>
      <c r="BU220" s="99">
        <f>IF(Model!BU150="",0,IF(ABS(Model!BU150-Scratch!BU150)&lt;1,1,0))</f>
        <v>1</v>
      </c>
      <c r="BV220" s="99">
        <f>IF(Model!BV150="",0,IF(ABS(Model!BV150-Scratch!BV150)&lt;1,1,0))</f>
        <v>1</v>
      </c>
      <c r="BW220" s="99">
        <f>IF(Model!BW150="",0,IF(ABS(Model!BW150-Scratch!BW150)&lt;1,1,0))</f>
        <v>1</v>
      </c>
      <c r="BX220" s="99">
        <f>IF(Model!BX150="",0,IF(ABS(Model!BX150-Scratch!BX150)&lt;1,1,0))</f>
        <v>1</v>
      </c>
      <c r="BY220" s="99">
        <f>IF(Model!BY150="",0,IF(ABS(Model!BY150-Scratch!BY150)&lt;1,1,0))</f>
        <v>1</v>
      </c>
      <c r="BZ220" s="99">
        <f>IF(Model!BZ150="",0,IF(ABS(Model!BZ150-Scratch!BZ150)&lt;1,1,0))</f>
        <v>1</v>
      </c>
      <c r="CA220" s="99">
        <f>IF(Model!CA150="",0,IF(ABS(Model!CA150-Scratch!CA150)&lt;1,1,0))</f>
        <v>1</v>
      </c>
      <c r="CB220" s="99">
        <f>IF(Model!CB150="",0,IF(ABS(Model!CB150-Scratch!CB150)&lt;1,1,0))</f>
        <v>1</v>
      </c>
      <c r="CC220" s="99">
        <f>IF(Model!CC150="",0,IF(ABS(Model!CC150-Scratch!CC150)&lt;1,1,0))</f>
        <v>1</v>
      </c>
      <c r="CD220" s="99">
        <f>IF(Model!CD150="",0,IF(ABS(Model!CD150-Scratch!CD150)&lt;1,1,0))</f>
        <v>1</v>
      </c>
      <c r="CE220" s="99">
        <f>IF(Model!CE150="",0,IF(ABS(Model!CE150-Scratch!CE150)&lt;1,1,0))</f>
        <v>1</v>
      </c>
      <c r="CF220" s="99">
        <f>IF(Model!CF150="",0,IF(ABS(Model!CF150-Scratch!CF150)&lt;1,1,0))</f>
        <v>1</v>
      </c>
      <c r="CG220" s="129" t="s">
        <v>591</v>
      </c>
      <c r="CH220" s="129" t="s">
        <v>591</v>
      </c>
      <c r="CI220" s="99">
        <f>IF(Model!CI150="",0,IF(ABS(Model!CI150-Scratch!CI150)&lt;1,1,0))</f>
        <v>1</v>
      </c>
      <c r="CJ220" s="99">
        <f>IF(Model!CJ150="",0,IF(ABS(Model!CJ150-Scratch!CJ150)&lt;1,1,0))</f>
        <v>1</v>
      </c>
      <c r="CK220" s="99">
        <f>IF(Model!CK150="",0,IF(ABS(Model!CK150-Scratch!CK150)&lt;1,1,0))</f>
        <v>1</v>
      </c>
      <c r="CL220" s="99">
        <f>IF(Model!CL150="",0,IF(ABS(Model!CL150-Scratch!CL150)&lt;1,1,0))</f>
        <v>1</v>
      </c>
      <c r="CM220" s="99">
        <f>IF(Model!CM150="",0,IF(ABS(Model!CM150-Scratch!CM150)&lt;1,1,0))</f>
        <v>1</v>
      </c>
      <c r="CN220" s="99">
        <f>IF(Model!CN150="",0,IF(ABS(Model!CN150-Scratch!CN150)&lt;1,1,0))</f>
        <v>1</v>
      </c>
      <c r="CO220" s="99">
        <f>IF(Model!CO150="",0,IF(ABS(Model!CO150-Scratch!CO150)&lt;1,1,0))</f>
        <v>1</v>
      </c>
      <c r="CP220" s="99">
        <f>IF(Model!CP150="",0,IF(ABS(Model!CP150-Scratch!CP150)&lt;1,1,0))</f>
        <v>1</v>
      </c>
      <c r="CQ220" s="99">
        <f>IF(Model!CQ150="",0,IF(ABS(Model!CQ150-Scratch!CQ150)&lt;1,1,0))</f>
        <v>1</v>
      </c>
      <c r="CR220" s="99">
        <f>IF(Model!CR150="",0,IF(ABS(Model!CR150-Scratch!CR150)&lt;1,1,0))</f>
        <v>1</v>
      </c>
      <c r="CS220" s="99">
        <f>IF(Model!CS150="",0,IF(ABS(Model!CS150-Scratch!CS150)&lt;1,1,0))</f>
        <v>1</v>
      </c>
      <c r="CT220" s="99">
        <f>IF(Model!CT150="",0,IF(ABS(Model!CT150-Scratch!CT150)&lt;1,1,0))</f>
        <v>1</v>
      </c>
      <c r="CU220" s="99">
        <f>IF(Model!CU150="",0,IF(ABS(Model!CU150-Scratch!CU150)&lt;1,1,0))</f>
        <v>1</v>
      </c>
      <c r="CV220" s="99">
        <f>IF(Model!CV150="",0,IF(ABS(Model!CV150-Scratch!CV150)&lt;1,1,0))</f>
        <v>1</v>
      </c>
      <c r="CW220" s="99">
        <f>IF(Model!CW150="",0,IF(ABS(Model!CW150-Scratch!CW150)&lt;1,1,0))</f>
        <v>1</v>
      </c>
      <c r="CX220" s="99">
        <f>IF(Model!CX150="",0,IF(ABS(Model!CX150-Scratch!CX150)&lt;1,1,0))</f>
        <v>1</v>
      </c>
      <c r="CY220" s="99">
        <f>IF(Model!CY150="",0,IF(ABS(Model!CY150-Scratch!CY150)&lt;1,1,0))</f>
        <v>1</v>
      </c>
      <c r="CZ220" s="99">
        <f>IF(Model!CZ150="",0,IF(ABS(Model!CZ150-Scratch!CZ150)&lt;1,1,0))</f>
        <v>1</v>
      </c>
      <c r="DA220" s="99">
        <f>IF(Model!DA150="",0,IF(ABS(Model!DA150-Scratch!DA150)&lt;1,1,0))</f>
        <v>1</v>
      </c>
      <c r="DB220" s="99">
        <f>IF(Model!DB150="",0,IF(ABS(Model!DB150-Scratch!DB150)&lt;1,1,0))</f>
        <v>1</v>
      </c>
      <c r="DC220" s="99">
        <f>IF(Model!DC150="",0,IF(ABS(Model!DC150-Scratch!DC150)&lt;1,1,0))</f>
        <v>1</v>
      </c>
      <c r="DD220" s="99">
        <f>IF(Model!DD150="",0,IF(ABS(Model!DD150-Scratch!DD150)&lt;1,1,0))</f>
        <v>1</v>
      </c>
      <c r="DE220" s="99">
        <f>IF(Model!DE150="",0,IF(ABS(Model!DE150-Scratch!DE150)&lt;1,1,0))</f>
        <v>1</v>
      </c>
      <c r="DF220" s="99">
        <f>IF(Model!DF150="",0,IF(ABS(Model!DF150-Scratch!DF150)&lt;1,1,0))</f>
        <v>1</v>
      </c>
      <c r="DG220" s="99">
        <f>IF(Model!DG150="",0,IF(ABS(Model!DG150-Scratch!DG150)&lt;1,1,0))</f>
        <v>1</v>
      </c>
      <c r="DH220" s="129" t="s">
        <v>591</v>
      </c>
      <c r="DI220" s="129" t="s">
        <v>591</v>
      </c>
      <c r="DJ220" s="99">
        <f>IF(Model!DJ150="",0,IF(ABS(Model!DJ150-Scratch!DJ150)&lt;1,1,0))</f>
        <v>1</v>
      </c>
      <c r="DK220" s="99">
        <f>IF(Model!DK150="",0,IF(ABS(Model!DK150-Scratch!DK150)&lt;1,1,0))</f>
        <v>1</v>
      </c>
      <c r="DL220" s="99">
        <f>IF(Model!DL150="",0,IF(ABS(Model!DL150-Scratch!DL150)&lt;1,1,0))</f>
        <v>1</v>
      </c>
      <c r="DM220" s="99">
        <f>IF(Model!DM150="",0,IF(ABS(Model!DM150-Scratch!DM150)&lt;1,1,0))</f>
        <v>1</v>
      </c>
      <c r="DN220" s="99">
        <f>IF(Model!DN150="",0,IF(ABS(Model!DN150-Scratch!DN150)&lt;1,1,0))</f>
        <v>1</v>
      </c>
      <c r="DO220" s="99">
        <f>IF(Model!DO150="",0,IF(ABS(Model!DO150-Scratch!DO150)&lt;1,1,0))</f>
        <v>1</v>
      </c>
      <c r="DP220" s="99">
        <f>IF(Model!DP150="",0,IF(ABS(Model!DP150-Scratch!DP150)&lt;1,1,0))</f>
        <v>1</v>
      </c>
      <c r="DQ220" s="99">
        <f>IF(Model!DQ150="",0,IF(ABS(Model!DQ150-Scratch!DQ150)&lt;1,1,0))</f>
        <v>1</v>
      </c>
      <c r="DR220" s="99">
        <f>IF(Model!DR150="",0,IF(ABS(Model!DR150-Scratch!DR150)&lt;1,1,0))</f>
        <v>1</v>
      </c>
      <c r="DS220" s="99">
        <f>IF(Model!DS150="",0,IF(ABS(Model!DS150-Scratch!DS150)&lt;1,1,0))</f>
        <v>1</v>
      </c>
      <c r="DT220" s="99">
        <f>IF(Model!DT150="",0,IF(ABS(Model!DT150-Scratch!DT150)&lt;1,1,0))</f>
        <v>1</v>
      </c>
      <c r="DU220" s="99">
        <f>IF(Model!DU150="",0,IF(ABS(Model!DU150-Scratch!DU150)&lt;1,1,0))</f>
        <v>1</v>
      </c>
      <c r="DV220" s="99">
        <f>IF(Model!DV150="",0,IF(ABS(Model!DV150-Scratch!DV150)&lt;1,1,0))</f>
        <v>1</v>
      </c>
      <c r="DW220" s="99">
        <f>IF(Model!DW150="",0,IF(ABS(Model!DW150-Scratch!DW150)&lt;1,1,0))</f>
        <v>1</v>
      </c>
      <c r="DX220" s="99">
        <f>IF(Model!DX150="",0,IF(ABS(Model!DX150-Scratch!DX150)&lt;1,1,0))</f>
        <v>1</v>
      </c>
      <c r="DY220" s="99">
        <f>IF(Model!DY150="",0,IF(ABS(Model!DY150-Scratch!DY150)&lt;1,1,0))</f>
        <v>1</v>
      </c>
      <c r="DZ220" s="99">
        <f>IF(Model!DZ150="",0,IF(ABS(Model!DZ150-Scratch!DZ150)&lt;1,1,0))</f>
        <v>1</v>
      </c>
      <c r="EA220" s="99">
        <f>IF(Model!EA150="",0,IF(ABS(Model!EA150-Scratch!EA150)&lt;1,1,0))</f>
        <v>1</v>
      </c>
      <c r="EB220" s="99">
        <f>IF(Model!EB150="",0,IF(ABS(Model!EB150-Scratch!EB150)&lt;1,1,0))</f>
        <v>1</v>
      </c>
      <c r="EC220" s="99">
        <f>IF(Model!EC150="",0,IF(ABS(Model!EC150-Scratch!EC150)&lt;1,1,0))</f>
        <v>1</v>
      </c>
      <c r="ED220" s="99">
        <f>IF(Model!ED150="",0,IF(ABS(Model!ED150-Scratch!ED150)&lt;1,1,0))</f>
        <v>1</v>
      </c>
      <c r="EE220" s="99">
        <f>IF(Model!EE150="",0,IF(ABS(Model!EE150-Scratch!EE150)&lt;1,1,0))</f>
        <v>1</v>
      </c>
      <c r="EF220" s="99">
        <f>IF(Model!EF150="",0,IF(ABS(Model!EF150-Scratch!EF150)&lt;1,1,0))</f>
        <v>1</v>
      </c>
      <c r="EG220" s="99">
        <f>IF(Model!EG150="",0,IF(ABS(Model!EG150-Scratch!EG150)&lt;1,1,0))</f>
        <v>1</v>
      </c>
      <c r="EH220" s="99">
        <f>IF(Model!EH150="",0,IF(ABS(Model!EH150-Scratch!EH150)&lt;1,1,0))</f>
        <v>1</v>
      </c>
      <c r="EI220" s="129" t="s">
        <v>591</v>
      </c>
      <c r="EJ220" s="129" t="s">
        <v>591</v>
      </c>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row>
    <row r="221" spans="2:165">
      <c r="B221" s="99">
        <f>IF(Model!B151="",0,IF(ABS(Model!B151-Scratch!B151)&lt;1,1,0))</f>
        <v>1</v>
      </c>
      <c r="C221" s="99">
        <f ca="1">IF(Model!C151="",0,IF(ABS(Model!C151-Scratch!C151)&lt;1,1,0))</f>
        <v>1</v>
      </c>
      <c r="D221" s="129" t="s">
        <v>591</v>
      </c>
      <c r="E221" s="99">
        <f>IF(Model!E151="",0,IF(ABS(Model!E151-Scratch!E151)&lt;1,1,0))</f>
        <v>1</v>
      </c>
      <c r="F221" s="99">
        <f>IF(Model!F151="",0,IF(ABS(Model!F151-Scratch!F151)&lt;1,1,0))</f>
        <v>1</v>
      </c>
      <c r="G221" s="99">
        <f>IF(Model!G151="",0,IF(ABS(Model!G151-Scratch!G151)&lt;1,1,0))</f>
        <v>1</v>
      </c>
      <c r="H221" s="99">
        <f>IF(Model!H151="",0,IF(ABS(Model!H151-Scratch!H151)&lt;1,1,0))</f>
        <v>1</v>
      </c>
      <c r="I221" s="99">
        <f>IF(Model!I151=Scratch!I151,1,0)</f>
        <v>1</v>
      </c>
      <c r="J221" s="129" t="s">
        <v>591</v>
      </c>
      <c r="K221" s="99">
        <f>IF(Model!K151="",0,IF(ABS(Model!K151-Scratch!K151)&lt;1,1,0))</f>
        <v>1</v>
      </c>
      <c r="L221" s="99">
        <f>IF(Model!L151=Scratch!L151,1,0)</f>
        <v>1</v>
      </c>
      <c r="M221" s="99">
        <f>IFERROR(IF(Model!M151=Scratch!M151,1,0),0)</f>
        <v>1</v>
      </c>
      <c r="N221" s="99">
        <f>IFERROR(IF(Model!N151=Scratch!N151,1,0),0)</f>
        <v>1</v>
      </c>
      <c r="O221" s="99">
        <f>IFERROR(IF(Model!O151=Scratch!O151,1,0),0)</f>
        <v>1</v>
      </c>
      <c r="P221" s="99">
        <f>IFERROR(IF(Model!P151=Scratch!P151,1,0),0)</f>
        <v>1</v>
      </c>
      <c r="Q221" s="129" t="s">
        <v>591</v>
      </c>
      <c r="R221" s="99">
        <f>IF(Model!R151="",0,IF(ABS(Model!R151-Scratch!R151)&lt;1,1,0))</f>
        <v>1</v>
      </c>
      <c r="S221" s="99">
        <f>IF(Model!S151="",0,IF(ABS(Model!S151-Scratch!S151)&lt;1,1,0))</f>
        <v>1</v>
      </c>
      <c r="T221" s="99">
        <f>IF(Model!T151="",0,IF(ABS(Model!T151-Scratch!T151)&lt;1,1,0))</f>
        <v>1</v>
      </c>
      <c r="U221" s="99">
        <f>IF(Model!U151="",0,IF(ABS(Model!U151-Scratch!U151)&lt;1,1,0))</f>
        <v>1</v>
      </c>
      <c r="V221" s="99">
        <f>IF(Model!V151="",0,IF(ABS(Model!V151-Scratch!V151)&lt;1,1,0))</f>
        <v>1</v>
      </c>
      <c r="W221" s="129" t="s">
        <v>591</v>
      </c>
      <c r="X221" s="99">
        <f>IF(Model!X151="",0,IF(ABS(Model!X151-Scratch!X151)&lt;1,1,0))</f>
        <v>1</v>
      </c>
      <c r="Y221" s="99">
        <f>IF(Model!Y151="",0,IF(ABS(Model!Y151-Scratch!Y151)&lt;1,1,0))</f>
        <v>1</v>
      </c>
      <c r="Z221" s="99">
        <f>IF(Model!Z151="",0,IF(ABS(Model!Z151-Scratch!Z151)&lt;1,1,0))</f>
        <v>1</v>
      </c>
      <c r="AA221" s="99">
        <f>IF(Model!AA151="",0,IF(ABS(Model!AA151-Scratch!AA151)&lt;1,1,0))</f>
        <v>1</v>
      </c>
      <c r="AB221" s="99">
        <f>IF(Model!AB151="",0,IF(ABS(Model!AB151-Scratch!AB151)&lt;1,1,0))</f>
        <v>1</v>
      </c>
      <c r="AC221" s="129" t="s">
        <v>591</v>
      </c>
      <c r="AD221" s="129" t="s">
        <v>591</v>
      </c>
      <c r="AE221" s="99">
        <f>IF(Model!AE151="",0,IF(ABS(Model!AE151-Scratch!AE151)&lt;1,1,0))</f>
        <v>1</v>
      </c>
      <c r="AF221" s="99">
        <f>IF(Model!AF151="",0,IF(ABS(Model!AF151-Scratch!AF151)&lt;1,1,0))</f>
        <v>1</v>
      </c>
      <c r="AG221" s="99">
        <f>IF(Model!AG151="",0,IF(ABS(Model!AG151-Scratch!AG151)&lt;1,1,0))</f>
        <v>1</v>
      </c>
      <c r="AH221" s="99">
        <f>IF(Model!AH151="",0,IF(ABS(Model!AH151-Scratch!AH151)&lt;1,1,0))</f>
        <v>1</v>
      </c>
      <c r="AI221" s="99">
        <f>IF(Model!AI151="",0,IF(ABS(Model!AI151-Scratch!AI151)&lt;1,1,0))</f>
        <v>1</v>
      </c>
      <c r="AJ221" s="99">
        <f>IF(Model!AJ151="",0,IF(ABS(Model!AJ151-Scratch!AJ151)&lt;1,1,0))</f>
        <v>1</v>
      </c>
      <c r="AK221" s="99">
        <f>IF(Model!AK151="",0,IF(ABS(Model!AK151-Scratch!AK151)&lt;1,1,0))</f>
        <v>1</v>
      </c>
      <c r="AL221" s="99">
        <f>IF(Model!AL151="",0,IF(ABS(Model!AL151-Scratch!AL151)&lt;1,1,0))</f>
        <v>1</v>
      </c>
      <c r="AM221" s="99">
        <f>IF(Model!AM151="",0,IF(ABS(Model!AM151-Scratch!AM151)&lt;1,1,0))</f>
        <v>1</v>
      </c>
      <c r="AN221" s="99">
        <f>IF(Model!AN151="",0,IF(ABS(Model!AN151-Scratch!AN151)&lt;1,1,0))</f>
        <v>1</v>
      </c>
      <c r="AO221" s="99">
        <f>IF(Model!AO151="",0,IF(ABS(Model!AO151-Scratch!AO151)&lt;1,1,0))</f>
        <v>1</v>
      </c>
      <c r="AP221" s="99">
        <f>IF(Model!AP151="",0,IF(ABS(Model!AP151-Scratch!AP151)&lt;1,1,0))</f>
        <v>1</v>
      </c>
      <c r="AQ221" s="99">
        <f>IF(Model!AQ151="",0,IF(ABS(Model!AQ151-Scratch!AQ151)&lt;1,1,0))</f>
        <v>1</v>
      </c>
      <c r="AR221" s="99">
        <f>IF(Model!AR151="",0,IF(ABS(Model!AR151-Scratch!AR151)&lt;1,1,0))</f>
        <v>1</v>
      </c>
      <c r="AS221" s="99">
        <f>IF(Model!AS151="",0,IF(ABS(Model!AS151-Scratch!AS151)&lt;1,1,0))</f>
        <v>1</v>
      </c>
      <c r="AT221" s="99">
        <f>IF(Model!AT151="",0,IF(ABS(Model!AT151-Scratch!AT151)&lt;1,1,0))</f>
        <v>1</v>
      </c>
      <c r="AU221" s="99">
        <f>IF(Model!AU151="",0,IF(ABS(Model!AU151-Scratch!AU151)&lt;1,1,0))</f>
        <v>1</v>
      </c>
      <c r="AV221" s="99">
        <f>IF(Model!AV151="",0,IF(ABS(Model!AV151-Scratch!AV151)&lt;1,1,0))</f>
        <v>1</v>
      </c>
      <c r="AW221" s="99">
        <f>IF(Model!AW151="",0,IF(ABS(Model!AW151-Scratch!AW151)&lt;1,1,0))</f>
        <v>1</v>
      </c>
      <c r="AX221" s="99">
        <f>IF(Model!AX151="",0,IF(ABS(Model!AX151-Scratch!AX151)&lt;1,1,0))</f>
        <v>1</v>
      </c>
      <c r="AY221" s="99">
        <f>IF(Model!AY151="",0,IF(ABS(Model!AY151-Scratch!AY151)&lt;1,1,0))</f>
        <v>1</v>
      </c>
      <c r="AZ221" s="99">
        <f>IF(Model!AZ151="",0,IF(ABS(Model!AZ151-Scratch!AZ151)&lt;1,1,0))</f>
        <v>1</v>
      </c>
      <c r="BA221" s="99">
        <f>IF(Model!BA151="",0,IF(ABS(Model!BA151-Scratch!BA151)&lt;1,1,0))</f>
        <v>1</v>
      </c>
      <c r="BB221" s="99">
        <f>IF(Model!BB151="",0,IF(ABS(Model!BB151-Scratch!BB151)&lt;1,1,0))</f>
        <v>1</v>
      </c>
      <c r="BC221" s="99">
        <f>IF(Model!BC151="",0,IF(ABS(Model!BC151-Scratch!BC151)&lt;1,1,0))</f>
        <v>1</v>
      </c>
      <c r="BD221" s="99">
        <f>IF(Model!BD151="",0,IF(ABS(Model!BD151-Scratch!BD151)&lt;1,1,0))</f>
        <v>0</v>
      </c>
      <c r="BE221" s="99">
        <f>IF(Model!BE151="",0,IF(ABS(Model!BE151-Scratch!BE151)&lt;1,1,0))</f>
        <v>1</v>
      </c>
      <c r="BF221" s="129" t="s">
        <v>591</v>
      </c>
      <c r="BG221" s="129" t="s">
        <v>591</v>
      </c>
      <c r="BH221" s="99">
        <f>IF(Model!BH151="",0,IF(ABS(Model!BH151-Scratch!BH151)&lt;1,1,0))</f>
        <v>1</v>
      </c>
      <c r="BI221" s="99">
        <f>IF(Model!BI151="",0,IF(ABS(Model!BI151-Scratch!BI151)&lt;1,1,0))</f>
        <v>1</v>
      </c>
      <c r="BJ221" s="99">
        <f>IF(Model!BJ151="",0,IF(ABS(Model!BJ151-Scratch!BJ151)&lt;1,1,0))</f>
        <v>1</v>
      </c>
      <c r="BK221" s="99">
        <f>IF(Model!BK151="",0,IF(ABS(Model!BK151-Scratch!BK151)&lt;1,1,0))</f>
        <v>1</v>
      </c>
      <c r="BL221" s="99">
        <f>IF(Model!BL151="",0,IF(ABS(Model!BL151-Scratch!BL151)&lt;1,1,0))</f>
        <v>1</v>
      </c>
      <c r="BM221" s="99">
        <f>IF(Model!BM151="",0,IF(ABS(Model!BM151-Scratch!BM151)&lt;1,1,0))</f>
        <v>1</v>
      </c>
      <c r="BN221" s="99">
        <f>IF(Model!BN151="",0,IF(ABS(Model!BN151-Scratch!BN151)&lt;1,1,0))</f>
        <v>1</v>
      </c>
      <c r="BO221" s="99">
        <f>IF(Model!BO151="",0,IF(ABS(Model!BO151-Scratch!BO151)&lt;1,1,0))</f>
        <v>1</v>
      </c>
      <c r="BP221" s="99">
        <f>IF(Model!BP151="",0,IF(ABS(Model!BP151-Scratch!BP151)&lt;1,1,0))</f>
        <v>1</v>
      </c>
      <c r="BQ221" s="99">
        <f>IF(Model!BQ151="",0,IF(ABS(Model!BQ151-Scratch!BQ151)&lt;1,1,0))</f>
        <v>1</v>
      </c>
      <c r="BR221" s="99">
        <f>IF(Model!BR151="",0,IF(ABS(Model!BR151-Scratch!BR151)&lt;1,1,0))</f>
        <v>1</v>
      </c>
      <c r="BS221" s="99">
        <f>IF(Model!BS151="",0,IF(ABS(Model!BS151-Scratch!BS151)&lt;1,1,0))</f>
        <v>1</v>
      </c>
      <c r="BT221" s="99">
        <f>IF(Model!BT151="",0,IF(ABS(Model!BT151-Scratch!BT151)&lt;1,1,0))</f>
        <v>1</v>
      </c>
      <c r="BU221" s="99">
        <f>IF(Model!BU151="",0,IF(ABS(Model!BU151-Scratch!BU151)&lt;1,1,0))</f>
        <v>1</v>
      </c>
      <c r="BV221" s="99">
        <f>IF(Model!BV151="",0,IF(ABS(Model!BV151-Scratch!BV151)&lt;1,1,0))</f>
        <v>1</v>
      </c>
      <c r="BW221" s="99">
        <f>IF(Model!BW151="",0,IF(ABS(Model!BW151-Scratch!BW151)&lt;1,1,0))</f>
        <v>1</v>
      </c>
      <c r="BX221" s="99">
        <f>IF(Model!BX151="",0,IF(ABS(Model!BX151-Scratch!BX151)&lt;1,1,0))</f>
        <v>1</v>
      </c>
      <c r="BY221" s="99">
        <f>IF(Model!BY151="",0,IF(ABS(Model!BY151-Scratch!BY151)&lt;1,1,0))</f>
        <v>1</v>
      </c>
      <c r="BZ221" s="99">
        <f>IF(Model!BZ151="",0,IF(ABS(Model!BZ151-Scratch!BZ151)&lt;1,1,0))</f>
        <v>1</v>
      </c>
      <c r="CA221" s="99">
        <f>IF(Model!CA151="",0,IF(ABS(Model!CA151-Scratch!CA151)&lt;1,1,0))</f>
        <v>1</v>
      </c>
      <c r="CB221" s="99">
        <f>IF(Model!CB151="",0,IF(ABS(Model!CB151-Scratch!CB151)&lt;1,1,0))</f>
        <v>1</v>
      </c>
      <c r="CC221" s="99">
        <f>IF(Model!CC151="",0,IF(ABS(Model!CC151-Scratch!CC151)&lt;1,1,0))</f>
        <v>1</v>
      </c>
      <c r="CD221" s="99">
        <f>IF(Model!CD151="",0,IF(ABS(Model!CD151-Scratch!CD151)&lt;1,1,0))</f>
        <v>1</v>
      </c>
      <c r="CE221" s="99">
        <f>IF(Model!CE151="",0,IF(ABS(Model!CE151-Scratch!CE151)&lt;1,1,0))</f>
        <v>1</v>
      </c>
      <c r="CF221" s="99">
        <f>IF(Model!CF151="",0,IF(ABS(Model!CF151-Scratch!CF151)&lt;1,1,0))</f>
        <v>1</v>
      </c>
      <c r="CG221" s="129" t="s">
        <v>591</v>
      </c>
      <c r="CH221" s="129" t="s">
        <v>591</v>
      </c>
      <c r="CI221" s="99">
        <f>IF(Model!CI151="",0,IF(ABS(Model!CI151-Scratch!CI151)&lt;1,1,0))</f>
        <v>1</v>
      </c>
      <c r="CJ221" s="99">
        <f>IF(Model!CJ151="",0,IF(ABS(Model!CJ151-Scratch!CJ151)&lt;1,1,0))</f>
        <v>1</v>
      </c>
      <c r="CK221" s="99">
        <f>IF(Model!CK151="",0,IF(ABS(Model!CK151-Scratch!CK151)&lt;1,1,0))</f>
        <v>1</v>
      </c>
      <c r="CL221" s="99">
        <f>IF(Model!CL151="",0,IF(ABS(Model!CL151-Scratch!CL151)&lt;1,1,0))</f>
        <v>1</v>
      </c>
      <c r="CM221" s="99">
        <f>IF(Model!CM151="",0,IF(ABS(Model!CM151-Scratch!CM151)&lt;1,1,0))</f>
        <v>1</v>
      </c>
      <c r="CN221" s="99">
        <f>IF(Model!CN151="",0,IF(ABS(Model!CN151-Scratch!CN151)&lt;1,1,0))</f>
        <v>1</v>
      </c>
      <c r="CO221" s="99">
        <f>IF(Model!CO151="",0,IF(ABS(Model!CO151-Scratch!CO151)&lt;1,1,0))</f>
        <v>1</v>
      </c>
      <c r="CP221" s="99">
        <f>IF(Model!CP151="",0,IF(ABS(Model!CP151-Scratch!CP151)&lt;1,1,0))</f>
        <v>1</v>
      </c>
      <c r="CQ221" s="99">
        <f>IF(Model!CQ151="",0,IF(ABS(Model!CQ151-Scratch!CQ151)&lt;1,1,0))</f>
        <v>1</v>
      </c>
      <c r="CR221" s="99">
        <f>IF(Model!CR151="",0,IF(ABS(Model!CR151-Scratch!CR151)&lt;1,1,0))</f>
        <v>1</v>
      </c>
      <c r="CS221" s="99">
        <f>IF(Model!CS151="",0,IF(ABS(Model!CS151-Scratch!CS151)&lt;1,1,0))</f>
        <v>1</v>
      </c>
      <c r="CT221" s="99">
        <f>IF(Model!CT151="",0,IF(ABS(Model!CT151-Scratch!CT151)&lt;1,1,0))</f>
        <v>1</v>
      </c>
      <c r="CU221" s="99">
        <f>IF(Model!CU151="",0,IF(ABS(Model!CU151-Scratch!CU151)&lt;1,1,0))</f>
        <v>1</v>
      </c>
      <c r="CV221" s="99">
        <f>IF(Model!CV151="",0,IF(ABS(Model!CV151-Scratch!CV151)&lt;1,1,0))</f>
        <v>1</v>
      </c>
      <c r="CW221" s="99">
        <f>IF(Model!CW151="",0,IF(ABS(Model!CW151-Scratch!CW151)&lt;1,1,0))</f>
        <v>1</v>
      </c>
      <c r="CX221" s="99">
        <f>IF(Model!CX151="",0,IF(ABS(Model!CX151-Scratch!CX151)&lt;1,1,0))</f>
        <v>1</v>
      </c>
      <c r="CY221" s="99">
        <f>IF(Model!CY151="",0,IF(ABS(Model!CY151-Scratch!CY151)&lt;1,1,0))</f>
        <v>1</v>
      </c>
      <c r="CZ221" s="99">
        <f>IF(Model!CZ151="",0,IF(ABS(Model!CZ151-Scratch!CZ151)&lt;1,1,0))</f>
        <v>1</v>
      </c>
      <c r="DA221" s="99">
        <f>IF(Model!DA151="",0,IF(ABS(Model!DA151-Scratch!DA151)&lt;1,1,0))</f>
        <v>1</v>
      </c>
      <c r="DB221" s="99">
        <f>IF(Model!DB151="",0,IF(ABS(Model!DB151-Scratch!DB151)&lt;1,1,0))</f>
        <v>1</v>
      </c>
      <c r="DC221" s="99">
        <f>IF(Model!DC151="",0,IF(ABS(Model!DC151-Scratch!DC151)&lt;1,1,0))</f>
        <v>1</v>
      </c>
      <c r="DD221" s="99">
        <f>IF(Model!DD151="",0,IF(ABS(Model!DD151-Scratch!DD151)&lt;1,1,0))</f>
        <v>1</v>
      </c>
      <c r="DE221" s="99">
        <f>IF(Model!DE151="",0,IF(ABS(Model!DE151-Scratch!DE151)&lt;1,1,0))</f>
        <v>1</v>
      </c>
      <c r="DF221" s="99">
        <f>IF(Model!DF151="",0,IF(ABS(Model!DF151-Scratch!DF151)&lt;1,1,0))</f>
        <v>1</v>
      </c>
      <c r="DG221" s="99">
        <f>IF(Model!DG151="",0,IF(ABS(Model!DG151-Scratch!DG151)&lt;1,1,0))</f>
        <v>1</v>
      </c>
      <c r="DH221" s="129" t="s">
        <v>591</v>
      </c>
      <c r="DI221" s="129" t="s">
        <v>591</v>
      </c>
      <c r="DJ221" s="99">
        <f>IF(Model!DJ151="",0,IF(ABS(Model!DJ151-Scratch!DJ151)&lt;1,1,0))</f>
        <v>1</v>
      </c>
      <c r="DK221" s="99">
        <f>IF(Model!DK151="",0,IF(ABS(Model!DK151-Scratch!DK151)&lt;1,1,0))</f>
        <v>1</v>
      </c>
      <c r="DL221" s="99">
        <f>IF(Model!DL151="",0,IF(ABS(Model!DL151-Scratch!DL151)&lt;1,1,0))</f>
        <v>1</v>
      </c>
      <c r="DM221" s="99">
        <f>IF(Model!DM151="",0,IF(ABS(Model!DM151-Scratch!DM151)&lt;1,1,0))</f>
        <v>1</v>
      </c>
      <c r="DN221" s="99">
        <f>IF(Model!DN151="",0,IF(ABS(Model!DN151-Scratch!DN151)&lt;1,1,0))</f>
        <v>1</v>
      </c>
      <c r="DO221" s="99">
        <f>IF(Model!DO151="",0,IF(ABS(Model!DO151-Scratch!DO151)&lt;1,1,0))</f>
        <v>1</v>
      </c>
      <c r="DP221" s="99">
        <f>IF(Model!DP151="",0,IF(ABS(Model!DP151-Scratch!DP151)&lt;1,1,0))</f>
        <v>1</v>
      </c>
      <c r="DQ221" s="99">
        <f>IF(Model!DQ151="",0,IF(ABS(Model!DQ151-Scratch!DQ151)&lt;1,1,0))</f>
        <v>1</v>
      </c>
      <c r="DR221" s="99">
        <f>IF(Model!DR151="",0,IF(ABS(Model!DR151-Scratch!DR151)&lt;1,1,0))</f>
        <v>1</v>
      </c>
      <c r="DS221" s="99">
        <f>IF(Model!DS151="",0,IF(ABS(Model!DS151-Scratch!DS151)&lt;1,1,0))</f>
        <v>1</v>
      </c>
      <c r="DT221" s="99">
        <f>IF(Model!DT151="",0,IF(ABS(Model!DT151-Scratch!DT151)&lt;1,1,0))</f>
        <v>1</v>
      </c>
      <c r="DU221" s="99">
        <f>IF(Model!DU151="",0,IF(ABS(Model!DU151-Scratch!DU151)&lt;1,1,0))</f>
        <v>1</v>
      </c>
      <c r="DV221" s="99">
        <f>IF(Model!DV151="",0,IF(ABS(Model!DV151-Scratch!DV151)&lt;1,1,0))</f>
        <v>1</v>
      </c>
      <c r="DW221" s="99">
        <f>IF(Model!DW151="",0,IF(ABS(Model!DW151-Scratch!DW151)&lt;1,1,0))</f>
        <v>1</v>
      </c>
      <c r="DX221" s="99">
        <f>IF(Model!DX151="",0,IF(ABS(Model!DX151-Scratch!DX151)&lt;1,1,0))</f>
        <v>1</v>
      </c>
      <c r="DY221" s="99">
        <f>IF(Model!DY151="",0,IF(ABS(Model!DY151-Scratch!DY151)&lt;1,1,0))</f>
        <v>1</v>
      </c>
      <c r="DZ221" s="99">
        <f>IF(Model!DZ151="",0,IF(ABS(Model!DZ151-Scratch!DZ151)&lt;1,1,0))</f>
        <v>1</v>
      </c>
      <c r="EA221" s="99">
        <f>IF(Model!EA151="",0,IF(ABS(Model!EA151-Scratch!EA151)&lt;1,1,0))</f>
        <v>1</v>
      </c>
      <c r="EB221" s="99">
        <f>IF(Model!EB151="",0,IF(ABS(Model!EB151-Scratch!EB151)&lt;1,1,0))</f>
        <v>1</v>
      </c>
      <c r="EC221" s="99">
        <f>IF(Model!EC151="",0,IF(ABS(Model!EC151-Scratch!EC151)&lt;1,1,0))</f>
        <v>1</v>
      </c>
      <c r="ED221" s="99">
        <f>IF(Model!ED151="",0,IF(ABS(Model!ED151-Scratch!ED151)&lt;1,1,0))</f>
        <v>1</v>
      </c>
      <c r="EE221" s="99">
        <f>IF(Model!EE151="",0,IF(ABS(Model!EE151-Scratch!EE151)&lt;1,1,0))</f>
        <v>1</v>
      </c>
      <c r="EF221" s="99">
        <f>IF(Model!EF151="",0,IF(ABS(Model!EF151-Scratch!EF151)&lt;1,1,0))</f>
        <v>1</v>
      </c>
      <c r="EG221" s="99">
        <f>IF(Model!EG151="",0,IF(ABS(Model!EG151-Scratch!EG151)&lt;1,1,0))</f>
        <v>1</v>
      </c>
      <c r="EH221" s="99">
        <f>IF(Model!EH151="",0,IF(ABS(Model!EH151-Scratch!EH151)&lt;1,1,0))</f>
        <v>1</v>
      </c>
      <c r="EI221" s="129" t="s">
        <v>591</v>
      </c>
      <c r="EJ221" s="129" t="s">
        <v>591</v>
      </c>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row>
    <row r="222" spans="2:165">
      <c r="B222" s="99">
        <f>IF(Model!B152="",0,IF(ABS(Model!B152-Scratch!B152)&lt;1,1,0))</f>
        <v>1</v>
      </c>
      <c r="C222" s="99">
        <f ca="1">IF(Model!C152="",0,IF(ABS(Model!C152-Scratch!C152)&lt;1,1,0))</f>
        <v>1</v>
      </c>
      <c r="D222" s="129" t="s">
        <v>591</v>
      </c>
      <c r="E222" s="99">
        <f>IF(Model!E152="",0,IF(ABS(Model!E152-Scratch!E152)&lt;1,1,0))</f>
        <v>1</v>
      </c>
      <c r="F222" s="99">
        <f>IF(Model!F152="",0,IF(ABS(Model!F152-Scratch!F152)&lt;1,1,0))</f>
        <v>1</v>
      </c>
      <c r="G222" s="99">
        <f>IF(Model!G152="",0,IF(ABS(Model!G152-Scratch!G152)&lt;1,1,0))</f>
        <v>1</v>
      </c>
      <c r="H222" s="99">
        <f>IF(Model!H152="",0,IF(ABS(Model!H152-Scratch!H152)&lt;1,1,0))</f>
        <v>1</v>
      </c>
      <c r="I222" s="99">
        <f>IF(Model!I152=Scratch!I152,1,0)</f>
        <v>1</v>
      </c>
      <c r="J222" s="129" t="s">
        <v>591</v>
      </c>
      <c r="K222" s="99">
        <f>IF(Model!K152="",0,IF(ABS(Model!K152-Scratch!K152)&lt;1,1,0))</f>
        <v>1</v>
      </c>
      <c r="L222" s="99">
        <f>IF(Model!L152=Scratch!L152,1,0)</f>
        <v>1</v>
      </c>
      <c r="M222" s="99">
        <f>IFERROR(IF(Model!M152=Scratch!M152,1,0),0)</f>
        <v>1</v>
      </c>
      <c r="N222" s="99">
        <f>IFERROR(IF(Model!N152=Scratch!N152,1,0),0)</f>
        <v>1</v>
      </c>
      <c r="O222" s="99">
        <f>IFERROR(IF(Model!O152=Scratch!O152,1,0),0)</f>
        <v>1</v>
      </c>
      <c r="P222" s="99">
        <f>IFERROR(IF(Model!P152=Scratch!P152,1,0),0)</f>
        <v>1</v>
      </c>
      <c r="Q222" s="129" t="s">
        <v>591</v>
      </c>
      <c r="R222" s="99">
        <f>IF(Model!R152="",0,IF(ABS(Model!R152-Scratch!R152)&lt;1,1,0))</f>
        <v>1</v>
      </c>
      <c r="S222" s="99">
        <f>IF(Model!S152="",0,IF(ABS(Model!S152-Scratch!S152)&lt;1,1,0))</f>
        <v>1</v>
      </c>
      <c r="T222" s="99">
        <f>IF(Model!T152="",0,IF(ABS(Model!T152-Scratch!T152)&lt;1,1,0))</f>
        <v>1</v>
      </c>
      <c r="U222" s="99">
        <f>IF(Model!U152="",0,IF(ABS(Model!U152-Scratch!U152)&lt;1,1,0))</f>
        <v>1</v>
      </c>
      <c r="V222" s="99">
        <f>IF(Model!V152="",0,IF(ABS(Model!V152-Scratch!V152)&lt;1,1,0))</f>
        <v>1</v>
      </c>
      <c r="W222" s="129" t="s">
        <v>591</v>
      </c>
      <c r="X222" s="99">
        <f>IF(Model!X152="",0,IF(ABS(Model!X152-Scratch!X152)&lt;1,1,0))</f>
        <v>1</v>
      </c>
      <c r="Y222" s="99">
        <f>IF(Model!Y152="",0,IF(ABS(Model!Y152-Scratch!Y152)&lt;1,1,0))</f>
        <v>1</v>
      </c>
      <c r="Z222" s="99">
        <f>IF(Model!Z152="",0,IF(ABS(Model!Z152-Scratch!Z152)&lt;1,1,0))</f>
        <v>1</v>
      </c>
      <c r="AA222" s="99">
        <f>IF(Model!AA152="",0,IF(ABS(Model!AA152-Scratch!AA152)&lt;1,1,0))</f>
        <v>1</v>
      </c>
      <c r="AB222" s="99">
        <f>IF(Model!AB152="",0,IF(ABS(Model!AB152-Scratch!AB152)&lt;1,1,0))</f>
        <v>1</v>
      </c>
      <c r="AC222" s="129" t="s">
        <v>591</v>
      </c>
      <c r="AD222" s="129" t="s">
        <v>591</v>
      </c>
      <c r="AE222" s="99">
        <f>IF(Model!AE152="",0,IF(ABS(Model!AE152-Scratch!AE152)&lt;1,1,0))</f>
        <v>1</v>
      </c>
      <c r="AF222" s="99">
        <f>IF(Model!AF152="",0,IF(ABS(Model!AF152-Scratch!AF152)&lt;1,1,0))</f>
        <v>1</v>
      </c>
      <c r="AG222" s="99">
        <f>IF(Model!AG152="",0,IF(ABS(Model!AG152-Scratch!AG152)&lt;1,1,0))</f>
        <v>1</v>
      </c>
      <c r="AH222" s="99">
        <f>IF(Model!AH152="",0,IF(ABS(Model!AH152-Scratch!AH152)&lt;1,1,0))</f>
        <v>1</v>
      </c>
      <c r="AI222" s="99">
        <f>IF(Model!AI152="",0,IF(ABS(Model!AI152-Scratch!AI152)&lt;1,1,0))</f>
        <v>1</v>
      </c>
      <c r="AJ222" s="99">
        <f>IF(Model!AJ152="",0,IF(ABS(Model!AJ152-Scratch!AJ152)&lt;1,1,0))</f>
        <v>1</v>
      </c>
      <c r="AK222" s="99">
        <f>IF(Model!AK152="",0,IF(ABS(Model!AK152-Scratch!AK152)&lt;1,1,0))</f>
        <v>1</v>
      </c>
      <c r="AL222" s="99">
        <f>IF(Model!AL152="",0,IF(ABS(Model!AL152-Scratch!AL152)&lt;1,1,0))</f>
        <v>1</v>
      </c>
      <c r="AM222" s="99">
        <f>IF(Model!AM152="",0,IF(ABS(Model!AM152-Scratch!AM152)&lt;1,1,0))</f>
        <v>1</v>
      </c>
      <c r="AN222" s="99">
        <f>IF(Model!AN152="",0,IF(ABS(Model!AN152-Scratch!AN152)&lt;1,1,0))</f>
        <v>1</v>
      </c>
      <c r="AO222" s="99">
        <f>IF(Model!AO152="",0,IF(ABS(Model!AO152-Scratch!AO152)&lt;1,1,0))</f>
        <v>1</v>
      </c>
      <c r="AP222" s="99">
        <f>IF(Model!AP152="",0,IF(ABS(Model!AP152-Scratch!AP152)&lt;1,1,0))</f>
        <v>1</v>
      </c>
      <c r="AQ222" s="99">
        <f>IF(Model!AQ152="",0,IF(ABS(Model!AQ152-Scratch!AQ152)&lt;1,1,0))</f>
        <v>1</v>
      </c>
      <c r="AR222" s="99">
        <f>IF(Model!AR152="",0,IF(ABS(Model!AR152-Scratch!AR152)&lt;1,1,0))</f>
        <v>1</v>
      </c>
      <c r="AS222" s="99">
        <f>IF(Model!AS152="",0,IF(ABS(Model!AS152-Scratch!AS152)&lt;1,1,0))</f>
        <v>1</v>
      </c>
      <c r="AT222" s="99">
        <f>IF(Model!AT152="",0,IF(ABS(Model!AT152-Scratch!AT152)&lt;1,1,0))</f>
        <v>1</v>
      </c>
      <c r="AU222" s="99">
        <f>IF(Model!AU152="",0,IF(ABS(Model!AU152-Scratch!AU152)&lt;1,1,0))</f>
        <v>1</v>
      </c>
      <c r="AV222" s="99">
        <f>IF(Model!AV152="",0,IF(ABS(Model!AV152-Scratch!AV152)&lt;1,1,0))</f>
        <v>1</v>
      </c>
      <c r="AW222" s="99">
        <f>IF(Model!AW152="",0,IF(ABS(Model!AW152-Scratch!AW152)&lt;1,1,0))</f>
        <v>1</v>
      </c>
      <c r="AX222" s="99">
        <f>IF(Model!AX152="",0,IF(ABS(Model!AX152-Scratch!AX152)&lt;1,1,0))</f>
        <v>1</v>
      </c>
      <c r="AY222" s="99">
        <f>IF(Model!AY152="",0,IF(ABS(Model!AY152-Scratch!AY152)&lt;1,1,0))</f>
        <v>1</v>
      </c>
      <c r="AZ222" s="99">
        <f>IF(Model!AZ152="",0,IF(ABS(Model!AZ152-Scratch!AZ152)&lt;1,1,0))</f>
        <v>1</v>
      </c>
      <c r="BA222" s="99">
        <f>IF(Model!BA152="",0,IF(ABS(Model!BA152-Scratch!BA152)&lt;1,1,0))</f>
        <v>1</v>
      </c>
      <c r="BB222" s="99">
        <f>IF(Model!BB152="",0,IF(ABS(Model!BB152-Scratch!BB152)&lt;1,1,0))</f>
        <v>1</v>
      </c>
      <c r="BC222" s="99">
        <f>IF(Model!BC152="",0,IF(ABS(Model!BC152-Scratch!BC152)&lt;1,1,0))</f>
        <v>1</v>
      </c>
      <c r="BD222" s="99">
        <f>IF(Model!BD152="",0,IF(ABS(Model!BD152-Scratch!BD152)&lt;1,1,0))</f>
        <v>0</v>
      </c>
      <c r="BE222" s="99">
        <f>IF(Model!BE152="",0,IF(ABS(Model!BE152-Scratch!BE152)&lt;1,1,0))</f>
        <v>1</v>
      </c>
      <c r="BF222" s="129" t="s">
        <v>591</v>
      </c>
      <c r="BG222" s="129" t="s">
        <v>591</v>
      </c>
      <c r="BH222" s="99">
        <f>IF(Model!BH152="",0,IF(ABS(Model!BH152-Scratch!BH152)&lt;1,1,0))</f>
        <v>1</v>
      </c>
      <c r="BI222" s="99">
        <f>IF(Model!BI152="",0,IF(ABS(Model!BI152-Scratch!BI152)&lt;1,1,0))</f>
        <v>1</v>
      </c>
      <c r="BJ222" s="99">
        <f>IF(Model!BJ152="",0,IF(ABS(Model!BJ152-Scratch!BJ152)&lt;1,1,0))</f>
        <v>1</v>
      </c>
      <c r="BK222" s="99">
        <f>IF(Model!BK152="",0,IF(ABS(Model!BK152-Scratch!BK152)&lt;1,1,0))</f>
        <v>1</v>
      </c>
      <c r="BL222" s="99">
        <f>IF(Model!BL152="",0,IF(ABS(Model!BL152-Scratch!BL152)&lt;1,1,0))</f>
        <v>1</v>
      </c>
      <c r="BM222" s="99">
        <f>IF(Model!BM152="",0,IF(ABS(Model!BM152-Scratch!BM152)&lt;1,1,0))</f>
        <v>1</v>
      </c>
      <c r="BN222" s="99">
        <f>IF(Model!BN152="",0,IF(ABS(Model!BN152-Scratch!BN152)&lt;1,1,0))</f>
        <v>1</v>
      </c>
      <c r="BO222" s="99">
        <f>IF(Model!BO152="",0,IF(ABS(Model!BO152-Scratch!BO152)&lt;1,1,0))</f>
        <v>1</v>
      </c>
      <c r="BP222" s="99">
        <f>IF(Model!BP152="",0,IF(ABS(Model!BP152-Scratch!BP152)&lt;1,1,0))</f>
        <v>1</v>
      </c>
      <c r="BQ222" s="99">
        <f>IF(Model!BQ152="",0,IF(ABS(Model!BQ152-Scratch!BQ152)&lt;1,1,0))</f>
        <v>1</v>
      </c>
      <c r="BR222" s="99">
        <f>IF(Model!BR152="",0,IF(ABS(Model!BR152-Scratch!BR152)&lt;1,1,0))</f>
        <v>1</v>
      </c>
      <c r="BS222" s="99">
        <f>IF(Model!BS152="",0,IF(ABS(Model!BS152-Scratch!BS152)&lt;1,1,0))</f>
        <v>1</v>
      </c>
      <c r="BT222" s="99">
        <f>IF(Model!BT152="",0,IF(ABS(Model!BT152-Scratch!BT152)&lt;1,1,0))</f>
        <v>1</v>
      </c>
      <c r="BU222" s="99">
        <f>IF(Model!BU152="",0,IF(ABS(Model!BU152-Scratch!BU152)&lt;1,1,0))</f>
        <v>1</v>
      </c>
      <c r="BV222" s="99">
        <f>IF(Model!BV152="",0,IF(ABS(Model!BV152-Scratch!BV152)&lt;1,1,0))</f>
        <v>1</v>
      </c>
      <c r="BW222" s="99">
        <f>IF(Model!BW152="",0,IF(ABS(Model!BW152-Scratch!BW152)&lt;1,1,0))</f>
        <v>1</v>
      </c>
      <c r="BX222" s="99">
        <f>IF(Model!BX152="",0,IF(ABS(Model!BX152-Scratch!BX152)&lt;1,1,0))</f>
        <v>1</v>
      </c>
      <c r="BY222" s="99">
        <f>IF(Model!BY152="",0,IF(ABS(Model!BY152-Scratch!BY152)&lt;1,1,0))</f>
        <v>1</v>
      </c>
      <c r="BZ222" s="99">
        <f>IF(Model!BZ152="",0,IF(ABS(Model!BZ152-Scratch!BZ152)&lt;1,1,0))</f>
        <v>1</v>
      </c>
      <c r="CA222" s="99">
        <f>IF(Model!CA152="",0,IF(ABS(Model!CA152-Scratch!CA152)&lt;1,1,0))</f>
        <v>1</v>
      </c>
      <c r="CB222" s="99">
        <f>IF(Model!CB152="",0,IF(ABS(Model!CB152-Scratch!CB152)&lt;1,1,0))</f>
        <v>1</v>
      </c>
      <c r="CC222" s="99">
        <f>IF(Model!CC152="",0,IF(ABS(Model!CC152-Scratch!CC152)&lt;1,1,0))</f>
        <v>1</v>
      </c>
      <c r="CD222" s="99">
        <f>IF(Model!CD152="",0,IF(ABS(Model!CD152-Scratch!CD152)&lt;1,1,0))</f>
        <v>1</v>
      </c>
      <c r="CE222" s="99">
        <f>IF(Model!CE152="",0,IF(ABS(Model!CE152-Scratch!CE152)&lt;1,1,0))</f>
        <v>1</v>
      </c>
      <c r="CF222" s="99">
        <f>IF(Model!CF152="",0,IF(ABS(Model!CF152-Scratch!CF152)&lt;1,1,0))</f>
        <v>1</v>
      </c>
      <c r="CG222" s="129" t="s">
        <v>591</v>
      </c>
      <c r="CH222" s="129" t="s">
        <v>591</v>
      </c>
      <c r="CI222" s="99">
        <f>IF(Model!CI152="",0,IF(ABS(Model!CI152-Scratch!CI152)&lt;1,1,0))</f>
        <v>1</v>
      </c>
      <c r="CJ222" s="99">
        <f>IF(Model!CJ152="",0,IF(ABS(Model!CJ152-Scratch!CJ152)&lt;1,1,0))</f>
        <v>1</v>
      </c>
      <c r="CK222" s="99">
        <f>IF(Model!CK152="",0,IF(ABS(Model!CK152-Scratch!CK152)&lt;1,1,0))</f>
        <v>1</v>
      </c>
      <c r="CL222" s="99">
        <f>IF(Model!CL152="",0,IF(ABS(Model!CL152-Scratch!CL152)&lt;1,1,0))</f>
        <v>1</v>
      </c>
      <c r="CM222" s="99">
        <f>IF(Model!CM152="",0,IF(ABS(Model!CM152-Scratch!CM152)&lt;1,1,0))</f>
        <v>1</v>
      </c>
      <c r="CN222" s="99">
        <f>IF(Model!CN152="",0,IF(ABS(Model!CN152-Scratch!CN152)&lt;1,1,0))</f>
        <v>1</v>
      </c>
      <c r="CO222" s="99">
        <f>IF(Model!CO152="",0,IF(ABS(Model!CO152-Scratch!CO152)&lt;1,1,0))</f>
        <v>1</v>
      </c>
      <c r="CP222" s="99">
        <f>IF(Model!CP152="",0,IF(ABS(Model!CP152-Scratch!CP152)&lt;1,1,0))</f>
        <v>1</v>
      </c>
      <c r="CQ222" s="99">
        <f>IF(Model!CQ152="",0,IF(ABS(Model!CQ152-Scratch!CQ152)&lt;1,1,0))</f>
        <v>1</v>
      </c>
      <c r="CR222" s="99">
        <f>IF(Model!CR152="",0,IF(ABS(Model!CR152-Scratch!CR152)&lt;1,1,0))</f>
        <v>1</v>
      </c>
      <c r="CS222" s="99">
        <f>IF(Model!CS152="",0,IF(ABS(Model!CS152-Scratch!CS152)&lt;1,1,0))</f>
        <v>1</v>
      </c>
      <c r="CT222" s="99">
        <f>IF(Model!CT152="",0,IF(ABS(Model!CT152-Scratch!CT152)&lt;1,1,0))</f>
        <v>1</v>
      </c>
      <c r="CU222" s="99">
        <f>IF(Model!CU152="",0,IF(ABS(Model!CU152-Scratch!CU152)&lt;1,1,0))</f>
        <v>1</v>
      </c>
      <c r="CV222" s="99">
        <f>IF(Model!CV152="",0,IF(ABS(Model!CV152-Scratch!CV152)&lt;1,1,0))</f>
        <v>1</v>
      </c>
      <c r="CW222" s="99">
        <f>IF(Model!CW152="",0,IF(ABS(Model!CW152-Scratch!CW152)&lt;1,1,0))</f>
        <v>1</v>
      </c>
      <c r="CX222" s="99">
        <f>IF(Model!CX152="",0,IF(ABS(Model!CX152-Scratch!CX152)&lt;1,1,0))</f>
        <v>1</v>
      </c>
      <c r="CY222" s="99">
        <f>IF(Model!CY152="",0,IF(ABS(Model!CY152-Scratch!CY152)&lt;1,1,0))</f>
        <v>1</v>
      </c>
      <c r="CZ222" s="99">
        <f>IF(Model!CZ152="",0,IF(ABS(Model!CZ152-Scratch!CZ152)&lt;1,1,0))</f>
        <v>1</v>
      </c>
      <c r="DA222" s="99">
        <f>IF(Model!DA152="",0,IF(ABS(Model!DA152-Scratch!DA152)&lt;1,1,0))</f>
        <v>1</v>
      </c>
      <c r="DB222" s="99">
        <f>IF(Model!DB152="",0,IF(ABS(Model!DB152-Scratch!DB152)&lt;1,1,0))</f>
        <v>1</v>
      </c>
      <c r="DC222" s="99">
        <f>IF(Model!DC152="",0,IF(ABS(Model!DC152-Scratch!DC152)&lt;1,1,0))</f>
        <v>1</v>
      </c>
      <c r="DD222" s="99">
        <f>IF(Model!DD152="",0,IF(ABS(Model!DD152-Scratch!DD152)&lt;1,1,0))</f>
        <v>1</v>
      </c>
      <c r="DE222" s="99">
        <f>IF(Model!DE152="",0,IF(ABS(Model!DE152-Scratch!DE152)&lt;1,1,0))</f>
        <v>1</v>
      </c>
      <c r="DF222" s="99">
        <f>IF(Model!DF152="",0,IF(ABS(Model!DF152-Scratch!DF152)&lt;1,1,0))</f>
        <v>1</v>
      </c>
      <c r="DG222" s="99">
        <f>IF(Model!DG152="",0,IF(ABS(Model!DG152-Scratch!DG152)&lt;1,1,0))</f>
        <v>1</v>
      </c>
      <c r="DH222" s="129" t="s">
        <v>591</v>
      </c>
      <c r="DI222" s="129" t="s">
        <v>591</v>
      </c>
      <c r="DJ222" s="99">
        <f>IF(Model!DJ152="",0,IF(ABS(Model!DJ152-Scratch!DJ152)&lt;1,1,0))</f>
        <v>1</v>
      </c>
      <c r="DK222" s="99">
        <f>IF(Model!DK152="",0,IF(ABS(Model!DK152-Scratch!DK152)&lt;1,1,0))</f>
        <v>1</v>
      </c>
      <c r="DL222" s="99">
        <f>IF(Model!DL152="",0,IF(ABS(Model!DL152-Scratch!DL152)&lt;1,1,0))</f>
        <v>1</v>
      </c>
      <c r="DM222" s="99">
        <f>IF(Model!DM152="",0,IF(ABS(Model!DM152-Scratch!DM152)&lt;1,1,0))</f>
        <v>1</v>
      </c>
      <c r="DN222" s="99">
        <f>IF(Model!DN152="",0,IF(ABS(Model!DN152-Scratch!DN152)&lt;1,1,0))</f>
        <v>1</v>
      </c>
      <c r="DO222" s="99">
        <f>IF(Model!DO152="",0,IF(ABS(Model!DO152-Scratch!DO152)&lt;1,1,0))</f>
        <v>1</v>
      </c>
      <c r="DP222" s="99">
        <f>IF(Model!DP152="",0,IF(ABS(Model!DP152-Scratch!DP152)&lt;1,1,0))</f>
        <v>1</v>
      </c>
      <c r="DQ222" s="99">
        <f>IF(Model!DQ152="",0,IF(ABS(Model!DQ152-Scratch!DQ152)&lt;1,1,0))</f>
        <v>1</v>
      </c>
      <c r="DR222" s="99">
        <f>IF(Model!DR152="",0,IF(ABS(Model!DR152-Scratch!DR152)&lt;1,1,0))</f>
        <v>1</v>
      </c>
      <c r="DS222" s="99">
        <f>IF(Model!DS152="",0,IF(ABS(Model!DS152-Scratch!DS152)&lt;1,1,0))</f>
        <v>1</v>
      </c>
      <c r="DT222" s="99">
        <f>IF(Model!DT152="",0,IF(ABS(Model!DT152-Scratch!DT152)&lt;1,1,0))</f>
        <v>1</v>
      </c>
      <c r="DU222" s="99">
        <f>IF(Model!DU152="",0,IF(ABS(Model!DU152-Scratch!DU152)&lt;1,1,0))</f>
        <v>1</v>
      </c>
      <c r="DV222" s="99">
        <f>IF(Model!DV152="",0,IF(ABS(Model!DV152-Scratch!DV152)&lt;1,1,0))</f>
        <v>1</v>
      </c>
      <c r="DW222" s="99">
        <f>IF(Model!DW152="",0,IF(ABS(Model!DW152-Scratch!DW152)&lt;1,1,0))</f>
        <v>1</v>
      </c>
      <c r="DX222" s="99">
        <f>IF(Model!DX152="",0,IF(ABS(Model!DX152-Scratch!DX152)&lt;1,1,0))</f>
        <v>1</v>
      </c>
      <c r="DY222" s="99">
        <f>IF(Model!DY152="",0,IF(ABS(Model!DY152-Scratch!DY152)&lt;1,1,0))</f>
        <v>1</v>
      </c>
      <c r="DZ222" s="99">
        <f>IF(Model!DZ152="",0,IF(ABS(Model!DZ152-Scratch!DZ152)&lt;1,1,0))</f>
        <v>1</v>
      </c>
      <c r="EA222" s="99">
        <f>IF(Model!EA152="",0,IF(ABS(Model!EA152-Scratch!EA152)&lt;1,1,0))</f>
        <v>1</v>
      </c>
      <c r="EB222" s="99">
        <f>IF(Model!EB152="",0,IF(ABS(Model!EB152-Scratch!EB152)&lt;1,1,0))</f>
        <v>1</v>
      </c>
      <c r="EC222" s="99">
        <f>IF(Model!EC152="",0,IF(ABS(Model!EC152-Scratch!EC152)&lt;1,1,0))</f>
        <v>1</v>
      </c>
      <c r="ED222" s="99">
        <f>IF(Model!ED152="",0,IF(ABS(Model!ED152-Scratch!ED152)&lt;1,1,0))</f>
        <v>1</v>
      </c>
      <c r="EE222" s="99">
        <f>IF(Model!EE152="",0,IF(ABS(Model!EE152-Scratch!EE152)&lt;1,1,0))</f>
        <v>1</v>
      </c>
      <c r="EF222" s="99">
        <f>IF(Model!EF152="",0,IF(ABS(Model!EF152-Scratch!EF152)&lt;1,1,0))</f>
        <v>1</v>
      </c>
      <c r="EG222" s="99">
        <f>IF(Model!EG152="",0,IF(ABS(Model!EG152-Scratch!EG152)&lt;1,1,0))</f>
        <v>1</v>
      </c>
      <c r="EH222" s="99">
        <f>IF(Model!EH152="",0,IF(ABS(Model!EH152-Scratch!EH152)&lt;1,1,0))</f>
        <v>1</v>
      </c>
      <c r="EI222" s="129" t="s">
        <v>591</v>
      </c>
      <c r="EJ222" s="129" t="s">
        <v>591</v>
      </c>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row>
    <row r="223" spans="2:165">
      <c r="B223" s="99">
        <f>IF(Model!B153="",0,IF(ABS(Model!B153-Scratch!B153)&lt;1,1,0))</f>
        <v>1</v>
      </c>
      <c r="C223" s="99">
        <f ca="1">IF(Model!C153="",0,IF(ABS(Model!C153-Scratch!C153)&lt;1,1,0))</f>
        <v>1</v>
      </c>
      <c r="D223" s="129" t="s">
        <v>591</v>
      </c>
      <c r="E223" s="99">
        <f>IF(Model!E153="",0,IF(ABS(Model!E153-Scratch!E153)&lt;1,1,0))</f>
        <v>1</v>
      </c>
      <c r="F223" s="99">
        <f>IF(Model!F153="",0,IF(ABS(Model!F153-Scratch!F153)&lt;1,1,0))</f>
        <v>1</v>
      </c>
      <c r="G223" s="99">
        <f>IF(Model!G153="",0,IF(ABS(Model!G153-Scratch!G153)&lt;1,1,0))</f>
        <v>1</v>
      </c>
      <c r="H223" s="99">
        <f>IF(Model!H153="",0,IF(ABS(Model!H153-Scratch!H153)&lt;1,1,0))</f>
        <v>1</v>
      </c>
      <c r="I223" s="99">
        <f>IF(Model!I153=Scratch!I153,1,0)</f>
        <v>1</v>
      </c>
      <c r="J223" s="129" t="s">
        <v>591</v>
      </c>
      <c r="K223" s="99">
        <f>IF(Model!K153="",0,IF(ABS(Model!K153-Scratch!K153)&lt;1,1,0))</f>
        <v>1</v>
      </c>
      <c r="L223" s="99">
        <f>IF(Model!L153=Scratch!L153,1,0)</f>
        <v>1</v>
      </c>
      <c r="M223" s="99">
        <f>IFERROR(IF(Model!M153=Scratch!M153,1,0),0)</f>
        <v>1</v>
      </c>
      <c r="N223" s="99">
        <f>IFERROR(IF(Model!N153=Scratch!N153,1,0),0)</f>
        <v>1</v>
      </c>
      <c r="O223" s="99">
        <f>IFERROR(IF(Model!O153=Scratch!O153,1,0),0)</f>
        <v>1</v>
      </c>
      <c r="P223" s="99">
        <f>IFERROR(IF(Model!P153=Scratch!P153,1,0),0)</f>
        <v>1</v>
      </c>
      <c r="Q223" s="129" t="s">
        <v>591</v>
      </c>
      <c r="R223" s="99">
        <f>IF(Model!R153="",0,IF(ABS(Model!R153-Scratch!R153)&lt;1,1,0))</f>
        <v>1</v>
      </c>
      <c r="S223" s="99">
        <f>IF(Model!S153="",0,IF(ABS(Model!S153-Scratch!S153)&lt;1,1,0))</f>
        <v>1</v>
      </c>
      <c r="T223" s="99">
        <f>IF(Model!T153="",0,IF(ABS(Model!T153-Scratch!T153)&lt;1,1,0))</f>
        <v>1</v>
      </c>
      <c r="U223" s="99">
        <f>IF(Model!U153="",0,IF(ABS(Model!U153-Scratch!U153)&lt;1,1,0))</f>
        <v>1</v>
      </c>
      <c r="V223" s="99">
        <f>IF(Model!V153="",0,IF(ABS(Model!V153-Scratch!V153)&lt;1,1,0))</f>
        <v>1</v>
      </c>
      <c r="W223" s="129" t="s">
        <v>591</v>
      </c>
      <c r="X223" s="99">
        <f>IF(Model!X153="",0,IF(ABS(Model!X153-Scratch!X153)&lt;1,1,0))</f>
        <v>1</v>
      </c>
      <c r="Y223" s="99">
        <f>IF(Model!Y153="",0,IF(ABS(Model!Y153-Scratch!Y153)&lt;1,1,0))</f>
        <v>1</v>
      </c>
      <c r="Z223" s="99">
        <f>IF(Model!Z153="",0,IF(ABS(Model!Z153-Scratch!Z153)&lt;1,1,0))</f>
        <v>1</v>
      </c>
      <c r="AA223" s="99">
        <f>IF(Model!AA153="",0,IF(ABS(Model!AA153-Scratch!AA153)&lt;1,1,0))</f>
        <v>1</v>
      </c>
      <c r="AB223" s="99">
        <f>IF(Model!AB153="",0,IF(ABS(Model!AB153-Scratch!AB153)&lt;1,1,0))</f>
        <v>1</v>
      </c>
      <c r="AC223" s="129" t="s">
        <v>591</v>
      </c>
      <c r="AD223" s="129" t="s">
        <v>591</v>
      </c>
      <c r="AE223" s="99">
        <f>IF(Model!AE153="",0,IF(ABS(Model!AE153-Scratch!AE153)&lt;1,1,0))</f>
        <v>1</v>
      </c>
      <c r="AF223" s="99">
        <f>IF(Model!AF153="",0,IF(ABS(Model!AF153-Scratch!AF153)&lt;1,1,0))</f>
        <v>1</v>
      </c>
      <c r="AG223" s="99">
        <f>IF(Model!AG153="",0,IF(ABS(Model!AG153-Scratch!AG153)&lt;1,1,0))</f>
        <v>1</v>
      </c>
      <c r="AH223" s="99">
        <f>IF(Model!AH153="",0,IF(ABS(Model!AH153-Scratch!AH153)&lt;1,1,0))</f>
        <v>1</v>
      </c>
      <c r="AI223" s="99">
        <f>IF(Model!AI153="",0,IF(ABS(Model!AI153-Scratch!AI153)&lt;1,1,0))</f>
        <v>1</v>
      </c>
      <c r="AJ223" s="99">
        <f>IF(Model!AJ153="",0,IF(ABS(Model!AJ153-Scratch!AJ153)&lt;1,1,0))</f>
        <v>1</v>
      </c>
      <c r="AK223" s="99">
        <f>IF(Model!AK153="",0,IF(ABS(Model!AK153-Scratch!AK153)&lt;1,1,0))</f>
        <v>1</v>
      </c>
      <c r="AL223" s="99">
        <f>IF(Model!AL153="",0,IF(ABS(Model!AL153-Scratch!AL153)&lt;1,1,0))</f>
        <v>1</v>
      </c>
      <c r="AM223" s="99">
        <f>IF(Model!AM153="",0,IF(ABS(Model!AM153-Scratch!AM153)&lt;1,1,0))</f>
        <v>1</v>
      </c>
      <c r="AN223" s="99">
        <f>IF(Model!AN153="",0,IF(ABS(Model!AN153-Scratch!AN153)&lt;1,1,0))</f>
        <v>1</v>
      </c>
      <c r="AO223" s="99">
        <f>IF(Model!AO153="",0,IF(ABS(Model!AO153-Scratch!AO153)&lt;1,1,0))</f>
        <v>1</v>
      </c>
      <c r="AP223" s="99">
        <f>IF(Model!AP153="",0,IF(ABS(Model!AP153-Scratch!AP153)&lt;1,1,0))</f>
        <v>1</v>
      </c>
      <c r="AQ223" s="99">
        <f>IF(Model!AQ153="",0,IF(ABS(Model!AQ153-Scratch!AQ153)&lt;1,1,0))</f>
        <v>1</v>
      </c>
      <c r="AR223" s="99">
        <f>IF(Model!AR153="",0,IF(ABS(Model!AR153-Scratch!AR153)&lt;1,1,0))</f>
        <v>1</v>
      </c>
      <c r="AS223" s="99">
        <f>IF(Model!AS153="",0,IF(ABS(Model!AS153-Scratch!AS153)&lt;1,1,0))</f>
        <v>1</v>
      </c>
      <c r="AT223" s="99">
        <f>IF(Model!AT153="",0,IF(ABS(Model!AT153-Scratch!AT153)&lt;1,1,0))</f>
        <v>1</v>
      </c>
      <c r="AU223" s="99">
        <f>IF(Model!AU153="",0,IF(ABS(Model!AU153-Scratch!AU153)&lt;1,1,0))</f>
        <v>1</v>
      </c>
      <c r="AV223" s="99">
        <f>IF(Model!AV153="",0,IF(ABS(Model!AV153-Scratch!AV153)&lt;1,1,0))</f>
        <v>1</v>
      </c>
      <c r="AW223" s="99">
        <f>IF(Model!AW153="",0,IF(ABS(Model!AW153-Scratch!AW153)&lt;1,1,0))</f>
        <v>1</v>
      </c>
      <c r="AX223" s="99">
        <f>IF(Model!AX153="",0,IF(ABS(Model!AX153-Scratch!AX153)&lt;1,1,0))</f>
        <v>1</v>
      </c>
      <c r="AY223" s="99">
        <f>IF(Model!AY153="",0,IF(ABS(Model!AY153-Scratch!AY153)&lt;1,1,0))</f>
        <v>1</v>
      </c>
      <c r="AZ223" s="99">
        <f>IF(Model!AZ153="",0,IF(ABS(Model!AZ153-Scratch!AZ153)&lt;1,1,0))</f>
        <v>1</v>
      </c>
      <c r="BA223" s="99">
        <f>IF(Model!BA153="",0,IF(ABS(Model!BA153-Scratch!BA153)&lt;1,1,0))</f>
        <v>1</v>
      </c>
      <c r="BB223" s="99">
        <f>IF(Model!BB153="",0,IF(ABS(Model!BB153-Scratch!BB153)&lt;1,1,0))</f>
        <v>1</v>
      </c>
      <c r="BC223" s="99">
        <f>IF(Model!BC153="",0,IF(ABS(Model!BC153-Scratch!BC153)&lt;1,1,0))</f>
        <v>1</v>
      </c>
      <c r="BD223" s="99">
        <f>IF(Model!BD153="",0,IF(ABS(Model!BD153-Scratch!BD153)&lt;1,1,0))</f>
        <v>0</v>
      </c>
      <c r="BE223" s="99">
        <f>IF(Model!BE153="",0,IF(ABS(Model!BE153-Scratch!BE153)&lt;1,1,0))</f>
        <v>1</v>
      </c>
      <c r="BF223" s="129" t="s">
        <v>591</v>
      </c>
      <c r="BG223" s="129" t="s">
        <v>591</v>
      </c>
      <c r="BH223" s="99">
        <f>IF(Model!BH153="",0,IF(ABS(Model!BH153-Scratch!BH153)&lt;1,1,0))</f>
        <v>1</v>
      </c>
      <c r="BI223" s="99">
        <f>IF(Model!BI153="",0,IF(ABS(Model!BI153-Scratch!BI153)&lt;1,1,0))</f>
        <v>1</v>
      </c>
      <c r="BJ223" s="99">
        <f>IF(Model!BJ153="",0,IF(ABS(Model!BJ153-Scratch!BJ153)&lt;1,1,0))</f>
        <v>1</v>
      </c>
      <c r="BK223" s="99">
        <f>IF(Model!BK153="",0,IF(ABS(Model!BK153-Scratch!BK153)&lt;1,1,0))</f>
        <v>1</v>
      </c>
      <c r="BL223" s="99">
        <f>IF(Model!BL153="",0,IF(ABS(Model!BL153-Scratch!BL153)&lt;1,1,0))</f>
        <v>1</v>
      </c>
      <c r="BM223" s="99">
        <f>IF(Model!BM153="",0,IF(ABS(Model!BM153-Scratch!BM153)&lt;1,1,0))</f>
        <v>1</v>
      </c>
      <c r="BN223" s="99">
        <f>IF(Model!BN153="",0,IF(ABS(Model!BN153-Scratch!BN153)&lt;1,1,0))</f>
        <v>1</v>
      </c>
      <c r="BO223" s="99">
        <f>IF(Model!BO153="",0,IF(ABS(Model!BO153-Scratch!BO153)&lt;1,1,0))</f>
        <v>1</v>
      </c>
      <c r="BP223" s="99">
        <f>IF(Model!BP153="",0,IF(ABS(Model!BP153-Scratch!BP153)&lt;1,1,0))</f>
        <v>1</v>
      </c>
      <c r="BQ223" s="99">
        <f>IF(Model!BQ153="",0,IF(ABS(Model!BQ153-Scratch!BQ153)&lt;1,1,0))</f>
        <v>1</v>
      </c>
      <c r="BR223" s="99">
        <f>IF(Model!BR153="",0,IF(ABS(Model!BR153-Scratch!BR153)&lt;1,1,0))</f>
        <v>1</v>
      </c>
      <c r="BS223" s="99">
        <f>IF(Model!BS153="",0,IF(ABS(Model!BS153-Scratch!BS153)&lt;1,1,0))</f>
        <v>1</v>
      </c>
      <c r="BT223" s="99">
        <f>IF(Model!BT153="",0,IF(ABS(Model!BT153-Scratch!BT153)&lt;1,1,0))</f>
        <v>1</v>
      </c>
      <c r="BU223" s="99">
        <f>IF(Model!BU153="",0,IF(ABS(Model!BU153-Scratch!BU153)&lt;1,1,0))</f>
        <v>1</v>
      </c>
      <c r="BV223" s="99">
        <f>IF(Model!BV153="",0,IF(ABS(Model!BV153-Scratch!BV153)&lt;1,1,0))</f>
        <v>1</v>
      </c>
      <c r="BW223" s="99">
        <f>IF(Model!BW153="",0,IF(ABS(Model!BW153-Scratch!BW153)&lt;1,1,0))</f>
        <v>1</v>
      </c>
      <c r="BX223" s="99">
        <f>IF(Model!BX153="",0,IF(ABS(Model!BX153-Scratch!BX153)&lt;1,1,0))</f>
        <v>1</v>
      </c>
      <c r="BY223" s="99">
        <f>IF(Model!BY153="",0,IF(ABS(Model!BY153-Scratch!BY153)&lt;1,1,0))</f>
        <v>1</v>
      </c>
      <c r="BZ223" s="99">
        <f>IF(Model!BZ153="",0,IF(ABS(Model!BZ153-Scratch!BZ153)&lt;1,1,0))</f>
        <v>1</v>
      </c>
      <c r="CA223" s="99">
        <f>IF(Model!CA153="",0,IF(ABS(Model!CA153-Scratch!CA153)&lt;1,1,0))</f>
        <v>1</v>
      </c>
      <c r="CB223" s="99">
        <f>IF(Model!CB153="",0,IF(ABS(Model!CB153-Scratch!CB153)&lt;1,1,0))</f>
        <v>1</v>
      </c>
      <c r="CC223" s="99">
        <f>IF(Model!CC153="",0,IF(ABS(Model!CC153-Scratch!CC153)&lt;1,1,0))</f>
        <v>1</v>
      </c>
      <c r="CD223" s="99">
        <f>IF(Model!CD153="",0,IF(ABS(Model!CD153-Scratch!CD153)&lt;1,1,0))</f>
        <v>1</v>
      </c>
      <c r="CE223" s="99">
        <f>IF(Model!CE153="",0,IF(ABS(Model!CE153-Scratch!CE153)&lt;1,1,0))</f>
        <v>1</v>
      </c>
      <c r="CF223" s="99">
        <f>IF(Model!CF153="",0,IF(ABS(Model!CF153-Scratch!CF153)&lt;1,1,0))</f>
        <v>1</v>
      </c>
      <c r="CG223" s="129" t="s">
        <v>591</v>
      </c>
      <c r="CH223" s="129" t="s">
        <v>591</v>
      </c>
      <c r="CI223" s="99">
        <f>IF(Model!CI153="",0,IF(ABS(Model!CI153-Scratch!CI153)&lt;1,1,0))</f>
        <v>1</v>
      </c>
      <c r="CJ223" s="99">
        <f>IF(Model!CJ153="",0,IF(ABS(Model!CJ153-Scratch!CJ153)&lt;1,1,0))</f>
        <v>1</v>
      </c>
      <c r="CK223" s="99">
        <f>IF(Model!CK153="",0,IF(ABS(Model!CK153-Scratch!CK153)&lt;1,1,0))</f>
        <v>1</v>
      </c>
      <c r="CL223" s="99">
        <f>IF(Model!CL153="",0,IF(ABS(Model!CL153-Scratch!CL153)&lt;1,1,0))</f>
        <v>1</v>
      </c>
      <c r="CM223" s="99">
        <f>IF(Model!CM153="",0,IF(ABS(Model!CM153-Scratch!CM153)&lt;1,1,0))</f>
        <v>1</v>
      </c>
      <c r="CN223" s="99">
        <f>IF(Model!CN153="",0,IF(ABS(Model!CN153-Scratch!CN153)&lt;1,1,0))</f>
        <v>1</v>
      </c>
      <c r="CO223" s="99">
        <f>IF(Model!CO153="",0,IF(ABS(Model!CO153-Scratch!CO153)&lt;1,1,0))</f>
        <v>1</v>
      </c>
      <c r="CP223" s="99">
        <f>IF(Model!CP153="",0,IF(ABS(Model!CP153-Scratch!CP153)&lt;1,1,0))</f>
        <v>1</v>
      </c>
      <c r="CQ223" s="99">
        <f>IF(Model!CQ153="",0,IF(ABS(Model!CQ153-Scratch!CQ153)&lt;1,1,0))</f>
        <v>1</v>
      </c>
      <c r="CR223" s="99">
        <f>IF(Model!CR153="",0,IF(ABS(Model!CR153-Scratch!CR153)&lt;1,1,0))</f>
        <v>1</v>
      </c>
      <c r="CS223" s="99">
        <f>IF(Model!CS153="",0,IF(ABS(Model!CS153-Scratch!CS153)&lt;1,1,0))</f>
        <v>1</v>
      </c>
      <c r="CT223" s="99">
        <f>IF(Model!CT153="",0,IF(ABS(Model!CT153-Scratch!CT153)&lt;1,1,0))</f>
        <v>1</v>
      </c>
      <c r="CU223" s="99">
        <f>IF(Model!CU153="",0,IF(ABS(Model!CU153-Scratch!CU153)&lt;1,1,0))</f>
        <v>1</v>
      </c>
      <c r="CV223" s="99">
        <f>IF(Model!CV153="",0,IF(ABS(Model!CV153-Scratch!CV153)&lt;1,1,0))</f>
        <v>1</v>
      </c>
      <c r="CW223" s="99">
        <f>IF(Model!CW153="",0,IF(ABS(Model!CW153-Scratch!CW153)&lt;1,1,0))</f>
        <v>1</v>
      </c>
      <c r="CX223" s="99">
        <f>IF(Model!CX153="",0,IF(ABS(Model!CX153-Scratch!CX153)&lt;1,1,0))</f>
        <v>1</v>
      </c>
      <c r="CY223" s="99">
        <f>IF(Model!CY153="",0,IF(ABS(Model!CY153-Scratch!CY153)&lt;1,1,0))</f>
        <v>1</v>
      </c>
      <c r="CZ223" s="99">
        <f>IF(Model!CZ153="",0,IF(ABS(Model!CZ153-Scratch!CZ153)&lt;1,1,0))</f>
        <v>1</v>
      </c>
      <c r="DA223" s="99">
        <f>IF(Model!DA153="",0,IF(ABS(Model!DA153-Scratch!DA153)&lt;1,1,0))</f>
        <v>1</v>
      </c>
      <c r="DB223" s="99">
        <f>IF(Model!DB153="",0,IF(ABS(Model!DB153-Scratch!DB153)&lt;1,1,0))</f>
        <v>1</v>
      </c>
      <c r="DC223" s="99">
        <f>IF(Model!DC153="",0,IF(ABS(Model!DC153-Scratch!DC153)&lt;1,1,0))</f>
        <v>1</v>
      </c>
      <c r="DD223" s="99">
        <f>IF(Model!DD153="",0,IF(ABS(Model!DD153-Scratch!DD153)&lt;1,1,0))</f>
        <v>1</v>
      </c>
      <c r="DE223" s="99">
        <f>IF(Model!DE153="",0,IF(ABS(Model!DE153-Scratch!DE153)&lt;1,1,0))</f>
        <v>1</v>
      </c>
      <c r="DF223" s="99">
        <f>IF(Model!DF153="",0,IF(ABS(Model!DF153-Scratch!DF153)&lt;1,1,0))</f>
        <v>1</v>
      </c>
      <c r="DG223" s="99">
        <f>IF(Model!DG153="",0,IF(ABS(Model!DG153-Scratch!DG153)&lt;1,1,0))</f>
        <v>1</v>
      </c>
      <c r="DH223" s="129" t="s">
        <v>591</v>
      </c>
      <c r="DI223" s="129" t="s">
        <v>591</v>
      </c>
      <c r="DJ223" s="99">
        <f>IF(Model!DJ153="",0,IF(ABS(Model!DJ153-Scratch!DJ153)&lt;1,1,0))</f>
        <v>1</v>
      </c>
      <c r="DK223" s="99">
        <f>IF(Model!DK153="",0,IF(ABS(Model!DK153-Scratch!DK153)&lt;1,1,0))</f>
        <v>1</v>
      </c>
      <c r="DL223" s="99">
        <f>IF(Model!DL153="",0,IF(ABS(Model!DL153-Scratch!DL153)&lt;1,1,0))</f>
        <v>1</v>
      </c>
      <c r="DM223" s="99">
        <f>IF(Model!DM153="",0,IF(ABS(Model!DM153-Scratch!DM153)&lt;1,1,0))</f>
        <v>1</v>
      </c>
      <c r="DN223" s="99">
        <f>IF(Model!DN153="",0,IF(ABS(Model!DN153-Scratch!DN153)&lt;1,1,0))</f>
        <v>1</v>
      </c>
      <c r="DO223" s="99">
        <f>IF(Model!DO153="",0,IF(ABS(Model!DO153-Scratch!DO153)&lt;1,1,0))</f>
        <v>1</v>
      </c>
      <c r="DP223" s="99">
        <f>IF(Model!DP153="",0,IF(ABS(Model!DP153-Scratch!DP153)&lt;1,1,0))</f>
        <v>1</v>
      </c>
      <c r="DQ223" s="99">
        <f>IF(Model!DQ153="",0,IF(ABS(Model!DQ153-Scratch!DQ153)&lt;1,1,0))</f>
        <v>1</v>
      </c>
      <c r="DR223" s="99">
        <f>IF(Model!DR153="",0,IF(ABS(Model!DR153-Scratch!DR153)&lt;1,1,0))</f>
        <v>1</v>
      </c>
      <c r="DS223" s="99">
        <f>IF(Model!DS153="",0,IF(ABS(Model!DS153-Scratch!DS153)&lt;1,1,0))</f>
        <v>1</v>
      </c>
      <c r="DT223" s="99">
        <f>IF(Model!DT153="",0,IF(ABS(Model!DT153-Scratch!DT153)&lt;1,1,0))</f>
        <v>1</v>
      </c>
      <c r="DU223" s="99">
        <f>IF(Model!DU153="",0,IF(ABS(Model!DU153-Scratch!DU153)&lt;1,1,0))</f>
        <v>1</v>
      </c>
      <c r="DV223" s="99">
        <f>IF(Model!DV153="",0,IF(ABS(Model!DV153-Scratch!DV153)&lt;1,1,0))</f>
        <v>1</v>
      </c>
      <c r="DW223" s="99">
        <f>IF(Model!DW153="",0,IF(ABS(Model!DW153-Scratch!DW153)&lt;1,1,0))</f>
        <v>1</v>
      </c>
      <c r="DX223" s="99">
        <f>IF(Model!DX153="",0,IF(ABS(Model!DX153-Scratch!DX153)&lt;1,1,0))</f>
        <v>1</v>
      </c>
      <c r="DY223" s="99">
        <f>IF(Model!DY153="",0,IF(ABS(Model!DY153-Scratch!DY153)&lt;1,1,0))</f>
        <v>1</v>
      </c>
      <c r="DZ223" s="99">
        <f>IF(Model!DZ153="",0,IF(ABS(Model!DZ153-Scratch!DZ153)&lt;1,1,0))</f>
        <v>1</v>
      </c>
      <c r="EA223" s="99">
        <f>IF(Model!EA153="",0,IF(ABS(Model!EA153-Scratch!EA153)&lt;1,1,0))</f>
        <v>1</v>
      </c>
      <c r="EB223" s="99">
        <f>IF(Model!EB153="",0,IF(ABS(Model!EB153-Scratch!EB153)&lt;1,1,0))</f>
        <v>1</v>
      </c>
      <c r="EC223" s="99">
        <f>IF(Model!EC153="",0,IF(ABS(Model!EC153-Scratch!EC153)&lt;1,1,0))</f>
        <v>1</v>
      </c>
      <c r="ED223" s="99">
        <f>IF(Model!ED153="",0,IF(ABS(Model!ED153-Scratch!ED153)&lt;1,1,0))</f>
        <v>1</v>
      </c>
      <c r="EE223" s="99">
        <f>IF(Model!EE153="",0,IF(ABS(Model!EE153-Scratch!EE153)&lt;1,1,0))</f>
        <v>1</v>
      </c>
      <c r="EF223" s="99">
        <f>IF(Model!EF153="",0,IF(ABS(Model!EF153-Scratch!EF153)&lt;1,1,0))</f>
        <v>1</v>
      </c>
      <c r="EG223" s="99">
        <f>IF(Model!EG153="",0,IF(ABS(Model!EG153-Scratch!EG153)&lt;1,1,0))</f>
        <v>1</v>
      </c>
      <c r="EH223" s="99">
        <f>IF(Model!EH153="",0,IF(ABS(Model!EH153-Scratch!EH153)&lt;1,1,0))</f>
        <v>1</v>
      </c>
      <c r="EI223" s="129" t="s">
        <v>591</v>
      </c>
      <c r="EJ223" s="129" t="s">
        <v>591</v>
      </c>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row>
    <row r="224" spans="2:165">
      <c r="B224" s="99">
        <f>IF(Model!B154="",0,IF(ABS(Model!B154-Scratch!B154)&lt;1,1,0))</f>
        <v>1</v>
      </c>
      <c r="C224" s="99">
        <f ca="1">IF(Model!C154="",0,IF(ABS(Model!C154-Scratch!C154)&lt;1,1,0))</f>
        <v>1</v>
      </c>
      <c r="D224" s="129" t="s">
        <v>591</v>
      </c>
      <c r="E224" s="99">
        <f>IF(Model!E154="",0,IF(ABS(Model!E154-Scratch!E154)&lt;1,1,0))</f>
        <v>1</v>
      </c>
      <c r="F224" s="99">
        <f>IF(Model!F154="",0,IF(ABS(Model!F154-Scratch!F154)&lt;1,1,0))</f>
        <v>1</v>
      </c>
      <c r="G224" s="99">
        <f>IF(Model!G154="",0,IF(ABS(Model!G154-Scratch!G154)&lt;1,1,0))</f>
        <v>1</v>
      </c>
      <c r="H224" s="99">
        <f>IF(Model!H154="",0,IF(ABS(Model!H154-Scratch!H154)&lt;1,1,0))</f>
        <v>1</v>
      </c>
      <c r="I224" s="99">
        <f>IF(Model!I154=Scratch!I154,1,0)</f>
        <v>1</v>
      </c>
      <c r="J224" s="129" t="s">
        <v>591</v>
      </c>
      <c r="K224" s="99">
        <f>IF(Model!K154="",0,IF(ABS(Model!K154-Scratch!K154)&lt;1,1,0))</f>
        <v>1</v>
      </c>
      <c r="L224" s="99">
        <f>IF(Model!L154=Scratch!L154,1,0)</f>
        <v>1</v>
      </c>
      <c r="M224" s="99">
        <f>IFERROR(IF(Model!M154=Scratch!M154,1,0),0)</f>
        <v>1</v>
      </c>
      <c r="N224" s="99">
        <f>IFERROR(IF(Model!N154=Scratch!N154,1,0),0)</f>
        <v>1</v>
      </c>
      <c r="O224" s="99">
        <f>IFERROR(IF(Model!O154=Scratch!O154,1,0),0)</f>
        <v>1</v>
      </c>
      <c r="P224" s="99">
        <f>IFERROR(IF(Model!P154=Scratch!P154,1,0),0)</f>
        <v>1</v>
      </c>
      <c r="Q224" s="129" t="s">
        <v>591</v>
      </c>
      <c r="R224" s="99">
        <f>IF(Model!R154="",0,IF(ABS(Model!R154-Scratch!R154)&lt;1,1,0))</f>
        <v>1</v>
      </c>
      <c r="S224" s="99">
        <f>IF(Model!S154="",0,IF(ABS(Model!S154-Scratch!S154)&lt;1,1,0))</f>
        <v>1</v>
      </c>
      <c r="T224" s="99">
        <f>IF(Model!T154="",0,IF(ABS(Model!T154-Scratch!T154)&lt;1,1,0))</f>
        <v>1</v>
      </c>
      <c r="U224" s="99">
        <f>IF(Model!U154="",0,IF(ABS(Model!U154-Scratch!U154)&lt;1,1,0))</f>
        <v>1</v>
      </c>
      <c r="V224" s="99">
        <f>IF(Model!V154="",0,IF(ABS(Model!V154-Scratch!V154)&lt;1,1,0))</f>
        <v>1</v>
      </c>
      <c r="W224" s="129" t="s">
        <v>591</v>
      </c>
      <c r="X224" s="99">
        <f>IF(Model!X154="",0,IF(ABS(Model!X154-Scratch!X154)&lt;1,1,0))</f>
        <v>1</v>
      </c>
      <c r="Y224" s="99">
        <f>IF(Model!Y154="",0,IF(ABS(Model!Y154-Scratch!Y154)&lt;1,1,0))</f>
        <v>1</v>
      </c>
      <c r="Z224" s="99">
        <f>IF(Model!Z154="",0,IF(ABS(Model!Z154-Scratch!Z154)&lt;1,1,0))</f>
        <v>1</v>
      </c>
      <c r="AA224" s="99">
        <f>IF(Model!AA154="",0,IF(ABS(Model!AA154-Scratch!AA154)&lt;1,1,0))</f>
        <v>1</v>
      </c>
      <c r="AB224" s="99">
        <f>IF(Model!AB154="",0,IF(ABS(Model!AB154-Scratch!AB154)&lt;1,1,0))</f>
        <v>1</v>
      </c>
      <c r="AC224" s="129" t="s">
        <v>591</v>
      </c>
      <c r="AD224" s="129" t="s">
        <v>591</v>
      </c>
      <c r="AE224" s="99">
        <f>IF(Model!AE154="",0,IF(ABS(Model!AE154-Scratch!AE154)&lt;1,1,0))</f>
        <v>1</v>
      </c>
      <c r="AF224" s="99">
        <f>IF(Model!AF154="",0,IF(ABS(Model!AF154-Scratch!AF154)&lt;1,1,0))</f>
        <v>1</v>
      </c>
      <c r="AG224" s="99">
        <f>IF(Model!AG154="",0,IF(ABS(Model!AG154-Scratch!AG154)&lt;1,1,0))</f>
        <v>1</v>
      </c>
      <c r="AH224" s="99">
        <f>IF(Model!AH154="",0,IF(ABS(Model!AH154-Scratch!AH154)&lt;1,1,0))</f>
        <v>1</v>
      </c>
      <c r="AI224" s="99">
        <f>IF(Model!AI154="",0,IF(ABS(Model!AI154-Scratch!AI154)&lt;1,1,0))</f>
        <v>1</v>
      </c>
      <c r="AJ224" s="99">
        <f>IF(Model!AJ154="",0,IF(ABS(Model!AJ154-Scratch!AJ154)&lt;1,1,0))</f>
        <v>1</v>
      </c>
      <c r="AK224" s="99">
        <f>IF(Model!AK154="",0,IF(ABS(Model!AK154-Scratch!AK154)&lt;1,1,0))</f>
        <v>1</v>
      </c>
      <c r="AL224" s="99">
        <f>IF(Model!AL154="",0,IF(ABS(Model!AL154-Scratch!AL154)&lt;1,1,0))</f>
        <v>1</v>
      </c>
      <c r="AM224" s="99">
        <f>IF(Model!AM154="",0,IF(ABS(Model!AM154-Scratch!AM154)&lt;1,1,0))</f>
        <v>1</v>
      </c>
      <c r="AN224" s="99">
        <f>IF(Model!AN154="",0,IF(ABS(Model!AN154-Scratch!AN154)&lt;1,1,0))</f>
        <v>1</v>
      </c>
      <c r="AO224" s="99">
        <f>IF(Model!AO154="",0,IF(ABS(Model!AO154-Scratch!AO154)&lt;1,1,0))</f>
        <v>1</v>
      </c>
      <c r="AP224" s="99">
        <f>IF(Model!AP154="",0,IF(ABS(Model!AP154-Scratch!AP154)&lt;1,1,0))</f>
        <v>1</v>
      </c>
      <c r="AQ224" s="99">
        <f>IF(Model!AQ154="",0,IF(ABS(Model!AQ154-Scratch!AQ154)&lt;1,1,0))</f>
        <v>1</v>
      </c>
      <c r="AR224" s="99">
        <f>IF(Model!AR154="",0,IF(ABS(Model!AR154-Scratch!AR154)&lt;1,1,0))</f>
        <v>1</v>
      </c>
      <c r="AS224" s="99">
        <f>IF(Model!AS154="",0,IF(ABS(Model!AS154-Scratch!AS154)&lt;1,1,0))</f>
        <v>1</v>
      </c>
      <c r="AT224" s="99">
        <f>IF(Model!AT154="",0,IF(ABS(Model!AT154-Scratch!AT154)&lt;1,1,0))</f>
        <v>1</v>
      </c>
      <c r="AU224" s="99">
        <f>IF(Model!AU154="",0,IF(ABS(Model!AU154-Scratch!AU154)&lt;1,1,0))</f>
        <v>1</v>
      </c>
      <c r="AV224" s="99">
        <f>IF(Model!AV154="",0,IF(ABS(Model!AV154-Scratch!AV154)&lt;1,1,0))</f>
        <v>1</v>
      </c>
      <c r="AW224" s="99">
        <f>IF(Model!AW154="",0,IF(ABS(Model!AW154-Scratch!AW154)&lt;1,1,0))</f>
        <v>1</v>
      </c>
      <c r="AX224" s="99">
        <f>IF(Model!AX154="",0,IF(ABS(Model!AX154-Scratch!AX154)&lt;1,1,0))</f>
        <v>1</v>
      </c>
      <c r="AY224" s="99">
        <f>IF(Model!AY154="",0,IF(ABS(Model!AY154-Scratch!AY154)&lt;1,1,0))</f>
        <v>1</v>
      </c>
      <c r="AZ224" s="99">
        <f>IF(Model!AZ154="",0,IF(ABS(Model!AZ154-Scratch!AZ154)&lt;1,1,0))</f>
        <v>1</v>
      </c>
      <c r="BA224" s="99">
        <f>IF(Model!BA154="",0,IF(ABS(Model!BA154-Scratch!BA154)&lt;1,1,0))</f>
        <v>1</v>
      </c>
      <c r="BB224" s="99">
        <f>IF(Model!BB154="",0,IF(ABS(Model!BB154-Scratch!BB154)&lt;1,1,0))</f>
        <v>1</v>
      </c>
      <c r="BC224" s="99">
        <f>IF(Model!BC154="",0,IF(ABS(Model!BC154-Scratch!BC154)&lt;1,1,0))</f>
        <v>1</v>
      </c>
      <c r="BD224" s="99">
        <f>IF(Model!BD154="",0,IF(ABS(Model!BD154-Scratch!BD154)&lt;1,1,0))</f>
        <v>0</v>
      </c>
      <c r="BE224" s="99">
        <f>IF(Model!BE154="",0,IF(ABS(Model!BE154-Scratch!BE154)&lt;1,1,0))</f>
        <v>1</v>
      </c>
      <c r="BF224" s="129" t="s">
        <v>591</v>
      </c>
      <c r="BG224" s="129" t="s">
        <v>591</v>
      </c>
      <c r="BH224" s="99">
        <f>IF(Model!BH154="",0,IF(ABS(Model!BH154-Scratch!BH154)&lt;1,1,0))</f>
        <v>1</v>
      </c>
      <c r="BI224" s="99">
        <f>IF(Model!BI154="",0,IF(ABS(Model!BI154-Scratch!BI154)&lt;1,1,0))</f>
        <v>1</v>
      </c>
      <c r="BJ224" s="99">
        <f>IF(Model!BJ154="",0,IF(ABS(Model!BJ154-Scratch!BJ154)&lt;1,1,0))</f>
        <v>1</v>
      </c>
      <c r="BK224" s="99">
        <f>IF(Model!BK154="",0,IF(ABS(Model!BK154-Scratch!BK154)&lt;1,1,0))</f>
        <v>1</v>
      </c>
      <c r="BL224" s="99">
        <f>IF(Model!BL154="",0,IF(ABS(Model!BL154-Scratch!BL154)&lt;1,1,0))</f>
        <v>1</v>
      </c>
      <c r="BM224" s="99">
        <f>IF(Model!BM154="",0,IF(ABS(Model!BM154-Scratch!BM154)&lt;1,1,0))</f>
        <v>1</v>
      </c>
      <c r="BN224" s="99">
        <f>IF(Model!BN154="",0,IF(ABS(Model!BN154-Scratch!BN154)&lt;1,1,0))</f>
        <v>1</v>
      </c>
      <c r="BO224" s="99">
        <f>IF(Model!BO154="",0,IF(ABS(Model!BO154-Scratch!BO154)&lt;1,1,0))</f>
        <v>1</v>
      </c>
      <c r="BP224" s="99">
        <f>IF(Model!BP154="",0,IF(ABS(Model!BP154-Scratch!BP154)&lt;1,1,0))</f>
        <v>1</v>
      </c>
      <c r="BQ224" s="99">
        <f>IF(Model!BQ154="",0,IF(ABS(Model!BQ154-Scratch!BQ154)&lt;1,1,0))</f>
        <v>1</v>
      </c>
      <c r="BR224" s="99">
        <f>IF(Model!BR154="",0,IF(ABS(Model!BR154-Scratch!BR154)&lt;1,1,0))</f>
        <v>1</v>
      </c>
      <c r="BS224" s="99">
        <f>IF(Model!BS154="",0,IF(ABS(Model!BS154-Scratch!BS154)&lt;1,1,0))</f>
        <v>1</v>
      </c>
      <c r="BT224" s="99">
        <f>IF(Model!BT154="",0,IF(ABS(Model!BT154-Scratch!BT154)&lt;1,1,0))</f>
        <v>1</v>
      </c>
      <c r="BU224" s="99">
        <f>IF(Model!BU154="",0,IF(ABS(Model!BU154-Scratch!BU154)&lt;1,1,0))</f>
        <v>1</v>
      </c>
      <c r="BV224" s="99">
        <f>IF(Model!BV154="",0,IF(ABS(Model!BV154-Scratch!BV154)&lt;1,1,0))</f>
        <v>1</v>
      </c>
      <c r="BW224" s="99">
        <f>IF(Model!BW154="",0,IF(ABS(Model!BW154-Scratch!BW154)&lt;1,1,0))</f>
        <v>1</v>
      </c>
      <c r="BX224" s="99">
        <f>IF(Model!BX154="",0,IF(ABS(Model!BX154-Scratch!BX154)&lt;1,1,0))</f>
        <v>1</v>
      </c>
      <c r="BY224" s="99">
        <f>IF(Model!BY154="",0,IF(ABS(Model!BY154-Scratch!BY154)&lt;1,1,0))</f>
        <v>1</v>
      </c>
      <c r="BZ224" s="99">
        <f>IF(Model!BZ154="",0,IF(ABS(Model!BZ154-Scratch!BZ154)&lt;1,1,0))</f>
        <v>1</v>
      </c>
      <c r="CA224" s="99">
        <f>IF(Model!CA154="",0,IF(ABS(Model!CA154-Scratch!CA154)&lt;1,1,0))</f>
        <v>1</v>
      </c>
      <c r="CB224" s="99">
        <f>IF(Model!CB154="",0,IF(ABS(Model!CB154-Scratch!CB154)&lt;1,1,0))</f>
        <v>1</v>
      </c>
      <c r="CC224" s="99">
        <f>IF(Model!CC154="",0,IF(ABS(Model!CC154-Scratch!CC154)&lt;1,1,0))</f>
        <v>1</v>
      </c>
      <c r="CD224" s="99">
        <f>IF(Model!CD154="",0,IF(ABS(Model!CD154-Scratch!CD154)&lt;1,1,0))</f>
        <v>1</v>
      </c>
      <c r="CE224" s="99">
        <f>IF(Model!CE154="",0,IF(ABS(Model!CE154-Scratch!CE154)&lt;1,1,0))</f>
        <v>1</v>
      </c>
      <c r="CF224" s="99">
        <f>IF(Model!CF154="",0,IF(ABS(Model!CF154-Scratch!CF154)&lt;1,1,0))</f>
        <v>1</v>
      </c>
      <c r="CG224" s="129" t="s">
        <v>591</v>
      </c>
      <c r="CH224" s="129" t="s">
        <v>591</v>
      </c>
      <c r="CI224" s="99">
        <f>IF(Model!CI154="",0,IF(ABS(Model!CI154-Scratch!CI154)&lt;1,1,0))</f>
        <v>1</v>
      </c>
      <c r="CJ224" s="99">
        <f>IF(Model!CJ154="",0,IF(ABS(Model!CJ154-Scratch!CJ154)&lt;1,1,0))</f>
        <v>1</v>
      </c>
      <c r="CK224" s="99">
        <f>IF(Model!CK154="",0,IF(ABS(Model!CK154-Scratch!CK154)&lt;1,1,0))</f>
        <v>1</v>
      </c>
      <c r="CL224" s="99">
        <f>IF(Model!CL154="",0,IF(ABS(Model!CL154-Scratch!CL154)&lt;1,1,0))</f>
        <v>1</v>
      </c>
      <c r="CM224" s="99">
        <f>IF(Model!CM154="",0,IF(ABS(Model!CM154-Scratch!CM154)&lt;1,1,0))</f>
        <v>1</v>
      </c>
      <c r="CN224" s="99">
        <f>IF(Model!CN154="",0,IF(ABS(Model!CN154-Scratch!CN154)&lt;1,1,0))</f>
        <v>1</v>
      </c>
      <c r="CO224" s="99">
        <f>IF(Model!CO154="",0,IF(ABS(Model!CO154-Scratch!CO154)&lt;1,1,0))</f>
        <v>1</v>
      </c>
      <c r="CP224" s="99">
        <f>IF(Model!CP154="",0,IF(ABS(Model!CP154-Scratch!CP154)&lt;1,1,0))</f>
        <v>1</v>
      </c>
      <c r="CQ224" s="99">
        <f>IF(Model!CQ154="",0,IF(ABS(Model!CQ154-Scratch!CQ154)&lt;1,1,0))</f>
        <v>1</v>
      </c>
      <c r="CR224" s="99">
        <f>IF(Model!CR154="",0,IF(ABS(Model!CR154-Scratch!CR154)&lt;1,1,0))</f>
        <v>1</v>
      </c>
      <c r="CS224" s="99">
        <f>IF(Model!CS154="",0,IF(ABS(Model!CS154-Scratch!CS154)&lt;1,1,0))</f>
        <v>1</v>
      </c>
      <c r="CT224" s="99">
        <f>IF(Model!CT154="",0,IF(ABS(Model!CT154-Scratch!CT154)&lt;1,1,0))</f>
        <v>1</v>
      </c>
      <c r="CU224" s="99">
        <f>IF(Model!CU154="",0,IF(ABS(Model!CU154-Scratch!CU154)&lt;1,1,0))</f>
        <v>1</v>
      </c>
      <c r="CV224" s="99">
        <f>IF(Model!CV154="",0,IF(ABS(Model!CV154-Scratch!CV154)&lt;1,1,0))</f>
        <v>1</v>
      </c>
      <c r="CW224" s="99">
        <f>IF(Model!CW154="",0,IF(ABS(Model!CW154-Scratch!CW154)&lt;1,1,0))</f>
        <v>1</v>
      </c>
      <c r="CX224" s="99">
        <f>IF(Model!CX154="",0,IF(ABS(Model!CX154-Scratch!CX154)&lt;1,1,0))</f>
        <v>1</v>
      </c>
      <c r="CY224" s="99">
        <f>IF(Model!CY154="",0,IF(ABS(Model!CY154-Scratch!CY154)&lt;1,1,0))</f>
        <v>1</v>
      </c>
      <c r="CZ224" s="99">
        <f>IF(Model!CZ154="",0,IF(ABS(Model!CZ154-Scratch!CZ154)&lt;1,1,0))</f>
        <v>1</v>
      </c>
      <c r="DA224" s="99">
        <f>IF(Model!DA154="",0,IF(ABS(Model!DA154-Scratch!DA154)&lt;1,1,0))</f>
        <v>1</v>
      </c>
      <c r="DB224" s="99">
        <f>IF(Model!DB154="",0,IF(ABS(Model!DB154-Scratch!DB154)&lt;1,1,0))</f>
        <v>1</v>
      </c>
      <c r="DC224" s="99">
        <f>IF(Model!DC154="",0,IF(ABS(Model!DC154-Scratch!DC154)&lt;1,1,0))</f>
        <v>1</v>
      </c>
      <c r="DD224" s="99">
        <f>IF(Model!DD154="",0,IF(ABS(Model!DD154-Scratch!DD154)&lt;1,1,0))</f>
        <v>1</v>
      </c>
      <c r="DE224" s="99">
        <f>IF(Model!DE154="",0,IF(ABS(Model!DE154-Scratch!DE154)&lt;1,1,0))</f>
        <v>1</v>
      </c>
      <c r="DF224" s="99">
        <f>IF(Model!DF154="",0,IF(ABS(Model!DF154-Scratch!DF154)&lt;1,1,0))</f>
        <v>1</v>
      </c>
      <c r="DG224" s="99">
        <f>IF(Model!DG154="",0,IF(ABS(Model!DG154-Scratch!DG154)&lt;1,1,0))</f>
        <v>1</v>
      </c>
      <c r="DH224" s="129" t="s">
        <v>591</v>
      </c>
      <c r="DI224" s="129" t="s">
        <v>591</v>
      </c>
      <c r="DJ224" s="99">
        <f>IF(Model!DJ154="",0,IF(ABS(Model!DJ154-Scratch!DJ154)&lt;1,1,0))</f>
        <v>1</v>
      </c>
      <c r="DK224" s="99">
        <f>IF(Model!DK154="",0,IF(ABS(Model!DK154-Scratch!DK154)&lt;1,1,0))</f>
        <v>1</v>
      </c>
      <c r="DL224" s="99">
        <f>IF(Model!DL154="",0,IF(ABS(Model!DL154-Scratch!DL154)&lt;1,1,0))</f>
        <v>1</v>
      </c>
      <c r="DM224" s="99">
        <f>IF(Model!DM154="",0,IF(ABS(Model!DM154-Scratch!DM154)&lt;1,1,0))</f>
        <v>1</v>
      </c>
      <c r="DN224" s="99">
        <f>IF(Model!DN154="",0,IF(ABS(Model!DN154-Scratch!DN154)&lt;1,1,0))</f>
        <v>1</v>
      </c>
      <c r="DO224" s="99">
        <f>IF(Model!DO154="",0,IF(ABS(Model!DO154-Scratch!DO154)&lt;1,1,0))</f>
        <v>1</v>
      </c>
      <c r="DP224" s="99">
        <f>IF(Model!DP154="",0,IF(ABS(Model!DP154-Scratch!DP154)&lt;1,1,0))</f>
        <v>1</v>
      </c>
      <c r="DQ224" s="99">
        <f>IF(Model!DQ154="",0,IF(ABS(Model!DQ154-Scratch!DQ154)&lt;1,1,0))</f>
        <v>1</v>
      </c>
      <c r="DR224" s="99">
        <f>IF(Model!DR154="",0,IF(ABS(Model!DR154-Scratch!DR154)&lt;1,1,0))</f>
        <v>1</v>
      </c>
      <c r="DS224" s="99">
        <f>IF(Model!DS154="",0,IF(ABS(Model!DS154-Scratch!DS154)&lt;1,1,0))</f>
        <v>1</v>
      </c>
      <c r="DT224" s="99">
        <f>IF(Model!DT154="",0,IF(ABS(Model!DT154-Scratch!DT154)&lt;1,1,0))</f>
        <v>1</v>
      </c>
      <c r="DU224" s="99">
        <f>IF(Model!DU154="",0,IF(ABS(Model!DU154-Scratch!DU154)&lt;1,1,0))</f>
        <v>1</v>
      </c>
      <c r="DV224" s="99">
        <f>IF(Model!DV154="",0,IF(ABS(Model!DV154-Scratch!DV154)&lt;1,1,0))</f>
        <v>1</v>
      </c>
      <c r="DW224" s="99">
        <f>IF(Model!DW154="",0,IF(ABS(Model!DW154-Scratch!DW154)&lt;1,1,0))</f>
        <v>1</v>
      </c>
      <c r="DX224" s="99">
        <f>IF(Model!DX154="",0,IF(ABS(Model!DX154-Scratch!DX154)&lt;1,1,0))</f>
        <v>1</v>
      </c>
      <c r="DY224" s="99">
        <f>IF(Model!DY154="",0,IF(ABS(Model!DY154-Scratch!DY154)&lt;1,1,0))</f>
        <v>1</v>
      </c>
      <c r="DZ224" s="99">
        <f>IF(Model!DZ154="",0,IF(ABS(Model!DZ154-Scratch!DZ154)&lt;1,1,0))</f>
        <v>1</v>
      </c>
      <c r="EA224" s="99">
        <f>IF(Model!EA154="",0,IF(ABS(Model!EA154-Scratch!EA154)&lt;1,1,0))</f>
        <v>1</v>
      </c>
      <c r="EB224" s="99">
        <f>IF(Model!EB154="",0,IF(ABS(Model!EB154-Scratch!EB154)&lt;1,1,0))</f>
        <v>1</v>
      </c>
      <c r="EC224" s="99">
        <f>IF(Model!EC154="",0,IF(ABS(Model!EC154-Scratch!EC154)&lt;1,1,0))</f>
        <v>1</v>
      </c>
      <c r="ED224" s="99">
        <f>IF(Model!ED154="",0,IF(ABS(Model!ED154-Scratch!ED154)&lt;1,1,0))</f>
        <v>1</v>
      </c>
      <c r="EE224" s="99">
        <f>IF(Model!EE154="",0,IF(ABS(Model!EE154-Scratch!EE154)&lt;1,1,0))</f>
        <v>1</v>
      </c>
      <c r="EF224" s="99">
        <f>IF(Model!EF154="",0,IF(ABS(Model!EF154-Scratch!EF154)&lt;1,1,0))</f>
        <v>1</v>
      </c>
      <c r="EG224" s="99">
        <f>IF(Model!EG154="",0,IF(ABS(Model!EG154-Scratch!EG154)&lt;1,1,0))</f>
        <v>1</v>
      </c>
      <c r="EH224" s="99">
        <f>IF(Model!EH154="",0,IF(ABS(Model!EH154-Scratch!EH154)&lt;1,1,0))</f>
        <v>1</v>
      </c>
      <c r="EI224" s="129" t="s">
        <v>591</v>
      </c>
      <c r="EJ224" s="129" t="s">
        <v>591</v>
      </c>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row>
    <row r="225" spans="2:165">
      <c r="B225" s="99">
        <f>IF(Model!B155="",0,IF(ABS(Model!B155-Scratch!B155)&lt;1,1,0))</f>
        <v>1</v>
      </c>
      <c r="C225" s="99">
        <f ca="1">IF(Model!C155="",0,IF(ABS(Model!C155-Scratch!C155)&lt;1,1,0))</f>
        <v>1</v>
      </c>
      <c r="D225" s="129" t="s">
        <v>591</v>
      </c>
      <c r="E225" s="99">
        <f>IF(Model!E155="",0,IF(ABS(Model!E155-Scratch!E155)&lt;1,1,0))</f>
        <v>1</v>
      </c>
      <c r="F225" s="99">
        <f>IF(Model!F155="",0,IF(ABS(Model!F155-Scratch!F155)&lt;1,1,0))</f>
        <v>1</v>
      </c>
      <c r="G225" s="99">
        <f>IF(Model!G155="",0,IF(ABS(Model!G155-Scratch!G155)&lt;1,1,0))</f>
        <v>1</v>
      </c>
      <c r="H225" s="99">
        <f>IF(Model!H155="",0,IF(ABS(Model!H155-Scratch!H155)&lt;1,1,0))</f>
        <v>1</v>
      </c>
      <c r="I225" s="99">
        <f>IF(Model!I155=Scratch!I155,1,0)</f>
        <v>1</v>
      </c>
      <c r="J225" s="129" t="s">
        <v>591</v>
      </c>
      <c r="K225" s="99">
        <f>IF(Model!K155="",0,IF(ABS(Model!K155-Scratch!K155)&lt;1,1,0))</f>
        <v>1</v>
      </c>
      <c r="L225" s="99">
        <f>IF(Model!L155=Scratch!L155,1,0)</f>
        <v>1</v>
      </c>
      <c r="M225" s="99">
        <f>IFERROR(IF(Model!M155=Scratch!M155,1,0),0)</f>
        <v>1</v>
      </c>
      <c r="N225" s="99">
        <f>IFERROR(IF(Model!N155=Scratch!N155,1,0),0)</f>
        <v>1</v>
      </c>
      <c r="O225" s="99">
        <f>IFERROR(IF(Model!O155=Scratch!O155,1,0),0)</f>
        <v>1</v>
      </c>
      <c r="P225" s="99">
        <f>IFERROR(IF(Model!P155=Scratch!P155,1,0),0)</f>
        <v>1</v>
      </c>
      <c r="Q225" s="129" t="s">
        <v>591</v>
      </c>
      <c r="R225" s="99">
        <f>IF(Model!R155="",0,IF(ABS(Model!R155-Scratch!R155)&lt;1,1,0))</f>
        <v>1</v>
      </c>
      <c r="S225" s="99">
        <f>IF(Model!S155="",0,IF(ABS(Model!S155-Scratch!S155)&lt;1,1,0))</f>
        <v>1</v>
      </c>
      <c r="T225" s="99">
        <f>IF(Model!T155="",0,IF(ABS(Model!T155-Scratch!T155)&lt;1,1,0))</f>
        <v>1</v>
      </c>
      <c r="U225" s="99">
        <f>IF(Model!U155="",0,IF(ABS(Model!U155-Scratch!U155)&lt;1,1,0))</f>
        <v>1</v>
      </c>
      <c r="V225" s="99">
        <f>IF(Model!V155="",0,IF(ABS(Model!V155-Scratch!V155)&lt;1,1,0))</f>
        <v>1</v>
      </c>
      <c r="W225" s="129" t="s">
        <v>591</v>
      </c>
      <c r="X225" s="99">
        <f>IF(Model!X155="",0,IF(ABS(Model!X155-Scratch!X155)&lt;1,1,0))</f>
        <v>1</v>
      </c>
      <c r="Y225" s="99">
        <f>IF(Model!Y155="",0,IF(ABS(Model!Y155-Scratch!Y155)&lt;1,1,0))</f>
        <v>1</v>
      </c>
      <c r="Z225" s="99">
        <f>IF(Model!Z155="",0,IF(ABS(Model!Z155-Scratch!Z155)&lt;1,1,0))</f>
        <v>1</v>
      </c>
      <c r="AA225" s="99">
        <f>IF(Model!AA155="",0,IF(ABS(Model!AA155-Scratch!AA155)&lt;1,1,0))</f>
        <v>1</v>
      </c>
      <c r="AB225" s="99">
        <f>IF(Model!AB155="",0,IF(ABS(Model!AB155-Scratch!AB155)&lt;1,1,0))</f>
        <v>1</v>
      </c>
      <c r="AC225" s="129" t="s">
        <v>591</v>
      </c>
      <c r="AD225" s="129" t="s">
        <v>591</v>
      </c>
      <c r="AE225" s="99">
        <f>IF(Model!AE155="",0,IF(ABS(Model!AE155-Scratch!AE155)&lt;1,1,0))</f>
        <v>1</v>
      </c>
      <c r="AF225" s="99">
        <f>IF(Model!AF155="",0,IF(ABS(Model!AF155-Scratch!AF155)&lt;1,1,0))</f>
        <v>1</v>
      </c>
      <c r="AG225" s="99">
        <f>IF(Model!AG155="",0,IF(ABS(Model!AG155-Scratch!AG155)&lt;1,1,0))</f>
        <v>1</v>
      </c>
      <c r="AH225" s="99">
        <f>IF(Model!AH155="",0,IF(ABS(Model!AH155-Scratch!AH155)&lt;1,1,0))</f>
        <v>1</v>
      </c>
      <c r="AI225" s="99">
        <f>IF(Model!AI155="",0,IF(ABS(Model!AI155-Scratch!AI155)&lt;1,1,0))</f>
        <v>1</v>
      </c>
      <c r="AJ225" s="99">
        <f>IF(Model!AJ155="",0,IF(ABS(Model!AJ155-Scratch!AJ155)&lt;1,1,0))</f>
        <v>1</v>
      </c>
      <c r="AK225" s="99">
        <f>IF(Model!AK155="",0,IF(ABS(Model!AK155-Scratch!AK155)&lt;1,1,0))</f>
        <v>1</v>
      </c>
      <c r="AL225" s="99">
        <f>IF(Model!AL155="",0,IF(ABS(Model!AL155-Scratch!AL155)&lt;1,1,0))</f>
        <v>1</v>
      </c>
      <c r="AM225" s="99">
        <f>IF(Model!AM155="",0,IF(ABS(Model!AM155-Scratch!AM155)&lt;1,1,0))</f>
        <v>1</v>
      </c>
      <c r="AN225" s="99">
        <f>IF(Model!AN155="",0,IF(ABS(Model!AN155-Scratch!AN155)&lt;1,1,0))</f>
        <v>1</v>
      </c>
      <c r="AO225" s="99">
        <f>IF(Model!AO155="",0,IF(ABS(Model!AO155-Scratch!AO155)&lt;1,1,0))</f>
        <v>1</v>
      </c>
      <c r="AP225" s="99">
        <f>IF(Model!AP155="",0,IF(ABS(Model!AP155-Scratch!AP155)&lt;1,1,0))</f>
        <v>1</v>
      </c>
      <c r="AQ225" s="99">
        <f>IF(Model!AQ155="",0,IF(ABS(Model!AQ155-Scratch!AQ155)&lt;1,1,0))</f>
        <v>1</v>
      </c>
      <c r="AR225" s="99">
        <f>IF(Model!AR155="",0,IF(ABS(Model!AR155-Scratch!AR155)&lt;1,1,0))</f>
        <v>1</v>
      </c>
      <c r="AS225" s="99">
        <f>IF(Model!AS155="",0,IF(ABS(Model!AS155-Scratch!AS155)&lt;1,1,0))</f>
        <v>1</v>
      </c>
      <c r="AT225" s="99">
        <f>IF(Model!AT155="",0,IF(ABS(Model!AT155-Scratch!AT155)&lt;1,1,0))</f>
        <v>1</v>
      </c>
      <c r="AU225" s="99">
        <f>IF(Model!AU155="",0,IF(ABS(Model!AU155-Scratch!AU155)&lt;1,1,0))</f>
        <v>1</v>
      </c>
      <c r="AV225" s="99">
        <f>IF(Model!AV155="",0,IF(ABS(Model!AV155-Scratch!AV155)&lt;1,1,0))</f>
        <v>1</v>
      </c>
      <c r="AW225" s="99">
        <f>IF(Model!AW155="",0,IF(ABS(Model!AW155-Scratch!AW155)&lt;1,1,0))</f>
        <v>1</v>
      </c>
      <c r="AX225" s="99">
        <f>IF(Model!AX155="",0,IF(ABS(Model!AX155-Scratch!AX155)&lt;1,1,0))</f>
        <v>1</v>
      </c>
      <c r="AY225" s="99">
        <f>IF(Model!AY155="",0,IF(ABS(Model!AY155-Scratch!AY155)&lt;1,1,0))</f>
        <v>1</v>
      </c>
      <c r="AZ225" s="99">
        <f>IF(Model!AZ155="",0,IF(ABS(Model!AZ155-Scratch!AZ155)&lt;1,1,0))</f>
        <v>1</v>
      </c>
      <c r="BA225" s="99">
        <f>IF(Model!BA155="",0,IF(ABS(Model!BA155-Scratch!BA155)&lt;1,1,0))</f>
        <v>1</v>
      </c>
      <c r="BB225" s="99">
        <f>IF(Model!BB155="",0,IF(ABS(Model!BB155-Scratch!BB155)&lt;1,1,0))</f>
        <v>1</v>
      </c>
      <c r="BC225" s="99">
        <f>IF(Model!BC155="",0,IF(ABS(Model!BC155-Scratch!BC155)&lt;1,1,0))</f>
        <v>1</v>
      </c>
      <c r="BD225" s="99">
        <f>IF(Model!BD155="",0,IF(ABS(Model!BD155-Scratch!BD155)&lt;1,1,0))</f>
        <v>0</v>
      </c>
      <c r="BE225" s="99">
        <f>IF(Model!BE155="",0,IF(ABS(Model!BE155-Scratch!BE155)&lt;1,1,0))</f>
        <v>1</v>
      </c>
      <c r="BF225" s="129" t="s">
        <v>591</v>
      </c>
      <c r="BG225" s="129" t="s">
        <v>591</v>
      </c>
      <c r="BH225" s="99">
        <f>IF(Model!BH155="",0,IF(ABS(Model!BH155-Scratch!BH155)&lt;1,1,0))</f>
        <v>1</v>
      </c>
      <c r="BI225" s="99">
        <f>IF(Model!BI155="",0,IF(ABS(Model!BI155-Scratch!BI155)&lt;1,1,0))</f>
        <v>1</v>
      </c>
      <c r="BJ225" s="99">
        <f>IF(Model!BJ155="",0,IF(ABS(Model!BJ155-Scratch!BJ155)&lt;1,1,0))</f>
        <v>1</v>
      </c>
      <c r="BK225" s="99">
        <f>IF(Model!BK155="",0,IF(ABS(Model!BK155-Scratch!BK155)&lt;1,1,0))</f>
        <v>1</v>
      </c>
      <c r="BL225" s="99">
        <f>IF(Model!BL155="",0,IF(ABS(Model!BL155-Scratch!BL155)&lt;1,1,0))</f>
        <v>1</v>
      </c>
      <c r="BM225" s="99">
        <f>IF(Model!BM155="",0,IF(ABS(Model!BM155-Scratch!BM155)&lt;1,1,0))</f>
        <v>1</v>
      </c>
      <c r="BN225" s="99">
        <f>IF(Model!BN155="",0,IF(ABS(Model!BN155-Scratch!BN155)&lt;1,1,0))</f>
        <v>1</v>
      </c>
      <c r="BO225" s="99">
        <f>IF(Model!BO155="",0,IF(ABS(Model!BO155-Scratch!BO155)&lt;1,1,0))</f>
        <v>1</v>
      </c>
      <c r="BP225" s="99">
        <f>IF(Model!BP155="",0,IF(ABS(Model!BP155-Scratch!BP155)&lt;1,1,0))</f>
        <v>1</v>
      </c>
      <c r="BQ225" s="99">
        <f>IF(Model!BQ155="",0,IF(ABS(Model!BQ155-Scratch!BQ155)&lt;1,1,0))</f>
        <v>1</v>
      </c>
      <c r="BR225" s="99">
        <f>IF(Model!BR155="",0,IF(ABS(Model!BR155-Scratch!BR155)&lt;1,1,0))</f>
        <v>1</v>
      </c>
      <c r="BS225" s="99">
        <f>IF(Model!BS155="",0,IF(ABS(Model!BS155-Scratch!BS155)&lt;1,1,0))</f>
        <v>1</v>
      </c>
      <c r="BT225" s="99">
        <f>IF(Model!BT155="",0,IF(ABS(Model!BT155-Scratch!BT155)&lt;1,1,0))</f>
        <v>1</v>
      </c>
      <c r="BU225" s="99">
        <f>IF(Model!BU155="",0,IF(ABS(Model!BU155-Scratch!BU155)&lt;1,1,0))</f>
        <v>1</v>
      </c>
      <c r="BV225" s="99">
        <f>IF(Model!BV155="",0,IF(ABS(Model!BV155-Scratch!BV155)&lt;1,1,0))</f>
        <v>1</v>
      </c>
      <c r="BW225" s="99">
        <f>IF(Model!BW155="",0,IF(ABS(Model!BW155-Scratch!BW155)&lt;1,1,0))</f>
        <v>1</v>
      </c>
      <c r="BX225" s="99">
        <f>IF(Model!BX155="",0,IF(ABS(Model!BX155-Scratch!BX155)&lt;1,1,0))</f>
        <v>1</v>
      </c>
      <c r="BY225" s="99">
        <f>IF(Model!BY155="",0,IF(ABS(Model!BY155-Scratch!BY155)&lt;1,1,0))</f>
        <v>1</v>
      </c>
      <c r="BZ225" s="99">
        <f>IF(Model!BZ155="",0,IF(ABS(Model!BZ155-Scratch!BZ155)&lt;1,1,0))</f>
        <v>1</v>
      </c>
      <c r="CA225" s="99">
        <f>IF(Model!CA155="",0,IF(ABS(Model!CA155-Scratch!CA155)&lt;1,1,0))</f>
        <v>1</v>
      </c>
      <c r="CB225" s="99">
        <f>IF(Model!CB155="",0,IF(ABS(Model!CB155-Scratch!CB155)&lt;1,1,0))</f>
        <v>1</v>
      </c>
      <c r="CC225" s="99">
        <f>IF(Model!CC155="",0,IF(ABS(Model!CC155-Scratch!CC155)&lt;1,1,0))</f>
        <v>1</v>
      </c>
      <c r="CD225" s="99">
        <f>IF(Model!CD155="",0,IF(ABS(Model!CD155-Scratch!CD155)&lt;1,1,0))</f>
        <v>1</v>
      </c>
      <c r="CE225" s="99">
        <f>IF(Model!CE155="",0,IF(ABS(Model!CE155-Scratch!CE155)&lt;1,1,0))</f>
        <v>1</v>
      </c>
      <c r="CF225" s="99">
        <f>IF(Model!CF155="",0,IF(ABS(Model!CF155-Scratch!CF155)&lt;1,1,0))</f>
        <v>1</v>
      </c>
      <c r="CG225" s="129" t="s">
        <v>591</v>
      </c>
      <c r="CH225" s="129" t="s">
        <v>591</v>
      </c>
      <c r="CI225" s="99">
        <f>IF(Model!CI155="",0,IF(ABS(Model!CI155-Scratch!CI155)&lt;1,1,0))</f>
        <v>1</v>
      </c>
      <c r="CJ225" s="99">
        <f>IF(Model!CJ155="",0,IF(ABS(Model!CJ155-Scratch!CJ155)&lt;1,1,0))</f>
        <v>1</v>
      </c>
      <c r="CK225" s="99">
        <f>IF(Model!CK155="",0,IF(ABS(Model!CK155-Scratch!CK155)&lt;1,1,0))</f>
        <v>1</v>
      </c>
      <c r="CL225" s="99">
        <f>IF(Model!CL155="",0,IF(ABS(Model!CL155-Scratch!CL155)&lt;1,1,0))</f>
        <v>1</v>
      </c>
      <c r="CM225" s="99">
        <f>IF(Model!CM155="",0,IF(ABS(Model!CM155-Scratch!CM155)&lt;1,1,0))</f>
        <v>1</v>
      </c>
      <c r="CN225" s="99">
        <f>IF(Model!CN155="",0,IF(ABS(Model!CN155-Scratch!CN155)&lt;1,1,0))</f>
        <v>1</v>
      </c>
      <c r="CO225" s="99">
        <f>IF(Model!CO155="",0,IF(ABS(Model!CO155-Scratch!CO155)&lt;1,1,0))</f>
        <v>1</v>
      </c>
      <c r="CP225" s="99">
        <f>IF(Model!CP155="",0,IF(ABS(Model!CP155-Scratch!CP155)&lt;1,1,0))</f>
        <v>1</v>
      </c>
      <c r="CQ225" s="99">
        <f>IF(Model!CQ155="",0,IF(ABS(Model!CQ155-Scratch!CQ155)&lt;1,1,0))</f>
        <v>1</v>
      </c>
      <c r="CR225" s="99">
        <f>IF(Model!CR155="",0,IF(ABS(Model!CR155-Scratch!CR155)&lt;1,1,0))</f>
        <v>1</v>
      </c>
      <c r="CS225" s="99">
        <f>IF(Model!CS155="",0,IF(ABS(Model!CS155-Scratch!CS155)&lt;1,1,0))</f>
        <v>1</v>
      </c>
      <c r="CT225" s="99">
        <f>IF(Model!CT155="",0,IF(ABS(Model!CT155-Scratch!CT155)&lt;1,1,0))</f>
        <v>1</v>
      </c>
      <c r="CU225" s="99">
        <f>IF(Model!CU155="",0,IF(ABS(Model!CU155-Scratch!CU155)&lt;1,1,0))</f>
        <v>1</v>
      </c>
      <c r="CV225" s="99">
        <f>IF(Model!CV155="",0,IF(ABS(Model!CV155-Scratch!CV155)&lt;1,1,0))</f>
        <v>1</v>
      </c>
      <c r="CW225" s="99">
        <f>IF(Model!CW155="",0,IF(ABS(Model!CW155-Scratch!CW155)&lt;1,1,0))</f>
        <v>1</v>
      </c>
      <c r="CX225" s="99">
        <f>IF(Model!CX155="",0,IF(ABS(Model!CX155-Scratch!CX155)&lt;1,1,0))</f>
        <v>1</v>
      </c>
      <c r="CY225" s="99">
        <f>IF(Model!CY155="",0,IF(ABS(Model!CY155-Scratch!CY155)&lt;1,1,0))</f>
        <v>1</v>
      </c>
      <c r="CZ225" s="99">
        <f>IF(Model!CZ155="",0,IF(ABS(Model!CZ155-Scratch!CZ155)&lt;1,1,0))</f>
        <v>1</v>
      </c>
      <c r="DA225" s="99">
        <f>IF(Model!DA155="",0,IF(ABS(Model!DA155-Scratch!DA155)&lt;1,1,0))</f>
        <v>1</v>
      </c>
      <c r="DB225" s="99">
        <f>IF(Model!DB155="",0,IF(ABS(Model!DB155-Scratch!DB155)&lt;1,1,0))</f>
        <v>1</v>
      </c>
      <c r="DC225" s="99">
        <f>IF(Model!DC155="",0,IF(ABS(Model!DC155-Scratch!DC155)&lt;1,1,0))</f>
        <v>1</v>
      </c>
      <c r="DD225" s="99">
        <f>IF(Model!DD155="",0,IF(ABS(Model!DD155-Scratch!DD155)&lt;1,1,0))</f>
        <v>1</v>
      </c>
      <c r="DE225" s="99">
        <f>IF(Model!DE155="",0,IF(ABS(Model!DE155-Scratch!DE155)&lt;1,1,0))</f>
        <v>1</v>
      </c>
      <c r="DF225" s="99">
        <f>IF(Model!DF155="",0,IF(ABS(Model!DF155-Scratch!DF155)&lt;1,1,0))</f>
        <v>1</v>
      </c>
      <c r="DG225" s="99">
        <f>IF(Model!DG155="",0,IF(ABS(Model!DG155-Scratch!DG155)&lt;1,1,0))</f>
        <v>1</v>
      </c>
      <c r="DH225" s="129" t="s">
        <v>591</v>
      </c>
      <c r="DI225" s="129" t="s">
        <v>591</v>
      </c>
      <c r="DJ225" s="99">
        <f>IF(Model!DJ155="",0,IF(ABS(Model!DJ155-Scratch!DJ155)&lt;1,1,0))</f>
        <v>1</v>
      </c>
      <c r="DK225" s="99">
        <f>IF(Model!DK155="",0,IF(ABS(Model!DK155-Scratch!DK155)&lt;1,1,0))</f>
        <v>1</v>
      </c>
      <c r="DL225" s="99">
        <f>IF(Model!DL155="",0,IF(ABS(Model!DL155-Scratch!DL155)&lt;1,1,0))</f>
        <v>1</v>
      </c>
      <c r="DM225" s="99">
        <f>IF(Model!DM155="",0,IF(ABS(Model!DM155-Scratch!DM155)&lt;1,1,0))</f>
        <v>1</v>
      </c>
      <c r="DN225" s="99">
        <f>IF(Model!DN155="",0,IF(ABS(Model!DN155-Scratch!DN155)&lt;1,1,0))</f>
        <v>1</v>
      </c>
      <c r="DO225" s="99">
        <f>IF(Model!DO155="",0,IF(ABS(Model!DO155-Scratch!DO155)&lt;1,1,0))</f>
        <v>1</v>
      </c>
      <c r="DP225" s="99">
        <f>IF(Model!DP155="",0,IF(ABS(Model!DP155-Scratch!DP155)&lt;1,1,0))</f>
        <v>1</v>
      </c>
      <c r="DQ225" s="99">
        <f>IF(Model!DQ155="",0,IF(ABS(Model!DQ155-Scratch!DQ155)&lt;1,1,0))</f>
        <v>1</v>
      </c>
      <c r="DR225" s="99">
        <f>IF(Model!DR155="",0,IF(ABS(Model!DR155-Scratch!DR155)&lt;1,1,0))</f>
        <v>1</v>
      </c>
      <c r="DS225" s="99">
        <f>IF(Model!DS155="",0,IF(ABS(Model!DS155-Scratch!DS155)&lt;1,1,0))</f>
        <v>1</v>
      </c>
      <c r="DT225" s="99">
        <f>IF(Model!DT155="",0,IF(ABS(Model!DT155-Scratch!DT155)&lt;1,1,0))</f>
        <v>1</v>
      </c>
      <c r="DU225" s="99">
        <f>IF(Model!DU155="",0,IF(ABS(Model!DU155-Scratch!DU155)&lt;1,1,0))</f>
        <v>1</v>
      </c>
      <c r="DV225" s="99">
        <f>IF(Model!DV155="",0,IF(ABS(Model!DV155-Scratch!DV155)&lt;1,1,0))</f>
        <v>1</v>
      </c>
      <c r="DW225" s="99">
        <f>IF(Model!DW155="",0,IF(ABS(Model!DW155-Scratch!DW155)&lt;1,1,0))</f>
        <v>1</v>
      </c>
      <c r="DX225" s="99">
        <f>IF(Model!DX155="",0,IF(ABS(Model!DX155-Scratch!DX155)&lt;1,1,0))</f>
        <v>1</v>
      </c>
      <c r="DY225" s="99">
        <f>IF(Model!DY155="",0,IF(ABS(Model!DY155-Scratch!DY155)&lt;1,1,0))</f>
        <v>1</v>
      </c>
      <c r="DZ225" s="99">
        <f>IF(Model!DZ155="",0,IF(ABS(Model!DZ155-Scratch!DZ155)&lt;1,1,0))</f>
        <v>1</v>
      </c>
      <c r="EA225" s="99">
        <f>IF(Model!EA155="",0,IF(ABS(Model!EA155-Scratch!EA155)&lt;1,1,0))</f>
        <v>1</v>
      </c>
      <c r="EB225" s="99">
        <f>IF(Model!EB155="",0,IF(ABS(Model!EB155-Scratch!EB155)&lt;1,1,0))</f>
        <v>1</v>
      </c>
      <c r="EC225" s="99">
        <f>IF(Model!EC155="",0,IF(ABS(Model!EC155-Scratch!EC155)&lt;1,1,0))</f>
        <v>1</v>
      </c>
      <c r="ED225" s="99">
        <f>IF(Model!ED155="",0,IF(ABS(Model!ED155-Scratch!ED155)&lt;1,1,0))</f>
        <v>1</v>
      </c>
      <c r="EE225" s="99">
        <f>IF(Model!EE155="",0,IF(ABS(Model!EE155-Scratch!EE155)&lt;1,1,0))</f>
        <v>1</v>
      </c>
      <c r="EF225" s="99">
        <f>IF(Model!EF155="",0,IF(ABS(Model!EF155-Scratch!EF155)&lt;1,1,0))</f>
        <v>1</v>
      </c>
      <c r="EG225" s="99">
        <f>IF(Model!EG155="",0,IF(ABS(Model!EG155-Scratch!EG155)&lt;1,1,0))</f>
        <v>1</v>
      </c>
      <c r="EH225" s="99">
        <f>IF(Model!EH155="",0,IF(ABS(Model!EH155-Scratch!EH155)&lt;1,1,0))</f>
        <v>1</v>
      </c>
      <c r="EI225" s="129" t="s">
        <v>591</v>
      </c>
      <c r="EJ225" s="129" t="s">
        <v>591</v>
      </c>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row>
    <row r="226" spans="2:165">
      <c r="B226" s="99">
        <f>IF(Model!B156="",0,IF(ABS(Model!B156-Scratch!B156)&lt;1,1,0))</f>
        <v>1</v>
      </c>
      <c r="C226" s="99">
        <f ca="1">IF(Model!C156="",0,IF(ABS(Model!C156-Scratch!C156)&lt;1,1,0))</f>
        <v>1</v>
      </c>
      <c r="D226" s="129" t="s">
        <v>591</v>
      </c>
      <c r="E226" s="99">
        <f>IF(Model!E156="",0,IF(ABS(Model!E156-Scratch!E156)&lt;1,1,0))</f>
        <v>1</v>
      </c>
      <c r="F226" s="99">
        <f>IF(Model!F156="",0,IF(ABS(Model!F156-Scratch!F156)&lt;1,1,0))</f>
        <v>1</v>
      </c>
      <c r="G226" s="99">
        <f>IF(Model!G156="",0,IF(ABS(Model!G156-Scratch!G156)&lt;1,1,0))</f>
        <v>1</v>
      </c>
      <c r="H226" s="99">
        <f>IF(Model!H156="",0,IF(ABS(Model!H156-Scratch!H156)&lt;1,1,0))</f>
        <v>1</v>
      </c>
      <c r="I226" s="99">
        <f>IF(Model!I156=Scratch!I156,1,0)</f>
        <v>1</v>
      </c>
      <c r="J226" s="129" t="s">
        <v>591</v>
      </c>
      <c r="K226" s="99">
        <f>IF(Model!K156="",0,IF(ABS(Model!K156-Scratch!K156)&lt;1,1,0))</f>
        <v>1</v>
      </c>
      <c r="L226" s="99">
        <f>IF(Model!L156=Scratch!L156,1,0)</f>
        <v>1</v>
      </c>
      <c r="M226" s="99">
        <f>IFERROR(IF(Model!M156=Scratch!M156,1,0),0)</f>
        <v>1</v>
      </c>
      <c r="N226" s="99">
        <f>IFERROR(IF(Model!N156=Scratch!N156,1,0),0)</f>
        <v>1</v>
      </c>
      <c r="O226" s="99">
        <f>IFERROR(IF(Model!O156=Scratch!O156,1,0),0)</f>
        <v>1</v>
      </c>
      <c r="P226" s="99">
        <f>IFERROR(IF(Model!P156=Scratch!P156,1,0),0)</f>
        <v>1</v>
      </c>
      <c r="Q226" s="129" t="s">
        <v>591</v>
      </c>
      <c r="R226" s="99">
        <f>IF(Model!R156="",0,IF(ABS(Model!R156-Scratch!R156)&lt;1,1,0))</f>
        <v>1</v>
      </c>
      <c r="S226" s="99">
        <f>IF(Model!S156="",0,IF(ABS(Model!S156-Scratch!S156)&lt;1,1,0))</f>
        <v>1</v>
      </c>
      <c r="T226" s="99">
        <f>IF(Model!T156="",0,IF(ABS(Model!T156-Scratch!T156)&lt;1,1,0))</f>
        <v>1</v>
      </c>
      <c r="U226" s="99">
        <f>IF(Model!U156="",0,IF(ABS(Model!U156-Scratch!U156)&lt;1,1,0))</f>
        <v>1</v>
      </c>
      <c r="V226" s="99">
        <f>IF(Model!V156="",0,IF(ABS(Model!V156-Scratch!V156)&lt;1,1,0))</f>
        <v>1</v>
      </c>
      <c r="W226" s="129" t="s">
        <v>591</v>
      </c>
      <c r="X226" s="99">
        <f>IF(Model!X156="",0,IF(ABS(Model!X156-Scratch!X156)&lt;1,1,0))</f>
        <v>1</v>
      </c>
      <c r="Y226" s="99">
        <f>IF(Model!Y156="",0,IF(ABS(Model!Y156-Scratch!Y156)&lt;1,1,0))</f>
        <v>1</v>
      </c>
      <c r="Z226" s="99">
        <f>IF(Model!Z156="",0,IF(ABS(Model!Z156-Scratch!Z156)&lt;1,1,0))</f>
        <v>1</v>
      </c>
      <c r="AA226" s="99">
        <f>IF(Model!AA156="",0,IF(ABS(Model!AA156-Scratch!AA156)&lt;1,1,0))</f>
        <v>1</v>
      </c>
      <c r="AB226" s="99">
        <f>IF(Model!AB156="",0,IF(ABS(Model!AB156-Scratch!AB156)&lt;1,1,0))</f>
        <v>1</v>
      </c>
      <c r="AC226" s="129" t="s">
        <v>591</v>
      </c>
      <c r="AD226" s="129" t="s">
        <v>591</v>
      </c>
      <c r="AE226" s="99">
        <f>IF(Model!AE156="",0,IF(ABS(Model!AE156-Scratch!AE156)&lt;1,1,0))</f>
        <v>1</v>
      </c>
      <c r="AF226" s="99">
        <f>IF(Model!AF156="",0,IF(ABS(Model!AF156-Scratch!AF156)&lt;1,1,0))</f>
        <v>1</v>
      </c>
      <c r="AG226" s="99">
        <f>IF(Model!AG156="",0,IF(ABS(Model!AG156-Scratch!AG156)&lt;1,1,0))</f>
        <v>1</v>
      </c>
      <c r="AH226" s="99">
        <f>IF(Model!AH156="",0,IF(ABS(Model!AH156-Scratch!AH156)&lt;1,1,0))</f>
        <v>1</v>
      </c>
      <c r="AI226" s="99">
        <f>IF(Model!AI156="",0,IF(ABS(Model!AI156-Scratch!AI156)&lt;1,1,0))</f>
        <v>1</v>
      </c>
      <c r="AJ226" s="99">
        <f>IF(Model!AJ156="",0,IF(ABS(Model!AJ156-Scratch!AJ156)&lt;1,1,0))</f>
        <v>1</v>
      </c>
      <c r="AK226" s="99">
        <f>IF(Model!AK156="",0,IF(ABS(Model!AK156-Scratch!AK156)&lt;1,1,0))</f>
        <v>1</v>
      </c>
      <c r="AL226" s="99">
        <f>IF(Model!AL156="",0,IF(ABS(Model!AL156-Scratch!AL156)&lt;1,1,0))</f>
        <v>1</v>
      </c>
      <c r="AM226" s="99">
        <f>IF(Model!AM156="",0,IF(ABS(Model!AM156-Scratch!AM156)&lt;1,1,0))</f>
        <v>1</v>
      </c>
      <c r="AN226" s="99">
        <f>IF(Model!AN156="",0,IF(ABS(Model!AN156-Scratch!AN156)&lt;1,1,0))</f>
        <v>1</v>
      </c>
      <c r="AO226" s="99">
        <f>IF(Model!AO156="",0,IF(ABS(Model!AO156-Scratch!AO156)&lt;1,1,0))</f>
        <v>1</v>
      </c>
      <c r="AP226" s="99">
        <f>IF(Model!AP156="",0,IF(ABS(Model!AP156-Scratch!AP156)&lt;1,1,0))</f>
        <v>1</v>
      </c>
      <c r="AQ226" s="99">
        <f>IF(Model!AQ156="",0,IF(ABS(Model!AQ156-Scratch!AQ156)&lt;1,1,0))</f>
        <v>1</v>
      </c>
      <c r="AR226" s="99">
        <f>IF(Model!AR156="",0,IF(ABS(Model!AR156-Scratch!AR156)&lt;1,1,0))</f>
        <v>1</v>
      </c>
      <c r="AS226" s="99">
        <f>IF(Model!AS156="",0,IF(ABS(Model!AS156-Scratch!AS156)&lt;1,1,0))</f>
        <v>1</v>
      </c>
      <c r="AT226" s="99">
        <f>IF(Model!AT156="",0,IF(ABS(Model!AT156-Scratch!AT156)&lt;1,1,0))</f>
        <v>1</v>
      </c>
      <c r="AU226" s="99">
        <f>IF(Model!AU156="",0,IF(ABS(Model!AU156-Scratch!AU156)&lt;1,1,0))</f>
        <v>1</v>
      </c>
      <c r="AV226" s="99">
        <f>IF(Model!AV156="",0,IF(ABS(Model!AV156-Scratch!AV156)&lt;1,1,0))</f>
        <v>1</v>
      </c>
      <c r="AW226" s="99">
        <f>IF(Model!AW156="",0,IF(ABS(Model!AW156-Scratch!AW156)&lt;1,1,0))</f>
        <v>1</v>
      </c>
      <c r="AX226" s="99">
        <f>IF(Model!AX156="",0,IF(ABS(Model!AX156-Scratch!AX156)&lt;1,1,0))</f>
        <v>1</v>
      </c>
      <c r="AY226" s="99">
        <f>IF(Model!AY156="",0,IF(ABS(Model!AY156-Scratch!AY156)&lt;1,1,0))</f>
        <v>1</v>
      </c>
      <c r="AZ226" s="99">
        <f>IF(Model!AZ156="",0,IF(ABS(Model!AZ156-Scratch!AZ156)&lt;1,1,0))</f>
        <v>1</v>
      </c>
      <c r="BA226" s="99">
        <f>IF(Model!BA156="",0,IF(ABS(Model!BA156-Scratch!BA156)&lt;1,1,0))</f>
        <v>1</v>
      </c>
      <c r="BB226" s="99">
        <f>IF(Model!BB156="",0,IF(ABS(Model!BB156-Scratch!BB156)&lt;1,1,0))</f>
        <v>1</v>
      </c>
      <c r="BC226" s="99">
        <f>IF(Model!BC156="",0,IF(ABS(Model!BC156-Scratch!BC156)&lt;1,1,0))</f>
        <v>1</v>
      </c>
      <c r="BD226" s="99">
        <f>IF(Model!BD156="",0,IF(ABS(Model!BD156-Scratch!BD156)&lt;1,1,0))</f>
        <v>0</v>
      </c>
      <c r="BE226" s="99">
        <f>IF(Model!BE156="",0,IF(ABS(Model!BE156-Scratch!BE156)&lt;1,1,0))</f>
        <v>1</v>
      </c>
      <c r="BF226" s="129" t="s">
        <v>591</v>
      </c>
      <c r="BG226" s="129" t="s">
        <v>591</v>
      </c>
      <c r="BH226" s="99">
        <f>IF(Model!BH156="",0,IF(ABS(Model!BH156-Scratch!BH156)&lt;1,1,0))</f>
        <v>1</v>
      </c>
      <c r="BI226" s="99">
        <f>IF(Model!BI156="",0,IF(ABS(Model!BI156-Scratch!BI156)&lt;1,1,0))</f>
        <v>1</v>
      </c>
      <c r="BJ226" s="99">
        <f>IF(Model!BJ156="",0,IF(ABS(Model!BJ156-Scratch!BJ156)&lt;1,1,0))</f>
        <v>1</v>
      </c>
      <c r="BK226" s="99">
        <f>IF(Model!BK156="",0,IF(ABS(Model!BK156-Scratch!BK156)&lt;1,1,0))</f>
        <v>1</v>
      </c>
      <c r="BL226" s="99">
        <f>IF(Model!BL156="",0,IF(ABS(Model!BL156-Scratch!BL156)&lt;1,1,0))</f>
        <v>1</v>
      </c>
      <c r="BM226" s="99">
        <f>IF(Model!BM156="",0,IF(ABS(Model!BM156-Scratch!BM156)&lt;1,1,0))</f>
        <v>1</v>
      </c>
      <c r="BN226" s="99">
        <f>IF(Model!BN156="",0,IF(ABS(Model!BN156-Scratch!BN156)&lt;1,1,0))</f>
        <v>1</v>
      </c>
      <c r="BO226" s="99">
        <f>IF(Model!BO156="",0,IF(ABS(Model!BO156-Scratch!BO156)&lt;1,1,0))</f>
        <v>1</v>
      </c>
      <c r="BP226" s="99">
        <f>IF(Model!BP156="",0,IF(ABS(Model!BP156-Scratch!BP156)&lt;1,1,0))</f>
        <v>1</v>
      </c>
      <c r="BQ226" s="99">
        <f>IF(Model!BQ156="",0,IF(ABS(Model!BQ156-Scratch!BQ156)&lt;1,1,0))</f>
        <v>1</v>
      </c>
      <c r="BR226" s="99">
        <f>IF(Model!BR156="",0,IF(ABS(Model!BR156-Scratch!BR156)&lt;1,1,0))</f>
        <v>1</v>
      </c>
      <c r="BS226" s="99">
        <f>IF(Model!BS156="",0,IF(ABS(Model!BS156-Scratch!BS156)&lt;1,1,0))</f>
        <v>1</v>
      </c>
      <c r="BT226" s="99">
        <f>IF(Model!BT156="",0,IF(ABS(Model!BT156-Scratch!BT156)&lt;1,1,0))</f>
        <v>1</v>
      </c>
      <c r="BU226" s="99">
        <f>IF(Model!BU156="",0,IF(ABS(Model!BU156-Scratch!BU156)&lt;1,1,0))</f>
        <v>1</v>
      </c>
      <c r="BV226" s="99">
        <f>IF(Model!BV156="",0,IF(ABS(Model!BV156-Scratch!BV156)&lt;1,1,0))</f>
        <v>1</v>
      </c>
      <c r="BW226" s="99">
        <f>IF(Model!BW156="",0,IF(ABS(Model!BW156-Scratch!BW156)&lt;1,1,0))</f>
        <v>1</v>
      </c>
      <c r="BX226" s="99">
        <f>IF(Model!BX156="",0,IF(ABS(Model!BX156-Scratch!BX156)&lt;1,1,0))</f>
        <v>1</v>
      </c>
      <c r="BY226" s="99">
        <f>IF(Model!BY156="",0,IF(ABS(Model!BY156-Scratch!BY156)&lt;1,1,0))</f>
        <v>1</v>
      </c>
      <c r="BZ226" s="99">
        <f>IF(Model!BZ156="",0,IF(ABS(Model!BZ156-Scratch!BZ156)&lt;1,1,0))</f>
        <v>1</v>
      </c>
      <c r="CA226" s="99">
        <f>IF(Model!CA156="",0,IF(ABS(Model!CA156-Scratch!CA156)&lt;1,1,0))</f>
        <v>1</v>
      </c>
      <c r="CB226" s="99">
        <f>IF(Model!CB156="",0,IF(ABS(Model!CB156-Scratch!CB156)&lt;1,1,0))</f>
        <v>1</v>
      </c>
      <c r="CC226" s="99">
        <f>IF(Model!CC156="",0,IF(ABS(Model!CC156-Scratch!CC156)&lt;1,1,0))</f>
        <v>1</v>
      </c>
      <c r="CD226" s="99">
        <f>IF(Model!CD156="",0,IF(ABS(Model!CD156-Scratch!CD156)&lt;1,1,0))</f>
        <v>1</v>
      </c>
      <c r="CE226" s="99">
        <f>IF(Model!CE156="",0,IF(ABS(Model!CE156-Scratch!CE156)&lt;1,1,0))</f>
        <v>1</v>
      </c>
      <c r="CF226" s="99">
        <f>IF(Model!CF156="",0,IF(ABS(Model!CF156-Scratch!CF156)&lt;1,1,0))</f>
        <v>1</v>
      </c>
      <c r="CG226" s="129" t="s">
        <v>591</v>
      </c>
      <c r="CH226" s="129" t="s">
        <v>591</v>
      </c>
      <c r="CI226" s="99">
        <f>IF(Model!CI156="",0,IF(ABS(Model!CI156-Scratch!CI156)&lt;1,1,0))</f>
        <v>1</v>
      </c>
      <c r="CJ226" s="99">
        <f>IF(Model!CJ156="",0,IF(ABS(Model!CJ156-Scratch!CJ156)&lt;1,1,0))</f>
        <v>1</v>
      </c>
      <c r="CK226" s="99">
        <f>IF(Model!CK156="",0,IF(ABS(Model!CK156-Scratch!CK156)&lt;1,1,0))</f>
        <v>1</v>
      </c>
      <c r="CL226" s="99">
        <f>IF(Model!CL156="",0,IF(ABS(Model!CL156-Scratch!CL156)&lt;1,1,0))</f>
        <v>1</v>
      </c>
      <c r="CM226" s="99">
        <f>IF(Model!CM156="",0,IF(ABS(Model!CM156-Scratch!CM156)&lt;1,1,0))</f>
        <v>1</v>
      </c>
      <c r="CN226" s="99">
        <f>IF(Model!CN156="",0,IF(ABS(Model!CN156-Scratch!CN156)&lt;1,1,0))</f>
        <v>1</v>
      </c>
      <c r="CO226" s="99">
        <f>IF(Model!CO156="",0,IF(ABS(Model!CO156-Scratch!CO156)&lt;1,1,0))</f>
        <v>1</v>
      </c>
      <c r="CP226" s="99">
        <f>IF(Model!CP156="",0,IF(ABS(Model!CP156-Scratch!CP156)&lt;1,1,0))</f>
        <v>1</v>
      </c>
      <c r="CQ226" s="99">
        <f>IF(Model!CQ156="",0,IF(ABS(Model!CQ156-Scratch!CQ156)&lt;1,1,0))</f>
        <v>1</v>
      </c>
      <c r="CR226" s="99">
        <f>IF(Model!CR156="",0,IF(ABS(Model!CR156-Scratch!CR156)&lt;1,1,0))</f>
        <v>1</v>
      </c>
      <c r="CS226" s="99">
        <f>IF(Model!CS156="",0,IF(ABS(Model!CS156-Scratch!CS156)&lt;1,1,0))</f>
        <v>1</v>
      </c>
      <c r="CT226" s="99">
        <f>IF(Model!CT156="",0,IF(ABS(Model!CT156-Scratch!CT156)&lt;1,1,0))</f>
        <v>1</v>
      </c>
      <c r="CU226" s="99">
        <f>IF(Model!CU156="",0,IF(ABS(Model!CU156-Scratch!CU156)&lt;1,1,0))</f>
        <v>1</v>
      </c>
      <c r="CV226" s="99">
        <f>IF(Model!CV156="",0,IF(ABS(Model!CV156-Scratch!CV156)&lt;1,1,0))</f>
        <v>1</v>
      </c>
      <c r="CW226" s="99">
        <f>IF(Model!CW156="",0,IF(ABS(Model!CW156-Scratch!CW156)&lt;1,1,0))</f>
        <v>1</v>
      </c>
      <c r="CX226" s="99">
        <f>IF(Model!CX156="",0,IF(ABS(Model!CX156-Scratch!CX156)&lt;1,1,0))</f>
        <v>1</v>
      </c>
      <c r="CY226" s="99">
        <f>IF(Model!CY156="",0,IF(ABS(Model!CY156-Scratch!CY156)&lt;1,1,0))</f>
        <v>1</v>
      </c>
      <c r="CZ226" s="99">
        <f>IF(Model!CZ156="",0,IF(ABS(Model!CZ156-Scratch!CZ156)&lt;1,1,0))</f>
        <v>1</v>
      </c>
      <c r="DA226" s="99">
        <f>IF(Model!DA156="",0,IF(ABS(Model!DA156-Scratch!DA156)&lt;1,1,0))</f>
        <v>1</v>
      </c>
      <c r="DB226" s="99">
        <f>IF(Model!DB156="",0,IF(ABS(Model!DB156-Scratch!DB156)&lt;1,1,0))</f>
        <v>1</v>
      </c>
      <c r="DC226" s="99">
        <f>IF(Model!DC156="",0,IF(ABS(Model!DC156-Scratch!DC156)&lt;1,1,0))</f>
        <v>1</v>
      </c>
      <c r="DD226" s="99">
        <f>IF(Model!DD156="",0,IF(ABS(Model!DD156-Scratch!DD156)&lt;1,1,0))</f>
        <v>1</v>
      </c>
      <c r="DE226" s="99">
        <f>IF(Model!DE156="",0,IF(ABS(Model!DE156-Scratch!DE156)&lt;1,1,0))</f>
        <v>1</v>
      </c>
      <c r="DF226" s="99">
        <f>IF(Model!DF156="",0,IF(ABS(Model!DF156-Scratch!DF156)&lt;1,1,0))</f>
        <v>1</v>
      </c>
      <c r="DG226" s="99">
        <f>IF(Model!DG156="",0,IF(ABS(Model!DG156-Scratch!DG156)&lt;1,1,0))</f>
        <v>1</v>
      </c>
      <c r="DH226" s="129" t="s">
        <v>591</v>
      </c>
      <c r="DI226" s="129" t="s">
        <v>591</v>
      </c>
      <c r="DJ226" s="99">
        <f>IF(Model!DJ156="",0,IF(ABS(Model!DJ156-Scratch!DJ156)&lt;1,1,0))</f>
        <v>1</v>
      </c>
      <c r="DK226" s="99">
        <f>IF(Model!DK156="",0,IF(ABS(Model!DK156-Scratch!DK156)&lt;1,1,0))</f>
        <v>1</v>
      </c>
      <c r="DL226" s="99">
        <f>IF(Model!DL156="",0,IF(ABS(Model!DL156-Scratch!DL156)&lt;1,1,0))</f>
        <v>1</v>
      </c>
      <c r="DM226" s="99">
        <f>IF(Model!DM156="",0,IF(ABS(Model!DM156-Scratch!DM156)&lt;1,1,0))</f>
        <v>1</v>
      </c>
      <c r="DN226" s="99">
        <f>IF(Model!DN156="",0,IF(ABS(Model!DN156-Scratch!DN156)&lt;1,1,0))</f>
        <v>1</v>
      </c>
      <c r="DO226" s="99">
        <f>IF(Model!DO156="",0,IF(ABS(Model!DO156-Scratch!DO156)&lt;1,1,0))</f>
        <v>1</v>
      </c>
      <c r="DP226" s="99">
        <f>IF(Model!DP156="",0,IF(ABS(Model!DP156-Scratch!DP156)&lt;1,1,0))</f>
        <v>1</v>
      </c>
      <c r="DQ226" s="99">
        <f>IF(Model!DQ156="",0,IF(ABS(Model!DQ156-Scratch!DQ156)&lt;1,1,0))</f>
        <v>1</v>
      </c>
      <c r="DR226" s="99">
        <f>IF(Model!DR156="",0,IF(ABS(Model!DR156-Scratch!DR156)&lt;1,1,0))</f>
        <v>1</v>
      </c>
      <c r="DS226" s="99">
        <f>IF(Model!DS156="",0,IF(ABS(Model!DS156-Scratch!DS156)&lt;1,1,0))</f>
        <v>1</v>
      </c>
      <c r="DT226" s="99">
        <f>IF(Model!DT156="",0,IF(ABS(Model!DT156-Scratch!DT156)&lt;1,1,0))</f>
        <v>1</v>
      </c>
      <c r="DU226" s="99">
        <f>IF(Model!DU156="",0,IF(ABS(Model!DU156-Scratch!DU156)&lt;1,1,0))</f>
        <v>1</v>
      </c>
      <c r="DV226" s="99">
        <f>IF(Model!DV156="",0,IF(ABS(Model!DV156-Scratch!DV156)&lt;1,1,0))</f>
        <v>1</v>
      </c>
      <c r="DW226" s="99">
        <f>IF(Model!DW156="",0,IF(ABS(Model!DW156-Scratch!DW156)&lt;1,1,0))</f>
        <v>1</v>
      </c>
      <c r="DX226" s="99">
        <f>IF(Model!DX156="",0,IF(ABS(Model!DX156-Scratch!DX156)&lt;1,1,0))</f>
        <v>1</v>
      </c>
      <c r="DY226" s="99">
        <f>IF(Model!DY156="",0,IF(ABS(Model!DY156-Scratch!DY156)&lt;1,1,0))</f>
        <v>1</v>
      </c>
      <c r="DZ226" s="99">
        <f>IF(Model!DZ156="",0,IF(ABS(Model!DZ156-Scratch!DZ156)&lt;1,1,0))</f>
        <v>1</v>
      </c>
      <c r="EA226" s="99">
        <f>IF(Model!EA156="",0,IF(ABS(Model!EA156-Scratch!EA156)&lt;1,1,0))</f>
        <v>1</v>
      </c>
      <c r="EB226" s="99">
        <f>IF(Model!EB156="",0,IF(ABS(Model!EB156-Scratch!EB156)&lt;1,1,0))</f>
        <v>1</v>
      </c>
      <c r="EC226" s="99">
        <f>IF(Model!EC156="",0,IF(ABS(Model!EC156-Scratch!EC156)&lt;1,1,0))</f>
        <v>1</v>
      </c>
      <c r="ED226" s="99">
        <f>IF(Model!ED156="",0,IF(ABS(Model!ED156-Scratch!ED156)&lt;1,1,0))</f>
        <v>1</v>
      </c>
      <c r="EE226" s="99">
        <f>IF(Model!EE156="",0,IF(ABS(Model!EE156-Scratch!EE156)&lt;1,1,0))</f>
        <v>1</v>
      </c>
      <c r="EF226" s="99">
        <f>IF(Model!EF156="",0,IF(ABS(Model!EF156-Scratch!EF156)&lt;1,1,0))</f>
        <v>1</v>
      </c>
      <c r="EG226" s="99">
        <f>IF(Model!EG156="",0,IF(ABS(Model!EG156-Scratch!EG156)&lt;1,1,0))</f>
        <v>1</v>
      </c>
      <c r="EH226" s="99">
        <f>IF(Model!EH156="",0,IF(ABS(Model!EH156-Scratch!EH156)&lt;1,1,0))</f>
        <v>1</v>
      </c>
      <c r="EI226" s="129" t="s">
        <v>591</v>
      </c>
      <c r="EJ226" s="129" t="s">
        <v>591</v>
      </c>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row>
    <row r="227" spans="2:165">
      <c r="B227" s="99">
        <f>IF(Model!B157="",0,IF(ABS(Model!B157-Scratch!B157)&lt;1,1,0))</f>
        <v>1</v>
      </c>
      <c r="C227" s="99">
        <f ca="1">IF(Model!C157="",0,IF(ABS(Model!C157-Scratch!C157)&lt;1,1,0))</f>
        <v>1</v>
      </c>
      <c r="D227" s="129" t="s">
        <v>591</v>
      </c>
      <c r="E227" s="99">
        <f>IF(Model!E157="",0,IF(ABS(Model!E157-Scratch!E157)&lt;1,1,0))</f>
        <v>1</v>
      </c>
      <c r="F227" s="99">
        <f>IF(Model!F157="",0,IF(ABS(Model!F157-Scratch!F157)&lt;1,1,0))</f>
        <v>1</v>
      </c>
      <c r="G227" s="99">
        <f>IF(Model!G157="",0,IF(ABS(Model!G157-Scratch!G157)&lt;1,1,0))</f>
        <v>1</v>
      </c>
      <c r="H227" s="99">
        <f>IF(Model!H157="",0,IF(ABS(Model!H157-Scratch!H157)&lt;1,1,0))</f>
        <v>1</v>
      </c>
      <c r="I227" s="99">
        <f>IF(Model!I157=Scratch!I157,1,0)</f>
        <v>1</v>
      </c>
      <c r="J227" s="129" t="s">
        <v>591</v>
      </c>
      <c r="K227" s="99">
        <f>IF(Model!K157="",0,IF(ABS(Model!K157-Scratch!K157)&lt;1,1,0))</f>
        <v>1</v>
      </c>
      <c r="L227" s="99">
        <f>IF(Model!L157=Scratch!L157,1,0)</f>
        <v>1</v>
      </c>
      <c r="M227" s="99">
        <f>IFERROR(IF(Model!M157=Scratch!M157,1,0),0)</f>
        <v>1</v>
      </c>
      <c r="N227" s="99">
        <f>IFERROR(IF(Model!N157=Scratch!N157,1,0),0)</f>
        <v>1</v>
      </c>
      <c r="O227" s="99">
        <f>IFERROR(IF(Model!O157=Scratch!O157,1,0),0)</f>
        <v>1</v>
      </c>
      <c r="P227" s="99">
        <f>IFERROR(IF(Model!P157=Scratch!P157,1,0),0)</f>
        <v>1</v>
      </c>
      <c r="Q227" s="129" t="s">
        <v>591</v>
      </c>
      <c r="R227" s="99">
        <f>IF(Model!R157="",0,IF(ABS(Model!R157-Scratch!R157)&lt;1,1,0))</f>
        <v>1</v>
      </c>
      <c r="S227" s="99">
        <f>IF(Model!S157="",0,IF(ABS(Model!S157-Scratch!S157)&lt;1,1,0))</f>
        <v>1</v>
      </c>
      <c r="T227" s="99">
        <f>IF(Model!T157="",0,IF(ABS(Model!T157-Scratch!T157)&lt;1,1,0))</f>
        <v>1</v>
      </c>
      <c r="U227" s="99">
        <f>IF(Model!U157="",0,IF(ABS(Model!U157-Scratch!U157)&lt;1,1,0))</f>
        <v>1</v>
      </c>
      <c r="V227" s="99">
        <f>IF(Model!V157="",0,IF(ABS(Model!V157-Scratch!V157)&lt;1,1,0))</f>
        <v>1</v>
      </c>
      <c r="W227" s="129" t="s">
        <v>591</v>
      </c>
      <c r="X227" s="99">
        <f>IF(Model!X157="",0,IF(ABS(Model!X157-Scratch!X157)&lt;1,1,0))</f>
        <v>1</v>
      </c>
      <c r="Y227" s="99">
        <f>IF(Model!Y157="",0,IF(ABS(Model!Y157-Scratch!Y157)&lt;1,1,0))</f>
        <v>1</v>
      </c>
      <c r="Z227" s="99">
        <f>IF(Model!Z157="",0,IF(ABS(Model!Z157-Scratch!Z157)&lt;1,1,0))</f>
        <v>1</v>
      </c>
      <c r="AA227" s="99">
        <f>IF(Model!AA157="",0,IF(ABS(Model!AA157-Scratch!AA157)&lt;1,1,0))</f>
        <v>1</v>
      </c>
      <c r="AB227" s="99">
        <f>IF(Model!AB157="",0,IF(ABS(Model!AB157-Scratch!AB157)&lt;1,1,0))</f>
        <v>1</v>
      </c>
      <c r="AC227" s="129" t="s">
        <v>591</v>
      </c>
      <c r="AD227" s="129" t="s">
        <v>591</v>
      </c>
      <c r="AE227" s="99">
        <f>IF(Model!AE157="",0,IF(ABS(Model!AE157-Scratch!AE157)&lt;1,1,0))</f>
        <v>1</v>
      </c>
      <c r="AF227" s="99">
        <f>IF(Model!AF157="",0,IF(ABS(Model!AF157-Scratch!AF157)&lt;1,1,0))</f>
        <v>1</v>
      </c>
      <c r="AG227" s="99">
        <f>IF(Model!AG157="",0,IF(ABS(Model!AG157-Scratch!AG157)&lt;1,1,0))</f>
        <v>1</v>
      </c>
      <c r="AH227" s="99">
        <f>IF(Model!AH157="",0,IF(ABS(Model!AH157-Scratch!AH157)&lt;1,1,0))</f>
        <v>1</v>
      </c>
      <c r="AI227" s="99">
        <f>IF(Model!AI157="",0,IF(ABS(Model!AI157-Scratch!AI157)&lt;1,1,0))</f>
        <v>1</v>
      </c>
      <c r="AJ227" s="99">
        <f>IF(Model!AJ157="",0,IF(ABS(Model!AJ157-Scratch!AJ157)&lt;1,1,0))</f>
        <v>1</v>
      </c>
      <c r="AK227" s="99">
        <f>IF(Model!AK157="",0,IF(ABS(Model!AK157-Scratch!AK157)&lt;1,1,0))</f>
        <v>1</v>
      </c>
      <c r="AL227" s="99">
        <f>IF(Model!AL157="",0,IF(ABS(Model!AL157-Scratch!AL157)&lt;1,1,0))</f>
        <v>1</v>
      </c>
      <c r="AM227" s="99">
        <f>IF(Model!AM157="",0,IF(ABS(Model!AM157-Scratch!AM157)&lt;1,1,0))</f>
        <v>1</v>
      </c>
      <c r="AN227" s="99">
        <f>IF(Model!AN157="",0,IF(ABS(Model!AN157-Scratch!AN157)&lt;1,1,0))</f>
        <v>1</v>
      </c>
      <c r="AO227" s="99">
        <f>IF(Model!AO157="",0,IF(ABS(Model!AO157-Scratch!AO157)&lt;1,1,0))</f>
        <v>1</v>
      </c>
      <c r="AP227" s="99">
        <f>IF(Model!AP157="",0,IF(ABS(Model!AP157-Scratch!AP157)&lt;1,1,0))</f>
        <v>1</v>
      </c>
      <c r="AQ227" s="99">
        <f>IF(Model!AQ157="",0,IF(ABS(Model!AQ157-Scratch!AQ157)&lt;1,1,0))</f>
        <v>1</v>
      </c>
      <c r="AR227" s="99">
        <f>IF(Model!AR157="",0,IF(ABS(Model!AR157-Scratch!AR157)&lt;1,1,0))</f>
        <v>1</v>
      </c>
      <c r="AS227" s="99">
        <f>IF(Model!AS157="",0,IF(ABS(Model!AS157-Scratch!AS157)&lt;1,1,0))</f>
        <v>1</v>
      </c>
      <c r="AT227" s="99">
        <f>IF(Model!AT157="",0,IF(ABS(Model!AT157-Scratch!AT157)&lt;1,1,0))</f>
        <v>1</v>
      </c>
      <c r="AU227" s="99">
        <f>IF(Model!AU157="",0,IF(ABS(Model!AU157-Scratch!AU157)&lt;1,1,0))</f>
        <v>1</v>
      </c>
      <c r="AV227" s="99">
        <f>IF(Model!AV157="",0,IF(ABS(Model!AV157-Scratch!AV157)&lt;1,1,0))</f>
        <v>1</v>
      </c>
      <c r="AW227" s="99">
        <f>IF(Model!AW157="",0,IF(ABS(Model!AW157-Scratch!AW157)&lt;1,1,0))</f>
        <v>1</v>
      </c>
      <c r="AX227" s="99">
        <f>IF(Model!AX157="",0,IF(ABS(Model!AX157-Scratch!AX157)&lt;1,1,0))</f>
        <v>1</v>
      </c>
      <c r="AY227" s="99">
        <f>IF(Model!AY157="",0,IF(ABS(Model!AY157-Scratch!AY157)&lt;1,1,0))</f>
        <v>1</v>
      </c>
      <c r="AZ227" s="99">
        <f>IF(Model!AZ157="",0,IF(ABS(Model!AZ157-Scratch!AZ157)&lt;1,1,0))</f>
        <v>1</v>
      </c>
      <c r="BA227" s="99">
        <f>IF(Model!BA157="",0,IF(ABS(Model!BA157-Scratch!BA157)&lt;1,1,0))</f>
        <v>1</v>
      </c>
      <c r="BB227" s="99">
        <f>IF(Model!BB157="",0,IF(ABS(Model!BB157-Scratch!BB157)&lt;1,1,0))</f>
        <v>1</v>
      </c>
      <c r="BC227" s="99">
        <f>IF(Model!BC157="",0,IF(ABS(Model!BC157-Scratch!BC157)&lt;1,1,0))</f>
        <v>1</v>
      </c>
      <c r="BD227" s="99">
        <f>IF(Model!BD157="",0,IF(ABS(Model!BD157-Scratch!BD157)&lt;1,1,0))</f>
        <v>0</v>
      </c>
      <c r="BE227" s="99">
        <f>IF(Model!BE157="",0,IF(ABS(Model!BE157-Scratch!BE157)&lt;1,1,0))</f>
        <v>1</v>
      </c>
      <c r="BF227" s="129" t="s">
        <v>591</v>
      </c>
      <c r="BG227" s="129" t="s">
        <v>591</v>
      </c>
      <c r="BH227" s="99">
        <f>IF(Model!BH157="",0,IF(ABS(Model!BH157-Scratch!BH157)&lt;1,1,0))</f>
        <v>1</v>
      </c>
      <c r="BI227" s="99">
        <f>IF(Model!BI157="",0,IF(ABS(Model!BI157-Scratch!BI157)&lt;1,1,0))</f>
        <v>1</v>
      </c>
      <c r="BJ227" s="99">
        <f>IF(Model!BJ157="",0,IF(ABS(Model!BJ157-Scratch!BJ157)&lt;1,1,0))</f>
        <v>1</v>
      </c>
      <c r="BK227" s="99">
        <f>IF(Model!BK157="",0,IF(ABS(Model!BK157-Scratch!BK157)&lt;1,1,0))</f>
        <v>1</v>
      </c>
      <c r="BL227" s="99">
        <f>IF(Model!BL157="",0,IF(ABS(Model!BL157-Scratch!BL157)&lt;1,1,0))</f>
        <v>1</v>
      </c>
      <c r="BM227" s="99">
        <f>IF(Model!BM157="",0,IF(ABS(Model!BM157-Scratch!BM157)&lt;1,1,0))</f>
        <v>1</v>
      </c>
      <c r="BN227" s="99">
        <f>IF(Model!BN157="",0,IF(ABS(Model!BN157-Scratch!BN157)&lt;1,1,0))</f>
        <v>1</v>
      </c>
      <c r="BO227" s="99">
        <f>IF(Model!BO157="",0,IF(ABS(Model!BO157-Scratch!BO157)&lt;1,1,0))</f>
        <v>1</v>
      </c>
      <c r="BP227" s="99">
        <f>IF(Model!BP157="",0,IF(ABS(Model!BP157-Scratch!BP157)&lt;1,1,0))</f>
        <v>1</v>
      </c>
      <c r="BQ227" s="99">
        <f>IF(Model!BQ157="",0,IF(ABS(Model!BQ157-Scratch!BQ157)&lt;1,1,0))</f>
        <v>1</v>
      </c>
      <c r="BR227" s="99">
        <f>IF(Model!BR157="",0,IF(ABS(Model!BR157-Scratch!BR157)&lt;1,1,0))</f>
        <v>1</v>
      </c>
      <c r="BS227" s="99">
        <f>IF(Model!BS157="",0,IF(ABS(Model!BS157-Scratch!BS157)&lt;1,1,0))</f>
        <v>1</v>
      </c>
      <c r="BT227" s="99">
        <f>IF(Model!BT157="",0,IF(ABS(Model!BT157-Scratch!BT157)&lt;1,1,0))</f>
        <v>1</v>
      </c>
      <c r="BU227" s="99">
        <f>IF(Model!BU157="",0,IF(ABS(Model!BU157-Scratch!BU157)&lt;1,1,0))</f>
        <v>1</v>
      </c>
      <c r="BV227" s="99">
        <f>IF(Model!BV157="",0,IF(ABS(Model!BV157-Scratch!BV157)&lt;1,1,0))</f>
        <v>1</v>
      </c>
      <c r="BW227" s="99">
        <f>IF(Model!BW157="",0,IF(ABS(Model!BW157-Scratch!BW157)&lt;1,1,0))</f>
        <v>1</v>
      </c>
      <c r="BX227" s="99">
        <f>IF(Model!BX157="",0,IF(ABS(Model!BX157-Scratch!BX157)&lt;1,1,0))</f>
        <v>1</v>
      </c>
      <c r="BY227" s="99">
        <f>IF(Model!BY157="",0,IF(ABS(Model!BY157-Scratch!BY157)&lt;1,1,0))</f>
        <v>1</v>
      </c>
      <c r="BZ227" s="99">
        <f>IF(Model!BZ157="",0,IF(ABS(Model!BZ157-Scratch!BZ157)&lt;1,1,0))</f>
        <v>1</v>
      </c>
      <c r="CA227" s="99">
        <f>IF(Model!CA157="",0,IF(ABS(Model!CA157-Scratch!CA157)&lt;1,1,0))</f>
        <v>1</v>
      </c>
      <c r="CB227" s="99">
        <f>IF(Model!CB157="",0,IF(ABS(Model!CB157-Scratch!CB157)&lt;1,1,0))</f>
        <v>1</v>
      </c>
      <c r="CC227" s="99">
        <f>IF(Model!CC157="",0,IF(ABS(Model!CC157-Scratch!CC157)&lt;1,1,0))</f>
        <v>1</v>
      </c>
      <c r="CD227" s="99">
        <f>IF(Model!CD157="",0,IF(ABS(Model!CD157-Scratch!CD157)&lt;1,1,0))</f>
        <v>1</v>
      </c>
      <c r="CE227" s="99">
        <f>IF(Model!CE157="",0,IF(ABS(Model!CE157-Scratch!CE157)&lt;1,1,0))</f>
        <v>1</v>
      </c>
      <c r="CF227" s="99">
        <f>IF(Model!CF157="",0,IF(ABS(Model!CF157-Scratch!CF157)&lt;1,1,0))</f>
        <v>1</v>
      </c>
      <c r="CG227" s="129" t="s">
        <v>591</v>
      </c>
      <c r="CH227" s="129" t="s">
        <v>591</v>
      </c>
      <c r="CI227" s="99">
        <f>IF(Model!CI157="",0,IF(ABS(Model!CI157-Scratch!CI157)&lt;1,1,0))</f>
        <v>1</v>
      </c>
      <c r="CJ227" s="99">
        <f>IF(Model!CJ157="",0,IF(ABS(Model!CJ157-Scratch!CJ157)&lt;1,1,0))</f>
        <v>1</v>
      </c>
      <c r="CK227" s="99">
        <f>IF(Model!CK157="",0,IF(ABS(Model!CK157-Scratch!CK157)&lt;1,1,0))</f>
        <v>1</v>
      </c>
      <c r="CL227" s="99">
        <f>IF(Model!CL157="",0,IF(ABS(Model!CL157-Scratch!CL157)&lt;1,1,0))</f>
        <v>1</v>
      </c>
      <c r="CM227" s="99">
        <f>IF(Model!CM157="",0,IF(ABS(Model!CM157-Scratch!CM157)&lt;1,1,0))</f>
        <v>1</v>
      </c>
      <c r="CN227" s="99">
        <f>IF(Model!CN157="",0,IF(ABS(Model!CN157-Scratch!CN157)&lt;1,1,0))</f>
        <v>1</v>
      </c>
      <c r="CO227" s="99">
        <f>IF(Model!CO157="",0,IF(ABS(Model!CO157-Scratch!CO157)&lt;1,1,0))</f>
        <v>1</v>
      </c>
      <c r="CP227" s="99">
        <f>IF(Model!CP157="",0,IF(ABS(Model!CP157-Scratch!CP157)&lt;1,1,0))</f>
        <v>1</v>
      </c>
      <c r="CQ227" s="99">
        <f>IF(Model!CQ157="",0,IF(ABS(Model!CQ157-Scratch!CQ157)&lt;1,1,0))</f>
        <v>1</v>
      </c>
      <c r="CR227" s="99">
        <f>IF(Model!CR157="",0,IF(ABS(Model!CR157-Scratch!CR157)&lt;1,1,0))</f>
        <v>1</v>
      </c>
      <c r="CS227" s="99">
        <f>IF(Model!CS157="",0,IF(ABS(Model!CS157-Scratch!CS157)&lt;1,1,0))</f>
        <v>1</v>
      </c>
      <c r="CT227" s="99">
        <f>IF(Model!CT157="",0,IF(ABS(Model!CT157-Scratch!CT157)&lt;1,1,0))</f>
        <v>1</v>
      </c>
      <c r="CU227" s="99">
        <f>IF(Model!CU157="",0,IF(ABS(Model!CU157-Scratch!CU157)&lt;1,1,0))</f>
        <v>1</v>
      </c>
      <c r="CV227" s="99">
        <f>IF(Model!CV157="",0,IF(ABS(Model!CV157-Scratch!CV157)&lt;1,1,0))</f>
        <v>1</v>
      </c>
      <c r="CW227" s="99">
        <f>IF(Model!CW157="",0,IF(ABS(Model!CW157-Scratch!CW157)&lt;1,1,0))</f>
        <v>1</v>
      </c>
      <c r="CX227" s="99">
        <f>IF(Model!CX157="",0,IF(ABS(Model!CX157-Scratch!CX157)&lt;1,1,0))</f>
        <v>1</v>
      </c>
      <c r="CY227" s="99">
        <f>IF(Model!CY157="",0,IF(ABS(Model!CY157-Scratch!CY157)&lt;1,1,0))</f>
        <v>1</v>
      </c>
      <c r="CZ227" s="99">
        <f>IF(Model!CZ157="",0,IF(ABS(Model!CZ157-Scratch!CZ157)&lt;1,1,0))</f>
        <v>1</v>
      </c>
      <c r="DA227" s="99">
        <f>IF(Model!DA157="",0,IF(ABS(Model!DA157-Scratch!DA157)&lt;1,1,0))</f>
        <v>1</v>
      </c>
      <c r="DB227" s="99">
        <f>IF(Model!DB157="",0,IF(ABS(Model!DB157-Scratch!DB157)&lt;1,1,0))</f>
        <v>1</v>
      </c>
      <c r="DC227" s="99">
        <f>IF(Model!DC157="",0,IF(ABS(Model!DC157-Scratch!DC157)&lt;1,1,0))</f>
        <v>1</v>
      </c>
      <c r="DD227" s="99">
        <f>IF(Model!DD157="",0,IF(ABS(Model!DD157-Scratch!DD157)&lt;1,1,0))</f>
        <v>1</v>
      </c>
      <c r="DE227" s="99">
        <f>IF(Model!DE157="",0,IF(ABS(Model!DE157-Scratch!DE157)&lt;1,1,0))</f>
        <v>1</v>
      </c>
      <c r="DF227" s="99">
        <f>IF(Model!DF157="",0,IF(ABS(Model!DF157-Scratch!DF157)&lt;1,1,0))</f>
        <v>1</v>
      </c>
      <c r="DG227" s="99">
        <f>IF(Model!DG157="",0,IF(ABS(Model!DG157-Scratch!DG157)&lt;1,1,0))</f>
        <v>1</v>
      </c>
      <c r="DH227" s="129" t="s">
        <v>591</v>
      </c>
      <c r="DI227" s="129" t="s">
        <v>591</v>
      </c>
      <c r="DJ227" s="99">
        <f>IF(Model!DJ157="",0,IF(ABS(Model!DJ157-Scratch!DJ157)&lt;1,1,0))</f>
        <v>1</v>
      </c>
      <c r="DK227" s="99">
        <f>IF(Model!DK157="",0,IF(ABS(Model!DK157-Scratch!DK157)&lt;1,1,0))</f>
        <v>1</v>
      </c>
      <c r="DL227" s="99">
        <f>IF(Model!DL157="",0,IF(ABS(Model!DL157-Scratch!DL157)&lt;1,1,0))</f>
        <v>1</v>
      </c>
      <c r="DM227" s="99">
        <f>IF(Model!DM157="",0,IF(ABS(Model!DM157-Scratch!DM157)&lt;1,1,0))</f>
        <v>1</v>
      </c>
      <c r="DN227" s="99">
        <f>IF(Model!DN157="",0,IF(ABS(Model!DN157-Scratch!DN157)&lt;1,1,0))</f>
        <v>1</v>
      </c>
      <c r="DO227" s="99">
        <f>IF(Model!DO157="",0,IF(ABS(Model!DO157-Scratch!DO157)&lt;1,1,0))</f>
        <v>1</v>
      </c>
      <c r="DP227" s="99">
        <f>IF(Model!DP157="",0,IF(ABS(Model!DP157-Scratch!DP157)&lt;1,1,0))</f>
        <v>1</v>
      </c>
      <c r="DQ227" s="99">
        <f>IF(Model!DQ157="",0,IF(ABS(Model!DQ157-Scratch!DQ157)&lt;1,1,0))</f>
        <v>1</v>
      </c>
      <c r="DR227" s="99">
        <f>IF(Model!DR157="",0,IF(ABS(Model!DR157-Scratch!DR157)&lt;1,1,0))</f>
        <v>1</v>
      </c>
      <c r="DS227" s="99">
        <f>IF(Model!DS157="",0,IF(ABS(Model!DS157-Scratch!DS157)&lt;1,1,0))</f>
        <v>1</v>
      </c>
      <c r="DT227" s="99">
        <f>IF(Model!DT157="",0,IF(ABS(Model!DT157-Scratch!DT157)&lt;1,1,0))</f>
        <v>1</v>
      </c>
      <c r="DU227" s="99">
        <f>IF(Model!DU157="",0,IF(ABS(Model!DU157-Scratch!DU157)&lt;1,1,0))</f>
        <v>1</v>
      </c>
      <c r="DV227" s="99">
        <f>IF(Model!DV157="",0,IF(ABS(Model!DV157-Scratch!DV157)&lt;1,1,0))</f>
        <v>1</v>
      </c>
      <c r="DW227" s="99">
        <f>IF(Model!DW157="",0,IF(ABS(Model!DW157-Scratch!DW157)&lt;1,1,0))</f>
        <v>1</v>
      </c>
      <c r="DX227" s="99">
        <f>IF(Model!DX157="",0,IF(ABS(Model!DX157-Scratch!DX157)&lt;1,1,0))</f>
        <v>1</v>
      </c>
      <c r="DY227" s="99">
        <f>IF(Model!DY157="",0,IF(ABS(Model!DY157-Scratch!DY157)&lt;1,1,0))</f>
        <v>1</v>
      </c>
      <c r="DZ227" s="99">
        <f>IF(Model!DZ157="",0,IF(ABS(Model!DZ157-Scratch!DZ157)&lt;1,1,0))</f>
        <v>1</v>
      </c>
      <c r="EA227" s="99">
        <f>IF(Model!EA157="",0,IF(ABS(Model!EA157-Scratch!EA157)&lt;1,1,0))</f>
        <v>1</v>
      </c>
      <c r="EB227" s="99">
        <f>IF(Model!EB157="",0,IF(ABS(Model!EB157-Scratch!EB157)&lt;1,1,0))</f>
        <v>1</v>
      </c>
      <c r="EC227" s="99">
        <f>IF(Model!EC157="",0,IF(ABS(Model!EC157-Scratch!EC157)&lt;1,1,0))</f>
        <v>1</v>
      </c>
      <c r="ED227" s="99">
        <f>IF(Model!ED157="",0,IF(ABS(Model!ED157-Scratch!ED157)&lt;1,1,0))</f>
        <v>1</v>
      </c>
      <c r="EE227" s="99">
        <f>IF(Model!EE157="",0,IF(ABS(Model!EE157-Scratch!EE157)&lt;1,1,0))</f>
        <v>1</v>
      </c>
      <c r="EF227" s="99">
        <f>IF(Model!EF157="",0,IF(ABS(Model!EF157-Scratch!EF157)&lt;1,1,0))</f>
        <v>1</v>
      </c>
      <c r="EG227" s="99">
        <f>IF(Model!EG157="",0,IF(ABS(Model!EG157-Scratch!EG157)&lt;1,1,0))</f>
        <v>1</v>
      </c>
      <c r="EH227" s="99">
        <f>IF(Model!EH157="",0,IF(ABS(Model!EH157-Scratch!EH157)&lt;1,1,0))</f>
        <v>1</v>
      </c>
      <c r="EI227" s="129" t="s">
        <v>591</v>
      </c>
      <c r="EJ227" s="129" t="s">
        <v>591</v>
      </c>
      <c r="EK227" s="99"/>
      <c r="EL227" s="99"/>
      <c r="EM227" s="99"/>
      <c r="EN227" s="99"/>
      <c r="EO227" s="99"/>
      <c r="EP227" s="99"/>
      <c r="EQ227" s="99"/>
      <c r="ER227" s="99"/>
      <c r="ES227" s="99"/>
      <c r="ET227" s="99"/>
      <c r="EU227" s="99"/>
      <c r="EV227" s="99"/>
      <c r="EW227" s="99"/>
      <c r="EX227" s="99"/>
      <c r="EY227" s="99"/>
      <c r="EZ227" s="99"/>
      <c r="FA227" s="99"/>
      <c r="FB227" s="99"/>
      <c r="FC227" s="99"/>
      <c r="FD227" s="99"/>
      <c r="FE227" s="99"/>
      <c r="FF227" s="99"/>
      <c r="FG227" s="99"/>
      <c r="FH227" s="99"/>
      <c r="FI227" s="99"/>
    </row>
    <row r="228" spans="2:165">
      <c r="B228" s="99">
        <f>IF(Model!B158="",0,IF(ABS(Model!B158-Scratch!B158)&lt;1,1,0))</f>
        <v>1</v>
      </c>
      <c r="C228" s="99">
        <f ca="1">IF(Model!C158="",0,IF(ABS(Model!C158-Scratch!C158)&lt;1,1,0))</f>
        <v>1</v>
      </c>
      <c r="D228" s="129" t="s">
        <v>591</v>
      </c>
      <c r="E228" s="99">
        <f>IF(Model!E158="",0,IF(ABS(Model!E158-Scratch!E158)&lt;1,1,0))</f>
        <v>1</v>
      </c>
      <c r="F228" s="99">
        <f>IF(Model!F158="",0,IF(ABS(Model!F158-Scratch!F158)&lt;1,1,0))</f>
        <v>1</v>
      </c>
      <c r="G228" s="99">
        <f>IF(Model!G158="",0,IF(ABS(Model!G158-Scratch!G158)&lt;1,1,0))</f>
        <v>1</v>
      </c>
      <c r="H228" s="99">
        <f>IF(Model!H158="",0,IF(ABS(Model!H158-Scratch!H158)&lt;1,1,0))</f>
        <v>1</v>
      </c>
      <c r="I228" s="99">
        <f>IF(Model!I158=Scratch!I158,1,0)</f>
        <v>1</v>
      </c>
      <c r="J228" s="129" t="s">
        <v>591</v>
      </c>
      <c r="K228" s="99">
        <f>IF(Model!K158="",0,IF(ABS(Model!K158-Scratch!K158)&lt;1,1,0))</f>
        <v>1</v>
      </c>
      <c r="L228" s="99">
        <f>IF(Model!L158=Scratch!L158,1,0)</f>
        <v>1</v>
      </c>
      <c r="M228" s="99">
        <f>IFERROR(IF(Model!M158=Scratch!M158,1,0),0)</f>
        <v>1</v>
      </c>
      <c r="N228" s="99">
        <f>IFERROR(IF(Model!N158=Scratch!N158,1,0),0)</f>
        <v>1</v>
      </c>
      <c r="O228" s="99">
        <f>IFERROR(IF(Model!O158=Scratch!O158,1,0),0)</f>
        <v>1</v>
      </c>
      <c r="P228" s="99">
        <f>IFERROR(IF(Model!P158=Scratch!P158,1,0),0)</f>
        <v>1</v>
      </c>
      <c r="Q228" s="129" t="s">
        <v>591</v>
      </c>
      <c r="R228" s="99">
        <f>IF(Model!R158="",0,IF(ABS(Model!R158-Scratch!R158)&lt;1,1,0))</f>
        <v>1</v>
      </c>
      <c r="S228" s="99">
        <f>IF(Model!S158="",0,IF(ABS(Model!S158-Scratch!S158)&lt;1,1,0))</f>
        <v>1</v>
      </c>
      <c r="T228" s="99">
        <f>IF(Model!T158="",0,IF(ABS(Model!T158-Scratch!T158)&lt;1,1,0))</f>
        <v>1</v>
      </c>
      <c r="U228" s="99">
        <f>IF(Model!U158="",0,IF(ABS(Model!U158-Scratch!U158)&lt;1,1,0))</f>
        <v>1</v>
      </c>
      <c r="V228" s="99">
        <f>IF(Model!V158="",0,IF(ABS(Model!V158-Scratch!V158)&lt;1,1,0))</f>
        <v>1</v>
      </c>
      <c r="W228" s="129" t="s">
        <v>591</v>
      </c>
      <c r="X228" s="99">
        <f>IF(Model!X158="",0,IF(ABS(Model!X158-Scratch!X158)&lt;1,1,0))</f>
        <v>1</v>
      </c>
      <c r="Y228" s="99">
        <f>IF(Model!Y158="",0,IF(ABS(Model!Y158-Scratch!Y158)&lt;1,1,0))</f>
        <v>1</v>
      </c>
      <c r="Z228" s="99">
        <f>IF(Model!Z158="",0,IF(ABS(Model!Z158-Scratch!Z158)&lt;1,1,0))</f>
        <v>1</v>
      </c>
      <c r="AA228" s="99">
        <f>IF(Model!AA158="",0,IF(ABS(Model!AA158-Scratch!AA158)&lt;1,1,0))</f>
        <v>1</v>
      </c>
      <c r="AB228" s="99">
        <f>IF(Model!AB158="",0,IF(ABS(Model!AB158-Scratch!AB158)&lt;1,1,0))</f>
        <v>1</v>
      </c>
      <c r="AC228" s="129" t="s">
        <v>591</v>
      </c>
      <c r="AD228" s="129" t="s">
        <v>591</v>
      </c>
      <c r="AE228" s="99">
        <f>IF(Model!AE158="",0,IF(ABS(Model!AE158-Scratch!AE158)&lt;1,1,0))</f>
        <v>1</v>
      </c>
      <c r="AF228" s="99">
        <f>IF(Model!AF158="",0,IF(ABS(Model!AF158-Scratch!AF158)&lt;1,1,0))</f>
        <v>1</v>
      </c>
      <c r="AG228" s="99">
        <f>IF(Model!AG158="",0,IF(ABS(Model!AG158-Scratch!AG158)&lt;1,1,0))</f>
        <v>1</v>
      </c>
      <c r="AH228" s="99">
        <f>IF(Model!AH158="",0,IF(ABS(Model!AH158-Scratch!AH158)&lt;1,1,0))</f>
        <v>1</v>
      </c>
      <c r="AI228" s="99">
        <f>IF(Model!AI158="",0,IF(ABS(Model!AI158-Scratch!AI158)&lt;1,1,0))</f>
        <v>1</v>
      </c>
      <c r="AJ228" s="99">
        <f>IF(Model!AJ158="",0,IF(ABS(Model!AJ158-Scratch!AJ158)&lt;1,1,0))</f>
        <v>1</v>
      </c>
      <c r="AK228" s="99">
        <f>IF(Model!AK158="",0,IF(ABS(Model!AK158-Scratch!AK158)&lt;1,1,0))</f>
        <v>1</v>
      </c>
      <c r="AL228" s="99">
        <f>IF(Model!AL158="",0,IF(ABS(Model!AL158-Scratch!AL158)&lt;1,1,0))</f>
        <v>1</v>
      </c>
      <c r="AM228" s="99">
        <f>IF(Model!AM158="",0,IF(ABS(Model!AM158-Scratch!AM158)&lt;1,1,0))</f>
        <v>1</v>
      </c>
      <c r="AN228" s="99">
        <f>IF(Model!AN158="",0,IF(ABS(Model!AN158-Scratch!AN158)&lt;1,1,0))</f>
        <v>1</v>
      </c>
      <c r="AO228" s="99">
        <f>IF(Model!AO158="",0,IF(ABS(Model!AO158-Scratch!AO158)&lt;1,1,0))</f>
        <v>1</v>
      </c>
      <c r="AP228" s="99">
        <f>IF(Model!AP158="",0,IF(ABS(Model!AP158-Scratch!AP158)&lt;1,1,0))</f>
        <v>1</v>
      </c>
      <c r="AQ228" s="99">
        <f>IF(Model!AQ158="",0,IF(ABS(Model!AQ158-Scratch!AQ158)&lt;1,1,0))</f>
        <v>1</v>
      </c>
      <c r="AR228" s="99">
        <f>IF(Model!AR158="",0,IF(ABS(Model!AR158-Scratch!AR158)&lt;1,1,0))</f>
        <v>1</v>
      </c>
      <c r="AS228" s="99">
        <f>IF(Model!AS158="",0,IF(ABS(Model!AS158-Scratch!AS158)&lt;1,1,0))</f>
        <v>1</v>
      </c>
      <c r="AT228" s="99">
        <f>IF(Model!AT158="",0,IF(ABS(Model!AT158-Scratch!AT158)&lt;1,1,0))</f>
        <v>1</v>
      </c>
      <c r="AU228" s="99">
        <f>IF(Model!AU158="",0,IF(ABS(Model!AU158-Scratch!AU158)&lt;1,1,0))</f>
        <v>1</v>
      </c>
      <c r="AV228" s="99">
        <f>IF(Model!AV158="",0,IF(ABS(Model!AV158-Scratch!AV158)&lt;1,1,0))</f>
        <v>1</v>
      </c>
      <c r="AW228" s="99">
        <f>IF(Model!AW158="",0,IF(ABS(Model!AW158-Scratch!AW158)&lt;1,1,0))</f>
        <v>1</v>
      </c>
      <c r="AX228" s="99">
        <f>IF(Model!AX158="",0,IF(ABS(Model!AX158-Scratch!AX158)&lt;1,1,0))</f>
        <v>1</v>
      </c>
      <c r="AY228" s="99">
        <f>IF(Model!AY158="",0,IF(ABS(Model!AY158-Scratch!AY158)&lt;1,1,0))</f>
        <v>1</v>
      </c>
      <c r="AZ228" s="99">
        <f>IF(Model!AZ158="",0,IF(ABS(Model!AZ158-Scratch!AZ158)&lt;1,1,0))</f>
        <v>1</v>
      </c>
      <c r="BA228" s="99">
        <f>IF(Model!BA158="",0,IF(ABS(Model!BA158-Scratch!BA158)&lt;1,1,0))</f>
        <v>1</v>
      </c>
      <c r="BB228" s="99">
        <f>IF(Model!BB158="",0,IF(ABS(Model!BB158-Scratch!BB158)&lt;1,1,0))</f>
        <v>1</v>
      </c>
      <c r="BC228" s="99">
        <f>IF(Model!BC158="",0,IF(ABS(Model!BC158-Scratch!BC158)&lt;1,1,0))</f>
        <v>1</v>
      </c>
      <c r="BD228" s="99">
        <f>IF(Model!BD158="",0,IF(ABS(Model!BD158-Scratch!BD158)&lt;1,1,0))</f>
        <v>0</v>
      </c>
      <c r="BE228" s="99">
        <f>IF(Model!BE158="",0,IF(ABS(Model!BE158-Scratch!BE158)&lt;1,1,0))</f>
        <v>1</v>
      </c>
      <c r="BF228" s="129" t="s">
        <v>591</v>
      </c>
      <c r="BG228" s="129" t="s">
        <v>591</v>
      </c>
      <c r="BH228" s="99">
        <f>IF(Model!BH158="",0,IF(ABS(Model!BH158-Scratch!BH158)&lt;1,1,0))</f>
        <v>1</v>
      </c>
      <c r="BI228" s="99">
        <f>IF(Model!BI158="",0,IF(ABS(Model!BI158-Scratch!BI158)&lt;1,1,0))</f>
        <v>1</v>
      </c>
      <c r="BJ228" s="99">
        <f>IF(Model!BJ158="",0,IF(ABS(Model!BJ158-Scratch!BJ158)&lt;1,1,0))</f>
        <v>1</v>
      </c>
      <c r="BK228" s="99">
        <f>IF(Model!BK158="",0,IF(ABS(Model!BK158-Scratch!BK158)&lt;1,1,0))</f>
        <v>1</v>
      </c>
      <c r="BL228" s="99">
        <f>IF(Model!BL158="",0,IF(ABS(Model!BL158-Scratch!BL158)&lt;1,1,0))</f>
        <v>1</v>
      </c>
      <c r="BM228" s="99">
        <f>IF(Model!BM158="",0,IF(ABS(Model!BM158-Scratch!BM158)&lt;1,1,0))</f>
        <v>1</v>
      </c>
      <c r="BN228" s="99">
        <f>IF(Model!BN158="",0,IF(ABS(Model!BN158-Scratch!BN158)&lt;1,1,0))</f>
        <v>1</v>
      </c>
      <c r="BO228" s="99">
        <f>IF(Model!BO158="",0,IF(ABS(Model!BO158-Scratch!BO158)&lt;1,1,0))</f>
        <v>1</v>
      </c>
      <c r="BP228" s="99">
        <f>IF(Model!BP158="",0,IF(ABS(Model!BP158-Scratch!BP158)&lt;1,1,0))</f>
        <v>1</v>
      </c>
      <c r="BQ228" s="99">
        <f>IF(Model!BQ158="",0,IF(ABS(Model!BQ158-Scratch!BQ158)&lt;1,1,0))</f>
        <v>1</v>
      </c>
      <c r="BR228" s="99">
        <f>IF(Model!BR158="",0,IF(ABS(Model!BR158-Scratch!BR158)&lt;1,1,0))</f>
        <v>1</v>
      </c>
      <c r="BS228" s="99">
        <f>IF(Model!BS158="",0,IF(ABS(Model!BS158-Scratch!BS158)&lt;1,1,0))</f>
        <v>1</v>
      </c>
      <c r="BT228" s="99">
        <f>IF(Model!BT158="",0,IF(ABS(Model!BT158-Scratch!BT158)&lt;1,1,0))</f>
        <v>1</v>
      </c>
      <c r="BU228" s="99">
        <f>IF(Model!BU158="",0,IF(ABS(Model!BU158-Scratch!BU158)&lt;1,1,0))</f>
        <v>1</v>
      </c>
      <c r="BV228" s="99">
        <f>IF(Model!BV158="",0,IF(ABS(Model!BV158-Scratch!BV158)&lt;1,1,0))</f>
        <v>1</v>
      </c>
      <c r="BW228" s="99">
        <f>IF(Model!BW158="",0,IF(ABS(Model!BW158-Scratch!BW158)&lt;1,1,0))</f>
        <v>1</v>
      </c>
      <c r="BX228" s="99">
        <f>IF(Model!BX158="",0,IF(ABS(Model!BX158-Scratch!BX158)&lt;1,1,0))</f>
        <v>1</v>
      </c>
      <c r="BY228" s="99">
        <f>IF(Model!BY158="",0,IF(ABS(Model!BY158-Scratch!BY158)&lt;1,1,0))</f>
        <v>1</v>
      </c>
      <c r="BZ228" s="99">
        <f>IF(Model!BZ158="",0,IF(ABS(Model!BZ158-Scratch!BZ158)&lt;1,1,0))</f>
        <v>1</v>
      </c>
      <c r="CA228" s="99">
        <f>IF(Model!CA158="",0,IF(ABS(Model!CA158-Scratch!CA158)&lt;1,1,0))</f>
        <v>1</v>
      </c>
      <c r="CB228" s="99">
        <f>IF(Model!CB158="",0,IF(ABS(Model!CB158-Scratch!CB158)&lt;1,1,0))</f>
        <v>1</v>
      </c>
      <c r="CC228" s="99">
        <f>IF(Model!CC158="",0,IF(ABS(Model!CC158-Scratch!CC158)&lt;1,1,0))</f>
        <v>1</v>
      </c>
      <c r="CD228" s="99">
        <f>IF(Model!CD158="",0,IF(ABS(Model!CD158-Scratch!CD158)&lt;1,1,0))</f>
        <v>1</v>
      </c>
      <c r="CE228" s="99">
        <f>IF(Model!CE158="",0,IF(ABS(Model!CE158-Scratch!CE158)&lt;1,1,0))</f>
        <v>1</v>
      </c>
      <c r="CF228" s="99">
        <f>IF(Model!CF158="",0,IF(ABS(Model!CF158-Scratch!CF158)&lt;1,1,0))</f>
        <v>1</v>
      </c>
      <c r="CG228" s="129" t="s">
        <v>591</v>
      </c>
      <c r="CH228" s="129" t="s">
        <v>591</v>
      </c>
      <c r="CI228" s="99">
        <f>IF(Model!CI158="",0,IF(ABS(Model!CI158-Scratch!CI158)&lt;1,1,0))</f>
        <v>1</v>
      </c>
      <c r="CJ228" s="99">
        <f>IF(Model!CJ158="",0,IF(ABS(Model!CJ158-Scratch!CJ158)&lt;1,1,0))</f>
        <v>1</v>
      </c>
      <c r="CK228" s="99">
        <f>IF(Model!CK158="",0,IF(ABS(Model!CK158-Scratch!CK158)&lt;1,1,0))</f>
        <v>1</v>
      </c>
      <c r="CL228" s="99">
        <f>IF(Model!CL158="",0,IF(ABS(Model!CL158-Scratch!CL158)&lt;1,1,0))</f>
        <v>1</v>
      </c>
      <c r="CM228" s="99">
        <f>IF(Model!CM158="",0,IF(ABS(Model!CM158-Scratch!CM158)&lt;1,1,0))</f>
        <v>1</v>
      </c>
      <c r="CN228" s="99">
        <f>IF(Model!CN158="",0,IF(ABS(Model!CN158-Scratch!CN158)&lt;1,1,0))</f>
        <v>1</v>
      </c>
      <c r="CO228" s="99">
        <f>IF(Model!CO158="",0,IF(ABS(Model!CO158-Scratch!CO158)&lt;1,1,0))</f>
        <v>1</v>
      </c>
      <c r="CP228" s="99">
        <f>IF(Model!CP158="",0,IF(ABS(Model!CP158-Scratch!CP158)&lt;1,1,0))</f>
        <v>1</v>
      </c>
      <c r="CQ228" s="99">
        <f>IF(Model!CQ158="",0,IF(ABS(Model!CQ158-Scratch!CQ158)&lt;1,1,0))</f>
        <v>1</v>
      </c>
      <c r="CR228" s="99">
        <f>IF(Model!CR158="",0,IF(ABS(Model!CR158-Scratch!CR158)&lt;1,1,0))</f>
        <v>1</v>
      </c>
      <c r="CS228" s="99">
        <f>IF(Model!CS158="",0,IF(ABS(Model!CS158-Scratch!CS158)&lt;1,1,0))</f>
        <v>1</v>
      </c>
      <c r="CT228" s="99">
        <f>IF(Model!CT158="",0,IF(ABS(Model!CT158-Scratch!CT158)&lt;1,1,0))</f>
        <v>1</v>
      </c>
      <c r="CU228" s="99">
        <f>IF(Model!CU158="",0,IF(ABS(Model!CU158-Scratch!CU158)&lt;1,1,0))</f>
        <v>1</v>
      </c>
      <c r="CV228" s="99">
        <f>IF(Model!CV158="",0,IF(ABS(Model!CV158-Scratch!CV158)&lt;1,1,0))</f>
        <v>1</v>
      </c>
      <c r="CW228" s="99">
        <f>IF(Model!CW158="",0,IF(ABS(Model!CW158-Scratch!CW158)&lt;1,1,0))</f>
        <v>1</v>
      </c>
      <c r="CX228" s="99">
        <f>IF(Model!CX158="",0,IF(ABS(Model!CX158-Scratch!CX158)&lt;1,1,0))</f>
        <v>1</v>
      </c>
      <c r="CY228" s="99">
        <f>IF(Model!CY158="",0,IF(ABS(Model!CY158-Scratch!CY158)&lt;1,1,0))</f>
        <v>1</v>
      </c>
      <c r="CZ228" s="99">
        <f>IF(Model!CZ158="",0,IF(ABS(Model!CZ158-Scratch!CZ158)&lt;1,1,0))</f>
        <v>1</v>
      </c>
      <c r="DA228" s="99">
        <f>IF(Model!DA158="",0,IF(ABS(Model!DA158-Scratch!DA158)&lt;1,1,0))</f>
        <v>1</v>
      </c>
      <c r="DB228" s="99">
        <f>IF(Model!DB158="",0,IF(ABS(Model!DB158-Scratch!DB158)&lt;1,1,0))</f>
        <v>1</v>
      </c>
      <c r="DC228" s="99">
        <f>IF(Model!DC158="",0,IF(ABS(Model!DC158-Scratch!DC158)&lt;1,1,0))</f>
        <v>1</v>
      </c>
      <c r="DD228" s="99">
        <f>IF(Model!DD158="",0,IF(ABS(Model!DD158-Scratch!DD158)&lt;1,1,0))</f>
        <v>1</v>
      </c>
      <c r="DE228" s="99">
        <f>IF(Model!DE158="",0,IF(ABS(Model!DE158-Scratch!DE158)&lt;1,1,0))</f>
        <v>1</v>
      </c>
      <c r="DF228" s="99">
        <f>IF(Model!DF158="",0,IF(ABS(Model!DF158-Scratch!DF158)&lt;1,1,0))</f>
        <v>1</v>
      </c>
      <c r="DG228" s="99">
        <f>IF(Model!DG158="",0,IF(ABS(Model!DG158-Scratch!DG158)&lt;1,1,0))</f>
        <v>1</v>
      </c>
      <c r="DH228" s="129" t="s">
        <v>591</v>
      </c>
      <c r="DI228" s="129" t="s">
        <v>591</v>
      </c>
      <c r="DJ228" s="99">
        <f>IF(Model!DJ158="",0,IF(ABS(Model!DJ158-Scratch!DJ158)&lt;1,1,0))</f>
        <v>1</v>
      </c>
      <c r="DK228" s="99">
        <f>IF(Model!DK158="",0,IF(ABS(Model!DK158-Scratch!DK158)&lt;1,1,0))</f>
        <v>1</v>
      </c>
      <c r="DL228" s="99">
        <f>IF(Model!DL158="",0,IF(ABS(Model!DL158-Scratch!DL158)&lt;1,1,0))</f>
        <v>1</v>
      </c>
      <c r="DM228" s="99">
        <f>IF(Model!DM158="",0,IF(ABS(Model!DM158-Scratch!DM158)&lt;1,1,0))</f>
        <v>1</v>
      </c>
      <c r="DN228" s="99">
        <f>IF(Model!DN158="",0,IF(ABS(Model!DN158-Scratch!DN158)&lt;1,1,0))</f>
        <v>1</v>
      </c>
      <c r="DO228" s="99">
        <f>IF(Model!DO158="",0,IF(ABS(Model!DO158-Scratch!DO158)&lt;1,1,0))</f>
        <v>1</v>
      </c>
      <c r="DP228" s="99">
        <f>IF(Model!DP158="",0,IF(ABS(Model!DP158-Scratch!DP158)&lt;1,1,0))</f>
        <v>1</v>
      </c>
      <c r="DQ228" s="99">
        <f>IF(Model!DQ158="",0,IF(ABS(Model!DQ158-Scratch!DQ158)&lt;1,1,0))</f>
        <v>1</v>
      </c>
      <c r="DR228" s="99">
        <f>IF(Model!DR158="",0,IF(ABS(Model!DR158-Scratch!DR158)&lt;1,1,0))</f>
        <v>1</v>
      </c>
      <c r="DS228" s="99">
        <f>IF(Model!DS158="",0,IF(ABS(Model!DS158-Scratch!DS158)&lt;1,1,0))</f>
        <v>1</v>
      </c>
      <c r="DT228" s="99">
        <f>IF(Model!DT158="",0,IF(ABS(Model!DT158-Scratch!DT158)&lt;1,1,0))</f>
        <v>1</v>
      </c>
      <c r="DU228" s="99">
        <f>IF(Model!DU158="",0,IF(ABS(Model!DU158-Scratch!DU158)&lt;1,1,0))</f>
        <v>1</v>
      </c>
      <c r="DV228" s="99">
        <f>IF(Model!DV158="",0,IF(ABS(Model!DV158-Scratch!DV158)&lt;1,1,0))</f>
        <v>1</v>
      </c>
      <c r="DW228" s="99">
        <f>IF(Model!DW158="",0,IF(ABS(Model!DW158-Scratch!DW158)&lt;1,1,0))</f>
        <v>1</v>
      </c>
      <c r="DX228" s="99">
        <f>IF(Model!DX158="",0,IF(ABS(Model!DX158-Scratch!DX158)&lt;1,1,0))</f>
        <v>1</v>
      </c>
      <c r="DY228" s="99">
        <f>IF(Model!DY158="",0,IF(ABS(Model!DY158-Scratch!DY158)&lt;1,1,0))</f>
        <v>1</v>
      </c>
      <c r="DZ228" s="99">
        <f>IF(Model!DZ158="",0,IF(ABS(Model!DZ158-Scratch!DZ158)&lt;1,1,0))</f>
        <v>1</v>
      </c>
      <c r="EA228" s="99">
        <f>IF(Model!EA158="",0,IF(ABS(Model!EA158-Scratch!EA158)&lt;1,1,0))</f>
        <v>1</v>
      </c>
      <c r="EB228" s="99">
        <f>IF(Model!EB158="",0,IF(ABS(Model!EB158-Scratch!EB158)&lt;1,1,0))</f>
        <v>1</v>
      </c>
      <c r="EC228" s="99">
        <f>IF(Model!EC158="",0,IF(ABS(Model!EC158-Scratch!EC158)&lt;1,1,0))</f>
        <v>1</v>
      </c>
      <c r="ED228" s="99">
        <f>IF(Model!ED158="",0,IF(ABS(Model!ED158-Scratch!ED158)&lt;1,1,0))</f>
        <v>1</v>
      </c>
      <c r="EE228" s="99">
        <f>IF(Model!EE158="",0,IF(ABS(Model!EE158-Scratch!EE158)&lt;1,1,0))</f>
        <v>1</v>
      </c>
      <c r="EF228" s="99">
        <f>IF(Model!EF158="",0,IF(ABS(Model!EF158-Scratch!EF158)&lt;1,1,0))</f>
        <v>1</v>
      </c>
      <c r="EG228" s="99">
        <f>IF(Model!EG158="",0,IF(ABS(Model!EG158-Scratch!EG158)&lt;1,1,0))</f>
        <v>1</v>
      </c>
      <c r="EH228" s="99">
        <f>IF(Model!EH158="",0,IF(ABS(Model!EH158-Scratch!EH158)&lt;1,1,0))</f>
        <v>1</v>
      </c>
      <c r="EI228" s="129" t="s">
        <v>591</v>
      </c>
      <c r="EJ228" s="129" t="s">
        <v>591</v>
      </c>
      <c r="EK228" s="99"/>
      <c r="EL228" s="99"/>
      <c r="EM228" s="99"/>
      <c r="EN228" s="99"/>
      <c r="EO228" s="99"/>
      <c r="EP228" s="99"/>
      <c r="EQ228" s="99"/>
      <c r="ER228" s="99"/>
      <c r="ES228" s="99"/>
      <c r="ET228" s="99"/>
      <c r="EU228" s="99"/>
      <c r="EV228" s="99"/>
      <c r="EW228" s="99"/>
      <c r="EX228" s="99"/>
      <c r="EY228" s="99"/>
      <c r="EZ228" s="99"/>
      <c r="FA228" s="99"/>
      <c r="FB228" s="99"/>
      <c r="FC228" s="99"/>
      <c r="FD228" s="99"/>
      <c r="FE228" s="99"/>
      <c r="FF228" s="99"/>
      <c r="FG228" s="99"/>
      <c r="FH228" s="99"/>
      <c r="FI228" s="99"/>
    </row>
    <row r="229" spans="2:165">
      <c r="B229" s="99">
        <f>IF(Model!B159="",0,IF(ABS(Model!B159-Scratch!B159)&lt;1,1,0))</f>
        <v>1</v>
      </c>
      <c r="C229" s="99">
        <f ca="1">IF(Model!C159="",0,IF(ABS(Model!C159-Scratch!C159)&lt;1,1,0))</f>
        <v>1</v>
      </c>
      <c r="D229" s="129" t="s">
        <v>591</v>
      </c>
      <c r="E229" s="99">
        <f>IF(Model!E159="",0,IF(ABS(Model!E159-Scratch!E159)&lt;1,1,0))</f>
        <v>1</v>
      </c>
      <c r="F229" s="99">
        <f>IF(Model!F159="",0,IF(ABS(Model!F159-Scratch!F159)&lt;1,1,0))</f>
        <v>1</v>
      </c>
      <c r="G229" s="99">
        <f>IF(Model!G159="",0,IF(ABS(Model!G159-Scratch!G159)&lt;1,1,0))</f>
        <v>1</v>
      </c>
      <c r="H229" s="99">
        <f>IF(Model!H159="",0,IF(ABS(Model!H159-Scratch!H159)&lt;1,1,0))</f>
        <v>1</v>
      </c>
      <c r="I229" s="99">
        <f>IF(Model!I159=Scratch!I159,1,0)</f>
        <v>1</v>
      </c>
      <c r="J229" s="129" t="s">
        <v>591</v>
      </c>
      <c r="K229" s="99">
        <f>IF(Model!K159="",0,IF(ABS(Model!K159-Scratch!K159)&lt;1,1,0))</f>
        <v>1</v>
      </c>
      <c r="L229" s="99">
        <f>IF(Model!L159=Scratch!L159,1,0)</f>
        <v>1</v>
      </c>
      <c r="M229" s="99">
        <f>IFERROR(IF(Model!M159=Scratch!M159,1,0),0)</f>
        <v>1</v>
      </c>
      <c r="N229" s="99">
        <f>IFERROR(IF(Model!N159=Scratch!N159,1,0),0)</f>
        <v>1</v>
      </c>
      <c r="O229" s="99">
        <f>IFERROR(IF(Model!O159=Scratch!O159,1,0),0)</f>
        <v>1</v>
      </c>
      <c r="P229" s="99">
        <f>IFERROR(IF(Model!P159=Scratch!P159,1,0),0)</f>
        <v>1</v>
      </c>
      <c r="Q229" s="129" t="s">
        <v>591</v>
      </c>
      <c r="R229" s="99">
        <f>IF(Model!R159="",0,IF(ABS(Model!R159-Scratch!R159)&lt;1,1,0))</f>
        <v>1</v>
      </c>
      <c r="S229" s="99">
        <f>IF(Model!S159="",0,IF(ABS(Model!S159-Scratch!S159)&lt;1,1,0))</f>
        <v>1</v>
      </c>
      <c r="T229" s="99">
        <f>IF(Model!T159="",0,IF(ABS(Model!T159-Scratch!T159)&lt;1,1,0))</f>
        <v>1</v>
      </c>
      <c r="U229" s="99">
        <f>IF(Model!U159="",0,IF(ABS(Model!U159-Scratch!U159)&lt;1,1,0))</f>
        <v>1</v>
      </c>
      <c r="V229" s="99">
        <f>IF(Model!V159="",0,IF(ABS(Model!V159-Scratch!V159)&lt;1,1,0))</f>
        <v>1</v>
      </c>
      <c r="W229" s="129" t="s">
        <v>591</v>
      </c>
      <c r="X229" s="99">
        <f>IF(Model!X159="",0,IF(ABS(Model!X159-Scratch!X159)&lt;1,1,0))</f>
        <v>1</v>
      </c>
      <c r="Y229" s="99">
        <f>IF(Model!Y159="",0,IF(ABS(Model!Y159-Scratch!Y159)&lt;1,1,0))</f>
        <v>1</v>
      </c>
      <c r="Z229" s="99">
        <f>IF(Model!Z159="",0,IF(ABS(Model!Z159-Scratch!Z159)&lt;1,1,0))</f>
        <v>1</v>
      </c>
      <c r="AA229" s="99">
        <f>IF(Model!AA159="",0,IF(ABS(Model!AA159-Scratch!AA159)&lt;1,1,0))</f>
        <v>1</v>
      </c>
      <c r="AB229" s="99">
        <f>IF(Model!AB159="",0,IF(ABS(Model!AB159-Scratch!AB159)&lt;1,1,0))</f>
        <v>1</v>
      </c>
      <c r="AC229" s="129" t="s">
        <v>591</v>
      </c>
      <c r="AD229" s="129" t="s">
        <v>591</v>
      </c>
      <c r="AE229" s="99">
        <f>IF(Model!AE159="",0,IF(ABS(Model!AE159-Scratch!AE159)&lt;1,1,0))</f>
        <v>1</v>
      </c>
      <c r="AF229" s="99">
        <f>IF(Model!AF159="",0,IF(ABS(Model!AF159-Scratch!AF159)&lt;1,1,0))</f>
        <v>1</v>
      </c>
      <c r="AG229" s="99">
        <f>IF(Model!AG159="",0,IF(ABS(Model!AG159-Scratch!AG159)&lt;1,1,0))</f>
        <v>1</v>
      </c>
      <c r="AH229" s="99">
        <f>IF(Model!AH159="",0,IF(ABS(Model!AH159-Scratch!AH159)&lt;1,1,0))</f>
        <v>1</v>
      </c>
      <c r="AI229" s="99">
        <f>IF(Model!AI159="",0,IF(ABS(Model!AI159-Scratch!AI159)&lt;1,1,0))</f>
        <v>1</v>
      </c>
      <c r="AJ229" s="99">
        <f>IF(Model!AJ159="",0,IF(ABS(Model!AJ159-Scratch!AJ159)&lt;1,1,0))</f>
        <v>1</v>
      </c>
      <c r="AK229" s="99">
        <f>IF(Model!AK159="",0,IF(ABS(Model!AK159-Scratch!AK159)&lt;1,1,0))</f>
        <v>1</v>
      </c>
      <c r="AL229" s="99">
        <f>IF(Model!AL159="",0,IF(ABS(Model!AL159-Scratch!AL159)&lt;1,1,0))</f>
        <v>1</v>
      </c>
      <c r="AM229" s="99">
        <f>IF(Model!AM159="",0,IF(ABS(Model!AM159-Scratch!AM159)&lt;1,1,0))</f>
        <v>1</v>
      </c>
      <c r="AN229" s="99">
        <f>IF(Model!AN159="",0,IF(ABS(Model!AN159-Scratch!AN159)&lt;1,1,0))</f>
        <v>1</v>
      </c>
      <c r="AO229" s="99">
        <f>IF(Model!AO159="",0,IF(ABS(Model!AO159-Scratch!AO159)&lt;1,1,0))</f>
        <v>1</v>
      </c>
      <c r="AP229" s="99">
        <f>IF(Model!AP159="",0,IF(ABS(Model!AP159-Scratch!AP159)&lt;1,1,0))</f>
        <v>1</v>
      </c>
      <c r="AQ229" s="99">
        <f>IF(Model!AQ159="",0,IF(ABS(Model!AQ159-Scratch!AQ159)&lt;1,1,0))</f>
        <v>1</v>
      </c>
      <c r="AR229" s="99">
        <f>IF(Model!AR159="",0,IF(ABS(Model!AR159-Scratch!AR159)&lt;1,1,0))</f>
        <v>1</v>
      </c>
      <c r="AS229" s="99">
        <f>IF(Model!AS159="",0,IF(ABS(Model!AS159-Scratch!AS159)&lt;1,1,0))</f>
        <v>1</v>
      </c>
      <c r="AT229" s="99">
        <f>IF(Model!AT159="",0,IF(ABS(Model!AT159-Scratch!AT159)&lt;1,1,0))</f>
        <v>1</v>
      </c>
      <c r="AU229" s="99">
        <f>IF(Model!AU159="",0,IF(ABS(Model!AU159-Scratch!AU159)&lt;1,1,0))</f>
        <v>1</v>
      </c>
      <c r="AV229" s="99">
        <f>IF(Model!AV159="",0,IF(ABS(Model!AV159-Scratch!AV159)&lt;1,1,0))</f>
        <v>1</v>
      </c>
      <c r="AW229" s="99">
        <f>IF(Model!AW159="",0,IF(ABS(Model!AW159-Scratch!AW159)&lt;1,1,0))</f>
        <v>1</v>
      </c>
      <c r="AX229" s="99">
        <f>IF(Model!AX159="",0,IF(ABS(Model!AX159-Scratch!AX159)&lt;1,1,0))</f>
        <v>1</v>
      </c>
      <c r="AY229" s="99">
        <f>IF(Model!AY159="",0,IF(ABS(Model!AY159-Scratch!AY159)&lt;1,1,0))</f>
        <v>1</v>
      </c>
      <c r="AZ229" s="99">
        <f>IF(Model!AZ159="",0,IF(ABS(Model!AZ159-Scratch!AZ159)&lt;1,1,0))</f>
        <v>1</v>
      </c>
      <c r="BA229" s="99">
        <f>IF(Model!BA159="",0,IF(ABS(Model!BA159-Scratch!BA159)&lt;1,1,0))</f>
        <v>1</v>
      </c>
      <c r="BB229" s="99">
        <f>IF(Model!BB159="",0,IF(ABS(Model!BB159-Scratch!BB159)&lt;1,1,0))</f>
        <v>1</v>
      </c>
      <c r="BC229" s="99">
        <f>IF(Model!BC159="",0,IF(ABS(Model!BC159-Scratch!BC159)&lt;1,1,0))</f>
        <v>1</v>
      </c>
      <c r="BD229" s="99">
        <f>IF(Model!BD159="",0,IF(ABS(Model!BD159-Scratch!BD159)&lt;1,1,0))</f>
        <v>0</v>
      </c>
      <c r="BE229" s="99">
        <f>IF(Model!BE159="",0,IF(ABS(Model!BE159-Scratch!BE159)&lt;1,1,0))</f>
        <v>1</v>
      </c>
      <c r="BF229" s="129" t="s">
        <v>591</v>
      </c>
      <c r="BG229" s="129" t="s">
        <v>591</v>
      </c>
      <c r="BH229" s="99">
        <f>IF(Model!BH159="",0,IF(ABS(Model!BH159-Scratch!BH159)&lt;1,1,0))</f>
        <v>1</v>
      </c>
      <c r="BI229" s="99">
        <f>IF(Model!BI159="",0,IF(ABS(Model!BI159-Scratch!BI159)&lt;1,1,0))</f>
        <v>1</v>
      </c>
      <c r="BJ229" s="99">
        <f>IF(Model!BJ159="",0,IF(ABS(Model!BJ159-Scratch!BJ159)&lt;1,1,0))</f>
        <v>1</v>
      </c>
      <c r="BK229" s="99">
        <f>IF(Model!BK159="",0,IF(ABS(Model!BK159-Scratch!BK159)&lt;1,1,0))</f>
        <v>1</v>
      </c>
      <c r="BL229" s="99">
        <f>IF(Model!BL159="",0,IF(ABS(Model!BL159-Scratch!BL159)&lt;1,1,0))</f>
        <v>1</v>
      </c>
      <c r="BM229" s="99">
        <f>IF(Model!BM159="",0,IF(ABS(Model!BM159-Scratch!BM159)&lt;1,1,0))</f>
        <v>1</v>
      </c>
      <c r="BN229" s="99">
        <f>IF(Model!BN159="",0,IF(ABS(Model!BN159-Scratch!BN159)&lt;1,1,0))</f>
        <v>1</v>
      </c>
      <c r="BO229" s="99">
        <f>IF(Model!BO159="",0,IF(ABS(Model!BO159-Scratch!BO159)&lt;1,1,0))</f>
        <v>1</v>
      </c>
      <c r="BP229" s="99">
        <f>IF(Model!BP159="",0,IF(ABS(Model!BP159-Scratch!BP159)&lt;1,1,0))</f>
        <v>1</v>
      </c>
      <c r="BQ229" s="99">
        <f>IF(Model!BQ159="",0,IF(ABS(Model!BQ159-Scratch!BQ159)&lt;1,1,0))</f>
        <v>1</v>
      </c>
      <c r="BR229" s="99">
        <f>IF(Model!BR159="",0,IF(ABS(Model!BR159-Scratch!BR159)&lt;1,1,0))</f>
        <v>1</v>
      </c>
      <c r="BS229" s="99">
        <f>IF(Model!BS159="",0,IF(ABS(Model!BS159-Scratch!BS159)&lt;1,1,0))</f>
        <v>1</v>
      </c>
      <c r="BT229" s="99">
        <f>IF(Model!BT159="",0,IF(ABS(Model!BT159-Scratch!BT159)&lt;1,1,0))</f>
        <v>1</v>
      </c>
      <c r="BU229" s="99">
        <f>IF(Model!BU159="",0,IF(ABS(Model!BU159-Scratch!BU159)&lt;1,1,0))</f>
        <v>1</v>
      </c>
      <c r="BV229" s="99">
        <f>IF(Model!BV159="",0,IF(ABS(Model!BV159-Scratch!BV159)&lt;1,1,0))</f>
        <v>1</v>
      </c>
      <c r="BW229" s="99">
        <f>IF(Model!BW159="",0,IF(ABS(Model!BW159-Scratch!BW159)&lt;1,1,0))</f>
        <v>1</v>
      </c>
      <c r="BX229" s="99">
        <f>IF(Model!BX159="",0,IF(ABS(Model!BX159-Scratch!BX159)&lt;1,1,0))</f>
        <v>1</v>
      </c>
      <c r="BY229" s="99">
        <f>IF(Model!BY159="",0,IF(ABS(Model!BY159-Scratch!BY159)&lt;1,1,0))</f>
        <v>1</v>
      </c>
      <c r="BZ229" s="99">
        <f>IF(Model!BZ159="",0,IF(ABS(Model!BZ159-Scratch!BZ159)&lt;1,1,0))</f>
        <v>1</v>
      </c>
      <c r="CA229" s="99">
        <f>IF(Model!CA159="",0,IF(ABS(Model!CA159-Scratch!CA159)&lt;1,1,0))</f>
        <v>1</v>
      </c>
      <c r="CB229" s="99">
        <f>IF(Model!CB159="",0,IF(ABS(Model!CB159-Scratch!CB159)&lt;1,1,0))</f>
        <v>1</v>
      </c>
      <c r="CC229" s="99">
        <f>IF(Model!CC159="",0,IF(ABS(Model!CC159-Scratch!CC159)&lt;1,1,0))</f>
        <v>1</v>
      </c>
      <c r="CD229" s="99">
        <f>IF(Model!CD159="",0,IF(ABS(Model!CD159-Scratch!CD159)&lt;1,1,0))</f>
        <v>1</v>
      </c>
      <c r="CE229" s="99">
        <f>IF(Model!CE159="",0,IF(ABS(Model!CE159-Scratch!CE159)&lt;1,1,0))</f>
        <v>1</v>
      </c>
      <c r="CF229" s="99">
        <f>IF(Model!CF159="",0,IF(ABS(Model!CF159-Scratch!CF159)&lt;1,1,0))</f>
        <v>1</v>
      </c>
      <c r="CG229" s="129" t="s">
        <v>591</v>
      </c>
      <c r="CH229" s="129" t="s">
        <v>591</v>
      </c>
      <c r="CI229" s="99">
        <f>IF(Model!CI159="",0,IF(ABS(Model!CI159-Scratch!CI159)&lt;1,1,0))</f>
        <v>1</v>
      </c>
      <c r="CJ229" s="99">
        <f>IF(Model!CJ159="",0,IF(ABS(Model!CJ159-Scratch!CJ159)&lt;1,1,0))</f>
        <v>1</v>
      </c>
      <c r="CK229" s="99">
        <f>IF(Model!CK159="",0,IF(ABS(Model!CK159-Scratch!CK159)&lt;1,1,0))</f>
        <v>1</v>
      </c>
      <c r="CL229" s="99">
        <f>IF(Model!CL159="",0,IF(ABS(Model!CL159-Scratch!CL159)&lt;1,1,0))</f>
        <v>1</v>
      </c>
      <c r="CM229" s="99">
        <f>IF(Model!CM159="",0,IF(ABS(Model!CM159-Scratch!CM159)&lt;1,1,0))</f>
        <v>1</v>
      </c>
      <c r="CN229" s="99">
        <f>IF(Model!CN159="",0,IF(ABS(Model!CN159-Scratch!CN159)&lt;1,1,0))</f>
        <v>1</v>
      </c>
      <c r="CO229" s="99">
        <f>IF(Model!CO159="",0,IF(ABS(Model!CO159-Scratch!CO159)&lt;1,1,0))</f>
        <v>1</v>
      </c>
      <c r="CP229" s="99">
        <f>IF(Model!CP159="",0,IF(ABS(Model!CP159-Scratch!CP159)&lt;1,1,0))</f>
        <v>1</v>
      </c>
      <c r="CQ229" s="99">
        <f>IF(Model!CQ159="",0,IF(ABS(Model!CQ159-Scratch!CQ159)&lt;1,1,0))</f>
        <v>1</v>
      </c>
      <c r="CR229" s="99">
        <f>IF(Model!CR159="",0,IF(ABS(Model!CR159-Scratch!CR159)&lt;1,1,0))</f>
        <v>1</v>
      </c>
      <c r="CS229" s="99">
        <f>IF(Model!CS159="",0,IF(ABS(Model!CS159-Scratch!CS159)&lt;1,1,0))</f>
        <v>1</v>
      </c>
      <c r="CT229" s="99">
        <f>IF(Model!CT159="",0,IF(ABS(Model!CT159-Scratch!CT159)&lt;1,1,0))</f>
        <v>1</v>
      </c>
      <c r="CU229" s="99">
        <f>IF(Model!CU159="",0,IF(ABS(Model!CU159-Scratch!CU159)&lt;1,1,0))</f>
        <v>1</v>
      </c>
      <c r="CV229" s="99">
        <f>IF(Model!CV159="",0,IF(ABS(Model!CV159-Scratch!CV159)&lt;1,1,0))</f>
        <v>1</v>
      </c>
      <c r="CW229" s="99">
        <f>IF(Model!CW159="",0,IF(ABS(Model!CW159-Scratch!CW159)&lt;1,1,0))</f>
        <v>1</v>
      </c>
      <c r="CX229" s="99">
        <f>IF(Model!CX159="",0,IF(ABS(Model!CX159-Scratch!CX159)&lt;1,1,0))</f>
        <v>1</v>
      </c>
      <c r="CY229" s="99">
        <f>IF(Model!CY159="",0,IF(ABS(Model!CY159-Scratch!CY159)&lt;1,1,0))</f>
        <v>1</v>
      </c>
      <c r="CZ229" s="99">
        <f>IF(Model!CZ159="",0,IF(ABS(Model!CZ159-Scratch!CZ159)&lt;1,1,0))</f>
        <v>1</v>
      </c>
      <c r="DA229" s="99">
        <f>IF(Model!DA159="",0,IF(ABS(Model!DA159-Scratch!DA159)&lt;1,1,0))</f>
        <v>1</v>
      </c>
      <c r="DB229" s="99">
        <f>IF(Model!DB159="",0,IF(ABS(Model!DB159-Scratch!DB159)&lt;1,1,0))</f>
        <v>1</v>
      </c>
      <c r="DC229" s="99">
        <f>IF(Model!DC159="",0,IF(ABS(Model!DC159-Scratch!DC159)&lt;1,1,0))</f>
        <v>1</v>
      </c>
      <c r="DD229" s="99">
        <f>IF(Model!DD159="",0,IF(ABS(Model!DD159-Scratch!DD159)&lt;1,1,0))</f>
        <v>1</v>
      </c>
      <c r="DE229" s="99">
        <f>IF(Model!DE159="",0,IF(ABS(Model!DE159-Scratch!DE159)&lt;1,1,0))</f>
        <v>1</v>
      </c>
      <c r="DF229" s="99">
        <f>IF(Model!DF159="",0,IF(ABS(Model!DF159-Scratch!DF159)&lt;1,1,0))</f>
        <v>1</v>
      </c>
      <c r="DG229" s="99">
        <f>IF(Model!DG159="",0,IF(ABS(Model!DG159-Scratch!DG159)&lt;1,1,0))</f>
        <v>1</v>
      </c>
      <c r="DH229" s="129" t="s">
        <v>591</v>
      </c>
      <c r="DI229" s="129" t="s">
        <v>591</v>
      </c>
      <c r="DJ229" s="99">
        <f>IF(Model!DJ159="",0,IF(ABS(Model!DJ159-Scratch!DJ159)&lt;1,1,0))</f>
        <v>1</v>
      </c>
      <c r="DK229" s="99">
        <f>IF(Model!DK159="",0,IF(ABS(Model!DK159-Scratch!DK159)&lt;1,1,0))</f>
        <v>1</v>
      </c>
      <c r="DL229" s="99">
        <f>IF(Model!DL159="",0,IF(ABS(Model!DL159-Scratch!DL159)&lt;1,1,0))</f>
        <v>1</v>
      </c>
      <c r="DM229" s="99">
        <f>IF(Model!DM159="",0,IF(ABS(Model!DM159-Scratch!DM159)&lt;1,1,0))</f>
        <v>1</v>
      </c>
      <c r="DN229" s="99">
        <f>IF(Model!DN159="",0,IF(ABS(Model!DN159-Scratch!DN159)&lt;1,1,0))</f>
        <v>1</v>
      </c>
      <c r="DO229" s="99">
        <f>IF(Model!DO159="",0,IF(ABS(Model!DO159-Scratch!DO159)&lt;1,1,0))</f>
        <v>1</v>
      </c>
      <c r="DP229" s="99">
        <f>IF(Model!DP159="",0,IF(ABS(Model!DP159-Scratch!DP159)&lt;1,1,0))</f>
        <v>1</v>
      </c>
      <c r="DQ229" s="99">
        <f>IF(Model!DQ159="",0,IF(ABS(Model!DQ159-Scratch!DQ159)&lt;1,1,0))</f>
        <v>1</v>
      </c>
      <c r="DR229" s="99">
        <f>IF(Model!DR159="",0,IF(ABS(Model!DR159-Scratch!DR159)&lt;1,1,0))</f>
        <v>1</v>
      </c>
      <c r="DS229" s="99">
        <f>IF(Model!DS159="",0,IF(ABS(Model!DS159-Scratch!DS159)&lt;1,1,0))</f>
        <v>1</v>
      </c>
      <c r="DT229" s="99">
        <f>IF(Model!DT159="",0,IF(ABS(Model!DT159-Scratch!DT159)&lt;1,1,0))</f>
        <v>1</v>
      </c>
      <c r="DU229" s="99">
        <f>IF(Model!DU159="",0,IF(ABS(Model!DU159-Scratch!DU159)&lt;1,1,0))</f>
        <v>1</v>
      </c>
      <c r="DV229" s="99">
        <f>IF(Model!DV159="",0,IF(ABS(Model!DV159-Scratch!DV159)&lt;1,1,0))</f>
        <v>1</v>
      </c>
      <c r="DW229" s="99">
        <f>IF(Model!DW159="",0,IF(ABS(Model!DW159-Scratch!DW159)&lt;1,1,0))</f>
        <v>1</v>
      </c>
      <c r="DX229" s="99">
        <f>IF(Model!DX159="",0,IF(ABS(Model!DX159-Scratch!DX159)&lt;1,1,0))</f>
        <v>1</v>
      </c>
      <c r="DY229" s="99">
        <f>IF(Model!DY159="",0,IF(ABS(Model!DY159-Scratch!DY159)&lt;1,1,0))</f>
        <v>1</v>
      </c>
      <c r="DZ229" s="99">
        <f>IF(Model!DZ159="",0,IF(ABS(Model!DZ159-Scratch!DZ159)&lt;1,1,0))</f>
        <v>1</v>
      </c>
      <c r="EA229" s="99">
        <f>IF(Model!EA159="",0,IF(ABS(Model!EA159-Scratch!EA159)&lt;1,1,0))</f>
        <v>1</v>
      </c>
      <c r="EB229" s="99">
        <f>IF(Model!EB159="",0,IF(ABS(Model!EB159-Scratch!EB159)&lt;1,1,0))</f>
        <v>1</v>
      </c>
      <c r="EC229" s="99">
        <f>IF(Model!EC159="",0,IF(ABS(Model!EC159-Scratch!EC159)&lt;1,1,0))</f>
        <v>1</v>
      </c>
      <c r="ED229" s="99">
        <f>IF(Model!ED159="",0,IF(ABS(Model!ED159-Scratch!ED159)&lt;1,1,0))</f>
        <v>1</v>
      </c>
      <c r="EE229" s="99">
        <f>IF(Model!EE159="",0,IF(ABS(Model!EE159-Scratch!EE159)&lt;1,1,0))</f>
        <v>1</v>
      </c>
      <c r="EF229" s="99">
        <f>IF(Model!EF159="",0,IF(ABS(Model!EF159-Scratch!EF159)&lt;1,1,0))</f>
        <v>1</v>
      </c>
      <c r="EG229" s="99">
        <f>IF(Model!EG159="",0,IF(ABS(Model!EG159-Scratch!EG159)&lt;1,1,0))</f>
        <v>1</v>
      </c>
      <c r="EH229" s="99">
        <f>IF(Model!EH159="",0,IF(ABS(Model!EH159-Scratch!EH159)&lt;1,1,0))</f>
        <v>1</v>
      </c>
      <c r="EI229" s="129" t="s">
        <v>591</v>
      </c>
      <c r="EJ229" s="129" t="s">
        <v>591</v>
      </c>
      <c r="EK229" s="99"/>
      <c r="EL229" s="99"/>
      <c r="EM229" s="99"/>
      <c r="EN229" s="99"/>
      <c r="EO229" s="99"/>
      <c r="EP229" s="99"/>
      <c r="EQ229" s="99"/>
      <c r="ER229" s="99"/>
      <c r="ES229" s="99"/>
      <c r="ET229" s="99"/>
      <c r="EU229" s="99"/>
      <c r="EV229" s="99"/>
      <c r="EW229" s="99"/>
      <c r="EX229" s="99"/>
      <c r="EY229" s="99"/>
      <c r="EZ229" s="99"/>
      <c r="FA229" s="99"/>
      <c r="FB229" s="99"/>
      <c r="FC229" s="99"/>
      <c r="FD229" s="99"/>
      <c r="FE229" s="99"/>
      <c r="FF229" s="99"/>
      <c r="FG229" s="99"/>
      <c r="FH229" s="99"/>
      <c r="FI229" s="99"/>
    </row>
    <row r="230" spans="2:165">
      <c r="B230" s="99">
        <f>IF(Model!B160="",0,IF(ABS(Model!B160-Scratch!B160)&lt;1,1,0))</f>
        <v>1</v>
      </c>
      <c r="C230" s="99">
        <f ca="1">IF(Model!C160="",0,IF(ABS(Model!C160-Scratch!C160)&lt;1,1,0))</f>
        <v>1</v>
      </c>
      <c r="D230" s="129" t="s">
        <v>591</v>
      </c>
      <c r="E230" s="99">
        <f>IF(Model!E160="",0,IF(ABS(Model!E160-Scratch!E160)&lt;1,1,0))</f>
        <v>1</v>
      </c>
      <c r="F230" s="99">
        <f>IF(Model!F160="",0,IF(ABS(Model!F160-Scratch!F160)&lt;1,1,0))</f>
        <v>1</v>
      </c>
      <c r="G230" s="99">
        <f>IF(Model!G160="",0,IF(ABS(Model!G160-Scratch!G160)&lt;1,1,0))</f>
        <v>1</v>
      </c>
      <c r="H230" s="99">
        <f>IF(Model!H160="",0,IF(ABS(Model!H160-Scratch!H160)&lt;1,1,0))</f>
        <v>1</v>
      </c>
      <c r="I230" s="99">
        <f>IF(Model!I160=Scratch!I160,1,0)</f>
        <v>1</v>
      </c>
      <c r="J230" s="129" t="s">
        <v>591</v>
      </c>
      <c r="K230" s="99">
        <f>IF(Model!K160="",0,IF(ABS(Model!K160-Scratch!K160)&lt;1,1,0))</f>
        <v>1</v>
      </c>
      <c r="L230" s="99">
        <f>IF(Model!L160=Scratch!L160,1,0)</f>
        <v>1</v>
      </c>
      <c r="M230" s="99">
        <f>IFERROR(IF(Model!M160=Scratch!M160,1,0),0)</f>
        <v>1</v>
      </c>
      <c r="N230" s="99">
        <f>IFERROR(IF(Model!N160=Scratch!N160,1,0),0)</f>
        <v>1</v>
      </c>
      <c r="O230" s="99">
        <f>IFERROR(IF(Model!O160=Scratch!O160,1,0),0)</f>
        <v>1</v>
      </c>
      <c r="P230" s="99">
        <f>IFERROR(IF(Model!P160=Scratch!P160,1,0),0)</f>
        <v>1</v>
      </c>
      <c r="Q230" s="129" t="s">
        <v>591</v>
      </c>
      <c r="R230" s="99">
        <f>IF(Model!R160="",0,IF(ABS(Model!R160-Scratch!R160)&lt;1,1,0))</f>
        <v>1</v>
      </c>
      <c r="S230" s="99">
        <f>IF(Model!S160="",0,IF(ABS(Model!S160-Scratch!S160)&lt;1,1,0))</f>
        <v>1</v>
      </c>
      <c r="T230" s="99">
        <f>IF(Model!T160="",0,IF(ABS(Model!T160-Scratch!T160)&lt;1,1,0))</f>
        <v>1</v>
      </c>
      <c r="U230" s="99">
        <f>IF(Model!U160="",0,IF(ABS(Model!U160-Scratch!U160)&lt;1,1,0))</f>
        <v>1</v>
      </c>
      <c r="V230" s="99">
        <f>IF(Model!V160="",0,IF(ABS(Model!V160-Scratch!V160)&lt;1,1,0))</f>
        <v>1</v>
      </c>
      <c r="W230" s="129" t="s">
        <v>591</v>
      </c>
      <c r="X230" s="99">
        <f>IF(Model!X160="",0,IF(ABS(Model!X160-Scratch!X160)&lt;1,1,0))</f>
        <v>1</v>
      </c>
      <c r="Y230" s="99">
        <f>IF(Model!Y160="",0,IF(ABS(Model!Y160-Scratch!Y160)&lt;1,1,0))</f>
        <v>1</v>
      </c>
      <c r="Z230" s="99">
        <f>IF(Model!Z160="",0,IF(ABS(Model!Z160-Scratch!Z160)&lt;1,1,0))</f>
        <v>1</v>
      </c>
      <c r="AA230" s="99">
        <f>IF(Model!AA160="",0,IF(ABS(Model!AA160-Scratch!AA160)&lt;1,1,0))</f>
        <v>1</v>
      </c>
      <c r="AB230" s="99">
        <f>IF(Model!AB160="",0,IF(ABS(Model!AB160-Scratch!AB160)&lt;1,1,0))</f>
        <v>1</v>
      </c>
      <c r="AC230" s="129" t="s">
        <v>591</v>
      </c>
      <c r="AD230" s="129" t="s">
        <v>591</v>
      </c>
      <c r="AE230" s="99">
        <f>IF(Model!AE160="",0,IF(ABS(Model!AE160-Scratch!AE160)&lt;1,1,0))</f>
        <v>1</v>
      </c>
      <c r="AF230" s="99">
        <f>IF(Model!AF160="",0,IF(ABS(Model!AF160-Scratch!AF160)&lt;1,1,0))</f>
        <v>1</v>
      </c>
      <c r="AG230" s="99">
        <f>IF(Model!AG160="",0,IF(ABS(Model!AG160-Scratch!AG160)&lt;1,1,0))</f>
        <v>1</v>
      </c>
      <c r="AH230" s="99">
        <f>IF(Model!AH160="",0,IF(ABS(Model!AH160-Scratch!AH160)&lt;1,1,0))</f>
        <v>1</v>
      </c>
      <c r="AI230" s="99">
        <f>IF(Model!AI160="",0,IF(ABS(Model!AI160-Scratch!AI160)&lt;1,1,0))</f>
        <v>1</v>
      </c>
      <c r="AJ230" s="99">
        <f>IF(Model!AJ160="",0,IF(ABS(Model!AJ160-Scratch!AJ160)&lt;1,1,0))</f>
        <v>1</v>
      </c>
      <c r="AK230" s="99">
        <f>IF(Model!AK160="",0,IF(ABS(Model!AK160-Scratch!AK160)&lt;1,1,0))</f>
        <v>1</v>
      </c>
      <c r="AL230" s="99">
        <f>IF(Model!AL160="",0,IF(ABS(Model!AL160-Scratch!AL160)&lt;1,1,0))</f>
        <v>1</v>
      </c>
      <c r="AM230" s="99">
        <f>IF(Model!AM160="",0,IF(ABS(Model!AM160-Scratch!AM160)&lt;1,1,0))</f>
        <v>1</v>
      </c>
      <c r="AN230" s="99">
        <f>IF(Model!AN160="",0,IF(ABS(Model!AN160-Scratch!AN160)&lt;1,1,0))</f>
        <v>1</v>
      </c>
      <c r="AO230" s="99">
        <f>IF(Model!AO160="",0,IF(ABS(Model!AO160-Scratch!AO160)&lt;1,1,0))</f>
        <v>1</v>
      </c>
      <c r="AP230" s="99">
        <f>IF(Model!AP160="",0,IF(ABS(Model!AP160-Scratch!AP160)&lt;1,1,0))</f>
        <v>1</v>
      </c>
      <c r="AQ230" s="99">
        <f>IF(Model!AQ160="",0,IF(ABS(Model!AQ160-Scratch!AQ160)&lt;1,1,0))</f>
        <v>1</v>
      </c>
      <c r="AR230" s="99">
        <f>IF(Model!AR160="",0,IF(ABS(Model!AR160-Scratch!AR160)&lt;1,1,0))</f>
        <v>1</v>
      </c>
      <c r="AS230" s="99">
        <f>IF(Model!AS160="",0,IF(ABS(Model!AS160-Scratch!AS160)&lt;1,1,0))</f>
        <v>1</v>
      </c>
      <c r="AT230" s="99">
        <f>IF(Model!AT160="",0,IF(ABS(Model!AT160-Scratch!AT160)&lt;1,1,0))</f>
        <v>1</v>
      </c>
      <c r="AU230" s="99">
        <f>IF(Model!AU160="",0,IF(ABS(Model!AU160-Scratch!AU160)&lt;1,1,0))</f>
        <v>1</v>
      </c>
      <c r="AV230" s="99">
        <f>IF(Model!AV160="",0,IF(ABS(Model!AV160-Scratch!AV160)&lt;1,1,0))</f>
        <v>1</v>
      </c>
      <c r="AW230" s="99">
        <f>IF(Model!AW160="",0,IF(ABS(Model!AW160-Scratch!AW160)&lt;1,1,0))</f>
        <v>1</v>
      </c>
      <c r="AX230" s="99">
        <f>IF(Model!AX160="",0,IF(ABS(Model!AX160-Scratch!AX160)&lt;1,1,0))</f>
        <v>1</v>
      </c>
      <c r="AY230" s="99">
        <f>IF(Model!AY160="",0,IF(ABS(Model!AY160-Scratch!AY160)&lt;1,1,0))</f>
        <v>1</v>
      </c>
      <c r="AZ230" s="99">
        <f>IF(Model!AZ160="",0,IF(ABS(Model!AZ160-Scratch!AZ160)&lt;1,1,0))</f>
        <v>1</v>
      </c>
      <c r="BA230" s="99">
        <f>IF(Model!BA160="",0,IF(ABS(Model!BA160-Scratch!BA160)&lt;1,1,0))</f>
        <v>1</v>
      </c>
      <c r="BB230" s="99">
        <f>IF(Model!BB160="",0,IF(ABS(Model!BB160-Scratch!BB160)&lt;1,1,0))</f>
        <v>1</v>
      </c>
      <c r="BC230" s="99">
        <f>IF(Model!BC160="",0,IF(ABS(Model!BC160-Scratch!BC160)&lt;1,1,0))</f>
        <v>1</v>
      </c>
      <c r="BD230" s="99">
        <f>IF(Model!BD160="",0,IF(ABS(Model!BD160-Scratch!BD160)&lt;1,1,0))</f>
        <v>0</v>
      </c>
      <c r="BE230" s="99">
        <f>IF(Model!BE160="",0,IF(ABS(Model!BE160-Scratch!BE160)&lt;1,1,0))</f>
        <v>1</v>
      </c>
      <c r="BF230" s="129" t="s">
        <v>591</v>
      </c>
      <c r="BG230" s="129" t="s">
        <v>591</v>
      </c>
      <c r="BH230" s="99">
        <f>IF(Model!BH160="",0,IF(ABS(Model!BH160-Scratch!BH160)&lt;1,1,0))</f>
        <v>1</v>
      </c>
      <c r="BI230" s="99">
        <f>IF(Model!BI160="",0,IF(ABS(Model!BI160-Scratch!BI160)&lt;1,1,0))</f>
        <v>1</v>
      </c>
      <c r="BJ230" s="99">
        <f>IF(Model!BJ160="",0,IF(ABS(Model!BJ160-Scratch!BJ160)&lt;1,1,0))</f>
        <v>1</v>
      </c>
      <c r="BK230" s="99">
        <f>IF(Model!BK160="",0,IF(ABS(Model!BK160-Scratch!BK160)&lt;1,1,0))</f>
        <v>1</v>
      </c>
      <c r="BL230" s="99">
        <f>IF(Model!BL160="",0,IF(ABS(Model!BL160-Scratch!BL160)&lt;1,1,0))</f>
        <v>1</v>
      </c>
      <c r="BM230" s="99">
        <f>IF(Model!BM160="",0,IF(ABS(Model!BM160-Scratch!BM160)&lt;1,1,0))</f>
        <v>1</v>
      </c>
      <c r="BN230" s="99">
        <f>IF(Model!BN160="",0,IF(ABS(Model!BN160-Scratch!BN160)&lt;1,1,0))</f>
        <v>1</v>
      </c>
      <c r="BO230" s="99">
        <f>IF(Model!BO160="",0,IF(ABS(Model!BO160-Scratch!BO160)&lt;1,1,0))</f>
        <v>1</v>
      </c>
      <c r="BP230" s="99">
        <f>IF(Model!BP160="",0,IF(ABS(Model!BP160-Scratch!BP160)&lt;1,1,0))</f>
        <v>1</v>
      </c>
      <c r="BQ230" s="99">
        <f>IF(Model!BQ160="",0,IF(ABS(Model!BQ160-Scratch!BQ160)&lt;1,1,0))</f>
        <v>1</v>
      </c>
      <c r="BR230" s="99">
        <f>IF(Model!BR160="",0,IF(ABS(Model!BR160-Scratch!BR160)&lt;1,1,0))</f>
        <v>1</v>
      </c>
      <c r="BS230" s="99">
        <f>IF(Model!BS160="",0,IF(ABS(Model!BS160-Scratch!BS160)&lt;1,1,0))</f>
        <v>1</v>
      </c>
      <c r="BT230" s="99">
        <f>IF(Model!BT160="",0,IF(ABS(Model!BT160-Scratch!BT160)&lt;1,1,0))</f>
        <v>1</v>
      </c>
      <c r="BU230" s="99">
        <f>IF(Model!BU160="",0,IF(ABS(Model!BU160-Scratch!BU160)&lt;1,1,0))</f>
        <v>1</v>
      </c>
      <c r="BV230" s="99">
        <f>IF(Model!BV160="",0,IF(ABS(Model!BV160-Scratch!BV160)&lt;1,1,0))</f>
        <v>1</v>
      </c>
      <c r="BW230" s="99">
        <f>IF(Model!BW160="",0,IF(ABS(Model!BW160-Scratch!BW160)&lt;1,1,0))</f>
        <v>1</v>
      </c>
      <c r="BX230" s="99">
        <f>IF(Model!BX160="",0,IF(ABS(Model!BX160-Scratch!BX160)&lt;1,1,0))</f>
        <v>1</v>
      </c>
      <c r="BY230" s="99">
        <f>IF(Model!BY160="",0,IF(ABS(Model!BY160-Scratch!BY160)&lt;1,1,0))</f>
        <v>1</v>
      </c>
      <c r="BZ230" s="99">
        <f>IF(Model!BZ160="",0,IF(ABS(Model!BZ160-Scratch!BZ160)&lt;1,1,0))</f>
        <v>1</v>
      </c>
      <c r="CA230" s="99">
        <f>IF(Model!CA160="",0,IF(ABS(Model!CA160-Scratch!CA160)&lt;1,1,0))</f>
        <v>1</v>
      </c>
      <c r="CB230" s="99">
        <f>IF(Model!CB160="",0,IF(ABS(Model!CB160-Scratch!CB160)&lt;1,1,0))</f>
        <v>1</v>
      </c>
      <c r="CC230" s="99">
        <f>IF(Model!CC160="",0,IF(ABS(Model!CC160-Scratch!CC160)&lt;1,1,0))</f>
        <v>1</v>
      </c>
      <c r="CD230" s="99">
        <f>IF(Model!CD160="",0,IF(ABS(Model!CD160-Scratch!CD160)&lt;1,1,0))</f>
        <v>1</v>
      </c>
      <c r="CE230" s="99">
        <f>IF(Model!CE160="",0,IF(ABS(Model!CE160-Scratch!CE160)&lt;1,1,0))</f>
        <v>1</v>
      </c>
      <c r="CF230" s="99">
        <f>IF(Model!CF160="",0,IF(ABS(Model!CF160-Scratch!CF160)&lt;1,1,0))</f>
        <v>1</v>
      </c>
      <c r="CG230" s="129" t="s">
        <v>591</v>
      </c>
      <c r="CH230" s="129" t="s">
        <v>591</v>
      </c>
      <c r="CI230" s="99">
        <f>IF(Model!CI160="",0,IF(ABS(Model!CI160-Scratch!CI160)&lt;1,1,0))</f>
        <v>1</v>
      </c>
      <c r="CJ230" s="99">
        <f>IF(Model!CJ160="",0,IF(ABS(Model!CJ160-Scratch!CJ160)&lt;1,1,0))</f>
        <v>1</v>
      </c>
      <c r="CK230" s="99">
        <f>IF(Model!CK160="",0,IF(ABS(Model!CK160-Scratch!CK160)&lt;1,1,0))</f>
        <v>1</v>
      </c>
      <c r="CL230" s="99">
        <f>IF(Model!CL160="",0,IF(ABS(Model!CL160-Scratch!CL160)&lt;1,1,0))</f>
        <v>1</v>
      </c>
      <c r="CM230" s="99">
        <f>IF(Model!CM160="",0,IF(ABS(Model!CM160-Scratch!CM160)&lt;1,1,0))</f>
        <v>1</v>
      </c>
      <c r="CN230" s="99">
        <f>IF(Model!CN160="",0,IF(ABS(Model!CN160-Scratch!CN160)&lt;1,1,0))</f>
        <v>1</v>
      </c>
      <c r="CO230" s="99">
        <f>IF(Model!CO160="",0,IF(ABS(Model!CO160-Scratch!CO160)&lt;1,1,0))</f>
        <v>1</v>
      </c>
      <c r="CP230" s="99">
        <f>IF(Model!CP160="",0,IF(ABS(Model!CP160-Scratch!CP160)&lt;1,1,0))</f>
        <v>1</v>
      </c>
      <c r="CQ230" s="99">
        <f>IF(Model!CQ160="",0,IF(ABS(Model!CQ160-Scratch!CQ160)&lt;1,1,0))</f>
        <v>1</v>
      </c>
      <c r="CR230" s="99">
        <f>IF(Model!CR160="",0,IF(ABS(Model!CR160-Scratch!CR160)&lt;1,1,0))</f>
        <v>1</v>
      </c>
      <c r="CS230" s="99">
        <f>IF(Model!CS160="",0,IF(ABS(Model!CS160-Scratch!CS160)&lt;1,1,0))</f>
        <v>1</v>
      </c>
      <c r="CT230" s="99">
        <f>IF(Model!CT160="",0,IF(ABS(Model!CT160-Scratch!CT160)&lt;1,1,0))</f>
        <v>1</v>
      </c>
      <c r="CU230" s="99">
        <f>IF(Model!CU160="",0,IF(ABS(Model!CU160-Scratch!CU160)&lt;1,1,0))</f>
        <v>1</v>
      </c>
      <c r="CV230" s="99">
        <f>IF(Model!CV160="",0,IF(ABS(Model!CV160-Scratch!CV160)&lt;1,1,0))</f>
        <v>1</v>
      </c>
      <c r="CW230" s="99">
        <f>IF(Model!CW160="",0,IF(ABS(Model!CW160-Scratch!CW160)&lt;1,1,0))</f>
        <v>1</v>
      </c>
      <c r="CX230" s="99">
        <f>IF(Model!CX160="",0,IF(ABS(Model!CX160-Scratch!CX160)&lt;1,1,0))</f>
        <v>1</v>
      </c>
      <c r="CY230" s="99">
        <f>IF(Model!CY160="",0,IF(ABS(Model!CY160-Scratch!CY160)&lt;1,1,0))</f>
        <v>1</v>
      </c>
      <c r="CZ230" s="99">
        <f>IF(Model!CZ160="",0,IF(ABS(Model!CZ160-Scratch!CZ160)&lt;1,1,0))</f>
        <v>1</v>
      </c>
      <c r="DA230" s="99">
        <f>IF(Model!DA160="",0,IF(ABS(Model!DA160-Scratch!DA160)&lt;1,1,0))</f>
        <v>1</v>
      </c>
      <c r="DB230" s="99">
        <f>IF(Model!DB160="",0,IF(ABS(Model!DB160-Scratch!DB160)&lt;1,1,0))</f>
        <v>1</v>
      </c>
      <c r="DC230" s="99">
        <f>IF(Model!DC160="",0,IF(ABS(Model!DC160-Scratch!DC160)&lt;1,1,0))</f>
        <v>1</v>
      </c>
      <c r="DD230" s="99">
        <f>IF(Model!DD160="",0,IF(ABS(Model!DD160-Scratch!DD160)&lt;1,1,0))</f>
        <v>1</v>
      </c>
      <c r="DE230" s="99">
        <f>IF(Model!DE160="",0,IF(ABS(Model!DE160-Scratch!DE160)&lt;1,1,0))</f>
        <v>1</v>
      </c>
      <c r="DF230" s="99">
        <f>IF(Model!DF160="",0,IF(ABS(Model!DF160-Scratch!DF160)&lt;1,1,0))</f>
        <v>1</v>
      </c>
      <c r="DG230" s="99">
        <f>IF(Model!DG160="",0,IF(ABS(Model!DG160-Scratch!DG160)&lt;1,1,0))</f>
        <v>1</v>
      </c>
      <c r="DH230" s="129" t="s">
        <v>591</v>
      </c>
      <c r="DI230" s="129" t="s">
        <v>591</v>
      </c>
      <c r="DJ230" s="99">
        <f>IF(Model!DJ160="",0,IF(ABS(Model!DJ160-Scratch!DJ160)&lt;1,1,0))</f>
        <v>1</v>
      </c>
      <c r="DK230" s="99">
        <f>IF(Model!DK160="",0,IF(ABS(Model!DK160-Scratch!DK160)&lt;1,1,0))</f>
        <v>1</v>
      </c>
      <c r="DL230" s="99">
        <f>IF(Model!DL160="",0,IF(ABS(Model!DL160-Scratch!DL160)&lt;1,1,0))</f>
        <v>1</v>
      </c>
      <c r="DM230" s="99">
        <f>IF(Model!DM160="",0,IF(ABS(Model!DM160-Scratch!DM160)&lt;1,1,0))</f>
        <v>1</v>
      </c>
      <c r="DN230" s="99">
        <f>IF(Model!DN160="",0,IF(ABS(Model!DN160-Scratch!DN160)&lt;1,1,0))</f>
        <v>1</v>
      </c>
      <c r="DO230" s="99">
        <f>IF(Model!DO160="",0,IF(ABS(Model!DO160-Scratch!DO160)&lt;1,1,0))</f>
        <v>1</v>
      </c>
      <c r="DP230" s="99">
        <f>IF(Model!DP160="",0,IF(ABS(Model!DP160-Scratch!DP160)&lt;1,1,0))</f>
        <v>1</v>
      </c>
      <c r="DQ230" s="99">
        <f>IF(Model!DQ160="",0,IF(ABS(Model!DQ160-Scratch!DQ160)&lt;1,1,0))</f>
        <v>1</v>
      </c>
      <c r="DR230" s="99">
        <f>IF(Model!DR160="",0,IF(ABS(Model!DR160-Scratch!DR160)&lt;1,1,0))</f>
        <v>1</v>
      </c>
      <c r="DS230" s="99">
        <f>IF(Model!DS160="",0,IF(ABS(Model!DS160-Scratch!DS160)&lt;1,1,0))</f>
        <v>1</v>
      </c>
      <c r="DT230" s="99">
        <f>IF(Model!DT160="",0,IF(ABS(Model!DT160-Scratch!DT160)&lt;1,1,0))</f>
        <v>1</v>
      </c>
      <c r="DU230" s="99">
        <f>IF(Model!DU160="",0,IF(ABS(Model!DU160-Scratch!DU160)&lt;1,1,0))</f>
        <v>1</v>
      </c>
      <c r="DV230" s="99">
        <f>IF(Model!DV160="",0,IF(ABS(Model!DV160-Scratch!DV160)&lt;1,1,0))</f>
        <v>1</v>
      </c>
      <c r="DW230" s="99">
        <f>IF(Model!DW160="",0,IF(ABS(Model!DW160-Scratch!DW160)&lt;1,1,0))</f>
        <v>1</v>
      </c>
      <c r="DX230" s="99">
        <f>IF(Model!DX160="",0,IF(ABS(Model!DX160-Scratch!DX160)&lt;1,1,0))</f>
        <v>1</v>
      </c>
      <c r="DY230" s="99">
        <f>IF(Model!DY160="",0,IF(ABS(Model!DY160-Scratch!DY160)&lt;1,1,0))</f>
        <v>1</v>
      </c>
      <c r="DZ230" s="99">
        <f>IF(Model!DZ160="",0,IF(ABS(Model!DZ160-Scratch!DZ160)&lt;1,1,0))</f>
        <v>1</v>
      </c>
      <c r="EA230" s="99">
        <f>IF(Model!EA160="",0,IF(ABS(Model!EA160-Scratch!EA160)&lt;1,1,0))</f>
        <v>1</v>
      </c>
      <c r="EB230" s="99">
        <f>IF(Model!EB160="",0,IF(ABS(Model!EB160-Scratch!EB160)&lt;1,1,0))</f>
        <v>1</v>
      </c>
      <c r="EC230" s="99">
        <f>IF(Model!EC160="",0,IF(ABS(Model!EC160-Scratch!EC160)&lt;1,1,0))</f>
        <v>1</v>
      </c>
      <c r="ED230" s="99">
        <f>IF(Model!ED160="",0,IF(ABS(Model!ED160-Scratch!ED160)&lt;1,1,0))</f>
        <v>1</v>
      </c>
      <c r="EE230" s="99">
        <f>IF(Model!EE160="",0,IF(ABS(Model!EE160-Scratch!EE160)&lt;1,1,0))</f>
        <v>1</v>
      </c>
      <c r="EF230" s="99">
        <f>IF(Model!EF160="",0,IF(ABS(Model!EF160-Scratch!EF160)&lt;1,1,0))</f>
        <v>1</v>
      </c>
      <c r="EG230" s="99">
        <f>IF(Model!EG160="",0,IF(ABS(Model!EG160-Scratch!EG160)&lt;1,1,0))</f>
        <v>1</v>
      </c>
      <c r="EH230" s="99">
        <f>IF(Model!EH160="",0,IF(ABS(Model!EH160-Scratch!EH160)&lt;1,1,0))</f>
        <v>1</v>
      </c>
      <c r="EI230" s="129" t="s">
        <v>591</v>
      </c>
      <c r="EJ230" s="129" t="s">
        <v>591</v>
      </c>
      <c r="EK230" s="99"/>
      <c r="EL230" s="99"/>
      <c r="EM230" s="99"/>
      <c r="EN230" s="99"/>
      <c r="EO230" s="99"/>
      <c r="EP230" s="99"/>
      <c r="EQ230" s="99"/>
      <c r="ER230" s="99"/>
      <c r="ES230" s="99"/>
      <c r="ET230" s="99"/>
      <c r="EU230" s="99"/>
      <c r="EV230" s="99"/>
      <c r="EW230" s="99"/>
      <c r="EX230" s="99"/>
      <c r="EY230" s="99"/>
      <c r="EZ230" s="99"/>
      <c r="FA230" s="99"/>
      <c r="FB230" s="99"/>
      <c r="FC230" s="99"/>
      <c r="FD230" s="99"/>
      <c r="FE230" s="99"/>
      <c r="FF230" s="99"/>
      <c r="FG230" s="99"/>
      <c r="FH230" s="99"/>
      <c r="FI230" s="99"/>
    </row>
    <row r="231" spans="2:165">
      <c r="B231" s="99">
        <f>IF(Model!B161="",0,IF(ABS(Model!B161-Scratch!B161)&lt;1,1,0))</f>
        <v>1</v>
      </c>
      <c r="C231" s="99">
        <f ca="1">IF(Model!C161="",0,IF(ABS(Model!C161-Scratch!C161)&lt;1,1,0))</f>
        <v>1</v>
      </c>
      <c r="D231" s="129" t="s">
        <v>591</v>
      </c>
      <c r="E231" s="99">
        <f>IF(Model!E161="",0,IF(ABS(Model!E161-Scratch!E161)&lt;1,1,0))</f>
        <v>1</v>
      </c>
      <c r="F231" s="99">
        <f>IF(Model!F161="",0,IF(ABS(Model!F161-Scratch!F161)&lt;1,1,0))</f>
        <v>1</v>
      </c>
      <c r="G231" s="99">
        <f>IF(Model!G161="",0,IF(ABS(Model!G161-Scratch!G161)&lt;1,1,0))</f>
        <v>1</v>
      </c>
      <c r="H231" s="99">
        <f>IF(Model!H161="",0,IF(ABS(Model!H161-Scratch!H161)&lt;1,1,0))</f>
        <v>1</v>
      </c>
      <c r="I231" s="99">
        <f>IF(Model!I161=Scratch!I161,1,0)</f>
        <v>1</v>
      </c>
      <c r="J231" s="129" t="s">
        <v>591</v>
      </c>
      <c r="K231" s="99">
        <f>IF(Model!K161="",0,IF(ABS(Model!K161-Scratch!K161)&lt;1,1,0))</f>
        <v>1</v>
      </c>
      <c r="L231" s="99">
        <f>IF(Model!L161=Scratch!L161,1,0)</f>
        <v>1</v>
      </c>
      <c r="M231" s="99">
        <f>IFERROR(IF(Model!M161=Scratch!M161,1,0),0)</f>
        <v>1</v>
      </c>
      <c r="N231" s="99">
        <f>IFERROR(IF(Model!N161=Scratch!N161,1,0),0)</f>
        <v>1</v>
      </c>
      <c r="O231" s="99">
        <f>IFERROR(IF(Model!O161=Scratch!O161,1,0),0)</f>
        <v>1</v>
      </c>
      <c r="P231" s="99">
        <f>IFERROR(IF(Model!P161=Scratch!P161,1,0),0)</f>
        <v>1</v>
      </c>
      <c r="Q231" s="129" t="s">
        <v>591</v>
      </c>
      <c r="R231" s="99">
        <f>IF(Model!R161="",0,IF(ABS(Model!R161-Scratch!R161)&lt;1,1,0))</f>
        <v>1</v>
      </c>
      <c r="S231" s="99">
        <f>IF(Model!S161="",0,IF(ABS(Model!S161-Scratch!S161)&lt;1,1,0))</f>
        <v>1</v>
      </c>
      <c r="T231" s="99">
        <f>IF(Model!T161="",0,IF(ABS(Model!T161-Scratch!T161)&lt;1,1,0))</f>
        <v>1</v>
      </c>
      <c r="U231" s="99">
        <f>IF(Model!U161="",0,IF(ABS(Model!U161-Scratch!U161)&lt;1,1,0))</f>
        <v>1</v>
      </c>
      <c r="V231" s="99">
        <f>IF(Model!V161="",0,IF(ABS(Model!V161-Scratch!V161)&lt;1,1,0))</f>
        <v>1</v>
      </c>
      <c r="W231" s="129" t="s">
        <v>591</v>
      </c>
      <c r="X231" s="99">
        <f>IF(Model!X161="",0,IF(ABS(Model!X161-Scratch!X161)&lt;1,1,0))</f>
        <v>1</v>
      </c>
      <c r="Y231" s="99">
        <f>IF(Model!Y161="",0,IF(ABS(Model!Y161-Scratch!Y161)&lt;1,1,0))</f>
        <v>1</v>
      </c>
      <c r="Z231" s="99">
        <f>IF(Model!Z161="",0,IF(ABS(Model!Z161-Scratch!Z161)&lt;1,1,0))</f>
        <v>1</v>
      </c>
      <c r="AA231" s="99">
        <f>IF(Model!AA161="",0,IF(ABS(Model!AA161-Scratch!AA161)&lt;1,1,0))</f>
        <v>1</v>
      </c>
      <c r="AB231" s="99">
        <f>IF(Model!AB161="",0,IF(ABS(Model!AB161-Scratch!AB161)&lt;1,1,0))</f>
        <v>1</v>
      </c>
      <c r="AC231" s="129" t="s">
        <v>591</v>
      </c>
      <c r="AD231" s="129" t="s">
        <v>591</v>
      </c>
      <c r="AE231" s="99">
        <f>IF(Model!AE161="",0,IF(ABS(Model!AE161-Scratch!AE161)&lt;1,1,0))</f>
        <v>1</v>
      </c>
      <c r="AF231" s="99">
        <f>IF(Model!AF161="",0,IF(ABS(Model!AF161-Scratch!AF161)&lt;1,1,0))</f>
        <v>1</v>
      </c>
      <c r="AG231" s="99">
        <f>IF(Model!AG161="",0,IF(ABS(Model!AG161-Scratch!AG161)&lt;1,1,0))</f>
        <v>1</v>
      </c>
      <c r="AH231" s="99">
        <f>IF(Model!AH161="",0,IF(ABS(Model!AH161-Scratch!AH161)&lt;1,1,0))</f>
        <v>1</v>
      </c>
      <c r="AI231" s="99">
        <f>IF(Model!AI161="",0,IF(ABS(Model!AI161-Scratch!AI161)&lt;1,1,0))</f>
        <v>1</v>
      </c>
      <c r="AJ231" s="99">
        <f>IF(Model!AJ161="",0,IF(ABS(Model!AJ161-Scratch!AJ161)&lt;1,1,0))</f>
        <v>1</v>
      </c>
      <c r="AK231" s="99">
        <f>IF(Model!AK161="",0,IF(ABS(Model!AK161-Scratch!AK161)&lt;1,1,0))</f>
        <v>1</v>
      </c>
      <c r="AL231" s="99">
        <f>IF(Model!AL161="",0,IF(ABS(Model!AL161-Scratch!AL161)&lt;1,1,0))</f>
        <v>1</v>
      </c>
      <c r="AM231" s="99">
        <f>IF(Model!AM161="",0,IF(ABS(Model!AM161-Scratch!AM161)&lt;1,1,0))</f>
        <v>1</v>
      </c>
      <c r="AN231" s="99">
        <f>IF(Model!AN161="",0,IF(ABS(Model!AN161-Scratch!AN161)&lt;1,1,0))</f>
        <v>1</v>
      </c>
      <c r="AO231" s="99">
        <f>IF(Model!AO161="",0,IF(ABS(Model!AO161-Scratch!AO161)&lt;1,1,0))</f>
        <v>1</v>
      </c>
      <c r="AP231" s="99">
        <f>IF(Model!AP161="",0,IF(ABS(Model!AP161-Scratch!AP161)&lt;1,1,0))</f>
        <v>1</v>
      </c>
      <c r="AQ231" s="99">
        <f>IF(Model!AQ161="",0,IF(ABS(Model!AQ161-Scratch!AQ161)&lt;1,1,0))</f>
        <v>1</v>
      </c>
      <c r="AR231" s="99">
        <f>IF(Model!AR161="",0,IF(ABS(Model!AR161-Scratch!AR161)&lt;1,1,0))</f>
        <v>1</v>
      </c>
      <c r="AS231" s="99">
        <f>IF(Model!AS161="",0,IF(ABS(Model!AS161-Scratch!AS161)&lt;1,1,0))</f>
        <v>1</v>
      </c>
      <c r="AT231" s="99">
        <f>IF(Model!AT161="",0,IF(ABS(Model!AT161-Scratch!AT161)&lt;1,1,0))</f>
        <v>1</v>
      </c>
      <c r="AU231" s="99">
        <f>IF(Model!AU161="",0,IF(ABS(Model!AU161-Scratch!AU161)&lt;1,1,0))</f>
        <v>1</v>
      </c>
      <c r="AV231" s="99">
        <f>IF(Model!AV161="",0,IF(ABS(Model!AV161-Scratch!AV161)&lt;1,1,0))</f>
        <v>1</v>
      </c>
      <c r="AW231" s="99">
        <f>IF(Model!AW161="",0,IF(ABS(Model!AW161-Scratch!AW161)&lt;1,1,0))</f>
        <v>1</v>
      </c>
      <c r="AX231" s="99">
        <f>IF(Model!AX161="",0,IF(ABS(Model!AX161-Scratch!AX161)&lt;1,1,0))</f>
        <v>1</v>
      </c>
      <c r="AY231" s="99">
        <f>IF(Model!AY161="",0,IF(ABS(Model!AY161-Scratch!AY161)&lt;1,1,0))</f>
        <v>1</v>
      </c>
      <c r="AZ231" s="99">
        <f>IF(Model!AZ161="",0,IF(ABS(Model!AZ161-Scratch!AZ161)&lt;1,1,0))</f>
        <v>1</v>
      </c>
      <c r="BA231" s="99">
        <f>IF(Model!BA161="",0,IF(ABS(Model!BA161-Scratch!BA161)&lt;1,1,0))</f>
        <v>1</v>
      </c>
      <c r="BB231" s="99">
        <f>IF(Model!BB161="",0,IF(ABS(Model!BB161-Scratch!BB161)&lt;1,1,0))</f>
        <v>1</v>
      </c>
      <c r="BC231" s="99">
        <f>IF(Model!BC161="",0,IF(ABS(Model!BC161-Scratch!BC161)&lt;1,1,0))</f>
        <v>1</v>
      </c>
      <c r="BD231" s="99">
        <f>IF(Model!BD161="",0,IF(ABS(Model!BD161-Scratch!BD161)&lt;1,1,0))</f>
        <v>0</v>
      </c>
      <c r="BE231" s="99">
        <f>IF(Model!BE161="",0,IF(ABS(Model!BE161-Scratch!BE161)&lt;1,1,0))</f>
        <v>1</v>
      </c>
      <c r="BF231" s="129" t="s">
        <v>591</v>
      </c>
      <c r="BG231" s="129" t="s">
        <v>591</v>
      </c>
      <c r="BH231" s="99">
        <f>IF(Model!BH161="",0,IF(ABS(Model!BH161-Scratch!BH161)&lt;1,1,0))</f>
        <v>1</v>
      </c>
      <c r="BI231" s="99">
        <f>IF(Model!BI161="",0,IF(ABS(Model!BI161-Scratch!BI161)&lt;1,1,0))</f>
        <v>1</v>
      </c>
      <c r="BJ231" s="99">
        <f>IF(Model!BJ161="",0,IF(ABS(Model!BJ161-Scratch!BJ161)&lt;1,1,0))</f>
        <v>1</v>
      </c>
      <c r="BK231" s="99">
        <f>IF(Model!BK161="",0,IF(ABS(Model!BK161-Scratch!BK161)&lt;1,1,0))</f>
        <v>1</v>
      </c>
      <c r="BL231" s="99">
        <f>IF(Model!BL161="",0,IF(ABS(Model!BL161-Scratch!BL161)&lt;1,1,0))</f>
        <v>1</v>
      </c>
      <c r="BM231" s="99">
        <f>IF(Model!BM161="",0,IF(ABS(Model!BM161-Scratch!BM161)&lt;1,1,0))</f>
        <v>1</v>
      </c>
      <c r="BN231" s="99">
        <f>IF(Model!BN161="",0,IF(ABS(Model!BN161-Scratch!BN161)&lt;1,1,0))</f>
        <v>1</v>
      </c>
      <c r="BO231" s="99">
        <f>IF(Model!BO161="",0,IF(ABS(Model!BO161-Scratch!BO161)&lt;1,1,0))</f>
        <v>1</v>
      </c>
      <c r="BP231" s="99">
        <f>IF(Model!BP161="",0,IF(ABS(Model!BP161-Scratch!BP161)&lt;1,1,0))</f>
        <v>1</v>
      </c>
      <c r="BQ231" s="99">
        <f>IF(Model!BQ161="",0,IF(ABS(Model!BQ161-Scratch!BQ161)&lt;1,1,0))</f>
        <v>1</v>
      </c>
      <c r="BR231" s="99">
        <f>IF(Model!BR161="",0,IF(ABS(Model!BR161-Scratch!BR161)&lt;1,1,0))</f>
        <v>1</v>
      </c>
      <c r="BS231" s="99">
        <f>IF(Model!BS161="",0,IF(ABS(Model!BS161-Scratch!BS161)&lt;1,1,0))</f>
        <v>1</v>
      </c>
      <c r="BT231" s="99">
        <f>IF(Model!BT161="",0,IF(ABS(Model!BT161-Scratch!BT161)&lt;1,1,0))</f>
        <v>1</v>
      </c>
      <c r="BU231" s="99">
        <f>IF(Model!BU161="",0,IF(ABS(Model!BU161-Scratch!BU161)&lt;1,1,0))</f>
        <v>1</v>
      </c>
      <c r="BV231" s="99">
        <f>IF(Model!BV161="",0,IF(ABS(Model!BV161-Scratch!BV161)&lt;1,1,0))</f>
        <v>1</v>
      </c>
      <c r="BW231" s="99">
        <f>IF(Model!BW161="",0,IF(ABS(Model!BW161-Scratch!BW161)&lt;1,1,0))</f>
        <v>1</v>
      </c>
      <c r="BX231" s="99">
        <f>IF(Model!BX161="",0,IF(ABS(Model!BX161-Scratch!BX161)&lt;1,1,0))</f>
        <v>1</v>
      </c>
      <c r="BY231" s="99">
        <f>IF(Model!BY161="",0,IF(ABS(Model!BY161-Scratch!BY161)&lt;1,1,0))</f>
        <v>1</v>
      </c>
      <c r="BZ231" s="99">
        <f>IF(Model!BZ161="",0,IF(ABS(Model!BZ161-Scratch!BZ161)&lt;1,1,0))</f>
        <v>1</v>
      </c>
      <c r="CA231" s="99">
        <f>IF(Model!CA161="",0,IF(ABS(Model!CA161-Scratch!CA161)&lt;1,1,0))</f>
        <v>1</v>
      </c>
      <c r="CB231" s="99">
        <f>IF(Model!CB161="",0,IF(ABS(Model!CB161-Scratch!CB161)&lt;1,1,0))</f>
        <v>1</v>
      </c>
      <c r="CC231" s="99">
        <f>IF(Model!CC161="",0,IF(ABS(Model!CC161-Scratch!CC161)&lt;1,1,0))</f>
        <v>1</v>
      </c>
      <c r="CD231" s="99">
        <f>IF(Model!CD161="",0,IF(ABS(Model!CD161-Scratch!CD161)&lt;1,1,0))</f>
        <v>1</v>
      </c>
      <c r="CE231" s="99">
        <f>IF(Model!CE161="",0,IF(ABS(Model!CE161-Scratch!CE161)&lt;1,1,0))</f>
        <v>1</v>
      </c>
      <c r="CF231" s="99">
        <f>IF(Model!CF161="",0,IF(ABS(Model!CF161-Scratch!CF161)&lt;1,1,0))</f>
        <v>1</v>
      </c>
      <c r="CG231" s="129" t="s">
        <v>591</v>
      </c>
      <c r="CH231" s="129" t="s">
        <v>591</v>
      </c>
      <c r="CI231" s="99">
        <f>IF(Model!CI161="",0,IF(ABS(Model!CI161-Scratch!CI161)&lt;1,1,0))</f>
        <v>1</v>
      </c>
      <c r="CJ231" s="99">
        <f>IF(Model!CJ161="",0,IF(ABS(Model!CJ161-Scratch!CJ161)&lt;1,1,0))</f>
        <v>1</v>
      </c>
      <c r="CK231" s="99">
        <f>IF(Model!CK161="",0,IF(ABS(Model!CK161-Scratch!CK161)&lt;1,1,0))</f>
        <v>1</v>
      </c>
      <c r="CL231" s="99">
        <f>IF(Model!CL161="",0,IF(ABS(Model!CL161-Scratch!CL161)&lt;1,1,0))</f>
        <v>1</v>
      </c>
      <c r="CM231" s="99">
        <f>IF(Model!CM161="",0,IF(ABS(Model!CM161-Scratch!CM161)&lt;1,1,0))</f>
        <v>1</v>
      </c>
      <c r="CN231" s="99">
        <f>IF(Model!CN161="",0,IF(ABS(Model!CN161-Scratch!CN161)&lt;1,1,0))</f>
        <v>1</v>
      </c>
      <c r="CO231" s="99">
        <f>IF(Model!CO161="",0,IF(ABS(Model!CO161-Scratch!CO161)&lt;1,1,0))</f>
        <v>1</v>
      </c>
      <c r="CP231" s="99">
        <f>IF(Model!CP161="",0,IF(ABS(Model!CP161-Scratch!CP161)&lt;1,1,0))</f>
        <v>1</v>
      </c>
      <c r="CQ231" s="99">
        <f>IF(Model!CQ161="",0,IF(ABS(Model!CQ161-Scratch!CQ161)&lt;1,1,0))</f>
        <v>1</v>
      </c>
      <c r="CR231" s="99">
        <f>IF(Model!CR161="",0,IF(ABS(Model!CR161-Scratch!CR161)&lt;1,1,0))</f>
        <v>1</v>
      </c>
      <c r="CS231" s="99">
        <f>IF(Model!CS161="",0,IF(ABS(Model!CS161-Scratch!CS161)&lt;1,1,0))</f>
        <v>1</v>
      </c>
      <c r="CT231" s="99">
        <f>IF(Model!CT161="",0,IF(ABS(Model!CT161-Scratch!CT161)&lt;1,1,0))</f>
        <v>1</v>
      </c>
      <c r="CU231" s="99">
        <f>IF(Model!CU161="",0,IF(ABS(Model!CU161-Scratch!CU161)&lt;1,1,0))</f>
        <v>1</v>
      </c>
      <c r="CV231" s="99">
        <f>IF(Model!CV161="",0,IF(ABS(Model!CV161-Scratch!CV161)&lt;1,1,0))</f>
        <v>1</v>
      </c>
      <c r="CW231" s="99">
        <f>IF(Model!CW161="",0,IF(ABS(Model!CW161-Scratch!CW161)&lt;1,1,0))</f>
        <v>1</v>
      </c>
      <c r="CX231" s="99">
        <f>IF(Model!CX161="",0,IF(ABS(Model!CX161-Scratch!CX161)&lt;1,1,0))</f>
        <v>1</v>
      </c>
      <c r="CY231" s="99">
        <f>IF(Model!CY161="",0,IF(ABS(Model!CY161-Scratch!CY161)&lt;1,1,0))</f>
        <v>1</v>
      </c>
      <c r="CZ231" s="99">
        <f>IF(Model!CZ161="",0,IF(ABS(Model!CZ161-Scratch!CZ161)&lt;1,1,0))</f>
        <v>1</v>
      </c>
      <c r="DA231" s="99">
        <f>IF(Model!DA161="",0,IF(ABS(Model!DA161-Scratch!DA161)&lt;1,1,0))</f>
        <v>1</v>
      </c>
      <c r="DB231" s="99">
        <f>IF(Model!DB161="",0,IF(ABS(Model!DB161-Scratch!DB161)&lt;1,1,0))</f>
        <v>1</v>
      </c>
      <c r="DC231" s="99">
        <f>IF(Model!DC161="",0,IF(ABS(Model!DC161-Scratch!DC161)&lt;1,1,0))</f>
        <v>1</v>
      </c>
      <c r="DD231" s="99">
        <f>IF(Model!DD161="",0,IF(ABS(Model!DD161-Scratch!DD161)&lt;1,1,0))</f>
        <v>1</v>
      </c>
      <c r="DE231" s="99">
        <f>IF(Model!DE161="",0,IF(ABS(Model!DE161-Scratch!DE161)&lt;1,1,0))</f>
        <v>1</v>
      </c>
      <c r="DF231" s="99">
        <f>IF(Model!DF161="",0,IF(ABS(Model!DF161-Scratch!DF161)&lt;1,1,0))</f>
        <v>1</v>
      </c>
      <c r="DG231" s="99">
        <f>IF(Model!DG161="",0,IF(ABS(Model!DG161-Scratch!DG161)&lt;1,1,0))</f>
        <v>1</v>
      </c>
      <c r="DH231" s="129" t="s">
        <v>591</v>
      </c>
      <c r="DI231" s="129" t="s">
        <v>591</v>
      </c>
      <c r="DJ231" s="99">
        <f>IF(Model!DJ161="",0,IF(ABS(Model!DJ161-Scratch!DJ161)&lt;1,1,0))</f>
        <v>1</v>
      </c>
      <c r="DK231" s="99">
        <f>IF(Model!DK161="",0,IF(ABS(Model!DK161-Scratch!DK161)&lt;1,1,0))</f>
        <v>1</v>
      </c>
      <c r="DL231" s="99">
        <f>IF(Model!DL161="",0,IF(ABS(Model!DL161-Scratch!DL161)&lt;1,1,0))</f>
        <v>1</v>
      </c>
      <c r="DM231" s="99">
        <f>IF(Model!DM161="",0,IF(ABS(Model!DM161-Scratch!DM161)&lt;1,1,0))</f>
        <v>1</v>
      </c>
      <c r="DN231" s="99">
        <f>IF(Model!DN161="",0,IF(ABS(Model!DN161-Scratch!DN161)&lt;1,1,0))</f>
        <v>1</v>
      </c>
      <c r="DO231" s="99">
        <f>IF(Model!DO161="",0,IF(ABS(Model!DO161-Scratch!DO161)&lt;1,1,0))</f>
        <v>1</v>
      </c>
      <c r="DP231" s="99">
        <f>IF(Model!DP161="",0,IF(ABS(Model!DP161-Scratch!DP161)&lt;1,1,0))</f>
        <v>1</v>
      </c>
      <c r="DQ231" s="99">
        <f>IF(Model!DQ161="",0,IF(ABS(Model!DQ161-Scratch!DQ161)&lt;1,1,0))</f>
        <v>1</v>
      </c>
      <c r="DR231" s="99">
        <f>IF(Model!DR161="",0,IF(ABS(Model!DR161-Scratch!DR161)&lt;1,1,0))</f>
        <v>1</v>
      </c>
      <c r="DS231" s="99">
        <f>IF(Model!DS161="",0,IF(ABS(Model!DS161-Scratch!DS161)&lt;1,1,0))</f>
        <v>1</v>
      </c>
      <c r="DT231" s="99">
        <f>IF(Model!DT161="",0,IF(ABS(Model!DT161-Scratch!DT161)&lt;1,1,0))</f>
        <v>1</v>
      </c>
      <c r="DU231" s="99">
        <f>IF(Model!DU161="",0,IF(ABS(Model!DU161-Scratch!DU161)&lt;1,1,0))</f>
        <v>1</v>
      </c>
      <c r="DV231" s="99">
        <f>IF(Model!DV161="",0,IF(ABS(Model!DV161-Scratch!DV161)&lt;1,1,0))</f>
        <v>1</v>
      </c>
      <c r="DW231" s="99">
        <f>IF(Model!DW161="",0,IF(ABS(Model!DW161-Scratch!DW161)&lt;1,1,0))</f>
        <v>1</v>
      </c>
      <c r="DX231" s="99">
        <f>IF(Model!DX161="",0,IF(ABS(Model!DX161-Scratch!DX161)&lt;1,1,0))</f>
        <v>1</v>
      </c>
      <c r="DY231" s="99">
        <f>IF(Model!DY161="",0,IF(ABS(Model!DY161-Scratch!DY161)&lt;1,1,0))</f>
        <v>1</v>
      </c>
      <c r="DZ231" s="99">
        <f>IF(Model!DZ161="",0,IF(ABS(Model!DZ161-Scratch!DZ161)&lt;1,1,0))</f>
        <v>1</v>
      </c>
      <c r="EA231" s="99">
        <f>IF(Model!EA161="",0,IF(ABS(Model!EA161-Scratch!EA161)&lt;1,1,0))</f>
        <v>1</v>
      </c>
      <c r="EB231" s="99">
        <f>IF(Model!EB161="",0,IF(ABS(Model!EB161-Scratch!EB161)&lt;1,1,0))</f>
        <v>1</v>
      </c>
      <c r="EC231" s="99">
        <f>IF(Model!EC161="",0,IF(ABS(Model!EC161-Scratch!EC161)&lt;1,1,0))</f>
        <v>1</v>
      </c>
      <c r="ED231" s="99">
        <f>IF(Model!ED161="",0,IF(ABS(Model!ED161-Scratch!ED161)&lt;1,1,0))</f>
        <v>1</v>
      </c>
      <c r="EE231" s="99">
        <f>IF(Model!EE161="",0,IF(ABS(Model!EE161-Scratch!EE161)&lt;1,1,0))</f>
        <v>1</v>
      </c>
      <c r="EF231" s="99">
        <f>IF(Model!EF161="",0,IF(ABS(Model!EF161-Scratch!EF161)&lt;1,1,0))</f>
        <v>1</v>
      </c>
      <c r="EG231" s="99">
        <f>IF(Model!EG161="",0,IF(ABS(Model!EG161-Scratch!EG161)&lt;1,1,0))</f>
        <v>1</v>
      </c>
      <c r="EH231" s="99">
        <f>IF(Model!EH161="",0,IF(ABS(Model!EH161-Scratch!EH161)&lt;1,1,0))</f>
        <v>1</v>
      </c>
      <c r="EI231" s="129" t="s">
        <v>591</v>
      </c>
      <c r="EJ231" s="129" t="s">
        <v>591</v>
      </c>
      <c r="EK231" s="99"/>
      <c r="EL231" s="99"/>
      <c r="EM231" s="99"/>
      <c r="EN231" s="99"/>
      <c r="EO231" s="99"/>
      <c r="EP231" s="99"/>
      <c r="EQ231" s="99"/>
      <c r="ER231" s="99"/>
      <c r="ES231" s="99"/>
      <c r="ET231" s="99"/>
      <c r="EU231" s="99"/>
      <c r="EV231" s="99"/>
      <c r="EW231" s="99"/>
      <c r="EX231" s="99"/>
      <c r="EY231" s="99"/>
      <c r="EZ231" s="99"/>
      <c r="FA231" s="99"/>
      <c r="FB231" s="99"/>
      <c r="FC231" s="99"/>
      <c r="FD231" s="99"/>
      <c r="FE231" s="99"/>
      <c r="FF231" s="99"/>
      <c r="FG231" s="99"/>
      <c r="FH231" s="99"/>
      <c r="FI231" s="99"/>
    </row>
    <row r="232" spans="2:165">
      <c r="B232" s="99">
        <f>IF(Model!B162="",0,IF(ABS(Model!B162-Scratch!B162)&lt;1,1,0))</f>
        <v>1</v>
      </c>
      <c r="C232" s="99">
        <f ca="1">IF(Model!C162="",0,IF(ABS(Model!C162-Scratch!C162)&lt;1,1,0))</f>
        <v>1</v>
      </c>
      <c r="D232" s="129" t="s">
        <v>591</v>
      </c>
      <c r="E232" s="99">
        <f>IF(Model!E162="",0,IF(ABS(Model!E162-Scratch!E162)&lt;1,1,0))</f>
        <v>1</v>
      </c>
      <c r="F232" s="99">
        <f>IF(Model!F162="",0,IF(ABS(Model!F162-Scratch!F162)&lt;1,1,0))</f>
        <v>1</v>
      </c>
      <c r="G232" s="99">
        <f>IF(Model!G162="",0,IF(ABS(Model!G162-Scratch!G162)&lt;1,1,0))</f>
        <v>1</v>
      </c>
      <c r="H232" s="99">
        <f>IF(Model!H162="",0,IF(ABS(Model!H162-Scratch!H162)&lt;1,1,0))</f>
        <v>1</v>
      </c>
      <c r="I232" s="99">
        <f>IF(Model!I162=Scratch!I162,1,0)</f>
        <v>1</v>
      </c>
      <c r="J232" s="129" t="s">
        <v>591</v>
      </c>
      <c r="K232" s="99">
        <f>IF(Model!K162="",0,IF(ABS(Model!K162-Scratch!K162)&lt;1,1,0))</f>
        <v>1</v>
      </c>
      <c r="L232" s="99">
        <f>IF(Model!L162=Scratch!L162,1,0)</f>
        <v>1</v>
      </c>
      <c r="M232" s="99">
        <f>IFERROR(IF(Model!M162=Scratch!M162,1,0),0)</f>
        <v>1</v>
      </c>
      <c r="N232" s="99">
        <f>IFERROR(IF(Model!N162=Scratch!N162,1,0),0)</f>
        <v>1</v>
      </c>
      <c r="O232" s="99">
        <f>IFERROR(IF(Model!O162=Scratch!O162,1,0),0)</f>
        <v>1</v>
      </c>
      <c r="P232" s="99">
        <f>IFERROR(IF(Model!P162=Scratch!P162,1,0),0)</f>
        <v>1</v>
      </c>
      <c r="Q232" s="129" t="s">
        <v>591</v>
      </c>
      <c r="R232" s="99">
        <f>IF(Model!R162="",0,IF(ABS(Model!R162-Scratch!R162)&lt;1,1,0))</f>
        <v>1</v>
      </c>
      <c r="S232" s="99">
        <f>IF(Model!S162="",0,IF(ABS(Model!S162-Scratch!S162)&lt;1,1,0))</f>
        <v>1</v>
      </c>
      <c r="T232" s="99">
        <f>IF(Model!T162="",0,IF(ABS(Model!T162-Scratch!T162)&lt;1,1,0))</f>
        <v>1</v>
      </c>
      <c r="U232" s="99">
        <f>IF(Model!U162="",0,IF(ABS(Model!U162-Scratch!U162)&lt;1,1,0))</f>
        <v>1</v>
      </c>
      <c r="V232" s="99">
        <f>IF(Model!V162="",0,IF(ABS(Model!V162-Scratch!V162)&lt;1,1,0))</f>
        <v>1</v>
      </c>
      <c r="W232" s="129" t="s">
        <v>591</v>
      </c>
      <c r="X232" s="99">
        <f>IF(Model!X162="",0,IF(ABS(Model!X162-Scratch!X162)&lt;1,1,0))</f>
        <v>1</v>
      </c>
      <c r="Y232" s="99">
        <f>IF(Model!Y162="",0,IF(ABS(Model!Y162-Scratch!Y162)&lt;1,1,0))</f>
        <v>1</v>
      </c>
      <c r="Z232" s="99">
        <f>IF(Model!Z162="",0,IF(ABS(Model!Z162-Scratch!Z162)&lt;1,1,0))</f>
        <v>1</v>
      </c>
      <c r="AA232" s="99">
        <f>IF(Model!AA162="",0,IF(ABS(Model!AA162-Scratch!AA162)&lt;1,1,0))</f>
        <v>1</v>
      </c>
      <c r="AB232" s="99">
        <f>IF(Model!AB162="",0,IF(ABS(Model!AB162-Scratch!AB162)&lt;1,1,0))</f>
        <v>1</v>
      </c>
      <c r="AC232" s="129" t="s">
        <v>591</v>
      </c>
      <c r="AD232" s="129" t="s">
        <v>591</v>
      </c>
      <c r="AE232" s="99">
        <f>IF(Model!AE162="",0,IF(ABS(Model!AE162-Scratch!AE162)&lt;1,1,0))</f>
        <v>1</v>
      </c>
      <c r="AF232" s="99">
        <f>IF(Model!AF162="",0,IF(ABS(Model!AF162-Scratch!AF162)&lt;1,1,0))</f>
        <v>1</v>
      </c>
      <c r="AG232" s="99">
        <f>IF(Model!AG162="",0,IF(ABS(Model!AG162-Scratch!AG162)&lt;1,1,0))</f>
        <v>1</v>
      </c>
      <c r="AH232" s="99">
        <f>IF(Model!AH162="",0,IF(ABS(Model!AH162-Scratch!AH162)&lt;1,1,0))</f>
        <v>1</v>
      </c>
      <c r="AI232" s="99">
        <f>IF(Model!AI162="",0,IF(ABS(Model!AI162-Scratch!AI162)&lt;1,1,0))</f>
        <v>1</v>
      </c>
      <c r="AJ232" s="99">
        <f>IF(Model!AJ162="",0,IF(ABS(Model!AJ162-Scratch!AJ162)&lt;1,1,0))</f>
        <v>1</v>
      </c>
      <c r="AK232" s="99">
        <f>IF(Model!AK162="",0,IF(ABS(Model!AK162-Scratch!AK162)&lt;1,1,0))</f>
        <v>1</v>
      </c>
      <c r="AL232" s="99">
        <f>IF(Model!AL162="",0,IF(ABS(Model!AL162-Scratch!AL162)&lt;1,1,0))</f>
        <v>1</v>
      </c>
      <c r="AM232" s="99">
        <f>IF(Model!AM162="",0,IF(ABS(Model!AM162-Scratch!AM162)&lt;1,1,0))</f>
        <v>1</v>
      </c>
      <c r="AN232" s="99">
        <f>IF(Model!AN162="",0,IF(ABS(Model!AN162-Scratch!AN162)&lt;1,1,0))</f>
        <v>1</v>
      </c>
      <c r="AO232" s="99">
        <f>IF(Model!AO162="",0,IF(ABS(Model!AO162-Scratch!AO162)&lt;1,1,0))</f>
        <v>1</v>
      </c>
      <c r="AP232" s="99">
        <f>IF(Model!AP162="",0,IF(ABS(Model!AP162-Scratch!AP162)&lt;1,1,0))</f>
        <v>1</v>
      </c>
      <c r="AQ232" s="99">
        <f>IF(Model!AQ162="",0,IF(ABS(Model!AQ162-Scratch!AQ162)&lt;1,1,0))</f>
        <v>1</v>
      </c>
      <c r="AR232" s="99">
        <f>IF(Model!AR162="",0,IF(ABS(Model!AR162-Scratch!AR162)&lt;1,1,0))</f>
        <v>1</v>
      </c>
      <c r="AS232" s="99">
        <f>IF(Model!AS162="",0,IF(ABS(Model!AS162-Scratch!AS162)&lt;1,1,0))</f>
        <v>1</v>
      </c>
      <c r="AT232" s="99">
        <f>IF(Model!AT162="",0,IF(ABS(Model!AT162-Scratch!AT162)&lt;1,1,0))</f>
        <v>1</v>
      </c>
      <c r="AU232" s="99">
        <f>IF(Model!AU162="",0,IF(ABS(Model!AU162-Scratch!AU162)&lt;1,1,0))</f>
        <v>1</v>
      </c>
      <c r="AV232" s="99">
        <f>IF(Model!AV162="",0,IF(ABS(Model!AV162-Scratch!AV162)&lt;1,1,0))</f>
        <v>1</v>
      </c>
      <c r="AW232" s="99">
        <f>IF(Model!AW162="",0,IF(ABS(Model!AW162-Scratch!AW162)&lt;1,1,0))</f>
        <v>1</v>
      </c>
      <c r="AX232" s="99">
        <f>IF(Model!AX162="",0,IF(ABS(Model!AX162-Scratch!AX162)&lt;1,1,0))</f>
        <v>1</v>
      </c>
      <c r="AY232" s="99">
        <f>IF(Model!AY162="",0,IF(ABS(Model!AY162-Scratch!AY162)&lt;1,1,0))</f>
        <v>1</v>
      </c>
      <c r="AZ232" s="99">
        <f>IF(Model!AZ162="",0,IF(ABS(Model!AZ162-Scratch!AZ162)&lt;1,1,0))</f>
        <v>1</v>
      </c>
      <c r="BA232" s="99">
        <f>IF(Model!BA162="",0,IF(ABS(Model!BA162-Scratch!BA162)&lt;1,1,0))</f>
        <v>1</v>
      </c>
      <c r="BB232" s="99">
        <f>IF(Model!BB162="",0,IF(ABS(Model!BB162-Scratch!BB162)&lt;1,1,0))</f>
        <v>1</v>
      </c>
      <c r="BC232" s="99">
        <f>IF(Model!BC162="",0,IF(ABS(Model!BC162-Scratch!BC162)&lt;1,1,0))</f>
        <v>1</v>
      </c>
      <c r="BD232" s="99">
        <f>IF(Model!BD162="",0,IF(ABS(Model!BD162-Scratch!BD162)&lt;1,1,0))</f>
        <v>0</v>
      </c>
      <c r="BE232" s="99">
        <f>IF(Model!BE162="",0,IF(ABS(Model!BE162-Scratch!BE162)&lt;1,1,0))</f>
        <v>1</v>
      </c>
      <c r="BF232" s="129" t="s">
        <v>591</v>
      </c>
      <c r="BG232" s="129" t="s">
        <v>591</v>
      </c>
      <c r="BH232" s="99">
        <f>IF(Model!BH162="",0,IF(ABS(Model!BH162-Scratch!BH162)&lt;1,1,0))</f>
        <v>1</v>
      </c>
      <c r="BI232" s="99">
        <f>IF(Model!BI162="",0,IF(ABS(Model!BI162-Scratch!BI162)&lt;1,1,0))</f>
        <v>1</v>
      </c>
      <c r="BJ232" s="99">
        <f>IF(Model!BJ162="",0,IF(ABS(Model!BJ162-Scratch!BJ162)&lt;1,1,0))</f>
        <v>1</v>
      </c>
      <c r="BK232" s="99">
        <f>IF(Model!BK162="",0,IF(ABS(Model!BK162-Scratch!BK162)&lt;1,1,0))</f>
        <v>1</v>
      </c>
      <c r="BL232" s="99">
        <f>IF(Model!BL162="",0,IF(ABS(Model!BL162-Scratch!BL162)&lt;1,1,0))</f>
        <v>1</v>
      </c>
      <c r="BM232" s="99">
        <f>IF(Model!BM162="",0,IF(ABS(Model!BM162-Scratch!BM162)&lt;1,1,0))</f>
        <v>1</v>
      </c>
      <c r="BN232" s="99">
        <f>IF(Model!BN162="",0,IF(ABS(Model!BN162-Scratch!BN162)&lt;1,1,0))</f>
        <v>1</v>
      </c>
      <c r="BO232" s="99">
        <f>IF(Model!BO162="",0,IF(ABS(Model!BO162-Scratch!BO162)&lt;1,1,0))</f>
        <v>1</v>
      </c>
      <c r="BP232" s="99">
        <f>IF(Model!BP162="",0,IF(ABS(Model!BP162-Scratch!BP162)&lt;1,1,0))</f>
        <v>1</v>
      </c>
      <c r="BQ232" s="99">
        <f>IF(Model!BQ162="",0,IF(ABS(Model!BQ162-Scratch!BQ162)&lt;1,1,0))</f>
        <v>1</v>
      </c>
      <c r="BR232" s="99">
        <f>IF(Model!BR162="",0,IF(ABS(Model!BR162-Scratch!BR162)&lt;1,1,0))</f>
        <v>1</v>
      </c>
      <c r="BS232" s="99">
        <f>IF(Model!BS162="",0,IF(ABS(Model!BS162-Scratch!BS162)&lt;1,1,0))</f>
        <v>1</v>
      </c>
      <c r="BT232" s="99">
        <f>IF(Model!BT162="",0,IF(ABS(Model!BT162-Scratch!BT162)&lt;1,1,0))</f>
        <v>1</v>
      </c>
      <c r="BU232" s="99">
        <f>IF(Model!BU162="",0,IF(ABS(Model!BU162-Scratch!BU162)&lt;1,1,0))</f>
        <v>1</v>
      </c>
      <c r="BV232" s="99">
        <f>IF(Model!BV162="",0,IF(ABS(Model!BV162-Scratch!BV162)&lt;1,1,0))</f>
        <v>1</v>
      </c>
      <c r="BW232" s="99">
        <f>IF(Model!BW162="",0,IF(ABS(Model!BW162-Scratch!BW162)&lt;1,1,0))</f>
        <v>1</v>
      </c>
      <c r="BX232" s="99">
        <f>IF(Model!BX162="",0,IF(ABS(Model!BX162-Scratch!BX162)&lt;1,1,0))</f>
        <v>1</v>
      </c>
      <c r="BY232" s="99">
        <f>IF(Model!BY162="",0,IF(ABS(Model!BY162-Scratch!BY162)&lt;1,1,0))</f>
        <v>1</v>
      </c>
      <c r="BZ232" s="99">
        <f>IF(Model!BZ162="",0,IF(ABS(Model!BZ162-Scratch!BZ162)&lt;1,1,0))</f>
        <v>1</v>
      </c>
      <c r="CA232" s="99">
        <f>IF(Model!CA162="",0,IF(ABS(Model!CA162-Scratch!CA162)&lt;1,1,0))</f>
        <v>1</v>
      </c>
      <c r="CB232" s="99">
        <f>IF(Model!CB162="",0,IF(ABS(Model!CB162-Scratch!CB162)&lt;1,1,0))</f>
        <v>1</v>
      </c>
      <c r="CC232" s="99">
        <f>IF(Model!CC162="",0,IF(ABS(Model!CC162-Scratch!CC162)&lt;1,1,0))</f>
        <v>1</v>
      </c>
      <c r="CD232" s="99">
        <f>IF(Model!CD162="",0,IF(ABS(Model!CD162-Scratch!CD162)&lt;1,1,0))</f>
        <v>1</v>
      </c>
      <c r="CE232" s="99">
        <f>IF(Model!CE162="",0,IF(ABS(Model!CE162-Scratch!CE162)&lt;1,1,0))</f>
        <v>1</v>
      </c>
      <c r="CF232" s="99">
        <f>IF(Model!CF162="",0,IF(ABS(Model!CF162-Scratch!CF162)&lt;1,1,0))</f>
        <v>1</v>
      </c>
      <c r="CG232" s="129" t="s">
        <v>591</v>
      </c>
      <c r="CH232" s="129" t="s">
        <v>591</v>
      </c>
      <c r="CI232" s="99">
        <f>IF(Model!CI162="",0,IF(ABS(Model!CI162-Scratch!CI162)&lt;1,1,0))</f>
        <v>1</v>
      </c>
      <c r="CJ232" s="99">
        <f>IF(Model!CJ162="",0,IF(ABS(Model!CJ162-Scratch!CJ162)&lt;1,1,0))</f>
        <v>1</v>
      </c>
      <c r="CK232" s="99">
        <f>IF(Model!CK162="",0,IF(ABS(Model!CK162-Scratch!CK162)&lt;1,1,0))</f>
        <v>1</v>
      </c>
      <c r="CL232" s="99">
        <f>IF(Model!CL162="",0,IF(ABS(Model!CL162-Scratch!CL162)&lt;1,1,0))</f>
        <v>1</v>
      </c>
      <c r="CM232" s="99">
        <f>IF(Model!CM162="",0,IF(ABS(Model!CM162-Scratch!CM162)&lt;1,1,0))</f>
        <v>1</v>
      </c>
      <c r="CN232" s="99">
        <f>IF(Model!CN162="",0,IF(ABS(Model!CN162-Scratch!CN162)&lt;1,1,0))</f>
        <v>1</v>
      </c>
      <c r="CO232" s="99">
        <f>IF(Model!CO162="",0,IF(ABS(Model!CO162-Scratch!CO162)&lt;1,1,0))</f>
        <v>1</v>
      </c>
      <c r="CP232" s="99">
        <f>IF(Model!CP162="",0,IF(ABS(Model!CP162-Scratch!CP162)&lt;1,1,0))</f>
        <v>1</v>
      </c>
      <c r="CQ232" s="99">
        <f>IF(Model!CQ162="",0,IF(ABS(Model!CQ162-Scratch!CQ162)&lt;1,1,0))</f>
        <v>1</v>
      </c>
      <c r="CR232" s="99">
        <f>IF(Model!CR162="",0,IF(ABS(Model!CR162-Scratch!CR162)&lt;1,1,0))</f>
        <v>1</v>
      </c>
      <c r="CS232" s="99">
        <f>IF(Model!CS162="",0,IF(ABS(Model!CS162-Scratch!CS162)&lt;1,1,0))</f>
        <v>1</v>
      </c>
      <c r="CT232" s="99">
        <f>IF(Model!CT162="",0,IF(ABS(Model!CT162-Scratch!CT162)&lt;1,1,0))</f>
        <v>1</v>
      </c>
      <c r="CU232" s="99">
        <f>IF(Model!CU162="",0,IF(ABS(Model!CU162-Scratch!CU162)&lt;1,1,0))</f>
        <v>1</v>
      </c>
      <c r="CV232" s="99">
        <f>IF(Model!CV162="",0,IF(ABS(Model!CV162-Scratch!CV162)&lt;1,1,0))</f>
        <v>1</v>
      </c>
      <c r="CW232" s="99">
        <f>IF(Model!CW162="",0,IF(ABS(Model!CW162-Scratch!CW162)&lt;1,1,0))</f>
        <v>1</v>
      </c>
      <c r="CX232" s="99">
        <f>IF(Model!CX162="",0,IF(ABS(Model!CX162-Scratch!CX162)&lt;1,1,0))</f>
        <v>1</v>
      </c>
      <c r="CY232" s="99">
        <f>IF(Model!CY162="",0,IF(ABS(Model!CY162-Scratch!CY162)&lt;1,1,0))</f>
        <v>1</v>
      </c>
      <c r="CZ232" s="99">
        <f>IF(Model!CZ162="",0,IF(ABS(Model!CZ162-Scratch!CZ162)&lt;1,1,0))</f>
        <v>1</v>
      </c>
      <c r="DA232" s="99">
        <f>IF(Model!DA162="",0,IF(ABS(Model!DA162-Scratch!DA162)&lt;1,1,0))</f>
        <v>1</v>
      </c>
      <c r="DB232" s="99">
        <f>IF(Model!DB162="",0,IF(ABS(Model!DB162-Scratch!DB162)&lt;1,1,0))</f>
        <v>1</v>
      </c>
      <c r="DC232" s="99">
        <f>IF(Model!DC162="",0,IF(ABS(Model!DC162-Scratch!DC162)&lt;1,1,0))</f>
        <v>1</v>
      </c>
      <c r="DD232" s="99">
        <f>IF(Model!DD162="",0,IF(ABS(Model!DD162-Scratch!DD162)&lt;1,1,0))</f>
        <v>1</v>
      </c>
      <c r="DE232" s="99">
        <f>IF(Model!DE162="",0,IF(ABS(Model!DE162-Scratch!DE162)&lt;1,1,0))</f>
        <v>1</v>
      </c>
      <c r="DF232" s="99">
        <f>IF(Model!DF162="",0,IF(ABS(Model!DF162-Scratch!DF162)&lt;1,1,0))</f>
        <v>1</v>
      </c>
      <c r="DG232" s="99">
        <f>IF(Model!DG162="",0,IF(ABS(Model!DG162-Scratch!DG162)&lt;1,1,0))</f>
        <v>1</v>
      </c>
      <c r="DH232" s="129" t="s">
        <v>591</v>
      </c>
      <c r="DI232" s="129" t="s">
        <v>591</v>
      </c>
      <c r="DJ232" s="99">
        <f>IF(Model!DJ162="",0,IF(ABS(Model!DJ162-Scratch!DJ162)&lt;1,1,0))</f>
        <v>1</v>
      </c>
      <c r="DK232" s="99">
        <f>IF(Model!DK162="",0,IF(ABS(Model!DK162-Scratch!DK162)&lt;1,1,0))</f>
        <v>1</v>
      </c>
      <c r="DL232" s="99">
        <f>IF(Model!DL162="",0,IF(ABS(Model!DL162-Scratch!DL162)&lt;1,1,0))</f>
        <v>1</v>
      </c>
      <c r="DM232" s="99">
        <f>IF(Model!DM162="",0,IF(ABS(Model!DM162-Scratch!DM162)&lt;1,1,0))</f>
        <v>1</v>
      </c>
      <c r="DN232" s="99">
        <f>IF(Model!DN162="",0,IF(ABS(Model!DN162-Scratch!DN162)&lt;1,1,0))</f>
        <v>1</v>
      </c>
      <c r="DO232" s="99">
        <f>IF(Model!DO162="",0,IF(ABS(Model!DO162-Scratch!DO162)&lt;1,1,0))</f>
        <v>1</v>
      </c>
      <c r="DP232" s="99">
        <f>IF(Model!DP162="",0,IF(ABS(Model!DP162-Scratch!DP162)&lt;1,1,0))</f>
        <v>1</v>
      </c>
      <c r="DQ232" s="99">
        <f>IF(Model!DQ162="",0,IF(ABS(Model!DQ162-Scratch!DQ162)&lt;1,1,0))</f>
        <v>1</v>
      </c>
      <c r="DR232" s="99">
        <f>IF(Model!DR162="",0,IF(ABS(Model!DR162-Scratch!DR162)&lt;1,1,0))</f>
        <v>1</v>
      </c>
      <c r="DS232" s="99">
        <f>IF(Model!DS162="",0,IF(ABS(Model!DS162-Scratch!DS162)&lt;1,1,0))</f>
        <v>1</v>
      </c>
      <c r="DT232" s="99">
        <f>IF(Model!DT162="",0,IF(ABS(Model!DT162-Scratch!DT162)&lt;1,1,0))</f>
        <v>1</v>
      </c>
      <c r="DU232" s="99">
        <f>IF(Model!DU162="",0,IF(ABS(Model!DU162-Scratch!DU162)&lt;1,1,0))</f>
        <v>1</v>
      </c>
      <c r="DV232" s="99">
        <f>IF(Model!DV162="",0,IF(ABS(Model!DV162-Scratch!DV162)&lt;1,1,0))</f>
        <v>1</v>
      </c>
      <c r="DW232" s="99">
        <f>IF(Model!DW162="",0,IF(ABS(Model!DW162-Scratch!DW162)&lt;1,1,0))</f>
        <v>1</v>
      </c>
      <c r="DX232" s="99">
        <f>IF(Model!DX162="",0,IF(ABS(Model!DX162-Scratch!DX162)&lt;1,1,0))</f>
        <v>1</v>
      </c>
      <c r="DY232" s="99">
        <f>IF(Model!DY162="",0,IF(ABS(Model!DY162-Scratch!DY162)&lt;1,1,0))</f>
        <v>1</v>
      </c>
      <c r="DZ232" s="99">
        <f>IF(Model!DZ162="",0,IF(ABS(Model!DZ162-Scratch!DZ162)&lt;1,1,0))</f>
        <v>1</v>
      </c>
      <c r="EA232" s="99">
        <f>IF(Model!EA162="",0,IF(ABS(Model!EA162-Scratch!EA162)&lt;1,1,0))</f>
        <v>1</v>
      </c>
      <c r="EB232" s="99">
        <f>IF(Model!EB162="",0,IF(ABS(Model!EB162-Scratch!EB162)&lt;1,1,0))</f>
        <v>1</v>
      </c>
      <c r="EC232" s="99">
        <f>IF(Model!EC162="",0,IF(ABS(Model!EC162-Scratch!EC162)&lt;1,1,0))</f>
        <v>1</v>
      </c>
      <c r="ED232" s="99">
        <f>IF(Model!ED162="",0,IF(ABS(Model!ED162-Scratch!ED162)&lt;1,1,0))</f>
        <v>1</v>
      </c>
      <c r="EE232" s="99">
        <f>IF(Model!EE162="",0,IF(ABS(Model!EE162-Scratch!EE162)&lt;1,1,0))</f>
        <v>1</v>
      </c>
      <c r="EF232" s="99">
        <f>IF(Model!EF162="",0,IF(ABS(Model!EF162-Scratch!EF162)&lt;1,1,0))</f>
        <v>1</v>
      </c>
      <c r="EG232" s="99">
        <f>IF(Model!EG162="",0,IF(ABS(Model!EG162-Scratch!EG162)&lt;1,1,0))</f>
        <v>1</v>
      </c>
      <c r="EH232" s="99">
        <f>IF(Model!EH162="",0,IF(ABS(Model!EH162-Scratch!EH162)&lt;1,1,0))</f>
        <v>1</v>
      </c>
      <c r="EI232" s="129" t="s">
        <v>591</v>
      </c>
      <c r="EJ232" s="129" t="s">
        <v>591</v>
      </c>
      <c r="EK232" s="99"/>
      <c r="EL232" s="99"/>
      <c r="EM232" s="99"/>
      <c r="EN232" s="99"/>
      <c r="EO232" s="99"/>
      <c r="EP232" s="99"/>
      <c r="EQ232" s="99"/>
      <c r="ER232" s="99"/>
      <c r="ES232" s="99"/>
      <c r="ET232" s="99"/>
      <c r="EU232" s="99"/>
      <c r="EV232" s="99"/>
      <c r="EW232" s="99"/>
      <c r="EX232" s="99"/>
      <c r="EY232" s="99"/>
      <c r="EZ232" s="99"/>
      <c r="FA232" s="99"/>
      <c r="FB232" s="99"/>
      <c r="FC232" s="99"/>
      <c r="FD232" s="99"/>
      <c r="FE232" s="99"/>
      <c r="FF232" s="99"/>
      <c r="FG232" s="99"/>
      <c r="FH232" s="99"/>
      <c r="FI232" s="99"/>
    </row>
    <row r="233" spans="2:165">
      <c r="B233" s="99">
        <f>IF(Model!B163="",0,IF(ABS(Model!B163-Scratch!B163)&lt;1,1,0))</f>
        <v>1</v>
      </c>
      <c r="C233" s="99">
        <f ca="1">IF(Model!C163="",0,IF(ABS(Model!C163-Scratch!C163)&lt;1,1,0))</f>
        <v>1</v>
      </c>
      <c r="D233" s="129" t="s">
        <v>591</v>
      </c>
      <c r="E233" s="99">
        <f>IF(Model!E163="",0,IF(ABS(Model!E163-Scratch!E163)&lt;1,1,0))</f>
        <v>1</v>
      </c>
      <c r="F233" s="99">
        <f>IF(Model!F163="",0,IF(ABS(Model!F163-Scratch!F163)&lt;1,1,0))</f>
        <v>1</v>
      </c>
      <c r="G233" s="99">
        <f>IF(Model!G163="",0,IF(ABS(Model!G163-Scratch!G163)&lt;1,1,0))</f>
        <v>1</v>
      </c>
      <c r="H233" s="99">
        <f>IF(Model!H163="",0,IF(ABS(Model!H163-Scratch!H163)&lt;1,1,0))</f>
        <v>1</v>
      </c>
      <c r="I233" s="99">
        <f>IF(Model!I163=Scratch!I163,1,0)</f>
        <v>1</v>
      </c>
      <c r="J233" s="129" t="s">
        <v>591</v>
      </c>
      <c r="K233" s="99">
        <f>IF(Model!K163="",0,IF(ABS(Model!K163-Scratch!K163)&lt;1,1,0))</f>
        <v>1</v>
      </c>
      <c r="L233" s="99">
        <f>IF(Model!L163=Scratch!L163,1,0)</f>
        <v>1</v>
      </c>
      <c r="M233" s="99">
        <f>IFERROR(IF(Model!M163=Scratch!M163,1,0),0)</f>
        <v>1</v>
      </c>
      <c r="N233" s="99">
        <f>IFERROR(IF(Model!N163=Scratch!N163,1,0),0)</f>
        <v>1</v>
      </c>
      <c r="O233" s="99">
        <f>IFERROR(IF(Model!O163=Scratch!O163,1,0),0)</f>
        <v>1</v>
      </c>
      <c r="P233" s="99">
        <f>IFERROR(IF(Model!P163=Scratch!P163,1,0),0)</f>
        <v>1</v>
      </c>
      <c r="Q233" s="129" t="s">
        <v>591</v>
      </c>
      <c r="R233" s="99">
        <f>IF(Model!R163="",0,IF(ABS(Model!R163-Scratch!R163)&lt;1,1,0))</f>
        <v>1</v>
      </c>
      <c r="S233" s="99">
        <f>IF(Model!S163="",0,IF(ABS(Model!S163-Scratch!S163)&lt;1,1,0))</f>
        <v>1</v>
      </c>
      <c r="T233" s="99">
        <f>IF(Model!T163="",0,IF(ABS(Model!T163-Scratch!T163)&lt;1,1,0))</f>
        <v>1</v>
      </c>
      <c r="U233" s="99">
        <f>IF(Model!U163="",0,IF(ABS(Model!U163-Scratch!U163)&lt;1,1,0))</f>
        <v>1</v>
      </c>
      <c r="V233" s="99">
        <f>IF(Model!V163="",0,IF(ABS(Model!V163-Scratch!V163)&lt;1,1,0))</f>
        <v>1</v>
      </c>
      <c r="W233" s="129" t="s">
        <v>591</v>
      </c>
      <c r="X233" s="99">
        <f>IF(Model!X163="",0,IF(ABS(Model!X163-Scratch!X163)&lt;1,1,0))</f>
        <v>1</v>
      </c>
      <c r="Y233" s="99">
        <f>IF(Model!Y163="",0,IF(ABS(Model!Y163-Scratch!Y163)&lt;1,1,0))</f>
        <v>1</v>
      </c>
      <c r="Z233" s="99">
        <f>IF(Model!Z163="",0,IF(ABS(Model!Z163-Scratch!Z163)&lt;1,1,0))</f>
        <v>1</v>
      </c>
      <c r="AA233" s="99">
        <f>IF(Model!AA163="",0,IF(ABS(Model!AA163-Scratch!AA163)&lt;1,1,0))</f>
        <v>1</v>
      </c>
      <c r="AB233" s="99">
        <f>IF(Model!AB163="",0,IF(ABS(Model!AB163-Scratch!AB163)&lt;1,1,0))</f>
        <v>1</v>
      </c>
      <c r="AC233" s="129" t="s">
        <v>591</v>
      </c>
      <c r="AD233" s="129" t="s">
        <v>591</v>
      </c>
      <c r="AE233" s="99">
        <f>IF(Model!AE163="",0,IF(ABS(Model!AE163-Scratch!AE163)&lt;1,1,0))</f>
        <v>1</v>
      </c>
      <c r="AF233" s="99">
        <f>IF(Model!AF163="",0,IF(ABS(Model!AF163-Scratch!AF163)&lt;1,1,0))</f>
        <v>1</v>
      </c>
      <c r="AG233" s="99">
        <f>IF(Model!AG163="",0,IF(ABS(Model!AG163-Scratch!AG163)&lt;1,1,0))</f>
        <v>1</v>
      </c>
      <c r="AH233" s="99">
        <f>IF(Model!AH163="",0,IF(ABS(Model!AH163-Scratch!AH163)&lt;1,1,0))</f>
        <v>1</v>
      </c>
      <c r="AI233" s="99">
        <f>IF(Model!AI163="",0,IF(ABS(Model!AI163-Scratch!AI163)&lt;1,1,0))</f>
        <v>1</v>
      </c>
      <c r="AJ233" s="99">
        <f>IF(Model!AJ163="",0,IF(ABS(Model!AJ163-Scratch!AJ163)&lt;1,1,0))</f>
        <v>1</v>
      </c>
      <c r="AK233" s="99">
        <f>IF(Model!AK163="",0,IF(ABS(Model!AK163-Scratch!AK163)&lt;1,1,0))</f>
        <v>1</v>
      </c>
      <c r="AL233" s="99">
        <f>IF(Model!AL163="",0,IF(ABS(Model!AL163-Scratch!AL163)&lt;1,1,0))</f>
        <v>1</v>
      </c>
      <c r="AM233" s="99">
        <f>IF(Model!AM163="",0,IF(ABS(Model!AM163-Scratch!AM163)&lt;1,1,0))</f>
        <v>1</v>
      </c>
      <c r="AN233" s="99">
        <f>IF(Model!AN163="",0,IF(ABS(Model!AN163-Scratch!AN163)&lt;1,1,0))</f>
        <v>1</v>
      </c>
      <c r="AO233" s="99">
        <f>IF(Model!AO163="",0,IF(ABS(Model!AO163-Scratch!AO163)&lt;1,1,0))</f>
        <v>1</v>
      </c>
      <c r="AP233" s="99">
        <f>IF(Model!AP163="",0,IF(ABS(Model!AP163-Scratch!AP163)&lt;1,1,0))</f>
        <v>1</v>
      </c>
      <c r="AQ233" s="99">
        <f>IF(Model!AQ163="",0,IF(ABS(Model!AQ163-Scratch!AQ163)&lt;1,1,0))</f>
        <v>1</v>
      </c>
      <c r="AR233" s="99">
        <f>IF(Model!AR163="",0,IF(ABS(Model!AR163-Scratch!AR163)&lt;1,1,0))</f>
        <v>1</v>
      </c>
      <c r="AS233" s="99">
        <f>IF(Model!AS163="",0,IF(ABS(Model!AS163-Scratch!AS163)&lt;1,1,0))</f>
        <v>1</v>
      </c>
      <c r="AT233" s="99">
        <f>IF(Model!AT163="",0,IF(ABS(Model!AT163-Scratch!AT163)&lt;1,1,0))</f>
        <v>1</v>
      </c>
      <c r="AU233" s="99">
        <f>IF(Model!AU163="",0,IF(ABS(Model!AU163-Scratch!AU163)&lt;1,1,0))</f>
        <v>1</v>
      </c>
      <c r="AV233" s="99">
        <f>IF(Model!AV163="",0,IF(ABS(Model!AV163-Scratch!AV163)&lt;1,1,0))</f>
        <v>1</v>
      </c>
      <c r="AW233" s="99">
        <f>IF(Model!AW163="",0,IF(ABS(Model!AW163-Scratch!AW163)&lt;1,1,0))</f>
        <v>1</v>
      </c>
      <c r="AX233" s="99">
        <f>IF(Model!AX163="",0,IF(ABS(Model!AX163-Scratch!AX163)&lt;1,1,0))</f>
        <v>1</v>
      </c>
      <c r="AY233" s="99">
        <f>IF(Model!AY163="",0,IF(ABS(Model!AY163-Scratch!AY163)&lt;1,1,0))</f>
        <v>1</v>
      </c>
      <c r="AZ233" s="99">
        <f>IF(Model!AZ163="",0,IF(ABS(Model!AZ163-Scratch!AZ163)&lt;1,1,0))</f>
        <v>1</v>
      </c>
      <c r="BA233" s="99">
        <f>IF(Model!BA163="",0,IF(ABS(Model!BA163-Scratch!BA163)&lt;1,1,0))</f>
        <v>1</v>
      </c>
      <c r="BB233" s="99">
        <f>IF(Model!BB163="",0,IF(ABS(Model!BB163-Scratch!BB163)&lt;1,1,0))</f>
        <v>1</v>
      </c>
      <c r="BC233" s="99">
        <f>IF(Model!BC163="",0,IF(ABS(Model!BC163-Scratch!BC163)&lt;1,1,0))</f>
        <v>1</v>
      </c>
      <c r="BD233" s="99">
        <f>IF(Model!BD163="",0,IF(ABS(Model!BD163-Scratch!BD163)&lt;1,1,0))</f>
        <v>0</v>
      </c>
      <c r="BE233" s="99">
        <f>IF(Model!BE163="",0,IF(ABS(Model!BE163-Scratch!BE163)&lt;1,1,0))</f>
        <v>1</v>
      </c>
      <c r="BF233" s="129" t="s">
        <v>591</v>
      </c>
      <c r="BG233" s="129" t="s">
        <v>591</v>
      </c>
      <c r="BH233" s="99">
        <f>IF(Model!BH163="",0,IF(ABS(Model!BH163-Scratch!BH163)&lt;1,1,0))</f>
        <v>1</v>
      </c>
      <c r="BI233" s="99">
        <f>IF(Model!BI163="",0,IF(ABS(Model!BI163-Scratch!BI163)&lt;1,1,0))</f>
        <v>1</v>
      </c>
      <c r="BJ233" s="99">
        <f>IF(Model!BJ163="",0,IF(ABS(Model!BJ163-Scratch!BJ163)&lt;1,1,0))</f>
        <v>1</v>
      </c>
      <c r="BK233" s="99">
        <f>IF(Model!BK163="",0,IF(ABS(Model!BK163-Scratch!BK163)&lt;1,1,0))</f>
        <v>1</v>
      </c>
      <c r="BL233" s="99">
        <f>IF(Model!BL163="",0,IF(ABS(Model!BL163-Scratch!BL163)&lt;1,1,0))</f>
        <v>1</v>
      </c>
      <c r="BM233" s="99">
        <f>IF(Model!BM163="",0,IF(ABS(Model!BM163-Scratch!BM163)&lt;1,1,0))</f>
        <v>1</v>
      </c>
      <c r="BN233" s="99">
        <f>IF(Model!BN163="",0,IF(ABS(Model!BN163-Scratch!BN163)&lt;1,1,0))</f>
        <v>1</v>
      </c>
      <c r="BO233" s="99">
        <f>IF(Model!BO163="",0,IF(ABS(Model!BO163-Scratch!BO163)&lt;1,1,0))</f>
        <v>1</v>
      </c>
      <c r="BP233" s="99">
        <f>IF(Model!BP163="",0,IF(ABS(Model!BP163-Scratch!BP163)&lt;1,1,0))</f>
        <v>1</v>
      </c>
      <c r="BQ233" s="99">
        <f>IF(Model!BQ163="",0,IF(ABS(Model!BQ163-Scratch!BQ163)&lt;1,1,0))</f>
        <v>1</v>
      </c>
      <c r="BR233" s="99">
        <f>IF(Model!BR163="",0,IF(ABS(Model!BR163-Scratch!BR163)&lt;1,1,0))</f>
        <v>1</v>
      </c>
      <c r="BS233" s="99">
        <f>IF(Model!BS163="",0,IF(ABS(Model!BS163-Scratch!BS163)&lt;1,1,0))</f>
        <v>1</v>
      </c>
      <c r="BT233" s="99">
        <f>IF(Model!BT163="",0,IF(ABS(Model!BT163-Scratch!BT163)&lt;1,1,0))</f>
        <v>1</v>
      </c>
      <c r="BU233" s="99">
        <f>IF(Model!BU163="",0,IF(ABS(Model!BU163-Scratch!BU163)&lt;1,1,0))</f>
        <v>1</v>
      </c>
      <c r="BV233" s="99">
        <f>IF(Model!BV163="",0,IF(ABS(Model!BV163-Scratch!BV163)&lt;1,1,0))</f>
        <v>1</v>
      </c>
      <c r="BW233" s="99">
        <f>IF(Model!BW163="",0,IF(ABS(Model!BW163-Scratch!BW163)&lt;1,1,0))</f>
        <v>1</v>
      </c>
      <c r="BX233" s="99">
        <f>IF(Model!BX163="",0,IF(ABS(Model!BX163-Scratch!BX163)&lt;1,1,0))</f>
        <v>1</v>
      </c>
      <c r="BY233" s="99">
        <f>IF(Model!BY163="",0,IF(ABS(Model!BY163-Scratch!BY163)&lt;1,1,0))</f>
        <v>1</v>
      </c>
      <c r="BZ233" s="99">
        <f>IF(Model!BZ163="",0,IF(ABS(Model!BZ163-Scratch!BZ163)&lt;1,1,0))</f>
        <v>1</v>
      </c>
      <c r="CA233" s="99">
        <f>IF(Model!CA163="",0,IF(ABS(Model!CA163-Scratch!CA163)&lt;1,1,0))</f>
        <v>1</v>
      </c>
      <c r="CB233" s="99">
        <f>IF(Model!CB163="",0,IF(ABS(Model!CB163-Scratch!CB163)&lt;1,1,0))</f>
        <v>1</v>
      </c>
      <c r="CC233" s="99">
        <f>IF(Model!CC163="",0,IF(ABS(Model!CC163-Scratch!CC163)&lt;1,1,0))</f>
        <v>1</v>
      </c>
      <c r="CD233" s="99">
        <f>IF(Model!CD163="",0,IF(ABS(Model!CD163-Scratch!CD163)&lt;1,1,0))</f>
        <v>1</v>
      </c>
      <c r="CE233" s="99">
        <f>IF(Model!CE163="",0,IF(ABS(Model!CE163-Scratch!CE163)&lt;1,1,0))</f>
        <v>1</v>
      </c>
      <c r="CF233" s="99">
        <f>IF(Model!CF163="",0,IF(ABS(Model!CF163-Scratch!CF163)&lt;1,1,0))</f>
        <v>1</v>
      </c>
      <c r="CG233" s="129" t="s">
        <v>591</v>
      </c>
      <c r="CH233" s="129" t="s">
        <v>591</v>
      </c>
      <c r="CI233" s="99">
        <f>IF(Model!CI163="",0,IF(ABS(Model!CI163-Scratch!CI163)&lt;1,1,0))</f>
        <v>1</v>
      </c>
      <c r="CJ233" s="99">
        <f>IF(Model!CJ163="",0,IF(ABS(Model!CJ163-Scratch!CJ163)&lt;1,1,0))</f>
        <v>1</v>
      </c>
      <c r="CK233" s="99">
        <f>IF(Model!CK163="",0,IF(ABS(Model!CK163-Scratch!CK163)&lt;1,1,0))</f>
        <v>1</v>
      </c>
      <c r="CL233" s="99">
        <f>IF(Model!CL163="",0,IF(ABS(Model!CL163-Scratch!CL163)&lt;1,1,0))</f>
        <v>1</v>
      </c>
      <c r="CM233" s="99">
        <f>IF(Model!CM163="",0,IF(ABS(Model!CM163-Scratch!CM163)&lt;1,1,0))</f>
        <v>1</v>
      </c>
      <c r="CN233" s="99">
        <f>IF(Model!CN163="",0,IF(ABS(Model!CN163-Scratch!CN163)&lt;1,1,0))</f>
        <v>1</v>
      </c>
      <c r="CO233" s="99">
        <f>IF(Model!CO163="",0,IF(ABS(Model!CO163-Scratch!CO163)&lt;1,1,0))</f>
        <v>1</v>
      </c>
      <c r="CP233" s="99">
        <f>IF(Model!CP163="",0,IF(ABS(Model!CP163-Scratch!CP163)&lt;1,1,0))</f>
        <v>1</v>
      </c>
      <c r="CQ233" s="99">
        <f>IF(Model!CQ163="",0,IF(ABS(Model!CQ163-Scratch!CQ163)&lt;1,1,0))</f>
        <v>1</v>
      </c>
      <c r="CR233" s="99">
        <f>IF(Model!CR163="",0,IF(ABS(Model!CR163-Scratch!CR163)&lt;1,1,0))</f>
        <v>1</v>
      </c>
      <c r="CS233" s="99">
        <f>IF(Model!CS163="",0,IF(ABS(Model!CS163-Scratch!CS163)&lt;1,1,0))</f>
        <v>1</v>
      </c>
      <c r="CT233" s="99">
        <f>IF(Model!CT163="",0,IF(ABS(Model!CT163-Scratch!CT163)&lt;1,1,0))</f>
        <v>1</v>
      </c>
      <c r="CU233" s="99">
        <f>IF(Model!CU163="",0,IF(ABS(Model!CU163-Scratch!CU163)&lt;1,1,0))</f>
        <v>1</v>
      </c>
      <c r="CV233" s="99">
        <f>IF(Model!CV163="",0,IF(ABS(Model!CV163-Scratch!CV163)&lt;1,1,0))</f>
        <v>1</v>
      </c>
      <c r="CW233" s="99">
        <f>IF(Model!CW163="",0,IF(ABS(Model!CW163-Scratch!CW163)&lt;1,1,0))</f>
        <v>1</v>
      </c>
      <c r="CX233" s="99">
        <f>IF(Model!CX163="",0,IF(ABS(Model!CX163-Scratch!CX163)&lt;1,1,0))</f>
        <v>1</v>
      </c>
      <c r="CY233" s="99">
        <f>IF(Model!CY163="",0,IF(ABS(Model!CY163-Scratch!CY163)&lt;1,1,0))</f>
        <v>1</v>
      </c>
      <c r="CZ233" s="99">
        <f>IF(Model!CZ163="",0,IF(ABS(Model!CZ163-Scratch!CZ163)&lt;1,1,0))</f>
        <v>1</v>
      </c>
      <c r="DA233" s="99">
        <f>IF(Model!DA163="",0,IF(ABS(Model!DA163-Scratch!DA163)&lt;1,1,0))</f>
        <v>1</v>
      </c>
      <c r="DB233" s="99">
        <f>IF(Model!DB163="",0,IF(ABS(Model!DB163-Scratch!DB163)&lt;1,1,0))</f>
        <v>1</v>
      </c>
      <c r="DC233" s="99">
        <f>IF(Model!DC163="",0,IF(ABS(Model!DC163-Scratch!DC163)&lt;1,1,0))</f>
        <v>1</v>
      </c>
      <c r="DD233" s="99">
        <f>IF(Model!DD163="",0,IF(ABS(Model!DD163-Scratch!DD163)&lt;1,1,0))</f>
        <v>1</v>
      </c>
      <c r="DE233" s="99">
        <f>IF(Model!DE163="",0,IF(ABS(Model!DE163-Scratch!DE163)&lt;1,1,0))</f>
        <v>1</v>
      </c>
      <c r="DF233" s="99">
        <f>IF(Model!DF163="",0,IF(ABS(Model!DF163-Scratch!DF163)&lt;1,1,0))</f>
        <v>1</v>
      </c>
      <c r="DG233" s="99">
        <f>IF(Model!DG163="",0,IF(ABS(Model!DG163-Scratch!DG163)&lt;1,1,0))</f>
        <v>1</v>
      </c>
      <c r="DH233" s="129" t="s">
        <v>591</v>
      </c>
      <c r="DI233" s="129" t="s">
        <v>591</v>
      </c>
      <c r="DJ233" s="99">
        <f>IF(Model!DJ163="",0,IF(ABS(Model!DJ163-Scratch!DJ163)&lt;1,1,0))</f>
        <v>1</v>
      </c>
      <c r="DK233" s="99">
        <f>IF(Model!DK163="",0,IF(ABS(Model!DK163-Scratch!DK163)&lt;1,1,0))</f>
        <v>1</v>
      </c>
      <c r="DL233" s="99">
        <f>IF(Model!DL163="",0,IF(ABS(Model!DL163-Scratch!DL163)&lt;1,1,0))</f>
        <v>1</v>
      </c>
      <c r="DM233" s="99">
        <f>IF(Model!DM163="",0,IF(ABS(Model!DM163-Scratch!DM163)&lt;1,1,0))</f>
        <v>1</v>
      </c>
      <c r="DN233" s="99">
        <f>IF(Model!DN163="",0,IF(ABS(Model!DN163-Scratch!DN163)&lt;1,1,0))</f>
        <v>1</v>
      </c>
      <c r="DO233" s="99">
        <f>IF(Model!DO163="",0,IF(ABS(Model!DO163-Scratch!DO163)&lt;1,1,0))</f>
        <v>1</v>
      </c>
      <c r="DP233" s="99">
        <f>IF(Model!DP163="",0,IF(ABS(Model!DP163-Scratch!DP163)&lt;1,1,0))</f>
        <v>1</v>
      </c>
      <c r="DQ233" s="99">
        <f>IF(Model!DQ163="",0,IF(ABS(Model!DQ163-Scratch!DQ163)&lt;1,1,0))</f>
        <v>1</v>
      </c>
      <c r="DR233" s="99">
        <f>IF(Model!DR163="",0,IF(ABS(Model!DR163-Scratch!DR163)&lt;1,1,0))</f>
        <v>1</v>
      </c>
      <c r="DS233" s="99">
        <f>IF(Model!DS163="",0,IF(ABS(Model!DS163-Scratch!DS163)&lt;1,1,0))</f>
        <v>1</v>
      </c>
      <c r="DT233" s="99">
        <f>IF(Model!DT163="",0,IF(ABS(Model!DT163-Scratch!DT163)&lt;1,1,0))</f>
        <v>1</v>
      </c>
      <c r="DU233" s="99">
        <f>IF(Model!DU163="",0,IF(ABS(Model!DU163-Scratch!DU163)&lt;1,1,0))</f>
        <v>1</v>
      </c>
      <c r="DV233" s="99">
        <f>IF(Model!DV163="",0,IF(ABS(Model!DV163-Scratch!DV163)&lt;1,1,0))</f>
        <v>1</v>
      </c>
      <c r="DW233" s="99">
        <f>IF(Model!DW163="",0,IF(ABS(Model!DW163-Scratch!DW163)&lt;1,1,0))</f>
        <v>1</v>
      </c>
      <c r="DX233" s="99">
        <f>IF(Model!DX163="",0,IF(ABS(Model!DX163-Scratch!DX163)&lt;1,1,0))</f>
        <v>1</v>
      </c>
      <c r="DY233" s="99">
        <f>IF(Model!DY163="",0,IF(ABS(Model!DY163-Scratch!DY163)&lt;1,1,0))</f>
        <v>1</v>
      </c>
      <c r="DZ233" s="99">
        <f>IF(Model!DZ163="",0,IF(ABS(Model!DZ163-Scratch!DZ163)&lt;1,1,0))</f>
        <v>1</v>
      </c>
      <c r="EA233" s="99">
        <f>IF(Model!EA163="",0,IF(ABS(Model!EA163-Scratch!EA163)&lt;1,1,0))</f>
        <v>1</v>
      </c>
      <c r="EB233" s="99">
        <f>IF(Model!EB163="",0,IF(ABS(Model!EB163-Scratch!EB163)&lt;1,1,0))</f>
        <v>1</v>
      </c>
      <c r="EC233" s="99">
        <f>IF(Model!EC163="",0,IF(ABS(Model!EC163-Scratch!EC163)&lt;1,1,0))</f>
        <v>1</v>
      </c>
      <c r="ED233" s="99">
        <f>IF(Model!ED163="",0,IF(ABS(Model!ED163-Scratch!ED163)&lt;1,1,0))</f>
        <v>1</v>
      </c>
      <c r="EE233" s="99">
        <f>IF(Model!EE163="",0,IF(ABS(Model!EE163-Scratch!EE163)&lt;1,1,0))</f>
        <v>1</v>
      </c>
      <c r="EF233" s="99">
        <f>IF(Model!EF163="",0,IF(ABS(Model!EF163-Scratch!EF163)&lt;1,1,0))</f>
        <v>1</v>
      </c>
      <c r="EG233" s="99">
        <f>IF(Model!EG163="",0,IF(ABS(Model!EG163-Scratch!EG163)&lt;1,1,0))</f>
        <v>1</v>
      </c>
      <c r="EH233" s="99">
        <f>IF(Model!EH163="",0,IF(ABS(Model!EH163-Scratch!EH163)&lt;1,1,0))</f>
        <v>1</v>
      </c>
      <c r="EI233" s="129" t="s">
        <v>591</v>
      </c>
      <c r="EJ233" s="129" t="s">
        <v>591</v>
      </c>
      <c r="EK233" s="99"/>
      <c r="EL233" s="99"/>
      <c r="EM233" s="99"/>
      <c r="EN233" s="99"/>
      <c r="EO233" s="99"/>
      <c r="EP233" s="99"/>
      <c r="EQ233" s="99"/>
      <c r="ER233" s="99"/>
      <c r="ES233" s="99"/>
      <c r="ET233" s="99"/>
      <c r="EU233" s="99"/>
      <c r="EV233" s="99"/>
      <c r="EW233" s="99"/>
      <c r="EX233" s="99"/>
      <c r="EY233" s="99"/>
      <c r="EZ233" s="99"/>
      <c r="FA233" s="99"/>
      <c r="FB233" s="99"/>
      <c r="FC233" s="99"/>
      <c r="FD233" s="99"/>
      <c r="FE233" s="99"/>
      <c r="FF233" s="99"/>
      <c r="FG233" s="99"/>
      <c r="FH233" s="99"/>
      <c r="FI233" s="99"/>
    </row>
    <row r="234" spans="2:165">
      <c r="B234" s="99">
        <f>IF(Model!B164="",0,IF(ABS(Model!B164-Scratch!B164)&lt;1,1,0))</f>
        <v>1</v>
      </c>
      <c r="C234" s="99">
        <f ca="1">IF(Model!C164="",0,IF(ABS(Model!C164-Scratch!C164)&lt;1,1,0))</f>
        <v>1</v>
      </c>
      <c r="D234" s="129" t="s">
        <v>591</v>
      </c>
      <c r="E234" s="99">
        <f>IF(Model!E164="",0,IF(ABS(Model!E164-Scratch!E164)&lt;1,1,0))</f>
        <v>1</v>
      </c>
      <c r="F234" s="99">
        <f>IF(Model!F164="",0,IF(ABS(Model!F164-Scratch!F164)&lt;1,1,0))</f>
        <v>1</v>
      </c>
      <c r="G234" s="99">
        <f>IF(Model!G164="",0,IF(ABS(Model!G164-Scratch!G164)&lt;1,1,0))</f>
        <v>1</v>
      </c>
      <c r="H234" s="99">
        <f>IF(Model!H164="",0,IF(ABS(Model!H164-Scratch!H164)&lt;1,1,0))</f>
        <v>1</v>
      </c>
      <c r="I234" s="99">
        <f>IF(Model!I164=Scratch!I164,1,0)</f>
        <v>1</v>
      </c>
      <c r="J234" s="129" t="s">
        <v>591</v>
      </c>
      <c r="K234" s="99">
        <f>IF(Model!K164="",0,IF(ABS(Model!K164-Scratch!K164)&lt;1,1,0))</f>
        <v>1</v>
      </c>
      <c r="L234" s="99">
        <f>IF(Model!L164=Scratch!L164,1,0)</f>
        <v>1</v>
      </c>
      <c r="M234" s="99">
        <f>IFERROR(IF(Model!M164=Scratch!M164,1,0),0)</f>
        <v>1</v>
      </c>
      <c r="N234" s="99">
        <f>IFERROR(IF(Model!N164=Scratch!N164,1,0),0)</f>
        <v>1</v>
      </c>
      <c r="O234" s="99">
        <f>IFERROR(IF(Model!O164=Scratch!O164,1,0),0)</f>
        <v>1</v>
      </c>
      <c r="P234" s="99">
        <f>IFERROR(IF(Model!P164=Scratch!P164,1,0),0)</f>
        <v>1</v>
      </c>
      <c r="Q234" s="129" t="s">
        <v>591</v>
      </c>
      <c r="R234" s="99">
        <f>IF(Model!R164="",0,IF(ABS(Model!R164-Scratch!R164)&lt;1,1,0))</f>
        <v>1</v>
      </c>
      <c r="S234" s="99">
        <f>IF(Model!S164="",0,IF(ABS(Model!S164-Scratch!S164)&lt;1,1,0))</f>
        <v>1</v>
      </c>
      <c r="T234" s="99">
        <f>IF(Model!T164="",0,IF(ABS(Model!T164-Scratch!T164)&lt;1,1,0))</f>
        <v>1</v>
      </c>
      <c r="U234" s="99">
        <f>IF(Model!U164="",0,IF(ABS(Model!U164-Scratch!U164)&lt;1,1,0))</f>
        <v>1</v>
      </c>
      <c r="V234" s="99">
        <f>IF(Model!V164="",0,IF(ABS(Model!V164-Scratch!V164)&lt;1,1,0))</f>
        <v>1</v>
      </c>
      <c r="W234" s="129" t="s">
        <v>591</v>
      </c>
      <c r="X234" s="99">
        <f>IF(Model!X164="",0,IF(ABS(Model!X164-Scratch!X164)&lt;1,1,0))</f>
        <v>1</v>
      </c>
      <c r="Y234" s="99">
        <f>IF(Model!Y164="",0,IF(ABS(Model!Y164-Scratch!Y164)&lt;1,1,0))</f>
        <v>1</v>
      </c>
      <c r="Z234" s="99">
        <f>IF(Model!Z164="",0,IF(ABS(Model!Z164-Scratch!Z164)&lt;1,1,0))</f>
        <v>1</v>
      </c>
      <c r="AA234" s="99">
        <f>IF(Model!AA164="",0,IF(ABS(Model!AA164-Scratch!AA164)&lt;1,1,0))</f>
        <v>1</v>
      </c>
      <c r="AB234" s="99">
        <f>IF(Model!AB164="",0,IF(ABS(Model!AB164-Scratch!AB164)&lt;1,1,0))</f>
        <v>1</v>
      </c>
      <c r="AC234" s="129" t="s">
        <v>591</v>
      </c>
      <c r="AD234" s="129" t="s">
        <v>591</v>
      </c>
      <c r="AE234" s="99">
        <f>IF(Model!AE164="",0,IF(ABS(Model!AE164-Scratch!AE164)&lt;1,1,0))</f>
        <v>1</v>
      </c>
      <c r="AF234" s="99">
        <f>IF(Model!AF164="",0,IF(ABS(Model!AF164-Scratch!AF164)&lt;1,1,0))</f>
        <v>1</v>
      </c>
      <c r="AG234" s="99">
        <f>IF(Model!AG164="",0,IF(ABS(Model!AG164-Scratch!AG164)&lt;1,1,0))</f>
        <v>1</v>
      </c>
      <c r="AH234" s="99">
        <f>IF(Model!AH164="",0,IF(ABS(Model!AH164-Scratch!AH164)&lt;1,1,0))</f>
        <v>1</v>
      </c>
      <c r="AI234" s="99">
        <f>IF(Model!AI164="",0,IF(ABS(Model!AI164-Scratch!AI164)&lt;1,1,0))</f>
        <v>1</v>
      </c>
      <c r="AJ234" s="99">
        <f>IF(Model!AJ164="",0,IF(ABS(Model!AJ164-Scratch!AJ164)&lt;1,1,0))</f>
        <v>1</v>
      </c>
      <c r="AK234" s="99">
        <f>IF(Model!AK164="",0,IF(ABS(Model!AK164-Scratch!AK164)&lt;1,1,0))</f>
        <v>1</v>
      </c>
      <c r="AL234" s="99">
        <f>IF(Model!AL164="",0,IF(ABS(Model!AL164-Scratch!AL164)&lt;1,1,0))</f>
        <v>1</v>
      </c>
      <c r="AM234" s="99">
        <f>IF(Model!AM164="",0,IF(ABS(Model!AM164-Scratch!AM164)&lt;1,1,0))</f>
        <v>1</v>
      </c>
      <c r="AN234" s="99">
        <f>IF(Model!AN164="",0,IF(ABS(Model!AN164-Scratch!AN164)&lt;1,1,0))</f>
        <v>1</v>
      </c>
      <c r="AO234" s="99">
        <f>IF(Model!AO164="",0,IF(ABS(Model!AO164-Scratch!AO164)&lt;1,1,0))</f>
        <v>1</v>
      </c>
      <c r="AP234" s="99">
        <f>IF(Model!AP164="",0,IF(ABS(Model!AP164-Scratch!AP164)&lt;1,1,0))</f>
        <v>1</v>
      </c>
      <c r="AQ234" s="99">
        <f>IF(Model!AQ164="",0,IF(ABS(Model!AQ164-Scratch!AQ164)&lt;1,1,0))</f>
        <v>1</v>
      </c>
      <c r="AR234" s="99">
        <f>IF(Model!AR164="",0,IF(ABS(Model!AR164-Scratch!AR164)&lt;1,1,0))</f>
        <v>1</v>
      </c>
      <c r="AS234" s="99">
        <f>IF(Model!AS164="",0,IF(ABS(Model!AS164-Scratch!AS164)&lt;1,1,0))</f>
        <v>1</v>
      </c>
      <c r="AT234" s="99">
        <f>IF(Model!AT164="",0,IF(ABS(Model!AT164-Scratch!AT164)&lt;1,1,0))</f>
        <v>1</v>
      </c>
      <c r="AU234" s="99">
        <f>IF(Model!AU164="",0,IF(ABS(Model!AU164-Scratch!AU164)&lt;1,1,0))</f>
        <v>1</v>
      </c>
      <c r="AV234" s="99">
        <f>IF(Model!AV164="",0,IF(ABS(Model!AV164-Scratch!AV164)&lt;1,1,0))</f>
        <v>1</v>
      </c>
      <c r="AW234" s="99">
        <f>IF(Model!AW164="",0,IF(ABS(Model!AW164-Scratch!AW164)&lt;1,1,0))</f>
        <v>1</v>
      </c>
      <c r="AX234" s="99">
        <f>IF(Model!AX164="",0,IF(ABS(Model!AX164-Scratch!AX164)&lt;1,1,0))</f>
        <v>1</v>
      </c>
      <c r="AY234" s="99">
        <f>IF(Model!AY164="",0,IF(ABS(Model!AY164-Scratch!AY164)&lt;1,1,0))</f>
        <v>1</v>
      </c>
      <c r="AZ234" s="99">
        <f>IF(Model!AZ164="",0,IF(ABS(Model!AZ164-Scratch!AZ164)&lt;1,1,0))</f>
        <v>1</v>
      </c>
      <c r="BA234" s="99">
        <f>IF(Model!BA164="",0,IF(ABS(Model!BA164-Scratch!BA164)&lt;1,1,0))</f>
        <v>1</v>
      </c>
      <c r="BB234" s="99">
        <f>IF(Model!BB164="",0,IF(ABS(Model!BB164-Scratch!BB164)&lt;1,1,0))</f>
        <v>1</v>
      </c>
      <c r="BC234" s="99">
        <f>IF(Model!BC164="",0,IF(ABS(Model!BC164-Scratch!BC164)&lt;1,1,0))</f>
        <v>1</v>
      </c>
      <c r="BD234" s="99">
        <f>IF(Model!BD164="",0,IF(ABS(Model!BD164-Scratch!BD164)&lt;1,1,0))</f>
        <v>0</v>
      </c>
      <c r="BE234" s="99">
        <f>IF(Model!BE164="",0,IF(ABS(Model!BE164-Scratch!BE164)&lt;1,1,0))</f>
        <v>1</v>
      </c>
      <c r="BF234" s="129" t="s">
        <v>591</v>
      </c>
      <c r="BG234" s="129" t="s">
        <v>591</v>
      </c>
      <c r="BH234" s="99">
        <f>IF(Model!BH164="",0,IF(ABS(Model!BH164-Scratch!BH164)&lt;1,1,0))</f>
        <v>1</v>
      </c>
      <c r="BI234" s="99">
        <f>IF(Model!BI164="",0,IF(ABS(Model!BI164-Scratch!BI164)&lt;1,1,0))</f>
        <v>1</v>
      </c>
      <c r="BJ234" s="99">
        <f>IF(Model!BJ164="",0,IF(ABS(Model!BJ164-Scratch!BJ164)&lt;1,1,0))</f>
        <v>1</v>
      </c>
      <c r="BK234" s="99">
        <f>IF(Model!BK164="",0,IF(ABS(Model!BK164-Scratch!BK164)&lt;1,1,0))</f>
        <v>1</v>
      </c>
      <c r="BL234" s="99">
        <f>IF(Model!BL164="",0,IF(ABS(Model!BL164-Scratch!BL164)&lt;1,1,0))</f>
        <v>1</v>
      </c>
      <c r="BM234" s="99">
        <f>IF(Model!BM164="",0,IF(ABS(Model!BM164-Scratch!BM164)&lt;1,1,0))</f>
        <v>1</v>
      </c>
      <c r="BN234" s="99">
        <f>IF(Model!BN164="",0,IF(ABS(Model!BN164-Scratch!BN164)&lt;1,1,0))</f>
        <v>1</v>
      </c>
      <c r="BO234" s="99">
        <f>IF(Model!BO164="",0,IF(ABS(Model!BO164-Scratch!BO164)&lt;1,1,0))</f>
        <v>1</v>
      </c>
      <c r="BP234" s="99">
        <f>IF(Model!BP164="",0,IF(ABS(Model!BP164-Scratch!BP164)&lt;1,1,0))</f>
        <v>1</v>
      </c>
      <c r="BQ234" s="99">
        <f>IF(Model!BQ164="",0,IF(ABS(Model!BQ164-Scratch!BQ164)&lt;1,1,0))</f>
        <v>1</v>
      </c>
      <c r="BR234" s="99">
        <f>IF(Model!BR164="",0,IF(ABS(Model!BR164-Scratch!BR164)&lt;1,1,0))</f>
        <v>1</v>
      </c>
      <c r="BS234" s="99">
        <f>IF(Model!BS164="",0,IF(ABS(Model!BS164-Scratch!BS164)&lt;1,1,0))</f>
        <v>1</v>
      </c>
      <c r="BT234" s="99">
        <f>IF(Model!BT164="",0,IF(ABS(Model!BT164-Scratch!BT164)&lt;1,1,0))</f>
        <v>1</v>
      </c>
      <c r="BU234" s="99">
        <f>IF(Model!BU164="",0,IF(ABS(Model!BU164-Scratch!BU164)&lt;1,1,0))</f>
        <v>1</v>
      </c>
      <c r="BV234" s="99">
        <f>IF(Model!BV164="",0,IF(ABS(Model!BV164-Scratch!BV164)&lt;1,1,0))</f>
        <v>1</v>
      </c>
      <c r="BW234" s="99">
        <f>IF(Model!BW164="",0,IF(ABS(Model!BW164-Scratch!BW164)&lt;1,1,0))</f>
        <v>1</v>
      </c>
      <c r="BX234" s="99">
        <f>IF(Model!BX164="",0,IF(ABS(Model!BX164-Scratch!BX164)&lt;1,1,0))</f>
        <v>1</v>
      </c>
      <c r="BY234" s="99">
        <f>IF(Model!BY164="",0,IF(ABS(Model!BY164-Scratch!BY164)&lt;1,1,0))</f>
        <v>1</v>
      </c>
      <c r="BZ234" s="99">
        <f>IF(Model!BZ164="",0,IF(ABS(Model!BZ164-Scratch!BZ164)&lt;1,1,0))</f>
        <v>1</v>
      </c>
      <c r="CA234" s="99">
        <f>IF(Model!CA164="",0,IF(ABS(Model!CA164-Scratch!CA164)&lt;1,1,0))</f>
        <v>1</v>
      </c>
      <c r="CB234" s="99">
        <f>IF(Model!CB164="",0,IF(ABS(Model!CB164-Scratch!CB164)&lt;1,1,0))</f>
        <v>1</v>
      </c>
      <c r="CC234" s="99">
        <f>IF(Model!CC164="",0,IF(ABS(Model!CC164-Scratch!CC164)&lt;1,1,0))</f>
        <v>1</v>
      </c>
      <c r="CD234" s="99">
        <f>IF(Model!CD164="",0,IF(ABS(Model!CD164-Scratch!CD164)&lt;1,1,0))</f>
        <v>1</v>
      </c>
      <c r="CE234" s="99">
        <f>IF(Model!CE164="",0,IF(ABS(Model!CE164-Scratch!CE164)&lt;1,1,0))</f>
        <v>1</v>
      </c>
      <c r="CF234" s="99">
        <f>IF(Model!CF164="",0,IF(ABS(Model!CF164-Scratch!CF164)&lt;1,1,0))</f>
        <v>1</v>
      </c>
      <c r="CG234" s="129" t="s">
        <v>591</v>
      </c>
      <c r="CH234" s="129" t="s">
        <v>591</v>
      </c>
      <c r="CI234" s="99">
        <f>IF(Model!CI164="",0,IF(ABS(Model!CI164-Scratch!CI164)&lt;1,1,0))</f>
        <v>1</v>
      </c>
      <c r="CJ234" s="99">
        <f>IF(Model!CJ164="",0,IF(ABS(Model!CJ164-Scratch!CJ164)&lt;1,1,0))</f>
        <v>1</v>
      </c>
      <c r="CK234" s="99">
        <f>IF(Model!CK164="",0,IF(ABS(Model!CK164-Scratch!CK164)&lt;1,1,0))</f>
        <v>1</v>
      </c>
      <c r="CL234" s="99">
        <f>IF(Model!CL164="",0,IF(ABS(Model!CL164-Scratch!CL164)&lt;1,1,0))</f>
        <v>1</v>
      </c>
      <c r="CM234" s="99">
        <f>IF(Model!CM164="",0,IF(ABS(Model!CM164-Scratch!CM164)&lt;1,1,0))</f>
        <v>1</v>
      </c>
      <c r="CN234" s="99">
        <f>IF(Model!CN164="",0,IF(ABS(Model!CN164-Scratch!CN164)&lt;1,1,0))</f>
        <v>1</v>
      </c>
      <c r="CO234" s="99">
        <f>IF(Model!CO164="",0,IF(ABS(Model!CO164-Scratch!CO164)&lt;1,1,0))</f>
        <v>1</v>
      </c>
      <c r="CP234" s="99">
        <f>IF(Model!CP164="",0,IF(ABS(Model!CP164-Scratch!CP164)&lt;1,1,0))</f>
        <v>1</v>
      </c>
      <c r="CQ234" s="99">
        <f>IF(Model!CQ164="",0,IF(ABS(Model!CQ164-Scratch!CQ164)&lt;1,1,0))</f>
        <v>1</v>
      </c>
      <c r="CR234" s="99">
        <f>IF(Model!CR164="",0,IF(ABS(Model!CR164-Scratch!CR164)&lt;1,1,0))</f>
        <v>1</v>
      </c>
      <c r="CS234" s="99">
        <f>IF(Model!CS164="",0,IF(ABS(Model!CS164-Scratch!CS164)&lt;1,1,0))</f>
        <v>1</v>
      </c>
      <c r="CT234" s="99">
        <f>IF(Model!CT164="",0,IF(ABS(Model!CT164-Scratch!CT164)&lt;1,1,0))</f>
        <v>1</v>
      </c>
      <c r="CU234" s="99">
        <f>IF(Model!CU164="",0,IF(ABS(Model!CU164-Scratch!CU164)&lt;1,1,0))</f>
        <v>1</v>
      </c>
      <c r="CV234" s="99">
        <f>IF(Model!CV164="",0,IF(ABS(Model!CV164-Scratch!CV164)&lt;1,1,0))</f>
        <v>1</v>
      </c>
      <c r="CW234" s="99">
        <f>IF(Model!CW164="",0,IF(ABS(Model!CW164-Scratch!CW164)&lt;1,1,0))</f>
        <v>1</v>
      </c>
      <c r="CX234" s="99">
        <f>IF(Model!CX164="",0,IF(ABS(Model!CX164-Scratch!CX164)&lt;1,1,0))</f>
        <v>1</v>
      </c>
      <c r="CY234" s="99">
        <f>IF(Model!CY164="",0,IF(ABS(Model!CY164-Scratch!CY164)&lt;1,1,0))</f>
        <v>1</v>
      </c>
      <c r="CZ234" s="99">
        <f>IF(Model!CZ164="",0,IF(ABS(Model!CZ164-Scratch!CZ164)&lt;1,1,0))</f>
        <v>1</v>
      </c>
      <c r="DA234" s="99">
        <f>IF(Model!DA164="",0,IF(ABS(Model!DA164-Scratch!DA164)&lt;1,1,0))</f>
        <v>1</v>
      </c>
      <c r="DB234" s="99">
        <f>IF(Model!DB164="",0,IF(ABS(Model!DB164-Scratch!DB164)&lt;1,1,0))</f>
        <v>1</v>
      </c>
      <c r="DC234" s="99">
        <f>IF(Model!DC164="",0,IF(ABS(Model!DC164-Scratch!DC164)&lt;1,1,0))</f>
        <v>1</v>
      </c>
      <c r="DD234" s="99">
        <f>IF(Model!DD164="",0,IF(ABS(Model!DD164-Scratch!DD164)&lt;1,1,0))</f>
        <v>1</v>
      </c>
      <c r="DE234" s="99">
        <f>IF(Model!DE164="",0,IF(ABS(Model!DE164-Scratch!DE164)&lt;1,1,0))</f>
        <v>1</v>
      </c>
      <c r="DF234" s="99">
        <f>IF(Model!DF164="",0,IF(ABS(Model!DF164-Scratch!DF164)&lt;1,1,0))</f>
        <v>1</v>
      </c>
      <c r="DG234" s="99">
        <f>IF(Model!DG164="",0,IF(ABS(Model!DG164-Scratch!DG164)&lt;1,1,0))</f>
        <v>1</v>
      </c>
      <c r="DH234" s="129" t="s">
        <v>591</v>
      </c>
      <c r="DI234" s="129" t="s">
        <v>591</v>
      </c>
      <c r="DJ234" s="99">
        <f>IF(Model!DJ164="",0,IF(ABS(Model!DJ164-Scratch!DJ164)&lt;1,1,0))</f>
        <v>1</v>
      </c>
      <c r="DK234" s="99">
        <f>IF(Model!DK164="",0,IF(ABS(Model!DK164-Scratch!DK164)&lt;1,1,0))</f>
        <v>1</v>
      </c>
      <c r="DL234" s="99">
        <f>IF(Model!DL164="",0,IF(ABS(Model!DL164-Scratch!DL164)&lt;1,1,0))</f>
        <v>1</v>
      </c>
      <c r="DM234" s="99">
        <f>IF(Model!DM164="",0,IF(ABS(Model!DM164-Scratch!DM164)&lt;1,1,0))</f>
        <v>1</v>
      </c>
      <c r="DN234" s="99">
        <f>IF(Model!DN164="",0,IF(ABS(Model!DN164-Scratch!DN164)&lt;1,1,0))</f>
        <v>1</v>
      </c>
      <c r="DO234" s="99">
        <f>IF(Model!DO164="",0,IF(ABS(Model!DO164-Scratch!DO164)&lt;1,1,0))</f>
        <v>1</v>
      </c>
      <c r="DP234" s="99">
        <f>IF(Model!DP164="",0,IF(ABS(Model!DP164-Scratch!DP164)&lt;1,1,0))</f>
        <v>1</v>
      </c>
      <c r="DQ234" s="99">
        <f>IF(Model!DQ164="",0,IF(ABS(Model!DQ164-Scratch!DQ164)&lt;1,1,0))</f>
        <v>1</v>
      </c>
      <c r="DR234" s="99">
        <f>IF(Model!DR164="",0,IF(ABS(Model!DR164-Scratch!DR164)&lt;1,1,0))</f>
        <v>1</v>
      </c>
      <c r="DS234" s="99">
        <f>IF(Model!DS164="",0,IF(ABS(Model!DS164-Scratch!DS164)&lt;1,1,0))</f>
        <v>1</v>
      </c>
      <c r="DT234" s="99">
        <f>IF(Model!DT164="",0,IF(ABS(Model!DT164-Scratch!DT164)&lt;1,1,0))</f>
        <v>1</v>
      </c>
      <c r="DU234" s="99">
        <f>IF(Model!DU164="",0,IF(ABS(Model!DU164-Scratch!DU164)&lt;1,1,0))</f>
        <v>1</v>
      </c>
      <c r="DV234" s="99">
        <f>IF(Model!DV164="",0,IF(ABS(Model!DV164-Scratch!DV164)&lt;1,1,0))</f>
        <v>1</v>
      </c>
      <c r="DW234" s="99">
        <f>IF(Model!DW164="",0,IF(ABS(Model!DW164-Scratch!DW164)&lt;1,1,0))</f>
        <v>1</v>
      </c>
      <c r="DX234" s="99">
        <f>IF(Model!DX164="",0,IF(ABS(Model!DX164-Scratch!DX164)&lt;1,1,0))</f>
        <v>1</v>
      </c>
      <c r="DY234" s="99">
        <f>IF(Model!DY164="",0,IF(ABS(Model!DY164-Scratch!DY164)&lt;1,1,0))</f>
        <v>1</v>
      </c>
      <c r="DZ234" s="99">
        <f>IF(Model!DZ164="",0,IF(ABS(Model!DZ164-Scratch!DZ164)&lt;1,1,0))</f>
        <v>1</v>
      </c>
      <c r="EA234" s="99">
        <f>IF(Model!EA164="",0,IF(ABS(Model!EA164-Scratch!EA164)&lt;1,1,0))</f>
        <v>1</v>
      </c>
      <c r="EB234" s="99">
        <f>IF(Model!EB164="",0,IF(ABS(Model!EB164-Scratch!EB164)&lt;1,1,0))</f>
        <v>1</v>
      </c>
      <c r="EC234" s="99">
        <f>IF(Model!EC164="",0,IF(ABS(Model!EC164-Scratch!EC164)&lt;1,1,0))</f>
        <v>1</v>
      </c>
      <c r="ED234" s="99">
        <f>IF(Model!ED164="",0,IF(ABS(Model!ED164-Scratch!ED164)&lt;1,1,0))</f>
        <v>1</v>
      </c>
      <c r="EE234" s="99">
        <f>IF(Model!EE164="",0,IF(ABS(Model!EE164-Scratch!EE164)&lt;1,1,0))</f>
        <v>1</v>
      </c>
      <c r="EF234" s="99">
        <f>IF(Model!EF164="",0,IF(ABS(Model!EF164-Scratch!EF164)&lt;1,1,0))</f>
        <v>1</v>
      </c>
      <c r="EG234" s="99">
        <f>IF(Model!EG164="",0,IF(ABS(Model!EG164-Scratch!EG164)&lt;1,1,0))</f>
        <v>1</v>
      </c>
      <c r="EH234" s="99">
        <f>IF(Model!EH164="",0,IF(ABS(Model!EH164-Scratch!EH164)&lt;1,1,0))</f>
        <v>1</v>
      </c>
      <c r="EI234" s="129" t="s">
        <v>591</v>
      </c>
      <c r="EJ234" s="129" t="s">
        <v>591</v>
      </c>
      <c r="EK234" s="99"/>
      <c r="EL234" s="99"/>
      <c r="EM234" s="99"/>
      <c r="EN234" s="99"/>
      <c r="EO234" s="99"/>
      <c r="EP234" s="99"/>
      <c r="EQ234" s="99"/>
      <c r="ER234" s="99"/>
      <c r="ES234" s="99"/>
      <c r="ET234" s="99"/>
      <c r="EU234" s="99"/>
      <c r="EV234" s="99"/>
      <c r="EW234" s="99"/>
      <c r="EX234" s="99"/>
      <c r="EY234" s="99"/>
      <c r="EZ234" s="99"/>
      <c r="FA234" s="99"/>
      <c r="FB234" s="99"/>
      <c r="FC234" s="99"/>
      <c r="FD234" s="99"/>
      <c r="FE234" s="99"/>
      <c r="FF234" s="99"/>
      <c r="FG234" s="99"/>
      <c r="FH234" s="99"/>
      <c r="FI234" s="99"/>
    </row>
    <row r="235" spans="2:165">
      <c r="B235" s="99">
        <f>IF(Model!B165="",0,IF(ABS(Model!B165-Scratch!B165)&lt;1,1,0))</f>
        <v>1</v>
      </c>
      <c r="C235" s="99">
        <f ca="1">IF(Model!C165="",0,IF(ABS(Model!C165-Scratch!C165)&lt;1,1,0))</f>
        <v>1</v>
      </c>
      <c r="D235" s="129" t="s">
        <v>591</v>
      </c>
      <c r="E235" s="99">
        <f>IF(Model!E165="",0,IF(ABS(Model!E165-Scratch!E165)&lt;1,1,0))</f>
        <v>1</v>
      </c>
      <c r="F235" s="99">
        <f>IF(Model!F165="",0,IF(ABS(Model!F165-Scratch!F165)&lt;1,1,0))</f>
        <v>1</v>
      </c>
      <c r="G235" s="99">
        <f>IF(Model!G165="",0,IF(ABS(Model!G165-Scratch!G165)&lt;1,1,0))</f>
        <v>1</v>
      </c>
      <c r="H235" s="99">
        <f>IF(Model!H165="",0,IF(ABS(Model!H165-Scratch!H165)&lt;1,1,0))</f>
        <v>1</v>
      </c>
      <c r="I235" s="99">
        <f>IF(Model!I165=Scratch!I165,1,0)</f>
        <v>1</v>
      </c>
      <c r="J235" s="129" t="s">
        <v>591</v>
      </c>
      <c r="K235" s="99">
        <f>IF(Model!K165="",0,IF(ABS(Model!K165-Scratch!K165)&lt;1,1,0))</f>
        <v>1</v>
      </c>
      <c r="L235" s="99">
        <f>IF(Model!L165=Scratch!L165,1,0)</f>
        <v>1</v>
      </c>
      <c r="M235" s="99">
        <f>IFERROR(IF(Model!M165=Scratch!M165,1,0),0)</f>
        <v>1</v>
      </c>
      <c r="N235" s="99">
        <f>IFERROR(IF(Model!N165=Scratch!N165,1,0),0)</f>
        <v>1</v>
      </c>
      <c r="O235" s="99">
        <f>IFERROR(IF(Model!O165=Scratch!O165,1,0),0)</f>
        <v>1</v>
      </c>
      <c r="P235" s="99">
        <f>IFERROR(IF(Model!P165=Scratch!P165,1,0),0)</f>
        <v>1</v>
      </c>
      <c r="Q235" s="129" t="s">
        <v>591</v>
      </c>
      <c r="R235" s="99">
        <f>IF(Model!R165="",0,IF(ABS(Model!R165-Scratch!R165)&lt;1,1,0))</f>
        <v>1</v>
      </c>
      <c r="S235" s="99">
        <f>IF(Model!S165="",0,IF(ABS(Model!S165-Scratch!S165)&lt;1,1,0))</f>
        <v>1</v>
      </c>
      <c r="T235" s="99">
        <f>IF(Model!T165="",0,IF(ABS(Model!T165-Scratch!T165)&lt;1,1,0))</f>
        <v>1</v>
      </c>
      <c r="U235" s="99">
        <f>IF(Model!U165="",0,IF(ABS(Model!U165-Scratch!U165)&lt;1,1,0))</f>
        <v>1</v>
      </c>
      <c r="V235" s="99">
        <f>IF(Model!V165="",0,IF(ABS(Model!V165-Scratch!V165)&lt;1,1,0))</f>
        <v>1</v>
      </c>
      <c r="W235" s="129" t="s">
        <v>591</v>
      </c>
      <c r="X235" s="99">
        <f>IF(Model!X165="",0,IF(ABS(Model!X165-Scratch!X165)&lt;1,1,0))</f>
        <v>1</v>
      </c>
      <c r="Y235" s="99">
        <f>IF(Model!Y165="",0,IF(ABS(Model!Y165-Scratch!Y165)&lt;1,1,0))</f>
        <v>1</v>
      </c>
      <c r="Z235" s="99">
        <f>IF(Model!Z165="",0,IF(ABS(Model!Z165-Scratch!Z165)&lt;1,1,0))</f>
        <v>1</v>
      </c>
      <c r="AA235" s="99">
        <f>IF(Model!AA165="",0,IF(ABS(Model!AA165-Scratch!AA165)&lt;1,1,0))</f>
        <v>1</v>
      </c>
      <c r="AB235" s="99">
        <f>IF(Model!AB165="",0,IF(ABS(Model!AB165-Scratch!AB165)&lt;1,1,0))</f>
        <v>1</v>
      </c>
      <c r="AC235" s="129" t="s">
        <v>591</v>
      </c>
      <c r="AD235" s="129" t="s">
        <v>591</v>
      </c>
      <c r="AE235" s="99">
        <f>IF(Model!AE165="",0,IF(ABS(Model!AE165-Scratch!AE165)&lt;1,1,0))</f>
        <v>1</v>
      </c>
      <c r="AF235" s="99">
        <f>IF(Model!AF165="",0,IF(ABS(Model!AF165-Scratch!AF165)&lt;1,1,0))</f>
        <v>1</v>
      </c>
      <c r="AG235" s="99">
        <f>IF(Model!AG165="",0,IF(ABS(Model!AG165-Scratch!AG165)&lt;1,1,0))</f>
        <v>1</v>
      </c>
      <c r="AH235" s="99">
        <f>IF(Model!AH165="",0,IF(ABS(Model!AH165-Scratch!AH165)&lt;1,1,0))</f>
        <v>1</v>
      </c>
      <c r="AI235" s="99">
        <f>IF(Model!AI165="",0,IF(ABS(Model!AI165-Scratch!AI165)&lt;1,1,0))</f>
        <v>1</v>
      </c>
      <c r="AJ235" s="99">
        <f>IF(Model!AJ165="",0,IF(ABS(Model!AJ165-Scratch!AJ165)&lt;1,1,0))</f>
        <v>1</v>
      </c>
      <c r="AK235" s="99">
        <f>IF(Model!AK165="",0,IF(ABS(Model!AK165-Scratch!AK165)&lt;1,1,0))</f>
        <v>1</v>
      </c>
      <c r="AL235" s="99">
        <f>IF(Model!AL165="",0,IF(ABS(Model!AL165-Scratch!AL165)&lt;1,1,0))</f>
        <v>1</v>
      </c>
      <c r="AM235" s="99">
        <f>IF(Model!AM165="",0,IF(ABS(Model!AM165-Scratch!AM165)&lt;1,1,0))</f>
        <v>1</v>
      </c>
      <c r="AN235" s="99">
        <f>IF(Model!AN165="",0,IF(ABS(Model!AN165-Scratch!AN165)&lt;1,1,0))</f>
        <v>1</v>
      </c>
      <c r="AO235" s="99">
        <f>IF(Model!AO165="",0,IF(ABS(Model!AO165-Scratch!AO165)&lt;1,1,0))</f>
        <v>1</v>
      </c>
      <c r="AP235" s="99">
        <f>IF(Model!AP165="",0,IF(ABS(Model!AP165-Scratch!AP165)&lt;1,1,0))</f>
        <v>1</v>
      </c>
      <c r="AQ235" s="99">
        <f>IF(Model!AQ165="",0,IF(ABS(Model!AQ165-Scratch!AQ165)&lt;1,1,0))</f>
        <v>1</v>
      </c>
      <c r="AR235" s="99">
        <f>IF(Model!AR165="",0,IF(ABS(Model!AR165-Scratch!AR165)&lt;1,1,0))</f>
        <v>1</v>
      </c>
      <c r="AS235" s="99">
        <f>IF(Model!AS165="",0,IF(ABS(Model!AS165-Scratch!AS165)&lt;1,1,0))</f>
        <v>1</v>
      </c>
      <c r="AT235" s="99">
        <f>IF(Model!AT165="",0,IF(ABS(Model!AT165-Scratch!AT165)&lt;1,1,0))</f>
        <v>1</v>
      </c>
      <c r="AU235" s="99">
        <f>IF(Model!AU165="",0,IF(ABS(Model!AU165-Scratch!AU165)&lt;1,1,0))</f>
        <v>1</v>
      </c>
      <c r="AV235" s="99">
        <f>IF(Model!AV165="",0,IF(ABS(Model!AV165-Scratch!AV165)&lt;1,1,0))</f>
        <v>1</v>
      </c>
      <c r="AW235" s="99">
        <f>IF(Model!AW165="",0,IF(ABS(Model!AW165-Scratch!AW165)&lt;1,1,0))</f>
        <v>1</v>
      </c>
      <c r="AX235" s="99">
        <f>IF(Model!AX165="",0,IF(ABS(Model!AX165-Scratch!AX165)&lt;1,1,0))</f>
        <v>1</v>
      </c>
      <c r="AY235" s="99">
        <f>IF(Model!AY165="",0,IF(ABS(Model!AY165-Scratch!AY165)&lt;1,1,0))</f>
        <v>1</v>
      </c>
      <c r="AZ235" s="99">
        <f>IF(Model!AZ165="",0,IF(ABS(Model!AZ165-Scratch!AZ165)&lt;1,1,0))</f>
        <v>1</v>
      </c>
      <c r="BA235" s="99">
        <f>IF(Model!BA165="",0,IF(ABS(Model!BA165-Scratch!BA165)&lt;1,1,0))</f>
        <v>1</v>
      </c>
      <c r="BB235" s="99">
        <f>IF(Model!BB165="",0,IF(ABS(Model!BB165-Scratch!BB165)&lt;1,1,0))</f>
        <v>1</v>
      </c>
      <c r="BC235" s="99">
        <f>IF(Model!BC165="",0,IF(ABS(Model!BC165-Scratch!BC165)&lt;1,1,0))</f>
        <v>1</v>
      </c>
      <c r="BD235" s="99">
        <f>IF(Model!BD165="",0,IF(ABS(Model!BD165-Scratch!BD165)&lt;1,1,0))</f>
        <v>0</v>
      </c>
      <c r="BE235" s="99">
        <f>IF(Model!BE165="",0,IF(ABS(Model!BE165-Scratch!BE165)&lt;1,1,0))</f>
        <v>1</v>
      </c>
      <c r="BF235" s="129" t="s">
        <v>591</v>
      </c>
      <c r="BG235" s="129" t="s">
        <v>591</v>
      </c>
      <c r="BH235" s="99">
        <f>IF(Model!BH165="",0,IF(ABS(Model!BH165-Scratch!BH165)&lt;1,1,0))</f>
        <v>1</v>
      </c>
      <c r="BI235" s="99">
        <f>IF(Model!BI165="",0,IF(ABS(Model!BI165-Scratch!BI165)&lt;1,1,0))</f>
        <v>1</v>
      </c>
      <c r="BJ235" s="99">
        <f>IF(Model!BJ165="",0,IF(ABS(Model!BJ165-Scratch!BJ165)&lt;1,1,0))</f>
        <v>1</v>
      </c>
      <c r="BK235" s="99">
        <f>IF(Model!BK165="",0,IF(ABS(Model!BK165-Scratch!BK165)&lt;1,1,0))</f>
        <v>1</v>
      </c>
      <c r="BL235" s="99">
        <f>IF(Model!BL165="",0,IF(ABS(Model!BL165-Scratch!BL165)&lt;1,1,0))</f>
        <v>1</v>
      </c>
      <c r="BM235" s="99">
        <f>IF(Model!BM165="",0,IF(ABS(Model!BM165-Scratch!BM165)&lt;1,1,0))</f>
        <v>1</v>
      </c>
      <c r="BN235" s="99">
        <f>IF(Model!BN165="",0,IF(ABS(Model!BN165-Scratch!BN165)&lt;1,1,0))</f>
        <v>1</v>
      </c>
      <c r="BO235" s="99">
        <f>IF(Model!BO165="",0,IF(ABS(Model!BO165-Scratch!BO165)&lt;1,1,0))</f>
        <v>1</v>
      </c>
      <c r="BP235" s="99">
        <f>IF(Model!BP165="",0,IF(ABS(Model!BP165-Scratch!BP165)&lt;1,1,0))</f>
        <v>1</v>
      </c>
      <c r="BQ235" s="99">
        <f>IF(Model!BQ165="",0,IF(ABS(Model!BQ165-Scratch!BQ165)&lt;1,1,0))</f>
        <v>1</v>
      </c>
      <c r="BR235" s="99">
        <f>IF(Model!BR165="",0,IF(ABS(Model!BR165-Scratch!BR165)&lt;1,1,0))</f>
        <v>1</v>
      </c>
      <c r="BS235" s="99">
        <f>IF(Model!BS165="",0,IF(ABS(Model!BS165-Scratch!BS165)&lt;1,1,0))</f>
        <v>1</v>
      </c>
      <c r="BT235" s="99">
        <f>IF(Model!BT165="",0,IF(ABS(Model!BT165-Scratch!BT165)&lt;1,1,0))</f>
        <v>1</v>
      </c>
      <c r="BU235" s="99">
        <f>IF(Model!BU165="",0,IF(ABS(Model!BU165-Scratch!BU165)&lt;1,1,0))</f>
        <v>1</v>
      </c>
      <c r="BV235" s="99">
        <f>IF(Model!BV165="",0,IF(ABS(Model!BV165-Scratch!BV165)&lt;1,1,0))</f>
        <v>1</v>
      </c>
      <c r="BW235" s="99">
        <f>IF(Model!BW165="",0,IF(ABS(Model!BW165-Scratch!BW165)&lt;1,1,0))</f>
        <v>1</v>
      </c>
      <c r="BX235" s="99">
        <f>IF(Model!BX165="",0,IF(ABS(Model!BX165-Scratch!BX165)&lt;1,1,0))</f>
        <v>1</v>
      </c>
      <c r="BY235" s="99">
        <f>IF(Model!BY165="",0,IF(ABS(Model!BY165-Scratch!BY165)&lt;1,1,0))</f>
        <v>1</v>
      </c>
      <c r="BZ235" s="99">
        <f>IF(Model!BZ165="",0,IF(ABS(Model!BZ165-Scratch!BZ165)&lt;1,1,0))</f>
        <v>1</v>
      </c>
      <c r="CA235" s="99">
        <f>IF(Model!CA165="",0,IF(ABS(Model!CA165-Scratch!CA165)&lt;1,1,0))</f>
        <v>1</v>
      </c>
      <c r="CB235" s="99">
        <f>IF(Model!CB165="",0,IF(ABS(Model!CB165-Scratch!CB165)&lt;1,1,0))</f>
        <v>1</v>
      </c>
      <c r="CC235" s="99">
        <f>IF(Model!CC165="",0,IF(ABS(Model!CC165-Scratch!CC165)&lt;1,1,0))</f>
        <v>1</v>
      </c>
      <c r="CD235" s="99">
        <f>IF(Model!CD165="",0,IF(ABS(Model!CD165-Scratch!CD165)&lt;1,1,0))</f>
        <v>1</v>
      </c>
      <c r="CE235" s="99">
        <f>IF(Model!CE165="",0,IF(ABS(Model!CE165-Scratch!CE165)&lt;1,1,0))</f>
        <v>1</v>
      </c>
      <c r="CF235" s="99">
        <f>IF(Model!CF165="",0,IF(ABS(Model!CF165-Scratch!CF165)&lt;1,1,0))</f>
        <v>1</v>
      </c>
      <c r="CG235" s="129" t="s">
        <v>591</v>
      </c>
      <c r="CH235" s="129" t="s">
        <v>591</v>
      </c>
      <c r="CI235" s="99">
        <f>IF(Model!CI165="",0,IF(ABS(Model!CI165-Scratch!CI165)&lt;1,1,0))</f>
        <v>1</v>
      </c>
      <c r="CJ235" s="99">
        <f>IF(Model!CJ165="",0,IF(ABS(Model!CJ165-Scratch!CJ165)&lt;1,1,0))</f>
        <v>1</v>
      </c>
      <c r="CK235" s="99">
        <f>IF(Model!CK165="",0,IF(ABS(Model!CK165-Scratch!CK165)&lt;1,1,0))</f>
        <v>1</v>
      </c>
      <c r="CL235" s="99">
        <f>IF(Model!CL165="",0,IF(ABS(Model!CL165-Scratch!CL165)&lt;1,1,0))</f>
        <v>1</v>
      </c>
      <c r="CM235" s="99">
        <f>IF(Model!CM165="",0,IF(ABS(Model!CM165-Scratch!CM165)&lt;1,1,0))</f>
        <v>1</v>
      </c>
      <c r="CN235" s="99">
        <f>IF(Model!CN165="",0,IF(ABS(Model!CN165-Scratch!CN165)&lt;1,1,0))</f>
        <v>1</v>
      </c>
      <c r="CO235" s="99">
        <f>IF(Model!CO165="",0,IF(ABS(Model!CO165-Scratch!CO165)&lt;1,1,0))</f>
        <v>1</v>
      </c>
      <c r="CP235" s="99">
        <f>IF(Model!CP165="",0,IF(ABS(Model!CP165-Scratch!CP165)&lt;1,1,0))</f>
        <v>1</v>
      </c>
      <c r="CQ235" s="99">
        <f>IF(Model!CQ165="",0,IF(ABS(Model!CQ165-Scratch!CQ165)&lt;1,1,0))</f>
        <v>1</v>
      </c>
      <c r="CR235" s="99">
        <f>IF(Model!CR165="",0,IF(ABS(Model!CR165-Scratch!CR165)&lt;1,1,0))</f>
        <v>1</v>
      </c>
      <c r="CS235" s="99">
        <f>IF(Model!CS165="",0,IF(ABS(Model!CS165-Scratch!CS165)&lt;1,1,0))</f>
        <v>1</v>
      </c>
      <c r="CT235" s="99">
        <f>IF(Model!CT165="",0,IF(ABS(Model!CT165-Scratch!CT165)&lt;1,1,0))</f>
        <v>1</v>
      </c>
      <c r="CU235" s="99">
        <f>IF(Model!CU165="",0,IF(ABS(Model!CU165-Scratch!CU165)&lt;1,1,0))</f>
        <v>1</v>
      </c>
      <c r="CV235" s="99">
        <f>IF(Model!CV165="",0,IF(ABS(Model!CV165-Scratch!CV165)&lt;1,1,0))</f>
        <v>1</v>
      </c>
      <c r="CW235" s="99">
        <f>IF(Model!CW165="",0,IF(ABS(Model!CW165-Scratch!CW165)&lt;1,1,0))</f>
        <v>1</v>
      </c>
      <c r="CX235" s="99">
        <f>IF(Model!CX165="",0,IF(ABS(Model!CX165-Scratch!CX165)&lt;1,1,0))</f>
        <v>1</v>
      </c>
      <c r="CY235" s="99">
        <f>IF(Model!CY165="",0,IF(ABS(Model!CY165-Scratch!CY165)&lt;1,1,0))</f>
        <v>1</v>
      </c>
      <c r="CZ235" s="99">
        <f>IF(Model!CZ165="",0,IF(ABS(Model!CZ165-Scratch!CZ165)&lt;1,1,0))</f>
        <v>1</v>
      </c>
      <c r="DA235" s="99">
        <f>IF(Model!DA165="",0,IF(ABS(Model!DA165-Scratch!DA165)&lt;1,1,0))</f>
        <v>1</v>
      </c>
      <c r="DB235" s="99">
        <f>IF(Model!DB165="",0,IF(ABS(Model!DB165-Scratch!DB165)&lt;1,1,0))</f>
        <v>1</v>
      </c>
      <c r="DC235" s="99">
        <f>IF(Model!DC165="",0,IF(ABS(Model!DC165-Scratch!DC165)&lt;1,1,0))</f>
        <v>1</v>
      </c>
      <c r="DD235" s="99">
        <f>IF(Model!DD165="",0,IF(ABS(Model!DD165-Scratch!DD165)&lt;1,1,0))</f>
        <v>1</v>
      </c>
      <c r="DE235" s="99">
        <f>IF(Model!DE165="",0,IF(ABS(Model!DE165-Scratch!DE165)&lt;1,1,0))</f>
        <v>1</v>
      </c>
      <c r="DF235" s="99">
        <f>IF(Model!DF165="",0,IF(ABS(Model!DF165-Scratch!DF165)&lt;1,1,0))</f>
        <v>1</v>
      </c>
      <c r="DG235" s="99">
        <f>IF(Model!DG165="",0,IF(ABS(Model!DG165-Scratch!DG165)&lt;1,1,0))</f>
        <v>1</v>
      </c>
      <c r="DH235" s="129" t="s">
        <v>591</v>
      </c>
      <c r="DI235" s="129" t="s">
        <v>591</v>
      </c>
      <c r="DJ235" s="99">
        <f>IF(Model!DJ165="",0,IF(ABS(Model!DJ165-Scratch!DJ165)&lt;1,1,0))</f>
        <v>1</v>
      </c>
      <c r="DK235" s="99">
        <f>IF(Model!DK165="",0,IF(ABS(Model!DK165-Scratch!DK165)&lt;1,1,0))</f>
        <v>1</v>
      </c>
      <c r="DL235" s="99">
        <f>IF(Model!DL165="",0,IF(ABS(Model!DL165-Scratch!DL165)&lt;1,1,0))</f>
        <v>1</v>
      </c>
      <c r="DM235" s="99">
        <f>IF(Model!DM165="",0,IF(ABS(Model!DM165-Scratch!DM165)&lt;1,1,0))</f>
        <v>1</v>
      </c>
      <c r="DN235" s="99">
        <f>IF(Model!DN165="",0,IF(ABS(Model!DN165-Scratch!DN165)&lt;1,1,0))</f>
        <v>1</v>
      </c>
      <c r="DO235" s="99">
        <f>IF(Model!DO165="",0,IF(ABS(Model!DO165-Scratch!DO165)&lt;1,1,0))</f>
        <v>1</v>
      </c>
      <c r="DP235" s="99">
        <f>IF(Model!DP165="",0,IF(ABS(Model!DP165-Scratch!DP165)&lt;1,1,0))</f>
        <v>1</v>
      </c>
      <c r="DQ235" s="99">
        <f>IF(Model!DQ165="",0,IF(ABS(Model!DQ165-Scratch!DQ165)&lt;1,1,0))</f>
        <v>1</v>
      </c>
      <c r="DR235" s="99">
        <f>IF(Model!DR165="",0,IF(ABS(Model!DR165-Scratch!DR165)&lt;1,1,0))</f>
        <v>1</v>
      </c>
      <c r="DS235" s="99">
        <f>IF(Model!DS165="",0,IF(ABS(Model!DS165-Scratch!DS165)&lt;1,1,0))</f>
        <v>1</v>
      </c>
      <c r="DT235" s="99">
        <f>IF(Model!DT165="",0,IF(ABS(Model!DT165-Scratch!DT165)&lt;1,1,0))</f>
        <v>1</v>
      </c>
      <c r="DU235" s="99">
        <f>IF(Model!DU165="",0,IF(ABS(Model!DU165-Scratch!DU165)&lt;1,1,0))</f>
        <v>1</v>
      </c>
      <c r="DV235" s="99">
        <f>IF(Model!DV165="",0,IF(ABS(Model!DV165-Scratch!DV165)&lt;1,1,0))</f>
        <v>1</v>
      </c>
      <c r="DW235" s="99">
        <f>IF(Model!DW165="",0,IF(ABS(Model!DW165-Scratch!DW165)&lt;1,1,0))</f>
        <v>1</v>
      </c>
      <c r="DX235" s="99">
        <f>IF(Model!DX165="",0,IF(ABS(Model!DX165-Scratch!DX165)&lt;1,1,0))</f>
        <v>1</v>
      </c>
      <c r="DY235" s="99">
        <f>IF(Model!DY165="",0,IF(ABS(Model!DY165-Scratch!DY165)&lt;1,1,0))</f>
        <v>1</v>
      </c>
      <c r="DZ235" s="99">
        <f>IF(Model!DZ165="",0,IF(ABS(Model!DZ165-Scratch!DZ165)&lt;1,1,0))</f>
        <v>1</v>
      </c>
      <c r="EA235" s="99">
        <f>IF(Model!EA165="",0,IF(ABS(Model!EA165-Scratch!EA165)&lt;1,1,0))</f>
        <v>1</v>
      </c>
      <c r="EB235" s="99">
        <f>IF(Model!EB165="",0,IF(ABS(Model!EB165-Scratch!EB165)&lt;1,1,0))</f>
        <v>1</v>
      </c>
      <c r="EC235" s="99">
        <f>IF(Model!EC165="",0,IF(ABS(Model!EC165-Scratch!EC165)&lt;1,1,0))</f>
        <v>1</v>
      </c>
      <c r="ED235" s="99">
        <f>IF(Model!ED165="",0,IF(ABS(Model!ED165-Scratch!ED165)&lt;1,1,0))</f>
        <v>1</v>
      </c>
      <c r="EE235" s="99">
        <f>IF(Model!EE165="",0,IF(ABS(Model!EE165-Scratch!EE165)&lt;1,1,0))</f>
        <v>1</v>
      </c>
      <c r="EF235" s="99">
        <f>IF(Model!EF165="",0,IF(ABS(Model!EF165-Scratch!EF165)&lt;1,1,0))</f>
        <v>1</v>
      </c>
      <c r="EG235" s="99">
        <f>IF(Model!EG165="",0,IF(ABS(Model!EG165-Scratch!EG165)&lt;1,1,0))</f>
        <v>1</v>
      </c>
      <c r="EH235" s="99">
        <f>IF(Model!EH165="",0,IF(ABS(Model!EH165-Scratch!EH165)&lt;1,1,0))</f>
        <v>1</v>
      </c>
      <c r="EI235" s="129" t="s">
        <v>591</v>
      </c>
      <c r="EJ235" s="129" t="s">
        <v>591</v>
      </c>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row>
    <row r="236" spans="2:165">
      <c r="B236" s="99">
        <f>IF(Model!B166="",0,IF(ABS(Model!B166-Scratch!B166)&lt;1,1,0))</f>
        <v>1</v>
      </c>
      <c r="C236" s="99">
        <f ca="1">IF(Model!C166="",0,IF(ABS(Model!C166-Scratch!C166)&lt;1,1,0))</f>
        <v>1</v>
      </c>
      <c r="D236" s="129" t="s">
        <v>591</v>
      </c>
      <c r="E236" s="99">
        <f>IF(Model!E166="",0,IF(ABS(Model!E166-Scratch!E166)&lt;1,1,0))</f>
        <v>1</v>
      </c>
      <c r="F236" s="99">
        <f>IF(Model!F166="",0,IF(ABS(Model!F166-Scratch!F166)&lt;1,1,0))</f>
        <v>1</v>
      </c>
      <c r="G236" s="99">
        <f>IF(Model!G166="",0,IF(ABS(Model!G166-Scratch!G166)&lt;1,1,0))</f>
        <v>1</v>
      </c>
      <c r="H236" s="99">
        <f>IF(Model!H166="",0,IF(ABS(Model!H166-Scratch!H166)&lt;1,1,0))</f>
        <v>1</v>
      </c>
      <c r="I236" s="99">
        <f>IF(Model!I166=Scratch!I166,1,0)</f>
        <v>1</v>
      </c>
      <c r="J236" s="129" t="s">
        <v>591</v>
      </c>
      <c r="K236" s="99">
        <f>IF(Model!K166="",0,IF(ABS(Model!K166-Scratch!K166)&lt;1,1,0))</f>
        <v>1</v>
      </c>
      <c r="L236" s="99">
        <f>IF(Model!L166=Scratch!L166,1,0)</f>
        <v>1</v>
      </c>
      <c r="M236" s="99">
        <f>IFERROR(IF(Model!M166=Scratch!M166,1,0),0)</f>
        <v>1</v>
      </c>
      <c r="N236" s="99">
        <f>IFERROR(IF(Model!N166=Scratch!N166,1,0),0)</f>
        <v>1</v>
      </c>
      <c r="O236" s="99">
        <f>IFERROR(IF(Model!O166=Scratch!O166,1,0),0)</f>
        <v>1</v>
      </c>
      <c r="P236" s="99">
        <f>IFERROR(IF(Model!P166=Scratch!P166,1,0),0)</f>
        <v>1</v>
      </c>
      <c r="Q236" s="129" t="s">
        <v>591</v>
      </c>
      <c r="R236" s="99">
        <f>IF(Model!R166="",0,IF(ABS(Model!R166-Scratch!R166)&lt;1,1,0))</f>
        <v>1</v>
      </c>
      <c r="S236" s="99">
        <f>IF(Model!S166="",0,IF(ABS(Model!S166-Scratch!S166)&lt;1,1,0))</f>
        <v>1</v>
      </c>
      <c r="T236" s="99">
        <f>IF(Model!T166="",0,IF(ABS(Model!T166-Scratch!T166)&lt;1,1,0))</f>
        <v>1</v>
      </c>
      <c r="U236" s="99">
        <f>IF(Model!U166="",0,IF(ABS(Model!U166-Scratch!U166)&lt;1,1,0))</f>
        <v>1</v>
      </c>
      <c r="V236" s="99">
        <f>IF(Model!V166="",0,IF(ABS(Model!V166-Scratch!V166)&lt;1,1,0))</f>
        <v>1</v>
      </c>
      <c r="W236" s="129" t="s">
        <v>591</v>
      </c>
      <c r="X236" s="99">
        <f>IF(Model!X166="",0,IF(ABS(Model!X166-Scratch!X166)&lt;1,1,0))</f>
        <v>1</v>
      </c>
      <c r="Y236" s="99">
        <f>IF(Model!Y166="",0,IF(ABS(Model!Y166-Scratch!Y166)&lt;1,1,0))</f>
        <v>1</v>
      </c>
      <c r="Z236" s="99">
        <f>IF(Model!Z166="",0,IF(ABS(Model!Z166-Scratch!Z166)&lt;1,1,0))</f>
        <v>1</v>
      </c>
      <c r="AA236" s="99">
        <f>IF(Model!AA166="",0,IF(ABS(Model!AA166-Scratch!AA166)&lt;1,1,0))</f>
        <v>1</v>
      </c>
      <c r="AB236" s="99">
        <f>IF(Model!AB166="",0,IF(ABS(Model!AB166-Scratch!AB166)&lt;1,1,0))</f>
        <v>1</v>
      </c>
      <c r="AC236" s="129" t="s">
        <v>591</v>
      </c>
      <c r="AD236" s="129" t="s">
        <v>591</v>
      </c>
      <c r="AE236" s="99">
        <f>IF(Model!AE166="",0,IF(ABS(Model!AE166-Scratch!AE166)&lt;1,1,0))</f>
        <v>1</v>
      </c>
      <c r="AF236" s="99">
        <f>IF(Model!AF166="",0,IF(ABS(Model!AF166-Scratch!AF166)&lt;1,1,0))</f>
        <v>1</v>
      </c>
      <c r="AG236" s="99">
        <f>IF(Model!AG166="",0,IF(ABS(Model!AG166-Scratch!AG166)&lt;1,1,0))</f>
        <v>1</v>
      </c>
      <c r="AH236" s="99">
        <f>IF(Model!AH166="",0,IF(ABS(Model!AH166-Scratch!AH166)&lt;1,1,0))</f>
        <v>1</v>
      </c>
      <c r="AI236" s="99">
        <f>IF(Model!AI166="",0,IF(ABS(Model!AI166-Scratch!AI166)&lt;1,1,0))</f>
        <v>1</v>
      </c>
      <c r="AJ236" s="99">
        <f>IF(Model!AJ166="",0,IF(ABS(Model!AJ166-Scratch!AJ166)&lt;1,1,0))</f>
        <v>1</v>
      </c>
      <c r="AK236" s="99">
        <f>IF(Model!AK166="",0,IF(ABS(Model!AK166-Scratch!AK166)&lt;1,1,0))</f>
        <v>1</v>
      </c>
      <c r="AL236" s="99">
        <f>IF(Model!AL166="",0,IF(ABS(Model!AL166-Scratch!AL166)&lt;1,1,0))</f>
        <v>1</v>
      </c>
      <c r="AM236" s="99">
        <f>IF(Model!AM166="",0,IF(ABS(Model!AM166-Scratch!AM166)&lt;1,1,0))</f>
        <v>1</v>
      </c>
      <c r="AN236" s="99">
        <f>IF(Model!AN166="",0,IF(ABS(Model!AN166-Scratch!AN166)&lt;1,1,0))</f>
        <v>1</v>
      </c>
      <c r="AO236" s="99">
        <f>IF(Model!AO166="",0,IF(ABS(Model!AO166-Scratch!AO166)&lt;1,1,0))</f>
        <v>1</v>
      </c>
      <c r="AP236" s="99">
        <f>IF(Model!AP166="",0,IF(ABS(Model!AP166-Scratch!AP166)&lt;1,1,0))</f>
        <v>1</v>
      </c>
      <c r="AQ236" s="99">
        <f>IF(Model!AQ166="",0,IF(ABS(Model!AQ166-Scratch!AQ166)&lt;1,1,0))</f>
        <v>1</v>
      </c>
      <c r="AR236" s="99">
        <f>IF(Model!AR166="",0,IF(ABS(Model!AR166-Scratch!AR166)&lt;1,1,0))</f>
        <v>1</v>
      </c>
      <c r="AS236" s="99">
        <f>IF(Model!AS166="",0,IF(ABS(Model!AS166-Scratch!AS166)&lt;1,1,0))</f>
        <v>1</v>
      </c>
      <c r="AT236" s="99">
        <f>IF(Model!AT166="",0,IF(ABS(Model!AT166-Scratch!AT166)&lt;1,1,0))</f>
        <v>1</v>
      </c>
      <c r="AU236" s="99">
        <f>IF(Model!AU166="",0,IF(ABS(Model!AU166-Scratch!AU166)&lt;1,1,0))</f>
        <v>1</v>
      </c>
      <c r="AV236" s="99">
        <f>IF(Model!AV166="",0,IF(ABS(Model!AV166-Scratch!AV166)&lt;1,1,0))</f>
        <v>1</v>
      </c>
      <c r="AW236" s="99">
        <f>IF(Model!AW166="",0,IF(ABS(Model!AW166-Scratch!AW166)&lt;1,1,0))</f>
        <v>1</v>
      </c>
      <c r="AX236" s="99">
        <f>IF(Model!AX166="",0,IF(ABS(Model!AX166-Scratch!AX166)&lt;1,1,0))</f>
        <v>1</v>
      </c>
      <c r="AY236" s="99">
        <f>IF(Model!AY166="",0,IF(ABS(Model!AY166-Scratch!AY166)&lt;1,1,0))</f>
        <v>1</v>
      </c>
      <c r="AZ236" s="99">
        <f>IF(Model!AZ166="",0,IF(ABS(Model!AZ166-Scratch!AZ166)&lt;1,1,0))</f>
        <v>1</v>
      </c>
      <c r="BA236" s="99">
        <f>IF(Model!BA166="",0,IF(ABS(Model!BA166-Scratch!BA166)&lt;1,1,0))</f>
        <v>1</v>
      </c>
      <c r="BB236" s="99">
        <f>IF(Model!BB166="",0,IF(ABS(Model!BB166-Scratch!BB166)&lt;1,1,0))</f>
        <v>1</v>
      </c>
      <c r="BC236" s="99">
        <f>IF(Model!BC166="",0,IF(ABS(Model!BC166-Scratch!BC166)&lt;1,1,0))</f>
        <v>1</v>
      </c>
      <c r="BD236" s="99">
        <f>IF(Model!BD166="",0,IF(ABS(Model!BD166-Scratch!BD166)&lt;1,1,0))</f>
        <v>0</v>
      </c>
      <c r="BE236" s="99">
        <f>IF(Model!BE166="",0,IF(ABS(Model!BE166-Scratch!BE166)&lt;1,1,0))</f>
        <v>1</v>
      </c>
      <c r="BF236" s="129" t="s">
        <v>591</v>
      </c>
      <c r="BG236" s="129" t="s">
        <v>591</v>
      </c>
      <c r="BH236" s="99">
        <f>IF(Model!BH166="",0,IF(ABS(Model!BH166-Scratch!BH166)&lt;1,1,0))</f>
        <v>1</v>
      </c>
      <c r="BI236" s="99">
        <f>IF(Model!BI166="",0,IF(ABS(Model!BI166-Scratch!BI166)&lt;1,1,0))</f>
        <v>1</v>
      </c>
      <c r="BJ236" s="99">
        <f>IF(Model!BJ166="",0,IF(ABS(Model!BJ166-Scratch!BJ166)&lt;1,1,0))</f>
        <v>1</v>
      </c>
      <c r="BK236" s="99">
        <f>IF(Model!BK166="",0,IF(ABS(Model!BK166-Scratch!BK166)&lt;1,1,0))</f>
        <v>1</v>
      </c>
      <c r="BL236" s="99">
        <f>IF(Model!BL166="",0,IF(ABS(Model!BL166-Scratch!BL166)&lt;1,1,0))</f>
        <v>1</v>
      </c>
      <c r="BM236" s="99">
        <f>IF(Model!BM166="",0,IF(ABS(Model!BM166-Scratch!BM166)&lt;1,1,0))</f>
        <v>1</v>
      </c>
      <c r="BN236" s="99">
        <f>IF(Model!BN166="",0,IF(ABS(Model!BN166-Scratch!BN166)&lt;1,1,0))</f>
        <v>1</v>
      </c>
      <c r="BO236" s="99">
        <f>IF(Model!BO166="",0,IF(ABS(Model!BO166-Scratch!BO166)&lt;1,1,0))</f>
        <v>1</v>
      </c>
      <c r="BP236" s="99">
        <f>IF(Model!BP166="",0,IF(ABS(Model!BP166-Scratch!BP166)&lt;1,1,0))</f>
        <v>1</v>
      </c>
      <c r="BQ236" s="99">
        <f>IF(Model!BQ166="",0,IF(ABS(Model!BQ166-Scratch!BQ166)&lt;1,1,0))</f>
        <v>1</v>
      </c>
      <c r="BR236" s="99">
        <f>IF(Model!BR166="",0,IF(ABS(Model!BR166-Scratch!BR166)&lt;1,1,0))</f>
        <v>1</v>
      </c>
      <c r="BS236" s="99">
        <f>IF(Model!BS166="",0,IF(ABS(Model!BS166-Scratch!BS166)&lt;1,1,0))</f>
        <v>1</v>
      </c>
      <c r="BT236" s="99">
        <f>IF(Model!BT166="",0,IF(ABS(Model!BT166-Scratch!BT166)&lt;1,1,0))</f>
        <v>1</v>
      </c>
      <c r="BU236" s="99">
        <f>IF(Model!BU166="",0,IF(ABS(Model!BU166-Scratch!BU166)&lt;1,1,0))</f>
        <v>1</v>
      </c>
      <c r="BV236" s="99">
        <f>IF(Model!BV166="",0,IF(ABS(Model!BV166-Scratch!BV166)&lt;1,1,0))</f>
        <v>1</v>
      </c>
      <c r="BW236" s="99">
        <f>IF(Model!BW166="",0,IF(ABS(Model!BW166-Scratch!BW166)&lt;1,1,0))</f>
        <v>1</v>
      </c>
      <c r="BX236" s="99">
        <f>IF(Model!BX166="",0,IF(ABS(Model!BX166-Scratch!BX166)&lt;1,1,0))</f>
        <v>1</v>
      </c>
      <c r="BY236" s="99">
        <f>IF(Model!BY166="",0,IF(ABS(Model!BY166-Scratch!BY166)&lt;1,1,0))</f>
        <v>1</v>
      </c>
      <c r="BZ236" s="99">
        <f>IF(Model!BZ166="",0,IF(ABS(Model!BZ166-Scratch!BZ166)&lt;1,1,0))</f>
        <v>1</v>
      </c>
      <c r="CA236" s="99">
        <f>IF(Model!CA166="",0,IF(ABS(Model!CA166-Scratch!CA166)&lt;1,1,0))</f>
        <v>1</v>
      </c>
      <c r="CB236" s="99">
        <f>IF(Model!CB166="",0,IF(ABS(Model!CB166-Scratch!CB166)&lt;1,1,0))</f>
        <v>1</v>
      </c>
      <c r="CC236" s="99">
        <f>IF(Model!CC166="",0,IF(ABS(Model!CC166-Scratch!CC166)&lt;1,1,0))</f>
        <v>1</v>
      </c>
      <c r="CD236" s="99">
        <f>IF(Model!CD166="",0,IF(ABS(Model!CD166-Scratch!CD166)&lt;1,1,0))</f>
        <v>1</v>
      </c>
      <c r="CE236" s="99">
        <f>IF(Model!CE166="",0,IF(ABS(Model!CE166-Scratch!CE166)&lt;1,1,0))</f>
        <v>1</v>
      </c>
      <c r="CF236" s="99">
        <f>IF(Model!CF166="",0,IF(ABS(Model!CF166-Scratch!CF166)&lt;1,1,0))</f>
        <v>1</v>
      </c>
      <c r="CG236" s="129" t="s">
        <v>591</v>
      </c>
      <c r="CH236" s="129" t="s">
        <v>591</v>
      </c>
      <c r="CI236" s="99">
        <f>IF(Model!CI166="",0,IF(ABS(Model!CI166-Scratch!CI166)&lt;1,1,0))</f>
        <v>1</v>
      </c>
      <c r="CJ236" s="99">
        <f>IF(Model!CJ166="",0,IF(ABS(Model!CJ166-Scratch!CJ166)&lt;1,1,0))</f>
        <v>1</v>
      </c>
      <c r="CK236" s="99">
        <f>IF(Model!CK166="",0,IF(ABS(Model!CK166-Scratch!CK166)&lt;1,1,0))</f>
        <v>1</v>
      </c>
      <c r="CL236" s="99">
        <f>IF(Model!CL166="",0,IF(ABS(Model!CL166-Scratch!CL166)&lt;1,1,0))</f>
        <v>1</v>
      </c>
      <c r="CM236" s="99">
        <f>IF(Model!CM166="",0,IF(ABS(Model!CM166-Scratch!CM166)&lt;1,1,0))</f>
        <v>1</v>
      </c>
      <c r="CN236" s="99">
        <f>IF(Model!CN166="",0,IF(ABS(Model!CN166-Scratch!CN166)&lt;1,1,0))</f>
        <v>1</v>
      </c>
      <c r="CO236" s="99">
        <f>IF(Model!CO166="",0,IF(ABS(Model!CO166-Scratch!CO166)&lt;1,1,0))</f>
        <v>1</v>
      </c>
      <c r="CP236" s="99">
        <f>IF(Model!CP166="",0,IF(ABS(Model!CP166-Scratch!CP166)&lt;1,1,0))</f>
        <v>1</v>
      </c>
      <c r="CQ236" s="99">
        <f>IF(Model!CQ166="",0,IF(ABS(Model!CQ166-Scratch!CQ166)&lt;1,1,0))</f>
        <v>1</v>
      </c>
      <c r="CR236" s="99">
        <f>IF(Model!CR166="",0,IF(ABS(Model!CR166-Scratch!CR166)&lt;1,1,0))</f>
        <v>1</v>
      </c>
      <c r="CS236" s="99">
        <f>IF(Model!CS166="",0,IF(ABS(Model!CS166-Scratch!CS166)&lt;1,1,0))</f>
        <v>1</v>
      </c>
      <c r="CT236" s="99">
        <f>IF(Model!CT166="",0,IF(ABS(Model!CT166-Scratch!CT166)&lt;1,1,0))</f>
        <v>1</v>
      </c>
      <c r="CU236" s="99">
        <f>IF(Model!CU166="",0,IF(ABS(Model!CU166-Scratch!CU166)&lt;1,1,0))</f>
        <v>1</v>
      </c>
      <c r="CV236" s="99">
        <f>IF(Model!CV166="",0,IF(ABS(Model!CV166-Scratch!CV166)&lt;1,1,0))</f>
        <v>1</v>
      </c>
      <c r="CW236" s="99">
        <f>IF(Model!CW166="",0,IF(ABS(Model!CW166-Scratch!CW166)&lt;1,1,0))</f>
        <v>1</v>
      </c>
      <c r="CX236" s="99">
        <f>IF(Model!CX166="",0,IF(ABS(Model!CX166-Scratch!CX166)&lt;1,1,0))</f>
        <v>1</v>
      </c>
      <c r="CY236" s="99">
        <f>IF(Model!CY166="",0,IF(ABS(Model!CY166-Scratch!CY166)&lt;1,1,0))</f>
        <v>1</v>
      </c>
      <c r="CZ236" s="99">
        <f>IF(Model!CZ166="",0,IF(ABS(Model!CZ166-Scratch!CZ166)&lt;1,1,0))</f>
        <v>1</v>
      </c>
      <c r="DA236" s="99">
        <f>IF(Model!DA166="",0,IF(ABS(Model!DA166-Scratch!DA166)&lt;1,1,0))</f>
        <v>1</v>
      </c>
      <c r="DB236" s="99">
        <f>IF(Model!DB166="",0,IF(ABS(Model!DB166-Scratch!DB166)&lt;1,1,0))</f>
        <v>1</v>
      </c>
      <c r="DC236" s="99">
        <f>IF(Model!DC166="",0,IF(ABS(Model!DC166-Scratch!DC166)&lt;1,1,0))</f>
        <v>1</v>
      </c>
      <c r="DD236" s="99">
        <f>IF(Model!DD166="",0,IF(ABS(Model!DD166-Scratch!DD166)&lt;1,1,0))</f>
        <v>1</v>
      </c>
      <c r="DE236" s="99">
        <f>IF(Model!DE166="",0,IF(ABS(Model!DE166-Scratch!DE166)&lt;1,1,0))</f>
        <v>1</v>
      </c>
      <c r="DF236" s="99">
        <f>IF(Model!DF166="",0,IF(ABS(Model!DF166-Scratch!DF166)&lt;1,1,0))</f>
        <v>1</v>
      </c>
      <c r="DG236" s="99">
        <f>IF(Model!DG166="",0,IF(ABS(Model!DG166-Scratch!DG166)&lt;1,1,0))</f>
        <v>1</v>
      </c>
      <c r="DH236" s="129" t="s">
        <v>591</v>
      </c>
      <c r="DI236" s="129" t="s">
        <v>591</v>
      </c>
      <c r="DJ236" s="99">
        <f>IF(Model!DJ166="",0,IF(ABS(Model!DJ166-Scratch!DJ166)&lt;1,1,0))</f>
        <v>1</v>
      </c>
      <c r="DK236" s="99">
        <f>IF(Model!DK166="",0,IF(ABS(Model!DK166-Scratch!DK166)&lt;1,1,0))</f>
        <v>1</v>
      </c>
      <c r="DL236" s="99">
        <f>IF(Model!DL166="",0,IF(ABS(Model!DL166-Scratch!DL166)&lt;1,1,0))</f>
        <v>1</v>
      </c>
      <c r="DM236" s="99">
        <f>IF(Model!DM166="",0,IF(ABS(Model!DM166-Scratch!DM166)&lt;1,1,0))</f>
        <v>1</v>
      </c>
      <c r="DN236" s="99">
        <f>IF(Model!DN166="",0,IF(ABS(Model!DN166-Scratch!DN166)&lt;1,1,0))</f>
        <v>1</v>
      </c>
      <c r="DO236" s="99">
        <f>IF(Model!DO166="",0,IF(ABS(Model!DO166-Scratch!DO166)&lt;1,1,0))</f>
        <v>1</v>
      </c>
      <c r="DP236" s="99">
        <f>IF(Model!DP166="",0,IF(ABS(Model!DP166-Scratch!DP166)&lt;1,1,0))</f>
        <v>1</v>
      </c>
      <c r="DQ236" s="99">
        <f>IF(Model!DQ166="",0,IF(ABS(Model!DQ166-Scratch!DQ166)&lt;1,1,0))</f>
        <v>1</v>
      </c>
      <c r="DR236" s="99">
        <f>IF(Model!DR166="",0,IF(ABS(Model!DR166-Scratch!DR166)&lt;1,1,0))</f>
        <v>1</v>
      </c>
      <c r="DS236" s="99">
        <f>IF(Model!DS166="",0,IF(ABS(Model!DS166-Scratch!DS166)&lt;1,1,0))</f>
        <v>1</v>
      </c>
      <c r="DT236" s="99">
        <f>IF(Model!DT166="",0,IF(ABS(Model!DT166-Scratch!DT166)&lt;1,1,0))</f>
        <v>1</v>
      </c>
      <c r="DU236" s="99">
        <f>IF(Model!DU166="",0,IF(ABS(Model!DU166-Scratch!DU166)&lt;1,1,0))</f>
        <v>1</v>
      </c>
      <c r="DV236" s="99">
        <f>IF(Model!DV166="",0,IF(ABS(Model!DV166-Scratch!DV166)&lt;1,1,0))</f>
        <v>1</v>
      </c>
      <c r="DW236" s="99">
        <f>IF(Model!DW166="",0,IF(ABS(Model!DW166-Scratch!DW166)&lt;1,1,0))</f>
        <v>1</v>
      </c>
      <c r="DX236" s="99">
        <f>IF(Model!DX166="",0,IF(ABS(Model!DX166-Scratch!DX166)&lt;1,1,0))</f>
        <v>1</v>
      </c>
      <c r="DY236" s="99">
        <f>IF(Model!DY166="",0,IF(ABS(Model!DY166-Scratch!DY166)&lt;1,1,0))</f>
        <v>1</v>
      </c>
      <c r="DZ236" s="99">
        <f>IF(Model!DZ166="",0,IF(ABS(Model!DZ166-Scratch!DZ166)&lt;1,1,0))</f>
        <v>1</v>
      </c>
      <c r="EA236" s="99">
        <f>IF(Model!EA166="",0,IF(ABS(Model!EA166-Scratch!EA166)&lt;1,1,0))</f>
        <v>1</v>
      </c>
      <c r="EB236" s="99">
        <f>IF(Model!EB166="",0,IF(ABS(Model!EB166-Scratch!EB166)&lt;1,1,0))</f>
        <v>1</v>
      </c>
      <c r="EC236" s="99">
        <f>IF(Model!EC166="",0,IF(ABS(Model!EC166-Scratch!EC166)&lt;1,1,0))</f>
        <v>1</v>
      </c>
      <c r="ED236" s="99">
        <f>IF(Model!ED166="",0,IF(ABS(Model!ED166-Scratch!ED166)&lt;1,1,0))</f>
        <v>1</v>
      </c>
      <c r="EE236" s="99">
        <f>IF(Model!EE166="",0,IF(ABS(Model!EE166-Scratch!EE166)&lt;1,1,0))</f>
        <v>1</v>
      </c>
      <c r="EF236" s="99">
        <f>IF(Model!EF166="",0,IF(ABS(Model!EF166-Scratch!EF166)&lt;1,1,0))</f>
        <v>1</v>
      </c>
      <c r="EG236" s="99">
        <f>IF(Model!EG166="",0,IF(ABS(Model!EG166-Scratch!EG166)&lt;1,1,0))</f>
        <v>1</v>
      </c>
      <c r="EH236" s="99">
        <f>IF(Model!EH166="",0,IF(ABS(Model!EH166-Scratch!EH166)&lt;1,1,0))</f>
        <v>1</v>
      </c>
      <c r="EI236" s="129" t="s">
        <v>591</v>
      </c>
      <c r="EJ236" s="129" t="s">
        <v>591</v>
      </c>
      <c r="EK236" s="99"/>
      <c r="EL236" s="99"/>
      <c r="EM236" s="99"/>
      <c r="EN236" s="99"/>
      <c r="EO236" s="99"/>
      <c r="EP236" s="99"/>
      <c r="EQ236" s="99"/>
      <c r="ER236" s="99"/>
      <c r="ES236" s="99"/>
      <c r="ET236" s="99"/>
      <c r="EU236" s="99"/>
      <c r="EV236" s="99"/>
      <c r="EW236" s="99"/>
      <c r="EX236" s="99"/>
      <c r="EY236" s="99"/>
      <c r="EZ236" s="99"/>
      <c r="FA236" s="99"/>
      <c r="FB236" s="99"/>
      <c r="FC236" s="99"/>
      <c r="FD236" s="99"/>
      <c r="FE236" s="99"/>
      <c r="FF236" s="99"/>
      <c r="FG236" s="99"/>
      <c r="FH236" s="99"/>
      <c r="FI236" s="99"/>
    </row>
    <row r="237" spans="2:165">
      <c r="B237" s="99">
        <f>IF(Model!B167="",0,IF(ABS(Model!B167-Scratch!B167)&lt;1,1,0))</f>
        <v>1</v>
      </c>
      <c r="C237" s="99">
        <f ca="1">IF(Model!C167="",0,IF(ABS(Model!C167-Scratch!C167)&lt;1,1,0))</f>
        <v>1</v>
      </c>
      <c r="D237" s="129" t="s">
        <v>591</v>
      </c>
      <c r="E237" s="99">
        <f>IF(Model!E167="",0,IF(ABS(Model!E167-Scratch!E167)&lt;1,1,0))</f>
        <v>1</v>
      </c>
      <c r="F237" s="99">
        <f>IF(Model!F167="",0,IF(ABS(Model!F167-Scratch!F167)&lt;1,1,0))</f>
        <v>1</v>
      </c>
      <c r="G237" s="99">
        <f>IF(Model!G167="",0,IF(ABS(Model!G167-Scratch!G167)&lt;1,1,0))</f>
        <v>1</v>
      </c>
      <c r="H237" s="99">
        <f>IF(Model!H167="",0,IF(ABS(Model!H167-Scratch!H167)&lt;1,1,0))</f>
        <v>1</v>
      </c>
      <c r="I237" s="99">
        <f>IF(Model!I167=Scratch!I167,1,0)</f>
        <v>1</v>
      </c>
      <c r="J237" s="129" t="s">
        <v>591</v>
      </c>
      <c r="K237" s="99">
        <f>IF(Model!K167="",0,IF(ABS(Model!K167-Scratch!K167)&lt;1,1,0))</f>
        <v>1</v>
      </c>
      <c r="L237" s="99">
        <f>IF(Model!L167=Scratch!L167,1,0)</f>
        <v>1</v>
      </c>
      <c r="M237" s="99">
        <f>IFERROR(IF(Model!M167=Scratch!M167,1,0),0)</f>
        <v>1</v>
      </c>
      <c r="N237" s="99">
        <f>IFERROR(IF(Model!N167=Scratch!N167,1,0),0)</f>
        <v>1</v>
      </c>
      <c r="O237" s="99">
        <f>IFERROR(IF(Model!O167=Scratch!O167,1,0),0)</f>
        <v>1</v>
      </c>
      <c r="P237" s="99">
        <f>IFERROR(IF(Model!P167=Scratch!P167,1,0),0)</f>
        <v>1</v>
      </c>
      <c r="Q237" s="129" t="s">
        <v>591</v>
      </c>
      <c r="R237" s="99">
        <f>IF(Model!R167="",0,IF(ABS(Model!R167-Scratch!R167)&lt;1,1,0))</f>
        <v>1</v>
      </c>
      <c r="S237" s="99">
        <f>IF(Model!S167="",0,IF(ABS(Model!S167-Scratch!S167)&lt;1,1,0))</f>
        <v>1</v>
      </c>
      <c r="T237" s="99">
        <f>IF(Model!T167="",0,IF(ABS(Model!T167-Scratch!T167)&lt;1,1,0))</f>
        <v>1</v>
      </c>
      <c r="U237" s="99">
        <f>IF(Model!U167="",0,IF(ABS(Model!U167-Scratch!U167)&lt;1,1,0))</f>
        <v>1</v>
      </c>
      <c r="V237" s="99">
        <f>IF(Model!V167="",0,IF(ABS(Model!V167-Scratch!V167)&lt;1,1,0))</f>
        <v>1</v>
      </c>
      <c r="W237" s="129" t="s">
        <v>591</v>
      </c>
      <c r="X237" s="99">
        <f>IF(Model!X167="",0,IF(ABS(Model!X167-Scratch!X167)&lt;1,1,0))</f>
        <v>1</v>
      </c>
      <c r="Y237" s="99">
        <f>IF(Model!Y167="",0,IF(ABS(Model!Y167-Scratch!Y167)&lt;1,1,0))</f>
        <v>1</v>
      </c>
      <c r="Z237" s="99">
        <f>IF(Model!Z167="",0,IF(ABS(Model!Z167-Scratch!Z167)&lt;1,1,0))</f>
        <v>1</v>
      </c>
      <c r="AA237" s="99">
        <f>IF(Model!AA167="",0,IF(ABS(Model!AA167-Scratch!AA167)&lt;1,1,0))</f>
        <v>1</v>
      </c>
      <c r="AB237" s="99">
        <f>IF(Model!AB167="",0,IF(ABS(Model!AB167-Scratch!AB167)&lt;1,1,0))</f>
        <v>1</v>
      </c>
      <c r="AC237" s="129" t="s">
        <v>591</v>
      </c>
      <c r="AD237" s="129" t="s">
        <v>591</v>
      </c>
      <c r="AE237" s="99">
        <f>IF(Model!AE167="",0,IF(ABS(Model!AE167-Scratch!AE167)&lt;1,1,0))</f>
        <v>1</v>
      </c>
      <c r="AF237" s="99">
        <f>IF(Model!AF167="",0,IF(ABS(Model!AF167-Scratch!AF167)&lt;1,1,0))</f>
        <v>1</v>
      </c>
      <c r="AG237" s="99">
        <f>IF(Model!AG167="",0,IF(ABS(Model!AG167-Scratch!AG167)&lt;1,1,0))</f>
        <v>1</v>
      </c>
      <c r="AH237" s="99">
        <f>IF(Model!AH167="",0,IF(ABS(Model!AH167-Scratch!AH167)&lt;1,1,0))</f>
        <v>1</v>
      </c>
      <c r="AI237" s="99">
        <f>IF(Model!AI167="",0,IF(ABS(Model!AI167-Scratch!AI167)&lt;1,1,0))</f>
        <v>1</v>
      </c>
      <c r="AJ237" s="99">
        <f>IF(Model!AJ167="",0,IF(ABS(Model!AJ167-Scratch!AJ167)&lt;1,1,0))</f>
        <v>1</v>
      </c>
      <c r="AK237" s="99">
        <f>IF(Model!AK167="",0,IF(ABS(Model!AK167-Scratch!AK167)&lt;1,1,0))</f>
        <v>1</v>
      </c>
      <c r="AL237" s="99">
        <f>IF(Model!AL167="",0,IF(ABS(Model!AL167-Scratch!AL167)&lt;1,1,0))</f>
        <v>1</v>
      </c>
      <c r="AM237" s="99">
        <f>IF(Model!AM167="",0,IF(ABS(Model!AM167-Scratch!AM167)&lt;1,1,0))</f>
        <v>1</v>
      </c>
      <c r="AN237" s="99">
        <f>IF(Model!AN167="",0,IF(ABS(Model!AN167-Scratch!AN167)&lt;1,1,0))</f>
        <v>1</v>
      </c>
      <c r="AO237" s="99">
        <f>IF(Model!AO167="",0,IF(ABS(Model!AO167-Scratch!AO167)&lt;1,1,0))</f>
        <v>1</v>
      </c>
      <c r="AP237" s="99">
        <f>IF(Model!AP167="",0,IF(ABS(Model!AP167-Scratch!AP167)&lt;1,1,0))</f>
        <v>1</v>
      </c>
      <c r="AQ237" s="99">
        <f>IF(Model!AQ167="",0,IF(ABS(Model!AQ167-Scratch!AQ167)&lt;1,1,0))</f>
        <v>1</v>
      </c>
      <c r="AR237" s="99">
        <f>IF(Model!AR167="",0,IF(ABS(Model!AR167-Scratch!AR167)&lt;1,1,0))</f>
        <v>1</v>
      </c>
      <c r="AS237" s="99">
        <f>IF(Model!AS167="",0,IF(ABS(Model!AS167-Scratch!AS167)&lt;1,1,0))</f>
        <v>1</v>
      </c>
      <c r="AT237" s="99">
        <f>IF(Model!AT167="",0,IF(ABS(Model!AT167-Scratch!AT167)&lt;1,1,0))</f>
        <v>1</v>
      </c>
      <c r="AU237" s="99">
        <f>IF(Model!AU167="",0,IF(ABS(Model!AU167-Scratch!AU167)&lt;1,1,0))</f>
        <v>1</v>
      </c>
      <c r="AV237" s="99">
        <f>IF(Model!AV167="",0,IF(ABS(Model!AV167-Scratch!AV167)&lt;1,1,0))</f>
        <v>1</v>
      </c>
      <c r="AW237" s="99">
        <f>IF(Model!AW167="",0,IF(ABS(Model!AW167-Scratch!AW167)&lt;1,1,0))</f>
        <v>1</v>
      </c>
      <c r="AX237" s="99">
        <f>IF(Model!AX167="",0,IF(ABS(Model!AX167-Scratch!AX167)&lt;1,1,0))</f>
        <v>1</v>
      </c>
      <c r="AY237" s="99">
        <f>IF(Model!AY167="",0,IF(ABS(Model!AY167-Scratch!AY167)&lt;1,1,0))</f>
        <v>1</v>
      </c>
      <c r="AZ237" s="99">
        <f>IF(Model!AZ167="",0,IF(ABS(Model!AZ167-Scratch!AZ167)&lt;1,1,0))</f>
        <v>1</v>
      </c>
      <c r="BA237" s="99">
        <f>IF(Model!BA167="",0,IF(ABS(Model!BA167-Scratch!BA167)&lt;1,1,0))</f>
        <v>1</v>
      </c>
      <c r="BB237" s="99">
        <f>IF(Model!BB167="",0,IF(ABS(Model!BB167-Scratch!BB167)&lt;1,1,0))</f>
        <v>1</v>
      </c>
      <c r="BC237" s="99">
        <f>IF(Model!BC167="",0,IF(ABS(Model!BC167-Scratch!BC167)&lt;1,1,0))</f>
        <v>1</v>
      </c>
      <c r="BD237" s="99">
        <f>IF(Model!BD167="",0,IF(ABS(Model!BD167-Scratch!BD167)&lt;1,1,0))</f>
        <v>0</v>
      </c>
      <c r="BE237" s="99">
        <f>IF(Model!BE167="",0,IF(ABS(Model!BE167-Scratch!BE167)&lt;1,1,0))</f>
        <v>1</v>
      </c>
      <c r="BF237" s="129" t="s">
        <v>591</v>
      </c>
      <c r="BG237" s="129" t="s">
        <v>591</v>
      </c>
      <c r="BH237" s="99">
        <f>IF(Model!BH167="",0,IF(ABS(Model!BH167-Scratch!BH167)&lt;1,1,0))</f>
        <v>1</v>
      </c>
      <c r="BI237" s="99">
        <f>IF(Model!BI167="",0,IF(ABS(Model!BI167-Scratch!BI167)&lt;1,1,0))</f>
        <v>1</v>
      </c>
      <c r="BJ237" s="99">
        <f>IF(Model!BJ167="",0,IF(ABS(Model!BJ167-Scratch!BJ167)&lt;1,1,0))</f>
        <v>1</v>
      </c>
      <c r="BK237" s="99">
        <f>IF(Model!BK167="",0,IF(ABS(Model!BK167-Scratch!BK167)&lt;1,1,0))</f>
        <v>1</v>
      </c>
      <c r="BL237" s="99">
        <f>IF(Model!BL167="",0,IF(ABS(Model!BL167-Scratch!BL167)&lt;1,1,0))</f>
        <v>1</v>
      </c>
      <c r="BM237" s="99">
        <f>IF(Model!BM167="",0,IF(ABS(Model!BM167-Scratch!BM167)&lt;1,1,0))</f>
        <v>1</v>
      </c>
      <c r="BN237" s="99">
        <f>IF(Model!BN167="",0,IF(ABS(Model!BN167-Scratch!BN167)&lt;1,1,0))</f>
        <v>1</v>
      </c>
      <c r="BO237" s="99">
        <f>IF(Model!BO167="",0,IF(ABS(Model!BO167-Scratch!BO167)&lt;1,1,0))</f>
        <v>1</v>
      </c>
      <c r="BP237" s="99">
        <f>IF(Model!BP167="",0,IF(ABS(Model!BP167-Scratch!BP167)&lt;1,1,0))</f>
        <v>1</v>
      </c>
      <c r="BQ237" s="99">
        <f>IF(Model!BQ167="",0,IF(ABS(Model!BQ167-Scratch!BQ167)&lt;1,1,0))</f>
        <v>1</v>
      </c>
      <c r="BR237" s="99">
        <f>IF(Model!BR167="",0,IF(ABS(Model!BR167-Scratch!BR167)&lt;1,1,0))</f>
        <v>1</v>
      </c>
      <c r="BS237" s="99">
        <f>IF(Model!BS167="",0,IF(ABS(Model!BS167-Scratch!BS167)&lt;1,1,0))</f>
        <v>1</v>
      </c>
      <c r="BT237" s="99">
        <f>IF(Model!BT167="",0,IF(ABS(Model!BT167-Scratch!BT167)&lt;1,1,0))</f>
        <v>1</v>
      </c>
      <c r="BU237" s="99">
        <f>IF(Model!BU167="",0,IF(ABS(Model!BU167-Scratch!BU167)&lt;1,1,0))</f>
        <v>1</v>
      </c>
      <c r="BV237" s="99">
        <f>IF(Model!BV167="",0,IF(ABS(Model!BV167-Scratch!BV167)&lt;1,1,0))</f>
        <v>1</v>
      </c>
      <c r="BW237" s="99">
        <f>IF(Model!BW167="",0,IF(ABS(Model!BW167-Scratch!BW167)&lt;1,1,0))</f>
        <v>1</v>
      </c>
      <c r="BX237" s="99">
        <f>IF(Model!BX167="",0,IF(ABS(Model!BX167-Scratch!BX167)&lt;1,1,0))</f>
        <v>1</v>
      </c>
      <c r="BY237" s="99">
        <f>IF(Model!BY167="",0,IF(ABS(Model!BY167-Scratch!BY167)&lt;1,1,0))</f>
        <v>1</v>
      </c>
      <c r="BZ237" s="99">
        <f>IF(Model!BZ167="",0,IF(ABS(Model!BZ167-Scratch!BZ167)&lt;1,1,0))</f>
        <v>1</v>
      </c>
      <c r="CA237" s="99">
        <f>IF(Model!CA167="",0,IF(ABS(Model!CA167-Scratch!CA167)&lt;1,1,0))</f>
        <v>1</v>
      </c>
      <c r="CB237" s="99">
        <f>IF(Model!CB167="",0,IF(ABS(Model!CB167-Scratch!CB167)&lt;1,1,0))</f>
        <v>1</v>
      </c>
      <c r="CC237" s="99">
        <f>IF(Model!CC167="",0,IF(ABS(Model!CC167-Scratch!CC167)&lt;1,1,0))</f>
        <v>1</v>
      </c>
      <c r="CD237" s="99">
        <f>IF(Model!CD167="",0,IF(ABS(Model!CD167-Scratch!CD167)&lt;1,1,0))</f>
        <v>1</v>
      </c>
      <c r="CE237" s="99">
        <f>IF(Model!CE167="",0,IF(ABS(Model!CE167-Scratch!CE167)&lt;1,1,0))</f>
        <v>1</v>
      </c>
      <c r="CF237" s="99">
        <f>IF(Model!CF167="",0,IF(ABS(Model!CF167-Scratch!CF167)&lt;1,1,0))</f>
        <v>1</v>
      </c>
      <c r="CG237" s="129" t="s">
        <v>591</v>
      </c>
      <c r="CH237" s="129" t="s">
        <v>591</v>
      </c>
      <c r="CI237" s="99">
        <f>IF(Model!CI167="",0,IF(ABS(Model!CI167-Scratch!CI167)&lt;1,1,0))</f>
        <v>1</v>
      </c>
      <c r="CJ237" s="99">
        <f>IF(Model!CJ167="",0,IF(ABS(Model!CJ167-Scratch!CJ167)&lt;1,1,0))</f>
        <v>1</v>
      </c>
      <c r="CK237" s="99">
        <f>IF(Model!CK167="",0,IF(ABS(Model!CK167-Scratch!CK167)&lt;1,1,0))</f>
        <v>1</v>
      </c>
      <c r="CL237" s="99">
        <f>IF(Model!CL167="",0,IF(ABS(Model!CL167-Scratch!CL167)&lt;1,1,0))</f>
        <v>1</v>
      </c>
      <c r="CM237" s="99">
        <f>IF(Model!CM167="",0,IF(ABS(Model!CM167-Scratch!CM167)&lt;1,1,0))</f>
        <v>1</v>
      </c>
      <c r="CN237" s="99">
        <f>IF(Model!CN167="",0,IF(ABS(Model!CN167-Scratch!CN167)&lt;1,1,0))</f>
        <v>1</v>
      </c>
      <c r="CO237" s="99">
        <f>IF(Model!CO167="",0,IF(ABS(Model!CO167-Scratch!CO167)&lt;1,1,0))</f>
        <v>1</v>
      </c>
      <c r="CP237" s="99">
        <f>IF(Model!CP167="",0,IF(ABS(Model!CP167-Scratch!CP167)&lt;1,1,0))</f>
        <v>1</v>
      </c>
      <c r="CQ237" s="99">
        <f>IF(Model!CQ167="",0,IF(ABS(Model!CQ167-Scratch!CQ167)&lt;1,1,0))</f>
        <v>1</v>
      </c>
      <c r="CR237" s="99">
        <f>IF(Model!CR167="",0,IF(ABS(Model!CR167-Scratch!CR167)&lt;1,1,0))</f>
        <v>1</v>
      </c>
      <c r="CS237" s="99">
        <f>IF(Model!CS167="",0,IF(ABS(Model!CS167-Scratch!CS167)&lt;1,1,0))</f>
        <v>1</v>
      </c>
      <c r="CT237" s="99">
        <f>IF(Model!CT167="",0,IF(ABS(Model!CT167-Scratch!CT167)&lt;1,1,0))</f>
        <v>1</v>
      </c>
      <c r="CU237" s="99">
        <f>IF(Model!CU167="",0,IF(ABS(Model!CU167-Scratch!CU167)&lt;1,1,0))</f>
        <v>1</v>
      </c>
      <c r="CV237" s="99">
        <f>IF(Model!CV167="",0,IF(ABS(Model!CV167-Scratch!CV167)&lt;1,1,0))</f>
        <v>1</v>
      </c>
      <c r="CW237" s="99">
        <f>IF(Model!CW167="",0,IF(ABS(Model!CW167-Scratch!CW167)&lt;1,1,0))</f>
        <v>1</v>
      </c>
      <c r="CX237" s="99">
        <f>IF(Model!CX167="",0,IF(ABS(Model!CX167-Scratch!CX167)&lt;1,1,0))</f>
        <v>1</v>
      </c>
      <c r="CY237" s="99">
        <f>IF(Model!CY167="",0,IF(ABS(Model!CY167-Scratch!CY167)&lt;1,1,0))</f>
        <v>1</v>
      </c>
      <c r="CZ237" s="99">
        <f>IF(Model!CZ167="",0,IF(ABS(Model!CZ167-Scratch!CZ167)&lt;1,1,0))</f>
        <v>1</v>
      </c>
      <c r="DA237" s="99">
        <f>IF(Model!DA167="",0,IF(ABS(Model!DA167-Scratch!DA167)&lt;1,1,0))</f>
        <v>1</v>
      </c>
      <c r="DB237" s="99">
        <f>IF(Model!DB167="",0,IF(ABS(Model!DB167-Scratch!DB167)&lt;1,1,0))</f>
        <v>1</v>
      </c>
      <c r="DC237" s="99">
        <f>IF(Model!DC167="",0,IF(ABS(Model!DC167-Scratch!DC167)&lt;1,1,0))</f>
        <v>1</v>
      </c>
      <c r="DD237" s="99">
        <f>IF(Model!DD167="",0,IF(ABS(Model!DD167-Scratch!DD167)&lt;1,1,0))</f>
        <v>1</v>
      </c>
      <c r="DE237" s="99">
        <f>IF(Model!DE167="",0,IF(ABS(Model!DE167-Scratch!DE167)&lt;1,1,0))</f>
        <v>1</v>
      </c>
      <c r="DF237" s="99">
        <f>IF(Model!DF167="",0,IF(ABS(Model!DF167-Scratch!DF167)&lt;1,1,0))</f>
        <v>1</v>
      </c>
      <c r="DG237" s="99">
        <f>IF(Model!DG167="",0,IF(ABS(Model!DG167-Scratch!DG167)&lt;1,1,0))</f>
        <v>1</v>
      </c>
      <c r="DH237" s="129" t="s">
        <v>591</v>
      </c>
      <c r="DI237" s="129" t="s">
        <v>591</v>
      </c>
      <c r="DJ237" s="99">
        <f>IF(Model!DJ167="",0,IF(ABS(Model!DJ167-Scratch!DJ167)&lt;1,1,0))</f>
        <v>1</v>
      </c>
      <c r="DK237" s="99">
        <f>IF(Model!DK167="",0,IF(ABS(Model!DK167-Scratch!DK167)&lt;1,1,0))</f>
        <v>1</v>
      </c>
      <c r="DL237" s="99">
        <f>IF(Model!DL167="",0,IF(ABS(Model!DL167-Scratch!DL167)&lt;1,1,0))</f>
        <v>1</v>
      </c>
      <c r="DM237" s="99">
        <f>IF(Model!DM167="",0,IF(ABS(Model!DM167-Scratch!DM167)&lt;1,1,0))</f>
        <v>1</v>
      </c>
      <c r="DN237" s="99">
        <f>IF(Model!DN167="",0,IF(ABS(Model!DN167-Scratch!DN167)&lt;1,1,0))</f>
        <v>1</v>
      </c>
      <c r="DO237" s="99">
        <f>IF(Model!DO167="",0,IF(ABS(Model!DO167-Scratch!DO167)&lt;1,1,0))</f>
        <v>1</v>
      </c>
      <c r="DP237" s="99">
        <f>IF(Model!DP167="",0,IF(ABS(Model!DP167-Scratch!DP167)&lt;1,1,0))</f>
        <v>1</v>
      </c>
      <c r="DQ237" s="99">
        <f>IF(Model!DQ167="",0,IF(ABS(Model!DQ167-Scratch!DQ167)&lt;1,1,0))</f>
        <v>1</v>
      </c>
      <c r="DR237" s="99">
        <f>IF(Model!DR167="",0,IF(ABS(Model!DR167-Scratch!DR167)&lt;1,1,0))</f>
        <v>1</v>
      </c>
      <c r="DS237" s="99">
        <f>IF(Model!DS167="",0,IF(ABS(Model!DS167-Scratch!DS167)&lt;1,1,0))</f>
        <v>1</v>
      </c>
      <c r="DT237" s="99">
        <f>IF(Model!DT167="",0,IF(ABS(Model!DT167-Scratch!DT167)&lt;1,1,0))</f>
        <v>1</v>
      </c>
      <c r="DU237" s="99">
        <f>IF(Model!DU167="",0,IF(ABS(Model!DU167-Scratch!DU167)&lt;1,1,0))</f>
        <v>1</v>
      </c>
      <c r="DV237" s="99">
        <f>IF(Model!DV167="",0,IF(ABS(Model!DV167-Scratch!DV167)&lt;1,1,0))</f>
        <v>1</v>
      </c>
      <c r="DW237" s="99">
        <f>IF(Model!DW167="",0,IF(ABS(Model!DW167-Scratch!DW167)&lt;1,1,0))</f>
        <v>1</v>
      </c>
      <c r="DX237" s="99">
        <f>IF(Model!DX167="",0,IF(ABS(Model!DX167-Scratch!DX167)&lt;1,1,0))</f>
        <v>1</v>
      </c>
      <c r="DY237" s="99">
        <f>IF(Model!DY167="",0,IF(ABS(Model!DY167-Scratch!DY167)&lt;1,1,0))</f>
        <v>1</v>
      </c>
      <c r="DZ237" s="99">
        <f>IF(Model!DZ167="",0,IF(ABS(Model!DZ167-Scratch!DZ167)&lt;1,1,0))</f>
        <v>1</v>
      </c>
      <c r="EA237" s="99">
        <f>IF(Model!EA167="",0,IF(ABS(Model!EA167-Scratch!EA167)&lt;1,1,0))</f>
        <v>1</v>
      </c>
      <c r="EB237" s="99">
        <f>IF(Model!EB167="",0,IF(ABS(Model!EB167-Scratch!EB167)&lt;1,1,0))</f>
        <v>1</v>
      </c>
      <c r="EC237" s="99">
        <f>IF(Model!EC167="",0,IF(ABS(Model!EC167-Scratch!EC167)&lt;1,1,0))</f>
        <v>1</v>
      </c>
      <c r="ED237" s="99">
        <f>IF(Model!ED167="",0,IF(ABS(Model!ED167-Scratch!ED167)&lt;1,1,0))</f>
        <v>1</v>
      </c>
      <c r="EE237" s="99">
        <f>IF(Model!EE167="",0,IF(ABS(Model!EE167-Scratch!EE167)&lt;1,1,0))</f>
        <v>1</v>
      </c>
      <c r="EF237" s="99">
        <f>IF(Model!EF167="",0,IF(ABS(Model!EF167-Scratch!EF167)&lt;1,1,0))</f>
        <v>1</v>
      </c>
      <c r="EG237" s="99">
        <f>IF(Model!EG167="",0,IF(ABS(Model!EG167-Scratch!EG167)&lt;1,1,0))</f>
        <v>1</v>
      </c>
      <c r="EH237" s="99">
        <f>IF(Model!EH167="",0,IF(ABS(Model!EH167-Scratch!EH167)&lt;1,1,0))</f>
        <v>1</v>
      </c>
      <c r="EI237" s="129" t="s">
        <v>591</v>
      </c>
      <c r="EJ237" s="129" t="s">
        <v>591</v>
      </c>
      <c r="EK237" s="99"/>
      <c r="EL237" s="99"/>
      <c r="EM237" s="99"/>
      <c r="EN237" s="99"/>
      <c r="EO237" s="99"/>
      <c r="EP237" s="99"/>
      <c r="EQ237" s="99"/>
      <c r="ER237" s="99"/>
      <c r="ES237" s="99"/>
      <c r="ET237" s="99"/>
      <c r="EU237" s="99"/>
      <c r="EV237" s="99"/>
      <c r="EW237" s="99"/>
      <c r="EX237" s="99"/>
      <c r="EY237" s="99"/>
      <c r="EZ237" s="99"/>
      <c r="FA237" s="99"/>
      <c r="FB237" s="99"/>
      <c r="FC237" s="99"/>
      <c r="FD237" s="99"/>
      <c r="FE237" s="99"/>
      <c r="FF237" s="99"/>
      <c r="FG237" s="99"/>
      <c r="FH237" s="99"/>
      <c r="FI237" s="99"/>
    </row>
    <row r="238" spans="2:165">
      <c r="B238" s="99">
        <f>IF(Model!B168="",0,IF(ABS(Model!B168-Scratch!B168)&lt;1,1,0))</f>
        <v>1</v>
      </c>
      <c r="C238" s="99">
        <f ca="1">IF(Model!C168="",0,IF(ABS(Model!C168-Scratch!C168)&lt;1,1,0))</f>
        <v>1</v>
      </c>
      <c r="D238" s="129" t="s">
        <v>591</v>
      </c>
      <c r="E238" s="99">
        <f>IF(Model!E168="",0,IF(ABS(Model!E168-Scratch!E168)&lt;1,1,0))</f>
        <v>1</v>
      </c>
      <c r="F238" s="99">
        <f>IF(Model!F168="",0,IF(ABS(Model!F168-Scratch!F168)&lt;1,1,0))</f>
        <v>1</v>
      </c>
      <c r="G238" s="99">
        <f>IF(Model!G168="",0,IF(ABS(Model!G168-Scratch!G168)&lt;1,1,0))</f>
        <v>1</v>
      </c>
      <c r="H238" s="99">
        <f>IF(Model!H168="",0,IF(ABS(Model!H168-Scratch!H168)&lt;1,1,0))</f>
        <v>1</v>
      </c>
      <c r="I238" s="99">
        <f>IF(Model!I168=Scratch!I168,1,0)</f>
        <v>1</v>
      </c>
      <c r="J238" s="129" t="s">
        <v>591</v>
      </c>
      <c r="K238" s="99">
        <f>IF(Model!K168="",0,IF(ABS(Model!K168-Scratch!K168)&lt;1,1,0))</f>
        <v>1</v>
      </c>
      <c r="L238" s="99">
        <f>IF(Model!L168=Scratch!L168,1,0)</f>
        <v>1</v>
      </c>
      <c r="M238" s="99">
        <f>IFERROR(IF(Model!M168=Scratch!M168,1,0),0)</f>
        <v>1</v>
      </c>
      <c r="N238" s="99">
        <f>IFERROR(IF(Model!N168=Scratch!N168,1,0),0)</f>
        <v>1</v>
      </c>
      <c r="O238" s="99">
        <f>IFERROR(IF(Model!O168=Scratch!O168,1,0),0)</f>
        <v>1</v>
      </c>
      <c r="P238" s="99">
        <f>IFERROR(IF(Model!P168=Scratch!P168,1,0),0)</f>
        <v>1</v>
      </c>
      <c r="Q238" s="129" t="s">
        <v>591</v>
      </c>
      <c r="R238" s="99">
        <f>IF(Model!R168="",0,IF(ABS(Model!R168-Scratch!R168)&lt;1,1,0))</f>
        <v>1</v>
      </c>
      <c r="S238" s="99">
        <f>IF(Model!S168="",0,IF(ABS(Model!S168-Scratch!S168)&lt;1,1,0))</f>
        <v>1</v>
      </c>
      <c r="T238" s="99">
        <f>IF(Model!T168="",0,IF(ABS(Model!T168-Scratch!T168)&lt;1,1,0))</f>
        <v>1</v>
      </c>
      <c r="U238" s="99">
        <f>IF(Model!U168="",0,IF(ABS(Model!U168-Scratch!U168)&lt;1,1,0))</f>
        <v>1</v>
      </c>
      <c r="V238" s="99">
        <f>IF(Model!V168="",0,IF(ABS(Model!V168-Scratch!V168)&lt;1,1,0))</f>
        <v>1</v>
      </c>
      <c r="W238" s="129" t="s">
        <v>591</v>
      </c>
      <c r="X238" s="99">
        <f>IF(Model!X168="",0,IF(ABS(Model!X168-Scratch!X168)&lt;1,1,0))</f>
        <v>1</v>
      </c>
      <c r="Y238" s="99">
        <f>IF(Model!Y168="",0,IF(ABS(Model!Y168-Scratch!Y168)&lt;1,1,0))</f>
        <v>1</v>
      </c>
      <c r="Z238" s="99">
        <f>IF(Model!Z168="",0,IF(ABS(Model!Z168-Scratch!Z168)&lt;1,1,0))</f>
        <v>1</v>
      </c>
      <c r="AA238" s="99">
        <f>IF(Model!AA168="",0,IF(ABS(Model!AA168-Scratch!AA168)&lt;1,1,0))</f>
        <v>1</v>
      </c>
      <c r="AB238" s="99">
        <f>IF(Model!AB168="",0,IF(ABS(Model!AB168-Scratch!AB168)&lt;1,1,0))</f>
        <v>1</v>
      </c>
      <c r="AC238" s="129" t="s">
        <v>591</v>
      </c>
      <c r="AD238" s="129" t="s">
        <v>591</v>
      </c>
      <c r="AE238" s="99">
        <f>IF(Model!AE168="",0,IF(ABS(Model!AE168-Scratch!AE168)&lt;1,1,0))</f>
        <v>1</v>
      </c>
      <c r="AF238" s="99">
        <f>IF(Model!AF168="",0,IF(ABS(Model!AF168-Scratch!AF168)&lt;1,1,0))</f>
        <v>1</v>
      </c>
      <c r="AG238" s="99">
        <f>IF(Model!AG168="",0,IF(ABS(Model!AG168-Scratch!AG168)&lt;1,1,0))</f>
        <v>1</v>
      </c>
      <c r="AH238" s="99">
        <f>IF(Model!AH168="",0,IF(ABS(Model!AH168-Scratch!AH168)&lt;1,1,0))</f>
        <v>1</v>
      </c>
      <c r="AI238" s="99">
        <f>IF(Model!AI168="",0,IF(ABS(Model!AI168-Scratch!AI168)&lt;1,1,0))</f>
        <v>1</v>
      </c>
      <c r="AJ238" s="99">
        <f>IF(Model!AJ168="",0,IF(ABS(Model!AJ168-Scratch!AJ168)&lt;1,1,0))</f>
        <v>1</v>
      </c>
      <c r="AK238" s="99">
        <f>IF(Model!AK168="",0,IF(ABS(Model!AK168-Scratch!AK168)&lt;1,1,0))</f>
        <v>1</v>
      </c>
      <c r="AL238" s="99">
        <f>IF(Model!AL168="",0,IF(ABS(Model!AL168-Scratch!AL168)&lt;1,1,0))</f>
        <v>1</v>
      </c>
      <c r="AM238" s="99">
        <f>IF(Model!AM168="",0,IF(ABS(Model!AM168-Scratch!AM168)&lt;1,1,0))</f>
        <v>1</v>
      </c>
      <c r="AN238" s="99">
        <f>IF(Model!AN168="",0,IF(ABS(Model!AN168-Scratch!AN168)&lt;1,1,0))</f>
        <v>1</v>
      </c>
      <c r="AO238" s="99">
        <f>IF(Model!AO168="",0,IF(ABS(Model!AO168-Scratch!AO168)&lt;1,1,0))</f>
        <v>1</v>
      </c>
      <c r="AP238" s="99">
        <f>IF(Model!AP168="",0,IF(ABS(Model!AP168-Scratch!AP168)&lt;1,1,0))</f>
        <v>1</v>
      </c>
      <c r="AQ238" s="99">
        <f>IF(Model!AQ168="",0,IF(ABS(Model!AQ168-Scratch!AQ168)&lt;1,1,0))</f>
        <v>1</v>
      </c>
      <c r="AR238" s="99">
        <f>IF(Model!AR168="",0,IF(ABS(Model!AR168-Scratch!AR168)&lt;1,1,0))</f>
        <v>1</v>
      </c>
      <c r="AS238" s="99">
        <f>IF(Model!AS168="",0,IF(ABS(Model!AS168-Scratch!AS168)&lt;1,1,0))</f>
        <v>1</v>
      </c>
      <c r="AT238" s="99">
        <f>IF(Model!AT168="",0,IF(ABS(Model!AT168-Scratch!AT168)&lt;1,1,0))</f>
        <v>1</v>
      </c>
      <c r="AU238" s="99">
        <f>IF(Model!AU168="",0,IF(ABS(Model!AU168-Scratch!AU168)&lt;1,1,0))</f>
        <v>1</v>
      </c>
      <c r="AV238" s="99">
        <f>IF(Model!AV168="",0,IF(ABS(Model!AV168-Scratch!AV168)&lt;1,1,0))</f>
        <v>1</v>
      </c>
      <c r="AW238" s="99">
        <f>IF(Model!AW168="",0,IF(ABS(Model!AW168-Scratch!AW168)&lt;1,1,0))</f>
        <v>1</v>
      </c>
      <c r="AX238" s="99">
        <f>IF(Model!AX168="",0,IF(ABS(Model!AX168-Scratch!AX168)&lt;1,1,0))</f>
        <v>1</v>
      </c>
      <c r="AY238" s="99">
        <f>IF(Model!AY168="",0,IF(ABS(Model!AY168-Scratch!AY168)&lt;1,1,0))</f>
        <v>1</v>
      </c>
      <c r="AZ238" s="99">
        <f>IF(Model!AZ168="",0,IF(ABS(Model!AZ168-Scratch!AZ168)&lt;1,1,0))</f>
        <v>1</v>
      </c>
      <c r="BA238" s="99">
        <f>IF(Model!BA168="",0,IF(ABS(Model!BA168-Scratch!BA168)&lt;1,1,0))</f>
        <v>1</v>
      </c>
      <c r="BB238" s="99">
        <f>IF(Model!BB168="",0,IF(ABS(Model!BB168-Scratch!BB168)&lt;1,1,0))</f>
        <v>1</v>
      </c>
      <c r="BC238" s="99">
        <f>IF(Model!BC168="",0,IF(ABS(Model!BC168-Scratch!BC168)&lt;1,1,0))</f>
        <v>1</v>
      </c>
      <c r="BD238" s="99">
        <f>IF(Model!BD168="",0,IF(ABS(Model!BD168-Scratch!BD168)&lt;1,1,0))</f>
        <v>0</v>
      </c>
      <c r="BE238" s="99">
        <f>IF(Model!BE168="",0,IF(ABS(Model!BE168-Scratch!BE168)&lt;1,1,0))</f>
        <v>1</v>
      </c>
      <c r="BF238" s="129" t="s">
        <v>591</v>
      </c>
      <c r="BG238" s="129" t="s">
        <v>591</v>
      </c>
      <c r="BH238" s="99">
        <f>IF(Model!BH168="",0,IF(ABS(Model!BH168-Scratch!BH168)&lt;1,1,0))</f>
        <v>1</v>
      </c>
      <c r="BI238" s="99">
        <f>IF(Model!BI168="",0,IF(ABS(Model!BI168-Scratch!BI168)&lt;1,1,0))</f>
        <v>1</v>
      </c>
      <c r="BJ238" s="99">
        <f>IF(Model!BJ168="",0,IF(ABS(Model!BJ168-Scratch!BJ168)&lt;1,1,0))</f>
        <v>1</v>
      </c>
      <c r="BK238" s="99">
        <f>IF(Model!BK168="",0,IF(ABS(Model!BK168-Scratch!BK168)&lt;1,1,0))</f>
        <v>1</v>
      </c>
      <c r="BL238" s="99">
        <f>IF(Model!BL168="",0,IF(ABS(Model!BL168-Scratch!BL168)&lt;1,1,0))</f>
        <v>1</v>
      </c>
      <c r="BM238" s="99">
        <f>IF(Model!BM168="",0,IF(ABS(Model!BM168-Scratch!BM168)&lt;1,1,0))</f>
        <v>1</v>
      </c>
      <c r="BN238" s="99">
        <f>IF(Model!BN168="",0,IF(ABS(Model!BN168-Scratch!BN168)&lt;1,1,0))</f>
        <v>1</v>
      </c>
      <c r="BO238" s="99">
        <f>IF(Model!BO168="",0,IF(ABS(Model!BO168-Scratch!BO168)&lt;1,1,0))</f>
        <v>1</v>
      </c>
      <c r="BP238" s="99">
        <f>IF(Model!BP168="",0,IF(ABS(Model!BP168-Scratch!BP168)&lt;1,1,0))</f>
        <v>1</v>
      </c>
      <c r="BQ238" s="99">
        <f>IF(Model!BQ168="",0,IF(ABS(Model!BQ168-Scratch!BQ168)&lt;1,1,0))</f>
        <v>1</v>
      </c>
      <c r="BR238" s="99">
        <f>IF(Model!BR168="",0,IF(ABS(Model!BR168-Scratch!BR168)&lt;1,1,0))</f>
        <v>1</v>
      </c>
      <c r="BS238" s="99">
        <f>IF(Model!BS168="",0,IF(ABS(Model!BS168-Scratch!BS168)&lt;1,1,0))</f>
        <v>1</v>
      </c>
      <c r="BT238" s="99">
        <f>IF(Model!BT168="",0,IF(ABS(Model!BT168-Scratch!BT168)&lt;1,1,0))</f>
        <v>1</v>
      </c>
      <c r="BU238" s="99">
        <f>IF(Model!BU168="",0,IF(ABS(Model!BU168-Scratch!BU168)&lt;1,1,0))</f>
        <v>1</v>
      </c>
      <c r="BV238" s="99">
        <f>IF(Model!BV168="",0,IF(ABS(Model!BV168-Scratch!BV168)&lt;1,1,0))</f>
        <v>1</v>
      </c>
      <c r="BW238" s="99">
        <f>IF(Model!BW168="",0,IF(ABS(Model!BW168-Scratch!BW168)&lt;1,1,0))</f>
        <v>1</v>
      </c>
      <c r="BX238" s="99">
        <f>IF(Model!BX168="",0,IF(ABS(Model!BX168-Scratch!BX168)&lt;1,1,0))</f>
        <v>1</v>
      </c>
      <c r="BY238" s="99">
        <f>IF(Model!BY168="",0,IF(ABS(Model!BY168-Scratch!BY168)&lt;1,1,0))</f>
        <v>1</v>
      </c>
      <c r="BZ238" s="99">
        <f>IF(Model!BZ168="",0,IF(ABS(Model!BZ168-Scratch!BZ168)&lt;1,1,0))</f>
        <v>1</v>
      </c>
      <c r="CA238" s="99">
        <f>IF(Model!CA168="",0,IF(ABS(Model!CA168-Scratch!CA168)&lt;1,1,0))</f>
        <v>1</v>
      </c>
      <c r="CB238" s="99">
        <f>IF(Model!CB168="",0,IF(ABS(Model!CB168-Scratch!CB168)&lt;1,1,0))</f>
        <v>1</v>
      </c>
      <c r="CC238" s="99">
        <f>IF(Model!CC168="",0,IF(ABS(Model!CC168-Scratch!CC168)&lt;1,1,0))</f>
        <v>1</v>
      </c>
      <c r="CD238" s="99">
        <f>IF(Model!CD168="",0,IF(ABS(Model!CD168-Scratch!CD168)&lt;1,1,0))</f>
        <v>1</v>
      </c>
      <c r="CE238" s="99">
        <f>IF(Model!CE168="",0,IF(ABS(Model!CE168-Scratch!CE168)&lt;1,1,0))</f>
        <v>1</v>
      </c>
      <c r="CF238" s="99">
        <f>IF(Model!CF168="",0,IF(ABS(Model!CF168-Scratch!CF168)&lt;1,1,0))</f>
        <v>1</v>
      </c>
      <c r="CG238" s="129" t="s">
        <v>591</v>
      </c>
      <c r="CH238" s="129" t="s">
        <v>591</v>
      </c>
      <c r="CI238" s="99">
        <f>IF(Model!CI168="",0,IF(ABS(Model!CI168-Scratch!CI168)&lt;1,1,0))</f>
        <v>1</v>
      </c>
      <c r="CJ238" s="99">
        <f>IF(Model!CJ168="",0,IF(ABS(Model!CJ168-Scratch!CJ168)&lt;1,1,0))</f>
        <v>1</v>
      </c>
      <c r="CK238" s="99">
        <f>IF(Model!CK168="",0,IF(ABS(Model!CK168-Scratch!CK168)&lt;1,1,0))</f>
        <v>1</v>
      </c>
      <c r="CL238" s="99">
        <f>IF(Model!CL168="",0,IF(ABS(Model!CL168-Scratch!CL168)&lt;1,1,0))</f>
        <v>1</v>
      </c>
      <c r="CM238" s="99">
        <f>IF(Model!CM168="",0,IF(ABS(Model!CM168-Scratch!CM168)&lt;1,1,0))</f>
        <v>1</v>
      </c>
      <c r="CN238" s="99">
        <f>IF(Model!CN168="",0,IF(ABS(Model!CN168-Scratch!CN168)&lt;1,1,0))</f>
        <v>1</v>
      </c>
      <c r="CO238" s="99">
        <f>IF(Model!CO168="",0,IF(ABS(Model!CO168-Scratch!CO168)&lt;1,1,0))</f>
        <v>1</v>
      </c>
      <c r="CP238" s="99">
        <f>IF(Model!CP168="",0,IF(ABS(Model!CP168-Scratch!CP168)&lt;1,1,0))</f>
        <v>1</v>
      </c>
      <c r="CQ238" s="99">
        <f>IF(Model!CQ168="",0,IF(ABS(Model!CQ168-Scratch!CQ168)&lt;1,1,0))</f>
        <v>1</v>
      </c>
      <c r="CR238" s="99">
        <f>IF(Model!CR168="",0,IF(ABS(Model!CR168-Scratch!CR168)&lt;1,1,0))</f>
        <v>1</v>
      </c>
      <c r="CS238" s="99">
        <f>IF(Model!CS168="",0,IF(ABS(Model!CS168-Scratch!CS168)&lt;1,1,0))</f>
        <v>1</v>
      </c>
      <c r="CT238" s="99">
        <f>IF(Model!CT168="",0,IF(ABS(Model!CT168-Scratch!CT168)&lt;1,1,0))</f>
        <v>1</v>
      </c>
      <c r="CU238" s="99">
        <f>IF(Model!CU168="",0,IF(ABS(Model!CU168-Scratch!CU168)&lt;1,1,0))</f>
        <v>1</v>
      </c>
      <c r="CV238" s="99">
        <f>IF(Model!CV168="",0,IF(ABS(Model!CV168-Scratch!CV168)&lt;1,1,0))</f>
        <v>1</v>
      </c>
      <c r="CW238" s="99">
        <f>IF(Model!CW168="",0,IF(ABS(Model!CW168-Scratch!CW168)&lt;1,1,0))</f>
        <v>1</v>
      </c>
      <c r="CX238" s="99">
        <f>IF(Model!CX168="",0,IF(ABS(Model!CX168-Scratch!CX168)&lt;1,1,0))</f>
        <v>1</v>
      </c>
      <c r="CY238" s="99">
        <f>IF(Model!CY168="",0,IF(ABS(Model!CY168-Scratch!CY168)&lt;1,1,0))</f>
        <v>1</v>
      </c>
      <c r="CZ238" s="99">
        <f>IF(Model!CZ168="",0,IF(ABS(Model!CZ168-Scratch!CZ168)&lt;1,1,0))</f>
        <v>1</v>
      </c>
      <c r="DA238" s="99">
        <f>IF(Model!DA168="",0,IF(ABS(Model!DA168-Scratch!DA168)&lt;1,1,0))</f>
        <v>1</v>
      </c>
      <c r="DB238" s="99">
        <f>IF(Model!DB168="",0,IF(ABS(Model!DB168-Scratch!DB168)&lt;1,1,0))</f>
        <v>1</v>
      </c>
      <c r="DC238" s="99">
        <f>IF(Model!DC168="",0,IF(ABS(Model!DC168-Scratch!DC168)&lt;1,1,0))</f>
        <v>1</v>
      </c>
      <c r="DD238" s="99">
        <f>IF(Model!DD168="",0,IF(ABS(Model!DD168-Scratch!DD168)&lt;1,1,0))</f>
        <v>1</v>
      </c>
      <c r="DE238" s="99">
        <f>IF(Model!DE168="",0,IF(ABS(Model!DE168-Scratch!DE168)&lt;1,1,0))</f>
        <v>1</v>
      </c>
      <c r="DF238" s="99">
        <f>IF(Model!DF168="",0,IF(ABS(Model!DF168-Scratch!DF168)&lt;1,1,0))</f>
        <v>1</v>
      </c>
      <c r="DG238" s="99">
        <f>IF(Model!DG168="",0,IF(ABS(Model!DG168-Scratch!DG168)&lt;1,1,0))</f>
        <v>1</v>
      </c>
      <c r="DH238" s="129" t="s">
        <v>591</v>
      </c>
      <c r="DI238" s="129" t="s">
        <v>591</v>
      </c>
      <c r="DJ238" s="99">
        <f>IF(Model!DJ168="",0,IF(ABS(Model!DJ168-Scratch!DJ168)&lt;1,1,0))</f>
        <v>1</v>
      </c>
      <c r="DK238" s="99">
        <f>IF(Model!DK168="",0,IF(ABS(Model!DK168-Scratch!DK168)&lt;1,1,0))</f>
        <v>1</v>
      </c>
      <c r="DL238" s="99">
        <f>IF(Model!DL168="",0,IF(ABS(Model!DL168-Scratch!DL168)&lt;1,1,0))</f>
        <v>1</v>
      </c>
      <c r="DM238" s="99">
        <f>IF(Model!DM168="",0,IF(ABS(Model!DM168-Scratch!DM168)&lt;1,1,0))</f>
        <v>1</v>
      </c>
      <c r="DN238" s="99">
        <f>IF(Model!DN168="",0,IF(ABS(Model!DN168-Scratch!DN168)&lt;1,1,0))</f>
        <v>1</v>
      </c>
      <c r="DO238" s="99">
        <f>IF(Model!DO168="",0,IF(ABS(Model!DO168-Scratch!DO168)&lt;1,1,0))</f>
        <v>1</v>
      </c>
      <c r="DP238" s="99">
        <f>IF(Model!DP168="",0,IF(ABS(Model!DP168-Scratch!DP168)&lt;1,1,0))</f>
        <v>1</v>
      </c>
      <c r="DQ238" s="99">
        <f>IF(Model!DQ168="",0,IF(ABS(Model!DQ168-Scratch!DQ168)&lt;1,1,0))</f>
        <v>1</v>
      </c>
      <c r="DR238" s="99">
        <f>IF(Model!DR168="",0,IF(ABS(Model!DR168-Scratch!DR168)&lt;1,1,0))</f>
        <v>1</v>
      </c>
      <c r="DS238" s="99">
        <f>IF(Model!DS168="",0,IF(ABS(Model!DS168-Scratch!DS168)&lt;1,1,0))</f>
        <v>1</v>
      </c>
      <c r="DT238" s="99">
        <f>IF(Model!DT168="",0,IF(ABS(Model!DT168-Scratch!DT168)&lt;1,1,0))</f>
        <v>1</v>
      </c>
      <c r="DU238" s="99">
        <f>IF(Model!DU168="",0,IF(ABS(Model!DU168-Scratch!DU168)&lt;1,1,0))</f>
        <v>1</v>
      </c>
      <c r="DV238" s="99">
        <f>IF(Model!DV168="",0,IF(ABS(Model!DV168-Scratch!DV168)&lt;1,1,0))</f>
        <v>1</v>
      </c>
      <c r="DW238" s="99">
        <f>IF(Model!DW168="",0,IF(ABS(Model!DW168-Scratch!DW168)&lt;1,1,0))</f>
        <v>1</v>
      </c>
      <c r="DX238" s="99">
        <f>IF(Model!DX168="",0,IF(ABS(Model!DX168-Scratch!DX168)&lt;1,1,0))</f>
        <v>1</v>
      </c>
      <c r="DY238" s="99">
        <f>IF(Model!DY168="",0,IF(ABS(Model!DY168-Scratch!DY168)&lt;1,1,0))</f>
        <v>1</v>
      </c>
      <c r="DZ238" s="99">
        <f>IF(Model!DZ168="",0,IF(ABS(Model!DZ168-Scratch!DZ168)&lt;1,1,0))</f>
        <v>1</v>
      </c>
      <c r="EA238" s="99">
        <f>IF(Model!EA168="",0,IF(ABS(Model!EA168-Scratch!EA168)&lt;1,1,0))</f>
        <v>1</v>
      </c>
      <c r="EB238" s="99">
        <f>IF(Model!EB168="",0,IF(ABS(Model!EB168-Scratch!EB168)&lt;1,1,0))</f>
        <v>1</v>
      </c>
      <c r="EC238" s="99">
        <f>IF(Model!EC168="",0,IF(ABS(Model!EC168-Scratch!EC168)&lt;1,1,0))</f>
        <v>1</v>
      </c>
      <c r="ED238" s="99">
        <f>IF(Model!ED168="",0,IF(ABS(Model!ED168-Scratch!ED168)&lt;1,1,0))</f>
        <v>1</v>
      </c>
      <c r="EE238" s="99">
        <f>IF(Model!EE168="",0,IF(ABS(Model!EE168-Scratch!EE168)&lt;1,1,0))</f>
        <v>1</v>
      </c>
      <c r="EF238" s="99">
        <f>IF(Model!EF168="",0,IF(ABS(Model!EF168-Scratch!EF168)&lt;1,1,0))</f>
        <v>1</v>
      </c>
      <c r="EG238" s="99">
        <f>IF(Model!EG168="",0,IF(ABS(Model!EG168-Scratch!EG168)&lt;1,1,0))</f>
        <v>1</v>
      </c>
      <c r="EH238" s="99">
        <f>IF(Model!EH168="",0,IF(ABS(Model!EH168-Scratch!EH168)&lt;1,1,0))</f>
        <v>1</v>
      </c>
      <c r="EI238" s="129" t="s">
        <v>591</v>
      </c>
      <c r="EJ238" s="129" t="s">
        <v>591</v>
      </c>
      <c r="EK238" s="99"/>
      <c r="EL238" s="99"/>
      <c r="EM238" s="99"/>
      <c r="EN238" s="99"/>
      <c r="EO238" s="99"/>
      <c r="EP238" s="99"/>
      <c r="EQ238" s="99"/>
      <c r="ER238" s="99"/>
      <c r="ES238" s="99"/>
      <c r="ET238" s="99"/>
      <c r="EU238" s="99"/>
      <c r="EV238" s="99"/>
      <c r="EW238" s="99"/>
      <c r="EX238" s="99"/>
      <c r="EY238" s="99"/>
      <c r="EZ238" s="99"/>
      <c r="FA238" s="99"/>
      <c r="FB238" s="99"/>
      <c r="FC238" s="99"/>
      <c r="FD238" s="99"/>
      <c r="FE238" s="99"/>
      <c r="FF238" s="99"/>
      <c r="FG238" s="99"/>
      <c r="FH238" s="99"/>
      <c r="FI238" s="99"/>
    </row>
    <row r="239" spans="2:165">
      <c r="B239" s="99">
        <f>IF(Model!B169="",0,IF(ABS(Model!B169-Scratch!B169)&lt;1,1,0))</f>
        <v>1</v>
      </c>
      <c r="C239" s="99">
        <f ca="1">IF(Model!C169="",0,IF(ABS(Model!C169-Scratch!C169)&lt;1,1,0))</f>
        <v>1</v>
      </c>
      <c r="D239" s="129" t="s">
        <v>591</v>
      </c>
      <c r="E239" s="99">
        <f>IF(Model!E169="",0,IF(ABS(Model!E169-Scratch!E169)&lt;1,1,0))</f>
        <v>1</v>
      </c>
      <c r="F239" s="99">
        <f>IF(Model!F169="",0,IF(ABS(Model!F169-Scratch!F169)&lt;1,1,0))</f>
        <v>1</v>
      </c>
      <c r="G239" s="99">
        <f>IF(Model!G169="",0,IF(ABS(Model!G169-Scratch!G169)&lt;1,1,0))</f>
        <v>1</v>
      </c>
      <c r="H239" s="99">
        <f>IF(Model!H169="",0,IF(ABS(Model!H169-Scratch!H169)&lt;1,1,0))</f>
        <v>1</v>
      </c>
      <c r="I239" s="99">
        <f>IF(Model!I169=Scratch!I169,1,0)</f>
        <v>1</v>
      </c>
      <c r="J239" s="129" t="s">
        <v>591</v>
      </c>
      <c r="K239" s="99">
        <f>IF(Model!K169="",0,IF(ABS(Model!K169-Scratch!K169)&lt;1,1,0))</f>
        <v>1</v>
      </c>
      <c r="L239" s="99">
        <f>IF(Model!L169=Scratch!L169,1,0)</f>
        <v>1</v>
      </c>
      <c r="M239" s="99">
        <f>IFERROR(IF(Model!M169=Scratch!M169,1,0),0)</f>
        <v>1</v>
      </c>
      <c r="N239" s="99">
        <f>IFERROR(IF(Model!N169=Scratch!N169,1,0),0)</f>
        <v>1</v>
      </c>
      <c r="O239" s="99">
        <f>IFERROR(IF(Model!O169=Scratch!O169,1,0),0)</f>
        <v>1</v>
      </c>
      <c r="P239" s="99">
        <f>IFERROR(IF(Model!P169=Scratch!P169,1,0),0)</f>
        <v>1</v>
      </c>
      <c r="Q239" s="129" t="s">
        <v>591</v>
      </c>
      <c r="R239" s="99">
        <f>IF(Model!R169="",0,IF(ABS(Model!R169-Scratch!R169)&lt;1,1,0))</f>
        <v>1</v>
      </c>
      <c r="S239" s="99">
        <f>IF(Model!S169="",0,IF(ABS(Model!S169-Scratch!S169)&lt;1,1,0))</f>
        <v>1</v>
      </c>
      <c r="T239" s="99">
        <f>IF(Model!T169="",0,IF(ABS(Model!T169-Scratch!T169)&lt;1,1,0))</f>
        <v>1</v>
      </c>
      <c r="U239" s="99">
        <f>IF(Model!U169="",0,IF(ABS(Model!U169-Scratch!U169)&lt;1,1,0))</f>
        <v>1</v>
      </c>
      <c r="V239" s="99">
        <f>IF(Model!V169="",0,IF(ABS(Model!V169-Scratch!V169)&lt;1,1,0))</f>
        <v>1</v>
      </c>
      <c r="W239" s="129" t="s">
        <v>591</v>
      </c>
      <c r="X239" s="99">
        <f>IF(Model!X169="",0,IF(ABS(Model!X169-Scratch!X169)&lt;1,1,0))</f>
        <v>1</v>
      </c>
      <c r="Y239" s="99">
        <f>IF(Model!Y169="",0,IF(ABS(Model!Y169-Scratch!Y169)&lt;1,1,0))</f>
        <v>1</v>
      </c>
      <c r="Z239" s="99">
        <f>IF(Model!Z169="",0,IF(ABS(Model!Z169-Scratch!Z169)&lt;1,1,0))</f>
        <v>1</v>
      </c>
      <c r="AA239" s="99">
        <f>IF(Model!AA169="",0,IF(ABS(Model!AA169-Scratch!AA169)&lt;1,1,0))</f>
        <v>1</v>
      </c>
      <c r="AB239" s="99">
        <f>IF(Model!AB169="",0,IF(ABS(Model!AB169-Scratch!AB169)&lt;1,1,0))</f>
        <v>1</v>
      </c>
      <c r="AC239" s="129" t="s">
        <v>591</v>
      </c>
      <c r="AD239" s="129" t="s">
        <v>591</v>
      </c>
      <c r="AE239" s="99">
        <f>IF(Model!AE169="",0,IF(ABS(Model!AE169-Scratch!AE169)&lt;1,1,0))</f>
        <v>1</v>
      </c>
      <c r="AF239" s="99">
        <f>IF(Model!AF169="",0,IF(ABS(Model!AF169-Scratch!AF169)&lt;1,1,0))</f>
        <v>1</v>
      </c>
      <c r="AG239" s="99">
        <f>IF(Model!AG169="",0,IF(ABS(Model!AG169-Scratch!AG169)&lt;1,1,0))</f>
        <v>1</v>
      </c>
      <c r="AH239" s="99">
        <f>IF(Model!AH169="",0,IF(ABS(Model!AH169-Scratch!AH169)&lt;1,1,0))</f>
        <v>1</v>
      </c>
      <c r="AI239" s="99">
        <f>IF(Model!AI169="",0,IF(ABS(Model!AI169-Scratch!AI169)&lt;1,1,0))</f>
        <v>1</v>
      </c>
      <c r="AJ239" s="99">
        <f>IF(Model!AJ169="",0,IF(ABS(Model!AJ169-Scratch!AJ169)&lt;1,1,0))</f>
        <v>1</v>
      </c>
      <c r="AK239" s="99">
        <f>IF(Model!AK169="",0,IF(ABS(Model!AK169-Scratch!AK169)&lt;1,1,0))</f>
        <v>1</v>
      </c>
      <c r="AL239" s="99">
        <f>IF(Model!AL169="",0,IF(ABS(Model!AL169-Scratch!AL169)&lt;1,1,0))</f>
        <v>1</v>
      </c>
      <c r="AM239" s="99">
        <f>IF(Model!AM169="",0,IF(ABS(Model!AM169-Scratch!AM169)&lt;1,1,0))</f>
        <v>1</v>
      </c>
      <c r="AN239" s="99">
        <f>IF(Model!AN169="",0,IF(ABS(Model!AN169-Scratch!AN169)&lt;1,1,0))</f>
        <v>1</v>
      </c>
      <c r="AO239" s="99">
        <f>IF(Model!AO169="",0,IF(ABS(Model!AO169-Scratch!AO169)&lt;1,1,0))</f>
        <v>1</v>
      </c>
      <c r="AP239" s="99">
        <f>IF(Model!AP169="",0,IF(ABS(Model!AP169-Scratch!AP169)&lt;1,1,0))</f>
        <v>1</v>
      </c>
      <c r="AQ239" s="99">
        <f>IF(Model!AQ169="",0,IF(ABS(Model!AQ169-Scratch!AQ169)&lt;1,1,0))</f>
        <v>1</v>
      </c>
      <c r="AR239" s="99">
        <f>IF(Model!AR169="",0,IF(ABS(Model!AR169-Scratch!AR169)&lt;1,1,0))</f>
        <v>1</v>
      </c>
      <c r="AS239" s="99">
        <f>IF(Model!AS169="",0,IF(ABS(Model!AS169-Scratch!AS169)&lt;1,1,0))</f>
        <v>1</v>
      </c>
      <c r="AT239" s="99">
        <f>IF(Model!AT169="",0,IF(ABS(Model!AT169-Scratch!AT169)&lt;1,1,0))</f>
        <v>1</v>
      </c>
      <c r="AU239" s="99">
        <f>IF(Model!AU169="",0,IF(ABS(Model!AU169-Scratch!AU169)&lt;1,1,0))</f>
        <v>1</v>
      </c>
      <c r="AV239" s="99">
        <f>IF(Model!AV169="",0,IF(ABS(Model!AV169-Scratch!AV169)&lt;1,1,0))</f>
        <v>1</v>
      </c>
      <c r="AW239" s="99">
        <f>IF(Model!AW169="",0,IF(ABS(Model!AW169-Scratch!AW169)&lt;1,1,0))</f>
        <v>1</v>
      </c>
      <c r="AX239" s="99">
        <f>IF(Model!AX169="",0,IF(ABS(Model!AX169-Scratch!AX169)&lt;1,1,0))</f>
        <v>1</v>
      </c>
      <c r="AY239" s="99">
        <f>IF(Model!AY169="",0,IF(ABS(Model!AY169-Scratch!AY169)&lt;1,1,0))</f>
        <v>1</v>
      </c>
      <c r="AZ239" s="99">
        <f>IF(Model!AZ169="",0,IF(ABS(Model!AZ169-Scratch!AZ169)&lt;1,1,0))</f>
        <v>1</v>
      </c>
      <c r="BA239" s="99">
        <f>IF(Model!BA169="",0,IF(ABS(Model!BA169-Scratch!BA169)&lt;1,1,0))</f>
        <v>1</v>
      </c>
      <c r="BB239" s="99">
        <f>IF(Model!BB169="",0,IF(ABS(Model!BB169-Scratch!BB169)&lt;1,1,0))</f>
        <v>1</v>
      </c>
      <c r="BC239" s="99">
        <f>IF(Model!BC169="",0,IF(ABS(Model!BC169-Scratch!BC169)&lt;1,1,0))</f>
        <v>1</v>
      </c>
      <c r="BD239" s="99">
        <f>IF(Model!BD169="",0,IF(ABS(Model!BD169-Scratch!BD169)&lt;1,1,0))</f>
        <v>0</v>
      </c>
      <c r="BE239" s="99">
        <f>IF(Model!BE169="",0,IF(ABS(Model!BE169-Scratch!BE169)&lt;1,1,0))</f>
        <v>1</v>
      </c>
      <c r="BF239" s="129" t="s">
        <v>591</v>
      </c>
      <c r="BG239" s="129" t="s">
        <v>591</v>
      </c>
      <c r="BH239" s="99">
        <f>IF(Model!BH169="",0,IF(ABS(Model!BH169-Scratch!BH169)&lt;1,1,0))</f>
        <v>1</v>
      </c>
      <c r="BI239" s="99">
        <f>IF(Model!BI169="",0,IF(ABS(Model!BI169-Scratch!BI169)&lt;1,1,0))</f>
        <v>1</v>
      </c>
      <c r="BJ239" s="99">
        <f>IF(Model!BJ169="",0,IF(ABS(Model!BJ169-Scratch!BJ169)&lt;1,1,0))</f>
        <v>1</v>
      </c>
      <c r="BK239" s="99">
        <f>IF(Model!BK169="",0,IF(ABS(Model!BK169-Scratch!BK169)&lt;1,1,0))</f>
        <v>1</v>
      </c>
      <c r="BL239" s="99">
        <f>IF(Model!BL169="",0,IF(ABS(Model!BL169-Scratch!BL169)&lt;1,1,0))</f>
        <v>1</v>
      </c>
      <c r="BM239" s="99">
        <f>IF(Model!BM169="",0,IF(ABS(Model!BM169-Scratch!BM169)&lt;1,1,0))</f>
        <v>1</v>
      </c>
      <c r="BN239" s="99">
        <f>IF(Model!BN169="",0,IF(ABS(Model!BN169-Scratch!BN169)&lt;1,1,0))</f>
        <v>1</v>
      </c>
      <c r="BO239" s="99">
        <f>IF(Model!BO169="",0,IF(ABS(Model!BO169-Scratch!BO169)&lt;1,1,0))</f>
        <v>1</v>
      </c>
      <c r="BP239" s="99">
        <f>IF(Model!BP169="",0,IF(ABS(Model!BP169-Scratch!BP169)&lt;1,1,0))</f>
        <v>1</v>
      </c>
      <c r="BQ239" s="99">
        <f>IF(Model!BQ169="",0,IF(ABS(Model!BQ169-Scratch!BQ169)&lt;1,1,0))</f>
        <v>1</v>
      </c>
      <c r="BR239" s="99">
        <f>IF(Model!BR169="",0,IF(ABS(Model!BR169-Scratch!BR169)&lt;1,1,0))</f>
        <v>1</v>
      </c>
      <c r="BS239" s="99">
        <f>IF(Model!BS169="",0,IF(ABS(Model!BS169-Scratch!BS169)&lt;1,1,0))</f>
        <v>1</v>
      </c>
      <c r="BT239" s="99">
        <f>IF(Model!BT169="",0,IF(ABS(Model!BT169-Scratch!BT169)&lt;1,1,0))</f>
        <v>1</v>
      </c>
      <c r="BU239" s="99">
        <f>IF(Model!BU169="",0,IF(ABS(Model!BU169-Scratch!BU169)&lt;1,1,0))</f>
        <v>1</v>
      </c>
      <c r="BV239" s="99">
        <f>IF(Model!BV169="",0,IF(ABS(Model!BV169-Scratch!BV169)&lt;1,1,0))</f>
        <v>1</v>
      </c>
      <c r="BW239" s="99">
        <f>IF(Model!BW169="",0,IF(ABS(Model!BW169-Scratch!BW169)&lt;1,1,0))</f>
        <v>1</v>
      </c>
      <c r="BX239" s="99">
        <f>IF(Model!BX169="",0,IF(ABS(Model!BX169-Scratch!BX169)&lt;1,1,0))</f>
        <v>1</v>
      </c>
      <c r="BY239" s="99">
        <f>IF(Model!BY169="",0,IF(ABS(Model!BY169-Scratch!BY169)&lt;1,1,0))</f>
        <v>1</v>
      </c>
      <c r="BZ239" s="99">
        <f>IF(Model!BZ169="",0,IF(ABS(Model!BZ169-Scratch!BZ169)&lt;1,1,0))</f>
        <v>1</v>
      </c>
      <c r="CA239" s="99">
        <f>IF(Model!CA169="",0,IF(ABS(Model!CA169-Scratch!CA169)&lt;1,1,0))</f>
        <v>1</v>
      </c>
      <c r="CB239" s="99">
        <f>IF(Model!CB169="",0,IF(ABS(Model!CB169-Scratch!CB169)&lt;1,1,0))</f>
        <v>1</v>
      </c>
      <c r="CC239" s="99">
        <f>IF(Model!CC169="",0,IF(ABS(Model!CC169-Scratch!CC169)&lt;1,1,0))</f>
        <v>1</v>
      </c>
      <c r="CD239" s="99">
        <f>IF(Model!CD169="",0,IF(ABS(Model!CD169-Scratch!CD169)&lt;1,1,0))</f>
        <v>1</v>
      </c>
      <c r="CE239" s="99">
        <f>IF(Model!CE169="",0,IF(ABS(Model!CE169-Scratch!CE169)&lt;1,1,0))</f>
        <v>1</v>
      </c>
      <c r="CF239" s="99">
        <f>IF(Model!CF169="",0,IF(ABS(Model!CF169-Scratch!CF169)&lt;1,1,0))</f>
        <v>1</v>
      </c>
      <c r="CG239" s="129" t="s">
        <v>591</v>
      </c>
      <c r="CH239" s="129" t="s">
        <v>591</v>
      </c>
      <c r="CI239" s="99">
        <f>IF(Model!CI169="",0,IF(ABS(Model!CI169-Scratch!CI169)&lt;1,1,0))</f>
        <v>1</v>
      </c>
      <c r="CJ239" s="99">
        <f>IF(Model!CJ169="",0,IF(ABS(Model!CJ169-Scratch!CJ169)&lt;1,1,0))</f>
        <v>1</v>
      </c>
      <c r="CK239" s="99">
        <f>IF(Model!CK169="",0,IF(ABS(Model!CK169-Scratch!CK169)&lt;1,1,0))</f>
        <v>1</v>
      </c>
      <c r="CL239" s="99">
        <f>IF(Model!CL169="",0,IF(ABS(Model!CL169-Scratch!CL169)&lt;1,1,0))</f>
        <v>1</v>
      </c>
      <c r="CM239" s="99">
        <f>IF(Model!CM169="",0,IF(ABS(Model!CM169-Scratch!CM169)&lt;1,1,0))</f>
        <v>1</v>
      </c>
      <c r="CN239" s="99">
        <f>IF(Model!CN169="",0,IF(ABS(Model!CN169-Scratch!CN169)&lt;1,1,0))</f>
        <v>1</v>
      </c>
      <c r="CO239" s="99">
        <f>IF(Model!CO169="",0,IF(ABS(Model!CO169-Scratch!CO169)&lt;1,1,0))</f>
        <v>1</v>
      </c>
      <c r="CP239" s="99">
        <f>IF(Model!CP169="",0,IF(ABS(Model!CP169-Scratch!CP169)&lt;1,1,0))</f>
        <v>1</v>
      </c>
      <c r="CQ239" s="99">
        <f>IF(Model!CQ169="",0,IF(ABS(Model!CQ169-Scratch!CQ169)&lt;1,1,0))</f>
        <v>1</v>
      </c>
      <c r="CR239" s="99">
        <f>IF(Model!CR169="",0,IF(ABS(Model!CR169-Scratch!CR169)&lt;1,1,0))</f>
        <v>1</v>
      </c>
      <c r="CS239" s="99">
        <f>IF(Model!CS169="",0,IF(ABS(Model!CS169-Scratch!CS169)&lt;1,1,0))</f>
        <v>1</v>
      </c>
      <c r="CT239" s="99">
        <f>IF(Model!CT169="",0,IF(ABS(Model!CT169-Scratch!CT169)&lt;1,1,0))</f>
        <v>1</v>
      </c>
      <c r="CU239" s="99">
        <f>IF(Model!CU169="",0,IF(ABS(Model!CU169-Scratch!CU169)&lt;1,1,0))</f>
        <v>1</v>
      </c>
      <c r="CV239" s="99">
        <f>IF(Model!CV169="",0,IF(ABS(Model!CV169-Scratch!CV169)&lt;1,1,0))</f>
        <v>1</v>
      </c>
      <c r="CW239" s="99">
        <f>IF(Model!CW169="",0,IF(ABS(Model!CW169-Scratch!CW169)&lt;1,1,0))</f>
        <v>1</v>
      </c>
      <c r="CX239" s="99">
        <f>IF(Model!CX169="",0,IF(ABS(Model!CX169-Scratch!CX169)&lt;1,1,0))</f>
        <v>1</v>
      </c>
      <c r="CY239" s="99">
        <f>IF(Model!CY169="",0,IF(ABS(Model!CY169-Scratch!CY169)&lt;1,1,0))</f>
        <v>1</v>
      </c>
      <c r="CZ239" s="99">
        <f>IF(Model!CZ169="",0,IF(ABS(Model!CZ169-Scratch!CZ169)&lt;1,1,0))</f>
        <v>1</v>
      </c>
      <c r="DA239" s="99">
        <f>IF(Model!DA169="",0,IF(ABS(Model!DA169-Scratch!DA169)&lt;1,1,0))</f>
        <v>1</v>
      </c>
      <c r="DB239" s="99">
        <f>IF(Model!DB169="",0,IF(ABS(Model!DB169-Scratch!DB169)&lt;1,1,0))</f>
        <v>1</v>
      </c>
      <c r="DC239" s="99">
        <f>IF(Model!DC169="",0,IF(ABS(Model!DC169-Scratch!DC169)&lt;1,1,0))</f>
        <v>1</v>
      </c>
      <c r="DD239" s="99">
        <f>IF(Model!DD169="",0,IF(ABS(Model!DD169-Scratch!DD169)&lt;1,1,0))</f>
        <v>1</v>
      </c>
      <c r="DE239" s="99">
        <f>IF(Model!DE169="",0,IF(ABS(Model!DE169-Scratch!DE169)&lt;1,1,0))</f>
        <v>1</v>
      </c>
      <c r="DF239" s="99">
        <f>IF(Model!DF169="",0,IF(ABS(Model!DF169-Scratch!DF169)&lt;1,1,0))</f>
        <v>1</v>
      </c>
      <c r="DG239" s="99">
        <f>IF(Model!DG169="",0,IF(ABS(Model!DG169-Scratch!DG169)&lt;1,1,0))</f>
        <v>1</v>
      </c>
      <c r="DH239" s="129" t="s">
        <v>591</v>
      </c>
      <c r="DI239" s="129" t="s">
        <v>591</v>
      </c>
      <c r="DJ239" s="99">
        <f>IF(Model!DJ169="",0,IF(ABS(Model!DJ169-Scratch!DJ169)&lt;1,1,0))</f>
        <v>1</v>
      </c>
      <c r="DK239" s="99">
        <f>IF(Model!DK169="",0,IF(ABS(Model!DK169-Scratch!DK169)&lt;1,1,0))</f>
        <v>1</v>
      </c>
      <c r="DL239" s="99">
        <f>IF(Model!DL169="",0,IF(ABS(Model!DL169-Scratch!DL169)&lt;1,1,0))</f>
        <v>1</v>
      </c>
      <c r="DM239" s="99">
        <f>IF(Model!DM169="",0,IF(ABS(Model!DM169-Scratch!DM169)&lt;1,1,0))</f>
        <v>1</v>
      </c>
      <c r="DN239" s="99">
        <f>IF(Model!DN169="",0,IF(ABS(Model!DN169-Scratch!DN169)&lt;1,1,0))</f>
        <v>1</v>
      </c>
      <c r="DO239" s="99">
        <f>IF(Model!DO169="",0,IF(ABS(Model!DO169-Scratch!DO169)&lt;1,1,0))</f>
        <v>1</v>
      </c>
      <c r="DP239" s="99">
        <f>IF(Model!DP169="",0,IF(ABS(Model!DP169-Scratch!DP169)&lt;1,1,0))</f>
        <v>1</v>
      </c>
      <c r="DQ239" s="99">
        <f>IF(Model!DQ169="",0,IF(ABS(Model!DQ169-Scratch!DQ169)&lt;1,1,0))</f>
        <v>1</v>
      </c>
      <c r="DR239" s="99">
        <f>IF(Model!DR169="",0,IF(ABS(Model!DR169-Scratch!DR169)&lt;1,1,0))</f>
        <v>1</v>
      </c>
      <c r="DS239" s="99">
        <f>IF(Model!DS169="",0,IF(ABS(Model!DS169-Scratch!DS169)&lt;1,1,0))</f>
        <v>1</v>
      </c>
      <c r="DT239" s="99">
        <f>IF(Model!DT169="",0,IF(ABS(Model!DT169-Scratch!DT169)&lt;1,1,0))</f>
        <v>1</v>
      </c>
      <c r="DU239" s="99">
        <f>IF(Model!DU169="",0,IF(ABS(Model!DU169-Scratch!DU169)&lt;1,1,0))</f>
        <v>1</v>
      </c>
      <c r="DV239" s="99">
        <f>IF(Model!DV169="",0,IF(ABS(Model!DV169-Scratch!DV169)&lt;1,1,0))</f>
        <v>1</v>
      </c>
      <c r="DW239" s="99">
        <f>IF(Model!DW169="",0,IF(ABS(Model!DW169-Scratch!DW169)&lt;1,1,0))</f>
        <v>1</v>
      </c>
      <c r="DX239" s="99">
        <f>IF(Model!DX169="",0,IF(ABS(Model!DX169-Scratch!DX169)&lt;1,1,0))</f>
        <v>1</v>
      </c>
      <c r="DY239" s="99">
        <f>IF(Model!DY169="",0,IF(ABS(Model!DY169-Scratch!DY169)&lt;1,1,0))</f>
        <v>1</v>
      </c>
      <c r="DZ239" s="99">
        <f>IF(Model!DZ169="",0,IF(ABS(Model!DZ169-Scratch!DZ169)&lt;1,1,0))</f>
        <v>1</v>
      </c>
      <c r="EA239" s="99">
        <f>IF(Model!EA169="",0,IF(ABS(Model!EA169-Scratch!EA169)&lt;1,1,0))</f>
        <v>1</v>
      </c>
      <c r="EB239" s="99">
        <f>IF(Model!EB169="",0,IF(ABS(Model!EB169-Scratch!EB169)&lt;1,1,0))</f>
        <v>1</v>
      </c>
      <c r="EC239" s="99">
        <f>IF(Model!EC169="",0,IF(ABS(Model!EC169-Scratch!EC169)&lt;1,1,0))</f>
        <v>1</v>
      </c>
      <c r="ED239" s="99">
        <f>IF(Model!ED169="",0,IF(ABS(Model!ED169-Scratch!ED169)&lt;1,1,0))</f>
        <v>1</v>
      </c>
      <c r="EE239" s="99">
        <f>IF(Model!EE169="",0,IF(ABS(Model!EE169-Scratch!EE169)&lt;1,1,0))</f>
        <v>1</v>
      </c>
      <c r="EF239" s="99">
        <f>IF(Model!EF169="",0,IF(ABS(Model!EF169-Scratch!EF169)&lt;1,1,0))</f>
        <v>1</v>
      </c>
      <c r="EG239" s="99">
        <f>IF(Model!EG169="",0,IF(ABS(Model!EG169-Scratch!EG169)&lt;1,1,0))</f>
        <v>1</v>
      </c>
      <c r="EH239" s="99">
        <f>IF(Model!EH169="",0,IF(ABS(Model!EH169-Scratch!EH169)&lt;1,1,0))</f>
        <v>1</v>
      </c>
      <c r="EI239" s="129" t="s">
        <v>591</v>
      </c>
      <c r="EJ239" s="129" t="s">
        <v>591</v>
      </c>
      <c r="EK239" s="99"/>
      <c r="EL239" s="99"/>
      <c r="EM239" s="99"/>
      <c r="EN239" s="99"/>
      <c r="EO239" s="99"/>
      <c r="EP239" s="99"/>
      <c r="EQ239" s="99"/>
      <c r="ER239" s="99"/>
      <c r="ES239" s="99"/>
      <c r="ET239" s="99"/>
      <c r="EU239" s="99"/>
      <c r="EV239" s="99"/>
      <c r="EW239" s="99"/>
      <c r="EX239" s="99"/>
      <c r="EY239" s="99"/>
      <c r="EZ239" s="99"/>
      <c r="FA239" s="99"/>
      <c r="FB239" s="99"/>
      <c r="FC239" s="99"/>
      <c r="FD239" s="99"/>
      <c r="FE239" s="99"/>
      <c r="FF239" s="99"/>
      <c r="FG239" s="99"/>
      <c r="FH239" s="99"/>
      <c r="FI239" s="99"/>
    </row>
    <row r="240" spans="2:165">
      <c r="B240" s="99">
        <f>IF(Model!B170="",0,IF(ABS(Model!B170-Scratch!B170)&lt;1,1,0))</f>
        <v>1</v>
      </c>
      <c r="C240" s="99">
        <f ca="1">IF(Model!C170="",0,IF(ABS(Model!C170-Scratch!C170)&lt;1,1,0))</f>
        <v>1</v>
      </c>
      <c r="D240" s="129" t="s">
        <v>591</v>
      </c>
      <c r="E240" s="99">
        <f>IF(Model!E170="",0,IF(ABS(Model!E170-Scratch!E170)&lt;1,1,0))</f>
        <v>1</v>
      </c>
      <c r="F240" s="99">
        <f>IF(Model!F170="",0,IF(ABS(Model!F170-Scratch!F170)&lt;1,1,0))</f>
        <v>1</v>
      </c>
      <c r="G240" s="99">
        <f>IF(Model!G170="",0,IF(ABS(Model!G170-Scratch!G170)&lt;1,1,0))</f>
        <v>1</v>
      </c>
      <c r="H240" s="99">
        <f>IF(Model!H170="",0,IF(ABS(Model!H170-Scratch!H170)&lt;1,1,0))</f>
        <v>1</v>
      </c>
      <c r="I240" s="99">
        <f>IF(Model!I170=Scratch!I170,1,0)</f>
        <v>1</v>
      </c>
      <c r="J240" s="129" t="s">
        <v>591</v>
      </c>
      <c r="K240" s="99">
        <f>IF(Model!K170="",0,IF(ABS(Model!K170-Scratch!K170)&lt;1,1,0))</f>
        <v>1</v>
      </c>
      <c r="L240" s="99">
        <f>IF(Model!L170=Scratch!L170,1,0)</f>
        <v>1</v>
      </c>
      <c r="M240" s="99">
        <f>IFERROR(IF(Model!M170=Scratch!M170,1,0),0)</f>
        <v>1</v>
      </c>
      <c r="N240" s="99">
        <f>IFERROR(IF(Model!N170=Scratch!N170,1,0),0)</f>
        <v>1</v>
      </c>
      <c r="O240" s="99">
        <f>IFERROR(IF(Model!O170=Scratch!O170,1,0),0)</f>
        <v>1</v>
      </c>
      <c r="P240" s="99">
        <f>IFERROR(IF(Model!P170=Scratch!P170,1,0),0)</f>
        <v>1</v>
      </c>
      <c r="Q240" s="129" t="s">
        <v>591</v>
      </c>
      <c r="R240" s="99">
        <f>IF(Model!R170="",0,IF(ABS(Model!R170-Scratch!R170)&lt;1,1,0))</f>
        <v>1</v>
      </c>
      <c r="S240" s="99">
        <f>IF(Model!S170="",0,IF(ABS(Model!S170-Scratch!S170)&lt;1,1,0))</f>
        <v>1</v>
      </c>
      <c r="T240" s="99">
        <f>IF(Model!T170="",0,IF(ABS(Model!T170-Scratch!T170)&lt;1,1,0))</f>
        <v>1</v>
      </c>
      <c r="U240" s="99">
        <f>IF(Model!U170="",0,IF(ABS(Model!U170-Scratch!U170)&lt;1,1,0))</f>
        <v>1</v>
      </c>
      <c r="V240" s="99">
        <f>IF(Model!V170="",0,IF(ABS(Model!V170-Scratch!V170)&lt;1,1,0))</f>
        <v>1</v>
      </c>
      <c r="W240" s="129" t="s">
        <v>591</v>
      </c>
      <c r="X240" s="99">
        <f>IF(Model!X170="",0,IF(ABS(Model!X170-Scratch!X170)&lt;1,1,0))</f>
        <v>1</v>
      </c>
      <c r="Y240" s="99">
        <f>IF(Model!Y170="",0,IF(ABS(Model!Y170-Scratch!Y170)&lt;1,1,0))</f>
        <v>1</v>
      </c>
      <c r="Z240" s="99">
        <f>IF(Model!Z170="",0,IF(ABS(Model!Z170-Scratch!Z170)&lt;1,1,0))</f>
        <v>1</v>
      </c>
      <c r="AA240" s="99">
        <f>IF(Model!AA170="",0,IF(ABS(Model!AA170-Scratch!AA170)&lt;1,1,0))</f>
        <v>1</v>
      </c>
      <c r="AB240" s="99">
        <f>IF(Model!AB170="",0,IF(ABS(Model!AB170-Scratch!AB170)&lt;1,1,0))</f>
        <v>1</v>
      </c>
      <c r="AC240" s="129" t="s">
        <v>591</v>
      </c>
      <c r="AD240" s="129" t="s">
        <v>591</v>
      </c>
      <c r="AE240" s="99">
        <f>IF(Model!AE170="",0,IF(ABS(Model!AE170-Scratch!AE170)&lt;1,1,0))</f>
        <v>1</v>
      </c>
      <c r="AF240" s="99">
        <f>IF(Model!AF170="",0,IF(ABS(Model!AF170-Scratch!AF170)&lt;1,1,0))</f>
        <v>1</v>
      </c>
      <c r="AG240" s="99">
        <f>IF(Model!AG170="",0,IF(ABS(Model!AG170-Scratch!AG170)&lt;1,1,0))</f>
        <v>1</v>
      </c>
      <c r="AH240" s="99">
        <f>IF(Model!AH170="",0,IF(ABS(Model!AH170-Scratch!AH170)&lt;1,1,0))</f>
        <v>1</v>
      </c>
      <c r="AI240" s="99">
        <f>IF(Model!AI170="",0,IF(ABS(Model!AI170-Scratch!AI170)&lt;1,1,0))</f>
        <v>1</v>
      </c>
      <c r="AJ240" s="99">
        <f>IF(Model!AJ170="",0,IF(ABS(Model!AJ170-Scratch!AJ170)&lt;1,1,0))</f>
        <v>1</v>
      </c>
      <c r="AK240" s="99">
        <f>IF(Model!AK170="",0,IF(ABS(Model!AK170-Scratch!AK170)&lt;1,1,0))</f>
        <v>1</v>
      </c>
      <c r="AL240" s="99">
        <f>IF(Model!AL170="",0,IF(ABS(Model!AL170-Scratch!AL170)&lt;1,1,0))</f>
        <v>1</v>
      </c>
      <c r="AM240" s="99">
        <f>IF(Model!AM170="",0,IF(ABS(Model!AM170-Scratch!AM170)&lt;1,1,0))</f>
        <v>1</v>
      </c>
      <c r="AN240" s="99">
        <f>IF(Model!AN170="",0,IF(ABS(Model!AN170-Scratch!AN170)&lt;1,1,0))</f>
        <v>1</v>
      </c>
      <c r="AO240" s="99">
        <f>IF(Model!AO170="",0,IF(ABS(Model!AO170-Scratch!AO170)&lt;1,1,0))</f>
        <v>1</v>
      </c>
      <c r="AP240" s="99">
        <f>IF(Model!AP170="",0,IF(ABS(Model!AP170-Scratch!AP170)&lt;1,1,0))</f>
        <v>1</v>
      </c>
      <c r="AQ240" s="99">
        <f>IF(Model!AQ170="",0,IF(ABS(Model!AQ170-Scratch!AQ170)&lt;1,1,0))</f>
        <v>1</v>
      </c>
      <c r="AR240" s="99">
        <f>IF(Model!AR170="",0,IF(ABS(Model!AR170-Scratch!AR170)&lt;1,1,0))</f>
        <v>1</v>
      </c>
      <c r="AS240" s="99">
        <f>IF(Model!AS170="",0,IF(ABS(Model!AS170-Scratch!AS170)&lt;1,1,0))</f>
        <v>1</v>
      </c>
      <c r="AT240" s="99">
        <f>IF(Model!AT170="",0,IF(ABS(Model!AT170-Scratch!AT170)&lt;1,1,0))</f>
        <v>1</v>
      </c>
      <c r="AU240" s="99">
        <f>IF(Model!AU170="",0,IF(ABS(Model!AU170-Scratch!AU170)&lt;1,1,0))</f>
        <v>1</v>
      </c>
      <c r="AV240" s="99">
        <f>IF(Model!AV170="",0,IF(ABS(Model!AV170-Scratch!AV170)&lt;1,1,0))</f>
        <v>1</v>
      </c>
      <c r="AW240" s="99">
        <f>IF(Model!AW170="",0,IF(ABS(Model!AW170-Scratch!AW170)&lt;1,1,0))</f>
        <v>1</v>
      </c>
      <c r="AX240" s="99">
        <f>IF(Model!AX170="",0,IF(ABS(Model!AX170-Scratch!AX170)&lt;1,1,0))</f>
        <v>1</v>
      </c>
      <c r="AY240" s="99">
        <f>IF(Model!AY170="",0,IF(ABS(Model!AY170-Scratch!AY170)&lt;1,1,0))</f>
        <v>1</v>
      </c>
      <c r="AZ240" s="99">
        <f>IF(Model!AZ170="",0,IF(ABS(Model!AZ170-Scratch!AZ170)&lt;1,1,0))</f>
        <v>1</v>
      </c>
      <c r="BA240" s="99">
        <f>IF(Model!BA170="",0,IF(ABS(Model!BA170-Scratch!BA170)&lt;1,1,0))</f>
        <v>1</v>
      </c>
      <c r="BB240" s="99">
        <f>IF(Model!BB170="",0,IF(ABS(Model!BB170-Scratch!BB170)&lt;1,1,0))</f>
        <v>1</v>
      </c>
      <c r="BC240" s="99">
        <f>IF(Model!BC170="",0,IF(ABS(Model!BC170-Scratch!BC170)&lt;1,1,0))</f>
        <v>1</v>
      </c>
      <c r="BD240" s="99">
        <f>IF(Model!BD170="",0,IF(ABS(Model!BD170-Scratch!BD170)&lt;1,1,0))</f>
        <v>0</v>
      </c>
      <c r="BE240" s="99">
        <f>IF(Model!BE170="",0,IF(ABS(Model!BE170-Scratch!BE170)&lt;1,1,0))</f>
        <v>1</v>
      </c>
      <c r="BF240" s="129" t="s">
        <v>591</v>
      </c>
      <c r="BG240" s="129" t="s">
        <v>591</v>
      </c>
      <c r="BH240" s="99">
        <f>IF(Model!BH170="",0,IF(ABS(Model!BH170-Scratch!BH170)&lt;1,1,0))</f>
        <v>1</v>
      </c>
      <c r="BI240" s="99">
        <f>IF(Model!BI170="",0,IF(ABS(Model!BI170-Scratch!BI170)&lt;1,1,0))</f>
        <v>1</v>
      </c>
      <c r="BJ240" s="99">
        <f>IF(Model!BJ170="",0,IF(ABS(Model!BJ170-Scratch!BJ170)&lt;1,1,0))</f>
        <v>1</v>
      </c>
      <c r="BK240" s="99">
        <f>IF(Model!BK170="",0,IF(ABS(Model!BK170-Scratch!BK170)&lt;1,1,0))</f>
        <v>1</v>
      </c>
      <c r="BL240" s="99">
        <f>IF(Model!BL170="",0,IF(ABS(Model!BL170-Scratch!BL170)&lt;1,1,0))</f>
        <v>1</v>
      </c>
      <c r="BM240" s="99">
        <f>IF(Model!BM170="",0,IF(ABS(Model!BM170-Scratch!BM170)&lt;1,1,0))</f>
        <v>1</v>
      </c>
      <c r="BN240" s="99">
        <f>IF(Model!BN170="",0,IF(ABS(Model!BN170-Scratch!BN170)&lt;1,1,0))</f>
        <v>1</v>
      </c>
      <c r="BO240" s="99">
        <f>IF(Model!BO170="",0,IF(ABS(Model!BO170-Scratch!BO170)&lt;1,1,0))</f>
        <v>1</v>
      </c>
      <c r="BP240" s="99">
        <f>IF(Model!BP170="",0,IF(ABS(Model!BP170-Scratch!BP170)&lt;1,1,0))</f>
        <v>1</v>
      </c>
      <c r="BQ240" s="99">
        <f>IF(Model!BQ170="",0,IF(ABS(Model!BQ170-Scratch!BQ170)&lt;1,1,0))</f>
        <v>1</v>
      </c>
      <c r="BR240" s="99">
        <f>IF(Model!BR170="",0,IF(ABS(Model!BR170-Scratch!BR170)&lt;1,1,0))</f>
        <v>1</v>
      </c>
      <c r="BS240" s="99">
        <f>IF(Model!BS170="",0,IF(ABS(Model!BS170-Scratch!BS170)&lt;1,1,0))</f>
        <v>1</v>
      </c>
      <c r="BT240" s="99">
        <f>IF(Model!BT170="",0,IF(ABS(Model!BT170-Scratch!BT170)&lt;1,1,0))</f>
        <v>1</v>
      </c>
      <c r="BU240" s="99">
        <f>IF(Model!BU170="",0,IF(ABS(Model!BU170-Scratch!BU170)&lt;1,1,0))</f>
        <v>1</v>
      </c>
      <c r="BV240" s="99">
        <f>IF(Model!BV170="",0,IF(ABS(Model!BV170-Scratch!BV170)&lt;1,1,0))</f>
        <v>1</v>
      </c>
      <c r="BW240" s="99">
        <f>IF(Model!BW170="",0,IF(ABS(Model!BW170-Scratch!BW170)&lt;1,1,0))</f>
        <v>1</v>
      </c>
      <c r="BX240" s="99">
        <f>IF(Model!BX170="",0,IF(ABS(Model!BX170-Scratch!BX170)&lt;1,1,0))</f>
        <v>1</v>
      </c>
      <c r="BY240" s="99">
        <f>IF(Model!BY170="",0,IF(ABS(Model!BY170-Scratch!BY170)&lt;1,1,0))</f>
        <v>1</v>
      </c>
      <c r="BZ240" s="99">
        <f>IF(Model!BZ170="",0,IF(ABS(Model!BZ170-Scratch!BZ170)&lt;1,1,0))</f>
        <v>1</v>
      </c>
      <c r="CA240" s="99">
        <f>IF(Model!CA170="",0,IF(ABS(Model!CA170-Scratch!CA170)&lt;1,1,0))</f>
        <v>1</v>
      </c>
      <c r="CB240" s="99">
        <f>IF(Model!CB170="",0,IF(ABS(Model!CB170-Scratch!CB170)&lt;1,1,0))</f>
        <v>1</v>
      </c>
      <c r="CC240" s="99">
        <f>IF(Model!CC170="",0,IF(ABS(Model!CC170-Scratch!CC170)&lt;1,1,0))</f>
        <v>1</v>
      </c>
      <c r="CD240" s="99">
        <f>IF(Model!CD170="",0,IF(ABS(Model!CD170-Scratch!CD170)&lt;1,1,0))</f>
        <v>1</v>
      </c>
      <c r="CE240" s="99">
        <f>IF(Model!CE170="",0,IF(ABS(Model!CE170-Scratch!CE170)&lt;1,1,0))</f>
        <v>1</v>
      </c>
      <c r="CF240" s="99">
        <f>IF(Model!CF170="",0,IF(ABS(Model!CF170-Scratch!CF170)&lt;1,1,0))</f>
        <v>1</v>
      </c>
      <c r="CG240" s="129" t="s">
        <v>591</v>
      </c>
      <c r="CH240" s="129" t="s">
        <v>591</v>
      </c>
      <c r="CI240" s="99">
        <f>IF(Model!CI170="",0,IF(ABS(Model!CI170-Scratch!CI170)&lt;1,1,0))</f>
        <v>1</v>
      </c>
      <c r="CJ240" s="99">
        <f>IF(Model!CJ170="",0,IF(ABS(Model!CJ170-Scratch!CJ170)&lt;1,1,0))</f>
        <v>1</v>
      </c>
      <c r="CK240" s="99">
        <f>IF(Model!CK170="",0,IF(ABS(Model!CK170-Scratch!CK170)&lt;1,1,0))</f>
        <v>1</v>
      </c>
      <c r="CL240" s="99">
        <f>IF(Model!CL170="",0,IF(ABS(Model!CL170-Scratch!CL170)&lt;1,1,0))</f>
        <v>1</v>
      </c>
      <c r="CM240" s="99">
        <f>IF(Model!CM170="",0,IF(ABS(Model!CM170-Scratch!CM170)&lt;1,1,0))</f>
        <v>1</v>
      </c>
      <c r="CN240" s="99">
        <f>IF(Model!CN170="",0,IF(ABS(Model!CN170-Scratch!CN170)&lt;1,1,0))</f>
        <v>1</v>
      </c>
      <c r="CO240" s="99">
        <f>IF(Model!CO170="",0,IF(ABS(Model!CO170-Scratch!CO170)&lt;1,1,0))</f>
        <v>1</v>
      </c>
      <c r="CP240" s="99">
        <f>IF(Model!CP170="",0,IF(ABS(Model!CP170-Scratch!CP170)&lt;1,1,0))</f>
        <v>1</v>
      </c>
      <c r="CQ240" s="99">
        <f>IF(Model!CQ170="",0,IF(ABS(Model!CQ170-Scratch!CQ170)&lt;1,1,0))</f>
        <v>1</v>
      </c>
      <c r="CR240" s="99">
        <f>IF(Model!CR170="",0,IF(ABS(Model!CR170-Scratch!CR170)&lt;1,1,0))</f>
        <v>1</v>
      </c>
      <c r="CS240" s="99">
        <f>IF(Model!CS170="",0,IF(ABS(Model!CS170-Scratch!CS170)&lt;1,1,0))</f>
        <v>1</v>
      </c>
      <c r="CT240" s="99">
        <f>IF(Model!CT170="",0,IF(ABS(Model!CT170-Scratch!CT170)&lt;1,1,0))</f>
        <v>1</v>
      </c>
      <c r="CU240" s="99">
        <f>IF(Model!CU170="",0,IF(ABS(Model!CU170-Scratch!CU170)&lt;1,1,0))</f>
        <v>1</v>
      </c>
      <c r="CV240" s="99">
        <f>IF(Model!CV170="",0,IF(ABS(Model!CV170-Scratch!CV170)&lt;1,1,0))</f>
        <v>1</v>
      </c>
      <c r="CW240" s="99">
        <f>IF(Model!CW170="",0,IF(ABS(Model!CW170-Scratch!CW170)&lt;1,1,0))</f>
        <v>1</v>
      </c>
      <c r="CX240" s="99">
        <f>IF(Model!CX170="",0,IF(ABS(Model!CX170-Scratch!CX170)&lt;1,1,0))</f>
        <v>1</v>
      </c>
      <c r="CY240" s="99">
        <f>IF(Model!CY170="",0,IF(ABS(Model!CY170-Scratch!CY170)&lt;1,1,0))</f>
        <v>1</v>
      </c>
      <c r="CZ240" s="99">
        <f>IF(Model!CZ170="",0,IF(ABS(Model!CZ170-Scratch!CZ170)&lt;1,1,0))</f>
        <v>1</v>
      </c>
      <c r="DA240" s="99">
        <f>IF(Model!DA170="",0,IF(ABS(Model!DA170-Scratch!DA170)&lt;1,1,0))</f>
        <v>1</v>
      </c>
      <c r="DB240" s="99">
        <f>IF(Model!DB170="",0,IF(ABS(Model!DB170-Scratch!DB170)&lt;1,1,0))</f>
        <v>1</v>
      </c>
      <c r="DC240" s="99">
        <f>IF(Model!DC170="",0,IF(ABS(Model!DC170-Scratch!DC170)&lt;1,1,0))</f>
        <v>1</v>
      </c>
      <c r="DD240" s="99">
        <f>IF(Model!DD170="",0,IF(ABS(Model!DD170-Scratch!DD170)&lt;1,1,0))</f>
        <v>1</v>
      </c>
      <c r="DE240" s="99">
        <f>IF(Model!DE170="",0,IF(ABS(Model!DE170-Scratch!DE170)&lt;1,1,0))</f>
        <v>1</v>
      </c>
      <c r="DF240" s="99">
        <f>IF(Model!DF170="",0,IF(ABS(Model!DF170-Scratch!DF170)&lt;1,1,0))</f>
        <v>1</v>
      </c>
      <c r="DG240" s="99">
        <f>IF(Model!DG170="",0,IF(ABS(Model!DG170-Scratch!DG170)&lt;1,1,0))</f>
        <v>1</v>
      </c>
      <c r="DH240" s="129" t="s">
        <v>591</v>
      </c>
      <c r="DI240" s="129" t="s">
        <v>591</v>
      </c>
      <c r="DJ240" s="99">
        <f>IF(Model!DJ170="",0,IF(ABS(Model!DJ170-Scratch!DJ170)&lt;1,1,0))</f>
        <v>1</v>
      </c>
      <c r="DK240" s="99">
        <f>IF(Model!DK170="",0,IF(ABS(Model!DK170-Scratch!DK170)&lt;1,1,0))</f>
        <v>1</v>
      </c>
      <c r="DL240" s="99">
        <f>IF(Model!DL170="",0,IF(ABS(Model!DL170-Scratch!DL170)&lt;1,1,0))</f>
        <v>1</v>
      </c>
      <c r="DM240" s="99">
        <f>IF(Model!DM170="",0,IF(ABS(Model!DM170-Scratch!DM170)&lt;1,1,0))</f>
        <v>1</v>
      </c>
      <c r="DN240" s="99">
        <f>IF(Model!DN170="",0,IF(ABS(Model!DN170-Scratch!DN170)&lt;1,1,0))</f>
        <v>1</v>
      </c>
      <c r="DO240" s="99">
        <f>IF(Model!DO170="",0,IF(ABS(Model!DO170-Scratch!DO170)&lt;1,1,0))</f>
        <v>1</v>
      </c>
      <c r="DP240" s="99">
        <f>IF(Model!DP170="",0,IF(ABS(Model!DP170-Scratch!DP170)&lt;1,1,0))</f>
        <v>1</v>
      </c>
      <c r="DQ240" s="99">
        <f>IF(Model!DQ170="",0,IF(ABS(Model!DQ170-Scratch!DQ170)&lt;1,1,0))</f>
        <v>1</v>
      </c>
      <c r="DR240" s="99">
        <f>IF(Model!DR170="",0,IF(ABS(Model!DR170-Scratch!DR170)&lt;1,1,0))</f>
        <v>1</v>
      </c>
      <c r="DS240" s="99">
        <f>IF(Model!DS170="",0,IF(ABS(Model!DS170-Scratch!DS170)&lt;1,1,0))</f>
        <v>1</v>
      </c>
      <c r="DT240" s="99">
        <f>IF(Model!DT170="",0,IF(ABS(Model!DT170-Scratch!DT170)&lt;1,1,0))</f>
        <v>1</v>
      </c>
      <c r="DU240" s="99">
        <f>IF(Model!DU170="",0,IF(ABS(Model!DU170-Scratch!DU170)&lt;1,1,0))</f>
        <v>1</v>
      </c>
      <c r="DV240" s="99">
        <f>IF(Model!DV170="",0,IF(ABS(Model!DV170-Scratch!DV170)&lt;1,1,0))</f>
        <v>1</v>
      </c>
      <c r="DW240" s="99">
        <f>IF(Model!DW170="",0,IF(ABS(Model!DW170-Scratch!DW170)&lt;1,1,0))</f>
        <v>1</v>
      </c>
      <c r="DX240" s="99">
        <f>IF(Model!DX170="",0,IF(ABS(Model!DX170-Scratch!DX170)&lt;1,1,0))</f>
        <v>1</v>
      </c>
      <c r="DY240" s="99">
        <f>IF(Model!DY170="",0,IF(ABS(Model!DY170-Scratch!DY170)&lt;1,1,0))</f>
        <v>1</v>
      </c>
      <c r="DZ240" s="99">
        <f>IF(Model!DZ170="",0,IF(ABS(Model!DZ170-Scratch!DZ170)&lt;1,1,0))</f>
        <v>1</v>
      </c>
      <c r="EA240" s="99">
        <f>IF(Model!EA170="",0,IF(ABS(Model!EA170-Scratch!EA170)&lt;1,1,0))</f>
        <v>1</v>
      </c>
      <c r="EB240" s="99">
        <f>IF(Model!EB170="",0,IF(ABS(Model!EB170-Scratch!EB170)&lt;1,1,0))</f>
        <v>1</v>
      </c>
      <c r="EC240" s="99">
        <f>IF(Model!EC170="",0,IF(ABS(Model!EC170-Scratch!EC170)&lt;1,1,0))</f>
        <v>1</v>
      </c>
      <c r="ED240" s="99">
        <f>IF(Model!ED170="",0,IF(ABS(Model!ED170-Scratch!ED170)&lt;1,1,0))</f>
        <v>1</v>
      </c>
      <c r="EE240" s="99">
        <f>IF(Model!EE170="",0,IF(ABS(Model!EE170-Scratch!EE170)&lt;1,1,0))</f>
        <v>1</v>
      </c>
      <c r="EF240" s="99">
        <f>IF(Model!EF170="",0,IF(ABS(Model!EF170-Scratch!EF170)&lt;1,1,0))</f>
        <v>1</v>
      </c>
      <c r="EG240" s="99">
        <f>IF(Model!EG170="",0,IF(ABS(Model!EG170-Scratch!EG170)&lt;1,1,0))</f>
        <v>1</v>
      </c>
      <c r="EH240" s="99">
        <f>IF(Model!EH170="",0,IF(ABS(Model!EH170-Scratch!EH170)&lt;1,1,0))</f>
        <v>1</v>
      </c>
      <c r="EI240" s="129" t="s">
        <v>591</v>
      </c>
      <c r="EJ240" s="129" t="s">
        <v>591</v>
      </c>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row>
    <row r="241" spans="2:165">
      <c r="B241" s="99">
        <f>IF(Model!B171="",0,IF(ABS(Model!B171-Scratch!B171)&lt;1,1,0))</f>
        <v>1</v>
      </c>
      <c r="C241" s="99">
        <f ca="1">IF(Model!C171="",0,IF(ABS(Model!C171-Scratch!C171)&lt;1,1,0))</f>
        <v>1</v>
      </c>
      <c r="D241" s="129" t="s">
        <v>591</v>
      </c>
      <c r="E241" s="99">
        <f>IF(Model!E171="",0,IF(ABS(Model!E171-Scratch!E171)&lt;1,1,0))</f>
        <v>1</v>
      </c>
      <c r="F241" s="99">
        <f>IF(Model!F171="",0,IF(ABS(Model!F171-Scratch!F171)&lt;1,1,0))</f>
        <v>1</v>
      </c>
      <c r="G241" s="99">
        <f>IF(Model!G171="",0,IF(ABS(Model!G171-Scratch!G171)&lt;1,1,0))</f>
        <v>1</v>
      </c>
      <c r="H241" s="99">
        <f>IF(Model!H171="",0,IF(ABS(Model!H171-Scratch!H171)&lt;1,1,0))</f>
        <v>1</v>
      </c>
      <c r="I241" s="99">
        <f>IF(Model!I171=Scratch!I171,1,0)</f>
        <v>1</v>
      </c>
      <c r="J241" s="129" t="s">
        <v>591</v>
      </c>
      <c r="K241" s="99">
        <f>IF(Model!K171="",0,IF(ABS(Model!K171-Scratch!K171)&lt;1,1,0))</f>
        <v>1</v>
      </c>
      <c r="L241" s="99">
        <f>IF(Model!L171=Scratch!L171,1,0)</f>
        <v>1</v>
      </c>
      <c r="M241" s="99">
        <f>IFERROR(IF(Model!M171=Scratch!M171,1,0),0)</f>
        <v>1</v>
      </c>
      <c r="N241" s="99">
        <f>IFERROR(IF(Model!N171=Scratch!N171,1,0),0)</f>
        <v>1</v>
      </c>
      <c r="O241" s="99">
        <f>IFERROR(IF(Model!O171=Scratch!O171,1,0),0)</f>
        <v>1</v>
      </c>
      <c r="P241" s="99">
        <f>IFERROR(IF(Model!P171=Scratch!P171,1,0),0)</f>
        <v>1</v>
      </c>
      <c r="Q241" s="129" t="s">
        <v>591</v>
      </c>
      <c r="R241" s="99">
        <f>IF(Model!R171="",0,IF(ABS(Model!R171-Scratch!R171)&lt;1,1,0))</f>
        <v>1</v>
      </c>
      <c r="S241" s="99">
        <f>IF(Model!S171="",0,IF(ABS(Model!S171-Scratch!S171)&lt;1,1,0))</f>
        <v>1</v>
      </c>
      <c r="T241" s="99">
        <f>IF(Model!T171="",0,IF(ABS(Model!T171-Scratch!T171)&lt;1,1,0))</f>
        <v>1</v>
      </c>
      <c r="U241" s="99">
        <f>IF(Model!U171="",0,IF(ABS(Model!U171-Scratch!U171)&lt;1,1,0))</f>
        <v>1</v>
      </c>
      <c r="V241" s="99">
        <f>IF(Model!V171="",0,IF(ABS(Model!V171-Scratch!V171)&lt;1,1,0))</f>
        <v>1</v>
      </c>
      <c r="W241" s="129" t="s">
        <v>591</v>
      </c>
      <c r="X241" s="99">
        <f>IF(Model!X171="",0,IF(ABS(Model!X171-Scratch!X171)&lt;1,1,0))</f>
        <v>1</v>
      </c>
      <c r="Y241" s="99">
        <f>IF(Model!Y171="",0,IF(ABS(Model!Y171-Scratch!Y171)&lt;1,1,0))</f>
        <v>1</v>
      </c>
      <c r="Z241" s="99">
        <f>IF(Model!Z171="",0,IF(ABS(Model!Z171-Scratch!Z171)&lt;1,1,0))</f>
        <v>1</v>
      </c>
      <c r="AA241" s="99">
        <f>IF(Model!AA171="",0,IF(ABS(Model!AA171-Scratch!AA171)&lt;1,1,0))</f>
        <v>1</v>
      </c>
      <c r="AB241" s="99">
        <f>IF(Model!AB171="",0,IF(ABS(Model!AB171-Scratch!AB171)&lt;1,1,0))</f>
        <v>1</v>
      </c>
      <c r="AC241" s="129" t="s">
        <v>591</v>
      </c>
      <c r="AD241" s="129" t="s">
        <v>591</v>
      </c>
      <c r="AE241" s="99">
        <f>IF(Model!AE171="",0,IF(ABS(Model!AE171-Scratch!AE171)&lt;1,1,0))</f>
        <v>1</v>
      </c>
      <c r="AF241" s="99">
        <f>IF(Model!AF171="",0,IF(ABS(Model!AF171-Scratch!AF171)&lt;1,1,0))</f>
        <v>1</v>
      </c>
      <c r="AG241" s="99">
        <f>IF(Model!AG171="",0,IF(ABS(Model!AG171-Scratch!AG171)&lt;1,1,0))</f>
        <v>1</v>
      </c>
      <c r="AH241" s="99">
        <f>IF(Model!AH171="",0,IF(ABS(Model!AH171-Scratch!AH171)&lt;1,1,0))</f>
        <v>1</v>
      </c>
      <c r="AI241" s="99">
        <f>IF(Model!AI171="",0,IF(ABS(Model!AI171-Scratch!AI171)&lt;1,1,0))</f>
        <v>1</v>
      </c>
      <c r="AJ241" s="99">
        <f>IF(Model!AJ171="",0,IF(ABS(Model!AJ171-Scratch!AJ171)&lt;1,1,0))</f>
        <v>1</v>
      </c>
      <c r="AK241" s="99">
        <f>IF(Model!AK171="",0,IF(ABS(Model!AK171-Scratch!AK171)&lt;1,1,0))</f>
        <v>1</v>
      </c>
      <c r="AL241" s="99">
        <f>IF(Model!AL171="",0,IF(ABS(Model!AL171-Scratch!AL171)&lt;1,1,0))</f>
        <v>1</v>
      </c>
      <c r="AM241" s="99">
        <f>IF(Model!AM171="",0,IF(ABS(Model!AM171-Scratch!AM171)&lt;1,1,0))</f>
        <v>1</v>
      </c>
      <c r="AN241" s="99">
        <f>IF(Model!AN171="",0,IF(ABS(Model!AN171-Scratch!AN171)&lt;1,1,0))</f>
        <v>1</v>
      </c>
      <c r="AO241" s="99">
        <f>IF(Model!AO171="",0,IF(ABS(Model!AO171-Scratch!AO171)&lt;1,1,0))</f>
        <v>1</v>
      </c>
      <c r="AP241" s="99">
        <f>IF(Model!AP171="",0,IF(ABS(Model!AP171-Scratch!AP171)&lt;1,1,0))</f>
        <v>1</v>
      </c>
      <c r="AQ241" s="99">
        <f>IF(Model!AQ171="",0,IF(ABS(Model!AQ171-Scratch!AQ171)&lt;1,1,0))</f>
        <v>1</v>
      </c>
      <c r="AR241" s="99">
        <f>IF(Model!AR171="",0,IF(ABS(Model!AR171-Scratch!AR171)&lt;1,1,0))</f>
        <v>1</v>
      </c>
      <c r="AS241" s="99">
        <f>IF(Model!AS171="",0,IF(ABS(Model!AS171-Scratch!AS171)&lt;1,1,0))</f>
        <v>1</v>
      </c>
      <c r="AT241" s="99">
        <f>IF(Model!AT171="",0,IF(ABS(Model!AT171-Scratch!AT171)&lt;1,1,0))</f>
        <v>1</v>
      </c>
      <c r="AU241" s="99">
        <f>IF(Model!AU171="",0,IF(ABS(Model!AU171-Scratch!AU171)&lt;1,1,0))</f>
        <v>1</v>
      </c>
      <c r="AV241" s="99">
        <f>IF(Model!AV171="",0,IF(ABS(Model!AV171-Scratch!AV171)&lt;1,1,0))</f>
        <v>1</v>
      </c>
      <c r="AW241" s="99">
        <f>IF(Model!AW171="",0,IF(ABS(Model!AW171-Scratch!AW171)&lt;1,1,0))</f>
        <v>1</v>
      </c>
      <c r="AX241" s="99">
        <f>IF(Model!AX171="",0,IF(ABS(Model!AX171-Scratch!AX171)&lt;1,1,0))</f>
        <v>1</v>
      </c>
      <c r="AY241" s="99">
        <f>IF(Model!AY171="",0,IF(ABS(Model!AY171-Scratch!AY171)&lt;1,1,0))</f>
        <v>1</v>
      </c>
      <c r="AZ241" s="99">
        <f>IF(Model!AZ171="",0,IF(ABS(Model!AZ171-Scratch!AZ171)&lt;1,1,0))</f>
        <v>1</v>
      </c>
      <c r="BA241" s="99">
        <f>IF(Model!BA171="",0,IF(ABS(Model!BA171-Scratch!BA171)&lt;1,1,0))</f>
        <v>1</v>
      </c>
      <c r="BB241" s="99">
        <f>IF(Model!BB171="",0,IF(ABS(Model!BB171-Scratch!BB171)&lt;1,1,0))</f>
        <v>1</v>
      </c>
      <c r="BC241" s="99">
        <f>IF(Model!BC171="",0,IF(ABS(Model!BC171-Scratch!BC171)&lt;1,1,0))</f>
        <v>1</v>
      </c>
      <c r="BD241" s="99">
        <f>IF(Model!BD171="",0,IF(ABS(Model!BD171-Scratch!BD171)&lt;1,1,0))</f>
        <v>0</v>
      </c>
      <c r="BE241" s="99">
        <f>IF(Model!BE171="",0,IF(ABS(Model!BE171-Scratch!BE171)&lt;1,1,0))</f>
        <v>1</v>
      </c>
      <c r="BF241" s="129" t="s">
        <v>591</v>
      </c>
      <c r="BG241" s="129" t="s">
        <v>591</v>
      </c>
      <c r="BH241" s="99">
        <f>IF(Model!BH171="",0,IF(ABS(Model!BH171-Scratch!BH171)&lt;1,1,0))</f>
        <v>1</v>
      </c>
      <c r="BI241" s="99">
        <f>IF(Model!BI171="",0,IF(ABS(Model!BI171-Scratch!BI171)&lt;1,1,0))</f>
        <v>1</v>
      </c>
      <c r="BJ241" s="99">
        <f>IF(Model!BJ171="",0,IF(ABS(Model!BJ171-Scratch!BJ171)&lt;1,1,0))</f>
        <v>1</v>
      </c>
      <c r="BK241" s="99">
        <f>IF(Model!BK171="",0,IF(ABS(Model!BK171-Scratch!BK171)&lt;1,1,0))</f>
        <v>1</v>
      </c>
      <c r="BL241" s="99">
        <f>IF(Model!BL171="",0,IF(ABS(Model!BL171-Scratch!BL171)&lt;1,1,0))</f>
        <v>1</v>
      </c>
      <c r="BM241" s="99">
        <f>IF(Model!BM171="",0,IF(ABS(Model!BM171-Scratch!BM171)&lt;1,1,0))</f>
        <v>1</v>
      </c>
      <c r="BN241" s="99">
        <f>IF(Model!BN171="",0,IF(ABS(Model!BN171-Scratch!BN171)&lt;1,1,0))</f>
        <v>1</v>
      </c>
      <c r="BO241" s="99">
        <f>IF(Model!BO171="",0,IF(ABS(Model!BO171-Scratch!BO171)&lt;1,1,0))</f>
        <v>1</v>
      </c>
      <c r="BP241" s="99">
        <f>IF(Model!BP171="",0,IF(ABS(Model!BP171-Scratch!BP171)&lt;1,1,0))</f>
        <v>1</v>
      </c>
      <c r="BQ241" s="99">
        <f>IF(Model!BQ171="",0,IF(ABS(Model!BQ171-Scratch!BQ171)&lt;1,1,0))</f>
        <v>1</v>
      </c>
      <c r="BR241" s="99">
        <f>IF(Model!BR171="",0,IF(ABS(Model!BR171-Scratch!BR171)&lt;1,1,0))</f>
        <v>1</v>
      </c>
      <c r="BS241" s="99">
        <f>IF(Model!BS171="",0,IF(ABS(Model!BS171-Scratch!BS171)&lt;1,1,0))</f>
        <v>1</v>
      </c>
      <c r="BT241" s="99">
        <f>IF(Model!BT171="",0,IF(ABS(Model!BT171-Scratch!BT171)&lt;1,1,0))</f>
        <v>1</v>
      </c>
      <c r="BU241" s="99">
        <f>IF(Model!BU171="",0,IF(ABS(Model!BU171-Scratch!BU171)&lt;1,1,0))</f>
        <v>1</v>
      </c>
      <c r="BV241" s="99">
        <f>IF(Model!BV171="",0,IF(ABS(Model!BV171-Scratch!BV171)&lt;1,1,0))</f>
        <v>1</v>
      </c>
      <c r="BW241" s="99">
        <f>IF(Model!BW171="",0,IF(ABS(Model!BW171-Scratch!BW171)&lt;1,1,0))</f>
        <v>1</v>
      </c>
      <c r="BX241" s="99">
        <f>IF(Model!BX171="",0,IF(ABS(Model!BX171-Scratch!BX171)&lt;1,1,0))</f>
        <v>1</v>
      </c>
      <c r="BY241" s="99">
        <f>IF(Model!BY171="",0,IF(ABS(Model!BY171-Scratch!BY171)&lt;1,1,0))</f>
        <v>1</v>
      </c>
      <c r="BZ241" s="99">
        <f>IF(Model!BZ171="",0,IF(ABS(Model!BZ171-Scratch!BZ171)&lt;1,1,0))</f>
        <v>1</v>
      </c>
      <c r="CA241" s="99">
        <f>IF(Model!CA171="",0,IF(ABS(Model!CA171-Scratch!CA171)&lt;1,1,0))</f>
        <v>1</v>
      </c>
      <c r="CB241" s="99">
        <f>IF(Model!CB171="",0,IF(ABS(Model!CB171-Scratch!CB171)&lt;1,1,0))</f>
        <v>1</v>
      </c>
      <c r="CC241" s="99">
        <f>IF(Model!CC171="",0,IF(ABS(Model!CC171-Scratch!CC171)&lt;1,1,0))</f>
        <v>1</v>
      </c>
      <c r="CD241" s="99">
        <f>IF(Model!CD171="",0,IF(ABS(Model!CD171-Scratch!CD171)&lt;1,1,0))</f>
        <v>1</v>
      </c>
      <c r="CE241" s="99">
        <f>IF(Model!CE171="",0,IF(ABS(Model!CE171-Scratch!CE171)&lt;1,1,0))</f>
        <v>1</v>
      </c>
      <c r="CF241" s="99">
        <f>IF(Model!CF171="",0,IF(ABS(Model!CF171-Scratch!CF171)&lt;1,1,0))</f>
        <v>1</v>
      </c>
      <c r="CG241" s="129" t="s">
        <v>591</v>
      </c>
      <c r="CH241" s="129" t="s">
        <v>591</v>
      </c>
      <c r="CI241" s="99">
        <f>IF(Model!CI171="",0,IF(ABS(Model!CI171-Scratch!CI171)&lt;1,1,0))</f>
        <v>1</v>
      </c>
      <c r="CJ241" s="99">
        <f>IF(Model!CJ171="",0,IF(ABS(Model!CJ171-Scratch!CJ171)&lt;1,1,0))</f>
        <v>1</v>
      </c>
      <c r="CK241" s="99">
        <f>IF(Model!CK171="",0,IF(ABS(Model!CK171-Scratch!CK171)&lt;1,1,0))</f>
        <v>1</v>
      </c>
      <c r="CL241" s="99">
        <f>IF(Model!CL171="",0,IF(ABS(Model!CL171-Scratch!CL171)&lt;1,1,0))</f>
        <v>1</v>
      </c>
      <c r="CM241" s="99">
        <f>IF(Model!CM171="",0,IF(ABS(Model!CM171-Scratch!CM171)&lt;1,1,0))</f>
        <v>1</v>
      </c>
      <c r="CN241" s="99">
        <f>IF(Model!CN171="",0,IF(ABS(Model!CN171-Scratch!CN171)&lt;1,1,0))</f>
        <v>1</v>
      </c>
      <c r="CO241" s="99">
        <f>IF(Model!CO171="",0,IF(ABS(Model!CO171-Scratch!CO171)&lt;1,1,0))</f>
        <v>1</v>
      </c>
      <c r="CP241" s="99">
        <f>IF(Model!CP171="",0,IF(ABS(Model!CP171-Scratch!CP171)&lt;1,1,0))</f>
        <v>1</v>
      </c>
      <c r="CQ241" s="99">
        <f>IF(Model!CQ171="",0,IF(ABS(Model!CQ171-Scratch!CQ171)&lt;1,1,0))</f>
        <v>1</v>
      </c>
      <c r="CR241" s="99">
        <f>IF(Model!CR171="",0,IF(ABS(Model!CR171-Scratch!CR171)&lt;1,1,0))</f>
        <v>1</v>
      </c>
      <c r="CS241" s="99">
        <f>IF(Model!CS171="",0,IF(ABS(Model!CS171-Scratch!CS171)&lt;1,1,0))</f>
        <v>1</v>
      </c>
      <c r="CT241" s="99">
        <f>IF(Model!CT171="",0,IF(ABS(Model!CT171-Scratch!CT171)&lt;1,1,0))</f>
        <v>1</v>
      </c>
      <c r="CU241" s="99">
        <f>IF(Model!CU171="",0,IF(ABS(Model!CU171-Scratch!CU171)&lt;1,1,0))</f>
        <v>1</v>
      </c>
      <c r="CV241" s="99">
        <f>IF(Model!CV171="",0,IF(ABS(Model!CV171-Scratch!CV171)&lt;1,1,0))</f>
        <v>1</v>
      </c>
      <c r="CW241" s="99">
        <f>IF(Model!CW171="",0,IF(ABS(Model!CW171-Scratch!CW171)&lt;1,1,0))</f>
        <v>1</v>
      </c>
      <c r="CX241" s="99">
        <f>IF(Model!CX171="",0,IF(ABS(Model!CX171-Scratch!CX171)&lt;1,1,0))</f>
        <v>1</v>
      </c>
      <c r="CY241" s="99">
        <f>IF(Model!CY171="",0,IF(ABS(Model!CY171-Scratch!CY171)&lt;1,1,0))</f>
        <v>1</v>
      </c>
      <c r="CZ241" s="99">
        <f>IF(Model!CZ171="",0,IF(ABS(Model!CZ171-Scratch!CZ171)&lt;1,1,0))</f>
        <v>1</v>
      </c>
      <c r="DA241" s="99">
        <f>IF(Model!DA171="",0,IF(ABS(Model!DA171-Scratch!DA171)&lt;1,1,0))</f>
        <v>1</v>
      </c>
      <c r="DB241" s="99">
        <f>IF(Model!DB171="",0,IF(ABS(Model!DB171-Scratch!DB171)&lt;1,1,0))</f>
        <v>1</v>
      </c>
      <c r="DC241" s="99">
        <f>IF(Model!DC171="",0,IF(ABS(Model!DC171-Scratch!DC171)&lt;1,1,0))</f>
        <v>1</v>
      </c>
      <c r="DD241" s="99">
        <f>IF(Model!DD171="",0,IF(ABS(Model!DD171-Scratch!DD171)&lt;1,1,0))</f>
        <v>1</v>
      </c>
      <c r="DE241" s="99">
        <f>IF(Model!DE171="",0,IF(ABS(Model!DE171-Scratch!DE171)&lt;1,1,0))</f>
        <v>1</v>
      </c>
      <c r="DF241" s="99">
        <f>IF(Model!DF171="",0,IF(ABS(Model!DF171-Scratch!DF171)&lt;1,1,0))</f>
        <v>1</v>
      </c>
      <c r="DG241" s="99">
        <f>IF(Model!DG171="",0,IF(ABS(Model!DG171-Scratch!DG171)&lt;1,1,0))</f>
        <v>1</v>
      </c>
      <c r="DH241" s="129" t="s">
        <v>591</v>
      </c>
      <c r="DI241" s="129" t="s">
        <v>591</v>
      </c>
      <c r="DJ241" s="99">
        <f>IF(Model!DJ171="",0,IF(ABS(Model!DJ171-Scratch!DJ171)&lt;1,1,0))</f>
        <v>1</v>
      </c>
      <c r="DK241" s="99">
        <f>IF(Model!DK171="",0,IF(ABS(Model!DK171-Scratch!DK171)&lt;1,1,0))</f>
        <v>1</v>
      </c>
      <c r="DL241" s="99">
        <f>IF(Model!DL171="",0,IF(ABS(Model!DL171-Scratch!DL171)&lt;1,1,0))</f>
        <v>1</v>
      </c>
      <c r="DM241" s="99">
        <f>IF(Model!DM171="",0,IF(ABS(Model!DM171-Scratch!DM171)&lt;1,1,0))</f>
        <v>1</v>
      </c>
      <c r="DN241" s="99">
        <f>IF(Model!DN171="",0,IF(ABS(Model!DN171-Scratch!DN171)&lt;1,1,0))</f>
        <v>1</v>
      </c>
      <c r="DO241" s="99">
        <f>IF(Model!DO171="",0,IF(ABS(Model!DO171-Scratch!DO171)&lt;1,1,0))</f>
        <v>1</v>
      </c>
      <c r="DP241" s="99">
        <f>IF(Model!DP171="",0,IF(ABS(Model!DP171-Scratch!DP171)&lt;1,1,0))</f>
        <v>1</v>
      </c>
      <c r="DQ241" s="99">
        <f>IF(Model!DQ171="",0,IF(ABS(Model!DQ171-Scratch!DQ171)&lt;1,1,0))</f>
        <v>1</v>
      </c>
      <c r="DR241" s="99">
        <f>IF(Model!DR171="",0,IF(ABS(Model!DR171-Scratch!DR171)&lt;1,1,0))</f>
        <v>1</v>
      </c>
      <c r="DS241" s="99">
        <f>IF(Model!DS171="",0,IF(ABS(Model!DS171-Scratch!DS171)&lt;1,1,0))</f>
        <v>1</v>
      </c>
      <c r="DT241" s="99">
        <f>IF(Model!DT171="",0,IF(ABS(Model!DT171-Scratch!DT171)&lt;1,1,0))</f>
        <v>1</v>
      </c>
      <c r="DU241" s="99">
        <f>IF(Model!DU171="",0,IF(ABS(Model!DU171-Scratch!DU171)&lt;1,1,0))</f>
        <v>1</v>
      </c>
      <c r="DV241" s="99">
        <f>IF(Model!DV171="",0,IF(ABS(Model!DV171-Scratch!DV171)&lt;1,1,0))</f>
        <v>1</v>
      </c>
      <c r="DW241" s="99">
        <f>IF(Model!DW171="",0,IF(ABS(Model!DW171-Scratch!DW171)&lt;1,1,0))</f>
        <v>1</v>
      </c>
      <c r="DX241" s="99">
        <f>IF(Model!DX171="",0,IF(ABS(Model!DX171-Scratch!DX171)&lt;1,1,0))</f>
        <v>1</v>
      </c>
      <c r="DY241" s="99">
        <f>IF(Model!DY171="",0,IF(ABS(Model!DY171-Scratch!DY171)&lt;1,1,0))</f>
        <v>1</v>
      </c>
      <c r="DZ241" s="99">
        <f>IF(Model!DZ171="",0,IF(ABS(Model!DZ171-Scratch!DZ171)&lt;1,1,0))</f>
        <v>1</v>
      </c>
      <c r="EA241" s="99">
        <f>IF(Model!EA171="",0,IF(ABS(Model!EA171-Scratch!EA171)&lt;1,1,0))</f>
        <v>1</v>
      </c>
      <c r="EB241" s="99">
        <f>IF(Model!EB171="",0,IF(ABS(Model!EB171-Scratch!EB171)&lt;1,1,0))</f>
        <v>1</v>
      </c>
      <c r="EC241" s="99">
        <f>IF(Model!EC171="",0,IF(ABS(Model!EC171-Scratch!EC171)&lt;1,1,0))</f>
        <v>1</v>
      </c>
      <c r="ED241" s="99">
        <f>IF(Model!ED171="",0,IF(ABS(Model!ED171-Scratch!ED171)&lt;1,1,0))</f>
        <v>1</v>
      </c>
      <c r="EE241" s="99">
        <f>IF(Model!EE171="",0,IF(ABS(Model!EE171-Scratch!EE171)&lt;1,1,0))</f>
        <v>1</v>
      </c>
      <c r="EF241" s="99">
        <f>IF(Model!EF171="",0,IF(ABS(Model!EF171-Scratch!EF171)&lt;1,1,0))</f>
        <v>1</v>
      </c>
      <c r="EG241" s="99">
        <f>IF(Model!EG171="",0,IF(ABS(Model!EG171-Scratch!EG171)&lt;1,1,0))</f>
        <v>1</v>
      </c>
      <c r="EH241" s="99">
        <f>IF(Model!EH171="",0,IF(ABS(Model!EH171-Scratch!EH171)&lt;1,1,0))</f>
        <v>1</v>
      </c>
      <c r="EI241" s="129" t="s">
        <v>591</v>
      </c>
      <c r="EJ241" s="129" t="s">
        <v>591</v>
      </c>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row>
    <row r="242" spans="2:165">
      <c r="B242" s="99">
        <f>IF(Model!B172="",0,IF(ABS(Model!B172-Scratch!B172)&lt;1,1,0))</f>
        <v>1</v>
      </c>
      <c r="C242" s="99">
        <f ca="1">IF(Model!C172="",0,IF(ABS(Model!C172-Scratch!C172)&lt;1,1,0))</f>
        <v>1</v>
      </c>
      <c r="D242" s="129" t="s">
        <v>591</v>
      </c>
      <c r="E242" s="99">
        <f>IF(Model!E172="",0,IF(ABS(Model!E172-Scratch!E172)&lt;1,1,0))</f>
        <v>1</v>
      </c>
      <c r="F242" s="99">
        <f>IF(Model!F172="",0,IF(ABS(Model!F172-Scratch!F172)&lt;1,1,0))</f>
        <v>1</v>
      </c>
      <c r="G242" s="99">
        <f>IF(Model!G172="",0,IF(ABS(Model!G172-Scratch!G172)&lt;1,1,0))</f>
        <v>1</v>
      </c>
      <c r="H242" s="99">
        <f>IF(Model!H172="",0,IF(ABS(Model!H172-Scratch!H172)&lt;1,1,0))</f>
        <v>1</v>
      </c>
      <c r="I242" s="99">
        <f>IF(Model!I172=Scratch!I172,1,0)</f>
        <v>1</v>
      </c>
      <c r="J242" s="129" t="s">
        <v>591</v>
      </c>
      <c r="K242" s="99">
        <f>IF(Model!K172="",0,IF(ABS(Model!K172-Scratch!K172)&lt;1,1,0))</f>
        <v>1</v>
      </c>
      <c r="L242" s="99">
        <f>IF(Model!L172=Scratch!L172,1,0)</f>
        <v>1</v>
      </c>
      <c r="M242" s="99">
        <f>IFERROR(IF(Model!M172=Scratch!M172,1,0),0)</f>
        <v>1</v>
      </c>
      <c r="N242" s="99">
        <f>IFERROR(IF(Model!N172=Scratch!N172,1,0),0)</f>
        <v>1</v>
      </c>
      <c r="O242" s="99">
        <f>IFERROR(IF(Model!O172=Scratch!O172,1,0),0)</f>
        <v>1</v>
      </c>
      <c r="P242" s="99">
        <f>IFERROR(IF(Model!P172=Scratch!P172,1,0),0)</f>
        <v>1</v>
      </c>
      <c r="Q242" s="129" t="s">
        <v>591</v>
      </c>
      <c r="R242" s="99">
        <f>IF(Model!R172="",0,IF(ABS(Model!R172-Scratch!R172)&lt;1,1,0))</f>
        <v>1</v>
      </c>
      <c r="S242" s="99">
        <f>IF(Model!S172="",0,IF(ABS(Model!S172-Scratch!S172)&lt;1,1,0))</f>
        <v>1</v>
      </c>
      <c r="T242" s="99">
        <f>IF(Model!T172="",0,IF(ABS(Model!T172-Scratch!T172)&lt;1,1,0))</f>
        <v>1</v>
      </c>
      <c r="U242" s="99">
        <f>IF(Model!U172="",0,IF(ABS(Model!U172-Scratch!U172)&lt;1,1,0))</f>
        <v>1</v>
      </c>
      <c r="V242" s="99">
        <f>IF(Model!V172="",0,IF(ABS(Model!V172-Scratch!V172)&lt;1,1,0))</f>
        <v>1</v>
      </c>
      <c r="W242" s="129" t="s">
        <v>591</v>
      </c>
      <c r="X242" s="99">
        <f>IF(Model!X172="",0,IF(ABS(Model!X172-Scratch!X172)&lt;1,1,0))</f>
        <v>1</v>
      </c>
      <c r="Y242" s="99">
        <f>IF(Model!Y172="",0,IF(ABS(Model!Y172-Scratch!Y172)&lt;1,1,0))</f>
        <v>1</v>
      </c>
      <c r="Z242" s="99">
        <f>IF(Model!Z172="",0,IF(ABS(Model!Z172-Scratch!Z172)&lt;1,1,0))</f>
        <v>1</v>
      </c>
      <c r="AA242" s="99">
        <f>IF(Model!AA172="",0,IF(ABS(Model!AA172-Scratch!AA172)&lt;1,1,0))</f>
        <v>1</v>
      </c>
      <c r="AB242" s="99">
        <f>IF(Model!AB172="",0,IF(ABS(Model!AB172-Scratch!AB172)&lt;1,1,0))</f>
        <v>1</v>
      </c>
      <c r="AC242" s="129" t="s">
        <v>591</v>
      </c>
      <c r="AD242" s="129" t="s">
        <v>591</v>
      </c>
      <c r="AE242" s="99">
        <f>IF(Model!AE172="",0,IF(ABS(Model!AE172-Scratch!AE172)&lt;1,1,0))</f>
        <v>1</v>
      </c>
      <c r="AF242" s="99">
        <f>IF(Model!AF172="",0,IF(ABS(Model!AF172-Scratch!AF172)&lt;1,1,0))</f>
        <v>1</v>
      </c>
      <c r="AG242" s="99">
        <f>IF(Model!AG172="",0,IF(ABS(Model!AG172-Scratch!AG172)&lt;1,1,0))</f>
        <v>1</v>
      </c>
      <c r="AH242" s="99">
        <f>IF(Model!AH172="",0,IF(ABS(Model!AH172-Scratch!AH172)&lt;1,1,0))</f>
        <v>1</v>
      </c>
      <c r="AI242" s="99">
        <f>IF(Model!AI172="",0,IF(ABS(Model!AI172-Scratch!AI172)&lt;1,1,0))</f>
        <v>1</v>
      </c>
      <c r="AJ242" s="99">
        <f>IF(Model!AJ172="",0,IF(ABS(Model!AJ172-Scratch!AJ172)&lt;1,1,0))</f>
        <v>1</v>
      </c>
      <c r="AK242" s="99">
        <f>IF(Model!AK172="",0,IF(ABS(Model!AK172-Scratch!AK172)&lt;1,1,0))</f>
        <v>1</v>
      </c>
      <c r="AL242" s="99">
        <f>IF(Model!AL172="",0,IF(ABS(Model!AL172-Scratch!AL172)&lt;1,1,0))</f>
        <v>1</v>
      </c>
      <c r="AM242" s="99">
        <f>IF(Model!AM172="",0,IF(ABS(Model!AM172-Scratch!AM172)&lt;1,1,0))</f>
        <v>1</v>
      </c>
      <c r="AN242" s="99">
        <f>IF(Model!AN172="",0,IF(ABS(Model!AN172-Scratch!AN172)&lt;1,1,0))</f>
        <v>1</v>
      </c>
      <c r="AO242" s="99">
        <f>IF(Model!AO172="",0,IF(ABS(Model!AO172-Scratch!AO172)&lt;1,1,0))</f>
        <v>1</v>
      </c>
      <c r="AP242" s="99">
        <f>IF(Model!AP172="",0,IF(ABS(Model!AP172-Scratch!AP172)&lt;1,1,0))</f>
        <v>1</v>
      </c>
      <c r="AQ242" s="99">
        <f>IF(Model!AQ172="",0,IF(ABS(Model!AQ172-Scratch!AQ172)&lt;1,1,0))</f>
        <v>1</v>
      </c>
      <c r="AR242" s="99">
        <f>IF(Model!AR172="",0,IF(ABS(Model!AR172-Scratch!AR172)&lt;1,1,0))</f>
        <v>1</v>
      </c>
      <c r="AS242" s="99">
        <f>IF(Model!AS172="",0,IF(ABS(Model!AS172-Scratch!AS172)&lt;1,1,0))</f>
        <v>1</v>
      </c>
      <c r="AT242" s="99">
        <f>IF(Model!AT172="",0,IF(ABS(Model!AT172-Scratch!AT172)&lt;1,1,0))</f>
        <v>1</v>
      </c>
      <c r="AU242" s="99">
        <f>IF(Model!AU172="",0,IF(ABS(Model!AU172-Scratch!AU172)&lt;1,1,0))</f>
        <v>1</v>
      </c>
      <c r="AV242" s="99">
        <f>IF(Model!AV172="",0,IF(ABS(Model!AV172-Scratch!AV172)&lt;1,1,0))</f>
        <v>1</v>
      </c>
      <c r="AW242" s="99">
        <f>IF(Model!AW172="",0,IF(ABS(Model!AW172-Scratch!AW172)&lt;1,1,0))</f>
        <v>1</v>
      </c>
      <c r="AX242" s="99">
        <f>IF(Model!AX172="",0,IF(ABS(Model!AX172-Scratch!AX172)&lt;1,1,0))</f>
        <v>1</v>
      </c>
      <c r="AY242" s="99">
        <f>IF(Model!AY172="",0,IF(ABS(Model!AY172-Scratch!AY172)&lt;1,1,0))</f>
        <v>1</v>
      </c>
      <c r="AZ242" s="99">
        <f>IF(Model!AZ172="",0,IF(ABS(Model!AZ172-Scratch!AZ172)&lt;1,1,0))</f>
        <v>1</v>
      </c>
      <c r="BA242" s="99">
        <f>IF(Model!BA172="",0,IF(ABS(Model!BA172-Scratch!BA172)&lt;1,1,0))</f>
        <v>1</v>
      </c>
      <c r="BB242" s="99">
        <f>IF(Model!BB172="",0,IF(ABS(Model!BB172-Scratch!BB172)&lt;1,1,0))</f>
        <v>1</v>
      </c>
      <c r="BC242" s="99">
        <f>IF(Model!BC172="",0,IF(ABS(Model!BC172-Scratch!BC172)&lt;1,1,0))</f>
        <v>1</v>
      </c>
      <c r="BD242" s="99">
        <f>IF(Model!BD172="",0,IF(ABS(Model!BD172-Scratch!BD172)&lt;1,1,0))</f>
        <v>0</v>
      </c>
      <c r="BE242" s="99">
        <f>IF(Model!BE172="",0,IF(ABS(Model!BE172-Scratch!BE172)&lt;1,1,0))</f>
        <v>1</v>
      </c>
      <c r="BF242" s="129" t="s">
        <v>591</v>
      </c>
      <c r="BG242" s="129" t="s">
        <v>591</v>
      </c>
      <c r="BH242" s="99">
        <f>IF(Model!BH172="",0,IF(ABS(Model!BH172-Scratch!BH172)&lt;1,1,0))</f>
        <v>1</v>
      </c>
      <c r="BI242" s="99">
        <f>IF(Model!BI172="",0,IF(ABS(Model!BI172-Scratch!BI172)&lt;1,1,0))</f>
        <v>1</v>
      </c>
      <c r="BJ242" s="99">
        <f>IF(Model!BJ172="",0,IF(ABS(Model!BJ172-Scratch!BJ172)&lt;1,1,0))</f>
        <v>1</v>
      </c>
      <c r="BK242" s="99">
        <f>IF(Model!BK172="",0,IF(ABS(Model!BK172-Scratch!BK172)&lt;1,1,0))</f>
        <v>1</v>
      </c>
      <c r="BL242" s="99">
        <f>IF(Model!BL172="",0,IF(ABS(Model!BL172-Scratch!BL172)&lt;1,1,0))</f>
        <v>1</v>
      </c>
      <c r="BM242" s="99">
        <f>IF(Model!BM172="",0,IF(ABS(Model!BM172-Scratch!BM172)&lt;1,1,0))</f>
        <v>1</v>
      </c>
      <c r="BN242" s="99">
        <f>IF(Model!BN172="",0,IF(ABS(Model!BN172-Scratch!BN172)&lt;1,1,0))</f>
        <v>1</v>
      </c>
      <c r="BO242" s="99">
        <f>IF(Model!BO172="",0,IF(ABS(Model!BO172-Scratch!BO172)&lt;1,1,0))</f>
        <v>1</v>
      </c>
      <c r="BP242" s="99">
        <f>IF(Model!BP172="",0,IF(ABS(Model!BP172-Scratch!BP172)&lt;1,1,0))</f>
        <v>1</v>
      </c>
      <c r="BQ242" s="99">
        <f>IF(Model!BQ172="",0,IF(ABS(Model!BQ172-Scratch!BQ172)&lt;1,1,0))</f>
        <v>1</v>
      </c>
      <c r="BR242" s="99">
        <f>IF(Model!BR172="",0,IF(ABS(Model!BR172-Scratch!BR172)&lt;1,1,0))</f>
        <v>1</v>
      </c>
      <c r="BS242" s="99">
        <f>IF(Model!BS172="",0,IF(ABS(Model!BS172-Scratch!BS172)&lt;1,1,0))</f>
        <v>1</v>
      </c>
      <c r="BT242" s="99">
        <f>IF(Model!BT172="",0,IF(ABS(Model!BT172-Scratch!BT172)&lt;1,1,0))</f>
        <v>1</v>
      </c>
      <c r="BU242" s="99">
        <f>IF(Model!BU172="",0,IF(ABS(Model!BU172-Scratch!BU172)&lt;1,1,0))</f>
        <v>1</v>
      </c>
      <c r="BV242" s="99">
        <f>IF(Model!BV172="",0,IF(ABS(Model!BV172-Scratch!BV172)&lt;1,1,0))</f>
        <v>1</v>
      </c>
      <c r="BW242" s="99">
        <f>IF(Model!BW172="",0,IF(ABS(Model!BW172-Scratch!BW172)&lt;1,1,0))</f>
        <v>1</v>
      </c>
      <c r="BX242" s="99">
        <f>IF(Model!BX172="",0,IF(ABS(Model!BX172-Scratch!BX172)&lt;1,1,0))</f>
        <v>1</v>
      </c>
      <c r="BY242" s="99">
        <f>IF(Model!BY172="",0,IF(ABS(Model!BY172-Scratch!BY172)&lt;1,1,0))</f>
        <v>1</v>
      </c>
      <c r="BZ242" s="99">
        <f>IF(Model!BZ172="",0,IF(ABS(Model!BZ172-Scratch!BZ172)&lt;1,1,0))</f>
        <v>1</v>
      </c>
      <c r="CA242" s="99">
        <f>IF(Model!CA172="",0,IF(ABS(Model!CA172-Scratch!CA172)&lt;1,1,0))</f>
        <v>1</v>
      </c>
      <c r="CB242" s="99">
        <f>IF(Model!CB172="",0,IF(ABS(Model!CB172-Scratch!CB172)&lt;1,1,0))</f>
        <v>1</v>
      </c>
      <c r="CC242" s="99">
        <f>IF(Model!CC172="",0,IF(ABS(Model!CC172-Scratch!CC172)&lt;1,1,0))</f>
        <v>1</v>
      </c>
      <c r="CD242" s="99">
        <f>IF(Model!CD172="",0,IF(ABS(Model!CD172-Scratch!CD172)&lt;1,1,0))</f>
        <v>1</v>
      </c>
      <c r="CE242" s="99">
        <f>IF(Model!CE172="",0,IF(ABS(Model!CE172-Scratch!CE172)&lt;1,1,0))</f>
        <v>1</v>
      </c>
      <c r="CF242" s="99">
        <f>IF(Model!CF172="",0,IF(ABS(Model!CF172-Scratch!CF172)&lt;1,1,0))</f>
        <v>1</v>
      </c>
      <c r="CG242" s="129" t="s">
        <v>591</v>
      </c>
      <c r="CH242" s="129" t="s">
        <v>591</v>
      </c>
      <c r="CI242" s="99">
        <f>IF(Model!CI172="",0,IF(ABS(Model!CI172-Scratch!CI172)&lt;1,1,0))</f>
        <v>1</v>
      </c>
      <c r="CJ242" s="99">
        <f>IF(Model!CJ172="",0,IF(ABS(Model!CJ172-Scratch!CJ172)&lt;1,1,0))</f>
        <v>1</v>
      </c>
      <c r="CK242" s="99">
        <f>IF(Model!CK172="",0,IF(ABS(Model!CK172-Scratch!CK172)&lt;1,1,0))</f>
        <v>1</v>
      </c>
      <c r="CL242" s="99">
        <f>IF(Model!CL172="",0,IF(ABS(Model!CL172-Scratch!CL172)&lt;1,1,0))</f>
        <v>1</v>
      </c>
      <c r="CM242" s="99">
        <f>IF(Model!CM172="",0,IF(ABS(Model!CM172-Scratch!CM172)&lt;1,1,0))</f>
        <v>1</v>
      </c>
      <c r="CN242" s="99">
        <f>IF(Model!CN172="",0,IF(ABS(Model!CN172-Scratch!CN172)&lt;1,1,0))</f>
        <v>1</v>
      </c>
      <c r="CO242" s="99">
        <f>IF(Model!CO172="",0,IF(ABS(Model!CO172-Scratch!CO172)&lt;1,1,0))</f>
        <v>1</v>
      </c>
      <c r="CP242" s="99">
        <f>IF(Model!CP172="",0,IF(ABS(Model!CP172-Scratch!CP172)&lt;1,1,0))</f>
        <v>1</v>
      </c>
      <c r="CQ242" s="99">
        <f>IF(Model!CQ172="",0,IF(ABS(Model!CQ172-Scratch!CQ172)&lt;1,1,0))</f>
        <v>1</v>
      </c>
      <c r="CR242" s="99">
        <f>IF(Model!CR172="",0,IF(ABS(Model!CR172-Scratch!CR172)&lt;1,1,0))</f>
        <v>1</v>
      </c>
      <c r="CS242" s="99">
        <f>IF(Model!CS172="",0,IF(ABS(Model!CS172-Scratch!CS172)&lt;1,1,0))</f>
        <v>1</v>
      </c>
      <c r="CT242" s="99">
        <f>IF(Model!CT172="",0,IF(ABS(Model!CT172-Scratch!CT172)&lt;1,1,0))</f>
        <v>1</v>
      </c>
      <c r="CU242" s="99">
        <f>IF(Model!CU172="",0,IF(ABS(Model!CU172-Scratch!CU172)&lt;1,1,0))</f>
        <v>1</v>
      </c>
      <c r="CV242" s="99">
        <f>IF(Model!CV172="",0,IF(ABS(Model!CV172-Scratch!CV172)&lt;1,1,0))</f>
        <v>1</v>
      </c>
      <c r="CW242" s="99">
        <f>IF(Model!CW172="",0,IF(ABS(Model!CW172-Scratch!CW172)&lt;1,1,0))</f>
        <v>1</v>
      </c>
      <c r="CX242" s="99">
        <f>IF(Model!CX172="",0,IF(ABS(Model!CX172-Scratch!CX172)&lt;1,1,0))</f>
        <v>1</v>
      </c>
      <c r="CY242" s="99">
        <f>IF(Model!CY172="",0,IF(ABS(Model!CY172-Scratch!CY172)&lt;1,1,0))</f>
        <v>1</v>
      </c>
      <c r="CZ242" s="99">
        <f>IF(Model!CZ172="",0,IF(ABS(Model!CZ172-Scratch!CZ172)&lt;1,1,0))</f>
        <v>1</v>
      </c>
      <c r="DA242" s="99">
        <f>IF(Model!DA172="",0,IF(ABS(Model!DA172-Scratch!DA172)&lt;1,1,0))</f>
        <v>1</v>
      </c>
      <c r="DB242" s="99">
        <f>IF(Model!DB172="",0,IF(ABS(Model!DB172-Scratch!DB172)&lt;1,1,0))</f>
        <v>1</v>
      </c>
      <c r="DC242" s="99">
        <f>IF(Model!DC172="",0,IF(ABS(Model!DC172-Scratch!DC172)&lt;1,1,0))</f>
        <v>1</v>
      </c>
      <c r="DD242" s="99">
        <f>IF(Model!DD172="",0,IF(ABS(Model!DD172-Scratch!DD172)&lt;1,1,0))</f>
        <v>1</v>
      </c>
      <c r="DE242" s="99">
        <f>IF(Model!DE172="",0,IF(ABS(Model!DE172-Scratch!DE172)&lt;1,1,0))</f>
        <v>1</v>
      </c>
      <c r="DF242" s="99">
        <f>IF(Model!DF172="",0,IF(ABS(Model!DF172-Scratch!DF172)&lt;1,1,0))</f>
        <v>1</v>
      </c>
      <c r="DG242" s="99">
        <f>IF(Model!DG172="",0,IF(ABS(Model!DG172-Scratch!DG172)&lt;1,1,0))</f>
        <v>1</v>
      </c>
      <c r="DH242" s="129" t="s">
        <v>591</v>
      </c>
      <c r="DI242" s="129" t="s">
        <v>591</v>
      </c>
      <c r="DJ242" s="99">
        <f>IF(Model!DJ172="",0,IF(ABS(Model!DJ172-Scratch!DJ172)&lt;1,1,0))</f>
        <v>1</v>
      </c>
      <c r="DK242" s="99">
        <f>IF(Model!DK172="",0,IF(ABS(Model!DK172-Scratch!DK172)&lt;1,1,0))</f>
        <v>1</v>
      </c>
      <c r="DL242" s="99">
        <f>IF(Model!DL172="",0,IF(ABS(Model!DL172-Scratch!DL172)&lt;1,1,0))</f>
        <v>1</v>
      </c>
      <c r="DM242" s="99">
        <f>IF(Model!DM172="",0,IF(ABS(Model!DM172-Scratch!DM172)&lt;1,1,0))</f>
        <v>1</v>
      </c>
      <c r="DN242" s="99">
        <f>IF(Model!DN172="",0,IF(ABS(Model!DN172-Scratch!DN172)&lt;1,1,0))</f>
        <v>1</v>
      </c>
      <c r="DO242" s="99">
        <f>IF(Model!DO172="",0,IF(ABS(Model!DO172-Scratch!DO172)&lt;1,1,0))</f>
        <v>1</v>
      </c>
      <c r="DP242" s="99">
        <f>IF(Model!DP172="",0,IF(ABS(Model!DP172-Scratch!DP172)&lt;1,1,0))</f>
        <v>1</v>
      </c>
      <c r="DQ242" s="99">
        <f>IF(Model!DQ172="",0,IF(ABS(Model!DQ172-Scratch!DQ172)&lt;1,1,0))</f>
        <v>1</v>
      </c>
      <c r="DR242" s="99">
        <f>IF(Model!DR172="",0,IF(ABS(Model!DR172-Scratch!DR172)&lt;1,1,0))</f>
        <v>1</v>
      </c>
      <c r="DS242" s="99">
        <f>IF(Model!DS172="",0,IF(ABS(Model!DS172-Scratch!DS172)&lt;1,1,0))</f>
        <v>1</v>
      </c>
      <c r="DT242" s="99">
        <f>IF(Model!DT172="",0,IF(ABS(Model!DT172-Scratch!DT172)&lt;1,1,0))</f>
        <v>1</v>
      </c>
      <c r="DU242" s="99">
        <f>IF(Model!DU172="",0,IF(ABS(Model!DU172-Scratch!DU172)&lt;1,1,0))</f>
        <v>1</v>
      </c>
      <c r="DV242" s="99">
        <f>IF(Model!DV172="",0,IF(ABS(Model!DV172-Scratch!DV172)&lt;1,1,0))</f>
        <v>1</v>
      </c>
      <c r="DW242" s="99">
        <f>IF(Model!DW172="",0,IF(ABS(Model!DW172-Scratch!DW172)&lt;1,1,0))</f>
        <v>1</v>
      </c>
      <c r="DX242" s="99">
        <f>IF(Model!DX172="",0,IF(ABS(Model!DX172-Scratch!DX172)&lt;1,1,0))</f>
        <v>1</v>
      </c>
      <c r="DY242" s="99">
        <f>IF(Model!DY172="",0,IF(ABS(Model!DY172-Scratch!DY172)&lt;1,1,0))</f>
        <v>1</v>
      </c>
      <c r="DZ242" s="99">
        <f>IF(Model!DZ172="",0,IF(ABS(Model!DZ172-Scratch!DZ172)&lt;1,1,0))</f>
        <v>1</v>
      </c>
      <c r="EA242" s="99">
        <f>IF(Model!EA172="",0,IF(ABS(Model!EA172-Scratch!EA172)&lt;1,1,0))</f>
        <v>1</v>
      </c>
      <c r="EB242" s="99">
        <f>IF(Model!EB172="",0,IF(ABS(Model!EB172-Scratch!EB172)&lt;1,1,0))</f>
        <v>1</v>
      </c>
      <c r="EC242" s="99">
        <f>IF(Model!EC172="",0,IF(ABS(Model!EC172-Scratch!EC172)&lt;1,1,0))</f>
        <v>1</v>
      </c>
      <c r="ED242" s="99">
        <f>IF(Model!ED172="",0,IF(ABS(Model!ED172-Scratch!ED172)&lt;1,1,0))</f>
        <v>1</v>
      </c>
      <c r="EE242" s="99">
        <f>IF(Model!EE172="",0,IF(ABS(Model!EE172-Scratch!EE172)&lt;1,1,0))</f>
        <v>1</v>
      </c>
      <c r="EF242" s="99">
        <f>IF(Model!EF172="",0,IF(ABS(Model!EF172-Scratch!EF172)&lt;1,1,0))</f>
        <v>1</v>
      </c>
      <c r="EG242" s="99">
        <f>IF(Model!EG172="",0,IF(ABS(Model!EG172-Scratch!EG172)&lt;1,1,0))</f>
        <v>1</v>
      </c>
      <c r="EH242" s="99">
        <f>IF(Model!EH172="",0,IF(ABS(Model!EH172-Scratch!EH172)&lt;1,1,0))</f>
        <v>1</v>
      </c>
      <c r="EI242" s="129" t="s">
        <v>591</v>
      </c>
      <c r="EJ242" s="129" t="s">
        <v>591</v>
      </c>
      <c r="EK242" s="99"/>
      <c r="EL242" s="99"/>
      <c r="EM242" s="99"/>
      <c r="EN242" s="99"/>
      <c r="EO242" s="99"/>
      <c r="EP242" s="99"/>
      <c r="EQ242" s="99"/>
      <c r="ER242" s="99"/>
      <c r="ES242" s="99"/>
      <c r="ET242" s="99"/>
      <c r="EU242" s="99"/>
      <c r="EV242" s="99"/>
      <c r="EW242" s="99"/>
      <c r="EX242" s="99"/>
      <c r="EY242" s="99"/>
      <c r="EZ242" s="99"/>
      <c r="FA242" s="99"/>
      <c r="FB242" s="99"/>
      <c r="FC242" s="99"/>
      <c r="FD242" s="99"/>
      <c r="FE242" s="99"/>
      <c r="FF242" s="99"/>
      <c r="FG242" s="99"/>
      <c r="FH242" s="99"/>
      <c r="FI242" s="99"/>
    </row>
    <row r="243" spans="2:165">
      <c r="B243" s="99">
        <f>IF(Model!B173="",0,IF(ABS(Model!B173-Scratch!B173)&lt;1,1,0))</f>
        <v>1</v>
      </c>
      <c r="C243" s="99">
        <f ca="1">IF(Model!C173="",0,IF(ABS(Model!C173-Scratch!C173)&lt;1,1,0))</f>
        <v>1</v>
      </c>
      <c r="D243" s="129" t="s">
        <v>591</v>
      </c>
      <c r="E243" s="99">
        <f>IF(Model!E173="",0,IF(ABS(Model!E173-Scratch!E173)&lt;1,1,0))</f>
        <v>1</v>
      </c>
      <c r="F243" s="99">
        <f>IF(Model!F173="",0,IF(ABS(Model!F173-Scratch!F173)&lt;1,1,0))</f>
        <v>1</v>
      </c>
      <c r="G243" s="99">
        <f>IF(Model!G173="",0,IF(ABS(Model!G173-Scratch!G173)&lt;1,1,0))</f>
        <v>1</v>
      </c>
      <c r="H243" s="99">
        <f>IF(Model!H173="",0,IF(ABS(Model!H173-Scratch!H173)&lt;1,1,0))</f>
        <v>1</v>
      </c>
      <c r="I243" s="99">
        <f>IF(Model!I173=Scratch!I173,1,0)</f>
        <v>1</v>
      </c>
      <c r="J243" s="129" t="s">
        <v>591</v>
      </c>
      <c r="K243" s="99">
        <f>IF(Model!K173="",0,IF(ABS(Model!K173-Scratch!K173)&lt;1,1,0))</f>
        <v>1</v>
      </c>
      <c r="L243" s="99">
        <f>IF(Model!L173=Scratch!L173,1,0)</f>
        <v>1</v>
      </c>
      <c r="M243" s="99">
        <f>IFERROR(IF(Model!M173=Scratch!M173,1,0),0)</f>
        <v>1</v>
      </c>
      <c r="N243" s="99">
        <f>IFERROR(IF(Model!N173=Scratch!N173,1,0),0)</f>
        <v>1</v>
      </c>
      <c r="O243" s="99">
        <f>IFERROR(IF(Model!O173=Scratch!O173,1,0),0)</f>
        <v>1</v>
      </c>
      <c r="P243" s="99">
        <f>IFERROR(IF(Model!P173=Scratch!P173,1,0),0)</f>
        <v>1</v>
      </c>
      <c r="Q243" s="129" t="s">
        <v>591</v>
      </c>
      <c r="R243" s="99">
        <f>IF(Model!R173="",0,IF(ABS(Model!R173-Scratch!R173)&lt;1,1,0))</f>
        <v>1</v>
      </c>
      <c r="S243" s="99">
        <f>IF(Model!S173="",0,IF(ABS(Model!S173-Scratch!S173)&lt;1,1,0))</f>
        <v>1</v>
      </c>
      <c r="T243" s="99">
        <f>IF(Model!T173="",0,IF(ABS(Model!T173-Scratch!T173)&lt;1,1,0))</f>
        <v>1</v>
      </c>
      <c r="U243" s="99">
        <f>IF(Model!U173="",0,IF(ABS(Model!U173-Scratch!U173)&lt;1,1,0))</f>
        <v>1</v>
      </c>
      <c r="V243" s="99">
        <f>IF(Model!V173="",0,IF(ABS(Model!V173-Scratch!V173)&lt;1,1,0))</f>
        <v>1</v>
      </c>
      <c r="W243" s="129" t="s">
        <v>591</v>
      </c>
      <c r="X243" s="99">
        <f>IF(Model!X173="",0,IF(ABS(Model!X173-Scratch!X173)&lt;1,1,0))</f>
        <v>1</v>
      </c>
      <c r="Y243" s="99">
        <f>IF(Model!Y173="",0,IF(ABS(Model!Y173-Scratch!Y173)&lt;1,1,0))</f>
        <v>1</v>
      </c>
      <c r="Z243" s="99">
        <f>IF(Model!Z173="",0,IF(ABS(Model!Z173-Scratch!Z173)&lt;1,1,0))</f>
        <v>1</v>
      </c>
      <c r="AA243" s="99">
        <f>IF(Model!AA173="",0,IF(ABS(Model!AA173-Scratch!AA173)&lt;1,1,0))</f>
        <v>1</v>
      </c>
      <c r="AB243" s="99">
        <f>IF(Model!AB173="",0,IF(ABS(Model!AB173-Scratch!AB173)&lt;1,1,0))</f>
        <v>1</v>
      </c>
      <c r="AC243" s="129" t="s">
        <v>591</v>
      </c>
      <c r="AD243" s="129" t="s">
        <v>591</v>
      </c>
      <c r="AE243" s="99">
        <f>IF(Model!AE173="",0,IF(ABS(Model!AE173-Scratch!AE173)&lt;1,1,0))</f>
        <v>1</v>
      </c>
      <c r="AF243" s="99">
        <f>IF(Model!AF173="",0,IF(ABS(Model!AF173-Scratch!AF173)&lt;1,1,0))</f>
        <v>1</v>
      </c>
      <c r="AG243" s="99">
        <f>IF(Model!AG173="",0,IF(ABS(Model!AG173-Scratch!AG173)&lt;1,1,0))</f>
        <v>1</v>
      </c>
      <c r="AH243" s="99">
        <f>IF(Model!AH173="",0,IF(ABS(Model!AH173-Scratch!AH173)&lt;1,1,0))</f>
        <v>1</v>
      </c>
      <c r="AI243" s="99">
        <f>IF(Model!AI173="",0,IF(ABS(Model!AI173-Scratch!AI173)&lt;1,1,0))</f>
        <v>1</v>
      </c>
      <c r="AJ243" s="99">
        <f>IF(Model!AJ173="",0,IF(ABS(Model!AJ173-Scratch!AJ173)&lt;1,1,0))</f>
        <v>1</v>
      </c>
      <c r="AK243" s="99">
        <f>IF(Model!AK173="",0,IF(ABS(Model!AK173-Scratch!AK173)&lt;1,1,0))</f>
        <v>1</v>
      </c>
      <c r="AL243" s="99">
        <f>IF(Model!AL173="",0,IF(ABS(Model!AL173-Scratch!AL173)&lt;1,1,0))</f>
        <v>1</v>
      </c>
      <c r="AM243" s="99">
        <f>IF(Model!AM173="",0,IF(ABS(Model!AM173-Scratch!AM173)&lt;1,1,0))</f>
        <v>1</v>
      </c>
      <c r="AN243" s="99">
        <f>IF(Model!AN173="",0,IF(ABS(Model!AN173-Scratch!AN173)&lt;1,1,0))</f>
        <v>1</v>
      </c>
      <c r="AO243" s="99">
        <f>IF(Model!AO173="",0,IF(ABS(Model!AO173-Scratch!AO173)&lt;1,1,0))</f>
        <v>1</v>
      </c>
      <c r="AP243" s="99">
        <f>IF(Model!AP173="",0,IF(ABS(Model!AP173-Scratch!AP173)&lt;1,1,0))</f>
        <v>1</v>
      </c>
      <c r="AQ243" s="99">
        <f>IF(Model!AQ173="",0,IF(ABS(Model!AQ173-Scratch!AQ173)&lt;1,1,0))</f>
        <v>1</v>
      </c>
      <c r="AR243" s="99">
        <f>IF(Model!AR173="",0,IF(ABS(Model!AR173-Scratch!AR173)&lt;1,1,0))</f>
        <v>1</v>
      </c>
      <c r="AS243" s="99">
        <f>IF(Model!AS173="",0,IF(ABS(Model!AS173-Scratch!AS173)&lt;1,1,0))</f>
        <v>1</v>
      </c>
      <c r="AT243" s="99">
        <f>IF(Model!AT173="",0,IF(ABS(Model!AT173-Scratch!AT173)&lt;1,1,0))</f>
        <v>1</v>
      </c>
      <c r="AU243" s="99">
        <f>IF(Model!AU173="",0,IF(ABS(Model!AU173-Scratch!AU173)&lt;1,1,0))</f>
        <v>1</v>
      </c>
      <c r="AV243" s="99">
        <f>IF(Model!AV173="",0,IF(ABS(Model!AV173-Scratch!AV173)&lt;1,1,0))</f>
        <v>1</v>
      </c>
      <c r="AW243" s="99">
        <f>IF(Model!AW173="",0,IF(ABS(Model!AW173-Scratch!AW173)&lt;1,1,0))</f>
        <v>1</v>
      </c>
      <c r="AX243" s="99">
        <f>IF(Model!AX173="",0,IF(ABS(Model!AX173-Scratch!AX173)&lt;1,1,0))</f>
        <v>1</v>
      </c>
      <c r="AY243" s="99">
        <f>IF(Model!AY173="",0,IF(ABS(Model!AY173-Scratch!AY173)&lt;1,1,0))</f>
        <v>1</v>
      </c>
      <c r="AZ243" s="99">
        <f>IF(Model!AZ173="",0,IF(ABS(Model!AZ173-Scratch!AZ173)&lt;1,1,0))</f>
        <v>1</v>
      </c>
      <c r="BA243" s="99">
        <f>IF(Model!BA173="",0,IF(ABS(Model!BA173-Scratch!BA173)&lt;1,1,0))</f>
        <v>1</v>
      </c>
      <c r="BB243" s="99">
        <f>IF(Model!BB173="",0,IF(ABS(Model!BB173-Scratch!BB173)&lt;1,1,0))</f>
        <v>1</v>
      </c>
      <c r="BC243" s="99">
        <f>IF(Model!BC173="",0,IF(ABS(Model!BC173-Scratch!BC173)&lt;1,1,0))</f>
        <v>1</v>
      </c>
      <c r="BD243" s="99">
        <f>IF(Model!BD173="",0,IF(ABS(Model!BD173-Scratch!BD173)&lt;1,1,0))</f>
        <v>0</v>
      </c>
      <c r="BE243" s="99">
        <f>IF(Model!BE173="",0,IF(ABS(Model!BE173-Scratch!BE173)&lt;1,1,0))</f>
        <v>1</v>
      </c>
      <c r="BF243" s="129" t="s">
        <v>591</v>
      </c>
      <c r="BG243" s="129" t="s">
        <v>591</v>
      </c>
      <c r="BH243" s="99">
        <f>IF(Model!BH173="",0,IF(ABS(Model!BH173-Scratch!BH173)&lt;1,1,0))</f>
        <v>1</v>
      </c>
      <c r="BI243" s="99">
        <f>IF(Model!BI173="",0,IF(ABS(Model!BI173-Scratch!BI173)&lt;1,1,0))</f>
        <v>1</v>
      </c>
      <c r="BJ243" s="99">
        <f>IF(Model!BJ173="",0,IF(ABS(Model!BJ173-Scratch!BJ173)&lt;1,1,0))</f>
        <v>1</v>
      </c>
      <c r="BK243" s="99">
        <f>IF(Model!BK173="",0,IF(ABS(Model!BK173-Scratch!BK173)&lt;1,1,0))</f>
        <v>1</v>
      </c>
      <c r="BL243" s="99">
        <f>IF(Model!BL173="",0,IF(ABS(Model!BL173-Scratch!BL173)&lt;1,1,0))</f>
        <v>1</v>
      </c>
      <c r="BM243" s="99">
        <f>IF(Model!BM173="",0,IF(ABS(Model!BM173-Scratch!BM173)&lt;1,1,0))</f>
        <v>1</v>
      </c>
      <c r="BN243" s="99">
        <f>IF(Model!BN173="",0,IF(ABS(Model!BN173-Scratch!BN173)&lt;1,1,0))</f>
        <v>1</v>
      </c>
      <c r="BO243" s="99">
        <f>IF(Model!BO173="",0,IF(ABS(Model!BO173-Scratch!BO173)&lt;1,1,0))</f>
        <v>1</v>
      </c>
      <c r="BP243" s="99">
        <f>IF(Model!BP173="",0,IF(ABS(Model!BP173-Scratch!BP173)&lt;1,1,0))</f>
        <v>1</v>
      </c>
      <c r="BQ243" s="99">
        <f>IF(Model!BQ173="",0,IF(ABS(Model!BQ173-Scratch!BQ173)&lt;1,1,0))</f>
        <v>1</v>
      </c>
      <c r="BR243" s="99">
        <f>IF(Model!BR173="",0,IF(ABS(Model!BR173-Scratch!BR173)&lt;1,1,0))</f>
        <v>1</v>
      </c>
      <c r="BS243" s="99">
        <f>IF(Model!BS173="",0,IF(ABS(Model!BS173-Scratch!BS173)&lt;1,1,0))</f>
        <v>1</v>
      </c>
      <c r="BT243" s="99">
        <f>IF(Model!BT173="",0,IF(ABS(Model!BT173-Scratch!BT173)&lt;1,1,0))</f>
        <v>1</v>
      </c>
      <c r="BU243" s="99">
        <f>IF(Model!BU173="",0,IF(ABS(Model!BU173-Scratch!BU173)&lt;1,1,0))</f>
        <v>1</v>
      </c>
      <c r="BV243" s="99">
        <f>IF(Model!BV173="",0,IF(ABS(Model!BV173-Scratch!BV173)&lt;1,1,0))</f>
        <v>1</v>
      </c>
      <c r="BW243" s="99">
        <f>IF(Model!BW173="",0,IF(ABS(Model!BW173-Scratch!BW173)&lt;1,1,0))</f>
        <v>1</v>
      </c>
      <c r="BX243" s="99">
        <f>IF(Model!BX173="",0,IF(ABS(Model!BX173-Scratch!BX173)&lt;1,1,0))</f>
        <v>1</v>
      </c>
      <c r="BY243" s="99">
        <f>IF(Model!BY173="",0,IF(ABS(Model!BY173-Scratch!BY173)&lt;1,1,0))</f>
        <v>1</v>
      </c>
      <c r="BZ243" s="99">
        <f>IF(Model!BZ173="",0,IF(ABS(Model!BZ173-Scratch!BZ173)&lt;1,1,0))</f>
        <v>1</v>
      </c>
      <c r="CA243" s="99">
        <f>IF(Model!CA173="",0,IF(ABS(Model!CA173-Scratch!CA173)&lt;1,1,0))</f>
        <v>1</v>
      </c>
      <c r="CB243" s="99">
        <f>IF(Model!CB173="",0,IF(ABS(Model!CB173-Scratch!CB173)&lt;1,1,0))</f>
        <v>1</v>
      </c>
      <c r="CC243" s="99">
        <f>IF(Model!CC173="",0,IF(ABS(Model!CC173-Scratch!CC173)&lt;1,1,0))</f>
        <v>1</v>
      </c>
      <c r="CD243" s="99">
        <f>IF(Model!CD173="",0,IF(ABS(Model!CD173-Scratch!CD173)&lt;1,1,0))</f>
        <v>1</v>
      </c>
      <c r="CE243" s="99">
        <f>IF(Model!CE173="",0,IF(ABS(Model!CE173-Scratch!CE173)&lt;1,1,0))</f>
        <v>1</v>
      </c>
      <c r="CF243" s="99">
        <f>IF(Model!CF173="",0,IF(ABS(Model!CF173-Scratch!CF173)&lt;1,1,0))</f>
        <v>1</v>
      </c>
      <c r="CG243" s="129" t="s">
        <v>591</v>
      </c>
      <c r="CH243" s="129" t="s">
        <v>591</v>
      </c>
      <c r="CI243" s="99">
        <f>IF(Model!CI173="",0,IF(ABS(Model!CI173-Scratch!CI173)&lt;1,1,0))</f>
        <v>1</v>
      </c>
      <c r="CJ243" s="99">
        <f>IF(Model!CJ173="",0,IF(ABS(Model!CJ173-Scratch!CJ173)&lt;1,1,0))</f>
        <v>1</v>
      </c>
      <c r="CK243" s="99">
        <f>IF(Model!CK173="",0,IF(ABS(Model!CK173-Scratch!CK173)&lt;1,1,0))</f>
        <v>1</v>
      </c>
      <c r="CL243" s="99">
        <f>IF(Model!CL173="",0,IF(ABS(Model!CL173-Scratch!CL173)&lt;1,1,0))</f>
        <v>1</v>
      </c>
      <c r="CM243" s="99">
        <f>IF(Model!CM173="",0,IF(ABS(Model!CM173-Scratch!CM173)&lt;1,1,0))</f>
        <v>1</v>
      </c>
      <c r="CN243" s="99">
        <f>IF(Model!CN173="",0,IF(ABS(Model!CN173-Scratch!CN173)&lt;1,1,0))</f>
        <v>1</v>
      </c>
      <c r="CO243" s="99">
        <f>IF(Model!CO173="",0,IF(ABS(Model!CO173-Scratch!CO173)&lt;1,1,0))</f>
        <v>1</v>
      </c>
      <c r="CP243" s="99">
        <f>IF(Model!CP173="",0,IF(ABS(Model!CP173-Scratch!CP173)&lt;1,1,0))</f>
        <v>1</v>
      </c>
      <c r="CQ243" s="99">
        <f>IF(Model!CQ173="",0,IF(ABS(Model!CQ173-Scratch!CQ173)&lt;1,1,0))</f>
        <v>1</v>
      </c>
      <c r="CR243" s="99">
        <f>IF(Model!CR173="",0,IF(ABS(Model!CR173-Scratch!CR173)&lt;1,1,0))</f>
        <v>1</v>
      </c>
      <c r="CS243" s="99">
        <f>IF(Model!CS173="",0,IF(ABS(Model!CS173-Scratch!CS173)&lt;1,1,0))</f>
        <v>1</v>
      </c>
      <c r="CT243" s="99">
        <f>IF(Model!CT173="",0,IF(ABS(Model!CT173-Scratch!CT173)&lt;1,1,0))</f>
        <v>1</v>
      </c>
      <c r="CU243" s="99">
        <f>IF(Model!CU173="",0,IF(ABS(Model!CU173-Scratch!CU173)&lt;1,1,0))</f>
        <v>1</v>
      </c>
      <c r="CV243" s="99">
        <f>IF(Model!CV173="",0,IF(ABS(Model!CV173-Scratch!CV173)&lt;1,1,0))</f>
        <v>1</v>
      </c>
      <c r="CW243" s="99">
        <f>IF(Model!CW173="",0,IF(ABS(Model!CW173-Scratch!CW173)&lt;1,1,0))</f>
        <v>1</v>
      </c>
      <c r="CX243" s="99">
        <f>IF(Model!CX173="",0,IF(ABS(Model!CX173-Scratch!CX173)&lt;1,1,0))</f>
        <v>1</v>
      </c>
      <c r="CY243" s="99">
        <f>IF(Model!CY173="",0,IF(ABS(Model!CY173-Scratch!CY173)&lt;1,1,0))</f>
        <v>1</v>
      </c>
      <c r="CZ243" s="99">
        <f>IF(Model!CZ173="",0,IF(ABS(Model!CZ173-Scratch!CZ173)&lt;1,1,0))</f>
        <v>1</v>
      </c>
      <c r="DA243" s="99">
        <f>IF(Model!DA173="",0,IF(ABS(Model!DA173-Scratch!DA173)&lt;1,1,0))</f>
        <v>1</v>
      </c>
      <c r="DB243" s="99">
        <f>IF(Model!DB173="",0,IF(ABS(Model!DB173-Scratch!DB173)&lt;1,1,0))</f>
        <v>1</v>
      </c>
      <c r="DC243" s="99">
        <f>IF(Model!DC173="",0,IF(ABS(Model!DC173-Scratch!DC173)&lt;1,1,0))</f>
        <v>1</v>
      </c>
      <c r="DD243" s="99">
        <f>IF(Model!DD173="",0,IF(ABS(Model!DD173-Scratch!DD173)&lt;1,1,0))</f>
        <v>1</v>
      </c>
      <c r="DE243" s="99">
        <f>IF(Model!DE173="",0,IF(ABS(Model!DE173-Scratch!DE173)&lt;1,1,0))</f>
        <v>1</v>
      </c>
      <c r="DF243" s="99">
        <f>IF(Model!DF173="",0,IF(ABS(Model!DF173-Scratch!DF173)&lt;1,1,0))</f>
        <v>1</v>
      </c>
      <c r="DG243" s="99">
        <f>IF(Model!DG173="",0,IF(ABS(Model!DG173-Scratch!DG173)&lt;1,1,0))</f>
        <v>1</v>
      </c>
      <c r="DH243" s="129" t="s">
        <v>591</v>
      </c>
      <c r="DI243" s="129" t="s">
        <v>591</v>
      </c>
      <c r="DJ243" s="99">
        <f>IF(Model!DJ173="",0,IF(ABS(Model!DJ173-Scratch!DJ173)&lt;1,1,0))</f>
        <v>1</v>
      </c>
      <c r="DK243" s="99">
        <f>IF(Model!DK173="",0,IF(ABS(Model!DK173-Scratch!DK173)&lt;1,1,0))</f>
        <v>1</v>
      </c>
      <c r="DL243" s="99">
        <f>IF(Model!DL173="",0,IF(ABS(Model!DL173-Scratch!DL173)&lt;1,1,0))</f>
        <v>1</v>
      </c>
      <c r="DM243" s="99">
        <f>IF(Model!DM173="",0,IF(ABS(Model!DM173-Scratch!DM173)&lt;1,1,0))</f>
        <v>1</v>
      </c>
      <c r="DN243" s="99">
        <f>IF(Model!DN173="",0,IF(ABS(Model!DN173-Scratch!DN173)&lt;1,1,0))</f>
        <v>1</v>
      </c>
      <c r="DO243" s="99">
        <f>IF(Model!DO173="",0,IF(ABS(Model!DO173-Scratch!DO173)&lt;1,1,0))</f>
        <v>1</v>
      </c>
      <c r="DP243" s="99">
        <f>IF(Model!DP173="",0,IF(ABS(Model!DP173-Scratch!DP173)&lt;1,1,0))</f>
        <v>1</v>
      </c>
      <c r="DQ243" s="99">
        <f>IF(Model!DQ173="",0,IF(ABS(Model!DQ173-Scratch!DQ173)&lt;1,1,0))</f>
        <v>1</v>
      </c>
      <c r="DR243" s="99">
        <f>IF(Model!DR173="",0,IF(ABS(Model!DR173-Scratch!DR173)&lt;1,1,0))</f>
        <v>1</v>
      </c>
      <c r="DS243" s="99">
        <f>IF(Model!DS173="",0,IF(ABS(Model!DS173-Scratch!DS173)&lt;1,1,0))</f>
        <v>1</v>
      </c>
      <c r="DT243" s="99">
        <f>IF(Model!DT173="",0,IF(ABS(Model!DT173-Scratch!DT173)&lt;1,1,0))</f>
        <v>1</v>
      </c>
      <c r="DU243" s="99">
        <f>IF(Model!DU173="",0,IF(ABS(Model!DU173-Scratch!DU173)&lt;1,1,0))</f>
        <v>1</v>
      </c>
      <c r="DV243" s="99">
        <f>IF(Model!DV173="",0,IF(ABS(Model!DV173-Scratch!DV173)&lt;1,1,0))</f>
        <v>1</v>
      </c>
      <c r="DW243" s="99">
        <f>IF(Model!DW173="",0,IF(ABS(Model!DW173-Scratch!DW173)&lt;1,1,0))</f>
        <v>1</v>
      </c>
      <c r="DX243" s="99">
        <f>IF(Model!DX173="",0,IF(ABS(Model!DX173-Scratch!DX173)&lt;1,1,0))</f>
        <v>1</v>
      </c>
      <c r="DY243" s="99">
        <f>IF(Model!DY173="",0,IF(ABS(Model!DY173-Scratch!DY173)&lt;1,1,0))</f>
        <v>1</v>
      </c>
      <c r="DZ243" s="99">
        <f>IF(Model!DZ173="",0,IF(ABS(Model!DZ173-Scratch!DZ173)&lt;1,1,0))</f>
        <v>1</v>
      </c>
      <c r="EA243" s="99">
        <f>IF(Model!EA173="",0,IF(ABS(Model!EA173-Scratch!EA173)&lt;1,1,0))</f>
        <v>1</v>
      </c>
      <c r="EB243" s="99">
        <f>IF(Model!EB173="",0,IF(ABS(Model!EB173-Scratch!EB173)&lt;1,1,0))</f>
        <v>1</v>
      </c>
      <c r="EC243" s="99">
        <f>IF(Model!EC173="",0,IF(ABS(Model!EC173-Scratch!EC173)&lt;1,1,0))</f>
        <v>1</v>
      </c>
      <c r="ED243" s="99">
        <f>IF(Model!ED173="",0,IF(ABS(Model!ED173-Scratch!ED173)&lt;1,1,0))</f>
        <v>1</v>
      </c>
      <c r="EE243" s="99">
        <f>IF(Model!EE173="",0,IF(ABS(Model!EE173-Scratch!EE173)&lt;1,1,0))</f>
        <v>1</v>
      </c>
      <c r="EF243" s="99">
        <f>IF(Model!EF173="",0,IF(ABS(Model!EF173-Scratch!EF173)&lt;1,1,0))</f>
        <v>1</v>
      </c>
      <c r="EG243" s="99">
        <f>IF(Model!EG173="",0,IF(ABS(Model!EG173-Scratch!EG173)&lt;1,1,0))</f>
        <v>1</v>
      </c>
      <c r="EH243" s="99">
        <f>IF(Model!EH173="",0,IF(ABS(Model!EH173-Scratch!EH173)&lt;1,1,0))</f>
        <v>1</v>
      </c>
      <c r="EI243" s="129" t="s">
        <v>591</v>
      </c>
      <c r="EJ243" s="129" t="s">
        <v>591</v>
      </c>
      <c r="EK243" s="99"/>
      <c r="EL243" s="99"/>
      <c r="EM243" s="99"/>
      <c r="EN243" s="99"/>
      <c r="EO243" s="99"/>
      <c r="EP243" s="99"/>
      <c r="EQ243" s="99"/>
      <c r="ER243" s="99"/>
      <c r="ES243" s="99"/>
      <c r="ET243" s="99"/>
      <c r="EU243" s="99"/>
      <c r="EV243" s="99"/>
      <c r="EW243" s="99"/>
      <c r="EX243" s="99"/>
      <c r="EY243" s="99"/>
      <c r="EZ243" s="99"/>
      <c r="FA243" s="99"/>
      <c r="FB243" s="99"/>
      <c r="FC243" s="99"/>
      <c r="FD243" s="99"/>
      <c r="FE243" s="99"/>
      <c r="FF243" s="99"/>
      <c r="FG243" s="99"/>
      <c r="FH243" s="99"/>
      <c r="FI243" s="99"/>
    </row>
    <row r="244" spans="2:165">
      <c r="B244" s="99">
        <f>IF(Model!B174="",0,IF(ABS(Model!B174-Scratch!B174)&lt;1,1,0))</f>
        <v>1</v>
      </c>
      <c r="C244" s="99">
        <f ca="1">IF(Model!C174="",0,IF(ABS(Model!C174-Scratch!C174)&lt;1,1,0))</f>
        <v>1</v>
      </c>
      <c r="D244" s="129" t="s">
        <v>591</v>
      </c>
      <c r="E244" s="99">
        <f>IF(Model!E174="",0,IF(ABS(Model!E174-Scratch!E174)&lt;1,1,0))</f>
        <v>1</v>
      </c>
      <c r="F244" s="99">
        <f>IF(Model!F174="",0,IF(ABS(Model!F174-Scratch!F174)&lt;1,1,0))</f>
        <v>1</v>
      </c>
      <c r="G244" s="99">
        <f>IF(Model!G174="",0,IF(ABS(Model!G174-Scratch!G174)&lt;1,1,0))</f>
        <v>1</v>
      </c>
      <c r="H244" s="99">
        <f>IF(Model!H174="",0,IF(ABS(Model!H174-Scratch!H174)&lt;1,1,0))</f>
        <v>1</v>
      </c>
      <c r="I244" s="99">
        <f>IF(Model!I174=Scratch!I174,1,0)</f>
        <v>1</v>
      </c>
      <c r="J244" s="129" t="s">
        <v>591</v>
      </c>
      <c r="K244" s="99">
        <f>IF(Model!K174="",0,IF(ABS(Model!K174-Scratch!K174)&lt;1,1,0))</f>
        <v>1</v>
      </c>
      <c r="L244" s="99">
        <f>IF(Model!L174=Scratch!L174,1,0)</f>
        <v>1</v>
      </c>
      <c r="M244" s="99">
        <f>IFERROR(IF(Model!M174=Scratch!M174,1,0),0)</f>
        <v>1</v>
      </c>
      <c r="N244" s="99">
        <f>IFERROR(IF(Model!N174=Scratch!N174,1,0),0)</f>
        <v>1</v>
      </c>
      <c r="O244" s="99">
        <f>IFERROR(IF(Model!O174=Scratch!O174,1,0),0)</f>
        <v>1</v>
      </c>
      <c r="P244" s="99">
        <f>IFERROR(IF(Model!P174=Scratch!P174,1,0),0)</f>
        <v>1</v>
      </c>
      <c r="Q244" s="129" t="s">
        <v>591</v>
      </c>
      <c r="R244" s="99">
        <f>IF(Model!R174="",0,IF(ABS(Model!R174-Scratch!R174)&lt;1,1,0))</f>
        <v>1</v>
      </c>
      <c r="S244" s="99">
        <f>IF(Model!S174="",0,IF(ABS(Model!S174-Scratch!S174)&lt;1,1,0))</f>
        <v>1</v>
      </c>
      <c r="T244" s="99">
        <f>IF(Model!T174="",0,IF(ABS(Model!T174-Scratch!T174)&lt;1,1,0))</f>
        <v>1</v>
      </c>
      <c r="U244" s="99">
        <f>IF(Model!U174="",0,IF(ABS(Model!U174-Scratch!U174)&lt;1,1,0))</f>
        <v>1</v>
      </c>
      <c r="V244" s="99">
        <f>IF(Model!V174="",0,IF(ABS(Model!V174-Scratch!V174)&lt;1,1,0))</f>
        <v>1</v>
      </c>
      <c r="W244" s="129" t="s">
        <v>591</v>
      </c>
      <c r="X244" s="99">
        <f>IF(Model!X174="",0,IF(ABS(Model!X174-Scratch!X174)&lt;1,1,0))</f>
        <v>1</v>
      </c>
      <c r="Y244" s="99">
        <f>IF(Model!Y174="",0,IF(ABS(Model!Y174-Scratch!Y174)&lt;1,1,0))</f>
        <v>1</v>
      </c>
      <c r="Z244" s="99">
        <f>IF(Model!Z174="",0,IF(ABS(Model!Z174-Scratch!Z174)&lt;1,1,0))</f>
        <v>1</v>
      </c>
      <c r="AA244" s="99">
        <f>IF(Model!AA174="",0,IF(ABS(Model!AA174-Scratch!AA174)&lt;1,1,0))</f>
        <v>1</v>
      </c>
      <c r="AB244" s="99">
        <f>IF(Model!AB174="",0,IF(ABS(Model!AB174-Scratch!AB174)&lt;1,1,0))</f>
        <v>1</v>
      </c>
      <c r="AC244" s="129" t="s">
        <v>591</v>
      </c>
      <c r="AD244" s="129" t="s">
        <v>591</v>
      </c>
      <c r="AE244" s="99">
        <f>IF(Model!AE174="",0,IF(ABS(Model!AE174-Scratch!AE174)&lt;1,1,0))</f>
        <v>1</v>
      </c>
      <c r="AF244" s="99">
        <f>IF(Model!AF174="",0,IF(ABS(Model!AF174-Scratch!AF174)&lt;1,1,0))</f>
        <v>1</v>
      </c>
      <c r="AG244" s="99">
        <f>IF(Model!AG174="",0,IF(ABS(Model!AG174-Scratch!AG174)&lt;1,1,0))</f>
        <v>1</v>
      </c>
      <c r="AH244" s="99">
        <f>IF(Model!AH174="",0,IF(ABS(Model!AH174-Scratch!AH174)&lt;1,1,0))</f>
        <v>1</v>
      </c>
      <c r="AI244" s="99">
        <f>IF(Model!AI174="",0,IF(ABS(Model!AI174-Scratch!AI174)&lt;1,1,0))</f>
        <v>1</v>
      </c>
      <c r="AJ244" s="99">
        <f>IF(Model!AJ174="",0,IF(ABS(Model!AJ174-Scratch!AJ174)&lt;1,1,0))</f>
        <v>1</v>
      </c>
      <c r="AK244" s="99">
        <f>IF(Model!AK174="",0,IF(ABS(Model!AK174-Scratch!AK174)&lt;1,1,0))</f>
        <v>1</v>
      </c>
      <c r="AL244" s="99">
        <f>IF(Model!AL174="",0,IF(ABS(Model!AL174-Scratch!AL174)&lt;1,1,0))</f>
        <v>1</v>
      </c>
      <c r="AM244" s="99">
        <f>IF(Model!AM174="",0,IF(ABS(Model!AM174-Scratch!AM174)&lt;1,1,0))</f>
        <v>1</v>
      </c>
      <c r="AN244" s="99">
        <f>IF(Model!AN174="",0,IF(ABS(Model!AN174-Scratch!AN174)&lt;1,1,0))</f>
        <v>1</v>
      </c>
      <c r="AO244" s="99">
        <f>IF(Model!AO174="",0,IF(ABS(Model!AO174-Scratch!AO174)&lt;1,1,0))</f>
        <v>1</v>
      </c>
      <c r="AP244" s="99">
        <f>IF(Model!AP174="",0,IF(ABS(Model!AP174-Scratch!AP174)&lt;1,1,0))</f>
        <v>1</v>
      </c>
      <c r="AQ244" s="99">
        <f>IF(Model!AQ174="",0,IF(ABS(Model!AQ174-Scratch!AQ174)&lt;1,1,0))</f>
        <v>1</v>
      </c>
      <c r="AR244" s="99">
        <f>IF(Model!AR174="",0,IF(ABS(Model!AR174-Scratch!AR174)&lt;1,1,0))</f>
        <v>1</v>
      </c>
      <c r="AS244" s="99">
        <f>IF(Model!AS174="",0,IF(ABS(Model!AS174-Scratch!AS174)&lt;1,1,0))</f>
        <v>1</v>
      </c>
      <c r="AT244" s="99">
        <f>IF(Model!AT174="",0,IF(ABS(Model!AT174-Scratch!AT174)&lt;1,1,0))</f>
        <v>1</v>
      </c>
      <c r="AU244" s="99">
        <f>IF(Model!AU174="",0,IF(ABS(Model!AU174-Scratch!AU174)&lt;1,1,0))</f>
        <v>1</v>
      </c>
      <c r="AV244" s="99">
        <f>IF(Model!AV174="",0,IF(ABS(Model!AV174-Scratch!AV174)&lt;1,1,0))</f>
        <v>1</v>
      </c>
      <c r="AW244" s="99">
        <f>IF(Model!AW174="",0,IF(ABS(Model!AW174-Scratch!AW174)&lt;1,1,0))</f>
        <v>1</v>
      </c>
      <c r="AX244" s="99">
        <f>IF(Model!AX174="",0,IF(ABS(Model!AX174-Scratch!AX174)&lt;1,1,0))</f>
        <v>1</v>
      </c>
      <c r="AY244" s="99">
        <f>IF(Model!AY174="",0,IF(ABS(Model!AY174-Scratch!AY174)&lt;1,1,0))</f>
        <v>1</v>
      </c>
      <c r="AZ244" s="99">
        <f>IF(Model!AZ174="",0,IF(ABS(Model!AZ174-Scratch!AZ174)&lt;1,1,0))</f>
        <v>1</v>
      </c>
      <c r="BA244" s="99">
        <f>IF(Model!BA174="",0,IF(ABS(Model!BA174-Scratch!BA174)&lt;1,1,0))</f>
        <v>1</v>
      </c>
      <c r="BB244" s="99">
        <f>IF(Model!BB174="",0,IF(ABS(Model!BB174-Scratch!BB174)&lt;1,1,0))</f>
        <v>1</v>
      </c>
      <c r="BC244" s="99">
        <f>IF(Model!BC174="",0,IF(ABS(Model!BC174-Scratch!BC174)&lt;1,1,0))</f>
        <v>1</v>
      </c>
      <c r="BD244" s="99">
        <f>IF(Model!BD174="",0,IF(ABS(Model!BD174-Scratch!BD174)&lt;1,1,0))</f>
        <v>0</v>
      </c>
      <c r="BE244" s="99">
        <f>IF(Model!BE174="",0,IF(ABS(Model!BE174-Scratch!BE174)&lt;1,1,0))</f>
        <v>1</v>
      </c>
      <c r="BF244" s="129" t="s">
        <v>591</v>
      </c>
      <c r="BG244" s="129" t="s">
        <v>591</v>
      </c>
      <c r="BH244" s="99">
        <f>IF(Model!BH174="",0,IF(ABS(Model!BH174-Scratch!BH174)&lt;1,1,0))</f>
        <v>1</v>
      </c>
      <c r="BI244" s="99">
        <f>IF(Model!BI174="",0,IF(ABS(Model!BI174-Scratch!BI174)&lt;1,1,0))</f>
        <v>1</v>
      </c>
      <c r="BJ244" s="99">
        <f>IF(Model!BJ174="",0,IF(ABS(Model!BJ174-Scratch!BJ174)&lt;1,1,0))</f>
        <v>1</v>
      </c>
      <c r="BK244" s="99">
        <f>IF(Model!BK174="",0,IF(ABS(Model!BK174-Scratch!BK174)&lt;1,1,0))</f>
        <v>1</v>
      </c>
      <c r="BL244" s="99">
        <f>IF(Model!BL174="",0,IF(ABS(Model!BL174-Scratch!BL174)&lt;1,1,0))</f>
        <v>1</v>
      </c>
      <c r="BM244" s="99">
        <f>IF(Model!BM174="",0,IF(ABS(Model!BM174-Scratch!BM174)&lt;1,1,0))</f>
        <v>1</v>
      </c>
      <c r="BN244" s="99">
        <f>IF(Model!BN174="",0,IF(ABS(Model!BN174-Scratch!BN174)&lt;1,1,0))</f>
        <v>1</v>
      </c>
      <c r="BO244" s="99">
        <f>IF(Model!BO174="",0,IF(ABS(Model!BO174-Scratch!BO174)&lt;1,1,0))</f>
        <v>1</v>
      </c>
      <c r="BP244" s="99">
        <f>IF(Model!BP174="",0,IF(ABS(Model!BP174-Scratch!BP174)&lt;1,1,0))</f>
        <v>1</v>
      </c>
      <c r="BQ244" s="99">
        <f>IF(Model!BQ174="",0,IF(ABS(Model!BQ174-Scratch!BQ174)&lt;1,1,0))</f>
        <v>1</v>
      </c>
      <c r="BR244" s="99">
        <f>IF(Model!BR174="",0,IF(ABS(Model!BR174-Scratch!BR174)&lt;1,1,0))</f>
        <v>1</v>
      </c>
      <c r="BS244" s="99">
        <f>IF(Model!BS174="",0,IF(ABS(Model!BS174-Scratch!BS174)&lt;1,1,0))</f>
        <v>1</v>
      </c>
      <c r="BT244" s="99">
        <f>IF(Model!BT174="",0,IF(ABS(Model!BT174-Scratch!BT174)&lt;1,1,0))</f>
        <v>1</v>
      </c>
      <c r="BU244" s="99">
        <f>IF(Model!BU174="",0,IF(ABS(Model!BU174-Scratch!BU174)&lt;1,1,0))</f>
        <v>1</v>
      </c>
      <c r="BV244" s="99">
        <f>IF(Model!BV174="",0,IF(ABS(Model!BV174-Scratch!BV174)&lt;1,1,0))</f>
        <v>1</v>
      </c>
      <c r="BW244" s="99">
        <f>IF(Model!BW174="",0,IF(ABS(Model!BW174-Scratch!BW174)&lt;1,1,0))</f>
        <v>1</v>
      </c>
      <c r="BX244" s="99">
        <f>IF(Model!BX174="",0,IF(ABS(Model!BX174-Scratch!BX174)&lt;1,1,0))</f>
        <v>1</v>
      </c>
      <c r="BY244" s="99">
        <f>IF(Model!BY174="",0,IF(ABS(Model!BY174-Scratch!BY174)&lt;1,1,0))</f>
        <v>1</v>
      </c>
      <c r="BZ244" s="99">
        <f>IF(Model!BZ174="",0,IF(ABS(Model!BZ174-Scratch!BZ174)&lt;1,1,0))</f>
        <v>1</v>
      </c>
      <c r="CA244" s="99">
        <f>IF(Model!CA174="",0,IF(ABS(Model!CA174-Scratch!CA174)&lt;1,1,0))</f>
        <v>1</v>
      </c>
      <c r="CB244" s="99">
        <f>IF(Model!CB174="",0,IF(ABS(Model!CB174-Scratch!CB174)&lt;1,1,0))</f>
        <v>1</v>
      </c>
      <c r="CC244" s="99">
        <f>IF(Model!CC174="",0,IF(ABS(Model!CC174-Scratch!CC174)&lt;1,1,0))</f>
        <v>1</v>
      </c>
      <c r="CD244" s="99">
        <f>IF(Model!CD174="",0,IF(ABS(Model!CD174-Scratch!CD174)&lt;1,1,0))</f>
        <v>1</v>
      </c>
      <c r="CE244" s="99">
        <f>IF(Model!CE174="",0,IF(ABS(Model!CE174-Scratch!CE174)&lt;1,1,0))</f>
        <v>1</v>
      </c>
      <c r="CF244" s="99">
        <f>IF(Model!CF174="",0,IF(ABS(Model!CF174-Scratch!CF174)&lt;1,1,0))</f>
        <v>1</v>
      </c>
      <c r="CG244" s="129" t="s">
        <v>591</v>
      </c>
      <c r="CH244" s="129" t="s">
        <v>591</v>
      </c>
      <c r="CI244" s="99">
        <f>IF(Model!CI174="",0,IF(ABS(Model!CI174-Scratch!CI174)&lt;1,1,0))</f>
        <v>1</v>
      </c>
      <c r="CJ244" s="99">
        <f>IF(Model!CJ174="",0,IF(ABS(Model!CJ174-Scratch!CJ174)&lt;1,1,0))</f>
        <v>1</v>
      </c>
      <c r="CK244" s="99">
        <f>IF(Model!CK174="",0,IF(ABS(Model!CK174-Scratch!CK174)&lt;1,1,0))</f>
        <v>1</v>
      </c>
      <c r="CL244" s="99">
        <f>IF(Model!CL174="",0,IF(ABS(Model!CL174-Scratch!CL174)&lt;1,1,0))</f>
        <v>1</v>
      </c>
      <c r="CM244" s="99">
        <f>IF(Model!CM174="",0,IF(ABS(Model!CM174-Scratch!CM174)&lt;1,1,0))</f>
        <v>1</v>
      </c>
      <c r="CN244" s="99">
        <f>IF(Model!CN174="",0,IF(ABS(Model!CN174-Scratch!CN174)&lt;1,1,0))</f>
        <v>1</v>
      </c>
      <c r="CO244" s="99">
        <f>IF(Model!CO174="",0,IF(ABS(Model!CO174-Scratch!CO174)&lt;1,1,0))</f>
        <v>1</v>
      </c>
      <c r="CP244" s="99">
        <f>IF(Model!CP174="",0,IF(ABS(Model!CP174-Scratch!CP174)&lt;1,1,0))</f>
        <v>1</v>
      </c>
      <c r="CQ244" s="99">
        <f>IF(Model!CQ174="",0,IF(ABS(Model!CQ174-Scratch!CQ174)&lt;1,1,0))</f>
        <v>1</v>
      </c>
      <c r="CR244" s="99">
        <f>IF(Model!CR174="",0,IF(ABS(Model!CR174-Scratch!CR174)&lt;1,1,0))</f>
        <v>1</v>
      </c>
      <c r="CS244" s="99">
        <f>IF(Model!CS174="",0,IF(ABS(Model!CS174-Scratch!CS174)&lt;1,1,0))</f>
        <v>1</v>
      </c>
      <c r="CT244" s="99">
        <f>IF(Model!CT174="",0,IF(ABS(Model!CT174-Scratch!CT174)&lt;1,1,0))</f>
        <v>1</v>
      </c>
      <c r="CU244" s="99">
        <f>IF(Model!CU174="",0,IF(ABS(Model!CU174-Scratch!CU174)&lt;1,1,0))</f>
        <v>1</v>
      </c>
      <c r="CV244" s="99">
        <f>IF(Model!CV174="",0,IF(ABS(Model!CV174-Scratch!CV174)&lt;1,1,0))</f>
        <v>1</v>
      </c>
      <c r="CW244" s="99">
        <f>IF(Model!CW174="",0,IF(ABS(Model!CW174-Scratch!CW174)&lt;1,1,0))</f>
        <v>1</v>
      </c>
      <c r="CX244" s="99">
        <f>IF(Model!CX174="",0,IF(ABS(Model!CX174-Scratch!CX174)&lt;1,1,0))</f>
        <v>1</v>
      </c>
      <c r="CY244" s="99">
        <f>IF(Model!CY174="",0,IF(ABS(Model!CY174-Scratch!CY174)&lt;1,1,0))</f>
        <v>1</v>
      </c>
      <c r="CZ244" s="99">
        <f>IF(Model!CZ174="",0,IF(ABS(Model!CZ174-Scratch!CZ174)&lt;1,1,0))</f>
        <v>1</v>
      </c>
      <c r="DA244" s="99">
        <f>IF(Model!DA174="",0,IF(ABS(Model!DA174-Scratch!DA174)&lt;1,1,0))</f>
        <v>1</v>
      </c>
      <c r="DB244" s="99">
        <f>IF(Model!DB174="",0,IF(ABS(Model!DB174-Scratch!DB174)&lt;1,1,0))</f>
        <v>1</v>
      </c>
      <c r="DC244" s="99">
        <f>IF(Model!DC174="",0,IF(ABS(Model!DC174-Scratch!DC174)&lt;1,1,0))</f>
        <v>1</v>
      </c>
      <c r="DD244" s="99">
        <f>IF(Model!DD174="",0,IF(ABS(Model!DD174-Scratch!DD174)&lt;1,1,0))</f>
        <v>1</v>
      </c>
      <c r="DE244" s="99">
        <f>IF(Model!DE174="",0,IF(ABS(Model!DE174-Scratch!DE174)&lt;1,1,0))</f>
        <v>1</v>
      </c>
      <c r="DF244" s="99">
        <f>IF(Model!DF174="",0,IF(ABS(Model!DF174-Scratch!DF174)&lt;1,1,0))</f>
        <v>1</v>
      </c>
      <c r="DG244" s="99">
        <f>IF(Model!DG174="",0,IF(ABS(Model!DG174-Scratch!DG174)&lt;1,1,0))</f>
        <v>1</v>
      </c>
      <c r="DH244" s="129" t="s">
        <v>591</v>
      </c>
      <c r="DI244" s="129" t="s">
        <v>591</v>
      </c>
      <c r="DJ244" s="99">
        <f>IF(Model!DJ174="",0,IF(ABS(Model!DJ174-Scratch!DJ174)&lt;1,1,0))</f>
        <v>1</v>
      </c>
      <c r="DK244" s="99">
        <f>IF(Model!DK174="",0,IF(ABS(Model!DK174-Scratch!DK174)&lt;1,1,0))</f>
        <v>1</v>
      </c>
      <c r="DL244" s="99">
        <f>IF(Model!DL174="",0,IF(ABS(Model!DL174-Scratch!DL174)&lt;1,1,0))</f>
        <v>1</v>
      </c>
      <c r="DM244" s="99">
        <f>IF(Model!DM174="",0,IF(ABS(Model!DM174-Scratch!DM174)&lt;1,1,0))</f>
        <v>1</v>
      </c>
      <c r="DN244" s="99">
        <f>IF(Model!DN174="",0,IF(ABS(Model!DN174-Scratch!DN174)&lt;1,1,0))</f>
        <v>1</v>
      </c>
      <c r="DO244" s="99">
        <f>IF(Model!DO174="",0,IF(ABS(Model!DO174-Scratch!DO174)&lt;1,1,0))</f>
        <v>1</v>
      </c>
      <c r="DP244" s="99">
        <f>IF(Model!DP174="",0,IF(ABS(Model!DP174-Scratch!DP174)&lt;1,1,0))</f>
        <v>1</v>
      </c>
      <c r="DQ244" s="99">
        <f>IF(Model!DQ174="",0,IF(ABS(Model!DQ174-Scratch!DQ174)&lt;1,1,0))</f>
        <v>1</v>
      </c>
      <c r="DR244" s="99">
        <f>IF(Model!DR174="",0,IF(ABS(Model!DR174-Scratch!DR174)&lt;1,1,0))</f>
        <v>1</v>
      </c>
      <c r="DS244" s="99">
        <f>IF(Model!DS174="",0,IF(ABS(Model!DS174-Scratch!DS174)&lt;1,1,0))</f>
        <v>1</v>
      </c>
      <c r="DT244" s="99">
        <f>IF(Model!DT174="",0,IF(ABS(Model!DT174-Scratch!DT174)&lt;1,1,0))</f>
        <v>1</v>
      </c>
      <c r="DU244" s="99">
        <f>IF(Model!DU174="",0,IF(ABS(Model!DU174-Scratch!DU174)&lt;1,1,0))</f>
        <v>1</v>
      </c>
      <c r="DV244" s="99">
        <f>IF(Model!DV174="",0,IF(ABS(Model!DV174-Scratch!DV174)&lt;1,1,0))</f>
        <v>1</v>
      </c>
      <c r="DW244" s="99">
        <f>IF(Model!DW174="",0,IF(ABS(Model!DW174-Scratch!DW174)&lt;1,1,0))</f>
        <v>1</v>
      </c>
      <c r="DX244" s="99">
        <f>IF(Model!DX174="",0,IF(ABS(Model!DX174-Scratch!DX174)&lt;1,1,0))</f>
        <v>1</v>
      </c>
      <c r="DY244" s="99">
        <f>IF(Model!DY174="",0,IF(ABS(Model!DY174-Scratch!DY174)&lt;1,1,0))</f>
        <v>1</v>
      </c>
      <c r="DZ244" s="99">
        <f>IF(Model!DZ174="",0,IF(ABS(Model!DZ174-Scratch!DZ174)&lt;1,1,0))</f>
        <v>1</v>
      </c>
      <c r="EA244" s="99">
        <f>IF(Model!EA174="",0,IF(ABS(Model!EA174-Scratch!EA174)&lt;1,1,0))</f>
        <v>1</v>
      </c>
      <c r="EB244" s="99">
        <f>IF(Model!EB174="",0,IF(ABS(Model!EB174-Scratch!EB174)&lt;1,1,0))</f>
        <v>1</v>
      </c>
      <c r="EC244" s="99">
        <f>IF(Model!EC174="",0,IF(ABS(Model!EC174-Scratch!EC174)&lt;1,1,0))</f>
        <v>1</v>
      </c>
      <c r="ED244" s="99">
        <f>IF(Model!ED174="",0,IF(ABS(Model!ED174-Scratch!ED174)&lt;1,1,0))</f>
        <v>1</v>
      </c>
      <c r="EE244" s="99">
        <f>IF(Model!EE174="",0,IF(ABS(Model!EE174-Scratch!EE174)&lt;1,1,0))</f>
        <v>1</v>
      </c>
      <c r="EF244" s="99">
        <f>IF(Model!EF174="",0,IF(ABS(Model!EF174-Scratch!EF174)&lt;1,1,0))</f>
        <v>1</v>
      </c>
      <c r="EG244" s="99">
        <f>IF(Model!EG174="",0,IF(ABS(Model!EG174-Scratch!EG174)&lt;1,1,0))</f>
        <v>1</v>
      </c>
      <c r="EH244" s="99">
        <f>IF(Model!EH174="",0,IF(ABS(Model!EH174-Scratch!EH174)&lt;1,1,0))</f>
        <v>1</v>
      </c>
      <c r="EI244" s="129" t="s">
        <v>591</v>
      </c>
      <c r="EJ244" s="129" t="s">
        <v>591</v>
      </c>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row>
    <row r="245" spans="2:165">
      <c r="B245" s="99">
        <f>IF(Model!B175="",0,IF(ABS(Model!B175-Scratch!B175)&lt;1,1,0))</f>
        <v>1</v>
      </c>
      <c r="C245" s="99">
        <f ca="1">IF(Model!C175="",0,IF(ABS(Model!C175-Scratch!C175)&lt;1,1,0))</f>
        <v>1</v>
      </c>
      <c r="D245" s="129" t="s">
        <v>591</v>
      </c>
      <c r="E245" s="99">
        <f>IF(Model!E175="",0,IF(ABS(Model!E175-Scratch!E175)&lt;1,1,0))</f>
        <v>1</v>
      </c>
      <c r="F245" s="99">
        <f>IF(Model!F175="",0,IF(ABS(Model!F175-Scratch!F175)&lt;1,1,0))</f>
        <v>1</v>
      </c>
      <c r="G245" s="99">
        <f>IF(Model!G175="",0,IF(ABS(Model!G175-Scratch!G175)&lt;1,1,0))</f>
        <v>1</v>
      </c>
      <c r="H245" s="99">
        <f>IF(Model!H175="",0,IF(ABS(Model!H175-Scratch!H175)&lt;1,1,0))</f>
        <v>1</v>
      </c>
      <c r="I245" s="99">
        <f>IF(Model!I175=Scratch!I175,1,0)</f>
        <v>1</v>
      </c>
      <c r="J245" s="129" t="s">
        <v>591</v>
      </c>
      <c r="K245" s="99">
        <f>IF(Model!K175="",0,IF(ABS(Model!K175-Scratch!K175)&lt;1,1,0))</f>
        <v>1</v>
      </c>
      <c r="L245" s="99">
        <f>IF(Model!L175=Scratch!L175,1,0)</f>
        <v>1</v>
      </c>
      <c r="M245" s="99">
        <f>IFERROR(IF(Model!M175=Scratch!M175,1,0),0)</f>
        <v>1</v>
      </c>
      <c r="N245" s="99">
        <f>IFERROR(IF(Model!N175=Scratch!N175,1,0),0)</f>
        <v>1</v>
      </c>
      <c r="O245" s="99">
        <f>IFERROR(IF(Model!O175=Scratch!O175,1,0),0)</f>
        <v>1</v>
      </c>
      <c r="P245" s="99">
        <f>IFERROR(IF(Model!P175=Scratch!P175,1,0),0)</f>
        <v>1</v>
      </c>
      <c r="Q245" s="129" t="s">
        <v>591</v>
      </c>
      <c r="R245" s="99">
        <f>IF(Model!R175="",0,IF(ABS(Model!R175-Scratch!R175)&lt;1,1,0))</f>
        <v>1</v>
      </c>
      <c r="S245" s="99">
        <f>IF(Model!S175="",0,IF(ABS(Model!S175-Scratch!S175)&lt;1,1,0))</f>
        <v>1</v>
      </c>
      <c r="T245" s="99">
        <f>IF(Model!T175="",0,IF(ABS(Model!T175-Scratch!T175)&lt;1,1,0))</f>
        <v>1</v>
      </c>
      <c r="U245" s="99">
        <f>IF(Model!U175="",0,IF(ABS(Model!U175-Scratch!U175)&lt;1,1,0))</f>
        <v>1</v>
      </c>
      <c r="V245" s="99">
        <f>IF(Model!V175="",0,IF(ABS(Model!V175-Scratch!V175)&lt;1,1,0))</f>
        <v>1</v>
      </c>
      <c r="W245" s="129" t="s">
        <v>591</v>
      </c>
      <c r="X245" s="99">
        <f>IF(Model!X175="",0,IF(ABS(Model!X175-Scratch!X175)&lt;1,1,0))</f>
        <v>1</v>
      </c>
      <c r="Y245" s="99">
        <f>IF(Model!Y175="",0,IF(ABS(Model!Y175-Scratch!Y175)&lt;1,1,0))</f>
        <v>1</v>
      </c>
      <c r="Z245" s="99">
        <f>IF(Model!Z175="",0,IF(ABS(Model!Z175-Scratch!Z175)&lt;1,1,0))</f>
        <v>1</v>
      </c>
      <c r="AA245" s="99">
        <f>IF(Model!AA175="",0,IF(ABS(Model!AA175-Scratch!AA175)&lt;1,1,0))</f>
        <v>1</v>
      </c>
      <c r="AB245" s="99">
        <f>IF(Model!AB175="",0,IF(ABS(Model!AB175-Scratch!AB175)&lt;1,1,0))</f>
        <v>1</v>
      </c>
      <c r="AC245" s="129" t="s">
        <v>591</v>
      </c>
      <c r="AD245" s="129" t="s">
        <v>591</v>
      </c>
      <c r="AE245" s="99">
        <f>IF(Model!AE175="",0,IF(ABS(Model!AE175-Scratch!AE175)&lt;1,1,0))</f>
        <v>1</v>
      </c>
      <c r="AF245" s="99">
        <f>IF(Model!AF175="",0,IF(ABS(Model!AF175-Scratch!AF175)&lt;1,1,0))</f>
        <v>1</v>
      </c>
      <c r="AG245" s="99">
        <f>IF(Model!AG175="",0,IF(ABS(Model!AG175-Scratch!AG175)&lt;1,1,0))</f>
        <v>1</v>
      </c>
      <c r="AH245" s="99">
        <f>IF(Model!AH175="",0,IF(ABS(Model!AH175-Scratch!AH175)&lt;1,1,0))</f>
        <v>1</v>
      </c>
      <c r="AI245" s="99">
        <f>IF(Model!AI175="",0,IF(ABS(Model!AI175-Scratch!AI175)&lt;1,1,0))</f>
        <v>1</v>
      </c>
      <c r="AJ245" s="99">
        <f>IF(Model!AJ175="",0,IF(ABS(Model!AJ175-Scratch!AJ175)&lt;1,1,0))</f>
        <v>1</v>
      </c>
      <c r="AK245" s="99">
        <f>IF(Model!AK175="",0,IF(ABS(Model!AK175-Scratch!AK175)&lt;1,1,0))</f>
        <v>1</v>
      </c>
      <c r="AL245" s="99">
        <f>IF(Model!AL175="",0,IF(ABS(Model!AL175-Scratch!AL175)&lt;1,1,0))</f>
        <v>1</v>
      </c>
      <c r="AM245" s="99">
        <f>IF(Model!AM175="",0,IF(ABS(Model!AM175-Scratch!AM175)&lt;1,1,0))</f>
        <v>1</v>
      </c>
      <c r="AN245" s="99">
        <f>IF(Model!AN175="",0,IF(ABS(Model!AN175-Scratch!AN175)&lt;1,1,0))</f>
        <v>1</v>
      </c>
      <c r="AO245" s="99">
        <f>IF(Model!AO175="",0,IF(ABS(Model!AO175-Scratch!AO175)&lt;1,1,0))</f>
        <v>1</v>
      </c>
      <c r="AP245" s="99">
        <f>IF(Model!AP175="",0,IF(ABS(Model!AP175-Scratch!AP175)&lt;1,1,0))</f>
        <v>1</v>
      </c>
      <c r="AQ245" s="99">
        <f>IF(Model!AQ175="",0,IF(ABS(Model!AQ175-Scratch!AQ175)&lt;1,1,0))</f>
        <v>1</v>
      </c>
      <c r="AR245" s="99">
        <f>IF(Model!AR175="",0,IF(ABS(Model!AR175-Scratch!AR175)&lt;1,1,0))</f>
        <v>1</v>
      </c>
      <c r="AS245" s="99">
        <f>IF(Model!AS175="",0,IF(ABS(Model!AS175-Scratch!AS175)&lt;1,1,0))</f>
        <v>1</v>
      </c>
      <c r="AT245" s="99">
        <f>IF(Model!AT175="",0,IF(ABS(Model!AT175-Scratch!AT175)&lt;1,1,0))</f>
        <v>1</v>
      </c>
      <c r="AU245" s="99">
        <f>IF(Model!AU175="",0,IF(ABS(Model!AU175-Scratch!AU175)&lt;1,1,0))</f>
        <v>1</v>
      </c>
      <c r="AV245" s="99">
        <f>IF(Model!AV175="",0,IF(ABS(Model!AV175-Scratch!AV175)&lt;1,1,0))</f>
        <v>1</v>
      </c>
      <c r="AW245" s="99">
        <f>IF(Model!AW175="",0,IF(ABS(Model!AW175-Scratch!AW175)&lt;1,1,0))</f>
        <v>1</v>
      </c>
      <c r="AX245" s="99">
        <f>IF(Model!AX175="",0,IF(ABS(Model!AX175-Scratch!AX175)&lt;1,1,0))</f>
        <v>1</v>
      </c>
      <c r="AY245" s="99">
        <f>IF(Model!AY175="",0,IF(ABS(Model!AY175-Scratch!AY175)&lt;1,1,0))</f>
        <v>1</v>
      </c>
      <c r="AZ245" s="99">
        <f>IF(Model!AZ175="",0,IF(ABS(Model!AZ175-Scratch!AZ175)&lt;1,1,0))</f>
        <v>1</v>
      </c>
      <c r="BA245" s="99">
        <f>IF(Model!BA175="",0,IF(ABS(Model!BA175-Scratch!BA175)&lt;1,1,0))</f>
        <v>1</v>
      </c>
      <c r="BB245" s="99">
        <f>IF(Model!BB175="",0,IF(ABS(Model!BB175-Scratch!BB175)&lt;1,1,0))</f>
        <v>1</v>
      </c>
      <c r="BC245" s="99">
        <f>IF(Model!BC175="",0,IF(ABS(Model!BC175-Scratch!BC175)&lt;1,1,0))</f>
        <v>1</v>
      </c>
      <c r="BD245" s="99">
        <f>IF(Model!BD175="",0,IF(ABS(Model!BD175-Scratch!BD175)&lt;1,1,0))</f>
        <v>0</v>
      </c>
      <c r="BE245" s="99">
        <f>IF(Model!BE175="",0,IF(ABS(Model!BE175-Scratch!BE175)&lt;1,1,0))</f>
        <v>1</v>
      </c>
      <c r="BF245" s="129" t="s">
        <v>591</v>
      </c>
      <c r="BG245" s="129" t="s">
        <v>591</v>
      </c>
      <c r="BH245" s="99">
        <f>IF(Model!BH175="",0,IF(ABS(Model!BH175-Scratch!BH175)&lt;1,1,0))</f>
        <v>1</v>
      </c>
      <c r="BI245" s="99">
        <f>IF(Model!BI175="",0,IF(ABS(Model!BI175-Scratch!BI175)&lt;1,1,0))</f>
        <v>1</v>
      </c>
      <c r="BJ245" s="99">
        <f>IF(Model!BJ175="",0,IF(ABS(Model!BJ175-Scratch!BJ175)&lt;1,1,0))</f>
        <v>1</v>
      </c>
      <c r="BK245" s="99">
        <f>IF(Model!BK175="",0,IF(ABS(Model!BK175-Scratch!BK175)&lt;1,1,0))</f>
        <v>1</v>
      </c>
      <c r="BL245" s="99">
        <f>IF(Model!BL175="",0,IF(ABS(Model!BL175-Scratch!BL175)&lt;1,1,0))</f>
        <v>1</v>
      </c>
      <c r="BM245" s="99">
        <f>IF(Model!BM175="",0,IF(ABS(Model!BM175-Scratch!BM175)&lt;1,1,0))</f>
        <v>1</v>
      </c>
      <c r="BN245" s="99">
        <f>IF(Model!BN175="",0,IF(ABS(Model!BN175-Scratch!BN175)&lt;1,1,0))</f>
        <v>1</v>
      </c>
      <c r="BO245" s="99">
        <f>IF(Model!BO175="",0,IF(ABS(Model!BO175-Scratch!BO175)&lt;1,1,0))</f>
        <v>1</v>
      </c>
      <c r="BP245" s="99">
        <f>IF(Model!BP175="",0,IF(ABS(Model!BP175-Scratch!BP175)&lt;1,1,0))</f>
        <v>1</v>
      </c>
      <c r="BQ245" s="99">
        <f>IF(Model!BQ175="",0,IF(ABS(Model!BQ175-Scratch!BQ175)&lt;1,1,0))</f>
        <v>1</v>
      </c>
      <c r="BR245" s="99">
        <f>IF(Model!BR175="",0,IF(ABS(Model!BR175-Scratch!BR175)&lt;1,1,0))</f>
        <v>1</v>
      </c>
      <c r="BS245" s="99">
        <f>IF(Model!BS175="",0,IF(ABS(Model!BS175-Scratch!BS175)&lt;1,1,0))</f>
        <v>1</v>
      </c>
      <c r="BT245" s="99">
        <f>IF(Model!BT175="",0,IF(ABS(Model!BT175-Scratch!BT175)&lt;1,1,0))</f>
        <v>1</v>
      </c>
      <c r="BU245" s="99">
        <f>IF(Model!BU175="",0,IF(ABS(Model!BU175-Scratch!BU175)&lt;1,1,0))</f>
        <v>1</v>
      </c>
      <c r="BV245" s="99">
        <f>IF(Model!BV175="",0,IF(ABS(Model!BV175-Scratch!BV175)&lt;1,1,0))</f>
        <v>1</v>
      </c>
      <c r="BW245" s="99">
        <f>IF(Model!BW175="",0,IF(ABS(Model!BW175-Scratch!BW175)&lt;1,1,0))</f>
        <v>1</v>
      </c>
      <c r="BX245" s="99">
        <f>IF(Model!BX175="",0,IF(ABS(Model!BX175-Scratch!BX175)&lt;1,1,0))</f>
        <v>1</v>
      </c>
      <c r="BY245" s="99">
        <f>IF(Model!BY175="",0,IF(ABS(Model!BY175-Scratch!BY175)&lt;1,1,0))</f>
        <v>1</v>
      </c>
      <c r="BZ245" s="99">
        <f>IF(Model!BZ175="",0,IF(ABS(Model!BZ175-Scratch!BZ175)&lt;1,1,0))</f>
        <v>1</v>
      </c>
      <c r="CA245" s="99">
        <f>IF(Model!CA175="",0,IF(ABS(Model!CA175-Scratch!CA175)&lt;1,1,0))</f>
        <v>1</v>
      </c>
      <c r="CB245" s="99">
        <f>IF(Model!CB175="",0,IF(ABS(Model!CB175-Scratch!CB175)&lt;1,1,0))</f>
        <v>1</v>
      </c>
      <c r="CC245" s="99">
        <f>IF(Model!CC175="",0,IF(ABS(Model!CC175-Scratch!CC175)&lt;1,1,0))</f>
        <v>1</v>
      </c>
      <c r="CD245" s="99">
        <f>IF(Model!CD175="",0,IF(ABS(Model!CD175-Scratch!CD175)&lt;1,1,0))</f>
        <v>1</v>
      </c>
      <c r="CE245" s="99">
        <f>IF(Model!CE175="",0,IF(ABS(Model!CE175-Scratch!CE175)&lt;1,1,0))</f>
        <v>1</v>
      </c>
      <c r="CF245" s="99">
        <f>IF(Model!CF175="",0,IF(ABS(Model!CF175-Scratch!CF175)&lt;1,1,0))</f>
        <v>1</v>
      </c>
      <c r="CG245" s="129" t="s">
        <v>591</v>
      </c>
      <c r="CH245" s="129" t="s">
        <v>591</v>
      </c>
      <c r="CI245" s="99">
        <f>IF(Model!CI175="",0,IF(ABS(Model!CI175-Scratch!CI175)&lt;1,1,0))</f>
        <v>1</v>
      </c>
      <c r="CJ245" s="99">
        <f>IF(Model!CJ175="",0,IF(ABS(Model!CJ175-Scratch!CJ175)&lt;1,1,0))</f>
        <v>1</v>
      </c>
      <c r="CK245" s="99">
        <f>IF(Model!CK175="",0,IF(ABS(Model!CK175-Scratch!CK175)&lt;1,1,0))</f>
        <v>1</v>
      </c>
      <c r="CL245" s="99">
        <f>IF(Model!CL175="",0,IF(ABS(Model!CL175-Scratch!CL175)&lt;1,1,0))</f>
        <v>1</v>
      </c>
      <c r="CM245" s="99">
        <f>IF(Model!CM175="",0,IF(ABS(Model!CM175-Scratch!CM175)&lt;1,1,0))</f>
        <v>1</v>
      </c>
      <c r="CN245" s="99">
        <f>IF(Model!CN175="",0,IF(ABS(Model!CN175-Scratch!CN175)&lt;1,1,0))</f>
        <v>1</v>
      </c>
      <c r="CO245" s="99">
        <f>IF(Model!CO175="",0,IF(ABS(Model!CO175-Scratch!CO175)&lt;1,1,0))</f>
        <v>1</v>
      </c>
      <c r="CP245" s="99">
        <f>IF(Model!CP175="",0,IF(ABS(Model!CP175-Scratch!CP175)&lt;1,1,0))</f>
        <v>1</v>
      </c>
      <c r="CQ245" s="99">
        <f>IF(Model!CQ175="",0,IF(ABS(Model!CQ175-Scratch!CQ175)&lt;1,1,0))</f>
        <v>1</v>
      </c>
      <c r="CR245" s="99">
        <f>IF(Model!CR175="",0,IF(ABS(Model!CR175-Scratch!CR175)&lt;1,1,0))</f>
        <v>1</v>
      </c>
      <c r="CS245" s="99">
        <f>IF(Model!CS175="",0,IF(ABS(Model!CS175-Scratch!CS175)&lt;1,1,0))</f>
        <v>1</v>
      </c>
      <c r="CT245" s="99">
        <f>IF(Model!CT175="",0,IF(ABS(Model!CT175-Scratch!CT175)&lt;1,1,0))</f>
        <v>1</v>
      </c>
      <c r="CU245" s="99">
        <f>IF(Model!CU175="",0,IF(ABS(Model!CU175-Scratch!CU175)&lt;1,1,0))</f>
        <v>1</v>
      </c>
      <c r="CV245" s="99">
        <f>IF(Model!CV175="",0,IF(ABS(Model!CV175-Scratch!CV175)&lt;1,1,0))</f>
        <v>1</v>
      </c>
      <c r="CW245" s="99">
        <f>IF(Model!CW175="",0,IF(ABS(Model!CW175-Scratch!CW175)&lt;1,1,0))</f>
        <v>1</v>
      </c>
      <c r="CX245" s="99">
        <f>IF(Model!CX175="",0,IF(ABS(Model!CX175-Scratch!CX175)&lt;1,1,0))</f>
        <v>1</v>
      </c>
      <c r="CY245" s="99">
        <f>IF(Model!CY175="",0,IF(ABS(Model!CY175-Scratch!CY175)&lt;1,1,0))</f>
        <v>1</v>
      </c>
      <c r="CZ245" s="99">
        <f>IF(Model!CZ175="",0,IF(ABS(Model!CZ175-Scratch!CZ175)&lt;1,1,0))</f>
        <v>1</v>
      </c>
      <c r="DA245" s="99">
        <f>IF(Model!DA175="",0,IF(ABS(Model!DA175-Scratch!DA175)&lt;1,1,0))</f>
        <v>1</v>
      </c>
      <c r="DB245" s="99">
        <f>IF(Model!DB175="",0,IF(ABS(Model!DB175-Scratch!DB175)&lt;1,1,0))</f>
        <v>1</v>
      </c>
      <c r="DC245" s="99">
        <f>IF(Model!DC175="",0,IF(ABS(Model!DC175-Scratch!DC175)&lt;1,1,0))</f>
        <v>1</v>
      </c>
      <c r="DD245" s="99">
        <f>IF(Model!DD175="",0,IF(ABS(Model!DD175-Scratch!DD175)&lt;1,1,0))</f>
        <v>1</v>
      </c>
      <c r="DE245" s="99">
        <f>IF(Model!DE175="",0,IF(ABS(Model!DE175-Scratch!DE175)&lt;1,1,0))</f>
        <v>1</v>
      </c>
      <c r="DF245" s="99">
        <f>IF(Model!DF175="",0,IF(ABS(Model!DF175-Scratch!DF175)&lt;1,1,0))</f>
        <v>1</v>
      </c>
      <c r="DG245" s="99">
        <f>IF(Model!DG175="",0,IF(ABS(Model!DG175-Scratch!DG175)&lt;1,1,0))</f>
        <v>1</v>
      </c>
      <c r="DH245" s="129" t="s">
        <v>591</v>
      </c>
      <c r="DI245" s="129" t="s">
        <v>591</v>
      </c>
      <c r="DJ245" s="99">
        <f>IF(Model!DJ175="",0,IF(ABS(Model!DJ175-Scratch!DJ175)&lt;1,1,0))</f>
        <v>1</v>
      </c>
      <c r="DK245" s="99">
        <f>IF(Model!DK175="",0,IF(ABS(Model!DK175-Scratch!DK175)&lt;1,1,0))</f>
        <v>1</v>
      </c>
      <c r="DL245" s="99">
        <f>IF(Model!DL175="",0,IF(ABS(Model!DL175-Scratch!DL175)&lt;1,1,0))</f>
        <v>1</v>
      </c>
      <c r="DM245" s="99">
        <f>IF(Model!DM175="",0,IF(ABS(Model!DM175-Scratch!DM175)&lt;1,1,0))</f>
        <v>1</v>
      </c>
      <c r="DN245" s="99">
        <f>IF(Model!DN175="",0,IF(ABS(Model!DN175-Scratch!DN175)&lt;1,1,0))</f>
        <v>1</v>
      </c>
      <c r="DO245" s="99">
        <f>IF(Model!DO175="",0,IF(ABS(Model!DO175-Scratch!DO175)&lt;1,1,0))</f>
        <v>1</v>
      </c>
      <c r="DP245" s="99">
        <f>IF(Model!DP175="",0,IF(ABS(Model!DP175-Scratch!DP175)&lt;1,1,0))</f>
        <v>1</v>
      </c>
      <c r="DQ245" s="99">
        <f>IF(Model!DQ175="",0,IF(ABS(Model!DQ175-Scratch!DQ175)&lt;1,1,0))</f>
        <v>1</v>
      </c>
      <c r="DR245" s="99">
        <f>IF(Model!DR175="",0,IF(ABS(Model!DR175-Scratch!DR175)&lt;1,1,0))</f>
        <v>1</v>
      </c>
      <c r="DS245" s="99">
        <f>IF(Model!DS175="",0,IF(ABS(Model!DS175-Scratch!DS175)&lt;1,1,0))</f>
        <v>1</v>
      </c>
      <c r="DT245" s="99">
        <f>IF(Model!DT175="",0,IF(ABS(Model!DT175-Scratch!DT175)&lt;1,1,0))</f>
        <v>1</v>
      </c>
      <c r="DU245" s="99">
        <f>IF(Model!DU175="",0,IF(ABS(Model!DU175-Scratch!DU175)&lt;1,1,0))</f>
        <v>1</v>
      </c>
      <c r="DV245" s="99">
        <f>IF(Model!DV175="",0,IF(ABS(Model!DV175-Scratch!DV175)&lt;1,1,0))</f>
        <v>1</v>
      </c>
      <c r="DW245" s="99">
        <f>IF(Model!DW175="",0,IF(ABS(Model!DW175-Scratch!DW175)&lt;1,1,0))</f>
        <v>1</v>
      </c>
      <c r="DX245" s="99">
        <f>IF(Model!DX175="",0,IF(ABS(Model!DX175-Scratch!DX175)&lt;1,1,0))</f>
        <v>1</v>
      </c>
      <c r="DY245" s="99">
        <f>IF(Model!DY175="",0,IF(ABS(Model!DY175-Scratch!DY175)&lt;1,1,0))</f>
        <v>1</v>
      </c>
      <c r="DZ245" s="99">
        <f>IF(Model!DZ175="",0,IF(ABS(Model!DZ175-Scratch!DZ175)&lt;1,1,0))</f>
        <v>1</v>
      </c>
      <c r="EA245" s="99">
        <f>IF(Model!EA175="",0,IF(ABS(Model!EA175-Scratch!EA175)&lt;1,1,0))</f>
        <v>1</v>
      </c>
      <c r="EB245" s="99">
        <f>IF(Model!EB175="",0,IF(ABS(Model!EB175-Scratch!EB175)&lt;1,1,0))</f>
        <v>1</v>
      </c>
      <c r="EC245" s="99">
        <f>IF(Model!EC175="",0,IF(ABS(Model!EC175-Scratch!EC175)&lt;1,1,0))</f>
        <v>1</v>
      </c>
      <c r="ED245" s="99">
        <f>IF(Model!ED175="",0,IF(ABS(Model!ED175-Scratch!ED175)&lt;1,1,0))</f>
        <v>1</v>
      </c>
      <c r="EE245" s="99">
        <f>IF(Model!EE175="",0,IF(ABS(Model!EE175-Scratch!EE175)&lt;1,1,0))</f>
        <v>1</v>
      </c>
      <c r="EF245" s="99">
        <f>IF(Model!EF175="",0,IF(ABS(Model!EF175-Scratch!EF175)&lt;1,1,0))</f>
        <v>1</v>
      </c>
      <c r="EG245" s="99">
        <f>IF(Model!EG175="",0,IF(ABS(Model!EG175-Scratch!EG175)&lt;1,1,0))</f>
        <v>1</v>
      </c>
      <c r="EH245" s="99">
        <f>IF(Model!EH175="",0,IF(ABS(Model!EH175-Scratch!EH175)&lt;1,1,0))</f>
        <v>1</v>
      </c>
      <c r="EI245" s="129" t="s">
        <v>591</v>
      </c>
      <c r="EJ245" s="129" t="s">
        <v>591</v>
      </c>
      <c r="EK245" s="99"/>
      <c r="EL245" s="99"/>
      <c r="EM245" s="99"/>
      <c r="EN245" s="99"/>
      <c r="EO245" s="99"/>
      <c r="EP245" s="99"/>
      <c r="EQ245" s="99"/>
      <c r="ER245" s="99"/>
      <c r="ES245" s="99"/>
      <c r="ET245" s="99"/>
      <c r="EU245" s="99"/>
      <c r="EV245" s="99"/>
      <c r="EW245" s="99"/>
      <c r="EX245" s="99"/>
      <c r="EY245" s="99"/>
      <c r="EZ245" s="99"/>
      <c r="FA245" s="99"/>
      <c r="FB245" s="99"/>
      <c r="FC245" s="99"/>
      <c r="FD245" s="99"/>
      <c r="FE245" s="99"/>
      <c r="FF245" s="99"/>
      <c r="FG245" s="99"/>
      <c r="FH245" s="99"/>
      <c r="FI245" s="99"/>
    </row>
    <row r="246" spans="2:165">
      <c r="B246" s="99">
        <f>IF(Model!B176="",0,IF(ABS(Model!B176-Scratch!B176)&lt;1,1,0))</f>
        <v>1</v>
      </c>
      <c r="C246" s="99">
        <f ca="1">IF(Model!C176="",0,IF(ABS(Model!C176-Scratch!C176)&lt;1,1,0))</f>
        <v>1</v>
      </c>
      <c r="D246" s="129" t="s">
        <v>591</v>
      </c>
      <c r="E246" s="99">
        <f>IF(Model!E176="",0,IF(ABS(Model!E176-Scratch!E176)&lt;1,1,0))</f>
        <v>1</v>
      </c>
      <c r="F246" s="99">
        <f>IF(Model!F176="",0,IF(ABS(Model!F176-Scratch!F176)&lt;1,1,0))</f>
        <v>1</v>
      </c>
      <c r="G246" s="99">
        <f>IF(Model!G176="",0,IF(ABS(Model!G176-Scratch!G176)&lt;1,1,0))</f>
        <v>1</v>
      </c>
      <c r="H246" s="99">
        <f>IF(Model!H176="",0,IF(ABS(Model!H176-Scratch!H176)&lt;1,1,0))</f>
        <v>1</v>
      </c>
      <c r="I246" s="99">
        <f>IF(Model!I176=Scratch!I176,1,0)</f>
        <v>1</v>
      </c>
      <c r="J246" s="129" t="s">
        <v>591</v>
      </c>
      <c r="K246" s="99">
        <f>IF(Model!K176="",0,IF(ABS(Model!K176-Scratch!K176)&lt;1,1,0))</f>
        <v>1</v>
      </c>
      <c r="L246" s="99">
        <f>IF(Model!L176=Scratch!L176,1,0)</f>
        <v>1</v>
      </c>
      <c r="M246" s="99">
        <f>IFERROR(IF(Model!M176=Scratch!M176,1,0),0)</f>
        <v>1</v>
      </c>
      <c r="N246" s="99">
        <f>IFERROR(IF(Model!N176=Scratch!N176,1,0),0)</f>
        <v>1</v>
      </c>
      <c r="O246" s="99">
        <f>IFERROR(IF(Model!O176=Scratch!O176,1,0),0)</f>
        <v>1</v>
      </c>
      <c r="P246" s="99">
        <f>IFERROR(IF(Model!P176=Scratch!P176,1,0),0)</f>
        <v>1</v>
      </c>
      <c r="Q246" s="129" t="s">
        <v>591</v>
      </c>
      <c r="R246" s="99">
        <f>IF(Model!R176="",0,IF(ABS(Model!R176-Scratch!R176)&lt;1,1,0))</f>
        <v>1</v>
      </c>
      <c r="S246" s="99">
        <f>IF(Model!S176="",0,IF(ABS(Model!S176-Scratch!S176)&lt;1,1,0))</f>
        <v>1</v>
      </c>
      <c r="T246" s="99">
        <f>IF(Model!T176="",0,IF(ABS(Model!T176-Scratch!T176)&lt;1,1,0))</f>
        <v>1</v>
      </c>
      <c r="U246" s="99">
        <f>IF(Model!U176="",0,IF(ABS(Model!U176-Scratch!U176)&lt;1,1,0))</f>
        <v>1</v>
      </c>
      <c r="V246" s="99">
        <f>IF(Model!V176="",0,IF(ABS(Model!V176-Scratch!V176)&lt;1,1,0))</f>
        <v>1</v>
      </c>
      <c r="W246" s="129" t="s">
        <v>591</v>
      </c>
      <c r="X246" s="99">
        <f>IF(Model!X176="",0,IF(ABS(Model!X176-Scratch!X176)&lt;1,1,0))</f>
        <v>1</v>
      </c>
      <c r="Y246" s="99">
        <f>IF(Model!Y176="",0,IF(ABS(Model!Y176-Scratch!Y176)&lt;1,1,0))</f>
        <v>1</v>
      </c>
      <c r="Z246" s="99">
        <f>IF(Model!Z176="",0,IF(ABS(Model!Z176-Scratch!Z176)&lt;1,1,0))</f>
        <v>1</v>
      </c>
      <c r="AA246" s="99">
        <f>IF(Model!AA176="",0,IF(ABS(Model!AA176-Scratch!AA176)&lt;1,1,0))</f>
        <v>1</v>
      </c>
      <c r="AB246" s="99">
        <f>IF(Model!AB176="",0,IF(ABS(Model!AB176-Scratch!AB176)&lt;1,1,0))</f>
        <v>1</v>
      </c>
      <c r="AC246" s="129" t="s">
        <v>591</v>
      </c>
      <c r="AD246" s="129" t="s">
        <v>591</v>
      </c>
      <c r="AE246" s="99">
        <f>IF(Model!AE176="",0,IF(ABS(Model!AE176-Scratch!AE176)&lt;1,1,0))</f>
        <v>1</v>
      </c>
      <c r="AF246" s="99">
        <f>IF(Model!AF176="",0,IF(ABS(Model!AF176-Scratch!AF176)&lt;1,1,0))</f>
        <v>1</v>
      </c>
      <c r="AG246" s="99">
        <f>IF(Model!AG176="",0,IF(ABS(Model!AG176-Scratch!AG176)&lt;1,1,0))</f>
        <v>1</v>
      </c>
      <c r="AH246" s="99">
        <f>IF(Model!AH176="",0,IF(ABS(Model!AH176-Scratch!AH176)&lt;1,1,0))</f>
        <v>1</v>
      </c>
      <c r="AI246" s="99">
        <f>IF(Model!AI176="",0,IF(ABS(Model!AI176-Scratch!AI176)&lt;1,1,0))</f>
        <v>1</v>
      </c>
      <c r="AJ246" s="99">
        <f>IF(Model!AJ176="",0,IF(ABS(Model!AJ176-Scratch!AJ176)&lt;1,1,0))</f>
        <v>1</v>
      </c>
      <c r="AK246" s="99">
        <f>IF(Model!AK176="",0,IF(ABS(Model!AK176-Scratch!AK176)&lt;1,1,0))</f>
        <v>1</v>
      </c>
      <c r="AL246" s="99">
        <f>IF(Model!AL176="",0,IF(ABS(Model!AL176-Scratch!AL176)&lt;1,1,0))</f>
        <v>1</v>
      </c>
      <c r="AM246" s="99">
        <f>IF(Model!AM176="",0,IF(ABS(Model!AM176-Scratch!AM176)&lt;1,1,0))</f>
        <v>1</v>
      </c>
      <c r="AN246" s="99">
        <f>IF(Model!AN176="",0,IF(ABS(Model!AN176-Scratch!AN176)&lt;1,1,0))</f>
        <v>1</v>
      </c>
      <c r="AO246" s="99">
        <f>IF(Model!AO176="",0,IF(ABS(Model!AO176-Scratch!AO176)&lt;1,1,0))</f>
        <v>1</v>
      </c>
      <c r="AP246" s="99">
        <f>IF(Model!AP176="",0,IF(ABS(Model!AP176-Scratch!AP176)&lt;1,1,0))</f>
        <v>1</v>
      </c>
      <c r="AQ246" s="99">
        <f>IF(Model!AQ176="",0,IF(ABS(Model!AQ176-Scratch!AQ176)&lt;1,1,0))</f>
        <v>1</v>
      </c>
      <c r="AR246" s="99">
        <f>IF(Model!AR176="",0,IF(ABS(Model!AR176-Scratch!AR176)&lt;1,1,0))</f>
        <v>1</v>
      </c>
      <c r="AS246" s="99">
        <f>IF(Model!AS176="",0,IF(ABS(Model!AS176-Scratch!AS176)&lt;1,1,0))</f>
        <v>1</v>
      </c>
      <c r="AT246" s="99">
        <f>IF(Model!AT176="",0,IF(ABS(Model!AT176-Scratch!AT176)&lt;1,1,0))</f>
        <v>1</v>
      </c>
      <c r="AU246" s="99">
        <f>IF(Model!AU176="",0,IF(ABS(Model!AU176-Scratch!AU176)&lt;1,1,0))</f>
        <v>1</v>
      </c>
      <c r="AV246" s="99">
        <f>IF(Model!AV176="",0,IF(ABS(Model!AV176-Scratch!AV176)&lt;1,1,0))</f>
        <v>1</v>
      </c>
      <c r="AW246" s="99">
        <f>IF(Model!AW176="",0,IF(ABS(Model!AW176-Scratch!AW176)&lt;1,1,0))</f>
        <v>1</v>
      </c>
      <c r="AX246" s="99">
        <f>IF(Model!AX176="",0,IF(ABS(Model!AX176-Scratch!AX176)&lt;1,1,0))</f>
        <v>1</v>
      </c>
      <c r="AY246" s="99">
        <f>IF(Model!AY176="",0,IF(ABS(Model!AY176-Scratch!AY176)&lt;1,1,0))</f>
        <v>1</v>
      </c>
      <c r="AZ246" s="99">
        <f>IF(Model!AZ176="",0,IF(ABS(Model!AZ176-Scratch!AZ176)&lt;1,1,0))</f>
        <v>1</v>
      </c>
      <c r="BA246" s="99">
        <f>IF(Model!BA176="",0,IF(ABS(Model!BA176-Scratch!BA176)&lt;1,1,0))</f>
        <v>1</v>
      </c>
      <c r="BB246" s="99">
        <f>IF(Model!BB176="",0,IF(ABS(Model!BB176-Scratch!BB176)&lt;1,1,0))</f>
        <v>1</v>
      </c>
      <c r="BC246" s="99">
        <f>IF(Model!BC176="",0,IF(ABS(Model!BC176-Scratch!BC176)&lt;1,1,0))</f>
        <v>1</v>
      </c>
      <c r="BD246" s="99">
        <f>IF(Model!BD176="",0,IF(ABS(Model!BD176-Scratch!BD176)&lt;1,1,0))</f>
        <v>0</v>
      </c>
      <c r="BE246" s="99">
        <f>IF(Model!BE176="",0,IF(ABS(Model!BE176-Scratch!BE176)&lt;1,1,0))</f>
        <v>1</v>
      </c>
      <c r="BF246" s="129" t="s">
        <v>591</v>
      </c>
      <c r="BG246" s="129" t="s">
        <v>591</v>
      </c>
      <c r="BH246" s="99">
        <f>IF(Model!BH176="",0,IF(ABS(Model!BH176-Scratch!BH176)&lt;1,1,0))</f>
        <v>1</v>
      </c>
      <c r="BI246" s="99">
        <f>IF(Model!BI176="",0,IF(ABS(Model!BI176-Scratch!BI176)&lt;1,1,0))</f>
        <v>1</v>
      </c>
      <c r="BJ246" s="99">
        <f>IF(Model!BJ176="",0,IF(ABS(Model!BJ176-Scratch!BJ176)&lt;1,1,0))</f>
        <v>1</v>
      </c>
      <c r="BK246" s="99">
        <f>IF(Model!BK176="",0,IF(ABS(Model!BK176-Scratch!BK176)&lt;1,1,0))</f>
        <v>1</v>
      </c>
      <c r="BL246" s="99">
        <f>IF(Model!BL176="",0,IF(ABS(Model!BL176-Scratch!BL176)&lt;1,1,0))</f>
        <v>1</v>
      </c>
      <c r="BM246" s="99">
        <f>IF(Model!BM176="",0,IF(ABS(Model!BM176-Scratch!BM176)&lt;1,1,0))</f>
        <v>1</v>
      </c>
      <c r="BN246" s="99">
        <f>IF(Model!BN176="",0,IF(ABS(Model!BN176-Scratch!BN176)&lt;1,1,0))</f>
        <v>1</v>
      </c>
      <c r="BO246" s="99">
        <f>IF(Model!BO176="",0,IF(ABS(Model!BO176-Scratch!BO176)&lt;1,1,0))</f>
        <v>1</v>
      </c>
      <c r="BP246" s="99">
        <f>IF(Model!BP176="",0,IF(ABS(Model!BP176-Scratch!BP176)&lt;1,1,0))</f>
        <v>1</v>
      </c>
      <c r="BQ246" s="99">
        <f>IF(Model!BQ176="",0,IF(ABS(Model!BQ176-Scratch!BQ176)&lt;1,1,0))</f>
        <v>1</v>
      </c>
      <c r="BR246" s="99">
        <f>IF(Model!BR176="",0,IF(ABS(Model!BR176-Scratch!BR176)&lt;1,1,0))</f>
        <v>1</v>
      </c>
      <c r="BS246" s="99">
        <f>IF(Model!BS176="",0,IF(ABS(Model!BS176-Scratch!BS176)&lt;1,1,0))</f>
        <v>1</v>
      </c>
      <c r="BT246" s="99">
        <f>IF(Model!BT176="",0,IF(ABS(Model!BT176-Scratch!BT176)&lt;1,1,0))</f>
        <v>1</v>
      </c>
      <c r="BU246" s="99">
        <f>IF(Model!BU176="",0,IF(ABS(Model!BU176-Scratch!BU176)&lt;1,1,0))</f>
        <v>1</v>
      </c>
      <c r="BV246" s="99">
        <f>IF(Model!BV176="",0,IF(ABS(Model!BV176-Scratch!BV176)&lt;1,1,0))</f>
        <v>1</v>
      </c>
      <c r="BW246" s="99">
        <f>IF(Model!BW176="",0,IF(ABS(Model!BW176-Scratch!BW176)&lt;1,1,0))</f>
        <v>1</v>
      </c>
      <c r="BX246" s="99">
        <f>IF(Model!BX176="",0,IF(ABS(Model!BX176-Scratch!BX176)&lt;1,1,0))</f>
        <v>1</v>
      </c>
      <c r="BY246" s="99">
        <f>IF(Model!BY176="",0,IF(ABS(Model!BY176-Scratch!BY176)&lt;1,1,0))</f>
        <v>1</v>
      </c>
      <c r="BZ246" s="99">
        <f>IF(Model!BZ176="",0,IF(ABS(Model!BZ176-Scratch!BZ176)&lt;1,1,0))</f>
        <v>1</v>
      </c>
      <c r="CA246" s="99">
        <f>IF(Model!CA176="",0,IF(ABS(Model!CA176-Scratch!CA176)&lt;1,1,0))</f>
        <v>1</v>
      </c>
      <c r="CB246" s="99">
        <f>IF(Model!CB176="",0,IF(ABS(Model!CB176-Scratch!CB176)&lt;1,1,0))</f>
        <v>1</v>
      </c>
      <c r="CC246" s="99">
        <f>IF(Model!CC176="",0,IF(ABS(Model!CC176-Scratch!CC176)&lt;1,1,0))</f>
        <v>1</v>
      </c>
      <c r="CD246" s="99">
        <f>IF(Model!CD176="",0,IF(ABS(Model!CD176-Scratch!CD176)&lt;1,1,0))</f>
        <v>1</v>
      </c>
      <c r="CE246" s="99">
        <f>IF(Model!CE176="",0,IF(ABS(Model!CE176-Scratch!CE176)&lt;1,1,0))</f>
        <v>1</v>
      </c>
      <c r="CF246" s="99">
        <f>IF(Model!CF176="",0,IF(ABS(Model!CF176-Scratch!CF176)&lt;1,1,0))</f>
        <v>1</v>
      </c>
      <c r="CG246" s="129" t="s">
        <v>591</v>
      </c>
      <c r="CH246" s="129" t="s">
        <v>591</v>
      </c>
      <c r="CI246" s="99">
        <f>IF(Model!CI176="",0,IF(ABS(Model!CI176-Scratch!CI176)&lt;1,1,0))</f>
        <v>1</v>
      </c>
      <c r="CJ246" s="99">
        <f>IF(Model!CJ176="",0,IF(ABS(Model!CJ176-Scratch!CJ176)&lt;1,1,0))</f>
        <v>1</v>
      </c>
      <c r="CK246" s="99">
        <f>IF(Model!CK176="",0,IF(ABS(Model!CK176-Scratch!CK176)&lt;1,1,0))</f>
        <v>1</v>
      </c>
      <c r="CL246" s="99">
        <f>IF(Model!CL176="",0,IF(ABS(Model!CL176-Scratch!CL176)&lt;1,1,0))</f>
        <v>1</v>
      </c>
      <c r="CM246" s="99">
        <f>IF(Model!CM176="",0,IF(ABS(Model!CM176-Scratch!CM176)&lt;1,1,0))</f>
        <v>1</v>
      </c>
      <c r="CN246" s="99">
        <f>IF(Model!CN176="",0,IF(ABS(Model!CN176-Scratch!CN176)&lt;1,1,0))</f>
        <v>1</v>
      </c>
      <c r="CO246" s="99">
        <f>IF(Model!CO176="",0,IF(ABS(Model!CO176-Scratch!CO176)&lt;1,1,0))</f>
        <v>1</v>
      </c>
      <c r="CP246" s="99">
        <f>IF(Model!CP176="",0,IF(ABS(Model!CP176-Scratch!CP176)&lt;1,1,0))</f>
        <v>1</v>
      </c>
      <c r="CQ246" s="99">
        <f>IF(Model!CQ176="",0,IF(ABS(Model!CQ176-Scratch!CQ176)&lt;1,1,0))</f>
        <v>1</v>
      </c>
      <c r="CR246" s="99">
        <f>IF(Model!CR176="",0,IF(ABS(Model!CR176-Scratch!CR176)&lt;1,1,0))</f>
        <v>1</v>
      </c>
      <c r="CS246" s="99">
        <f>IF(Model!CS176="",0,IF(ABS(Model!CS176-Scratch!CS176)&lt;1,1,0))</f>
        <v>1</v>
      </c>
      <c r="CT246" s="99">
        <f>IF(Model!CT176="",0,IF(ABS(Model!CT176-Scratch!CT176)&lt;1,1,0))</f>
        <v>1</v>
      </c>
      <c r="CU246" s="99">
        <f>IF(Model!CU176="",0,IF(ABS(Model!CU176-Scratch!CU176)&lt;1,1,0))</f>
        <v>1</v>
      </c>
      <c r="CV246" s="99">
        <f>IF(Model!CV176="",0,IF(ABS(Model!CV176-Scratch!CV176)&lt;1,1,0))</f>
        <v>1</v>
      </c>
      <c r="CW246" s="99">
        <f>IF(Model!CW176="",0,IF(ABS(Model!CW176-Scratch!CW176)&lt;1,1,0))</f>
        <v>1</v>
      </c>
      <c r="CX246" s="99">
        <f>IF(Model!CX176="",0,IF(ABS(Model!CX176-Scratch!CX176)&lt;1,1,0))</f>
        <v>1</v>
      </c>
      <c r="CY246" s="99">
        <f>IF(Model!CY176="",0,IF(ABS(Model!CY176-Scratch!CY176)&lt;1,1,0))</f>
        <v>1</v>
      </c>
      <c r="CZ246" s="99">
        <f>IF(Model!CZ176="",0,IF(ABS(Model!CZ176-Scratch!CZ176)&lt;1,1,0))</f>
        <v>1</v>
      </c>
      <c r="DA246" s="99">
        <f>IF(Model!DA176="",0,IF(ABS(Model!DA176-Scratch!DA176)&lt;1,1,0))</f>
        <v>1</v>
      </c>
      <c r="DB246" s="99">
        <f>IF(Model!DB176="",0,IF(ABS(Model!DB176-Scratch!DB176)&lt;1,1,0))</f>
        <v>1</v>
      </c>
      <c r="DC246" s="99">
        <f>IF(Model!DC176="",0,IF(ABS(Model!DC176-Scratch!DC176)&lt;1,1,0))</f>
        <v>1</v>
      </c>
      <c r="DD246" s="99">
        <f>IF(Model!DD176="",0,IF(ABS(Model!DD176-Scratch!DD176)&lt;1,1,0))</f>
        <v>1</v>
      </c>
      <c r="DE246" s="99">
        <f>IF(Model!DE176="",0,IF(ABS(Model!DE176-Scratch!DE176)&lt;1,1,0))</f>
        <v>1</v>
      </c>
      <c r="DF246" s="99">
        <f>IF(Model!DF176="",0,IF(ABS(Model!DF176-Scratch!DF176)&lt;1,1,0))</f>
        <v>1</v>
      </c>
      <c r="DG246" s="99">
        <f>IF(Model!DG176="",0,IF(ABS(Model!DG176-Scratch!DG176)&lt;1,1,0))</f>
        <v>1</v>
      </c>
      <c r="DH246" s="129" t="s">
        <v>591</v>
      </c>
      <c r="DI246" s="129" t="s">
        <v>591</v>
      </c>
      <c r="DJ246" s="99">
        <f>IF(Model!DJ176="",0,IF(ABS(Model!DJ176-Scratch!DJ176)&lt;1,1,0))</f>
        <v>1</v>
      </c>
      <c r="DK246" s="99">
        <f>IF(Model!DK176="",0,IF(ABS(Model!DK176-Scratch!DK176)&lt;1,1,0))</f>
        <v>1</v>
      </c>
      <c r="DL246" s="99">
        <f>IF(Model!DL176="",0,IF(ABS(Model!DL176-Scratch!DL176)&lt;1,1,0))</f>
        <v>1</v>
      </c>
      <c r="DM246" s="99">
        <f>IF(Model!DM176="",0,IF(ABS(Model!DM176-Scratch!DM176)&lt;1,1,0))</f>
        <v>1</v>
      </c>
      <c r="DN246" s="99">
        <f>IF(Model!DN176="",0,IF(ABS(Model!DN176-Scratch!DN176)&lt;1,1,0))</f>
        <v>1</v>
      </c>
      <c r="DO246" s="99">
        <f>IF(Model!DO176="",0,IF(ABS(Model!DO176-Scratch!DO176)&lt;1,1,0))</f>
        <v>1</v>
      </c>
      <c r="DP246" s="99">
        <f>IF(Model!DP176="",0,IF(ABS(Model!DP176-Scratch!DP176)&lt;1,1,0))</f>
        <v>1</v>
      </c>
      <c r="DQ246" s="99">
        <f>IF(Model!DQ176="",0,IF(ABS(Model!DQ176-Scratch!DQ176)&lt;1,1,0))</f>
        <v>1</v>
      </c>
      <c r="DR246" s="99">
        <f>IF(Model!DR176="",0,IF(ABS(Model!DR176-Scratch!DR176)&lt;1,1,0))</f>
        <v>1</v>
      </c>
      <c r="DS246" s="99">
        <f>IF(Model!DS176="",0,IF(ABS(Model!DS176-Scratch!DS176)&lt;1,1,0))</f>
        <v>1</v>
      </c>
      <c r="DT246" s="99">
        <f>IF(Model!DT176="",0,IF(ABS(Model!DT176-Scratch!DT176)&lt;1,1,0))</f>
        <v>1</v>
      </c>
      <c r="DU246" s="99">
        <f>IF(Model!DU176="",0,IF(ABS(Model!DU176-Scratch!DU176)&lt;1,1,0))</f>
        <v>1</v>
      </c>
      <c r="DV246" s="99">
        <f>IF(Model!DV176="",0,IF(ABS(Model!DV176-Scratch!DV176)&lt;1,1,0))</f>
        <v>1</v>
      </c>
      <c r="DW246" s="99">
        <f>IF(Model!DW176="",0,IF(ABS(Model!DW176-Scratch!DW176)&lt;1,1,0))</f>
        <v>1</v>
      </c>
      <c r="DX246" s="99">
        <f>IF(Model!DX176="",0,IF(ABS(Model!DX176-Scratch!DX176)&lt;1,1,0))</f>
        <v>1</v>
      </c>
      <c r="DY246" s="99">
        <f>IF(Model!DY176="",0,IF(ABS(Model!DY176-Scratch!DY176)&lt;1,1,0))</f>
        <v>1</v>
      </c>
      <c r="DZ246" s="99">
        <f>IF(Model!DZ176="",0,IF(ABS(Model!DZ176-Scratch!DZ176)&lt;1,1,0))</f>
        <v>1</v>
      </c>
      <c r="EA246" s="99">
        <f>IF(Model!EA176="",0,IF(ABS(Model!EA176-Scratch!EA176)&lt;1,1,0))</f>
        <v>1</v>
      </c>
      <c r="EB246" s="99">
        <f>IF(Model!EB176="",0,IF(ABS(Model!EB176-Scratch!EB176)&lt;1,1,0))</f>
        <v>1</v>
      </c>
      <c r="EC246" s="99">
        <f>IF(Model!EC176="",0,IF(ABS(Model!EC176-Scratch!EC176)&lt;1,1,0))</f>
        <v>1</v>
      </c>
      <c r="ED246" s="99">
        <f>IF(Model!ED176="",0,IF(ABS(Model!ED176-Scratch!ED176)&lt;1,1,0))</f>
        <v>1</v>
      </c>
      <c r="EE246" s="99">
        <f>IF(Model!EE176="",0,IF(ABS(Model!EE176-Scratch!EE176)&lt;1,1,0))</f>
        <v>1</v>
      </c>
      <c r="EF246" s="99">
        <f>IF(Model!EF176="",0,IF(ABS(Model!EF176-Scratch!EF176)&lt;1,1,0))</f>
        <v>1</v>
      </c>
      <c r="EG246" s="99">
        <f>IF(Model!EG176="",0,IF(ABS(Model!EG176-Scratch!EG176)&lt;1,1,0))</f>
        <v>1</v>
      </c>
      <c r="EH246" s="99">
        <f>IF(Model!EH176="",0,IF(ABS(Model!EH176-Scratch!EH176)&lt;1,1,0))</f>
        <v>1</v>
      </c>
      <c r="EI246" s="129" t="s">
        <v>591</v>
      </c>
      <c r="EJ246" s="129" t="s">
        <v>591</v>
      </c>
      <c r="EK246" s="99"/>
      <c r="EL246" s="99"/>
      <c r="EM246" s="99"/>
      <c r="EN246" s="99"/>
      <c r="EO246" s="99"/>
      <c r="EP246" s="99"/>
      <c r="EQ246" s="99"/>
      <c r="ER246" s="99"/>
      <c r="ES246" s="99"/>
      <c r="ET246" s="99"/>
      <c r="EU246" s="99"/>
      <c r="EV246" s="99"/>
      <c r="EW246" s="99"/>
      <c r="EX246" s="99"/>
      <c r="EY246" s="99"/>
      <c r="EZ246" s="99"/>
      <c r="FA246" s="99"/>
      <c r="FB246" s="99"/>
      <c r="FC246" s="99"/>
      <c r="FD246" s="99"/>
      <c r="FE246" s="99"/>
      <c r="FF246" s="99"/>
      <c r="FG246" s="99"/>
      <c r="FH246" s="99"/>
      <c r="FI246" s="99"/>
    </row>
    <row r="247" spans="2:165">
      <c r="B247" s="99">
        <f>IF(Model!B177="",0,IF(ABS(Model!B177-Scratch!B177)&lt;1,1,0))</f>
        <v>1</v>
      </c>
      <c r="C247" s="99">
        <f ca="1">IF(Model!C177="",0,IF(ABS(Model!C177-Scratch!C177)&lt;1,1,0))</f>
        <v>1</v>
      </c>
      <c r="D247" s="129" t="s">
        <v>591</v>
      </c>
      <c r="E247" s="99">
        <f>IF(Model!E177="",0,IF(ABS(Model!E177-Scratch!E177)&lt;1,1,0))</f>
        <v>1</v>
      </c>
      <c r="F247" s="99">
        <f>IF(Model!F177="",0,IF(ABS(Model!F177-Scratch!F177)&lt;1,1,0))</f>
        <v>1</v>
      </c>
      <c r="G247" s="99">
        <f>IF(Model!G177="",0,IF(ABS(Model!G177-Scratch!G177)&lt;1,1,0))</f>
        <v>1</v>
      </c>
      <c r="H247" s="99">
        <f>IF(Model!H177="",0,IF(ABS(Model!H177-Scratch!H177)&lt;1,1,0))</f>
        <v>1</v>
      </c>
      <c r="I247" s="99">
        <f>IF(Model!I177=Scratch!I177,1,0)</f>
        <v>1</v>
      </c>
      <c r="J247" s="129" t="s">
        <v>591</v>
      </c>
      <c r="K247" s="99">
        <f>IF(Model!K177="",0,IF(ABS(Model!K177-Scratch!K177)&lt;1,1,0))</f>
        <v>1</v>
      </c>
      <c r="L247" s="99">
        <f>IF(Model!L177=Scratch!L177,1,0)</f>
        <v>1</v>
      </c>
      <c r="M247" s="99">
        <f>IFERROR(IF(Model!M177=Scratch!M177,1,0),0)</f>
        <v>1</v>
      </c>
      <c r="N247" s="99">
        <f>IFERROR(IF(Model!N177=Scratch!N177,1,0),0)</f>
        <v>1</v>
      </c>
      <c r="O247" s="99">
        <f>IFERROR(IF(Model!O177=Scratch!O177,1,0),0)</f>
        <v>1</v>
      </c>
      <c r="P247" s="99">
        <f>IFERROR(IF(Model!P177=Scratch!P177,1,0),0)</f>
        <v>1</v>
      </c>
      <c r="Q247" s="129" t="s">
        <v>591</v>
      </c>
      <c r="R247" s="99">
        <f>IF(Model!R177="",0,IF(ABS(Model!R177-Scratch!R177)&lt;1,1,0))</f>
        <v>1</v>
      </c>
      <c r="S247" s="99">
        <f>IF(Model!S177="",0,IF(ABS(Model!S177-Scratch!S177)&lt;1,1,0))</f>
        <v>1</v>
      </c>
      <c r="T247" s="99">
        <f>IF(Model!T177="",0,IF(ABS(Model!T177-Scratch!T177)&lt;1,1,0))</f>
        <v>1</v>
      </c>
      <c r="U247" s="99">
        <f>IF(Model!U177="",0,IF(ABS(Model!U177-Scratch!U177)&lt;1,1,0))</f>
        <v>1</v>
      </c>
      <c r="V247" s="99">
        <f>IF(Model!V177="",0,IF(ABS(Model!V177-Scratch!V177)&lt;1,1,0))</f>
        <v>1</v>
      </c>
      <c r="W247" s="129" t="s">
        <v>591</v>
      </c>
      <c r="X247" s="99">
        <f>IF(Model!X177="",0,IF(ABS(Model!X177-Scratch!X177)&lt;1,1,0))</f>
        <v>1</v>
      </c>
      <c r="Y247" s="99">
        <f>IF(Model!Y177="",0,IF(ABS(Model!Y177-Scratch!Y177)&lt;1,1,0))</f>
        <v>1</v>
      </c>
      <c r="Z247" s="99">
        <f>IF(Model!Z177="",0,IF(ABS(Model!Z177-Scratch!Z177)&lt;1,1,0))</f>
        <v>1</v>
      </c>
      <c r="AA247" s="99">
        <f>IF(Model!AA177="",0,IF(ABS(Model!AA177-Scratch!AA177)&lt;1,1,0))</f>
        <v>1</v>
      </c>
      <c r="AB247" s="99">
        <f>IF(Model!AB177="",0,IF(ABS(Model!AB177-Scratch!AB177)&lt;1,1,0))</f>
        <v>1</v>
      </c>
      <c r="AC247" s="129" t="s">
        <v>591</v>
      </c>
      <c r="AD247" s="129" t="s">
        <v>591</v>
      </c>
      <c r="AE247" s="99">
        <f>IF(Model!AE177="",0,IF(ABS(Model!AE177-Scratch!AE177)&lt;1,1,0))</f>
        <v>1</v>
      </c>
      <c r="AF247" s="99">
        <f>IF(Model!AF177="",0,IF(ABS(Model!AF177-Scratch!AF177)&lt;1,1,0))</f>
        <v>1</v>
      </c>
      <c r="AG247" s="99">
        <f>IF(Model!AG177="",0,IF(ABS(Model!AG177-Scratch!AG177)&lt;1,1,0))</f>
        <v>1</v>
      </c>
      <c r="AH247" s="99">
        <f>IF(Model!AH177="",0,IF(ABS(Model!AH177-Scratch!AH177)&lt;1,1,0))</f>
        <v>1</v>
      </c>
      <c r="AI247" s="99">
        <f>IF(Model!AI177="",0,IF(ABS(Model!AI177-Scratch!AI177)&lt;1,1,0))</f>
        <v>1</v>
      </c>
      <c r="AJ247" s="99">
        <f>IF(Model!AJ177="",0,IF(ABS(Model!AJ177-Scratch!AJ177)&lt;1,1,0))</f>
        <v>1</v>
      </c>
      <c r="AK247" s="99">
        <f>IF(Model!AK177="",0,IF(ABS(Model!AK177-Scratch!AK177)&lt;1,1,0))</f>
        <v>1</v>
      </c>
      <c r="AL247" s="99">
        <f>IF(Model!AL177="",0,IF(ABS(Model!AL177-Scratch!AL177)&lt;1,1,0))</f>
        <v>1</v>
      </c>
      <c r="AM247" s="99">
        <f>IF(Model!AM177="",0,IF(ABS(Model!AM177-Scratch!AM177)&lt;1,1,0))</f>
        <v>1</v>
      </c>
      <c r="AN247" s="99">
        <f>IF(Model!AN177="",0,IF(ABS(Model!AN177-Scratch!AN177)&lt;1,1,0))</f>
        <v>1</v>
      </c>
      <c r="AO247" s="99">
        <f>IF(Model!AO177="",0,IF(ABS(Model!AO177-Scratch!AO177)&lt;1,1,0))</f>
        <v>1</v>
      </c>
      <c r="AP247" s="99">
        <f>IF(Model!AP177="",0,IF(ABS(Model!AP177-Scratch!AP177)&lt;1,1,0))</f>
        <v>1</v>
      </c>
      <c r="AQ247" s="99">
        <f>IF(Model!AQ177="",0,IF(ABS(Model!AQ177-Scratch!AQ177)&lt;1,1,0))</f>
        <v>1</v>
      </c>
      <c r="AR247" s="99">
        <f>IF(Model!AR177="",0,IF(ABS(Model!AR177-Scratch!AR177)&lt;1,1,0))</f>
        <v>1</v>
      </c>
      <c r="AS247" s="99">
        <f>IF(Model!AS177="",0,IF(ABS(Model!AS177-Scratch!AS177)&lt;1,1,0))</f>
        <v>1</v>
      </c>
      <c r="AT247" s="99">
        <f>IF(Model!AT177="",0,IF(ABS(Model!AT177-Scratch!AT177)&lt;1,1,0))</f>
        <v>1</v>
      </c>
      <c r="AU247" s="99">
        <f>IF(Model!AU177="",0,IF(ABS(Model!AU177-Scratch!AU177)&lt;1,1,0))</f>
        <v>1</v>
      </c>
      <c r="AV247" s="99">
        <f>IF(Model!AV177="",0,IF(ABS(Model!AV177-Scratch!AV177)&lt;1,1,0))</f>
        <v>1</v>
      </c>
      <c r="AW247" s="99">
        <f>IF(Model!AW177="",0,IF(ABS(Model!AW177-Scratch!AW177)&lt;1,1,0))</f>
        <v>1</v>
      </c>
      <c r="AX247" s="99">
        <f>IF(Model!AX177="",0,IF(ABS(Model!AX177-Scratch!AX177)&lt;1,1,0))</f>
        <v>1</v>
      </c>
      <c r="AY247" s="99">
        <f>IF(Model!AY177="",0,IF(ABS(Model!AY177-Scratch!AY177)&lt;1,1,0))</f>
        <v>1</v>
      </c>
      <c r="AZ247" s="99">
        <f>IF(Model!AZ177="",0,IF(ABS(Model!AZ177-Scratch!AZ177)&lt;1,1,0))</f>
        <v>1</v>
      </c>
      <c r="BA247" s="99">
        <f>IF(Model!BA177="",0,IF(ABS(Model!BA177-Scratch!BA177)&lt;1,1,0))</f>
        <v>1</v>
      </c>
      <c r="BB247" s="99">
        <f>IF(Model!BB177="",0,IF(ABS(Model!BB177-Scratch!BB177)&lt;1,1,0))</f>
        <v>1</v>
      </c>
      <c r="BC247" s="99">
        <f>IF(Model!BC177="",0,IF(ABS(Model!BC177-Scratch!BC177)&lt;1,1,0))</f>
        <v>1</v>
      </c>
      <c r="BD247" s="99">
        <f>IF(Model!BD177="",0,IF(ABS(Model!BD177-Scratch!BD177)&lt;1,1,0))</f>
        <v>0</v>
      </c>
      <c r="BE247" s="99">
        <f>IF(Model!BE177="",0,IF(ABS(Model!BE177-Scratch!BE177)&lt;1,1,0))</f>
        <v>1</v>
      </c>
      <c r="BF247" s="129" t="s">
        <v>591</v>
      </c>
      <c r="BG247" s="129" t="s">
        <v>591</v>
      </c>
      <c r="BH247" s="99">
        <f>IF(Model!BH177="",0,IF(ABS(Model!BH177-Scratch!BH177)&lt;1,1,0))</f>
        <v>1</v>
      </c>
      <c r="BI247" s="99">
        <f>IF(Model!BI177="",0,IF(ABS(Model!BI177-Scratch!BI177)&lt;1,1,0))</f>
        <v>1</v>
      </c>
      <c r="BJ247" s="99">
        <f>IF(Model!BJ177="",0,IF(ABS(Model!BJ177-Scratch!BJ177)&lt;1,1,0))</f>
        <v>1</v>
      </c>
      <c r="BK247" s="99">
        <f>IF(Model!BK177="",0,IF(ABS(Model!BK177-Scratch!BK177)&lt;1,1,0))</f>
        <v>1</v>
      </c>
      <c r="BL247" s="99">
        <f>IF(Model!BL177="",0,IF(ABS(Model!BL177-Scratch!BL177)&lt;1,1,0))</f>
        <v>1</v>
      </c>
      <c r="BM247" s="99">
        <f>IF(Model!BM177="",0,IF(ABS(Model!BM177-Scratch!BM177)&lt;1,1,0))</f>
        <v>1</v>
      </c>
      <c r="BN247" s="99">
        <f>IF(Model!BN177="",0,IF(ABS(Model!BN177-Scratch!BN177)&lt;1,1,0))</f>
        <v>1</v>
      </c>
      <c r="BO247" s="99">
        <f>IF(Model!BO177="",0,IF(ABS(Model!BO177-Scratch!BO177)&lt;1,1,0))</f>
        <v>1</v>
      </c>
      <c r="BP247" s="99">
        <f>IF(Model!BP177="",0,IF(ABS(Model!BP177-Scratch!BP177)&lt;1,1,0))</f>
        <v>1</v>
      </c>
      <c r="BQ247" s="99">
        <f>IF(Model!BQ177="",0,IF(ABS(Model!BQ177-Scratch!BQ177)&lt;1,1,0))</f>
        <v>1</v>
      </c>
      <c r="BR247" s="99">
        <f>IF(Model!BR177="",0,IF(ABS(Model!BR177-Scratch!BR177)&lt;1,1,0))</f>
        <v>1</v>
      </c>
      <c r="BS247" s="99">
        <f>IF(Model!BS177="",0,IF(ABS(Model!BS177-Scratch!BS177)&lt;1,1,0))</f>
        <v>1</v>
      </c>
      <c r="BT247" s="99">
        <f>IF(Model!BT177="",0,IF(ABS(Model!BT177-Scratch!BT177)&lt;1,1,0))</f>
        <v>1</v>
      </c>
      <c r="BU247" s="99">
        <f>IF(Model!BU177="",0,IF(ABS(Model!BU177-Scratch!BU177)&lt;1,1,0))</f>
        <v>1</v>
      </c>
      <c r="BV247" s="99">
        <f>IF(Model!BV177="",0,IF(ABS(Model!BV177-Scratch!BV177)&lt;1,1,0))</f>
        <v>1</v>
      </c>
      <c r="BW247" s="99">
        <f>IF(Model!BW177="",0,IF(ABS(Model!BW177-Scratch!BW177)&lt;1,1,0))</f>
        <v>1</v>
      </c>
      <c r="BX247" s="99">
        <f>IF(Model!BX177="",0,IF(ABS(Model!BX177-Scratch!BX177)&lt;1,1,0))</f>
        <v>1</v>
      </c>
      <c r="BY247" s="99">
        <f>IF(Model!BY177="",0,IF(ABS(Model!BY177-Scratch!BY177)&lt;1,1,0))</f>
        <v>1</v>
      </c>
      <c r="BZ247" s="99">
        <f>IF(Model!BZ177="",0,IF(ABS(Model!BZ177-Scratch!BZ177)&lt;1,1,0))</f>
        <v>1</v>
      </c>
      <c r="CA247" s="99">
        <f>IF(Model!CA177="",0,IF(ABS(Model!CA177-Scratch!CA177)&lt;1,1,0))</f>
        <v>1</v>
      </c>
      <c r="CB247" s="99">
        <f>IF(Model!CB177="",0,IF(ABS(Model!CB177-Scratch!CB177)&lt;1,1,0))</f>
        <v>1</v>
      </c>
      <c r="CC247" s="99">
        <f>IF(Model!CC177="",0,IF(ABS(Model!CC177-Scratch!CC177)&lt;1,1,0))</f>
        <v>1</v>
      </c>
      <c r="CD247" s="99">
        <f>IF(Model!CD177="",0,IF(ABS(Model!CD177-Scratch!CD177)&lt;1,1,0))</f>
        <v>1</v>
      </c>
      <c r="CE247" s="99">
        <f>IF(Model!CE177="",0,IF(ABS(Model!CE177-Scratch!CE177)&lt;1,1,0))</f>
        <v>1</v>
      </c>
      <c r="CF247" s="99">
        <f>IF(Model!CF177="",0,IF(ABS(Model!CF177-Scratch!CF177)&lt;1,1,0))</f>
        <v>1</v>
      </c>
      <c r="CG247" s="129" t="s">
        <v>591</v>
      </c>
      <c r="CH247" s="129" t="s">
        <v>591</v>
      </c>
      <c r="CI247" s="99">
        <f>IF(Model!CI177="",0,IF(ABS(Model!CI177-Scratch!CI177)&lt;1,1,0))</f>
        <v>1</v>
      </c>
      <c r="CJ247" s="99">
        <f>IF(Model!CJ177="",0,IF(ABS(Model!CJ177-Scratch!CJ177)&lt;1,1,0))</f>
        <v>1</v>
      </c>
      <c r="CK247" s="99">
        <f>IF(Model!CK177="",0,IF(ABS(Model!CK177-Scratch!CK177)&lt;1,1,0))</f>
        <v>1</v>
      </c>
      <c r="CL247" s="99">
        <f>IF(Model!CL177="",0,IF(ABS(Model!CL177-Scratch!CL177)&lt;1,1,0))</f>
        <v>1</v>
      </c>
      <c r="CM247" s="99">
        <f>IF(Model!CM177="",0,IF(ABS(Model!CM177-Scratch!CM177)&lt;1,1,0))</f>
        <v>1</v>
      </c>
      <c r="CN247" s="99">
        <f>IF(Model!CN177="",0,IF(ABS(Model!CN177-Scratch!CN177)&lt;1,1,0))</f>
        <v>1</v>
      </c>
      <c r="CO247" s="99">
        <f>IF(Model!CO177="",0,IF(ABS(Model!CO177-Scratch!CO177)&lt;1,1,0))</f>
        <v>1</v>
      </c>
      <c r="CP247" s="99">
        <f>IF(Model!CP177="",0,IF(ABS(Model!CP177-Scratch!CP177)&lt;1,1,0))</f>
        <v>1</v>
      </c>
      <c r="CQ247" s="99">
        <f>IF(Model!CQ177="",0,IF(ABS(Model!CQ177-Scratch!CQ177)&lt;1,1,0))</f>
        <v>1</v>
      </c>
      <c r="CR247" s="99">
        <f>IF(Model!CR177="",0,IF(ABS(Model!CR177-Scratch!CR177)&lt;1,1,0))</f>
        <v>1</v>
      </c>
      <c r="CS247" s="99">
        <f>IF(Model!CS177="",0,IF(ABS(Model!CS177-Scratch!CS177)&lt;1,1,0))</f>
        <v>1</v>
      </c>
      <c r="CT247" s="99">
        <f>IF(Model!CT177="",0,IF(ABS(Model!CT177-Scratch!CT177)&lt;1,1,0))</f>
        <v>1</v>
      </c>
      <c r="CU247" s="99">
        <f>IF(Model!CU177="",0,IF(ABS(Model!CU177-Scratch!CU177)&lt;1,1,0))</f>
        <v>1</v>
      </c>
      <c r="CV247" s="99">
        <f>IF(Model!CV177="",0,IF(ABS(Model!CV177-Scratch!CV177)&lt;1,1,0))</f>
        <v>1</v>
      </c>
      <c r="CW247" s="99">
        <f>IF(Model!CW177="",0,IF(ABS(Model!CW177-Scratch!CW177)&lt;1,1,0))</f>
        <v>1</v>
      </c>
      <c r="CX247" s="99">
        <f>IF(Model!CX177="",0,IF(ABS(Model!CX177-Scratch!CX177)&lt;1,1,0))</f>
        <v>1</v>
      </c>
      <c r="CY247" s="99">
        <f>IF(Model!CY177="",0,IF(ABS(Model!CY177-Scratch!CY177)&lt;1,1,0))</f>
        <v>1</v>
      </c>
      <c r="CZ247" s="99">
        <f>IF(Model!CZ177="",0,IF(ABS(Model!CZ177-Scratch!CZ177)&lt;1,1,0))</f>
        <v>1</v>
      </c>
      <c r="DA247" s="99">
        <f>IF(Model!DA177="",0,IF(ABS(Model!DA177-Scratch!DA177)&lt;1,1,0))</f>
        <v>1</v>
      </c>
      <c r="DB247" s="99">
        <f>IF(Model!DB177="",0,IF(ABS(Model!DB177-Scratch!DB177)&lt;1,1,0))</f>
        <v>1</v>
      </c>
      <c r="DC247" s="99">
        <f>IF(Model!DC177="",0,IF(ABS(Model!DC177-Scratch!DC177)&lt;1,1,0))</f>
        <v>1</v>
      </c>
      <c r="DD247" s="99">
        <f>IF(Model!DD177="",0,IF(ABS(Model!DD177-Scratch!DD177)&lt;1,1,0))</f>
        <v>1</v>
      </c>
      <c r="DE247" s="99">
        <f>IF(Model!DE177="",0,IF(ABS(Model!DE177-Scratch!DE177)&lt;1,1,0))</f>
        <v>1</v>
      </c>
      <c r="DF247" s="99">
        <f>IF(Model!DF177="",0,IF(ABS(Model!DF177-Scratch!DF177)&lt;1,1,0))</f>
        <v>1</v>
      </c>
      <c r="DG247" s="99">
        <f>IF(Model!DG177="",0,IF(ABS(Model!DG177-Scratch!DG177)&lt;1,1,0))</f>
        <v>1</v>
      </c>
      <c r="DH247" s="129" t="s">
        <v>591</v>
      </c>
      <c r="DI247" s="129" t="s">
        <v>591</v>
      </c>
      <c r="DJ247" s="99">
        <f>IF(Model!DJ177="",0,IF(ABS(Model!DJ177-Scratch!DJ177)&lt;1,1,0))</f>
        <v>1</v>
      </c>
      <c r="DK247" s="99">
        <f>IF(Model!DK177="",0,IF(ABS(Model!DK177-Scratch!DK177)&lt;1,1,0))</f>
        <v>1</v>
      </c>
      <c r="DL247" s="99">
        <f>IF(Model!DL177="",0,IF(ABS(Model!DL177-Scratch!DL177)&lt;1,1,0))</f>
        <v>1</v>
      </c>
      <c r="DM247" s="99">
        <f>IF(Model!DM177="",0,IF(ABS(Model!DM177-Scratch!DM177)&lt;1,1,0))</f>
        <v>1</v>
      </c>
      <c r="DN247" s="99">
        <f>IF(Model!DN177="",0,IF(ABS(Model!DN177-Scratch!DN177)&lt;1,1,0))</f>
        <v>1</v>
      </c>
      <c r="DO247" s="99">
        <f>IF(Model!DO177="",0,IF(ABS(Model!DO177-Scratch!DO177)&lt;1,1,0))</f>
        <v>1</v>
      </c>
      <c r="DP247" s="99">
        <f>IF(Model!DP177="",0,IF(ABS(Model!DP177-Scratch!DP177)&lt;1,1,0))</f>
        <v>1</v>
      </c>
      <c r="DQ247" s="99">
        <f>IF(Model!DQ177="",0,IF(ABS(Model!DQ177-Scratch!DQ177)&lt;1,1,0))</f>
        <v>1</v>
      </c>
      <c r="DR247" s="99">
        <f>IF(Model!DR177="",0,IF(ABS(Model!DR177-Scratch!DR177)&lt;1,1,0))</f>
        <v>1</v>
      </c>
      <c r="DS247" s="99">
        <f>IF(Model!DS177="",0,IF(ABS(Model!DS177-Scratch!DS177)&lt;1,1,0))</f>
        <v>1</v>
      </c>
      <c r="DT247" s="99">
        <f>IF(Model!DT177="",0,IF(ABS(Model!DT177-Scratch!DT177)&lt;1,1,0))</f>
        <v>1</v>
      </c>
      <c r="DU247" s="99">
        <f>IF(Model!DU177="",0,IF(ABS(Model!DU177-Scratch!DU177)&lt;1,1,0))</f>
        <v>1</v>
      </c>
      <c r="DV247" s="99">
        <f>IF(Model!DV177="",0,IF(ABS(Model!DV177-Scratch!DV177)&lt;1,1,0))</f>
        <v>1</v>
      </c>
      <c r="DW247" s="99">
        <f>IF(Model!DW177="",0,IF(ABS(Model!DW177-Scratch!DW177)&lt;1,1,0))</f>
        <v>1</v>
      </c>
      <c r="DX247" s="99">
        <f>IF(Model!DX177="",0,IF(ABS(Model!DX177-Scratch!DX177)&lt;1,1,0))</f>
        <v>1</v>
      </c>
      <c r="DY247" s="99">
        <f>IF(Model!DY177="",0,IF(ABS(Model!DY177-Scratch!DY177)&lt;1,1,0))</f>
        <v>1</v>
      </c>
      <c r="DZ247" s="99">
        <f>IF(Model!DZ177="",0,IF(ABS(Model!DZ177-Scratch!DZ177)&lt;1,1,0))</f>
        <v>1</v>
      </c>
      <c r="EA247" s="99">
        <f>IF(Model!EA177="",0,IF(ABS(Model!EA177-Scratch!EA177)&lt;1,1,0))</f>
        <v>1</v>
      </c>
      <c r="EB247" s="99">
        <f>IF(Model!EB177="",0,IF(ABS(Model!EB177-Scratch!EB177)&lt;1,1,0))</f>
        <v>1</v>
      </c>
      <c r="EC247" s="99">
        <f>IF(Model!EC177="",0,IF(ABS(Model!EC177-Scratch!EC177)&lt;1,1,0))</f>
        <v>1</v>
      </c>
      <c r="ED247" s="99">
        <f>IF(Model!ED177="",0,IF(ABS(Model!ED177-Scratch!ED177)&lt;1,1,0))</f>
        <v>1</v>
      </c>
      <c r="EE247" s="99">
        <f>IF(Model!EE177="",0,IF(ABS(Model!EE177-Scratch!EE177)&lt;1,1,0))</f>
        <v>1</v>
      </c>
      <c r="EF247" s="99">
        <f>IF(Model!EF177="",0,IF(ABS(Model!EF177-Scratch!EF177)&lt;1,1,0))</f>
        <v>1</v>
      </c>
      <c r="EG247" s="99">
        <f>IF(Model!EG177="",0,IF(ABS(Model!EG177-Scratch!EG177)&lt;1,1,0))</f>
        <v>1</v>
      </c>
      <c r="EH247" s="99">
        <f>IF(Model!EH177="",0,IF(ABS(Model!EH177-Scratch!EH177)&lt;1,1,0))</f>
        <v>1</v>
      </c>
      <c r="EI247" s="129" t="s">
        <v>591</v>
      </c>
      <c r="EJ247" s="129" t="s">
        <v>591</v>
      </c>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row>
    <row r="248" spans="2:165">
      <c r="B248" s="99">
        <f>IF(Model!B178="",0,IF(ABS(Model!B178-Scratch!B178)&lt;1,1,0))</f>
        <v>1</v>
      </c>
      <c r="C248" s="99">
        <f ca="1">IF(Model!C178="",0,IF(ABS(Model!C178-Scratch!C178)&lt;1,1,0))</f>
        <v>1</v>
      </c>
      <c r="D248" s="129" t="s">
        <v>591</v>
      </c>
      <c r="E248" s="99">
        <f>IF(Model!E178="",0,IF(ABS(Model!E178-Scratch!E178)&lt;1,1,0))</f>
        <v>1</v>
      </c>
      <c r="F248" s="99">
        <f>IF(Model!F178="",0,IF(ABS(Model!F178-Scratch!F178)&lt;1,1,0))</f>
        <v>1</v>
      </c>
      <c r="G248" s="99">
        <f>IF(Model!G178="",0,IF(ABS(Model!G178-Scratch!G178)&lt;1,1,0))</f>
        <v>1</v>
      </c>
      <c r="H248" s="99">
        <f>IF(Model!H178="",0,IF(ABS(Model!H178-Scratch!H178)&lt;1,1,0))</f>
        <v>1</v>
      </c>
      <c r="I248" s="99">
        <f>IF(Model!I178=Scratch!I178,1,0)</f>
        <v>1</v>
      </c>
      <c r="J248" s="129" t="s">
        <v>591</v>
      </c>
      <c r="K248" s="99">
        <f>IF(Model!K178="",0,IF(ABS(Model!K178-Scratch!K178)&lt;1,1,0))</f>
        <v>1</v>
      </c>
      <c r="L248" s="99">
        <f>IF(Model!L178=Scratch!L178,1,0)</f>
        <v>1</v>
      </c>
      <c r="M248" s="99">
        <f>IFERROR(IF(Model!M178=Scratch!M178,1,0),0)</f>
        <v>1</v>
      </c>
      <c r="N248" s="99">
        <f>IFERROR(IF(Model!N178=Scratch!N178,1,0),0)</f>
        <v>1</v>
      </c>
      <c r="O248" s="99">
        <f>IFERROR(IF(Model!O178=Scratch!O178,1,0),0)</f>
        <v>1</v>
      </c>
      <c r="P248" s="99">
        <f>IFERROR(IF(Model!P178=Scratch!P178,1,0),0)</f>
        <v>1</v>
      </c>
      <c r="Q248" s="129" t="s">
        <v>591</v>
      </c>
      <c r="R248" s="99">
        <f>IF(Model!R178="",0,IF(ABS(Model!R178-Scratch!R178)&lt;1,1,0))</f>
        <v>1</v>
      </c>
      <c r="S248" s="99">
        <f>IF(Model!S178="",0,IF(ABS(Model!S178-Scratch!S178)&lt;1,1,0))</f>
        <v>1</v>
      </c>
      <c r="T248" s="99">
        <f>IF(Model!T178="",0,IF(ABS(Model!T178-Scratch!T178)&lt;1,1,0))</f>
        <v>1</v>
      </c>
      <c r="U248" s="99">
        <f>IF(Model!U178="",0,IF(ABS(Model!U178-Scratch!U178)&lt;1,1,0))</f>
        <v>1</v>
      </c>
      <c r="V248" s="99">
        <f>IF(Model!V178="",0,IF(ABS(Model!V178-Scratch!V178)&lt;1,1,0))</f>
        <v>1</v>
      </c>
      <c r="W248" s="129" t="s">
        <v>591</v>
      </c>
      <c r="X248" s="99">
        <f>IF(Model!X178="",0,IF(ABS(Model!X178-Scratch!X178)&lt;1,1,0))</f>
        <v>1</v>
      </c>
      <c r="Y248" s="99">
        <f>IF(Model!Y178="",0,IF(ABS(Model!Y178-Scratch!Y178)&lt;1,1,0))</f>
        <v>1</v>
      </c>
      <c r="Z248" s="99">
        <f>IF(Model!Z178="",0,IF(ABS(Model!Z178-Scratch!Z178)&lt;1,1,0))</f>
        <v>1</v>
      </c>
      <c r="AA248" s="99">
        <f>IF(Model!AA178="",0,IF(ABS(Model!AA178-Scratch!AA178)&lt;1,1,0))</f>
        <v>1</v>
      </c>
      <c r="AB248" s="99">
        <f>IF(Model!AB178="",0,IF(ABS(Model!AB178-Scratch!AB178)&lt;1,1,0))</f>
        <v>1</v>
      </c>
      <c r="AC248" s="129" t="s">
        <v>591</v>
      </c>
      <c r="AD248" s="129" t="s">
        <v>591</v>
      </c>
      <c r="AE248" s="99">
        <f>IF(Model!AE178="",0,IF(ABS(Model!AE178-Scratch!AE178)&lt;1,1,0))</f>
        <v>1</v>
      </c>
      <c r="AF248" s="99">
        <f>IF(Model!AF178="",0,IF(ABS(Model!AF178-Scratch!AF178)&lt;1,1,0))</f>
        <v>1</v>
      </c>
      <c r="AG248" s="99">
        <f>IF(Model!AG178="",0,IF(ABS(Model!AG178-Scratch!AG178)&lt;1,1,0))</f>
        <v>1</v>
      </c>
      <c r="AH248" s="99">
        <f>IF(Model!AH178="",0,IF(ABS(Model!AH178-Scratch!AH178)&lt;1,1,0))</f>
        <v>1</v>
      </c>
      <c r="AI248" s="99">
        <f>IF(Model!AI178="",0,IF(ABS(Model!AI178-Scratch!AI178)&lt;1,1,0))</f>
        <v>1</v>
      </c>
      <c r="AJ248" s="99">
        <f>IF(Model!AJ178="",0,IF(ABS(Model!AJ178-Scratch!AJ178)&lt;1,1,0))</f>
        <v>1</v>
      </c>
      <c r="AK248" s="99">
        <f>IF(Model!AK178="",0,IF(ABS(Model!AK178-Scratch!AK178)&lt;1,1,0))</f>
        <v>1</v>
      </c>
      <c r="AL248" s="99">
        <f>IF(Model!AL178="",0,IF(ABS(Model!AL178-Scratch!AL178)&lt;1,1,0))</f>
        <v>1</v>
      </c>
      <c r="AM248" s="99">
        <f>IF(Model!AM178="",0,IF(ABS(Model!AM178-Scratch!AM178)&lt;1,1,0))</f>
        <v>1</v>
      </c>
      <c r="AN248" s="99">
        <f>IF(Model!AN178="",0,IF(ABS(Model!AN178-Scratch!AN178)&lt;1,1,0))</f>
        <v>1</v>
      </c>
      <c r="AO248" s="99">
        <f>IF(Model!AO178="",0,IF(ABS(Model!AO178-Scratch!AO178)&lt;1,1,0))</f>
        <v>1</v>
      </c>
      <c r="AP248" s="99">
        <f>IF(Model!AP178="",0,IF(ABS(Model!AP178-Scratch!AP178)&lt;1,1,0))</f>
        <v>1</v>
      </c>
      <c r="AQ248" s="99">
        <f>IF(Model!AQ178="",0,IF(ABS(Model!AQ178-Scratch!AQ178)&lt;1,1,0))</f>
        <v>1</v>
      </c>
      <c r="AR248" s="99">
        <f>IF(Model!AR178="",0,IF(ABS(Model!AR178-Scratch!AR178)&lt;1,1,0))</f>
        <v>1</v>
      </c>
      <c r="AS248" s="99">
        <f>IF(Model!AS178="",0,IF(ABS(Model!AS178-Scratch!AS178)&lt;1,1,0))</f>
        <v>1</v>
      </c>
      <c r="AT248" s="99">
        <f>IF(Model!AT178="",0,IF(ABS(Model!AT178-Scratch!AT178)&lt;1,1,0))</f>
        <v>1</v>
      </c>
      <c r="AU248" s="99">
        <f>IF(Model!AU178="",0,IF(ABS(Model!AU178-Scratch!AU178)&lt;1,1,0))</f>
        <v>1</v>
      </c>
      <c r="AV248" s="99">
        <f>IF(Model!AV178="",0,IF(ABS(Model!AV178-Scratch!AV178)&lt;1,1,0))</f>
        <v>1</v>
      </c>
      <c r="AW248" s="99">
        <f>IF(Model!AW178="",0,IF(ABS(Model!AW178-Scratch!AW178)&lt;1,1,0))</f>
        <v>1</v>
      </c>
      <c r="AX248" s="99">
        <f>IF(Model!AX178="",0,IF(ABS(Model!AX178-Scratch!AX178)&lt;1,1,0))</f>
        <v>1</v>
      </c>
      <c r="AY248" s="99">
        <f>IF(Model!AY178="",0,IF(ABS(Model!AY178-Scratch!AY178)&lt;1,1,0))</f>
        <v>1</v>
      </c>
      <c r="AZ248" s="99">
        <f>IF(Model!AZ178="",0,IF(ABS(Model!AZ178-Scratch!AZ178)&lt;1,1,0))</f>
        <v>1</v>
      </c>
      <c r="BA248" s="99">
        <f>IF(Model!BA178="",0,IF(ABS(Model!BA178-Scratch!BA178)&lt;1,1,0))</f>
        <v>1</v>
      </c>
      <c r="BB248" s="99">
        <f>IF(Model!BB178="",0,IF(ABS(Model!BB178-Scratch!BB178)&lt;1,1,0))</f>
        <v>1</v>
      </c>
      <c r="BC248" s="99">
        <f>IF(Model!BC178="",0,IF(ABS(Model!BC178-Scratch!BC178)&lt;1,1,0))</f>
        <v>1</v>
      </c>
      <c r="BD248" s="99">
        <f>IF(Model!BD178="",0,IF(ABS(Model!BD178-Scratch!BD178)&lt;1,1,0))</f>
        <v>0</v>
      </c>
      <c r="BE248" s="99">
        <f>IF(Model!BE178="",0,IF(ABS(Model!BE178-Scratch!BE178)&lt;1,1,0))</f>
        <v>1</v>
      </c>
      <c r="BF248" s="129" t="s">
        <v>591</v>
      </c>
      <c r="BG248" s="129" t="s">
        <v>591</v>
      </c>
      <c r="BH248" s="99">
        <f>IF(Model!BH178="",0,IF(ABS(Model!BH178-Scratch!BH178)&lt;1,1,0))</f>
        <v>1</v>
      </c>
      <c r="BI248" s="99">
        <f>IF(Model!BI178="",0,IF(ABS(Model!BI178-Scratch!BI178)&lt;1,1,0))</f>
        <v>1</v>
      </c>
      <c r="BJ248" s="99">
        <f>IF(Model!BJ178="",0,IF(ABS(Model!BJ178-Scratch!BJ178)&lt;1,1,0))</f>
        <v>1</v>
      </c>
      <c r="BK248" s="99">
        <f>IF(Model!BK178="",0,IF(ABS(Model!BK178-Scratch!BK178)&lt;1,1,0))</f>
        <v>1</v>
      </c>
      <c r="BL248" s="99">
        <f>IF(Model!BL178="",0,IF(ABS(Model!BL178-Scratch!BL178)&lt;1,1,0))</f>
        <v>1</v>
      </c>
      <c r="BM248" s="99">
        <f>IF(Model!BM178="",0,IF(ABS(Model!BM178-Scratch!BM178)&lt;1,1,0))</f>
        <v>1</v>
      </c>
      <c r="BN248" s="99">
        <f>IF(Model!BN178="",0,IF(ABS(Model!BN178-Scratch!BN178)&lt;1,1,0))</f>
        <v>1</v>
      </c>
      <c r="BO248" s="99">
        <f>IF(Model!BO178="",0,IF(ABS(Model!BO178-Scratch!BO178)&lt;1,1,0))</f>
        <v>1</v>
      </c>
      <c r="BP248" s="99">
        <f>IF(Model!BP178="",0,IF(ABS(Model!BP178-Scratch!BP178)&lt;1,1,0))</f>
        <v>1</v>
      </c>
      <c r="BQ248" s="99">
        <f>IF(Model!BQ178="",0,IF(ABS(Model!BQ178-Scratch!BQ178)&lt;1,1,0))</f>
        <v>1</v>
      </c>
      <c r="BR248" s="99">
        <f>IF(Model!BR178="",0,IF(ABS(Model!BR178-Scratch!BR178)&lt;1,1,0))</f>
        <v>1</v>
      </c>
      <c r="BS248" s="99">
        <f>IF(Model!BS178="",0,IF(ABS(Model!BS178-Scratch!BS178)&lt;1,1,0))</f>
        <v>1</v>
      </c>
      <c r="BT248" s="99">
        <f>IF(Model!BT178="",0,IF(ABS(Model!BT178-Scratch!BT178)&lt;1,1,0))</f>
        <v>1</v>
      </c>
      <c r="BU248" s="99">
        <f>IF(Model!BU178="",0,IF(ABS(Model!BU178-Scratch!BU178)&lt;1,1,0))</f>
        <v>1</v>
      </c>
      <c r="BV248" s="99">
        <f>IF(Model!BV178="",0,IF(ABS(Model!BV178-Scratch!BV178)&lt;1,1,0))</f>
        <v>1</v>
      </c>
      <c r="BW248" s="99">
        <f>IF(Model!BW178="",0,IF(ABS(Model!BW178-Scratch!BW178)&lt;1,1,0))</f>
        <v>1</v>
      </c>
      <c r="BX248" s="99">
        <f>IF(Model!BX178="",0,IF(ABS(Model!BX178-Scratch!BX178)&lt;1,1,0))</f>
        <v>1</v>
      </c>
      <c r="BY248" s="99">
        <f>IF(Model!BY178="",0,IF(ABS(Model!BY178-Scratch!BY178)&lt;1,1,0))</f>
        <v>1</v>
      </c>
      <c r="BZ248" s="99">
        <f>IF(Model!BZ178="",0,IF(ABS(Model!BZ178-Scratch!BZ178)&lt;1,1,0))</f>
        <v>1</v>
      </c>
      <c r="CA248" s="99">
        <f>IF(Model!CA178="",0,IF(ABS(Model!CA178-Scratch!CA178)&lt;1,1,0))</f>
        <v>1</v>
      </c>
      <c r="CB248" s="99">
        <f>IF(Model!CB178="",0,IF(ABS(Model!CB178-Scratch!CB178)&lt;1,1,0))</f>
        <v>1</v>
      </c>
      <c r="CC248" s="99">
        <f>IF(Model!CC178="",0,IF(ABS(Model!CC178-Scratch!CC178)&lt;1,1,0))</f>
        <v>1</v>
      </c>
      <c r="CD248" s="99">
        <f>IF(Model!CD178="",0,IF(ABS(Model!CD178-Scratch!CD178)&lt;1,1,0))</f>
        <v>1</v>
      </c>
      <c r="CE248" s="99">
        <f>IF(Model!CE178="",0,IF(ABS(Model!CE178-Scratch!CE178)&lt;1,1,0))</f>
        <v>1</v>
      </c>
      <c r="CF248" s="99">
        <f>IF(Model!CF178="",0,IF(ABS(Model!CF178-Scratch!CF178)&lt;1,1,0))</f>
        <v>1</v>
      </c>
      <c r="CG248" s="129" t="s">
        <v>591</v>
      </c>
      <c r="CH248" s="129" t="s">
        <v>591</v>
      </c>
      <c r="CI248" s="99">
        <f>IF(Model!CI178="",0,IF(ABS(Model!CI178-Scratch!CI178)&lt;1,1,0))</f>
        <v>1</v>
      </c>
      <c r="CJ248" s="99">
        <f>IF(Model!CJ178="",0,IF(ABS(Model!CJ178-Scratch!CJ178)&lt;1,1,0))</f>
        <v>1</v>
      </c>
      <c r="CK248" s="99">
        <f>IF(Model!CK178="",0,IF(ABS(Model!CK178-Scratch!CK178)&lt;1,1,0))</f>
        <v>1</v>
      </c>
      <c r="CL248" s="99">
        <f>IF(Model!CL178="",0,IF(ABS(Model!CL178-Scratch!CL178)&lt;1,1,0))</f>
        <v>1</v>
      </c>
      <c r="CM248" s="99">
        <f>IF(Model!CM178="",0,IF(ABS(Model!CM178-Scratch!CM178)&lt;1,1,0))</f>
        <v>1</v>
      </c>
      <c r="CN248" s="99">
        <f>IF(Model!CN178="",0,IF(ABS(Model!CN178-Scratch!CN178)&lt;1,1,0))</f>
        <v>1</v>
      </c>
      <c r="CO248" s="99">
        <f>IF(Model!CO178="",0,IF(ABS(Model!CO178-Scratch!CO178)&lt;1,1,0))</f>
        <v>1</v>
      </c>
      <c r="CP248" s="99">
        <f>IF(Model!CP178="",0,IF(ABS(Model!CP178-Scratch!CP178)&lt;1,1,0))</f>
        <v>1</v>
      </c>
      <c r="CQ248" s="99">
        <f>IF(Model!CQ178="",0,IF(ABS(Model!CQ178-Scratch!CQ178)&lt;1,1,0))</f>
        <v>1</v>
      </c>
      <c r="CR248" s="99">
        <f>IF(Model!CR178="",0,IF(ABS(Model!CR178-Scratch!CR178)&lt;1,1,0))</f>
        <v>1</v>
      </c>
      <c r="CS248" s="99">
        <f>IF(Model!CS178="",0,IF(ABS(Model!CS178-Scratch!CS178)&lt;1,1,0))</f>
        <v>1</v>
      </c>
      <c r="CT248" s="99">
        <f>IF(Model!CT178="",0,IF(ABS(Model!CT178-Scratch!CT178)&lt;1,1,0))</f>
        <v>1</v>
      </c>
      <c r="CU248" s="99">
        <f>IF(Model!CU178="",0,IF(ABS(Model!CU178-Scratch!CU178)&lt;1,1,0))</f>
        <v>1</v>
      </c>
      <c r="CV248" s="99">
        <f>IF(Model!CV178="",0,IF(ABS(Model!CV178-Scratch!CV178)&lt;1,1,0))</f>
        <v>1</v>
      </c>
      <c r="CW248" s="99">
        <f>IF(Model!CW178="",0,IF(ABS(Model!CW178-Scratch!CW178)&lt;1,1,0))</f>
        <v>1</v>
      </c>
      <c r="CX248" s="99">
        <f>IF(Model!CX178="",0,IF(ABS(Model!CX178-Scratch!CX178)&lt;1,1,0))</f>
        <v>1</v>
      </c>
      <c r="CY248" s="99">
        <f>IF(Model!CY178="",0,IF(ABS(Model!CY178-Scratch!CY178)&lt;1,1,0))</f>
        <v>1</v>
      </c>
      <c r="CZ248" s="99">
        <f>IF(Model!CZ178="",0,IF(ABS(Model!CZ178-Scratch!CZ178)&lt;1,1,0))</f>
        <v>1</v>
      </c>
      <c r="DA248" s="99">
        <f>IF(Model!DA178="",0,IF(ABS(Model!DA178-Scratch!DA178)&lt;1,1,0))</f>
        <v>1</v>
      </c>
      <c r="DB248" s="99">
        <f>IF(Model!DB178="",0,IF(ABS(Model!DB178-Scratch!DB178)&lt;1,1,0))</f>
        <v>1</v>
      </c>
      <c r="DC248" s="99">
        <f>IF(Model!DC178="",0,IF(ABS(Model!DC178-Scratch!DC178)&lt;1,1,0))</f>
        <v>1</v>
      </c>
      <c r="DD248" s="99">
        <f>IF(Model!DD178="",0,IF(ABS(Model!DD178-Scratch!DD178)&lt;1,1,0))</f>
        <v>1</v>
      </c>
      <c r="DE248" s="99">
        <f>IF(Model!DE178="",0,IF(ABS(Model!DE178-Scratch!DE178)&lt;1,1,0))</f>
        <v>1</v>
      </c>
      <c r="DF248" s="99">
        <f>IF(Model!DF178="",0,IF(ABS(Model!DF178-Scratch!DF178)&lt;1,1,0))</f>
        <v>1</v>
      </c>
      <c r="DG248" s="99">
        <f>IF(Model!DG178="",0,IF(ABS(Model!DG178-Scratch!DG178)&lt;1,1,0))</f>
        <v>1</v>
      </c>
      <c r="DH248" s="129" t="s">
        <v>591</v>
      </c>
      <c r="DI248" s="129" t="s">
        <v>591</v>
      </c>
      <c r="DJ248" s="99">
        <f>IF(Model!DJ178="",0,IF(ABS(Model!DJ178-Scratch!DJ178)&lt;1,1,0))</f>
        <v>1</v>
      </c>
      <c r="DK248" s="99">
        <f>IF(Model!DK178="",0,IF(ABS(Model!DK178-Scratch!DK178)&lt;1,1,0))</f>
        <v>1</v>
      </c>
      <c r="DL248" s="99">
        <f>IF(Model!DL178="",0,IF(ABS(Model!DL178-Scratch!DL178)&lt;1,1,0))</f>
        <v>1</v>
      </c>
      <c r="DM248" s="99">
        <f>IF(Model!DM178="",0,IF(ABS(Model!DM178-Scratch!DM178)&lt;1,1,0))</f>
        <v>1</v>
      </c>
      <c r="DN248" s="99">
        <f>IF(Model!DN178="",0,IF(ABS(Model!DN178-Scratch!DN178)&lt;1,1,0))</f>
        <v>1</v>
      </c>
      <c r="DO248" s="99">
        <f>IF(Model!DO178="",0,IF(ABS(Model!DO178-Scratch!DO178)&lt;1,1,0))</f>
        <v>1</v>
      </c>
      <c r="DP248" s="99">
        <f>IF(Model!DP178="",0,IF(ABS(Model!DP178-Scratch!DP178)&lt;1,1,0))</f>
        <v>1</v>
      </c>
      <c r="DQ248" s="99">
        <f>IF(Model!DQ178="",0,IF(ABS(Model!DQ178-Scratch!DQ178)&lt;1,1,0))</f>
        <v>1</v>
      </c>
      <c r="DR248" s="99">
        <f>IF(Model!DR178="",0,IF(ABS(Model!DR178-Scratch!DR178)&lt;1,1,0))</f>
        <v>1</v>
      </c>
      <c r="DS248" s="99">
        <f>IF(Model!DS178="",0,IF(ABS(Model!DS178-Scratch!DS178)&lt;1,1,0))</f>
        <v>1</v>
      </c>
      <c r="DT248" s="99">
        <f>IF(Model!DT178="",0,IF(ABS(Model!DT178-Scratch!DT178)&lt;1,1,0))</f>
        <v>1</v>
      </c>
      <c r="DU248" s="99">
        <f>IF(Model!DU178="",0,IF(ABS(Model!DU178-Scratch!DU178)&lt;1,1,0))</f>
        <v>1</v>
      </c>
      <c r="DV248" s="99">
        <f>IF(Model!DV178="",0,IF(ABS(Model!DV178-Scratch!DV178)&lt;1,1,0))</f>
        <v>1</v>
      </c>
      <c r="DW248" s="99">
        <f>IF(Model!DW178="",0,IF(ABS(Model!DW178-Scratch!DW178)&lt;1,1,0))</f>
        <v>1</v>
      </c>
      <c r="DX248" s="99">
        <f>IF(Model!DX178="",0,IF(ABS(Model!DX178-Scratch!DX178)&lt;1,1,0))</f>
        <v>1</v>
      </c>
      <c r="DY248" s="99">
        <f>IF(Model!DY178="",0,IF(ABS(Model!DY178-Scratch!DY178)&lt;1,1,0))</f>
        <v>1</v>
      </c>
      <c r="DZ248" s="99">
        <f>IF(Model!DZ178="",0,IF(ABS(Model!DZ178-Scratch!DZ178)&lt;1,1,0))</f>
        <v>1</v>
      </c>
      <c r="EA248" s="99">
        <f>IF(Model!EA178="",0,IF(ABS(Model!EA178-Scratch!EA178)&lt;1,1,0))</f>
        <v>1</v>
      </c>
      <c r="EB248" s="99">
        <f>IF(Model!EB178="",0,IF(ABS(Model!EB178-Scratch!EB178)&lt;1,1,0))</f>
        <v>1</v>
      </c>
      <c r="EC248" s="99">
        <f>IF(Model!EC178="",0,IF(ABS(Model!EC178-Scratch!EC178)&lt;1,1,0))</f>
        <v>1</v>
      </c>
      <c r="ED248" s="99">
        <f>IF(Model!ED178="",0,IF(ABS(Model!ED178-Scratch!ED178)&lt;1,1,0))</f>
        <v>1</v>
      </c>
      <c r="EE248" s="99">
        <f>IF(Model!EE178="",0,IF(ABS(Model!EE178-Scratch!EE178)&lt;1,1,0))</f>
        <v>1</v>
      </c>
      <c r="EF248" s="99">
        <f>IF(Model!EF178="",0,IF(ABS(Model!EF178-Scratch!EF178)&lt;1,1,0))</f>
        <v>1</v>
      </c>
      <c r="EG248" s="99">
        <f>IF(Model!EG178="",0,IF(ABS(Model!EG178-Scratch!EG178)&lt;1,1,0))</f>
        <v>1</v>
      </c>
      <c r="EH248" s="99">
        <f>IF(Model!EH178="",0,IF(ABS(Model!EH178-Scratch!EH178)&lt;1,1,0))</f>
        <v>1</v>
      </c>
      <c r="EI248" s="129" t="s">
        <v>591</v>
      </c>
      <c r="EJ248" s="129" t="s">
        <v>591</v>
      </c>
      <c r="EK248" s="99"/>
      <c r="EL248" s="99"/>
      <c r="EM248" s="99"/>
      <c r="EN248" s="99"/>
      <c r="EO248" s="99"/>
      <c r="EP248" s="99"/>
      <c r="EQ248" s="99"/>
      <c r="ER248" s="99"/>
      <c r="ES248" s="99"/>
      <c r="ET248" s="99"/>
      <c r="EU248" s="99"/>
      <c r="EV248" s="99"/>
      <c r="EW248" s="99"/>
      <c r="EX248" s="99"/>
      <c r="EY248" s="99"/>
      <c r="EZ248" s="99"/>
      <c r="FA248" s="99"/>
      <c r="FB248" s="99"/>
      <c r="FC248" s="99"/>
      <c r="FD248" s="99"/>
      <c r="FE248" s="99"/>
      <c r="FF248" s="99"/>
      <c r="FG248" s="99"/>
      <c r="FH248" s="99"/>
      <c r="FI248" s="99"/>
    </row>
    <row r="249" spans="2:165">
      <c r="B249" s="99">
        <f>IF(Model!B179="",0,IF(ABS(Model!B179-Scratch!B179)&lt;1,1,0))</f>
        <v>1</v>
      </c>
      <c r="C249" s="99">
        <f ca="1">IF(Model!C179="",0,IF(ABS(Model!C179-Scratch!C179)&lt;1,1,0))</f>
        <v>1</v>
      </c>
      <c r="D249" s="129" t="s">
        <v>591</v>
      </c>
      <c r="E249" s="99">
        <f>IF(Model!E179="",0,IF(ABS(Model!E179-Scratch!E179)&lt;1,1,0))</f>
        <v>1</v>
      </c>
      <c r="F249" s="99">
        <f>IF(Model!F179="",0,IF(ABS(Model!F179-Scratch!F179)&lt;1,1,0))</f>
        <v>1</v>
      </c>
      <c r="G249" s="99">
        <f>IF(Model!G179="",0,IF(ABS(Model!G179-Scratch!G179)&lt;1,1,0))</f>
        <v>1</v>
      </c>
      <c r="H249" s="99">
        <f>IF(Model!H179="",0,IF(ABS(Model!H179-Scratch!H179)&lt;1,1,0))</f>
        <v>1</v>
      </c>
      <c r="I249" s="99">
        <f>IF(Model!I179=Scratch!I179,1,0)</f>
        <v>1</v>
      </c>
      <c r="J249" s="129" t="s">
        <v>591</v>
      </c>
      <c r="K249" s="99">
        <f>IF(Model!K179="",0,IF(ABS(Model!K179-Scratch!K179)&lt;1,1,0))</f>
        <v>1</v>
      </c>
      <c r="L249" s="99">
        <f>IF(Model!L179=Scratch!L179,1,0)</f>
        <v>1</v>
      </c>
      <c r="M249" s="99">
        <f>IFERROR(IF(Model!M179=Scratch!M179,1,0),0)</f>
        <v>1</v>
      </c>
      <c r="N249" s="99">
        <f>IFERROR(IF(Model!N179=Scratch!N179,1,0),0)</f>
        <v>1</v>
      </c>
      <c r="O249" s="99">
        <f>IFERROR(IF(Model!O179=Scratch!O179,1,0),0)</f>
        <v>1</v>
      </c>
      <c r="P249" s="99">
        <f>IFERROR(IF(Model!P179=Scratch!P179,1,0),0)</f>
        <v>1</v>
      </c>
      <c r="Q249" s="129" t="s">
        <v>591</v>
      </c>
      <c r="R249" s="99">
        <f>IF(Model!R179="",0,IF(ABS(Model!R179-Scratch!R179)&lt;1,1,0))</f>
        <v>1</v>
      </c>
      <c r="S249" s="99">
        <f>IF(Model!S179="",0,IF(ABS(Model!S179-Scratch!S179)&lt;1,1,0))</f>
        <v>1</v>
      </c>
      <c r="T249" s="99">
        <f>IF(Model!T179="",0,IF(ABS(Model!T179-Scratch!T179)&lt;1,1,0))</f>
        <v>1</v>
      </c>
      <c r="U249" s="99">
        <f>IF(Model!U179="",0,IF(ABS(Model!U179-Scratch!U179)&lt;1,1,0))</f>
        <v>1</v>
      </c>
      <c r="V249" s="99">
        <f>IF(Model!V179="",0,IF(ABS(Model!V179-Scratch!V179)&lt;1,1,0))</f>
        <v>1</v>
      </c>
      <c r="W249" s="129" t="s">
        <v>591</v>
      </c>
      <c r="X249" s="99">
        <f>IF(Model!X179="",0,IF(ABS(Model!X179-Scratch!X179)&lt;1,1,0))</f>
        <v>1</v>
      </c>
      <c r="Y249" s="99">
        <f>IF(Model!Y179="",0,IF(ABS(Model!Y179-Scratch!Y179)&lt;1,1,0))</f>
        <v>1</v>
      </c>
      <c r="Z249" s="99">
        <f>IF(Model!Z179="",0,IF(ABS(Model!Z179-Scratch!Z179)&lt;1,1,0))</f>
        <v>1</v>
      </c>
      <c r="AA249" s="99">
        <f>IF(Model!AA179="",0,IF(ABS(Model!AA179-Scratch!AA179)&lt;1,1,0))</f>
        <v>1</v>
      </c>
      <c r="AB249" s="99">
        <f>IF(Model!AB179="",0,IF(ABS(Model!AB179-Scratch!AB179)&lt;1,1,0))</f>
        <v>1</v>
      </c>
      <c r="AC249" s="129" t="s">
        <v>591</v>
      </c>
      <c r="AD249" s="129" t="s">
        <v>591</v>
      </c>
      <c r="AE249" s="99">
        <f>IF(Model!AE179="",0,IF(ABS(Model!AE179-Scratch!AE179)&lt;1,1,0))</f>
        <v>1</v>
      </c>
      <c r="AF249" s="99">
        <f>IF(Model!AF179="",0,IF(ABS(Model!AF179-Scratch!AF179)&lt;1,1,0))</f>
        <v>1</v>
      </c>
      <c r="AG249" s="99">
        <f>IF(Model!AG179="",0,IF(ABS(Model!AG179-Scratch!AG179)&lt;1,1,0))</f>
        <v>1</v>
      </c>
      <c r="AH249" s="99">
        <f>IF(Model!AH179="",0,IF(ABS(Model!AH179-Scratch!AH179)&lt;1,1,0))</f>
        <v>1</v>
      </c>
      <c r="AI249" s="99">
        <f>IF(Model!AI179="",0,IF(ABS(Model!AI179-Scratch!AI179)&lt;1,1,0))</f>
        <v>1</v>
      </c>
      <c r="AJ249" s="99">
        <f>IF(Model!AJ179="",0,IF(ABS(Model!AJ179-Scratch!AJ179)&lt;1,1,0))</f>
        <v>1</v>
      </c>
      <c r="AK249" s="99">
        <f>IF(Model!AK179="",0,IF(ABS(Model!AK179-Scratch!AK179)&lt;1,1,0))</f>
        <v>1</v>
      </c>
      <c r="AL249" s="99">
        <f>IF(Model!AL179="",0,IF(ABS(Model!AL179-Scratch!AL179)&lt;1,1,0))</f>
        <v>1</v>
      </c>
      <c r="AM249" s="99">
        <f>IF(Model!AM179="",0,IF(ABS(Model!AM179-Scratch!AM179)&lt;1,1,0))</f>
        <v>1</v>
      </c>
      <c r="AN249" s="99">
        <f>IF(Model!AN179="",0,IF(ABS(Model!AN179-Scratch!AN179)&lt;1,1,0))</f>
        <v>1</v>
      </c>
      <c r="AO249" s="99">
        <f>IF(Model!AO179="",0,IF(ABS(Model!AO179-Scratch!AO179)&lt;1,1,0))</f>
        <v>1</v>
      </c>
      <c r="AP249" s="99">
        <f>IF(Model!AP179="",0,IF(ABS(Model!AP179-Scratch!AP179)&lt;1,1,0))</f>
        <v>1</v>
      </c>
      <c r="AQ249" s="99">
        <f>IF(Model!AQ179="",0,IF(ABS(Model!AQ179-Scratch!AQ179)&lt;1,1,0))</f>
        <v>1</v>
      </c>
      <c r="AR249" s="99">
        <f>IF(Model!AR179="",0,IF(ABS(Model!AR179-Scratch!AR179)&lt;1,1,0))</f>
        <v>1</v>
      </c>
      <c r="AS249" s="99">
        <f>IF(Model!AS179="",0,IF(ABS(Model!AS179-Scratch!AS179)&lt;1,1,0))</f>
        <v>1</v>
      </c>
      <c r="AT249" s="99">
        <f>IF(Model!AT179="",0,IF(ABS(Model!AT179-Scratch!AT179)&lt;1,1,0))</f>
        <v>1</v>
      </c>
      <c r="AU249" s="99">
        <f>IF(Model!AU179="",0,IF(ABS(Model!AU179-Scratch!AU179)&lt;1,1,0))</f>
        <v>1</v>
      </c>
      <c r="AV249" s="99">
        <f>IF(Model!AV179="",0,IF(ABS(Model!AV179-Scratch!AV179)&lt;1,1,0))</f>
        <v>1</v>
      </c>
      <c r="AW249" s="99">
        <f>IF(Model!AW179="",0,IF(ABS(Model!AW179-Scratch!AW179)&lt;1,1,0))</f>
        <v>1</v>
      </c>
      <c r="AX249" s="99">
        <f>IF(Model!AX179="",0,IF(ABS(Model!AX179-Scratch!AX179)&lt;1,1,0))</f>
        <v>1</v>
      </c>
      <c r="AY249" s="99">
        <f>IF(Model!AY179="",0,IF(ABS(Model!AY179-Scratch!AY179)&lt;1,1,0))</f>
        <v>1</v>
      </c>
      <c r="AZ249" s="99">
        <f>IF(Model!AZ179="",0,IF(ABS(Model!AZ179-Scratch!AZ179)&lt;1,1,0))</f>
        <v>1</v>
      </c>
      <c r="BA249" s="99">
        <f>IF(Model!BA179="",0,IF(ABS(Model!BA179-Scratch!BA179)&lt;1,1,0))</f>
        <v>1</v>
      </c>
      <c r="BB249" s="99">
        <f>IF(Model!BB179="",0,IF(ABS(Model!BB179-Scratch!BB179)&lt;1,1,0))</f>
        <v>1</v>
      </c>
      <c r="BC249" s="99">
        <f>IF(Model!BC179="",0,IF(ABS(Model!BC179-Scratch!BC179)&lt;1,1,0))</f>
        <v>1</v>
      </c>
      <c r="BD249" s="99">
        <f>IF(Model!BD179="",0,IF(ABS(Model!BD179-Scratch!BD179)&lt;1,1,0))</f>
        <v>0</v>
      </c>
      <c r="BE249" s="99">
        <f>IF(Model!BE179="",0,IF(ABS(Model!BE179-Scratch!BE179)&lt;1,1,0))</f>
        <v>1</v>
      </c>
      <c r="BF249" s="129" t="s">
        <v>591</v>
      </c>
      <c r="BG249" s="129" t="s">
        <v>591</v>
      </c>
      <c r="BH249" s="99">
        <f>IF(Model!BH179="",0,IF(ABS(Model!BH179-Scratch!BH179)&lt;1,1,0))</f>
        <v>1</v>
      </c>
      <c r="BI249" s="99">
        <f>IF(Model!BI179="",0,IF(ABS(Model!BI179-Scratch!BI179)&lt;1,1,0))</f>
        <v>1</v>
      </c>
      <c r="BJ249" s="99">
        <f>IF(Model!BJ179="",0,IF(ABS(Model!BJ179-Scratch!BJ179)&lt;1,1,0))</f>
        <v>1</v>
      </c>
      <c r="BK249" s="99">
        <f>IF(Model!BK179="",0,IF(ABS(Model!BK179-Scratch!BK179)&lt;1,1,0))</f>
        <v>1</v>
      </c>
      <c r="BL249" s="99">
        <f>IF(Model!BL179="",0,IF(ABS(Model!BL179-Scratch!BL179)&lt;1,1,0))</f>
        <v>1</v>
      </c>
      <c r="BM249" s="99">
        <f>IF(Model!BM179="",0,IF(ABS(Model!BM179-Scratch!BM179)&lt;1,1,0))</f>
        <v>1</v>
      </c>
      <c r="BN249" s="99">
        <f>IF(Model!BN179="",0,IF(ABS(Model!BN179-Scratch!BN179)&lt;1,1,0))</f>
        <v>1</v>
      </c>
      <c r="BO249" s="99">
        <f>IF(Model!BO179="",0,IF(ABS(Model!BO179-Scratch!BO179)&lt;1,1,0))</f>
        <v>1</v>
      </c>
      <c r="BP249" s="99">
        <f>IF(Model!BP179="",0,IF(ABS(Model!BP179-Scratch!BP179)&lt;1,1,0))</f>
        <v>1</v>
      </c>
      <c r="BQ249" s="99">
        <f>IF(Model!BQ179="",0,IF(ABS(Model!BQ179-Scratch!BQ179)&lt;1,1,0))</f>
        <v>1</v>
      </c>
      <c r="BR249" s="99">
        <f>IF(Model!BR179="",0,IF(ABS(Model!BR179-Scratch!BR179)&lt;1,1,0))</f>
        <v>1</v>
      </c>
      <c r="BS249" s="99">
        <f>IF(Model!BS179="",0,IF(ABS(Model!BS179-Scratch!BS179)&lt;1,1,0))</f>
        <v>1</v>
      </c>
      <c r="BT249" s="99">
        <f>IF(Model!BT179="",0,IF(ABS(Model!BT179-Scratch!BT179)&lt;1,1,0))</f>
        <v>1</v>
      </c>
      <c r="BU249" s="99">
        <f>IF(Model!BU179="",0,IF(ABS(Model!BU179-Scratch!BU179)&lt;1,1,0))</f>
        <v>1</v>
      </c>
      <c r="BV249" s="99">
        <f>IF(Model!BV179="",0,IF(ABS(Model!BV179-Scratch!BV179)&lt;1,1,0))</f>
        <v>1</v>
      </c>
      <c r="BW249" s="99">
        <f>IF(Model!BW179="",0,IF(ABS(Model!BW179-Scratch!BW179)&lt;1,1,0))</f>
        <v>1</v>
      </c>
      <c r="BX249" s="99">
        <f>IF(Model!BX179="",0,IF(ABS(Model!BX179-Scratch!BX179)&lt;1,1,0))</f>
        <v>1</v>
      </c>
      <c r="BY249" s="99">
        <f>IF(Model!BY179="",0,IF(ABS(Model!BY179-Scratch!BY179)&lt;1,1,0))</f>
        <v>1</v>
      </c>
      <c r="BZ249" s="99">
        <f>IF(Model!BZ179="",0,IF(ABS(Model!BZ179-Scratch!BZ179)&lt;1,1,0))</f>
        <v>1</v>
      </c>
      <c r="CA249" s="99">
        <f>IF(Model!CA179="",0,IF(ABS(Model!CA179-Scratch!CA179)&lt;1,1,0))</f>
        <v>1</v>
      </c>
      <c r="CB249" s="99">
        <f>IF(Model!CB179="",0,IF(ABS(Model!CB179-Scratch!CB179)&lt;1,1,0))</f>
        <v>1</v>
      </c>
      <c r="CC249" s="99">
        <f>IF(Model!CC179="",0,IF(ABS(Model!CC179-Scratch!CC179)&lt;1,1,0))</f>
        <v>1</v>
      </c>
      <c r="CD249" s="99">
        <f>IF(Model!CD179="",0,IF(ABS(Model!CD179-Scratch!CD179)&lt;1,1,0))</f>
        <v>1</v>
      </c>
      <c r="CE249" s="99">
        <f>IF(Model!CE179="",0,IF(ABS(Model!CE179-Scratch!CE179)&lt;1,1,0))</f>
        <v>1</v>
      </c>
      <c r="CF249" s="99">
        <f>IF(Model!CF179="",0,IF(ABS(Model!CF179-Scratch!CF179)&lt;1,1,0))</f>
        <v>1</v>
      </c>
      <c r="CG249" s="129" t="s">
        <v>591</v>
      </c>
      <c r="CH249" s="129" t="s">
        <v>591</v>
      </c>
      <c r="CI249" s="99">
        <f>IF(Model!CI179="",0,IF(ABS(Model!CI179-Scratch!CI179)&lt;1,1,0))</f>
        <v>1</v>
      </c>
      <c r="CJ249" s="99">
        <f>IF(Model!CJ179="",0,IF(ABS(Model!CJ179-Scratch!CJ179)&lt;1,1,0))</f>
        <v>1</v>
      </c>
      <c r="CK249" s="99">
        <f>IF(Model!CK179="",0,IF(ABS(Model!CK179-Scratch!CK179)&lt;1,1,0))</f>
        <v>1</v>
      </c>
      <c r="CL249" s="99">
        <f>IF(Model!CL179="",0,IF(ABS(Model!CL179-Scratch!CL179)&lt;1,1,0))</f>
        <v>1</v>
      </c>
      <c r="CM249" s="99">
        <f>IF(Model!CM179="",0,IF(ABS(Model!CM179-Scratch!CM179)&lt;1,1,0))</f>
        <v>1</v>
      </c>
      <c r="CN249" s="99">
        <f>IF(Model!CN179="",0,IF(ABS(Model!CN179-Scratch!CN179)&lt;1,1,0))</f>
        <v>1</v>
      </c>
      <c r="CO249" s="99">
        <f>IF(Model!CO179="",0,IF(ABS(Model!CO179-Scratch!CO179)&lt;1,1,0))</f>
        <v>1</v>
      </c>
      <c r="CP249" s="99">
        <f>IF(Model!CP179="",0,IF(ABS(Model!CP179-Scratch!CP179)&lt;1,1,0))</f>
        <v>1</v>
      </c>
      <c r="CQ249" s="99">
        <f>IF(Model!CQ179="",0,IF(ABS(Model!CQ179-Scratch!CQ179)&lt;1,1,0))</f>
        <v>1</v>
      </c>
      <c r="CR249" s="99">
        <f>IF(Model!CR179="",0,IF(ABS(Model!CR179-Scratch!CR179)&lt;1,1,0))</f>
        <v>1</v>
      </c>
      <c r="CS249" s="99">
        <f>IF(Model!CS179="",0,IF(ABS(Model!CS179-Scratch!CS179)&lt;1,1,0))</f>
        <v>1</v>
      </c>
      <c r="CT249" s="99">
        <f>IF(Model!CT179="",0,IF(ABS(Model!CT179-Scratch!CT179)&lt;1,1,0))</f>
        <v>1</v>
      </c>
      <c r="CU249" s="99">
        <f>IF(Model!CU179="",0,IF(ABS(Model!CU179-Scratch!CU179)&lt;1,1,0))</f>
        <v>1</v>
      </c>
      <c r="CV249" s="99">
        <f>IF(Model!CV179="",0,IF(ABS(Model!CV179-Scratch!CV179)&lt;1,1,0))</f>
        <v>1</v>
      </c>
      <c r="CW249" s="99">
        <f>IF(Model!CW179="",0,IF(ABS(Model!CW179-Scratch!CW179)&lt;1,1,0))</f>
        <v>1</v>
      </c>
      <c r="CX249" s="99">
        <f>IF(Model!CX179="",0,IF(ABS(Model!CX179-Scratch!CX179)&lt;1,1,0))</f>
        <v>1</v>
      </c>
      <c r="CY249" s="99">
        <f>IF(Model!CY179="",0,IF(ABS(Model!CY179-Scratch!CY179)&lt;1,1,0))</f>
        <v>1</v>
      </c>
      <c r="CZ249" s="99">
        <f>IF(Model!CZ179="",0,IF(ABS(Model!CZ179-Scratch!CZ179)&lt;1,1,0))</f>
        <v>1</v>
      </c>
      <c r="DA249" s="99">
        <f>IF(Model!DA179="",0,IF(ABS(Model!DA179-Scratch!DA179)&lt;1,1,0))</f>
        <v>1</v>
      </c>
      <c r="DB249" s="99">
        <f>IF(Model!DB179="",0,IF(ABS(Model!DB179-Scratch!DB179)&lt;1,1,0))</f>
        <v>1</v>
      </c>
      <c r="DC249" s="99">
        <f>IF(Model!DC179="",0,IF(ABS(Model!DC179-Scratch!DC179)&lt;1,1,0))</f>
        <v>1</v>
      </c>
      <c r="DD249" s="99">
        <f>IF(Model!DD179="",0,IF(ABS(Model!DD179-Scratch!DD179)&lt;1,1,0))</f>
        <v>1</v>
      </c>
      <c r="DE249" s="99">
        <f>IF(Model!DE179="",0,IF(ABS(Model!DE179-Scratch!DE179)&lt;1,1,0))</f>
        <v>1</v>
      </c>
      <c r="DF249" s="99">
        <f>IF(Model!DF179="",0,IF(ABS(Model!DF179-Scratch!DF179)&lt;1,1,0))</f>
        <v>1</v>
      </c>
      <c r="DG249" s="99">
        <f>IF(Model!DG179="",0,IF(ABS(Model!DG179-Scratch!DG179)&lt;1,1,0))</f>
        <v>1</v>
      </c>
      <c r="DH249" s="129" t="s">
        <v>591</v>
      </c>
      <c r="DI249" s="129" t="s">
        <v>591</v>
      </c>
      <c r="DJ249" s="99">
        <f>IF(Model!DJ179="",0,IF(ABS(Model!DJ179-Scratch!DJ179)&lt;1,1,0))</f>
        <v>1</v>
      </c>
      <c r="DK249" s="99">
        <f>IF(Model!DK179="",0,IF(ABS(Model!DK179-Scratch!DK179)&lt;1,1,0))</f>
        <v>1</v>
      </c>
      <c r="DL249" s="99">
        <f>IF(Model!DL179="",0,IF(ABS(Model!DL179-Scratch!DL179)&lt;1,1,0))</f>
        <v>1</v>
      </c>
      <c r="DM249" s="99">
        <f>IF(Model!DM179="",0,IF(ABS(Model!DM179-Scratch!DM179)&lt;1,1,0))</f>
        <v>1</v>
      </c>
      <c r="DN249" s="99">
        <f>IF(Model!DN179="",0,IF(ABS(Model!DN179-Scratch!DN179)&lt;1,1,0))</f>
        <v>1</v>
      </c>
      <c r="DO249" s="99">
        <f>IF(Model!DO179="",0,IF(ABS(Model!DO179-Scratch!DO179)&lt;1,1,0))</f>
        <v>1</v>
      </c>
      <c r="DP249" s="99">
        <f>IF(Model!DP179="",0,IF(ABS(Model!DP179-Scratch!DP179)&lt;1,1,0))</f>
        <v>1</v>
      </c>
      <c r="DQ249" s="99">
        <f>IF(Model!DQ179="",0,IF(ABS(Model!DQ179-Scratch!DQ179)&lt;1,1,0))</f>
        <v>1</v>
      </c>
      <c r="DR249" s="99">
        <f>IF(Model!DR179="",0,IF(ABS(Model!DR179-Scratch!DR179)&lt;1,1,0))</f>
        <v>1</v>
      </c>
      <c r="DS249" s="99">
        <f>IF(Model!DS179="",0,IF(ABS(Model!DS179-Scratch!DS179)&lt;1,1,0))</f>
        <v>1</v>
      </c>
      <c r="DT249" s="99">
        <f>IF(Model!DT179="",0,IF(ABS(Model!DT179-Scratch!DT179)&lt;1,1,0))</f>
        <v>1</v>
      </c>
      <c r="DU249" s="99">
        <f>IF(Model!DU179="",0,IF(ABS(Model!DU179-Scratch!DU179)&lt;1,1,0))</f>
        <v>1</v>
      </c>
      <c r="DV249" s="99">
        <f>IF(Model!DV179="",0,IF(ABS(Model!DV179-Scratch!DV179)&lt;1,1,0))</f>
        <v>1</v>
      </c>
      <c r="DW249" s="99">
        <f>IF(Model!DW179="",0,IF(ABS(Model!DW179-Scratch!DW179)&lt;1,1,0))</f>
        <v>1</v>
      </c>
      <c r="DX249" s="99">
        <f>IF(Model!DX179="",0,IF(ABS(Model!DX179-Scratch!DX179)&lt;1,1,0))</f>
        <v>1</v>
      </c>
      <c r="DY249" s="99">
        <f>IF(Model!DY179="",0,IF(ABS(Model!DY179-Scratch!DY179)&lt;1,1,0))</f>
        <v>1</v>
      </c>
      <c r="DZ249" s="99">
        <f>IF(Model!DZ179="",0,IF(ABS(Model!DZ179-Scratch!DZ179)&lt;1,1,0))</f>
        <v>1</v>
      </c>
      <c r="EA249" s="99">
        <f>IF(Model!EA179="",0,IF(ABS(Model!EA179-Scratch!EA179)&lt;1,1,0))</f>
        <v>1</v>
      </c>
      <c r="EB249" s="99">
        <f>IF(Model!EB179="",0,IF(ABS(Model!EB179-Scratch!EB179)&lt;1,1,0))</f>
        <v>1</v>
      </c>
      <c r="EC249" s="99">
        <f>IF(Model!EC179="",0,IF(ABS(Model!EC179-Scratch!EC179)&lt;1,1,0))</f>
        <v>1</v>
      </c>
      <c r="ED249" s="99">
        <f>IF(Model!ED179="",0,IF(ABS(Model!ED179-Scratch!ED179)&lt;1,1,0))</f>
        <v>1</v>
      </c>
      <c r="EE249" s="99">
        <f>IF(Model!EE179="",0,IF(ABS(Model!EE179-Scratch!EE179)&lt;1,1,0))</f>
        <v>1</v>
      </c>
      <c r="EF249" s="99">
        <f>IF(Model!EF179="",0,IF(ABS(Model!EF179-Scratch!EF179)&lt;1,1,0))</f>
        <v>1</v>
      </c>
      <c r="EG249" s="99">
        <f>IF(Model!EG179="",0,IF(ABS(Model!EG179-Scratch!EG179)&lt;1,1,0))</f>
        <v>1</v>
      </c>
      <c r="EH249" s="99">
        <f>IF(Model!EH179="",0,IF(ABS(Model!EH179-Scratch!EH179)&lt;1,1,0))</f>
        <v>1</v>
      </c>
      <c r="EI249" s="129" t="s">
        <v>591</v>
      </c>
      <c r="EJ249" s="129" t="s">
        <v>591</v>
      </c>
      <c r="EK249" s="99"/>
      <c r="EL249" s="99"/>
      <c r="EM249" s="99"/>
      <c r="EN249" s="99"/>
      <c r="EO249" s="99"/>
      <c r="EP249" s="99"/>
      <c r="EQ249" s="99"/>
      <c r="ER249" s="99"/>
      <c r="ES249" s="99"/>
      <c r="ET249" s="99"/>
      <c r="EU249" s="99"/>
      <c r="EV249" s="99"/>
      <c r="EW249" s="99"/>
      <c r="EX249" s="99"/>
      <c r="EY249" s="99"/>
      <c r="EZ249" s="99"/>
      <c r="FA249" s="99"/>
      <c r="FB249" s="99"/>
      <c r="FC249" s="99"/>
      <c r="FD249" s="99"/>
      <c r="FE249" s="99"/>
      <c r="FF249" s="99"/>
      <c r="FG249" s="99"/>
      <c r="FH249" s="99"/>
      <c r="FI249" s="99"/>
    </row>
    <row r="250" spans="2:165">
      <c r="B250" s="99">
        <f>IF(Model!B180="",0,IF(ABS(Model!B180-Scratch!B180)&lt;1,1,0))</f>
        <v>1</v>
      </c>
      <c r="C250" s="99">
        <f ca="1">IF(Model!C180="",0,IF(ABS(Model!C180-Scratch!C180)&lt;1,1,0))</f>
        <v>1</v>
      </c>
      <c r="D250" s="129" t="s">
        <v>591</v>
      </c>
      <c r="E250" s="99">
        <f>IF(Model!E180="",0,IF(ABS(Model!E180-Scratch!E180)&lt;1,1,0))</f>
        <v>1</v>
      </c>
      <c r="F250" s="99">
        <f>IF(Model!F180="",0,IF(ABS(Model!F180-Scratch!F180)&lt;1,1,0))</f>
        <v>1</v>
      </c>
      <c r="G250" s="99">
        <f>IF(Model!G180="",0,IF(ABS(Model!G180-Scratch!G180)&lt;1,1,0))</f>
        <v>1</v>
      </c>
      <c r="H250" s="99">
        <f>IF(Model!H180="",0,IF(ABS(Model!H180-Scratch!H180)&lt;1,1,0))</f>
        <v>1</v>
      </c>
      <c r="I250" s="99">
        <f>IF(Model!I180=Scratch!I180,1,0)</f>
        <v>1</v>
      </c>
      <c r="J250" s="129" t="s">
        <v>591</v>
      </c>
      <c r="K250" s="99">
        <f>IF(Model!K180="",0,IF(ABS(Model!K180-Scratch!K180)&lt;1,1,0))</f>
        <v>1</v>
      </c>
      <c r="L250" s="99">
        <f>IF(Model!L180=Scratch!L180,1,0)</f>
        <v>1</v>
      </c>
      <c r="M250" s="99">
        <f>IFERROR(IF(Model!M180=Scratch!M180,1,0),0)</f>
        <v>1</v>
      </c>
      <c r="N250" s="99">
        <f>IFERROR(IF(Model!N180=Scratch!N180,1,0),0)</f>
        <v>1</v>
      </c>
      <c r="O250" s="99">
        <f>IFERROR(IF(Model!O180=Scratch!O180,1,0),0)</f>
        <v>1</v>
      </c>
      <c r="P250" s="99">
        <f>IFERROR(IF(Model!P180=Scratch!P180,1,0),0)</f>
        <v>1</v>
      </c>
      <c r="Q250" s="129" t="s">
        <v>591</v>
      </c>
      <c r="R250" s="99">
        <f>IF(Model!R180="",0,IF(ABS(Model!R180-Scratch!R180)&lt;1,1,0))</f>
        <v>1</v>
      </c>
      <c r="S250" s="99">
        <f>IF(Model!S180="",0,IF(ABS(Model!S180-Scratch!S180)&lt;1,1,0))</f>
        <v>1</v>
      </c>
      <c r="T250" s="99">
        <f>IF(Model!T180="",0,IF(ABS(Model!T180-Scratch!T180)&lt;1,1,0))</f>
        <v>1</v>
      </c>
      <c r="U250" s="99">
        <f>IF(Model!U180="",0,IF(ABS(Model!U180-Scratch!U180)&lt;1,1,0))</f>
        <v>1</v>
      </c>
      <c r="V250" s="99">
        <f>IF(Model!V180="",0,IF(ABS(Model!V180-Scratch!V180)&lt;1,1,0))</f>
        <v>1</v>
      </c>
      <c r="W250" s="129" t="s">
        <v>591</v>
      </c>
      <c r="X250" s="99">
        <f>IF(Model!X180="",0,IF(ABS(Model!X180-Scratch!X180)&lt;1,1,0))</f>
        <v>1</v>
      </c>
      <c r="Y250" s="99">
        <f>IF(Model!Y180="",0,IF(ABS(Model!Y180-Scratch!Y180)&lt;1,1,0))</f>
        <v>1</v>
      </c>
      <c r="Z250" s="99">
        <f>IF(Model!Z180="",0,IF(ABS(Model!Z180-Scratch!Z180)&lt;1,1,0))</f>
        <v>1</v>
      </c>
      <c r="AA250" s="99">
        <f>IF(Model!AA180="",0,IF(ABS(Model!AA180-Scratch!AA180)&lt;1,1,0))</f>
        <v>1</v>
      </c>
      <c r="AB250" s="99">
        <f>IF(Model!AB180="",0,IF(ABS(Model!AB180-Scratch!AB180)&lt;1,1,0))</f>
        <v>1</v>
      </c>
      <c r="AC250" s="129" t="s">
        <v>591</v>
      </c>
      <c r="AD250" s="129" t="s">
        <v>591</v>
      </c>
      <c r="AE250" s="99">
        <f>IF(Model!AE180="",0,IF(ABS(Model!AE180-Scratch!AE180)&lt;1,1,0))</f>
        <v>1</v>
      </c>
      <c r="AF250" s="99">
        <f>IF(Model!AF180="",0,IF(ABS(Model!AF180-Scratch!AF180)&lt;1,1,0))</f>
        <v>1</v>
      </c>
      <c r="AG250" s="99">
        <f>IF(Model!AG180="",0,IF(ABS(Model!AG180-Scratch!AG180)&lt;1,1,0))</f>
        <v>1</v>
      </c>
      <c r="AH250" s="99">
        <f>IF(Model!AH180="",0,IF(ABS(Model!AH180-Scratch!AH180)&lt;1,1,0))</f>
        <v>1</v>
      </c>
      <c r="AI250" s="99">
        <f>IF(Model!AI180="",0,IF(ABS(Model!AI180-Scratch!AI180)&lt;1,1,0))</f>
        <v>1</v>
      </c>
      <c r="AJ250" s="99">
        <f>IF(Model!AJ180="",0,IF(ABS(Model!AJ180-Scratch!AJ180)&lt;1,1,0))</f>
        <v>1</v>
      </c>
      <c r="AK250" s="99">
        <f>IF(Model!AK180="",0,IF(ABS(Model!AK180-Scratch!AK180)&lt;1,1,0))</f>
        <v>1</v>
      </c>
      <c r="AL250" s="99">
        <f>IF(Model!AL180="",0,IF(ABS(Model!AL180-Scratch!AL180)&lt;1,1,0))</f>
        <v>1</v>
      </c>
      <c r="AM250" s="99">
        <f>IF(Model!AM180="",0,IF(ABS(Model!AM180-Scratch!AM180)&lt;1,1,0))</f>
        <v>1</v>
      </c>
      <c r="AN250" s="99">
        <f>IF(Model!AN180="",0,IF(ABS(Model!AN180-Scratch!AN180)&lt;1,1,0))</f>
        <v>1</v>
      </c>
      <c r="AO250" s="99">
        <f>IF(Model!AO180="",0,IF(ABS(Model!AO180-Scratch!AO180)&lt;1,1,0))</f>
        <v>1</v>
      </c>
      <c r="AP250" s="99">
        <f>IF(Model!AP180="",0,IF(ABS(Model!AP180-Scratch!AP180)&lt;1,1,0))</f>
        <v>1</v>
      </c>
      <c r="AQ250" s="99">
        <f>IF(Model!AQ180="",0,IF(ABS(Model!AQ180-Scratch!AQ180)&lt;1,1,0))</f>
        <v>1</v>
      </c>
      <c r="AR250" s="99">
        <f>IF(Model!AR180="",0,IF(ABS(Model!AR180-Scratch!AR180)&lt;1,1,0))</f>
        <v>1</v>
      </c>
      <c r="AS250" s="99">
        <f>IF(Model!AS180="",0,IF(ABS(Model!AS180-Scratch!AS180)&lt;1,1,0))</f>
        <v>1</v>
      </c>
      <c r="AT250" s="99">
        <f>IF(Model!AT180="",0,IF(ABS(Model!AT180-Scratch!AT180)&lt;1,1,0))</f>
        <v>1</v>
      </c>
      <c r="AU250" s="99">
        <f>IF(Model!AU180="",0,IF(ABS(Model!AU180-Scratch!AU180)&lt;1,1,0))</f>
        <v>1</v>
      </c>
      <c r="AV250" s="99">
        <f>IF(Model!AV180="",0,IF(ABS(Model!AV180-Scratch!AV180)&lt;1,1,0))</f>
        <v>1</v>
      </c>
      <c r="AW250" s="99">
        <f>IF(Model!AW180="",0,IF(ABS(Model!AW180-Scratch!AW180)&lt;1,1,0))</f>
        <v>1</v>
      </c>
      <c r="AX250" s="99">
        <f>IF(Model!AX180="",0,IF(ABS(Model!AX180-Scratch!AX180)&lt;1,1,0))</f>
        <v>1</v>
      </c>
      <c r="AY250" s="99">
        <f>IF(Model!AY180="",0,IF(ABS(Model!AY180-Scratch!AY180)&lt;1,1,0))</f>
        <v>1</v>
      </c>
      <c r="AZ250" s="99">
        <f>IF(Model!AZ180="",0,IF(ABS(Model!AZ180-Scratch!AZ180)&lt;1,1,0))</f>
        <v>1</v>
      </c>
      <c r="BA250" s="99">
        <f>IF(Model!BA180="",0,IF(ABS(Model!BA180-Scratch!BA180)&lt;1,1,0))</f>
        <v>1</v>
      </c>
      <c r="BB250" s="99">
        <f>IF(Model!BB180="",0,IF(ABS(Model!BB180-Scratch!BB180)&lt;1,1,0))</f>
        <v>1</v>
      </c>
      <c r="BC250" s="99">
        <f>IF(Model!BC180="",0,IF(ABS(Model!BC180-Scratch!BC180)&lt;1,1,0))</f>
        <v>1</v>
      </c>
      <c r="BD250" s="99">
        <f>IF(Model!BD180="",0,IF(ABS(Model!BD180-Scratch!BD180)&lt;1,1,0))</f>
        <v>0</v>
      </c>
      <c r="BE250" s="99">
        <f>IF(Model!BE180="",0,IF(ABS(Model!BE180-Scratch!BE180)&lt;1,1,0))</f>
        <v>1</v>
      </c>
      <c r="BF250" s="129" t="s">
        <v>591</v>
      </c>
      <c r="BG250" s="129" t="s">
        <v>591</v>
      </c>
      <c r="BH250" s="99">
        <f>IF(Model!BH180="",0,IF(ABS(Model!BH180-Scratch!BH180)&lt;1,1,0))</f>
        <v>1</v>
      </c>
      <c r="BI250" s="99">
        <f>IF(Model!BI180="",0,IF(ABS(Model!BI180-Scratch!BI180)&lt;1,1,0))</f>
        <v>1</v>
      </c>
      <c r="BJ250" s="99">
        <f>IF(Model!BJ180="",0,IF(ABS(Model!BJ180-Scratch!BJ180)&lt;1,1,0))</f>
        <v>1</v>
      </c>
      <c r="BK250" s="99">
        <f>IF(Model!BK180="",0,IF(ABS(Model!BK180-Scratch!BK180)&lt;1,1,0))</f>
        <v>1</v>
      </c>
      <c r="BL250" s="99">
        <f>IF(Model!BL180="",0,IF(ABS(Model!BL180-Scratch!BL180)&lt;1,1,0))</f>
        <v>1</v>
      </c>
      <c r="BM250" s="99">
        <f>IF(Model!BM180="",0,IF(ABS(Model!BM180-Scratch!BM180)&lt;1,1,0))</f>
        <v>1</v>
      </c>
      <c r="BN250" s="99">
        <f>IF(Model!BN180="",0,IF(ABS(Model!BN180-Scratch!BN180)&lt;1,1,0))</f>
        <v>1</v>
      </c>
      <c r="BO250" s="99">
        <f>IF(Model!BO180="",0,IF(ABS(Model!BO180-Scratch!BO180)&lt;1,1,0))</f>
        <v>1</v>
      </c>
      <c r="BP250" s="99">
        <f>IF(Model!BP180="",0,IF(ABS(Model!BP180-Scratch!BP180)&lt;1,1,0))</f>
        <v>1</v>
      </c>
      <c r="BQ250" s="99">
        <f>IF(Model!BQ180="",0,IF(ABS(Model!BQ180-Scratch!BQ180)&lt;1,1,0))</f>
        <v>1</v>
      </c>
      <c r="BR250" s="99">
        <f>IF(Model!BR180="",0,IF(ABS(Model!BR180-Scratch!BR180)&lt;1,1,0))</f>
        <v>1</v>
      </c>
      <c r="BS250" s="99">
        <f>IF(Model!BS180="",0,IF(ABS(Model!BS180-Scratch!BS180)&lt;1,1,0))</f>
        <v>1</v>
      </c>
      <c r="BT250" s="99">
        <f>IF(Model!BT180="",0,IF(ABS(Model!BT180-Scratch!BT180)&lt;1,1,0))</f>
        <v>1</v>
      </c>
      <c r="BU250" s="99">
        <f>IF(Model!BU180="",0,IF(ABS(Model!BU180-Scratch!BU180)&lt;1,1,0))</f>
        <v>1</v>
      </c>
      <c r="BV250" s="99">
        <f>IF(Model!BV180="",0,IF(ABS(Model!BV180-Scratch!BV180)&lt;1,1,0))</f>
        <v>1</v>
      </c>
      <c r="BW250" s="99">
        <f>IF(Model!BW180="",0,IF(ABS(Model!BW180-Scratch!BW180)&lt;1,1,0))</f>
        <v>1</v>
      </c>
      <c r="BX250" s="99">
        <f>IF(Model!BX180="",0,IF(ABS(Model!BX180-Scratch!BX180)&lt;1,1,0))</f>
        <v>1</v>
      </c>
      <c r="BY250" s="99">
        <f>IF(Model!BY180="",0,IF(ABS(Model!BY180-Scratch!BY180)&lt;1,1,0))</f>
        <v>1</v>
      </c>
      <c r="BZ250" s="99">
        <f>IF(Model!BZ180="",0,IF(ABS(Model!BZ180-Scratch!BZ180)&lt;1,1,0))</f>
        <v>1</v>
      </c>
      <c r="CA250" s="99">
        <f>IF(Model!CA180="",0,IF(ABS(Model!CA180-Scratch!CA180)&lt;1,1,0))</f>
        <v>1</v>
      </c>
      <c r="CB250" s="99">
        <f>IF(Model!CB180="",0,IF(ABS(Model!CB180-Scratch!CB180)&lt;1,1,0))</f>
        <v>1</v>
      </c>
      <c r="CC250" s="99">
        <f>IF(Model!CC180="",0,IF(ABS(Model!CC180-Scratch!CC180)&lt;1,1,0))</f>
        <v>1</v>
      </c>
      <c r="CD250" s="99">
        <f>IF(Model!CD180="",0,IF(ABS(Model!CD180-Scratch!CD180)&lt;1,1,0))</f>
        <v>1</v>
      </c>
      <c r="CE250" s="99">
        <f>IF(Model!CE180="",0,IF(ABS(Model!CE180-Scratch!CE180)&lt;1,1,0))</f>
        <v>1</v>
      </c>
      <c r="CF250" s="99">
        <f>IF(Model!CF180="",0,IF(ABS(Model!CF180-Scratch!CF180)&lt;1,1,0))</f>
        <v>1</v>
      </c>
      <c r="CG250" s="129" t="s">
        <v>591</v>
      </c>
      <c r="CH250" s="129" t="s">
        <v>591</v>
      </c>
      <c r="CI250" s="99">
        <f>IF(Model!CI180="",0,IF(ABS(Model!CI180-Scratch!CI180)&lt;1,1,0))</f>
        <v>1</v>
      </c>
      <c r="CJ250" s="99">
        <f>IF(Model!CJ180="",0,IF(ABS(Model!CJ180-Scratch!CJ180)&lt;1,1,0))</f>
        <v>1</v>
      </c>
      <c r="CK250" s="99">
        <f>IF(Model!CK180="",0,IF(ABS(Model!CK180-Scratch!CK180)&lt;1,1,0))</f>
        <v>1</v>
      </c>
      <c r="CL250" s="99">
        <f>IF(Model!CL180="",0,IF(ABS(Model!CL180-Scratch!CL180)&lt;1,1,0))</f>
        <v>1</v>
      </c>
      <c r="CM250" s="99">
        <f>IF(Model!CM180="",0,IF(ABS(Model!CM180-Scratch!CM180)&lt;1,1,0))</f>
        <v>1</v>
      </c>
      <c r="CN250" s="99">
        <f>IF(Model!CN180="",0,IF(ABS(Model!CN180-Scratch!CN180)&lt;1,1,0))</f>
        <v>1</v>
      </c>
      <c r="CO250" s="99">
        <f>IF(Model!CO180="",0,IF(ABS(Model!CO180-Scratch!CO180)&lt;1,1,0))</f>
        <v>1</v>
      </c>
      <c r="CP250" s="99">
        <f>IF(Model!CP180="",0,IF(ABS(Model!CP180-Scratch!CP180)&lt;1,1,0))</f>
        <v>1</v>
      </c>
      <c r="CQ250" s="99">
        <f>IF(Model!CQ180="",0,IF(ABS(Model!CQ180-Scratch!CQ180)&lt;1,1,0))</f>
        <v>1</v>
      </c>
      <c r="CR250" s="99">
        <f>IF(Model!CR180="",0,IF(ABS(Model!CR180-Scratch!CR180)&lt;1,1,0))</f>
        <v>1</v>
      </c>
      <c r="CS250" s="99">
        <f>IF(Model!CS180="",0,IF(ABS(Model!CS180-Scratch!CS180)&lt;1,1,0))</f>
        <v>1</v>
      </c>
      <c r="CT250" s="99">
        <f>IF(Model!CT180="",0,IF(ABS(Model!CT180-Scratch!CT180)&lt;1,1,0))</f>
        <v>1</v>
      </c>
      <c r="CU250" s="99">
        <f>IF(Model!CU180="",0,IF(ABS(Model!CU180-Scratch!CU180)&lt;1,1,0))</f>
        <v>1</v>
      </c>
      <c r="CV250" s="99">
        <f>IF(Model!CV180="",0,IF(ABS(Model!CV180-Scratch!CV180)&lt;1,1,0))</f>
        <v>1</v>
      </c>
      <c r="CW250" s="99">
        <f>IF(Model!CW180="",0,IF(ABS(Model!CW180-Scratch!CW180)&lt;1,1,0))</f>
        <v>1</v>
      </c>
      <c r="CX250" s="99">
        <f>IF(Model!CX180="",0,IF(ABS(Model!CX180-Scratch!CX180)&lt;1,1,0))</f>
        <v>1</v>
      </c>
      <c r="CY250" s="99">
        <f>IF(Model!CY180="",0,IF(ABS(Model!CY180-Scratch!CY180)&lt;1,1,0))</f>
        <v>1</v>
      </c>
      <c r="CZ250" s="99">
        <f>IF(Model!CZ180="",0,IF(ABS(Model!CZ180-Scratch!CZ180)&lt;1,1,0))</f>
        <v>1</v>
      </c>
      <c r="DA250" s="99">
        <f>IF(Model!DA180="",0,IF(ABS(Model!DA180-Scratch!DA180)&lt;1,1,0))</f>
        <v>1</v>
      </c>
      <c r="DB250" s="99">
        <f>IF(Model!DB180="",0,IF(ABS(Model!DB180-Scratch!DB180)&lt;1,1,0))</f>
        <v>1</v>
      </c>
      <c r="DC250" s="99">
        <f>IF(Model!DC180="",0,IF(ABS(Model!DC180-Scratch!DC180)&lt;1,1,0))</f>
        <v>1</v>
      </c>
      <c r="DD250" s="99">
        <f>IF(Model!DD180="",0,IF(ABS(Model!DD180-Scratch!DD180)&lt;1,1,0))</f>
        <v>1</v>
      </c>
      <c r="DE250" s="99">
        <f>IF(Model!DE180="",0,IF(ABS(Model!DE180-Scratch!DE180)&lt;1,1,0))</f>
        <v>1</v>
      </c>
      <c r="DF250" s="99">
        <f>IF(Model!DF180="",0,IF(ABS(Model!DF180-Scratch!DF180)&lt;1,1,0))</f>
        <v>1</v>
      </c>
      <c r="DG250" s="99">
        <f>IF(Model!DG180="",0,IF(ABS(Model!DG180-Scratch!DG180)&lt;1,1,0))</f>
        <v>1</v>
      </c>
      <c r="DH250" s="129" t="s">
        <v>591</v>
      </c>
      <c r="DI250" s="129" t="s">
        <v>591</v>
      </c>
      <c r="DJ250" s="99">
        <f>IF(Model!DJ180="",0,IF(ABS(Model!DJ180-Scratch!DJ180)&lt;1,1,0))</f>
        <v>1</v>
      </c>
      <c r="DK250" s="99">
        <f>IF(Model!DK180="",0,IF(ABS(Model!DK180-Scratch!DK180)&lt;1,1,0))</f>
        <v>1</v>
      </c>
      <c r="DL250" s="99">
        <f>IF(Model!DL180="",0,IF(ABS(Model!DL180-Scratch!DL180)&lt;1,1,0))</f>
        <v>1</v>
      </c>
      <c r="DM250" s="99">
        <f>IF(Model!DM180="",0,IF(ABS(Model!DM180-Scratch!DM180)&lt;1,1,0))</f>
        <v>1</v>
      </c>
      <c r="DN250" s="99">
        <f>IF(Model!DN180="",0,IF(ABS(Model!DN180-Scratch!DN180)&lt;1,1,0))</f>
        <v>1</v>
      </c>
      <c r="DO250" s="99">
        <f>IF(Model!DO180="",0,IF(ABS(Model!DO180-Scratch!DO180)&lt;1,1,0))</f>
        <v>1</v>
      </c>
      <c r="DP250" s="99">
        <f>IF(Model!DP180="",0,IF(ABS(Model!DP180-Scratch!DP180)&lt;1,1,0))</f>
        <v>1</v>
      </c>
      <c r="DQ250" s="99">
        <f>IF(Model!DQ180="",0,IF(ABS(Model!DQ180-Scratch!DQ180)&lt;1,1,0))</f>
        <v>1</v>
      </c>
      <c r="DR250" s="99">
        <f>IF(Model!DR180="",0,IF(ABS(Model!DR180-Scratch!DR180)&lt;1,1,0))</f>
        <v>1</v>
      </c>
      <c r="DS250" s="99">
        <f>IF(Model!DS180="",0,IF(ABS(Model!DS180-Scratch!DS180)&lt;1,1,0))</f>
        <v>1</v>
      </c>
      <c r="DT250" s="99">
        <f>IF(Model!DT180="",0,IF(ABS(Model!DT180-Scratch!DT180)&lt;1,1,0))</f>
        <v>1</v>
      </c>
      <c r="DU250" s="99">
        <f>IF(Model!DU180="",0,IF(ABS(Model!DU180-Scratch!DU180)&lt;1,1,0))</f>
        <v>1</v>
      </c>
      <c r="DV250" s="99">
        <f>IF(Model!DV180="",0,IF(ABS(Model!DV180-Scratch!DV180)&lt;1,1,0))</f>
        <v>1</v>
      </c>
      <c r="DW250" s="99">
        <f>IF(Model!DW180="",0,IF(ABS(Model!DW180-Scratch!DW180)&lt;1,1,0))</f>
        <v>1</v>
      </c>
      <c r="DX250" s="99">
        <f>IF(Model!DX180="",0,IF(ABS(Model!DX180-Scratch!DX180)&lt;1,1,0))</f>
        <v>1</v>
      </c>
      <c r="DY250" s="99">
        <f>IF(Model!DY180="",0,IF(ABS(Model!DY180-Scratch!DY180)&lt;1,1,0))</f>
        <v>1</v>
      </c>
      <c r="DZ250" s="99">
        <f>IF(Model!DZ180="",0,IF(ABS(Model!DZ180-Scratch!DZ180)&lt;1,1,0))</f>
        <v>1</v>
      </c>
      <c r="EA250" s="99">
        <f>IF(Model!EA180="",0,IF(ABS(Model!EA180-Scratch!EA180)&lt;1,1,0))</f>
        <v>1</v>
      </c>
      <c r="EB250" s="99">
        <f>IF(Model!EB180="",0,IF(ABS(Model!EB180-Scratch!EB180)&lt;1,1,0))</f>
        <v>1</v>
      </c>
      <c r="EC250" s="99">
        <f>IF(Model!EC180="",0,IF(ABS(Model!EC180-Scratch!EC180)&lt;1,1,0))</f>
        <v>1</v>
      </c>
      <c r="ED250" s="99">
        <f>IF(Model!ED180="",0,IF(ABS(Model!ED180-Scratch!ED180)&lt;1,1,0))</f>
        <v>1</v>
      </c>
      <c r="EE250" s="99">
        <f>IF(Model!EE180="",0,IF(ABS(Model!EE180-Scratch!EE180)&lt;1,1,0))</f>
        <v>1</v>
      </c>
      <c r="EF250" s="99">
        <f>IF(Model!EF180="",0,IF(ABS(Model!EF180-Scratch!EF180)&lt;1,1,0))</f>
        <v>1</v>
      </c>
      <c r="EG250" s="99">
        <f>IF(Model!EG180="",0,IF(ABS(Model!EG180-Scratch!EG180)&lt;1,1,0))</f>
        <v>1</v>
      </c>
      <c r="EH250" s="99">
        <f>IF(Model!EH180="",0,IF(ABS(Model!EH180-Scratch!EH180)&lt;1,1,0))</f>
        <v>1</v>
      </c>
      <c r="EI250" s="129" t="s">
        <v>591</v>
      </c>
      <c r="EJ250" s="129" t="s">
        <v>591</v>
      </c>
      <c r="EK250" s="99"/>
      <c r="EL250" s="99"/>
      <c r="EM250" s="99"/>
      <c r="EN250" s="99"/>
      <c r="EO250" s="99"/>
      <c r="EP250" s="99"/>
      <c r="EQ250" s="99"/>
      <c r="ER250" s="99"/>
      <c r="ES250" s="99"/>
      <c r="ET250" s="99"/>
      <c r="EU250" s="99"/>
      <c r="EV250" s="99"/>
      <c r="EW250" s="99"/>
      <c r="EX250" s="99"/>
      <c r="EY250" s="99"/>
      <c r="EZ250" s="99"/>
      <c r="FA250" s="99"/>
      <c r="FB250" s="99"/>
      <c r="FC250" s="99"/>
      <c r="FD250" s="99"/>
      <c r="FE250" s="99"/>
      <c r="FF250" s="99"/>
      <c r="FG250" s="99"/>
      <c r="FH250" s="99"/>
      <c r="FI250" s="99"/>
    </row>
    <row r="251" spans="2:165">
      <c r="B251" s="99">
        <f>IF(Model!B181="",0,IF(ABS(Model!B181-Scratch!B181)&lt;1,1,0))</f>
        <v>1</v>
      </c>
      <c r="C251" s="99">
        <f ca="1">IF(Model!C181="",0,IF(ABS(Model!C181-Scratch!C181)&lt;1,1,0))</f>
        <v>1</v>
      </c>
      <c r="D251" s="129" t="s">
        <v>591</v>
      </c>
      <c r="E251" s="99">
        <f>IF(Model!E181="",0,IF(ABS(Model!E181-Scratch!E181)&lt;1,1,0))</f>
        <v>1</v>
      </c>
      <c r="F251" s="99">
        <f>IF(Model!F181="",0,IF(ABS(Model!F181-Scratch!F181)&lt;1,1,0))</f>
        <v>1</v>
      </c>
      <c r="G251" s="99">
        <f>IF(Model!G181="",0,IF(ABS(Model!G181-Scratch!G181)&lt;1,1,0))</f>
        <v>1</v>
      </c>
      <c r="H251" s="99">
        <f>IF(Model!H181="",0,IF(ABS(Model!H181-Scratch!H181)&lt;1,1,0))</f>
        <v>1</v>
      </c>
      <c r="I251" s="99">
        <f>IF(Model!I181=Scratch!I181,1,0)</f>
        <v>1</v>
      </c>
      <c r="J251" s="129" t="s">
        <v>591</v>
      </c>
      <c r="K251" s="99">
        <f>IF(Model!K181="",0,IF(ABS(Model!K181-Scratch!K181)&lt;1,1,0))</f>
        <v>1</v>
      </c>
      <c r="L251" s="99">
        <f>IF(Model!L181=Scratch!L181,1,0)</f>
        <v>1</v>
      </c>
      <c r="M251" s="99">
        <f>IFERROR(IF(Model!M181=Scratch!M181,1,0),0)</f>
        <v>1</v>
      </c>
      <c r="N251" s="99">
        <f>IFERROR(IF(Model!N181=Scratch!N181,1,0),0)</f>
        <v>1</v>
      </c>
      <c r="O251" s="99">
        <f>IFERROR(IF(Model!O181=Scratch!O181,1,0),0)</f>
        <v>1</v>
      </c>
      <c r="P251" s="99">
        <f>IFERROR(IF(Model!P181=Scratch!P181,1,0),0)</f>
        <v>1</v>
      </c>
      <c r="Q251" s="129" t="s">
        <v>591</v>
      </c>
      <c r="R251" s="99">
        <f>IF(Model!R181="",0,IF(ABS(Model!R181-Scratch!R181)&lt;1,1,0))</f>
        <v>1</v>
      </c>
      <c r="S251" s="99">
        <f>IF(Model!S181="",0,IF(ABS(Model!S181-Scratch!S181)&lt;1,1,0))</f>
        <v>1</v>
      </c>
      <c r="T251" s="99">
        <f>IF(Model!T181="",0,IF(ABS(Model!T181-Scratch!T181)&lt;1,1,0))</f>
        <v>1</v>
      </c>
      <c r="U251" s="99">
        <f>IF(Model!U181="",0,IF(ABS(Model!U181-Scratch!U181)&lt;1,1,0))</f>
        <v>1</v>
      </c>
      <c r="V251" s="99">
        <f>IF(Model!V181="",0,IF(ABS(Model!V181-Scratch!V181)&lt;1,1,0))</f>
        <v>1</v>
      </c>
      <c r="W251" s="129" t="s">
        <v>591</v>
      </c>
      <c r="X251" s="99">
        <f>IF(Model!X181="",0,IF(ABS(Model!X181-Scratch!X181)&lt;1,1,0))</f>
        <v>1</v>
      </c>
      <c r="Y251" s="99">
        <f>IF(Model!Y181="",0,IF(ABS(Model!Y181-Scratch!Y181)&lt;1,1,0))</f>
        <v>1</v>
      </c>
      <c r="Z251" s="99">
        <f>IF(Model!Z181="",0,IF(ABS(Model!Z181-Scratch!Z181)&lt;1,1,0))</f>
        <v>1</v>
      </c>
      <c r="AA251" s="99">
        <f>IF(Model!AA181="",0,IF(ABS(Model!AA181-Scratch!AA181)&lt;1,1,0))</f>
        <v>1</v>
      </c>
      <c r="AB251" s="99">
        <f>IF(Model!AB181="",0,IF(ABS(Model!AB181-Scratch!AB181)&lt;1,1,0))</f>
        <v>1</v>
      </c>
      <c r="AC251" s="129" t="s">
        <v>591</v>
      </c>
      <c r="AD251" s="129" t="s">
        <v>591</v>
      </c>
      <c r="AE251" s="99">
        <f>IF(Model!AE181="",0,IF(ABS(Model!AE181-Scratch!AE181)&lt;1,1,0))</f>
        <v>1</v>
      </c>
      <c r="AF251" s="99">
        <f>IF(Model!AF181="",0,IF(ABS(Model!AF181-Scratch!AF181)&lt;1,1,0))</f>
        <v>1</v>
      </c>
      <c r="AG251" s="99">
        <f>IF(Model!AG181="",0,IF(ABS(Model!AG181-Scratch!AG181)&lt;1,1,0))</f>
        <v>1</v>
      </c>
      <c r="AH251" s="99">
        <f>IF(Model!AH181="",0,IF(ABS(Model!AH181-Scratch!AH181)&lt;1,1,0))</f>
        <v>1</v>
      </c>
      <c r="AI251" s="99">
        <f>IF(Model!AI181="",0,IF(ABS(Model!AI181-Scratch!AI181)&lt;1,1,0))</f>
        <v>1</v>
      </c>
      <c r="AJ251" s="99">
        <f>IF(Model!AJ181="",0,IF(ABS(Model!AJ181-Scratch!AJ181)&lt;1,1,0))</f>
        <v>1</v>
      </c>
      <c r="AK251" s="99">
        <f>IF(Model!AK181="",0,IF(ABS(Model!AK181-Scratch!AK181)&lt;1,1,0))</f>
        <v>1</v>
      </c>
      <c r="AL251" s="99">
        <f>IF(Model!AL181="",0,IF(ABS(Model!AL181-Scratch!AL181)&lt;1,1,0))</f>
        <v>1</v>
      </c>
      <c r="AM251" s="99">
        <f>IF(Model!AM181="",0,IF(ABS(Model!AM181-Scratch!AM181)&lt;1,1,0))</f>
        <v>1</v>
      </c>
      <c r="AN251" s="99">
        <f>IF(Model!AN181="",0,IF(ABS(Model!AN181-Scratch!AN181)&lt;1,1,0))</f>
        <v>1</v>
      </c>
      <c r="AO251" s="99">
        <f>IF(Model!AO181="",0,IF(ABS(Model!AO181-Scratch!AO181)&lt;1,1,0))</f>
        <v>1</v>
      </c>
      <c r="AP251" s="99">
        <f>IF(Model!AP181="",0,IF(ABS(Model!AP181-Scratch!AP181)&lt;1,1,0))</f>
        <v>1</v>
      </c>
      <c r="AQ251" s="99">
        <f>IF(Model!AQ181="",0,IF(ABS(Model!AQ181-Scratch!AQ181)&lt;1,1,0))</f>
        <v>1</v>
      </c>
      <c r="AR251" s="99">
        <f>IF(Model!AR181="",0,IF(ABS(Model!AR181-Scratch!AR181)&lt;1,1,0))</f>
        <v>1</v>
      </c>
      <c r="AS251" s="99">
        <f>IF(Model!AS181="",0,IF(ABS(Model!AS181-Scratch!AS181)&lt;1,1,0))</f>
        <v>1</v>
      </c>
      <c r="AT251" s="99">
        <f>IF(Model!AT181="",0,IF(ABS(Model!AT181-Scratch!AT181)&lt;1,1,0))</f>
        <v>1</v>
      </c>
      <c r="AU251" s="99">
        <f>IF(Model!AU181="",0,IF(ABS(Model!AU181-Scratch!AU181)&lt;1,1,0))</f>
        <v>1</v>
      </c>
      <c r="AV251" s="99">
        <f>IF(Model!AV181="",0,IF(ABS(Model!AV181-Scratch!AV181)&lt;1,1,0))</f>
        <v>1</v>
      </c>
      <c r="AW251" s="99">
        <f>IF(Model!AW181="",0,IF(ABS(Model!AW181-Scratch!AW181)&lt;1,1,0))</f>
        <v>1</v>
      </c>
      <c r="AX251" s="99">
        <f>IF(Model!AX181="",0,IF(ABS(Model!AX181-Scratch!AX181)&lt;1,1,0))</f>
        <v>1</v>
      </c>
      <c r="AY251" s="99">
        <f>IF(Model!AY181="",0,IF(ABS(Model!AY181-Scratch!AY181)&lt;1,1,0))</f>
        <v>1</v>
      </c>
      <c r="AZ251" s="99">
        <f>IF(Model!AZ181="",0,IF(ABS(Model!AZ181-Scratch!AZ181)&lt;1,1,0))</f>
        <v>1</v>
      </c>
      <c r="BA251" s="99">
        <f>IF(Model!BA181="",0,IF(ABS(Model!BA181-Scratch!BA181)&lt;1,1,0))</f>
        <v>1</v>
      </c>
      <c r="BB251" s="99">
        <f>IF(Model!BB181="",0,IF(ABS(Model!BB181-Scratch!BB181)&lt;1,1,0))</f>
        <v>1</v>
      </c>
      <c r="BC251" s="99">
        <f>IF(Model!BC181="",0,IF(ABS(Model!BC181-Scratch!BC181)&lt;1,1,0))</f>
        <v>1</v>
      </c>
      <c r="BD251" s="99">
        <f>IF(Model!BD181="",0,IF(ABS(Model!BD181-Scratch!BD181)&lt;1,1,0))</f>
        <v>0</v>
      </c>
      <c r="BE251" s="99">
        <f>IF(Model!BE181="",0,IF(ABS(Model!BE181-Scratch!BE181)&lt;1,1,0))</f>
        <v>1</v>
      </c>
      <c r="BF251" s="129" t="s">
        <v>591</v>
      </c>
      <c r="BG251" s="129" t="s">
        <v>591</v>
      </c>
      <c r="BH251" s="99">
        <f>IF(Model!BH181="",0,IF(ABS(Model!BH181-Scratch!BH181)&lt;1,1,0))</f>
        <v>1</v>
      </c>
      <c r="BI251" s="99">
        <f>IF(Model!BI181="",0,IF(ABS(Model!BI181-Scratch!BI181)&lt;1,1,0))</f>
        <v>1</v>
      </c>
      <c r="BJ251" s="99">
        <f>IF(Model!BJ181="",0,IF(ABS(Model!BJ181-Scratch!BJ181)&lt;1,1,0))</f>
        <v>1</v>
      </c>
      <c r="BK251" s="99">
        <f>IF(Model!BK181="",0,IF(ABS(Model!BK181-Scratch!BK181)&lt;1,1,0))</f>
        <v>1</v>
      </c>
      <c r="BL251" s="99">
        <f>IF(Model!BL181="",0,IF(ABS(Model!BL181-Scratch!BL181)&lt;1,1,0))</f>
        <v>1</v>
      </c>
      <c r="BM251" s="99">
        <f>IF(Model!BM181="",0,IF(ABS(Model!BM181-Scratch!BM181)&lt;1,1,0))</f>
        <v>1</v>
      </c>
      <c r="BN251" s="99">
        <f>IF(Model!BN181="",0,IF(ABS(Model!BN181-Scratch!BN181)&lt;1,1,0))</f>
        <v>1</v>
      </c>
      <c r="BO251" s="99">
        <f>IF(Model!BO181="",0,IF(ABS(Model!BO181-Scratch!BO181)&lt;1,1,0))</f>
        <v>1</v>
      </c>
      <c r="BP251" s="99">
        <f>IF(Model!BP181="",0,IF(ABS(Model!BP181-Scratch!BP181)&lt;1,1,0))</f>
        <v>1</v>
      </c>
      <c r="BQ251" s="99">
        <f>IF(Model!BQ181="",0,IF(ABS(Model!BQ181-Scratch!BQ181)&lt;1,1,0))</f>
        <v>1</v>
      </c>
      <c r="BR251" s="99">
        <f>IF(Model!BR181="",0,IF(ABS(Model!BR181-Scratch!BR181)&lt;1,1,0))</f>
        <v>1</v>
      </c>
      <c r="BS251" s="99">
        <f>IF(Model!BS181="",0,IF(ABS(Model!BS181-Scratch!BS181)&lt;1,1,0))</f>
        <v>1</v>
      </c>
      <c r="BT251" s="99">
        <f>IF(Model!BT181="",0,IF(ABS(Model!BT181-Scratch!BT181)&lt;1,1,0))</f>
        <v>1</v>
      </c>
      <c r="BU251" s="99">
        <f>IF(Model!BU181="",0,IF(ABS(Model!BU181-Scratch!BU181)&lt;1,1,0))</f>
        <v>1</v>
      </c>
      <c r="BV251" s="99">
        <f>IF(Model!BV181="",0,IF(ABS(Model!BV181-Scratch!BV181)&lt;1,1,0))</f>
        <v>1</v>
      </c>
      <c r="BW251" s="99">
        <f>IF(Model!BW181="",0,IF(ABS(Model!BW181-Scratch!BW181)&lt;1,1,0))</f>
        <v>1</v>
      </c>
      <c r="BX251" s="99">
        <f>IF(Model!BX181="",0,IF(ABS(Model!BX181-Scratch!BX181)&lt;1,1,0))</f>
        <v>1</v>
      </c>
      <c r="BY251" s="99">
        <f>IF(Model!BY181="",0,IF(ABS(Model!BY181-Scratch!BY181)&lt;1,1,0))</f>
        <v>1</v>
      </c>
      <c r="BZ251" s="99">
        <f>IF(Model!BZ181="",0,IF(ABS(Model!BZ181-Scratch!BZ181)&lt;1,1,0))</f>
        <v>1</v>
      </c>
      <c r="CA251" s="99">
        <f>IF(Model!CA181="",0,IF(ABS(Model!CA181-Scratch!CA181)&lt;1,1,0))</f>
        <v>1</v>
      </c>
      <c r="CB251" s="99">
        <f>IF(Model!CB181="",0,IF(ABS(Model!CB181-Scratch!CB181)&lt;1,1,0))</f>
        <v>1</v>
      </c>
      <c r="CC251" s="99">
        <f>IF(Model!CC181="",0,IF(ABS(Model!CC181-Scratch!CC181)&lt;1,1,0))</f>
        <v>1</v>
      </c>
      <c r="CD251" s="99">
        <f>IF(Model!CD181="",0,IF(ABS(Model!CD181-Scratch!CD181)&lt;1,1,0))</f>
        <v>1</v>
      </c>
      <c r="CE251" s="99">
        <f>IF(Model!CE181="",0,IF(ABS(Model!CE181-Scratch!CE181)&lt;1,1,0))</f>
        <v>1</v>
      </c>
      <c r="CF251" s="99">
        <f>IF(Model!CF181="",0,IF(ABS(Model!CF181-Scratch!CF181)&lt;1,1,0))</f>
        <v>1</v>
      </c>
      <c r="CG251" s="129" t="s">
        <v>591</v>
      </c>
      <c r="CH251" s="129" t="s">
        <v>591</v>
      </c>
      <c r="CI251" s="99">
        <f>IF(Model!CI181="",0,IF(ABS(Model!CI181-Scratch!CI181)&lt;1,1,0))</f>
        <v>1</v>
      </c>
      <c r="CJ251" s="99">
        <f>IF(Model!CJ181="",0,IF(ABS(Model!CJ181-Scratch!CJ181)&lt;1,1,0))</f>
        <v>1</v>
      </c>
      <c r="CK251" s="99">
        <f>IF(Model!CK181="",0,IF(ABS(Model!CK181-Scratch!CK181)&lt;1,1,0))</f>
        <v>1</v>
      </c>
      <c r="CL251" s="99">
        <f>IF(Model!CL181="",0,IF(ABS(Model!CL181-Scratch!CL181)&lt;1,1,0))</f>
        <v>1</v>
      </c>
      <c r="CM251" s="99">
        <f>IF(Model!CM181="",0,IF(ABS(Model!CM181-Scratch!CM181)&lt;1,1,0))</f>
        <v>1</v>
      </c>
      <c r="CN251" s="99">
        <f>IF(Model!CN181="",0,IF(ABS(Model!CN181-Scratch!CN181)&lt;1,1,0))</f>
        <v>1</v>
      </c>
      <c r="CO251" s="99">
        <f>IF(Model!CO181="",0,IF(ABS(Model!CO181-Scratch!CO181)&lt;1,1,0))</f>
        <v>1</v>
      </c>
      <c r="CP251" s="99">
        <f>IF(Model!CP181="",0,IF(ABS(Model!CP181-Scratch!CP181)&lt;1,1,0))</f>
        <v>1</v>
      </c>
      <c r="CQ251" s="99">
        <f>IF(Model!CQ181="",0,IF(ABS(Model!CQ181-Scratch!CQ181)&lt;1,1,0))</f>
        <v>1</v>
      </c>
      <c r="CR251" s="99">
        <f>IF(Model!CR181="",0,IF(ABS(Model!CR181-Scratch!CR181)&lt;1,1,0))</f>
        <v>1</v>
      </c>
      <c r="CS251" s="99">
        <f>IF(Model!CS181="",0,IF(ABS(Model!CS181-Scratch!CS181)&lt;1,1,0))</f>
        <v>1</v>
      </c>
      <c r="CT251" s="99">
        <f>IF(Model!CT181="",0,IF(ABS(Model!CT181-Scratch!CT181)&lt;1,1,0))</f>
        <v>1</v>
      </c>
      <c r="CU251" s="99">
        <f>IF(Model!CU181="",0,IF(ABS(Model!CU181-Scratch!CU181)&lt;1,1,0))</f>
        <v>1</v>
      </c>
      <c r="CV251" s="99">
        <f>IF(Model!CV181="",0,IF(ABS(Model!CV181-Scratch!CV181)&lt;1,1,0))</f>
        <v>1</v>
      </c>
      <c r="CW251" s="99">
        <f>IF(Model!CW181="",0,IF(ABS(Model!CW181-Scratch!CW181)&lt;1,1,0))</f>
        <v>1</v>
      </c>
      <c r="CX251" s="99">
        <f>IF(Model!CX181="",0,IF(ABS(Model!CX181-Scratch!CX181)&lt;1,1,0))</f>
        <v>1</v>
      </c>
      <c r="CY251" s="99">
        <f>IF(Model!CY181="",0,IF(ABS(Model!CY181-Scratch!CY181)&lt;1,1,0))</f>
        <v>1</v>
      </c>
      <c r="CZ251" s="99">
        <f>IF(Model!CZ181="",0,IF(ABS(Model!CZ181-Scratch!CZ181)&lt;1,1,0))</f>
        <v>1</v>
      </c>
      <c r="DA251" s="99">
        <f>IF(Model!DA181="",0,IF(ABS(Model!DA181-Scratch!DA181)&lt;1,1,0))</f>
        <v>1</v>
      </c>
      <c r="DB251" s="99">
        <f>IF(Model!DB181="",0,IF(ABS(Model!DB181-Scratch!DB181)&lt;1,1,0))</f>
        <v>1</v>
      </c>
      <c r="DC251" s="99">
        <f>IF(Model!DC181="",0,IF(ABS(Model!DC181-Scratch!DC181)&lt;1,1,0))</f>
        <v>1</v>
      </c>
      <c r="DD251" s="99">
        <f>IF(Model!DD181="",0,IF(ABS(Model!DD181-Scratch!DD181)&lt;1,1,0))</f>
        <v>1</v>
      </c>
      <c r="DE251" s="99">
        <f>IF(Model!DE181="",0,IF(ABS(Model!DE181-Scratch!DE181)&lt;1,1,0))</f>
        <v>1</v>
      </c>
      <c r="DF251" s="99">
        <f>IF(Model!DF181="",0,IF(ABS(Model!DF181-Scratch!DF181)&lt;1,1,0))</f>
        <v>1</v>
      </c>
      <c r="DG251" s="99">
        <f>IF(Model!DG181="",0,IF(ABS(Model!DG181-Scratch!DG181)&lt;1,1,0))</f>
        <v>1</v>
      </c>
      <c r="DH251" s="129" t="s">
        <v>591</v>
      </c>
      <c r="DI251" s="129" t="s">
        <v>591</v>
      </c>
      <c r="DJ251" s="99">
        <f>IF(Model!DJ181="",0,IF(ABS(Model!DJ181-Scratch!DJ181)&lt;1,1,0))</f>
        <v>1</v>
      </c>
      <c r="DK251" s="99">
        <f>IF(Model!DK181="",0,IF(ABS(Model!DK181-Scratch!DK181)&lt;1,1,0))</f>
        <v>1</v>
      </c>
      <c r="DL251" s="99">
        <f>IF(Model!DL181="",0,IF(ABS(Model!DL181-Scratch!DL181)&lt;1,1,0))</f>
        <v>1</v>
      </c>
      <c r="DM251" s="99">
        <f>IF(Model!DM181="",0,IF(ABS(Model!DM181-Scratch!DM181)&lt;1,1,0))</f>
        <v>1</v>
      </c>
      <c r="DN251" s="99">
        <f>IF(Model!DN181="",0,IF(ABS(Model!DN181-Scratch!DN181)&lt;1,1,0))</f>
        <v>1</v>
      </c>
      <c r="DO251" s="99">
        <f>IF(Model!DO181="",0,IF(ABS(Model!DO181-Scratch!DO181)&lt;1,1,0))</f>
        <v>1</v>
      </c>
      <c r="DP251" s="99">
        <f>IF(Model!DP181="",0,IF(ABS(Model!DP181-Scratch!DP181)&lt;1,1,0))</f>
        <v>1</v>
      </c>
      <c r="DQ251" s="99">
        <f>IF(Model!DQ181="",0,IF(ABS(Model!DQ181-Scratch!DQ181)&lt;1,1,0))</f>
        <v>1</v>
      </c>
      <c r="DR251" s="99">
        <f>IF(Model!DR181="",0,IF(ABS(Model!DR181-Scratch!DR181)&lt;1,1,0))</f>
        <v>1</v>
      </c>
      <c r="DS251" s="99">
        <f>IF(Model!DS181="",0,IF(ABS(Model!DS181-Scratch!DS181)&lt;1,1,0))</f>
        <v>1</v>
      </c>
      <c r="DT251" s="99">
        <f>IF(Model!DT181="",0,IF(ABS(Model!DT181-Scratch!DT181)&lt;1,1,0))</f>
        <v>1</v>
      </c>
      <c r="DU251" s="99">
        <f>IF(Model!DU181="",0,IF(ABS(Model!DU181-Scratch!DU181)&lt;1,1,0))</f>
        <v>1</v>
      </c>
      <c r="DV251" s="99">
        <f>IF(Model!DV181="",0,IF(ABS(Model!DV181-Scratch!DV181)&lt;1,1,0))</f>
        <v>1</v>
      </c>
      <c r="DW251" s="99">
        <f>IF(Model!DW181="",0,IF(ABS(Model!DW181-Scratch!DW181)&lt;1,1,0))</f>
        <v>1</v>
      </c>
      <c r="DX251" s="99">
        <f>IF(Model!DX181="",0,IF(ABS(Model!DX181-Scratch!DX181)&lt;1,1,0))</f>
        <v>1</v>
      </c>
      <c r="DY251" s="99">
        <f>IF(Model!DY181="",0,IF(ABS(Model!DY181-Scratch!DY181)&lt;1,1,0))</f>
        <v>1</v>
      </c>
      <c r="DZ251" s="99">
        <f>IF(Model!DZ181="",0,IF(ABS(Model!DZ181-Scratch!DZ181)&lt;1,1,0))</f>
        <v>1</v>
      </c>
      <c r="EA251" s="99">
        <f>IF(Model!EA181="",0,IF(ABS(Model!EA181-Scratch!EA181)&lt;1,1,0))</f>
        <v>1</v>
      </c>
      <c r="EB251" s="99">
        <f>IF(Model!EB181="",0,IF(ABS(Model!EB181-Scratch!EB181)&lt;1,1,0))</f>
        <v>1</v>
      </c>
      <c r="EC251" s="99">
        <f>IF(Model!EC181="",0,IF(ABS(Model!EC181-Scratch!EC181)&lt;1,1,0))</f>
        <v>1</v>
      </c>
      <c r="ED251" s="99">
        <f>IF(Model!ED181="",0,IF(ABS(Model!ED181-Scratch!ED181)&lt;1,1,0))</f>
        <v>1</v>
      </c>
      <c r="EE251" s="99">
        <f>IF(Model!EE181="",0,IF(ABS(Model!EE181-Scratch!EE181)&lt;1,1,0))</f>
        <v>1</v>
      </c>
      <c r="EF251" s="99">
        <f>IF(Model!EF181="",0,IF(ABS(Model!EF181-Scratch!EF181)&lt;1,1,0))</f>
        <v>1</v>
      </c>
      <c r="EG251" s="99">
        <f>IF(Model!EG181="",0,IF(ABS(Model!EG181-Scratch!EG181)&lt;1,1,0))</f>
        <v>1</v>
      </c>
      <c r="EH251" s="99">
        <f>IF(Model!EH181="",0,IF(ABS(Model!EH181-Scratch!EH181)&lt;1,1,0))</f>
        <v>1</v>
      </c>
      <c r="EI251" s="129" t="s">
        <v>591</v>
      </c>
      <c r="EJ251" s="129" t="s">
        <v>591</v>
      </c>
      <c r="EK251" s="99"/>
      <c r="EL251" s="99"/>
      <c r="EM251" s="99"/>
      <c r="EN251" s="99"/>
      <c r="EO251" s="99"/>
      <c r="EP251" s="99"/>
      <c r="EQ251" s="99"/>
      <c r="ER251" s="99"/>
      <c r="ES251" s="99"/>
      <c r="ET251" s="99"/>
      <c r="EU251" s="99"/>
      <c r="EV251" s="99"/>
      <c r="EW251" s="99"/>
      <c r="EX251" s="99"/>
      <c r="EY251" s="99"/>
      <c r="EZ251" s="99"/>
      <c r="FA251" s="99"/>
      <c r="FB251" s="99"/>
      <c r="FC251" s="99"/>
      <c r="FD251" s="99"/>
      <c r="FE251" s="99"/>
      <c r="FF251" s="99"/>
      <c r="FG251" s="99"/>
      <c r="FH251" s="99"/>
      <c r="FI251" s="99"/>
    </row>
    <row r="252" spans="2:165">
      <c r="B252" s="99">
        <f>IF(Model!B182="",0,IF(ABS(Model!B182-Scratch!B182)&lt;1,1,0))</f>
        <v>1</v>
      </c>
      <c r="C252" s="99">
        <f ca="1">IF(Model!C182="",0,IF(ABS(Model!C182-Scratch!C182)&lt;1,1,0))</f>
        <v>1</v>
      </c>
      <c r="D252" s="129" t="s">
        <v>591</v>
      </c>
      <c r="E252" s="99">
        <f>IF(Model!E182="",0,IF(ABS(Model!E182-Scratch!E182)&lt;1,1,0))</f>
        <v>1</v>
      </c>
      <c r="F252" s="99">
        <f>IF(Model!F182="",0,IF(ABS(Model!F182-Scratch!F182)&lt;1,1,0))</f>
        <v>1</v>
      </c>
      <c r="G252" s="99">
        <f>IF(Model!G182="",0,IF(ABS(Model!G182-Scratch!G182)&lt;1,1,0))</f>
        <v>1</v>
      </c>
      <c r="H252" s="99">
        <f>IF(Model!H182="",0,IF(ABS(Model!H182-Scratch!H182)&lt;1,1,0))</f>
        <v>1</v>
      </c>
      <c r="I252" s="99">
        <f>IF(Model!I182=Scratch!I182,1,0)</f>
        <v>1</v>
      </c>
      <c r="J252" s="129" t="s">
        <v>591</v>
      </c>
      <c r="K252" s="99">
        <f>IF(Model!K182="",0,IF(ABS(Model!K182-Scratch!K182)&lt;1,1,0))</f>
        <v>1</v>
      </c>
      <c r="L252" s="99">
        <f>IF(Model!L182=Scratch!L182,1,0)</f>
        <v>1</v>
      </c>
      <c r="M252" s="99">
        <f>IFERROR(IF(Model!M182=Scratch!M182,1,0),0)</f>
        <v>1</v>
      </c>
      <c r="N252" s="99">
        <f>IFERROR(IF(Model!N182=Scratch!N182,1,0),0)</f>
        <v>1</v>
      </c>
      <c r="O252" s="99">
        <f>IFERROR(IF(Model!O182=Scratch!O182,1,0),0)</f>
        <v>1</v>
      </c>
      <c r="P252" s="99">
        <f>IFERROR(IF(Model!P182=Scratch!P182,1,0),0)</f>
        <v>1</v>
      </c>
      <c r="Q252" s="129" t="s">
        <v>591</v>
      </c>
      <c r="R252" s="99">
        <f>IF(Model!R182="",0,IF(ABS(Model!R182-Scratch!R182)&lt;1,1,0))</f>
        <v>1</v>
      </c>
      <c r="S252" s="99">
        <f>IF(Model!S182="",0,IF(ABS(Model!S182-Scratch!S182)&lt;1,1,0))</f>
        <v>1</v>
      </c>
      <c r="T252" s="99">
        <f>IF(Model!T182="",0,IF(ABS(Model!T182-Scratch!T182)&lt;1,1,0))</f>
        <v>1</v>
      </c>
      <c r="U252" s="99">
        <f>IF(Model!U182="",0,IF(ABS(Model!U182-Scratch!U182)&lt;1,1,0))</f>
        <v>1</v>
      </c>
      <c r="V252" s="99">
        <f>IF(Model!V182="",0,IF(ABS(Model!V182-Scratch!V182)&lt;1,1,0))</f>
        <v>1</v>
      </c>
      <c r="W252" s="129" t="s">
        <v>591</v>
      </c>
      <c r="X252" s="99">
        <f>IF(Model!X182="",0,IF(ABS(Model!X182-Scratch!X182)&lt;1,1,0))</f>
        <v>1</v>
      </c>
      <c r="Y252" s="99">
        <f>IF(Model!Y182="",0,IF(ABS(Model!Y182-Scratch!Y182)&lt;1,1,0))</f>
        <v>1</v>
      </c>
      <c r="Z252" s="99">
        <f>IF(Model!Z182="",0,IF(ABS(Model!Z182-Scratch!Z182)&lt;1,1,0))</f>
        <v>1</v>
      </c>
      <c r="AA252" s="99">
        <f>IF(Model!AA182="",0,IF(ABS(Model!AA182-Scratch!AA182)&lt;1,1,0))</f>
        <v>1</v>
      </c>
      <c r="AB252" s="99">
        <f>IF(Model!AB182="",0,IF(ABS(Model!AB182-Scratch!AB182)&lt;1,1,0))</f>
        <v>1</v>
      </c>
      <c r="AC252" s="129" t="s">
        <v>591</v>
      </c>
      <c r="AD252" s="129" t="s">
        <v>591</v>
      </c>
      <c r="AE252" s="99">
        <f>IF(Model!AE182="",0,IF(ABS(Model!AE182-Scratch!AE182)&lt;1,1,0))</f>
        <v>1</v>
      </c>
      <c r="AF252" s="99">
        <f>IF(Model!AF182="",0,IF(ABS(Model!AF182-Scratch!AF182)&lt;1,1,0))</f>
        <v>1</v>
      </c>
      <c r="AG252" s="99">
        <f>IF(Model!AG182="",0,IF(ABS(Model!AG182-Scratch!AG182)&lt;1,1,0))</f>
        <v>1</v>
      </c>
      <c r="AH252" s="99">
        <f>IF(Model!AH182="",0,IF(ABS(Model!AH182-Scratch!AH182)&lt;1,1,0))</f>
        <v>1</v>
      </c>
      <c r="AI252" s="99">
        <f>IF(Model!AI182="",0,IF(ABS(Model!AI182-Scratch!AI182)&lt;1,1,0))</f>
        <v>1</v>
      </c>
      <c r="AJ252" s="99">
        <f>IF(Model!AJ182="",0,IF(ABS(Model!AJ182-Scratch!AJ182)&lt;1,1,0))</f>
        <v>1</v>
      </c>
      <c r="AK252" s="99">
        <f>IF(Model!AK182="",0,IF(ABS(Model!AK182-Scratch!AK182)&lt;1,1,0))</f>
        <v>1</v>
      </c>
      <c r="AL252" s="99">
        <f>IF(Model!AL182="",0,IF(ABS(Model!AL182-Scratch!AL182)&lt;1,1,0))</f>
        <v>1</v>
      </c>
      <c r="AM252" s="99">
        <f>IF(Model!AM182="",0,IF(ABS(Model!AM182-Scratch!AM182)&lt;1,1,0))</f>
        <v>1</v>
      </c>
      <c r="AN252" s="99">
        <f>IF(Model!AN182="",0,IF(ABS(Model!AN182-Scratch!AN182)&lt;1,1,0))</f>
        <v>1</v>
      </c>
      <c r="AO252" s="99">
        <f>IF(Model!AO182="",0,IF(ABS(Model!AO182-Scratch!AO182)&lt;1,1,0))</f>
        <v>1</v>
      </c>
      <c r="AP252" s="99">
        <f>IF(Model!AP182="",0,IF(ABS(Model!AP182-Scratch!AP182)&lt;1,1,0))</f>
        <v>1</v>
      </c>
      <c r="AQ252" s="99">
        <f>IF(Model!AQ182="",0,IF(ABS(Model!AQ182-Scratch!AQ182)&lt;1,1,0))</f>
        <v>1</v>
      </c>
      <c r="AR252" s="99">
        <f>IF(Model!AR182="",0,IF(ABS(Model!AR182-Scratch!AR182)&lt;1,1,0))</f>
        <v>1</v>
      </c>
      <c r="AS252" s="99">
        <f>IF(Model!AS182="",0,IF(ABS(Model!AS182-Scratch!AS182)&lt;1,1,0))</f>
        <v>1</v>
      </c>
      <c r="AT252" s="99">
        <f>IF(Model!AT182="",0,IF(ABS(Model!AT182-Scratch!AT182)&lt;1,1,0))</f>
        <v>1</v>
      </c>
      <c r="AU252" s="99">
        <f>IF(Model!AU182="",0,IF(ABS(Model!AU182-Scratch!AU182)&lt;1,1,0))</f>
        <v>1</v>
      </c>
      <c r="AV252" s="99">
        <f>IF(Model!AV182="",0,IF(ABS(Model!AV182-Scratch!AV182)&lt;1,1,0))</f>
        <v>1</v>
      </c>
      <c r="AW252" s="99">
        <f>IF(Model!AW182="",0,IF(ABS(Model!AW182-Scratch!AW182)&lt;1,1,0))</f>
        <v>1</v>
      </c>
      <c r="AX252" s="99">
        <f>IF(Model!AX182="",0,IF(ABS(Model!AX182-Scratch!AX182)&lt;1,1,0))</f>
        <v>1</v>
      </c>
      <c r="AY252" s="99">
        <f>IF(Model!AY182="",0,IF(ABS(Model!AY182-Scratch!AY182)&lt;1,1,0))</f>
        <v>1</v>
      </c>
      <c r="AZ252" s="99">
        <f>IF(Model!AZ182="",0,IF(ABS(Model!AZ182-Scratch!AZ182)&lt;1,1,0))</f>
        <v>1</v>
      </c>
      <c r="BA252" s="99">
        <f>IF(Model!BA182="",0,IF(ABS(Model!BA182-Scratch!BA182)&lt;1,1,0))</f>
        <v>1</v>
      </c>
      <c r="BB252" s="99">
        <f>IF(Model!BB182="",0,IF(ABS(Model!BB182-Scratch!BB182)&lt;1,1,0))</f>
        <v>1</v>
      </c>
      <c r="BC252" s="99">
        <f>IF(Model!BC182="",0,IF(ABS(Model!BC182-Scratch!BC182)&lt;1,1,0))</f>
        <v>1</v>
      </c>
      <c r="BD252" s="99">
        <f>IF(Model!BD182="",0,IF(ABS(Model!BD182-Scratch!BD182)&lt;1,1,0))</f>
        <v>0</v>
      </c>
      <c r="BE252" s="99">
        <f>IF(Model!BE182="",0,IF(ABS(Model!BE182-Scratch!BE182)&lt;1,1,0))</f>
        <v>1</v>
      </c>
      <c r="BF252" s="129" t="s">
        <v>591</v>
      </c>
      <c r="BG252" s="129" t="s">
        <v>591</v>
      </c>
      <c r="BH252" s="99">
        <f>IF(Model!BH182="",0,IF(ABS(Model!BH182-Scratch!BH182)&lt;1,1,0))</f>
        <v>1</v>
      </c>
      <c r="BI252" s="99">
        <f>IF(Model!BI182="",0,IF(ABS(Model!BI182-Scratch!BI182)&lt;1,1,0))</f>
        <v>1</v>
      </c>
      <c r="BJ252" s="99">
        <f>IF(Model!BJ182="",0,IF(ABS(Model!BJ182-Scratch!BJ182)&lt;1,1,0))</f>
        <v>1</v>
      </c>
      <c r="BK252" s="99">
        <f>IF(Model!BK182="",0,IF(ABS(Model!BK182-Scratch!BK182)&lt;1,1,0))</f>
        <v>1</v>
      </c>
      <c r="BL252" s="99">
        <f>IF(Model!BL182="",0,IF(ABS(Model!BL182-Scratch!BL182)&lt;1,1,0))</f>
        <v>1</v>
      </c>
      <c r="BM252" s="99">
        <f>IF(Model!BM182="",0,IF(ABS(Model!BM182-Scratch!BM182)&lt;1,1,0))</f>
        <v>1</v>
      </c>
      <c r="BN252" s="99">
        <f>IF(Model!BN182="",0,IF(ABS(Model!BN182-Scratch!BN182)&lt;1,1,0))</f>
        <v>1</v>
      </c>
      <c r="BO252" s="99">
        <f>IF(Model!BO182="",0,IF(ABS(Model!BO182-Scratch!BO182)&lt;1,1,0))</f>
        <v>1</v>
      </c>
      <c r="BP252" s="99">
        <f>IF(Model!BP182="",0,IF(ABS(Model!BP182-Scratch!BP182)&lt;1,1,0))</f>
        <v>1</v>
      </c>
      <c r="BQ252" s="99">
        <f>IF(Model!BQ182="",0,IF(ABS(Model!BQ182-Scratch!BQ182)&lt;1,1,0))</f>
        <v>1</v>
      </c>
      <c r="BR252" s="99">
        <f>IF(Model!BR182="",0,IF(ABS(Model!BR182-Scratch!BR182)&lt;1,1,0))</f>
        <v>1</v>
      </c>
      <c r="BS252" s="99">
        <f>IF(Model!BS182="",0,IF(ABS(Model!BS182-Scratch!BS182)&lt;1,1,0))</f>
        <v>1</v>
      </c>
      <c r="BT252" s="99">
        <f>IF(Model!BT182="",0,IF(ABS(Model!BT182-Scratch!BT182)&lt;1,1,0))</f>
        <v>1</v>
      </c>
      <c r="BU252" s="99">
        <f>IF(Model!BU182="",0,IF(ABS(Model!BU182-Scratch!BU182)&lt;1,1,0))</f>
        <v>1</v>
      </c>
      <c r="BV252" s="99">
        <f>IF(Model!BV182="",0,IF(ABS(Model!BV182-Scratch!BV182)&lt;1,1,0))</f>
        <v>1</v>
      </c>
      <c r="BW252" s="99">
        <f>IF(Model!BW182="",0,IF(ABS(Model!BW182-Scratch!BW182)&lt;1,1,0))</f>
        <v>1</v>
      </c>
      <c r="BX252" s="99">
        <f>IF(Model!BX182="",0,IF(ABS(Model!BX182-Scratch!BX182)&lt;1,1,0))</f>
        <v>1</v>
      </c>
      <c r="BY252" s="99">
        <f>IF(Model!BY182="",0,IF(ABS(Model!BY182-Scratch!BY182)&lt;1,1,0))</f>
        <v>1</v>
      </c>
      <c r="BZ252" s="99">
        <f>IF(Model!BZ182="",0,IF(ABS(Model!BZ182-Scratch!BZ182)&lt;1,1,0))</f>
        <v>1</v>
      </c>
      <c r="CA252" s="99">
        <f>IF(Model!CA182="",0,IF(ABS(Model!CA182-Scratch!CA182)&lt;1,1,0))</f>
        <v>1</v>
      </c>
      <c r="CB252" s="99">
        <f>IF(Model!CB182="",0,IF(ABS(Model!CB182-Scratch!CB182)&lt;1,1,0))</f>
        <v>1</v>
      </c>
      <c r="CC252" s="99">
        <f>IF(Model!CC182="",0,IF(ABS(Model!CC182-Scratch!CC182)&lt;1,1,0))</f>
        <v>1</v>
      </c>
      <c r="CD252" s="99">
        <f>IF(Model!CD182="",0,IF(ABS(Model!CD182-Scratch!CD182)&lt;1,1,0))</f>
        <v>1</v>
      </c>
      <c r="CE252" s="99">
        <f>IF(Model!CE182="",0,IF(ABS(Model!CE182-Scratch!CE182)&lt;1,1,0))</f>
        <v>1</v>
      </c>
      <c r="CF252" s="99">
        <f>IF(Model!CF182="",0,IF(ABS(Model!CF182-Scratch!CF182)&lt;1,1,0))</f>
        <v>1</v>
      </c>
      <c r="CG252" s="129" t="s">
        <v>591</v>
      </c>
      <c r="CH252" s="129" t="s">
        <v>591</v>
      </c>
      <c r="CI252" s="99">
        <f>IF(Model!CI182="",0,IF(ABS(Model!CI182-Scratch!CI182)&lt;1,1,0))</f>
        <v>1</v>
      </c>
      <c r="CJ252" s="99">
        <f>IF(Model!CJ182="",0,IF(ABS(Model!CJ182-Scratch!CJ182)&lt;1,1,0))</f>
        <v>1</v>
      </c>
      <c r="CK252" s="99">
        <f>IF(Model!CK182="",0,IF(ABS(Model!CK182-Scratch!CK182)&lt;1,1,0))</f>
        <v>1</v>
      </c>
      <c r="CL252" s="99">
        <f>IF(Model!CL182="",0,IF(ABS(Model!CL182-Scratch!CL182)&lt;1,1,0))</f>
        <v>1</v>
      </c>
      <c r="CM252" s="99">
        <f>IF(Model!CM182="",0,IF(ABS(Model!CM182-Scratch!CM182)&lt;1,1,0))</f>
        <v>1</v>
      </c>
      <c r="CN252" s="99">
        <f>IF(Model!CN182="",0,IF(ABS(Model!CN182-Scratch!CN182)&lt;1,1,0))</f>
        <v>1</v>
      </c>
      <c r="CO252" s="99">
        <f>IF(Model!CO182="",0,IF(ABS(Model!CO182-Scratch!CO182)&lt;1,1,0))</f>
        <v>1</v>
      </c>
      <c r="CP252" s="99">
        <f>IF(Model!CP182="",0,IF(ABS(Model!CP182-Scratch!CP182)&lt;1,1,0))</f>
        <v>1</v>
      </c>
      <c r="CQ252" s="99">
        <f>IF(Model!CQ182="",0,IF(ABS(Model!CQ182-Scratch!CQ182)&lt;1,1,0))</f>
        <v>1</v>
      </c>
      <c r="CR252" s="99">
        <f>IF(Model!CR182="",0,IF(ABS(Model!CR182-Scratch!CR182)&lt;1,1,0))</f>
        <v>1</v>
      </c>
      <c r="CS252" s="99">
        <f>IF(Model!CS182="",0,IF(ABS(Model!CS182-Scratch!CS182)&lt;1,1,0))</f>
        <v>1</v>
      </c>
      <c r="CT252" s="99">
        <f>IF(Model!CT182="",0,IF(ABS(Model!CT182-Scratch!CT182)&lt;1,1,0))</f>
        <v>1</v>
      </c>
      <c r="CU252" s="99">
        <f>IF(Model!CU182="",0,IF(ABS(Model!CU182-Scratch!CU182)&lt;1,1,0))</f>
        <v>1</v>
      </c>
      <c r="CV252" s="99">
        <f>IF(Model!CV182="",0,IF(ABS(Model!CV182-Scratch!CV182)&lt;1,1,0))</f>
        <v>1</v>
      </c>
      <c r="CW252" s="99">
        <f>IF(Model!CW182="",0,IF(ABS(Model!CW182-Scratch!CW182)&lt;1,1,0))</f>
        <v>1</v>
      </c>
      <c r="CX252" s="99">
        <f>IF(Model!CX182="",0,IF(ABS(Model!CX182-Scratch!CX182)&lt;1,1,0))</f>
        <v>1</v>
      </c>
      <c r="CY252" s="99">
        <f>IF(Model!CY182="",0,IF(ABS(Model!CY182-Scratch!CY182)&lt;1,1,0))</f>
        <v>1</v>
      </c>
      <c r="CZ252" s="99">
        <f>IF(Model!CZ182="",0,IF(ABS(Model!CZ182-Scratch!CZ182)&lt;1,1,0))</f>
        <v>1</v>
      </c>
      <c r="DA252" s="99">
        <f>IF(Model!DA182="",0,IF(ABS(Model!DA182-Scratch!DA182)&lt;1,1,0))</f>
        <v>1</v>
      </c>
      <c r="DB252" s="99">
        <f>IF(Model!DB182="",0,IF(ABS(Model!DB182-Scratch!DB182)&lt;1,1,0))</f>
        <v>1</v>
      </c>
      <c r="DC252" s="99">
        <f>IF(Model!DC182="",0,IF(ABS(Model!DC182-Scratch!DC182)&lt;1,1,0))</f>
        <v>1</v>
      </c>
      <c r="DD252" s="99">
        <f>IF(Model!DD182="",0,IF(ABS(Model!DD182-Scratch!DD182)&lt;1,1,0))</f>
        <v>1</v>
      </c>
      <c r="DE252" s="99">
        <f>IF(Model!DE182="",0,IF(ABS(Model!DE182-Scratch!DE182)&lt;1,1,0))</f>
        <v>1</v>
      </c>
      <c r="DF252" s="99">
        <f>IF(Model!DF182="",0,IF(ABS(Model!DF182-Scratch!DF182)&lt;1,1,0))</f>
        <v>1</v>
      </c>
      <c r="DG252" s="99">
        <f>IF(Model!DG182="",0,IF(ABS(Model!DG182-Scratch!DG182)&lt;1,1,0))</f>
        <v>1</v>
      </c>
      <c r="DH252" s="129" t="s">
        <v>591</v>
      </c>
      <c r="DI252" s="129" t="s">
        <v>591</v>
      </c>
      <c r="DJ252" s="99">
        <f>IF(Model!DJ182="",0,IF(ABS(Model!DJ182-Scratch!DJ182)&lt;1,1,0))</f>
        <v>1</v>
      </c>
      <c r="DK252" s="99">
        <f>IF(Model!DK182="",0,IF(ABS(Model!DK182-Scratch!DK182)&lt;1,1,0))</f>
        <v>1</v>
      </c>
      <c r="DL252" s="99">
        <f>IF(Model!DL182="",0,IF(ABS(Model!DL182-Scratch!DL182)&lt;1,1,0))</f>
        <v>1</v>
      </c>
      <c r="DM252" s="99">
        <f>IF(Model!DM182="",0,IF(ABS(Model!DM182-Scratch!DM182)&lt;1,1,0))</f>
        <v>1</v>
      </c>
      <c r="DN252" s="99">
        <f>IF(Model!DN182="",0,IF(ABS(Model!DN182-Scratch!DN182)&lt;1,1,0))</f>
        <v>1</v>
      </c>
      <c r="DO252" s="99">
        <f>IF(Model!DO182="",0,IF(ABS(Model!DO182-Scratch!DO182)&lt;1,1,0))</f>
        <v>1</v>
      </c>
      <c r="DP252" s="99">
        <f>IF(Model!DP182="",0,IF(ABS(Model!DP182-Scratch!DP182)&lt;1,1,0))</f>
        <v>1</v>
      </c>
      <c r="DQ252" s="99">
        <f>IF(Model!DQ182="",0,IF(ABS(Model!DQ182-Scratch!DQ182)&lt;1,1,0))</f>
        <v>1</v>
      </c>
      <c r="DR252" s="99">
        <f>IF(Model!DR182="",0,IF(ABS(Model!DR182-Scratch!DR182)&lt;1,1,0))</f>
        <v>1</v>
      </c>
      <c r="DS252" s="99">
        <f>IF(Model!DS182="",0,IF(ABS(Model!DS182-Scratch!DS182)&lt;1,1,0))</f>
        <v>1</v>
      </c>
      <c r="DT252" s="99">
        <f>IF(Model!DT182="",0,IF(ABS(Model!DT182-Scratch!DT182)&lt;1,1,0))</f>
        <v>1</v>
      </c>
      <c r="DU252" s="99">
        <f>IF(Model!DU182="",0,IF(ABS(Model!DU182-Scratch!DU182)&lt;1,1,0))</f>
        <v>1</v>
      </c>
      <c r="DV252" s="99">
        <f>IF(Model!DV182="",0,IF(ABS(Model!DV182-Scratch!DV182)&lt;1,1,0))</f>
        <v>1</v>
      </c>
      <c r="DW252" s="99">
        <f>IF(Model!DW182="",0,IF(ABS(Model!DW182-Scratch!DW182)&lt;1,1,0))</f>
        <v>1</v>
      </c>
      <c r="DX252" s="99">
        <f>IF(Model!DX182="",0,IF(ABS(Model!DX182-Scratch!DX182)&lt;1,1,0))</f>
        <v>1</v>
      </c>
      <c r="DY252" s="99">
        <f>IF(Model!DY182="",0,IF(ABS(Model!DY182-Scratch!DY182)&lt;1,1,0))</f>
        <v>1</v>
      </c>
      <c r="DZ252" s="99">
        <f>IF(Model!DZ182="",0,IF(ABS(Model!DZ182-Scratch!DZ182)&lt;1,1,0))</f>
        <v>1</v>
      </c>
      <c r="EA252" s="99">
        <f>IF(Model!EA182="",0,IF(ABS(Model!EA182-Scratch!EA182)&lt;1,1,0))</f>
        <v>1</v>
      </c>
      <c r="EB252" s="99">
        <f>IF(Model!EB182="",0,IF(ABS(Model!EB182-Scratch!EB182)&lt;1,1,0))</f>
        <v>1</v>
      </c>
      <c r="EC252" s="99">
        <f>IF(Model!EC182="",0,IF(ABS(Model!EC182-Scratch!EC182)&lt;1,1,0))</f>
        <v>1</v>
      </c>
      <c r="ED252" s="99">
        <f>IF(Model!ED182="",0,IF(ABS(Model!ED182-Scratch!ED182)&lt;1,1,0))</f>
        <v>1</v>
      </c>
      <c r="EE252" s="99">
        <f>IF(Model!EE182="",0,IF(ABS(Model!EE182-Scratch!EE182)&lt;1,1,0))</f>
        <v>1</v>
      </c>
      <c r="EF252" s="99">
        <f>IF(Model!EF182="",0,IF(ABS(Model!EF182-Scratch!EF182)&lt;1,1,0))</f>
        <v>1</v>
      </c>
      <c r="EG252" s="99">
        <f>IF(Model!EG182="",0,IF(ABS(Model!EG182-Scratch!EG182)&lt;1,1,0))</f>
        <v>1</v>
      </c>
      <c r="EH252" s="99">
        <f>IF(Model!EH182="",0,IF(ABS(Model!EH182-Scratch!EH182)&lt;1,1,0))</f>
        <v>1</v>
      </c>
      <c r="EI252" s="129" t="s">
        <v>591</v>
      </c>
      <c r="EJ252" s="129" t="s">
        <v>591</v>
      </c>
      <c r="EK252" s="99"/>
      <c r="EL252" s="99"/>
      <c r="EM252" s="99"/>
      <c r="EN252" s="99"/>
      <c r="EO252" s="99"/>
      <c r="EP252" s="99"/>
      <c r="EQ252" s="99"/>
      <c r="ER252" s="99"/>
      <c r="ES252" s="99"/>
      <c r="ET252" s="99"/>
      <c r="EU252" s="99"/>
      <c r="EV252" s="99"/>
      <c r="EW252" s="99"/>
      <c r="EX252" s="99"/>
      <c r="EY252" s="99"/>
      <c r="EZ252" s="99"/>
      <c r="FA252" s="99"/>
      <c r="FB252" s="99"/>
      <c r="FC252" s="99"/>
      <c r="FD252" s="99"/>
      <c r="FE252" s="99"/>
      <c r="FF252" s="99"/>
      <c r="FG252" s="99"/>
      <c r="FH252" s="99"/>
      <c r="FI252" s="99"/>
    </row>
    <row r="253" spans="2:165">
      <c r="B253" s="99">
        <f>IF(Model!B183="",0,IF(ABS(Model!B183-Scratch!B183)&lt;1,1,0))</f>
        <v>1</v>
      </c>
      <c r="C253" s="99">
        <f ca="1">IF(Model!C183="",0,IF(ABS(Model!C183-Scratch!C183)&lt;1,1,0))</f>
        <v>1</v>
      </c>
      <c r="D253" s="129" t="s">
        <v>591</v>
      </c>
      <c r="E253" s="99">
        <f>IF(Model!E183="",0,IF(ABS(Model!E183-Scratch!E183)&lt;1,1,0))</f>
        <v>1</v>
      </c>
      <c r="F253" s="99">
        <f>IF(Model!F183="",0,IF(ABS(Model!F183-Scratch!F183)&lt;1,1,0))</f>
        <v>1</v>
      </c>
      <c r="G253" s="99">
        <f>IF(Model!G183="",0,IF(ABS(Model!G183-Scratch!G183)&lt;1,1,0))</f>
        <v>1</v>
      </c>
      <c r="H253" s="99">
        <f>IF(Model!H183="",0,IF(ABS(Model!H183-Scratch!H183)&lt;1,1,0))</f>
        <v>1</v>
      </c>
      <c r="I253" s="99">
        <f>IF(Model!I183=Scratch!I183,1,0)</f>
        <v>1</v>
      </c>
      <c r="J253" s="129" t="s">
        <v>591</v>
      </c>
      <c r="K253" s="99">
        <f>IF(Model!K183="",0,IF(ABS(Model!K183-Scratch!K183)&lt;1,1,0))</f>
        <v>1</v>
      </c>
      <c r="L253" s="99">
        <f>IF(Model!L183=Scratch!L183,1,0)</f>
        <v>1</v>
      </c>
      <c r="M253" s="99">
        <f>IFERROR(IF(Model!M183=Scratch!M183,1,0),0)</f>
        <v>1</v>
      </c>
      <c r="N253" s="99">
        <f>IFERROR(IF(Model!N183=Scratch!N183,1,0),0)</f>
        <v>1</v>
      </c>
      <c r="O253" s="99">
        <f>IFERROR(IF(Model!O183=Scratch!O183,1,0),0)</f>
        <v>1</v>
      </c>
      <c r="P253" s="99">
        <f>IFERROR(IF(Model!P183=Scratch!P183,1,0),0)</f>
        <v>1</v>
      </c>
      <c r="Q253" s="129" t="s">
        <v>591</v>
      </c>
      <c r="R253" s="99">
        <f>IF(Model!R183="",0,IF(ABS(Model!R183-Scratch!R183)&lt;1,1,0))</f>
        <v>1</v>
      </c>
      <c r="S253" s="99">
        <f>IF(Model!S183="",0,IF(ABS(Model!S183-Scratch!S183)&lt;1,1,0))</f>
        <v>1</v>
      </c>
      <c r="T253" s="99">
        <f>IF(Model!T183="",0,IF(ABS(Model!T183-Scratch!T183)&lt;1,1,0))</f>
        <v>1</v>
      </c>
      <c r="U253" s="99">
        <f>IF(Model!U183="",0,IF(ABS(Model!U183-Scratch!U183)&lt;1,1,0))</f>
        <v>1</v>
      </c>
      <c r="V253" s="99">
        <f>IF(Model!V183="",0,IF(ABS(Model!V183-Scratch!V183)&lt;1,1,0))</f>
        <v>1</v>
      </c>
      <c r="W253" s="129" t="s">
        <v>591</v>
      </c>
      <c r="X253" s="99">
        <f>IF(Model!X183="",0,IF(ABS(Model!X183-Scratch!X183)&lt;1,1,0))</f>
        <v>1</v>
      </c>
      <c r="Y253" s="99">
        <f>IF(Model!Y183="",0,IF(ABS(Model!Y183-Scratch!Y183)&lt;1,1,0))</f>
        <v>1</v>
      </c>
      <c r="Z253" s="99">
        <f>IF(Model!Z183="",0,IF(ABS(Model!Z183-Scratch!Z183)&lt;1,1,0))</f>
        <v>1</v>
      </c>
      <c r="AA253" s="99">
        <f>IF(Model!AA183="",0,IF(ABS(Model!AA183-Scratch!AA183)&lt;1,1,0))</f>
        <v>1</v>
      </c>
      <c r="AB253" s="99">
        <f>IF(Model!AB183="",0,IF(ABS(Model!AB183-Scratch!AB183)&lt;1,1,0))</f>
        <v>1</v>
      </c>
      <c r="AC253" s="129" t="s">
        <v>591</v>
      </c>
      <c r="AD253" s="129" t="s">
        <v>591</v>
      </c>
      <c r="AE253" s="99">
        <f>IF(Model!AE183="",0,IF(ABS(Model!AE183-Scratch!AE183)&lt;1,1,0))</f>
        <v>1</v>
      </c>
      <c r="AF253" s="99">
        <f>IF(Model!AF183="",0,IF(ABS(Model!AF183-Scratch!AF183)&lt;1,1,0))</f>
        <v>1</v>
      </c>
      <c r="AG253" s="99">
        <f>IF(Model!AG183="",0,IF(ABS(Model!AG183-Scratch!AG183)&lt;1,1,0))</f>
        <v>1</v>
      </c>
      <c r="AH253" s="99">
        <f>IF(Model!AH183="",0,IF(ABS(Model!AH183-Scratch!AH183)&lt;1,1,0))</f>
        <v>1</v>
      </c>
      <c r="AI253" s="99">
        <f>IF(Model!AI183="",0,IF(ABS(Model!AI183-Scratch!AI183)&lt;1,1,0))</f>
        <v>1</v>
      </c>
      <c r="AJ253" s="99">
        <f>IF(Model!AJ183="",0,IF(ABS(Model!AJ183-Scratch!AJ183)&lt;1,1,0))</f>
        <v>1</v>
      </c>
      <c r="AK253" s="99">
        <f>IF(Model!AK183="",0,IF(ABS(Model!AK183-Scratch!AK183)&lt;1,1,0))</f>
        <v>1</v>
      </c>
      <c r="AL253" s="99">
        <f>IF(Model!AL183="",0,IF(ABS(Model!AL183-Scratch!AL183)&lt;1,1,0))</f>
        <v>1</v>
      </c>
      <c r="AM253" s="99">
        <f>IF(Model!AM183="",0,IF(ABS(Model!AM183-Scratch!AM183)&lt;1,1,0))</f>
        <v>1</v>
      </c>
      <c r="AN253" s="99">
        <f>IF(Model!AN183="",0,IF(ABS(Model!AN183-Scratch!AN183)&lt;1,1,0))</f>
        <v>1</v>
      </c>
      <c r="AO253" s="99">
        <f>IF(Model!AO183="",0,IF(ABS(Model!AO183-Scratch!AO183)&lt;1,1,0))</f>
        <v>1</v>
      </c>
      <c r="AP253" s="99">
        <f>IF(Model!AP183="",0,IF(ABS(Model!AP183-Scratch!AP183)&lt;1,1,0))</f>
        <v>1</v>
      </c>
      <c r="AQ253" s="99">
        <f>IF(Model!AQ183="",0,IF(ABS(Model!AQ183-Scratch!AQ183)&lt;1,1,0))</f>
        <v>1</v>
      </c>
      <c r="AR253" s="99">
        <f>IF(Model!AR183="",0,IF(ABS(Model!AR183-Scratch!AR183)&lt;1,1,0))</f>
        <v>1</v>
      </c>
      <c r="AS253" s="99">
        <f>IF(Model!AS183="",0,IF(ABS(Model!AS183-Scratch!AS183)&lt;1,1,0))</f>
        <v>1</v>
      </c>
      <c r="AT253" s="99">
        <f>IF(Model!AT183="",0,IF(ABS(Model!AT183-Scratch!AT183)&lt;1,1,0))</f>
        <v>1</v>
      </c>
      <c r="AU253" s="99">
        <f>IF(Model!AU183="",0,IF(ABS(Model!AU183-Scratch!AU183)&lt;1,1,0))</f>
        <v>1</v>
      </c>
      <c r="AV253" s="99">
        <f>IF(Model!AV183="",0,IF(ABS(Model!AV183-Scratch!AV183)&lt;1,1,0))</f>
        <v>1</v>
      </c>
      <c r="AW253" s="99">
        <f>IF(Model!AW183="",0,IF(ABS(Model!AW183-Scratch!AW183)&lt;1,1,0))</f>
        <v>1</v>
      </c>
      <c r="AX253" s="99">
        <f>IF(Model!AX183="",0,IF(ABS(Model!AX183-Scratch!AX183)&lt;1,1,0))</f>
        <v>1</v>
      </c>
      <c r="AY253" s="99">
        <f>IF(Model!AY183="",0,IF(ABS(Model!AY183-Scratch!AY183)&lt;1,1,0))</f>
        <v>1</v>
      </c>
      <c r="AZ253" s="99">
        <f>IF(Model!AZ183="",0,IF(ABS(Model!AZ183-Scratch!AZ183)&lt;1,1,0))</f>
        <v>1</v>
      </c>
      <c r="BA253" s="99">
        <f>IF(Model!BA183="",0,IF(ABS(Model!BA183-Scratch!BA183)&lt;1,1,0))</f>
        <v>1</v>
      </c>
      <c r="BB253" s="99">
        <f>IF(Model!BB183="",0,IF(ABS(Model!BB183-Scratch!BB183)&lt;1,1,0))</f>
        <v>1</v>
      </c>
      <c r="BC253" s="99">
        <f>IF(Model!BC183="",0,IF(ABS(Model!BC183-Scratch!BC183)&lt;1,1,0))</f>
        <v>1</v>
      </c>
      <c r="BD253" s="99">
        <f>IF(Model!BD183="",0,IF(ABS(Model!BD183-Scratch!BD183)&lt;1,1,0))</f>
        <v>0</v>
      </c>
      <c r="BE253" s="99">
        <f>IF(Model!BE183="",0,IF(ABS(Model!BE183-Scratch!BE183)&lt;1,1,0))</f>
        <v>1</v>
      </c>
      <c r="BF253" s="129" t="s">
        <v>591</v>
      </c>
      <c r="BG253" s="129" t="s">
        <v>591</v>
      </c>
      <c r="BH253" s="99">
        <f>IF(Model!BH183="",0,IF(ABS(Model!BH183-Scratch!BH183)&lt;1,1,0))</f>
        <v>1</v>
      </c>
      <c r="BI253" s="99">
        <f>IF(Model!BI183="",0,IF(ABS(Model!BI183-Scratch!BI183)&lt;1,1,0))</f>
        <v>1</v>
      </c>
      <c r="BJ253" s="99">
        <f>IF(Model!BJ183="",0,IF(ABS(Model!BJ183-Scratch!BJ183)&lt;1,1,0))</f>
        <v>1</v>
      </c>
      <c r="BK253" s="99">
        <f>IF(Model!BK183="",0,IF(ABS(Model!BK183-Scratch!BK183)&lt;1,1,0))</f>
        <v>1</v>
      </c>
      <c r="BL253" s="99">
        <f>IF(Model!BL183="",0,IF(ABS(Model!BL183-Scratch!BL183)&lt;1,1,0))</f>
        <v>1</v>
      </c>
      <c r="BM253" s="99">
        <f>IF(Model!BM183="",0,IF(ABS(Model!BM183-Scratch!BM183)&lt;1,1,0))</f>
        <v>1</v>
      </c>
      <c r="BN253" s="99">
        <f>IF(Model!BN183="",0,IF(ABS(Model!BN183-Scratch!BN183)&lt;1,1,0))</f>
        <v>1</v>
      </c>
      <c r="BO253" s="99">
        <f>IF(Model!BO183="",0,IF(ABS(Model!BO183-Scratch!BO183)&lt;1,1,0))</f>
        <v>1</v>
      </c>
      <c r="BP253" s="99">
        <f>IF(Model!BP183="",0,IF(ABS(Model!BP183-Scratch!BP183)&lt;1,1,0))</f>
        <v>1</v>
      </c>
      <c r="BQ253" s="99">
        <f>IF(Model!BQ183="",0,IF(ABS(Model!BQ183-Scratch!BQ183)&lt;1,1,0))</f>
        <v>1</v>
      </c>
      <c r="BR253" s="99">
        <f>IF(Model!BR183="",0,IF(ABS(Model!BR183-Scratch!BR183)&lt;1,1,0))</f>
        <v>1</v>
      </c>
      <c r="BS253" s="99">
        <f>IF(Model!BS183="",0,IF(ABS(Model!BS183-Scratch!BS183)&lt;1,1,0))</f>
        <v>1</v>
      </c>
      <c r="BT253" s="99">
        <f>IF(Model!BT183="",0,IF(ABS(Model!BT183-Scratch!BT183)&lt;1,1,0))</f>
        <v>1</v>
      </c>
      <c r="BU253" s="99">
        <f>IF(Model!BU183="",0,IF(ABS(Model!BU183-Scratch!BU183)&lt;1,1,0))</f>
        <v>1</v>
      </c>
      <c r="BV253" s="99">
        <f>IF(Model!BV183="",0,IF(ABS(Model!BV183-Scratch!BV183)&lt;1,1,0))</f>
        <v>1</v>
      </c>
      <c r="BW253" s="99">
        <f>IF(Model!BW183="",0,IF(ABS(Model!BW183-Scratch!BW183)&lt;1,1,0))</f>
        <v>1</v>
      </c>
      <c r="BX253" s="99">
        <f>IF(Model!BX183="",0,IF(ABS(Model!BX183-Scratch!BX183)&lt;1,1,0))</f>
        <v>1</v>
      </c>
      <c r="BY253" s="99">
        <f>IF(Model!BY183="",0,IF(ABS(Model!BY183-Scratch!BY183)&lt;1,1,0))</f>
        <v>1</v>
      </c>
      <c r="BZ253" s="99">
        <f>IF(Model!BZ183="",0,IF(ABS(Model!BZ183-Scratch!BZ183)&lt;1,1,0))</f>
        <v>1</v>
      </c>
      <c r="CA253" s="99">
        <f>IF(Model!CA183="",0,IF(ABS(Model!CA183-Scratch!CA183)&lt;1,1,0))</f>
        <v>1</v>
      </c>
      <c r="CB253" s="99">
        <f>IF(Model!CB183="",0,IF(ABS(Model!CB183-Scratch!CB183)&lt;1,1,0))</f>
        <v>1</v>
      </c>
      <c r="CC253" s="99">
        <f>IF(Model!CC183="",0,IF(ABS(Model!CC183-Scratch!CC183)&lt;1,1,0))</f>
        <v>1</v>
      </c>
      <c r="CD253" s="99">
        <f>IF(Model!CD183="",0,IF(ABS(Model!CD183-Scratch!CD183)&lt;1,1,0))</f>
        <v>1</v>
      </c>
      <c r="CE253" s="99">
        <f>IF(Model!CE183="",0,IF(ABS(Model!CE183-Scratch!CE183)&lt;1,1,0))</f>
        <v>1</v>
      </c>
      <c r="CF253" s="99">
        <f>IF(Model!CF183="",0,IF(ABS(Model!CF183-Scratch!CF183)&lt;1,1,0))</f>
        <v>1</v>
      </c>
      <c r="CG253" s="129" t="s">
        <v>591</v>
      </c>
      <c r="CH253" s="129" t="s">
        <v>591</v>
      </c>
      <c r="CI253" s="99">
        <f>IF(Model!CI183="",0,IF(ABS(Model!CI183-Scratch!CI183)&lt;1,1,0))</f>
        <v>1</v>
      </c>
      <c r="CJ253" s="99">
        <f>IF(Model!CJ183="",0,IF(ABS(Model!CJ183-Scratch!CJ183)&lt;1,1,0))</f>
        <v>1</v>
      </c>
      <c r="CK253" s="99">
        <f>IF(Model!CK183="",0,IF(ABS(Model!CK183-Scratch!CK183)&lt;1,1,0))</f>
        <v>1</v>
      </c>
      <c r="CL253" s="99">
        <f>IF(Model!CL183="",0,IF(ABS(Model!CL183-Scratch!CL183)&lt;1,1,0))</f>
        <v>1</v>
      </c>
      <c r="CM253" s="99">
        <f>IF(Model!CM183="",0,IF(ABS(Model!CM183-Scratch!CM183)&lt;1,1,0))</f>
        <v>1</v>
      </c>
      <c r="CN253" s="99">
        <f>IF(Model!CN183="",0,IF(ABS(Model!CN183-Scratch!CN183)&lt;1,1,0))</f>
        <v>1</v>
      </c>
      <c r="CO253" s="99">
        <f>IF(Model!CO183="",0,IF(ABS(Model!CO183-Scratch!CO183)&lt;1,1,0))</f>
        <v>1</v>
      </c>
      <c r="CP253" s="99">
        <f>IF(Model!CP183="",0,IF(ABS(Model!CP183-Scratch!CP183)&lt;1,1,0))</f>
        <v>1</v>
      </c>
      <c r="CQ253" s="99">
        <f>IF(Model!CQ183="",0,IF(ABS(Model!CQ183-Scratch!CQ183)&lt;1,1,0))</f>
        <v>1</v>
      </c>
      <c r="CR253" s="99">
        <f>IF(Model!CR183="",0,IF(ABS(Model!CR183-Scratch!CR183)&lt;1,1,0))</f>
        <v>1</v>
      </c>
      <c r="CS253" s="99">
        <f>IF(Model!CS183="",0,IF(ABS(Model!CS183-Scratch!CS183)&lt;1,1,0))</f>
        <v>1</v>
      </c>
      <c r="CT253" s="99">
        <f>IF(Model!CT183="",0,IF(ABS(Model!CT183-Scratch!CT183)&lt;1,1,0))</f>
        <v>1</v>
      </c>
      <c r="CU253" s="99">
        <f>IF(Model!CU183="",0,IF(ABS(Model!CU183-Scratch!CU183)&lt;1,1,0))</f>
        <v>1</v>
      </c>
      <c r="CV253" s="99">
        <f>IF(Model!CV183="",0,IF(ABS(Model!CV183-Scratch!CV183)&lt;1,1,0))</f>
        <v>1</v>
      </c>
      <c r="CW253" s="99">
        <f>IF(Model!CW183="",0,IF(ABS(Model!CW183-Scratch!CW183)&lt;1,1,0))</f>
        <v>1</v>
      </c>
      <c r="CX253" s="99">
        <f>IF(Model!CX183="",0,IF(ABS(Model!CX183-Scratch!CX183)&lt;1,1,0))</f>
        <v>1</v>
      </c>
      <c r="CY253" s="99">
        <f>IF(Model!CY183="",0,IF(ABS(Model!CY183-Scratch!CY183)&lt;1,1,0))</f>
        <v>1</v>
      </c>
      <c r="CZ253" s="99">
        <f>IF(Model!CZ183="",0,IF(ABS(Model!CZ183-Scratch!CZ183)&lt;1,1,0))</f>
        <v>1</v>
      </c>
      <c r="DA253" s="99">
        <f>IF(Model!DA183="",0,IF(ABS(Model!DA183-Scratch!DA183)&lt;1,1,0))</f>
        <v>1</v>
      </c>
      <c r="DB253" s="99">
        <f>IF(Model!DB183="",0,IF(ABS(Model!DB183-Scratch!DB183)&lt;1,1,0))</f>
        <v>1</v>
      </c>
      <c r="DC253" s="99">
        <f>IF(Model!DC183="",0,IF(ABS(Model!DC183-Scratch!DC183)&lt;1,1,0))</f>
        <v>1</v>
      </c>
      <c r="DD253" s="99">
        <f>IF(Model!DD183="",0,IF(ABS(Model!DD183-Scratch!DD183)&lt;1,1,0))</f>
        <v>1</v>
      </c>
      <c r="DE253" s="99">
        <f>IF(Model!DE183="",0,IF(ABS(Model!DE183-Scratch!DE183)&lt;1,1,0))</f>
        <v>1</v>
      </c>
      <c r="DF253" s="99">
        <f>IF(Model!DF183="",0,IF(ABS(Model!DF183-Scratch!DF183)&lt;1,1,0))</f>
        <v>1</v>
      </c>
      <c r="DG253" s="99">
        <f>IF(Model!DG183="",0,IF(ABS(Model!DG183-Scratch!DG183)&lt;1,1,0))</f>
        <v>1</v>
      </c>
      <c r="DH253" s="129" t="s">
        <v>591</v>
      </c>
      <c r="DI253" s="129" t="s">
        <v>591</v>
      </c>
      <c r="DJ253" s="99">
        <f>IF(Model!DJ183="",0,IF(ABS(Model!DJ183-Scratch!DJ183)&lt;1,1,0))</f>
        <v>1</v>
      </c>
      <c r="DK253" s="99">
        <f>IF(Model!DK183="",0,IF(ABS(Model!DK183-Scratch!DK183)&lt;1,1,0))</f>
        <v>1</v>
      </c>
      <c r="DL253" s="99">
        <f>IF(Model!DL183="",0,IF(ABS(Model!DL183-Scratch!DL183)&lt;1,1,0))</f>
        <v>1</v>
      </c>
      <c r="DM253" s="99">
        <f>IF(Model!DM183="",0,IF(ABS(Model!DM183-Scratch!DM183)&lt;1,1,0))</f>
        <v>1</v>
      </c>
      <c r="DN253" s="99">
        <f>IF(Model!DN183="",0,IF(ABS(Model!DN183-Scratch!DN183)&lt;1,1,0))</f>
        <v>1</v>
      </c>
      <c r="DO253" s="99">
        <f>IF(Model!DO183="",0,IF(ABS(Model!DO183-Scratch!DO183)&lt;1,1,0))</f>
        <v>1</v>
      </c>
      <c r="DP253" s="99">
        <f>IF(Model!DP183="",0,IF(ABS(Model!DP183-Scratch!DP183)&lt;1,1,0))</f>
        <v>1</v>
      </c>
      <c r="DQ253" s="99">
        <f>IF(Model!DQ183="",0,IF(ABS(Model!DQ183-Scratch!DQ183)&lt;1,1,0))</f>
        <v>1</v>
      </c>
      <c r="DR253" s="99">
        <f>IF(Model!DR183="",0,IF(ABS(Model!DR183-Scratch!DR183)&lt;1,1,0))</f>
        <v>1</v>
      </c>
      <c r="DS253" s="99">
        <f>IF(Model!DS183="",0,IF(ABS(Model!DS183-Scratch!DS183)&lt;1,1,0))</f>
        <v>1</v>
      </c>
      <c r="DT253" s="99">
        <f>IF(Model!DT183="",0,IF(ABS(Model!DT183-Scratch!DT183)&lt;1,1,0))</f>
        <v>1</v>
      </c>
      <c r="DU253" s="99">
        <f>IF(Model!DU183="",0,IF(ABS(Model!DU183-Scratch!DU183)&lt;1,1,0))</f>
        <v>1</v>
      </c>
      <c r="DV253" s="99">
        <f>IF(Model!DV183="",0,IF(ABS(Model!DV183-Scratch!DV183)&lt;1,1,0))</f>
        <v>1</v>
      </c>
      <c r="DW253" s="99">
        <f>IF(Model!DW183="",0,IF(ABS(Model!DW183-Scratch!DW183)&lt;1,1,0))</f>
        <v>1</v>
      </c>
      <c r="DX253" s="99">
        <f>IF(Model!DX183="",0,IF(ABS(Model!DX183-Scratch!DX183)&lt;1,1,0))</f>
        <v>1</v>
      </c>
      <c r="DY253" s="99">
        <f>IF(Model!DY183="",0,IF(ABS(Model!DY183-Scratch!DY183)&lt;1,1,0))</f>
        <v>1</v>
      </c>
      <c r="DZ253" s="99">
        <f>IF(Model!DZ183="",0,IF(ABS(Model!DZ183-Scratch!DZ183)&lt;1,1,0))</f>
        <v>1</v>
      </c>
      <c r="EA253" s="99">
        <f>IF(Model!EA183="",0,IF(ABS(Model!EA183-Scratch!EA183)&lt;1,1,0))</f>
        <v>1</v>
      </c>
      <c r="EB253" s="99">
        <f>IF(Model!EB183="",0,IF(ABS(Model!EB183-Scratch!EB183)&lt;1,1,0))</f>
        <v>1</v>
      </c>
      <c r="EC253" s="99">
        <f>IF(Model!EC183="",0,IF(ABS(Model!EC183-Scratch!EC183)&lt;1,1,0))</f>
        <v>1</v>
      </c>
      <c r="ED253" s="99">
        <f>IF(Model!ED183="",0,IF(ABS(Model!ED183-Scratch!ED183)&lt;1,1,0))</f>
        <v>1</v>
      </c>
      <c r="EE253" s="99">
        <f>IF(Model!EE183="",0,IF(ABS(Model!EE183-Scratch!EE183)&lt;1,1,0))</f>
        <v>1</v>
      </c>
      <c r="EF253" s="99">
        <f>IF(Model!EF183="",0,IF(ABS(Model!EF183-Scratch!EF183)&lt;1,1,0))</f>
        <v>1</v>
      </c>
      <c r="EG253" s="99">
        <f>IF(Model!EG183="",0,IF(ABS(Model!EG183-Scratch!EG183)&lt;1,1,0))</f>
        <v>1</v>
      </c>
      <c r="EH253" s="99">
        <f>IF(Model!EH183="",0,IF(ABS(Model!EH183-Scratch!EH183)&lt;1,1,0))</f>
        <v>1</v>
      </c>
      <c r="EI253" s="129" t="s">
        <v>591</v>
      </c>
      <c r="EJ253" s="129" t="s">
        <v>591</v>
      </c>
      <c r="EK253" s="99"/>
      <c r="EL253" s="99"/>
      <c r="EM253" s="99"/>
      <c r="EN253" s="99"/>
      <c r="EO253" s="99"/>
      <c r="EP253" s="99"/>
      <c r="EQ253" s="99"/>
      <c r="ER253" s="99"/>
      <c r="ES253" s="99"/>
      <c r="ET253" s="99"/>
      <c r="EU253" s="99"/>
      <c r="EV253" s="99"/>
      <c r="EW253" s="99"/>
      <c r="EX253" s="99"/>
      <c r="EY253" s="99"/>
      <c r="EZ253" s="99"/>
      <c r="FA253" s="99"/>
      <c r="FB253" s="99"/>
      <c r="FC253" s="99"/>
      <c r="FD253" s="99"/>
      <c r="FE253" s="99"/>
      <c r="FF253" s="99"/>
      <c r="FG253" s="99"/>
      <c r="FH253" s="99"/>
      <c r="FI253" s="99"/>
    </row>
    <row r="254" spans="2:165">
      <c r="B254" s="99">
        <f>IF(Model!B184="",0,IF(ABS(Model!B184-Scratch!B184)&lt;1,1,0))</f>
        <v>1</v>
      </c>
      <c r="C254" s="99">
        <f ca="1">IF(Model!C184="",0,IF(ABS(Model!C184-Scratch!C184)&lt;1,1,0))</f>
        <v>1</v>
      </c>
      <c r="D254" s="129" t="s">
        <v>591</v>
      </c>
      <c r="E254" s="99">
        <f>IF(Model!E184="",0,IF(ABS(Model!E184-Scratch!E184)&lt;1,1,0))</f>
        <v>1</v>
      </c>
      <c r="F254" s="99">
        <f>IF(Model!F184="",0,IF(ABS(Model!F184-Scratch!F184)&lt;1,1,0))</f>
        <v>1</v>
      </c>
      <c r="G254" s="99">
        <f>IF(Model!G184="",0,IF(ABS(Model!G184-Scratch!G184)&lt;1,1,0))</f>
        <v>1</v>
      </c>
      <c r="H254" s="99">
        <f>IF(Model!H184="",0,IF(ABS(Model!H184-Scratch!H184)&lt;1,1,0))</f>
        <v>1</v>
      </c>
      <c r="I254" s="99">
        <f>IF(Model!I184=Scratch!I184,1,0)</f>
        <v>1</v>
      </c>
      <c r="J254" s="129" t="s">
        <v>591</v>
      </c>
      <c r="K254" s="99">
        <f>IF(Model!K184="",0,IF(ABS(Model!K184-Scratch!K184)&lt;1,1,0))</f>
        <v>1</v>
      </c>
      <c r="L254" s="99">
        <f>IF(Model!L184=Scratch!L184,1,0)</f>
        <v>1</v>
      </c>
      <c r="M254" s="99">
        <f>IFERROR(IF(Model!M184=Scratch!M184,1,0),0)</f>
        <v>1</v>
      </c>
      <c r="N254" s="99">
        <f>IFERROR(IF(Model!N184=Scratch!N184,1,0),0)</f>
        <v>1</v>
      </c>
      <c r="O254" s="99">
        <f>IFERROR(IF(Model!O184=Scratch!O184,1,0),0)</f>
        <v>1</v>
      </c>
      <c r="P254" s="99">
        <f>IFERROR(IF(Model!P184=Scratch!P184,1,0),0)</f>
        <v>1</v>
      </c>
      <c r="Q254" s="129" t="s">
        <v>591</v>
      </c>
      <c r="R254" s="99">
        <f>IF(Model!R184="",0,IF(ABS(Model!R184-Scratch!R184)&lt;1,1,0))</f>
        <v>1</v>
      </c>
      <c r="S254" s="99">
        <f>IF(Model!S184="",0,IF(ABS(Model!S184-Scratch!S184)&lt;1,1,0))</f>
        <v>1</v>
      </c>
      <c r="T254" s="99">
        <f>IF(Model!T184="",0,IF(ABS(Model!T184-Scratch!T184)&lt;1,1,0))</f>
        <v>1</v>
      </c>
      <c r="U254" s="99">
        <f>IF(Model!U184="",0,IF(ABS(Model!U184-Scratch!U184)&lt;1,1,0))</f>
        <v>1</v>
      </c>
      <c r="V254" s="99">
        <f>IF(Model!V184="",0,IF(ABS(Model!V184-Scratch!V184)&lt;1,1,0))</f>
        <v>1</v>
      </c>
      <c r="W254" s="129" t="s">
        <v>591</v>
      </c>
      <c r="X254" s="99">
        <f>IF(Model!X184="",0,IF(ABS(Model!X184-Scratch!X184)&lt;1,1,0))</f>
        <v>1</v>
      </c>
      <c r="Y254" s="99">
        <f>IF(Model!Y184="",0,IF(ABS(Model!Y184-Scratch!Y184)&lt;1,1,0))</f>
        <v>1</v>
      </c>
      <c r="Z254" s="99">
        <f>IF(Model!Z184="",0,IF(ABS(Model!Z184-Scratch!Z184)&lt;1,1,0))</f>
        <v>1</v>
      </c>
      <c r="AA254" s="99">
        <f>IF(Model!AA184="",0,IF(ABS(Model!AA184-Scratch!AA184)&lt;1,1,0))</f>
        <v>1</v>
      </c>
      <c r="AB254" s="99">
        <f>IF(Model!AB184="",0,IF(ABS(Model!AB184-Scratch!AB184)&lt;1,1,0))</f>
        <v>1</v>
      </c>
      <c r="AC254" s="129" t="s">
        <v>591</v>
      </c>
      <c r="AD254" s="129" t="s">
        <v>591</v>
      </c>
      <c r="AE254" s="99">
        <f>IF(Model!AE184="",0,IF(ABS(Model!AE184-Scratch!AE184)&lt;1,1,0))</f>
        <v>1</v>
      </c>
      <c r="AF254" s="99">
        <f>IF(Model!AF184="",0,IF(ABS(Model!AF184-Scratch!AF184)&lt;1,1,0))</f>
        <v>1</v>
      </c>
      <c r="AG254" s="99">
        <f>IF(Model!AG184="",0,IF(ABS(Model!AG184-Scratch!AG184)&lt;1,1,0))</f>
        <v>1</v>
      </c>
      <c r="AH254" s="99">
        <f>IF(Model!AH184="",0,IF(ABS(Model!AH184-Scratch!AH184)&lt;1,1,0))</f>
        <v>1</v>
      </c>
      <c r="AI254" s="99">
        <f>IF(Model!AI184="",0,IF(ABS(Model!AI184-Scratch!AI184)&lt;1,1,0))</f>
        <v>1</v>
      </c>
      <c r="AJ254" s="99">
        <f>IF(Model!AJ184="",0,IF(ABS(Model!AJ184-Scratch!AJ184)&lt;1,1,0))</f>
        <v>1</v>
      </c>
      <c r="AK254" s="99">
        <f>IF(Model!AK184="",0,IF(ABS(Model!AK184-Scratch!AK184)&lt;1,1,0))</f>
        <v>1</v>
      </c>
      <c r="AL254" s="99">
        <f>IF(Model!AL184="",0,IF(ABS(Model!AL184-Scratch!AL184)&lt;1,1,0))</f>
        <v>1</v>
      </c>
      <c r="AM254" s="99">
        <f>IF(Model!AM184="",0,IF(ABS(Model!AM184-Scratch!AM184)&lt;1,1,0))</f>
        <v>1</v>
      </c>
      <c r="AN254" s="99">
        <f>IF(Model!AN184="",0,IF(ABS(Model!AN184-Scratch!AN184)&lt;1,1,0))</f>
        <v>1</v>
      </c>
      <c r="AO254" s="99">
        <f>IF(Model!AO184="",0,IF(ABS(Model!AO184-Scratch!AO184)&lt;1,1,0))</f>
        <v>1</v>
      </c>
      <c r="AP254" s="99">
        <f>IF(Model!AP184="",0,IF(ABS(Model!AP184-Scratch!AP184)&lt;1,1,0))</f>
        <v>1</v>
      </c>
      <c r="AQ254" s="99">
        <f>IF(Model!AQ184="",0,IF(ABS(Model!AQ184-Scratch!AQ184)&lt;1,1,0))</f>
        <v>1</v>
      </c>
      <c r="AR254" s="99">
        <f>IF(Model!AR184="",0,IF(ABS(Model!AR184-Scratch!AR184)&lt;1,1,0))</f>
        <v>1</v>
      </c>
      <c r="AS254" s="99">
        <f>IF(Model!AS184="",0,IF(ABS(Model!AS184-Scratch!AS184)&lt;1,1,0))</f>
        <v>1</v>
      </c>
      <c r="AT254" s="99">
        <f>IF(Model!AT184="",0,IF(ABS(Model!AT184-Scratch!AT184)&lt;1,1,0))</f>
        <v>1</v>
      </c>
      <c r="AU254" s="99">
        <f>IF(Model!AU184="",0,IF(ABS(Model!AU184-Scratch!AU184)&lt;1,1,0))</f>
        <v>1</v>
      </c>
      <c r="AV254" s="99">
        <f>IF(Model!AV184="",0,IF(ABS(Model!AV184-Scratch!AV184)&lt;1,1,0))</f>
        <v>1</v>
      </c>
      <c r="AW254" s="99">
        <f>IF(Model!AW184="",0,IF(ABS(Model!AW184-Scratch!AW184)&lt;1,1,0))</f>
        <v>1</v>
      </c>
      <c r="AX254" s="99">
        <f>IF(Model!AX184="",0,IF(ABS(Model!AX184-Scratch!AX184)&lt;1,1,0))</f>
        <v>1</v>
      </c>
      <c r="AY254" s="99">
        <f>IF(Model!AY184="",0,IF(ABS(Model!AY184-Scratch!AY184)&lt;1,1,0))</f>
        <v>1</v>
      </c>
      <c r="AZ254" s="99">
        <f>IF(Model!AZ184="",0,IF(ABS(Model!AZ184-Scratch!AZ184)&lt;1,1,0))</f>
        <v>1</v>
      </c>
      <c r="BA254" s="99">
        <f>IF(Model!BA184="",0,IF(ABS(Model!BA184-Scratch!BA184)&lt;1,1,0))</f>
        <v>1</v>
      </c>
      <c r="BB254" s="99">
        <f>IF(Model!BB184="",0,IF(ABS(Model!BB184-Scratch!BB184)&lt;1,1,0))</f>
        <v>1</v>
      </c>
      <c r="BC254" s="99">
        <f>IF(Model!BC184="",0,IF(ABS(Model!BC184-Scratch!BC184)&lt;1,1,0))</f>
        <v>1</v>
      </c>
      <c r="BD254" s="99">
        <f>IF(Model!BD184="",0,IF(ABS(Model!BD184-Scratch!BD184)&lt;1,1,0))</f>
        <v>0</v>
      </c>
      <c r="BE254" s="99">
        <f>IF(Model!BE184="",0,IF(ABS(Model!BE184-Scratch!BE184)&lt;1,1,0))</f>
        <v>1</v>
      </c>
      <c r="BF254" s="129" t="s">
        <v>591</v>
      </c>
      <c r="BG254" s="129" t="s">
        <v>591</v>
      </c>
      <c r="BH254" s="99">
        <f>IF(Model!BH184="",0,IF(ABS(Model!BH184-Scratch!BH184)&lt;1,1,0))</f>
        <v>1</v>
      </c>
      <c r="BI254" s="99">
        <f>IF(Model!BI184="",0,IF(ABS(Model!BI184-Scratch!BI184)&lt;1,1,0))</f>
        <v>1</v>
      </c>
      <c r="BJ254" s="99">
        <f>IF(Model!BJ184="",0,IF(ABS(Model!BJ184-Scratch!BJ184)&lt;1,1,0))</f>
        <v>1</v>
      </c>
      <c r="BK254" s="99">
        <f>IF(Model!BK184="",0,IF(ABS(Model!BK184-Scratch!BK184)&lt;1,1,0))</f>
        <v>1</v>
      </c>
      <c r="BL254" s="99">
        <f>IF(Model!BL184="",0,IF(ABS(Model!BL184-Scratch!BL184)&lt;1,1,0))</f>
        <v>1</v>
      </c>
      <c r="BM254" s="99">
        <f>IF(Model!BM184="",0,IF(ABS(Model!BM184-Scratch!BM184)&lt;1,1,0))</f>
        <v>1</v>
      </c>
      <c r="BN254" s="99">
        <f>IF(Model!BN184="",0,IF(ABS(Model!BN184-Scratch!BN184)&lt;1,1,0))</f>
        <v>1</v>
      </c>
      <c r="BO254" s="99">
        <f>IF(Model!BO184="",0,IF(ABS(Model!BO184-Scratch!BO184)&lt;1,1,0))</f>
        <v>1</v>
      </c>
      <c r="BP254" s="99">
        <f>IF(Model!BP184="",0,IF(ABS(Model!BP184-Scratch!BP184)&lt;1,1,0))</f>
        <v>1</v>
      </c>
      <c r="BQ254" s="99">
        <f>IF(Model!BQ184="",0,IF(ABS(Model!BQ184-Scratch!BQ184)&lt;1,1,0))</f>
        <v>1</v>
      </c>
      <c r="BR254" s="99">
        <f>IF(Model!BR184="",0,IF(ABS(Model!BR184-Scratch!BR184)&lt;1,1,0))</f>
        <v>1</v>
      </c>
      <c r="BS254" s="99">
        <f>IF(Model!BS184="",0,IF(ABS(Model!BS184-Scratch!BS184)&lt;1,1,0))</f>
        <v>1</v>
      </c>
      <c r="BT254" s="99">
        <f>IF(Model!BT184="",0,IF(ABS(Model!BT184-Scratch!BT184)&lt;1,1,0))</f>
        <v>1</v>
      </c>
      <c r="BU254" s="99">
        <f>IF(Model!BU184="",0,IF(ABS(Model!BU184-Scratch!BU184)&lt;1,1,0))</f>
        <v>1</v>
      </c>
      <c r="BV254" s="99">
        <f>IF(Model!BV184="",0,IF(ABS(Model!BV184-Scratch!BV184)&lt;1,1,0))</f>
        <v>1</v>
      </c>
      <c r="BW254" s="99">
        <f>IF(Model!BW184="",0,IF(ABS(Model!BW184-Scratch!BW184)&lt;1,1,0))</f>
        <v>1</v>
      </c>
      <c r="BX254" s="99">
        <f>IF(Model!BX184="",0,IF(ABS(Model!BX184-Scratch!BX184)&lt;1,1,0))</f>
        <v>1</v>
      </c>
      <c r="BY254" s="99">
        <f>IF(Model!BY184="",0,IF(ABS(Model!BY184-Scratch!BY184)&lt;1,1,0))</f>
        <v>1</v>
      </c>
      <c r="BZ254" s="99">
        <f>IF(Model!BZ184="",0,IF(ABS(Model!BZ184-Scratch!BZ184)&lt;1,1,0))</f>
        <v>1</v>
      </c>
      <c r="CA254" s="99">
        <f>IF(Model!CA184="",0,IF(ABS(Model!CA184-Scratch!CA184)&lt;1,1,0))</f>
        <v>1</v>
      </c>
      <c r="CB254" s="99">
        <f>IF(Model!CB184="",0,IF(ABS(Model!CB184-Scratch!CB184)&lt;1,1,0))</f>
        <v>1</v>
      </c>
      <c r="CC254" s="99">
        <f>IF(Model!CC184="",0,IF(ABS(Model!CC184-Scratch!CC184)&lt;1,1,0))</f>
        <v>1</v>
      </c>
      <c r="CD254" s="99">
        <f>IF(Model!CD184="",0,IF(ABS(Model!CD184-Scratch!CD184)&lt;1,1,0))</f>
        <v>1</v>
      </c>
      <c r="CE254" s="99">
        <f>IF(Model!CE184="",0,IF(ABS(Model!CE184-Scratch!CE184)&lt;1,1,0))</f>
        <v>1</v>
      </c>
      <c r="CF254" s="99">
        <f>IF(Model!CF184="",0,IF(ABS(Model!CF184-Scratch!CF184)&lt;1,1,0))</f>
        <v>1</v>
      </c>
      <c r="CG254" s="129" t="s">
        <v>591</v>
      </c>
      <c r="CH254" s="129" t="s">
        <v>591</v>
      </c>
      <c r="CI254" s="99">
        <f>IF(Model!CI184="",0,IF(ABS(Model!CI184-Scratch!CI184)&lt;1,1,0))</f>
        <v>1</v>
      </c>
      <c r="CJ254" s="99">
        <f>IF(Model!CJ184="",0,IF(ABS(Model!CJ184-Scratch!CJ184)&lt;1,1,0))</f>
        <v>1</v>
      </c>
      <c r="CK254" s="99">
        <f>IF(Model!CK184="",0,IF(ABS(Model!CK184-Scratch!CK184)&lt;1,1,0))</f>
        <v>1</v>
      </c>
      <c r="CL254" s="99">
        <f>IF(Model!CL184="",0,IF(ABS(Model!CL184-Scratch!CL184)&lt;1,1,0))</f>
        <v>1</v>
      </c>
      <c r="CM254" s="99">
        <f>IF(Model!CM184="",0,IF(ABS(Model!CM184-Scratch!CM184)&lt;1,1,0))</f>
        <v>1</v>
      </c>
      <c r="CN254" s="99">
        <f>IF(Model!CN184="",0,IF(ABS(Model!CN184-Scratch!CN184)&lt;1,1,0))</f>
        <v>1</v>
      </c>
      <c r="CO254" s="99">
        <f>IF(Model!CO184="",0,IF(ABS(Model!CO184-Scratch!CO184)&lt;1,1,0))</f>
        <v>1</v>
      </c>
      <c r="CP254" s="99">
        <f>IF(Model!CP184="",0,IF(ABS(Model!CP184-Scratch!CP184)&lt;1,1,0))</f>
        <v>1</v>
      </c>
      <c r="CQ254" s="99">
        <f>IF(Model!CQ184="",0,IF(ABS(Model!CQ184-Scratch!CQ184)&lt;1,1,0))</f>
        <v>1</v>
      </c>
      <c r="CR254" s="99">
        <f>IF(Model!CR184="",0,IF(ABS(Model!CR184-Scratch!CR184)&lt;1,1,0))</f>
        <v>1</v>
      </c>
      <c r="CS254" s="99">
        <f>IF(Model!CS184="",0,IF(ABS(Model!CS184-Scratch!CS184)&lt;1,1,0))</f>
        <v>1</v>
      </c>
      <c r="CT254" s="99">
        <f>IF(Model!CT184="",0,IF(ABS(Model!CT184-Scratch!CT184)&lt;1,1,0))</f>
        <v>1</v>
      </c>
      <c r="CU254" s="99">
        <f>IF(Model!CU184="",0,IF(ABS(Model!CU184-Scratch!CU184)&lt;1,1,0))</f>
        <v>1</v>
      </c>
      <c r="CV254" s="99">
        <f>IF(Model!CV184="",0,IF(ABS(Model!CV184-Scratch!CV184)&lt;1,1,0))</f>
        <v>1</v>
      </c>
      <c r="CW254" s="99">
        <f>IF(Model!CW184="",0,IF(ABS(Model!CW184-Scratch!CW184)&lt;1,1,0))</f>
        <v>1</v>
      </c>
      <c r="CX254" s="99">
        <f>IF(Model!CX184="",0,IF(ABS(Model!CX184-Scratch!CX184)&lt;1,1,0))</f>
        <v>1</v>
      </c>
      <c r="CY254" s="99">
        <f>IF(Model!CY184="",0,IF(ABS(Model!CY184-Scratch!CY184)&lt;1,1,0))</f>
        <v>1</v>
      </c>
      <c r="CZ254" s="99">
        <f>IF(Model!CZ184="",0,IF(ABS(Model!CZ184-Scratch!CZ184)&lt;1,1,0))</f>
        <v>1</v>
      </c>
      <c r="DA254" s="99">
        <f>IF(Model!DA184="",0,IF(ABS(Model!DA184-Scratch!DA184)&lt;1,1,0))</f>
        <v>1</v>
      </c>
      <c r="DB254" s="99">
        <f>IF(Model!DB184="",0,IF(ABS(Model!DB184-Scratch!DB184)&lt;1,1,0))</f>
        <v>1</v>
      </c>
      <c r="DC254" s="99">
        <f>IF(Model!DC184="",0,IF(ABS(Model!DC184-Scratch!DC184)&lt;1,1,0))</f>
        <v>1</v>
      </c>
      <c r="DD254" s="99">
        <f>IF(Model!DD184="",0,IF(ABS(Model!DD184-Scratch!DD184)&lt;1,1,0))</f>
        <v>1</v>
      </c>
      <c r="DE254" s="99">
        <f>IF(Model!DE184="",0,IF(ABS(Model!DE184-Scratch!DE184)&lt;1,1,0))</f>
        <v>1</v>
      </c>
      <c r="DF254" s="99">
        <f>IF(Model!DF184="",0,IF(ABS(Model!DF184-Scratch!DF184)&lt;1,1,0))</f>
        <v>1</v>
      </c>
      <c r="DG254" s="99">
        <f>IF(Model!DG184="",0,IF(ABS(Model!DG184-Scratch!DG184)&lt;1,1,0))</f>
        <v>1</v>
      </c>
      <c r="DH254" s="129" t="s">
        <v>591</v>
      </c>
      <c r="DI254" s="129" t="s">
        <v>591</v>
      </c>
      <c r="DJ254" s="99">
        <f>IF(Model!DJ184="",0,IF(ABS(Model!DJ184-Scratch!DJ184)&lt;1,1,0))</f>
        <v>1</v>
      </c>
      <c r="DK254" s="99">
        <f>IF(Model!DK184="",0,IF(ABS(Model!DK184-Scratch!DK184)&lt;1,1,0))</f>
        <v>1</v>
      </c>
      <c r="DL254" s="99">
        <f>IF(Model!DL184="",0,IF(ABS(Model!DL184-Scratch!DL184)&lt;1,1,0))</f>
        <v>1</v>
      </c>
      <c r="DM254" s="99">
        <f>IF(Model!DM184="",0,IF(ABS(Model!DM184-Scratch!DM184)&lt;1,1,0))</f>
        <v>1</v>
      </c>
      <c r="DN254" s="99">
        <f>IF(Model!DN184="",0,IF(ABS(Model!DN184-Scratch!DN184)&lt;1,1,0))</f>
        <v>1</v>
      </c>
      <c r="DO254" s="99">
        <f>IF(Model!DO184="",0,IF(ABS(Model!DO184-Scratch!DO184)&lt;1,1,0))</f>
        <v>1</v>
      </c>
      <c r="DP254" s="99">
        <f>IF(Model!DP184="",0,IF(ABS(Model!DP184-Scratch!DP184)&lt;1,1,0))</f>
        <v>1</v>
      </c>
      <c r="DQ254" s="99">
        <f>IF(Model!DQ184="",0,IF(ABS(Model!DQ184-Scratch!DQ184)&lt;1,1,0))</f>
        <v>1</v>
      </c>
      <c r="DR254" s="99">
        <f>IF(Model!DR184="",0,IF(ABS(Model!DR184-Scratch!DR184)&lt;1,1,0))</f>
        <v>1</v>
      </c>
      <c r="DS254" s="99">
        <f>IF(Model!DS184="",0,IF(ABS(Model!DS184-Scratch!DS184)&lt;1,1,0))</f>
        <v>1</v>
      </c>
      <c r="DT254" s="99">
        <f>IF(Model!DT184="",0,IF(ABS(Model!DT184-Scratch!DT184)&lt;1,1,0))</f>
        <v>1</v>
      </c>
      <c r="DU254" s="99">
        <f>IF(Model!DU184="",0,IF(ABS(Model!DU184-Scratch!DU184)&lt;1,1,0))</f>
        <v>1</v>
      </c>
      <c r="DV254" s="99">
        <f>IF(Model!DV184="",0,IF(ABS(Model!DV184-Scratch!DV184)&lt;1,1,0))</f>
        <v>1</v>
      </c>
      <c r="DW254" s="99">
        <f>IF(Model!DW184="",0,IF(ABS(Model!DW184-Scratch!DW184)&lt;1,1,0))</f>
        <v>1</v>
      </c>
      <c r="DX254" s="99">
        <f>IF(Model!DX184="",0,IF(ABS(Model!DX184-Scratch!DX184)&lt;1,1,0))</f>
        <v>1</v>
      </c>
      <c r="DY254" s="99">
        <f>IF(Model!DY184="",0,IF(ABS(Model!DY184-Scratch!DY184)&lt;1,1,0))</f>
        <v>1</v>
      </c>
      <c r="DZ254" s="99">
        <f>IF(Model!DZ184="",0,IF(ABS(Model!DZ184-Scratch!DZ184)&lt;1,1,0))</f>
        <v>1</v>
      </c>
      <c r="EA254" s="99">
        <f>IF(Model!EA184="",0,IF(ABS(Model!EA184-Scratch!EA184)&lt;1,1,0))</f>
        <v>1</v>
      </c>
      <c r="EB254" s="99">
        <f>IF(Model!EB184="",0,IF(ABS(Model!EB184-Scratch!EB184)&lt;1,1,0))</f>
        <v>1</v>
      </c>
      <c r="EC254" s="99">
        <f>IF(Model!EC184="",0,IF(ABS(Model!EC184-Scratch!EC184)&lt;1,1,0))</f>
        <v>1</v>
      </c>
      <c r="ED254" s="99">
        <f>IF(Model!ED184="",0,IF(ABS(Model!ED184-Scratch!ED184)&lt;1,1,0))</f>
        <v>1</v>
      </c>
      <c r="EE254" s="99">
        <f>IF(Model!EE184="",0,IF(ABS(Model!EE184-Scratch!EE184)&lt;1,1,0))</f>
        <v>1</v>
      </c>
      <c r="EF254" s="99">
        <f>IF(Model!EF184="",0,IF(ABS(Model!EF184-Scratch!EF184)&lt;1,1,0))</f>
        <v>1</v>
      </c>
      <c r="EG254" s="99">
        <f>IF(Model!EG184="",0,IF(ABS(Model!EG184-Scratch!EG184)&lt;1,1,0))</f>
        <v>1</v>
      </c>
      <c r="EH254" s="99">
        <f>IF(Model!EH184="",0,IF(ABS(Model!EH184-Scratch!EH184)&lt;1,1,0))</f>
        <v>1</v>
      </c>
      <c r="EI254" s="129" t="s">
        <v>591</v>
      </c>
      <c r="EJ254" s="129" t="s">
        <v>591</v>
      </c>
      <c r="EK254" s="99"/>
      <c r="EL254" s="99"/>
      <c r="EM254" s="99"/>
      <c r="EN254" s="99"/>
      <c r="EO254" s="99"/>
      <c r="EP254" s="99"/>
      <c r="EQ254" s="99"/>
      <c r="ER254" s="99"/>
      <c r="ES254" s="99"/>
      <c r="ET254" s="99"/>
      <c r="EU254" s="99"/>
      <c r="EV254" s="99"/>
      <c r="EW254" s="99"/>
      <c r="EX254" s="99"/>
      <c r="EY254" s="99"/>
      <c r="EZ254" s="99"/>
      <c r="FA254" s="99"/>
      <c r="FB254" s="99"/>
      <c r="FC254" s="99"/>
      <c r="FD254" s="99"/>
      <c r="FE254" s="99"/>
      <c r="FF254" s="99"/>
      <c r="FG254" s="99"/>
      <c r="FH254" s="99"/>
      <c r="FI254" s="99"/>
    </row>
    <row r="255" spans="2:165">
      <c r="B255" s="99">
        <f>IF(Model!B185="",0,IF(ABS(Model!B185-Scratch!B185)&lt;1,1,0))</f>
        <v>1</v>
      </c>
      <c r="C255" s="99">
        <f ca="1">IF(Model!C185="",0,IF(ABS(Model!C185-Scratch!C185)&lt;1,1,0))</f>
        <v>1</v>
      </c>
      <c r="D255" s="129" t="s">
        <v>591</v>
      </c>
      <c r="E255" s="99">
        <f>IF(Model!E185="",0,IF(ABS(Model!E185-Scratch!E185)&lt;1,1,0))</f>
        <v>1</v>
      </c>
      <c r="F255" s="99">
        <f>IF(Model!F185="",0,IF(ABS(Model!F185-Scratch!F185)&lt;1,1,0))</f>
        <v>1</v>
      </c>
      <c r="G255" s="99">
        <f>IF(Model!G185="",0,IF(ABS(Model!G185-Scratch!G185)&lt;1,1,0))</f>
        <v>1</v>
      </c>
      <c r="H255" s="99">
        <f>IF(Model!H185="",0,IF(ABS(Model!H185-Scratch!H185)&lt;1,1,0))</f>
        <v>1</v>
      </c>
      <c r="I255" s="99">
        <f>IF(Model!I185=Scratch!I185,1,0)</f>
        <v>1</v>
      </c>
      <c r="J255" s="129" t="s">
        <v>591</v>
      </c>
      <c r="K255" s="99">
        <f>IF(Model!K185="",0,IF(ABS(Model!K185-Scratch!K185)&lt;1,1,0))</f>
        <v>1</v>
      </c>
      <c r="L255" s="99">
        <f>IF(Model!L185=Scratch!L185,1,0)</f>
        <v>1</v>
      </c>
      <c r="M255" s="99">
        <f>IFERROR(IF(Model!M185=Scratch!M185,1,0),0)</f>
        <v>1</v>
      </c>
      <c r="N255" s="99">
        <f>IFERROR(IF(Model!N185=Scratch!N185,1,0),0)</f>
        <v>1</v>
      </c>
      <c r="O255" s="99">
        <f>IFERROR(IF(Model!O185=Scratch!O185,1,0),0)</f>
        <v>1</v>
      </c>
      <c r="P255" s="99">
        <f>IFERROR(IF(Model!P185=Scratch!P185,1,0),0)</f>
        <v>1</v>
      </c>
      <c r="Q255" s="129" t="s">
        <v>591</v>
      </c>
      <c r="R255" s="99">
        <f>IF(Model!R185="",0,IF(ABS(Model!R185-Scratch!R185)&lt;1,1,0))</f>
        <v>1</v>
      </c>
      <c r="S255" s="99">
        <f>IF(Model!S185="",0,IF(ABS(Model!S185-Scratch!S185)&lt;1,1,0))</f>
        <v>1</v>
      </c>
      <c r="T255" s="99">
        <f>IF(Model!T185="",0,IF(ABS(Model!T185-Scratch!T185)&lt;1,1,0))</f>
        <v>1</v>
      </c>
      <c r="U255" s="99">
        <f>IF(Model!U185="",0,IF(ABS(Model!U185-Scratch!U185)&lt;1,1,0))</f>
        <v>1</v>
      </c>
      <c r="V255" s="99">
        <f>IF(Model!V185="",0,IF(ABS(Model!V185-Scratch!V185)&lt;1,1,0))</f>
        <v>1</v>
      </c>
      <c r="W255" s="129" t="s">
        <v>591</v>
      </c>
      <c r="X255" s="99">
        <f>IF(Model!X185="",0,IF(ABS(Model!X185-Scratch!X185)&lt;1,1,0))</f>
        <v>1</v>
      </c>
      <c r="Y255" s="99">
        <f>IF(Model!Y185="",0,IF(ABS(Model!Y185-Scratch!Y185)&lt;1,1,0))</f>
        <v>1</v>
      </c>
      <c r="Z255" s="99">
        <f>IF(Model!Z185="",0,IF(ABS(Model!Z185-Scratch!Z185)&lt;1,1,0))</f>
        <v>1</v>
      </c>
      <c r="AA255" s="99">
        <f>IF(Model!AA185="",0,IF(ABS(Model!AA185-Scratch!AA185)&lt;1,1,0))</f>
        <v>1</v>
      </c>
      <c r="AB255" s="99">
        <f>IF(Model!AB185="",0,IF(ABS(Model!AB185-Scratch!AB185)&lt;1,1,0))</f>
        <v>1</v>
      </c>
      <c r="AC255" s="129" t="s">
        <v>591</v>
      </c>
      <c r="AD255" s="129" t="s">
        <v>591</v>
      </c>
      <c r="AE255" s="99">
        <f>IF(Model!AE185="",0,IF(ABS(Model!AE185-Scratch!AE185)&lt;1,1,0))</f>
        <v>1</v>
      </c>
      <c r="AF255" s="99">
        <f>IF(Model!AF185="",0,IF(ABS(Model!AF185-Scratch!AF185)&lt;1,1,0))</f>
        <v>1</v>
      </c>
      <c r="AG255" s="99">
        <f>IF(Model!AG185="",0,IF(ABS(Model!AG185-Scratch!AG185)&lt;1,1,0))</f>
        <v>1</v>
      </c>
      <c r="AH255" s="99">
        <f>IF(Model!AH185="",0,IF(ABS(Model!AH185-Scratch!AH185)&lt;1,1,0))</f>
        <v>1</v>
      </c>
      <c r="AI255" s="99">
        <f>IF(Model!AI185="",0,IF(ABS(Model!AI185-Scratch!AI185)&lt;1,1,0))</f>
        <v>1</v>
      </c>
      <c r="AJ255" s="99">
        <f>IF(Model!AJ185="",0,IF(ABS(Model!AJ185-Scratch!AJ185)&lt;1,1,0))</f>
        <v>1</v>
      </c>
      <c r="AK255" s="99">
        <f>IF(Model!AK185="",0,IF(ABS(Model!AK185-Scratch!AK185)&lt;1,1,0))</f>
        <v>1</v>
      </c>
      <c r="AL255" s="99">
        <f>IF(Model!AL185="",0,IF(ABS(Model!AL185-Scratch!AL185)&lt;1,1,0))</f>
        <v>1</v>
      </c>
      <c r="AM255" s="99">
        <f>IF(Model!AM185="",0,IF(ABS(Model!AM185-Scratch!AM185)&lt;1,1,0))</f>
        <v>1</v>
      </c>
      <c r="AN255" s="99">
        <f>IF(Model!AN185="",0,IF(ABS(Model!AN185-Scratch!AN185)&lt;1,1,0))</f>
        <v>1</v>
      </c>
      <c r="AO255" s="99">
        <f>IF(Model!AO185="",0,IF(ABS(Model!AO185-Scratch!AO185)&lt;1,1,0))</f>
        <v>1</v>
      </c>
      <c r="AP255" s="99">
        <f>IF(Model!AP185="",0,IF(ABS(Model!AP185-Scratch!AP185)&lt;1,1,0))</f>
        <v>1</v>
      </c>
      <c r="AQ255" s="99">
        <f>IF(Model!AQ185="",0,IF(ABS(Model!AQ185-Scratch!AQ185)&lt;1,1,0))</f>
        <v>1</v>
      </c>
      <c r="AR255" s="99">
        <f>IF(Model!AR185="",0,IF(ABS(Model!AR185-Scratch!AR185)&lt;1,1,0))</f>
        <v>1</v>
      </c>
      <c r="AS255" s="99">
        <f>IF(Model!AS185="",0,IF(ABS(Model!AS185-Scratch!AS185)&lt;1,1,0))</f>
        <v>1</v>
      </c>
      <c r="AT255" s="99">
        <f>IF(Model!AT185="",0,IF(ABS(Model!AT185-Scratch!AT185)&lt;1,1,0))</f>
        <v>1</v>
      </c>
      <c r="AU255" s="99">
        <f>IF(Model!AU185="",0,IF(ABS(Model!AU185-Scratch!AU185)&lt;1,1,0))</f>
        <v>1</v>
      </c>
      <c r="AV255" s="99">
        <f>IF(Model!AV185="",0,IF(ABS(Model!AV185-Scratch!AV185)&lt;1,1,0))</f>
        <v>1</v>
      </c>
      <c r="AW255" s="99">
        <f>IF(Model!AW185="",0,IF(ABS(Model!AW185-Scratch!AW185)&lt;1,1,0))</f>
        <v>1</v>
      </c>
      <c r="AX255" s="99">
        <f>IF(Model!AX185="",0,IF(ABS(Model!AX185-Scratch!AX185)&lt;1,1,0))</f>
        <v>1</v>
      </c>
      <c r="AY255" s="99">
        <f>IF(Model!AY185="",0,IF(ABS(Model!AY185-Scratch!AY185)&lt;1,1,0))</f>
        <v>1</v>
      </c>
      <c r="AZ255" s="99">
        <f>IF(Model!AZ185="",0,IF(ABS(Model!AZ185-Scratch!AZ185)&lt;1,1,0))</f>
        <v>1</v>
      </c>
      <c r="BA255" s="99">
        <f>IF(Model!BA185="",0,IF(ABS(Model!BA185-Scratch!BA185)&lt;1,1,0))</f>
        <v>1</v>
      </c>
      <c r="BB255" s="99">
        <f>IF(Model!BB185="",0,IF(ABS(Model!BB185-Scratch!BB185)&lt;1,1,0))</f>
        <v>1</v>
      </c>
      <c r="BC255" s="99">
        <f>IF(Model!BC185="",0,IF(ABS(Model!BC185-Scratch!BC185)&lt;1,1,0))</f>
        <v>1</v>
      </c>
      <c r="BD255" s="99">
        <f>IF(Model!BD185="",0,IF(ABS(Model!BD185-Scratch!BD185)&lt;1,1,0))</f>
        <v>0</v>
      </c>
      <c r="BE255" s="99">
        <f>IF(Model!BE185="",0,IF(ABS(Model!BE185-Scratch!BE185)&lt;1,1,0))</f>
        <v>1</v>
      </c>
      <c r="BF255" s="129" t="s">
        <v>591</v>
      </c>
      <c r="BG255" s="129" t="s">
        <v>591</v>
      </c>
      <c r="BH255" s="99">
        <f>IF(Model!BH185="",0,IF(ABS(Model!BH185-Scratch!BH185)&lt;1,1,0))</f>
        <v>1</v>
      </c>
      <c r="BI255" s="99">
        <f>IF(Model!BI185="",0,IF(ABS(Model!BI185-Scratch!BI185)&lt;1,1,0))</f>
        <v>1</v>
      </c>
      <c r="BJ255" s="99">
        <f>IF(Model!BJ185="",0,IF(ABS(Model!BJ185-Scratch!BJ185)&lt;1,1,0))</f>
        <v>1</v>
      </c>
      <c r="BK255" s="99">
        <f>IF(Model!BK185="",0,IF(ABS(Model!BK185-Scratch!BK185)&lt;1,1,0))</f>
        <v>1</v>
      </c>
      <c r="BL255" s="99">
        <f>IF(Model!BL185="",0,IF(ABS(Model!BL185-Scratch!BL185)&lt;1,1,0))</f>
        <v>1</v>
      </c>
      <c r="BM255" s="99">
        <f>IF(Model!BM185="",0,IF(ABS(Model!BM185-Scratch!BM185)&lt;1,1,0))</f>
        <v>1</v>
      </c>
      <c r="BN255" s="99">
        <f>IF(Model!BN185="",0,IF(ABS(Model!BN185-Scratch!BN185)&lt;1,1,0))</f>
        <v>1</v>
      </c>
      <c r="BO255" s="99">
        <f>IF(Model!BO185="",0,IF(ABS(Model!BO185-Scratch!BO185)&lt;1,1,0))</f>
        <v>1</v>
      </c>
      <c r="BP255" s="99">
        <f>IF(Model!BP185="",0,IF(ABS(Model!BP185-Scratch!BP185)&lt;1,1,0))</f>
        <v>1</v>
      </c>
      <c r="BQ255" s="99">
        <f>IF(Model!BQ185="",0,IF(ABS(Model!BQ185-Scratch!BQ185)&lt;1,1,0))</f>
        <v>1</v>
      </c>
      <c r="BR255" s="99">
        <f>IF(Model!BR185="",0,IF(ABS(Model!BR185-Scratch!BR185)&lt;1,1,0))</f>
        <v>1</v>
      </c>
      <c r="BS255" s="99">
        <f>IF(Model!BS185="",0,IF(ABS(Model!BS185-Scratch!BS185)&lt;1,1,0))</f>
        <v>1</v>
      </c>
      <c r="BT255" s="99">
        <f>IF(Model!BT185="",0,IF(ABS(Model!BT185-Scratch!BT185)&lt;1,1,0))</f>
        <v>1</v>
      </c>
      <c r="BU255" s="99">
        <f>IF(Model!BU185="",0,IF(ABS(Model!BU185-Scratch!BU185)&lt;1,1,0))</f>
        <v>1</v>
      </c>
      <c r="BV255" s="99">
        <f>IF(Model!BV185="",0,IF(ABS(Model!BV185-Scratch!BV185)&lt;1,1,0))</f>
        <v>1</v>
      </c>
      <c r="BW255" s="99">
        <f>IF(Model!BW185="",0,IF(ABS(Model!BW185-Scratch!BW185)&lt;1,1,0))</f>
        <v>1</v>
      </c>
      <c r="BX255" s="99">
        <f>IF(Model!BX185="",0,IF(ABS(Model!BX185-Scratch!BX185)&lt;1,1,0))</f>
        <v>1</v>
      </c>
      <c r="BY255" s="99">
        <f>IF(Model!BY185="",0,IF(ABS(Model!BY185-Scratch!BY185)&lt;1,1,0))</f>
        <v>1</v>
      </c>
      <c r="BZ255" s="99">
        <f>IF(Model!BZ185="",0,IF(ABS(Model!BZ185-Scratch!BZ185)&lt;1,1,0))</f>
        <v>1</v>
      </c>
      <c r="CA255" s="99">
        <f>IF(Model!CA185="",0,IF(ABS(Model!CA185-Scratch!CA185)&lt;1,1,0))</f>
        <v>1</v>
      </c>
      <c r="CB255" s="99">
        <f>IF(Model!CB185="",0,IF(ABS(Model!CB185-Scratch!CB185)&lt;1,1,0))</f>
        <v>1</v>
      </c>
      <c r="CC255" s="99">
        <f>IF(Model!CC185="",0,IF(ABS(Model!CC185-Scratch!CC185)&lt;1,1,0))</f>
        <v>1</v>
      </c>
      <c r="CD255" s="99">
        <f>IF(Model!CD185="",0,IF(ABS(Model!CD185-Scratch!CD185)&lt;1,1,0))</f>
        <v>1</v>
      </c>
      <c r="CE255" s="99">
        <f>IF(Model!CE185="",0,IF(ABS(Model!CE185-Scratch!CE185)&lt;1,1,0))</f>
        <v>1</v>
      </c>
      <c r="CF255" s="99">
        <f>IF(Model!CF185="",0,IF(ABS(Model!CF185-Scratch!CF185)&lt;1,1,0))</f>
        <v>1</v>
      </c>
      <c r="CG255" s="129" t="s">
        <v>591</v>
      </c>
      <c r="CH255" s="129" t="s">
        <v>591</v>
      </c>
      <c r="CI255" s="99">
        <f>IF(Model!CI185="",0,IF(ABS(Model!CI185-Scratch!CI185)&lt;1,1,0))</f>
        <v>1</v>
      </c>
      <c r="CJ255" s="99">
        <f>IF(Model!CJ185="",0,IF(ABS(Model!CJ185-Scratch!CJ185)&lt;1,1,0))</f>
        <v>1</v>
      </c>
      <c r="CK255" s="99">
        <f>IF(Model!CK185="",0,IF(ABS(Model!CK185-Scratch!CK185)&lt;1,1,0))</f>
        <v>1</v>
      </c>
      <c r="CL255" s="99">
        <f>IF(Model!CL185="",0,IF(ABS(Model!CL185-Scratch!CL185)&lt;1,1,0))</f>
        <v>1</v>
      </c>
      <c r="CM255" s="99">
        <f>IF(Model!CM185="",0,IF(ABS(Model!CM185-Scratch!CM185)&lt;1,1,0))</f>
        <v>1</v>
      </c>
      <c r="CN255" s="99">
        <f>IF(Model!CN185="",0,IF(ABS(Model!CN185-Scratch!CN185)&lt;1,1,0))</f>
        <v>1</v>
      </c>
      <c r="CO255" s="99">
        <f>IF(Model!CO185="",0,IF(ABS(Model!CO185-Scratch!CO185)&lt;1,1,0))</f>
        <v>1</v>
      </c>
      <c r="CP255" s="99">
        <f>IF(Model!CP185="",0,IF(ABS(Model!CP185-Scratch!CP185)&lt;1,1,0))</f>
        <v>1</v>
      </c>
      <c r="CQ255" s="99">
        <f>IF(Model!CQ185="",0,IF(ABS(Model!CQ185-Scratch!CQ185)&lt;1,1,0))</f>
        <v>1</v>
      </c>
      <c r="CR255" s="99">
        <f>IF(Model!CR185="",0,IF(ABS(Model!CR185-Scratch!CR185)&lt;1,1,0))</f>
        <v>1</v>
      </c>
      <c r="CS255" s="99">
        <f>IF(Model!CS185="",0,IF(ABS(Model!CS185-Scratch!CS185)&lt;1,1,0))</f>
        <v>1</v>
      </c>
      <c r="CT255" s="99">
        <f>IF(Model!CT185="",0,IF(ABS(Model!CT185-Scratch!CT185)&lt;1,1,0))</f>
        <v>1</v>
      </c>
      <c r="CU255" s="99">
        <f>IF(Model!CU185="",0,IF(ABS(Model!CU185-Scratch!CU185)&lt;1,1,0))</f>
        <v>1</v>
      </c>
      <c r="CV255" s="99">
        <f>IF(Model!CV185="",0,IF(ABS(Model!CV185-Scratch!CV185)&lt;1,1,0))</f>
        <v>1</v>
      </c>
      <c r="CW255" s="99">
        <f>IF(Model!CW185="",0,IF(ABS(Model!CW185-Scratch!CW185)&lt;1,1,0))</f>
        <v>1</v>
      </c>
      <c r="CX255" s="99">
        <f>IF(Model!CX185="",0,IF(ABS(Model!CX185-Scratch!CX185)&lt;1,1,0))</f>
        <v>1</v>
      </c>
      <c r="CY255" s="99">
        <f>IF(Model!CY185="",0,IF(ABS(Model!CY185-Scratch!CY185)&lt;1,1,0))</f>
        <v>1</v>
      </c>
      <c r="CZ255" s="99">
        <f>IF(Model!CZ185="",0,IF(ABS(Model!CZ185-Scratch!CZ185)&lt;1,1,0))</f>
        <v>1</v>
      </c>
      <c r="DA255" s="99">
        <f>IF(Model!DA185="",0,IF(ABS(Model!DA185-Scratch!DA185)&lt;1,1,0))</f>
        <v>1</v>
      </c>
      <c r="DB255" s="99">
        <f>IF(Model!DB185="",0,IF(ABS(Model!DB185-Scratch!DB185)&lt;1,1,0))</f>
        <v>1</v>
      </c>
      <c r="DC255" s="99">
        <f>IF(Model!DC185="",0,IF(ABS(Model!DC185-Scratch!DC185)&lt;1,1,0))</f>
        <v>1</v>
      </c>
      <c r="DD255" s="99">
        <f>IF(Model!DD185="",0,IF(ABS(Model!DD185-Scratch!DD185)&lt;1,1,0))</f>
        <v>1</v>
      </c>
      <c r="DE255" s="99">
        <f>IF(Model!DE185="",0,IF(ABS(Model!DE185-Scratch!DE185)&lt;1,1,0))</f>
        <v>1</v>
      </c>
      <c r="DF255" s="99">
        <f>IF(Model!DF185="",0,IF(ABS(Model!DF185-Scratch!DF185)&lt;1,1,0))</f>
        <v>1</v>
      </c>
      <c r="DG255" s="99">
        <f>IF(Model!DG185="",0,IF(ABS(Model!DG185-Scratch!DG185)&lt;1,1,0))</f>
        <v>1</v>
      </c>
      <c r="DH255" s="129" t="s">
        <v>591</v>
      </c>
      <c r="DI255" s="129" t="s">
        <v>591</v>
      </c>
      <c r="DJ255" s="99">
        <f>IF(Model!DJ185="",0,IF(ABS(Model!DJ185-Scratch!DJ185)&lt;1,1,0))</f>
        <v>1</v>
      </c>
      <c r="DK255" s="99">
        <f>IF(Model!DK185="",0,IF(ABS(Model!DK185-Scratch!DK185)&lt;1,1,0))</f>
        <v>1</v>
      </c>
      <c r="DL255" s="99">
        <f>IF(Model!DL185="",0,IF(ABS(Model!DL185-Scratch!DL185)&lt;1,1,0))</f>
        <v>1</v>
      </c>
      <c r="DM255" s="99">
        <f>IF(Model!DM185="",0,IF(ABS(Model!DM185-Scratch!DM185)&lt;1,1,0))</f>
        <v>1</v>
      </c>
      <c r="DN255" s="99">
        <f>IF(Model!DN185="",0,IF(ABS(Model!DN185-Scratch!DN185)&lt;1,1,0))</f>
        <v>1</v>
      </c>
      <c r="DO255" s="99">
        <f>IF(Model!DO185="",0,IF(ABS(Model!DO185-Scratch!DO185)&lt;1,1,0))</f>
        <v>1</v>
      </c>
      <c r="DP255" s="99">
        <f>IF(Model!DP185="",0,IF(ABS(Model!DP185-Scratch!DP185)&lt;1,1,0))</f>
        <v>1</v>
      </c>
      <c r="DQ255" s="99">
        <f>IF(Model!DQ185="",0,IF(ABS(Model!DQ185-Scratch!DQ185)&lt;1,1,0))</f>
        <v>1</v>
      </c>
      <c r="DR255" s="99">
        <f>IF(Model!DR185="",0,IF(ABS(Model!DR185-Scratch!DR185)&lt;1,1,0))</f>
        <v>1</v>
      </c>
      <c r="DS255" s="99">
        <f>IF(Model!DS185="",0,IF(ABS(Model!DS185-Scratch!DS185)&lt;1,1,0))</f>
        <v>1</v>
      </c>
      <c r="DT255" s="99">
        <f>IF(Model!DT185="",0,IF(ABS(Model!DT185-Scratch!DT185)&lt;1,1,0))</f>
        <v>1</v>
      </c>
      <c r="DU255" s="99">
        <f>IF(Model!DU185="",0,IF(ABS(Model!DU185-Scratch!DU185)&lt;1,1,0))</f>
        <v>1</v>
      </c>
      <c r="DV255" s="99">
        <f>IF(Model!DV185="",0,IF(ABS(Model!DV185-Scratch!DV185)&lt;1,1,0))</f>
        <v>1</v>
      </c>
      <c r="DW255" s="99">
        <f>IF(Model!DW185="",0,IF(ABS(Model!DW185-Scratch!DW185)&lt;1,1,0))</f>
        <v>1</v>
      </c>
      <c r="DX255" s="99">
        <f>IF(Model!DX185="",0,IF(ABS(Model!DX185-Scratch!DX185)&lt;1,1,0))</f>
        <v>1</v>
      </c>
      <c r="DY255" s="99">
        <f>IF(Model!DY185="",0,IF(ABS(Model!DY185-Scratch!DY185)&lt;1,1,0))</f>
        <v>1</v>
      </c>
      <c r="DZ255" s="99">
        <f>IF(Model!DZ185="",0,IF(ABS(Model!DZ185-Scratch!DZ185)&lt;1,1,0))</f>
        <v>1</v>
      </c>
      <c r="EA255" s="99">
        <f>IF(Model!EA185="",0,IF(ABS(Model!EA185-Scratch!EA185)&lt;1,1,0))</f>
        <v>1</v>
      </c>
      <c r="EB255" s="99">
        <f>IF(Model!EB185="",0,IF(ABS(Model!EB185-Scratch!EB185)&lt;1,1,0))</f>
        <v>1</v>
      </c>
      <c r="EC255" s="99">
        <f>IF(Model!EC185="",0,IF(ABS(Model!EC185-Scratch!EC185)&lt;1,1,0))</f>
        <v>1</v>
      </c>
      <c r="ED255" s="99">
        <f>IF(Model!ED185="",0,IF(ABS(Model!ED185-Scratch!ED185)&lt;1,1,0))</f>
        <v>1</v>
      </c>
      <c r="EE255" s="99">
        <f>IF(Model!EE185="",0,IF(ABS(Model!EE185-Scratch!EE185)&lt;1,1,0))</f>
        <v>1</v>
      </c>
      <c r="EF255" s="99">
        <f>IF(Model!EF185="",0,IF(ABS(Model!EF185-Scratch!EF185)&lt;1,1,0))</f>
        <v>1</v>
      </c>
      <c r="EG255" s="99">
        <f>IF(Model!EG185="",0,IF(ABS(Model!EG185-Scratch!EG185)&lt;1,1,0))</f>
        <v>1</v>
      </c>
      <c r="EH255" s="99">
        <f>IF(Model!EH185="",0,IF(ABS(Model!EH185-Scratch!EH185)&lt;1,1,0))</f>
        <v>1</v>
      </c>
      <c r="EI255" s="129" t="s">
        <v>591</v>
      </c>
      <c r="EJ255" s="129" t="s">
        <v>591</v>
      </c>
      <c r="EK255" s="99"/>
      <c r="EL255" s="99"/>
      <c r="EM255" s="99"/>
      <c r="EN255" s="99"/>
      <c r="EO255" s="99"/>
      <c r="EP255" s="99"/>
      <c r="EQ255" s="99"/>
      <c r="ER255" s="99"/>
      <c r="ES255" s="99"/>
      <c r="ET255" s="99"/>
      <c r="EU255" s="99"/>
      <c r="EV255" s="99"/>
      <c r="EW255" s="99"/>
      <c r="EX255" s="99"/>
      <c r="EY255" s="99"/>
      <c r="EZ255" s="99"/>
      <c r="FA255" s="99"/>
      <c r="FB255" s="99"/>
      <c r="FC255" s="99"/>
      <c r="FD255" s="99"/>
      <c r="FE255" s="99"/>
      <c r="FF255" s="99"/>
      <c r="FG255" s="99"/>
      <c r="FH255" s="99"/>
      <c r="FI255" s="99"/>
    </row>
    <row r="256" spans="2:165">
      <c r="B256" s="99">
        <f>IF(Model!B186="",0,IF(ABS(Model!B186-Scratch!B186)&lt;1,1,0))</f>
        <v>1</v>
      </c>
      <c r="C256" s="99">
        <f ca="1">IF(Model!C186="",0,IF(ABS(Model!C186-Scratch!C186)&lt;1,1,0))</f>
        <v>1</v>
      </c>
      <c r="D256" s="129" t="s">
        <v>591</v>
      </c>
      <c r="E256" s="99">
        <f>IF(Model!E186="",0,IF(ABS(Model!E186-Scratch!E186)&lt;1,1,0))</f>
        <v>1</v>
      </c>
      <c r="F256" s="99">
        <f>IF(Model!F186="",0,IF(ABS(Model!F186-Scratch!F186)&lt;1,1,0))</f>
        <v>1</v>
      </c>
      <c r="G256" s="99">
        <f>IF(Model!G186="",0,IF(ABS(Model!G186-Scratch!G186)&lt;1,1,0))</f>
        <v>1</v>
      </c>
      <c r="H256" s="99">
        <f>IF(Model!H186="",0,IF(ABS(Model!H186-Scratch!H186)&lt;1,1,0))</f>
        <v>1</v>
      </c>
      <c r="I256" s="99">
        <f>IF(Model!I186=Scratch!I186,1,0)</f>
        <v>1</v>
      </c>
      <c r="J256" s="129" t="s">
        <v>591</v>
      </c>
      <c r="K256" s="99">
        <f>IF(Model!K186="",0,IF(ABS(Model!K186-Scratch!K186)&lt;1,1,0))</f>
        <v>1</v>
      </c>
      <c r="L256" s="99">
        <f>IF(Model!L186=Scratch!L186,1,0)</f>
        <v>1</v>
      </c>
      <c r="M256" s="99">
        <f>IFERROR(IF(Model!M186=Scratch!M186,1,0),0)</f>
        <v>1</v>
      </c>
      <c r="N256" s="99">
        <f>IFERROR(IF(Model!N186=Scratch!N186,1,0),0)</f>
        <v>1</v>
      </c>
      <c r="O256" s="99">
        <f>IFERROR(IF(Model!O186=Scratch!O186,1,0),0)</f>
        <v>1</v>
      </c>
      <c r="P256" s="99">
        <f>IFERROR(IF(Model!P186=Scratch!P186,1,0),0)</f>
        <v>1</v>
      </c>
      <c r="Q256" s="129" t="s">
        <v>591</v>
      </c>
      <c r="R256" s="99">
        <f>IF(Model!R186="",0,IF(ABS(Model!R186-Scratch!R186)&lt;1,1,0))</f>
        <v>1</v>
      </c>
      <c r="S256" s="99">
        <f>IF(Model!S186="",0,IF(ABS(Model!S186-Scratch!S186)&lt;1,1,0))</f>
        <v>1</v>
      </c>
      <c r="T256" s="99">
        <f>IF(Model!T186="",0,IF(ABS(Model!T186-Scratch!T186)&lt;1,1,0))</f>
        <v>1</v>
      </c>
      <c r="U256" s="99">
        <f>IF(Model!U186="",0,IF(ABS(Model!U186-Scratch!U186)&lt;1,1,0))</f>
        <v>1</v>
      </c>
      <c r="V256" s="99">
        <f>IF(Model!V186="",0,IF(ABS(Model!V186-Scratch!V186)&lt;1,1,0))</f>
        <v>1</v>
      </c>
      <c r="W256" s="129" t="s">
        <v>591</v>
      </c>
      <c r="X256" s="99">
        <f>IF(Model!X186="",0,IF(ABS(Model!X186-Scratch!X186)&lt;1,1,0))</f>
        <v>1</v>
      </c>
      <c r="Y256" s="99">
        <f>IF(Model!Y186="",0,IF(ABS(Model!Y186-Scratch!Y186)&lt;1,1,0))</f>
        <v>1</v>
      </c>
      <c r="Z256" s="99">
        <f>IF(Model!Z186="",0,IF(ABS(Model!Z186-Scratch!Z186)&lt;1,1,0))</f>
        <v>1</v>
      </c>
      <c r="AA256" s="99">
        <f>IF(Model!AA186="",0,IF(ABS(Model!AA186-Scratch!AA186)&lt;1,1,0))</f>
        <v>1</v>
      </c>
      <c r="AB256" s="99">
        <f>IF(Model!AB186="",0,IF(ABS(Model!AB186-Scratch!AB186)&lt;1,1,0))</f>
        <v>1</v>
      </c>
      <c r="AC256" s="129" t="s">
        <v>591</v>
      </c>
      <c r="AD256" s="129" t="s">
        <v>591</v>
      </c>
      <c r="AE256" s="99">
        <f>IF(Model!AE186="",0,IF(ABS(Model!AE186-Scratch!AE186)&lt;1,1,0))</f>
        <v>1</v>
      </c>
      <c r="AF256" s="99">
        <f>IF(Model!AF186="",0,IF(ABS(Model!AF186-Scratch!AF186)&lt;1,1,0))</f>
        <v>1</v>
      </c>
      <c r="AG256" s="99">
        <f>IF(Model!AG186="",0,IF(ABS(Model!AG186-Scratch!AG186)&lt;1,1,0))</f>
        <v>1</v>
      </c>
      <c r="AH256" s="99">
        <f>IF(Model!AH186="",0,IF(ABS(Model!AH186-Scratch!AH186)&lt;1,1,0))</f>
        <v>1</v>
      </c>
      <c r="AI256" s="99">
        <f>IF(Model!AI186="",0,IF(ABS(Model!AI186-Scratch!AI186)&lt;1,1,0))</f>
        <v>1</v>
      </c>
      <c r="AJ256" s="99">
        <f>IF(Model!AJ186="",0,IF(ABS(Model!AJ186-Scratch!AJ186)&lt;1,1,0))</f>
        <v>1</v>
      </c>
      <c r="AK256" s="99">
        <f>IF(Model!AK186="",0,IF(ABS(Model!AK186-Scratch!AK186)&lt;1,1,0))</f>
        <v>1</v>
      </c>
      <c r="AL256" s="99">
        <f>IF(Model!AL186="",0,IF(ABS(Model!AL186-Scratch!AL186)&lt;1,1,0))</f>
        <v>1</v>
      </c>
      <c r="AM256" s="99">
        <f>IF(Model!AM186="",0,IF(ABS(Model!AM186-Scratch!AM186)&lt;1,1,0))</f>
        <v>1</v>
      </c>
      <c r="AN256" s="99">
        <f>IF(Model!AN186="",0,IF(ABS(Model!AN186-Scratch!AN186)&lt;1,1,0))</f>
        <v>1</v>
      </c>
      <c r="AO256" s="99">
        <f>IF(Model!AO186="",0,IF(ABS(Model!AO186-Scratch!AO186)&lt;1,1,0))</f>
        <v>1</v>
      </c>
      <c r="AP256" s="99">
        <f>IF(Model!AP186="",0,IF(ABS(Model!AP186-Scratch!AP186)&lt;1,1,0))</f>
        <v>1</v>
      </c>
      <c r="AQ256" s="99">
        <f>IF(Model!AQ186="",0,IF(ABS(Model!AQ186-Scratch!AQ186)&lt;1,1,0))</f>
        <v>1</v>
      </c>
      <c r="AR256" s="99">
        <f>IF(Model!AR186="",0,IF(ABS(Model!AR186-Scratch!AR186)&lt;1,1,0))</f>
        <v>1</v>
      </c>
      <c r="AS256" s="99">
        <f>IF(Model!AS186="",0,IF(ABS(Model!AS186-Scratch!AS186)&lt;1,1,0))</f>
        <v>1</v>
      </c>
      <c r="AT256" s="99">
        <f>IF(Model!AT186="",0,IF(ABS(Model!AT186-Scratch!AT186)&lt;1,1,0))</f>
        <v>1</v>
      </c>
      <c r="AU256" s="99">
        <f>IF(Model!AU186="",0,IF(ABS(Model!AU186-Scratch!AU186)&lt;1,1,0))</f>
        <v>1</v>
      </c>
      <c r="AV256" s="99">
        <f>IF(Model!AV186="",0,IF(ABS(Model!AV186-Scratch!AV186)&lt;1,1,0))</f>
        <v>1</v>
      </c>
      <c r="AW256" s="99">
        <f>IF(Model!AW186="",0,IF(ABS(Model!AW186-Scratch!AW186)&lt;1,1,0))</f>
        <v>1</v>
      </c>
      <c r="AX256" s="99">
        <f>IF(Model!AX186="",0,IF(ABS(Model!AX186-Scratch!AX186)&lt;1,1,0))</f>
        <v>1</v>
      </c>
      <c r="AY256" s="99">
        <f>IF(Model!AY186="",0,IF(ABS(Model!AY186-Scratch!AY186)&lt;1,1,0))</f>
        <v>1</v>
      </c>
      <c r="AZ256" s="99">
        <f>IF(Model!AZ186="",0,IF(ABS(Model!AZ186-Scratch!AZ186)&lt;1,1,0))</f>
        <v>1</v>
      </c>
      <c r="BA256" s="99">
        <f>IF(Model!BA186="",0,IF(ABS(Model!BA186-Scratch!BA186)&lt;1,1,0))</f>
        <v>1</v>
      </c>
      <c r="BB256" s="99">
        <f>IF(Model!BB186="",0,IF(ABS(Model!BB186-Scratch!BB186)&lt;1,1,0))</f>
        <v>1</v>
      </c>
      <c r="BC256" s="99">
        <f>IF(Model!BC186="",0,IF(ABS(Model!BC186-Scratch!BC186)&lt;1,1,0))</f>
        <v>1</v>
      </c>
      <c r="BD256" s="99">
        <f>IF(Model!BD186="",0,IF(ABS(Model!BD186-Scratch!BD186)&lt;1,1,0))</f>
        <v>0</v>
      </c>
      <c r="BE256" s="99">
        <f>IF(Model!BE186="",0,IF(ABS(Model!BE186-Scratch!BE186)&lt;1,1,0))</f>
        <v>1</v>
      </c>
      <c r="BF256" s="129" t="s">
        <v>591</v>
      </c>
      <c r="BG256" s="129" t="s">
        <v>591</v>
      </c>
      <c r="BH256" s="99">
        <f>IF(Model!BH186="",0,IF(ABS(Model!BH186-Scratch!BH186)&lt;1,1,0))</f>
        <v>1</v>
      </c>
      <c r="BI256" s="99">
        <f>IF(Model!BI186="",0,IF(ABS(Model!BI186-Scratch!BI186)&lt;1,1,0))</f>
        <v>1</v>
      </c>
      <c r="BJ256" s="99">
        <f>IF(Model!BJ186="",0,IF(ABS(Model!BJ186-Scratch!BJ186)&lt;1,1,0))</f>
        <v>1</v>
      </c>
      <c r="BK256" s="99">
        <f>IF(Model!BK186="",0,IF(ABS(Model!BK186-Scratch!BK186)&lt;1,1,0))</f>
        <v>1</v>
      </c>
      <c r="BL256" s="99">
        <f>IF(Model!BL186="",0,IF(ABS(Model!BL186-Scratch!BL186)&lt;1,1,0))</f>
        <v>1</v>
      </c>
      <c r="BM256" s="99">
        <f>IF(Model!BM186="",0,IF(ABS(Model!BM186-Scratch!BM186)&lt;1,1,0))</f>
        <v>1</v>
      </c>
      <c r="BN256" s="99">
        <f>IF(Model!BN186="",0,IF(ABS(Model!BN186-Scratch!BN186)&lt;1,1,0))</f>
        <v>1</v>
      </c>
      <c r="BO256" s="99">
        <f>IF(Model!BO186="",0,IF(ABS(Model!BO186-Scratch!BO186)&lt;1,1,0))</f>
        <v>1</v>
      </c>
      <c r="BP256" s="99">
        <f>IF(Model!BP186="",0,IF(ABS(Model!BP186-Scratch!BP186)&lt;1,1,0))</f>
        <v>1</v>
      </c>
      <c r="BQ256" s="99">
        <f>IF(Model!BQ186="",0,IF(ABS(Model!BQ186-Scratch!BQ186)&lt;1,1,0))</f>
        <v>1</v>
      </c>
      <c r="BR256" s="99">
        <f>IF(Model!BR186="",0,IF(ABS(Model!BR186-Scratch!BR186)&lt;1,1,0))</f>
        <v>1</v>
      </c>
      <c r="BS256" s="99">
        <f>IF(Model!BS186="",0,IF(ABS(Model!BS186-Scratch!BS186)&lt;1,1,0))</f>
        <v>1</v>
      </c>
      <c r="BT256" s="99">
        <f>IF(Model!BT186="",0,IF(ABS(Model!BT186-Scratch!BT186)&lt;1,1,0))</f>
        <v>1</v>
      </c>
      <c r="BU256" s="99">
        <f>IF(Model!BU186="",0,IF(ABS(Model!BU186-Scratch!BU186)&lt;1,1,0))</f>
        <v>1</v>
      </c>
      <c r="BV256" s="99">
        <f>IF(Model!BV186="",0,IF(ABS(Model!BV186-Scratch!BV186)&lt;1,1,0))</f>
        <v>1</v>
      </c>
      <c r="BW256" s="99">
        <f>IF(Model!BW186="",0,IF(ABS(Model!BW186-Scratch!BW186)&lt;1,1,0))</f>
        <v>1</v>
      </c>
      <c r="BX256" s="99">
        <f>IF(Model!BX186="",0,IF(ABS(Model!BX186-Scratch!BX186)&lt;1,1,0))</f>
        <v>1</v>
      </c>
      <c r="BY256" s="99">
        <f>IF(Model!BY186="",0,IF(ABS(Model!BY186-Scratch!BY186)&lt;1,1,0))</f>
        <v>1</v>
      </c>
      <c r="BZ256" s="99">
        <f>IF(Model!BZ186="",0,IF(ABS(Model!BZ186-Scratch!BZ186)&lt;1,1,0))</f>
        <v>1</v>
      </c>
      <c r="CA256" s="99">
        <f>IF(Model!CA186="",0,IF(ABS(Model!CA186-Scratch!CA186)&lt;1,1,0))</f>
        <v>1</v>
      </c>
      <c r="CB256" s="99">
        <f>IF(Model!CB186="",0,IF(ABS(Model!CB186-Scratch!CB186)&lt;1,1,0))</f>
        <v>1</v>
      </c>
      <c r="CC256" s="99">
        <f>IF(Model!CC186="",0,IF(ABS(Model!CC186-Scratch!CC186)&lt;1,1,0))</f>
        <v>1</v>
      </c>
      <c r="CD256" s="99">
        <f>IF(Model!CD186="",0,IF(ABS(Model!CD186-Scratch!CD186)&lt;1,1,0))</f>
        <v>1</v>
      </c>
      <c r="CE256" s="99">
        <f>IF(Model!CE186="",0,IF(ABS(Model!CE186-Scratch!CE186)&lt;1,1,0))</f>
        <v>1</v>
      </c>
      <c r="CF256" s="99">
        <f>IF(Model!CF186="",0,IF(ABS(Model!CF186-Scratch!CF186)&lt;1,1,0))</f>
        <v>1</v>
      </c>
      <c r="CG256" s="129" t="s">
        <v>591</v>
      </c>
      <c r="CH256" s="129" t="s">
        <v>591</v>
      </c>
      <c r="CI256" s="99">
        <f>IF(Model!CI186="",0,IF(ABS(Model!CI186-Scratch!CI186)&lt;1,1,0))</f>
        <v>1</v>
      </c>
      <c r="CJ256" s="99">
        <f>IF(Model!CJ186="",0,IF(ABS(Model!CJ186-Scratch!CJ186)&lt;1,1,0))</f>
        <v>1</v>
      </c>
      <c r="CK256" s="99">
        <f>IF(Model!CK186="",0,IF(ABS(Model!CK186-Scratch!CK186)&lt;1,1,0))</f>
        <v>1</v>
      </c>
      <c r="CL256" s="99">
        <f>IF(Model!CL186="",0,IF(ABS(Model!CL186-Scratch!CL186)&lt;1,1,0))</f>
        <v>1</v>
      </c>
      <c r="CM256" s="99">
        <f>IF(Model!CM186="",0,IF(ABS(Model!CM186-Scratch!CM186)&lt;1,1,0))</f>
        <v>1</v>
      </c>
      <c r="CN256" s="99">
        <f>IF(Model!CN186="",0,IF(ABS(Model!CN186-Scratch!CN186)&lt;1,1,0))</f>
        <v>1</v>
      </c>
      <c r="CO256" s="99">
        <f>IF(Model!CO186="",0,IF(ABS(Model!CO186-Scratch!CO186)&lt;1,1,0))</f>
        <v>1</v>
      </c>
      <c r="CP256" s="99">
        <f>IF(Model!CP186="",0,IF(ABS(Model!CP186-Scratch!CP186)&lt;1,1,0))</f>
        <v>1</v>
      </c>
      <c r="CQ256" s="99">
        <f>IF(Model!CQ186="",0,IF(ABS(Model!CQ186-Scratch!CQ186)&lt;1,1,0))</f>
        <v>1</v>
      </c>
      <c r="CR256" s="99">
        <f>IF(Model!CR186="",0,IF(ABS(Model!CR186-Scratch!CR186)&lt;1,1,0))</f>
        <v>1</v>
      </c>
      <c r="CS256" s="99">
        <f>IF(Model!CS186="",0,IF(ABS(Model!CS186-Scratch!CS186)&lt;1,1,0))</f>
        <v>1</v>
      </c>
      <c r="CT256" s="99">
        <f>IF(Model!CT186="",0,IF(ABS(Model!CT186-Scratch!CT186)&lt;1,1,0))</f>
        <v>1</v>
      </c>
      <c r="CU256" s="99">
        <f>IF(Model!CU186="",0,IF(ABS(Model!CU186-Scratch!CU186)&lt;1,1,0))</f>
        <v>1</v>
      </c>
      <c r="CV256" s="99">
        <f>IF(Model!CV186="",0,IF(ABS(Model!CV186-Scratch!CV186)&lt;1,1,0))</f>
        <v>1</v>
      </c>
      <c r="CW256" s="99">
        <f>IF(Model!CW186="",0,IF(ABS(Model!CW186-Scratch!CW186)&lt;1,1,0))</f>
        <v>1</v>
      </c>
      <c r="CX256" s="99">
        <f>IF(Model!CX186="",0,IF(ABS(Model!CX186-Scratch!CX186)&lt;1,1,0))</f>
        <v>1</v>
      </c>
      <c r="CY256" s="99">
        <f>IF(Model!CY186="",0,IF(ABS(Model!CY186-Scratch!CY186)&lt;1,1,0))</f>
        <v>1</v>
      </c>
      <c r="CZ256" s="99">
        <f>IF(Model!CZ186="",0,IF(ABS(Model!CZ186-Scratch!CZ186)&lt;1,1,0))</f>
        <v>1</v>
      </c>
      <c r="DA256" s="99">
        <f>IF(Model!DA186="",0,IF(ABS(Model!DA186-Scratch!DA186)&lt;1,1,0))</f>
        <v>1</v>
      </c>
      <c r="DB256" s="99">
        <f>IF(Model!DB186="",0,IF(ABS(Model!DB186-Scratch!DB186)&lt;1,1,0))</f>
        <v>1</v>
      </c>
      <c r="DC256" s="99">
        <f>IF(Model!DC186="",0,IF(ABS(Model!DC186-Scratch!DC186)&lt;1,1,0))</f>
        <v>1</v>
      </c>
      <c r="DD256" s="99">
        <f>IF(Model!DD186="",0,IF(ABS(Model!DD186-Scratch!DD186)&lt;1,1,0))</f>
        <v>1</v>
      </c>
      <c r="DE256" s="99">
        <f>IF(Model!DE186="",0,IF(ABS(Model!DE186-Scratch!DE186)&lt;1,1,0))</f>
        <v>1</v>
      </c>
      <c r="DF256" s="99">
        <f>IF(Model!DF186="",0,IF(ABS(Model!DF186-Scratch!DF186)&lt;1,1,0))</f>
        <v>1</v>
      </c>
      <c r="DG256" s="99">
        <f>IF(Model!DG186="",0,IF(ABS(Model!DG186-Scratch!DG186)&lt;1,1,0))</f>
        <v>1</v>
      </c>
      <c r="DH256" s="129" t="s">
        <v>591</v>
      </c>
      <c r="DI256" s="129" t="s">
        <v>591</v>
      </c>
      <c r="DJ256" s="99">
        <f>IF(Model!DJ186="",0,IF(ABS(Model!DJ186-Scratch!DJ186)&lt;1,1,0))</f>
        <v>1</v>
      </c>
      <c r="DK256" s="99">
        <f>IF(Model!DK186="",0,IF(ABS(Model!DK186-Scratch!DK186)&lt;1,1,0))</f>
        <v>1</v>
      </c>
      <c r="DL256" s="99">
        <f>IF(Model!DL186="",0,IF(ABS(Model!DL186-Scratch!DL186)&lt;1,1,0))</f>
        <v>1</v>
      </c>
      <c r="DM256" s="99">
        <f>IF(Model!DM186="",0,IF(ABS(Model!DM186-Scratch!DM186)&lt;1,1,0))</f>
        <v>1</v>
      </c>
      <c r="DN256" s="99">
        <f>IF(Model!DN186="",0,IF(ABS(Model!DN186-Scratch!DN186)&lt;1,1,0))</f>
        <v>1</v>
      </c>
      <c r="DO256" s="99">
        <f>IF(Model!DO186="",0,IF(ABS(Model!DO186-Scratch!DO186)&lt;1,1,0))</f>
        <v>1</v>
      </c>
      <c r="DP256" s="99">
        <f>IF(Model!DP186="",0,IF(ABS(Model!DP186-Scratch!DP186)&lt;1,1,0))</f>
        <v>1</v>
      </c>
      <c r="DQ256" s="99">
        <f>IF(Model!DQ186="",0,IF(ABS(Model!DQ186-Scratch!DQ186)&lt;1,1,0))</f>
        <v>1</v>
      </c>
      <c r="DR256" s="99">
        <f>IF(Model!DR186="",0,IF(ABS(Model!DR186-Scratch!DR186)&lt;1,1,0))</f>
        <v>1</v>
      </c>
      <c r="DS256" s="99">
        <f>IF(Model!DS186="",0,IF(ABS(Model!DS186-Scratch!DS186)&lt;1,1,0))</f>
        <v>1</v>
      </c>
      <c r="DT256" s="99">
        <f>IF(Model!DT186="",0,IF(ABS(Model!DT186-Scratch!DT186)&lt;1,1,0))</f>
        <v>1</v>
      </c>
      <c r="DU256" s="99">
        <f>IF(Model!DU186="",0,IF(ABS(Model!DU186-Scratch!DU186)&lt;1,1,0))</f>
        <v>1</v>
      </c>
      <c r="DV256" s="99">
        <f>IF(Model!DV186="",0,IF(ABS(Model!DV186-Scratch!DV186)&lt;1,1,0))</f>
        <v>1</v>
      </c>
      <c r="DW256" s="99">
        <f>IF(Model!DW186="",0,IF(ABS(Model!DW186-Scratch!DW186)&lt;1,1,0))</f>
        <v>1</v>
      </c>
      <c r="DX256" s="99">
        <f>IF(Model!DX186="",0,IF(ABS(Model!DX186-Scratch!DX186)&lt;1,1,0))</f>
        <v>1</v>
      </c>
      <c r="DY256" s="99">
        <f>IF(Model!DY186="",0,IF(ABS(Model!DY186-Scratch!DY186)&lt;1,1,0))</f>
        <v>1</v>
      </c>
      <c r="DZ256" s="99">
        <f>IF(Model!DZ186="",0,IF(ABS(Model!DZ186-Scratch!DZ186)&lt;1,1,0))</f>
        <v>1</v>
      </c>
      <c r="EA256" s="99">
        <f>IF(Model!EA186="",0,IF(ABS(Model!EA186-Scratch!EA186)&lt;1,1,0))</f>
        <v>1</v>
      </c>
      <c r="EB256" s="99">
        <f>IF(Model!EB186="",0,IF(ABS(Model!EB186-Scratch!EB186)&lt;1,1,0))</f>
        <v>1</v>
      </c>
      <c r="EC256" s="99">
        <f>IF(Model!EC186="",0,IF(ABS(Model!EC186-Scratch!EC186)&lt;1,1,0))</f>
        <v>1</v>
      </c>
      <c r="ED256" s="99">
        <f>IF(Model!ED186="",0,IF(ABS(Model!ED186-Scratch!ED186)&lt;1,1,0))</f>
        <v>1</v>
      </c>
      <c r="EE256" s="99">
        <f>IF(Model!EE186="",0,IF(ABS(Model!EE186-Scratch!EE186)&lt;1,1,0))</f>
        <v>1</v>
      </c>
      <c r="EF256" s="99">
        <f>IF(Model!EF186="",0,IF(ABS(Model!EF186-Scratch!EF186)&lt;1,1,0))</f>
        <v>1</v>
      </c>
      <c r="EG256" s="99">
        <f>IF(Model!EG186="",0,IF(ABS(Model!EG186-Scratch!EG186)&lt;1,1,0))</f>
        <v>1</v>
      </c>
      <c r="EH256" s="99">
        <f>IF(Model!EH186="",0,IF(ABS(Model!EH186-Scratch!EH186)&lt;1,1,0))</f>
        <v>1</v>
      </c>
      <c r="EI256" s="129" t="s">
        <v>591</v>
      </c>
      <c r="EJ256" s="129" t="s">
        <v>591</v>
      </c>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row>
    <row r="257" spans="2:165">
      <c r="B257" s="99">
        <f>IF(Model!B187="",0,IF(ABS(Model!B187-Scratch!B187)&lt;1,1,0))</f>
        <v>1</v>
      </c>
      <c r="C257" s="99">
        <f ca="1">IF(Model!C187="",0,IF(ABS(Model!C187-Scratch!C187)&lt;1,1,0))</f>
        <v>1</v>
      </c>
      <c r="D257" s="129" t="s">
        <v>591</v>
      </c>
      <c r="E257" s="99">
        <f>IF(Model!E187="",0,IF(ABS(Model!E187-Scratch!E187)&lt;1,1,0))</f>
        <v>1</v>
      </c>
      <c r="F257" s="99">
        <f>IF(Model!F187="",0,IF(ABS(Model!F187-Scratch!F187)&lt;1,1,0))</f>
        <v>1</v>
      </c>
      <c r="G257" s="99">
        <f>IF(Model!G187="",0,IF(ABS(Model!G187-Scratch!G187)&lt;1,1,0))</f>
        <v>1</v>
      </c>
      <c r="H257" s="99">
        <f>IF(Model!H187="",0,IF(ABS(Model!H187-Scratch!H187)&lt;1,1,0))</f>
        <v>1</v>
      </c>
      <c r="I257" s="99">
        <f>IF(Model!I187=Scratch!I187,1,0)</f>
        <v>1</v>
      </c>
      <c r="J257" s="129" t="s">
        <v>591</v>
      </c>
      <c r="K257" s="99">
        <f>IF(Model!K187="",0,IF(ABS(Model!K187-Scratch!K187)&lt;1,1,0))</f>
        <v>1</v>
      </c>
      <c r="L257" s="99">
        <f>IF(Model!L187=Scratch!L187,1,0)</f>
        <v>1</v>
      </c>
      <c r="M257" s="99">
        <f>IFERROR(IF(Model!M187=Scratch!M187,1,0),0)</f>
        <v>1</v>
      </c>
      <c r="N257" s="99">
        <f>IFERROR(IF(Model!N187=Scratch!N187,1,0),0)</f>
        <v>1</v>
      </c>
      <c r="O257" s="99">
        <f>IFERROR(IF(Model!O187=Scratch!O187,1,0),0)</f>
        <v>1</v>
      </c>
      <c r="P257" s="99">
        <f>IFERROR(IF(Model!P187=Scratch!P187,1,0),0)</f>
        <v>1</v>
      </c>
      <c r="Q257" s="129" t="s">
        <v>591</v>
      </c>
      <c r="R257" s="99">
        <f>IF(Model!R187="",0,IF(ABS(Model!R187-Scratch!R187)&lt;1,1,0))</f>
        <v>1</v>
      </c>
      <c r="S257" s="99">
        <f>IF(Model!S187="",0,IF(ABS(Model!S187-Scratch!S187)&lt;1,1,0))</f>
        <v>1</v>
      </c>
      <c r="T257" s="99">
        <f>IF(Model!T187="",0,IF(ABS(Model!T187-Scratch!T187)&lt;1,1,0))</f>
        <v>1</v>
      </c>
      <c r="U257" s="99">
        <f>IF(Model!U187="",0,IF(ABS(Model!U187-Scratch!U187)&lt;1,1,0))</f>
        <v>1</v>
      </c>
      <c r="V257" s="99">
        <f>IF(Model!V187="",0,IF(ABS(Model!V187-Scratch!V187)&lt;1,1,0))</f>
        <v>1</v>
      </c>
      <c r="W257" s="129" t="s">
        <v>591</v>
      </c>
      <c r="X257" s="99">
        <f>IF(Model!X187="",0,IF(ABS(Model!X187-Scratch!X187)&lt;1,1,0))</f>
        <v>1</v>
      </c>
      <c r="Y257" s="99">
        <f>IF(Model!Y187="",0,IF(ABS(Model!Y187-Scratch!Y187)&lt;1,1,0))</f>
        <v>1</v>
      </c>
      <c r="Z257" s="99">
        <f>IF(Model!Z187="",0,IF(ABS(Model!Z187-Scratch!Z187)&lt;1,1,0))</f>
        <v>1</v>
      </c>
      <c r="AA257" s="99">
        <f>IF(Model!AA187="",0,IF(ABS(Model!AA187-Scratch!AA187)&lt;1,1,0))</f>
        <v>1</v>
      </c>
      <c r="AB257" s="99">
        <f>IF(Model!AB187="",0,IF(ABS(Model!AB187-Scratch!AB187)&lt;1,1,0))</f>
        <v>1</v>
      </c>
      <c r="AC257" s="129" t="s">
        <v>591</v>
      </c>
      <c r="AD257" s="129" t="s">
        <v>591</v>
      </c>
      <c r="AE257" s="99">
        <f>IF(Model!AE187="",0,IF(ABS(Model!AE187-Scratch!AE187)&lt;1,1,0))</f>
        <v>1</v>
      </c>
      <c r="AF257" s="99">
        <f>IF(Model!AF187="",0,IF(ABS(Model!AF187-Scratch!AF187)&lt;1,1,0))</f>
        <v>1</v>
      </c>
      <c r="AG257" s="99">
        <f>IF(Model!AG187="",0,IF(ABS(Model!AG187-Scratch!AG187)&lt;1,1,0))</f>
        <v>1</v>
      </c>
      <c r="AH257" s="99">
        <f>IF(Model!AH187="",0,IF(ABS(Model!AH187-Scratch!AH187)&lt;1,1,0))</f>
        <v>1</v>
      </c>
      <c r="AI257" s="99">
        <f>IF(Model!AI187="",0,IF(ABS(Model!AI187-Scratch!AI187)&lt;1,1,0))</f>
        <v>1</v>
      </c>
      <c r="AJ257" s="99">
        <f>IF(Model!AJ187="",0,IF(ABS(Model!AJ187-Scratch!AJ187)&lt;1,1,0))</f>
        <v>1</v>
      </c>
      <c r="AK257" s="99">
        <f>IF(Model!AK187="",0,IF(ABS(Model!AK187-Scratch!AK187)&lt;1,1,0))</f>
        <v>1</v>
      </c>
      <c r="AL257" s="99">
        <f>IF(Model!AL187="",0,IF(ABS(Model!AL187-Scratch!AL187)&lt;1,1,0))</f>
        <v>1</v>
      </c>
      <c r="AM257" s="99">
        <f>IF(Model!AM187="",0,IF(ABS(Model!AM187-Scratch!AM187)&lt;1,1,0))</f>
        <v>1</v>
      </c>
      <c r="AN257" s="99">
        <f>IF(Model!AN187="",0,IF(ABS(Model!AN187-Scratch!AN187)&lt;1,1,0))</f>
        <v>1</v>
      </c>
      <c r="AO257" s="99">
        <f>IF(Model!AO187="",0,IF(ABS(Model!AO187-Scratch!AO187)&lt;1,1,0))</f>
        <v>1</v>
      </c>
      <c r="AP257" s="99">
        <f>IF(Model!AP187="",0,IF(ABS(Model!AP187-Scratch!AP187)&lt;1,1,0))</f>
        <v>1</v>
      </c>
      <c r="AQ257" s="99">
        <f>IF(Model!AQ187="",0,IF(ABS(Model!AQ187-Scratch!AQ187)&lt;1,1,0))</f>
        <v>1</v>
      </c>
      <c r="AR257" s="99">
        <f>IF(Model!AR187="",0,IF(ABS(Model!AR187-Scratch!AR187)&lt;1,1,0))</f>
        <v>1</v>
      </c>
      <c r="AS257" s="99">
        <f>IF(Model!AS187="",0,IF(ABS(Model!AS187-Scratch!AS187)&lt;1,1,0))</f>
        <v>1</v>
      </c>
      <c r="AT257" s="99">
        <f>IF(Model!AT187="",0,IF(ABS(Model!AT187-Scratch!AT187)&lt;1,1,0))</f>
        <v>1</v>
      </c>
      <c r="AU257" s="99">
        <f>IF(Model!AU187="",0,IF(ABS(Model!AU187-Scratch!AU187)&lt;1,1,0))</f>
        <v>1</v>
      </c>
      <c r="AV257" s="99">
        <f>IF(Model!AV187="",0,IF(ABS(Model!AV187-Scratch!AV187)&lt;1,1,0))</f>
        <v>1</v>
      </c>
      <c r="AW257" s="99">
        <f>IF(Model!AW187="",0,IF(ABS(Model!AW187-Scratch!AW187)&lt;1,1,0))</f>
        <v>1</v>
      </c>
      <c r="AX257" s="99">
        <f>IF(Model!AX187="",0,IF(ABS(Model!AX187-Scratch!AX187)&lt;1,1,0))</f>
        <v>1</v>
      </c>
      <c r="AY257" s="99">
        <f>IF(Model!AY187="",0,IF(ABS(Model!AY187-Scratch!AY187)&lt;1,1,0))</f>
        <v>1</v>
      </c>
      <c r="AZ257" s="99">
        <f>IF(Model!AZ187="",0,IF(ABS(Model!AZ187-Scratch!AZ187)&lt;1,1,0))</f>
        <v>1</v>
      </c>
      <c r="BA257" s="99">
        <f>IF(Model!BA187="",0,IF(ABS(Model!BA187-Scratch!BA187)&lt;1,1,0))</f>
        <v>1</v>
      </c>
      <c r="BB257" s="99">
        <f>IF(Model!BB187="",0,IF(ABS(Model!BB187-Scratch!BB187)&lt;1,1,0))</f>
        <v>1</v>
      </c>
      <c r="BC257" s="99">
        <f>IF(Model!BC187="",0,IF(ABS(Model!BC187-Scratch!BC187)&lt;1,1,0))</f>
        <v>1</v>
      </c>
      <c r="BD257" s="99">
        <f>IF(Model!BD187="",0,IF(ABS(Model!BD187-Scratch!BD187)&lt;1,1,0))</f>
        <v>0</v>
      </c>
      <c r="BE257" s="99">
        <f>IF(Model!BE187="",0,IF(ABS(Model!BE187-Scratch!BE187)&lt;1,1,0))</f>
        <v>1</v>
      </c>
      <c r="BF257" s="129" t="s">
        <v>591</v>
      </c>
      <c r="BG257" s="129" t="s">
        <v>591</v>
      </c>
      <c r="BH257" s="99">
        <f>IF(Model!BH187="",0,IF(ABS(Model!BH187-Scratch!BH187)&lt;1,1,0))</f>
        <v>1</v>
      </c>
      <c r="BI257" s="99">
        <f>IF(Model!BI187="",0,IF(ABS(Model!BI187-Scratch!BI187)&lt;1,1,0))</f>
        <v>1</v>
      </c>
      <c r="BJ257" s="99">
        <f>IF(Model!BJ187="",0,IF(ABS(Model!BJ187-Scratch!BJ187)&lt;1,1,0))</f>
        <v>1</v>
      </c>
      <c r="BK257" s="99">
        <f>IF(Model!BK187="",0,IF(ABS(Model!BK187-Scratch!BK187)&lt;1,1,0))</f>
        <v>1</v>
      </c>
      <c r="BL257" s="99">
        <f>IF(Model!BL187="",0,IF(ABS(Model!BL187-Scratch!BL187)&lt;1,1,0))</f>
        <v>1</v>
      </c>
      <c r="BM257" s="99">
        <f>IF(Model!BM187="",0,IF(ABS(Model!BM187-Scratch!BM187)&lt;1,1,0))</f>
        <v>1</v>
      </c>
      <c r="BN257" s="99">
        <f>IF(Model!BN187="",0,IF(ABS(Model!BN187-Scratch!BN187)&lt;1,1,0))</f>
        <v>1</v>
      </c>
      <c r="BO257" s="99">
        <f>IF(Model!BO187="",0,IF(ABS(Model!BO187-Scratch!BO187)&lt;1,1,0))</f>
        <v>1</v>
      </c>
      <c r="BP257" s="99">
        <f>IF(Model!BP187="",0,IF(ABS(Model!BP187-Scratch!BP187)&lt;1,1,0))</f>
        <v>1</v>
      </c>
      <c r="BQ257" s="99">
        <f>IF(Model!BQ187="",0,IF(ABS(Model!BQ187-Scratch!BQ187)&lt;1,1,0))</f>
        <v>1</v>
      </c>
      <c r="BR257" s="99">
        <f>IF(Model!BR187="",0,IF(ABS(Model!BR187-Scratch!BR187)&lt;1,1,0))</f>
        <v>1</v>
      </c>
      <c r="BS257" s="99">
        <f>IF(Model!BS187="",0,IF(ABS(Model!BS187-Scratch!BS187)&lt;1,1,0))</f>
        <v>1</v>
      </c>
      <c r="BT257" s="99">
        <f>IF(Model!BT187="",0,IF(ABS(Model!BT187-Scratch!BT187)&lt;1,1,0))</f>
        <v>1</v>
      </c>
      <c r="BU257" s="99">
        <f>IF(Model!BU187="",0,IF(ABS(Model!BU187-Scratch!BU187)&lt;1,1,0))</f>
        <v>1</v>
      </c>
      <c r="BV257" s="99">
        <f>IF(Model!BV187="",0,IF(ABS(Model!BV187-Scratch!BV187)&lt;1,1,0))</f>
        <v>1</v>
      </c>
      <c r="BW257" s="99">
        <f>IF(Model!BW187="",0,IF(ABS(Model!BW187-Scratch!BW187)&lt;1,1,0))</f>
        <v>1</v>
      </c>
      <c r="BX257" s="99">
        <f>IF(Model!BX187="",0,IF(ABS(Model!BX187-Scratch!BX187)&lt;1,1,0))</f>
        <v>1</v>
      </c>
      <c r="BY257" s="99">
        <f>IF(Model!BY187="",0,IF(ABS(Model!BY187-Scratch!BY187)&lt;1,1,0))</f>
        <v>1</v>
      </c>
      <c r="BZ257" s="99">
        <f>IF(Model!BZ187="",0,IF(ABS(Model!BZ187-Scratch!BZ187)&lt;1,1,0))</f>
        <v>1</v>
      </c>
      <c r="CA257" s="99">
        <f>IF(Model!CA187="",0,IF(ABS(Model!CA187-Scratch!CA187)&lt;1,1,0))</f>
        <v>1</v>
      </c>
      <c r="CB257" s="99">
        <f>IF(Model!CB187="",0,IF(ABS(Model!CB187-Scratch!CB187)&lt;1,1,0))</f>
        <v>1</v>
      </c>
      <c r="CC257" s="99">
        <f>IF(Model!CC187="",0,IF(ABS(Model!CC187-Scratch!CC187)&lt;1,1,0))</f>
        <v>1</v>
      </c>
      <c r="CD257" s="99">
        <f>IF(Model!CD187="",0,IF(ABS(Model!CD187-Scratch!CD187)&lt;1,1,0))</f>
        <v>1</v>
      </c>
      <c r="CE257" s="99">
        <f>IF(Model!CE187="",0,IF(ABS(Model!CE187-Scratch!CE187)&lt;1,1,0))</f>
        <v>1</v>
      </c>
      <c r="CF257" s="99">
        <f>IF(Model!CF187="",0,IF(ABS(Model!CF187-Scratch!CF187)&lt;1,1,0))</f>
        <v>1</v>
      </c>
      <c r="CG257" s="129" t="s">
        <v>591</v>
      </c>
      <c r="CH257" s="129" t="s">
        <v>591</v>
      </c>
      <c r="CI257" s="99">
        <f>IF(Model!CI187="",0,IF(ABS(Model!CI187-Scratch!CI187)&lt;1,1,0))</f>
        <v>1</v>
      </c>
      <c r="CJ257" s="99">
        <f>IF(Model!CJ187="",0,IF(ABS(Model!CJ187-Scratch!CJ187)&lt;1,1,0))</f>
        <v>1</v>
      </c>
      <c r="CK257" s="99">
        <f>IF(Model!CK187="",0,IF(ABS(Model!CK187-Scratch!CK187)&lt;1,1,0))</f>
        <v>1</v>
      </c>
      <c r="CL257" s="99">
        <f>IF(Model!CL187="",0,IF(ABS(Model!CL187-Scratch!CL187)&lt;1,1,0))</f>
        <v>1</v>
      </c>
      <c r="CM257" s="99">
        <f>IF(Model!CM187="",0,IF(ABS(Model!CM187-Scratch!CM187)&lt;1,1,0))</f>
        <v>1</v>
      </c>
      <c r="CN257" s="99">
        <f>IF(Model!CN187="",0,IF(ABS(Model!CN187-Scratch!CN187)&lt;1,1,0))</f>
        <v>1</v>
      </c>
      <c r="CO257" s="99">
        <f>IF(Model!CO187="",0,IF(ABS(Model!CO187-Scratch!CO187)&lt;1,1,0))</f>
        <v>1</v>
      </c>
      <c r="CP257" s="99">
        <f>IF(Model!CP187="",0,IF(ABS(Model!CP187-Scratch!CP187)&lt;1,1,0))</f>
        <v>1</v>
      </c>
      <c r="CQ257" s="99">
        <f>IF(Model!CQ187="",0,IF(ABS(Model!CQ187-Scratch!CQ187)&lt;1,1,0))</f>
        <v>1</v>
      </c>
      <c r="CR257" s="99">
        <f>IF(Model!CR187="",0,IF(ABS(Model!CR187-Scratch!CR187)&lt;1,1,0))</f>
        <v>1</v>
      </c>
      <c r="CS257" s="99">
        <f>IF(Model!CS187="",0,IF(ABS(Model!CS187-Scratch!CS187)&lt;1,1,0))</f>
        <v>1</v>
      </c>
      <c r="CT257" s="99">
        <f>IF(Model!CT187="",0,IF(ABS(Model!CT187-Scratch!CT187)&lt;1,1,0))</f>
        <v>1</v>
      </c>
      <c r="CU257" s="99">
        <f>IF(Model!CU187="",0,IF(ABS(Model!CU187-Scratch!CU187)&lt;1,1,0))</f>
        <v>1</v>
      </c>
      <c r="CV257" s="99">
        <f>IF(Model!CV187="",0,IF(ABS(Model!CV187-Scratch!CV187)&lt;1,1,0))</f>
        <v>1</v>
      </c>
      <c r="CW257" s="99">
        <f>IF(Model!CW187="",0,IF(ABS(Model!CW187-Scratch!CW187)&lt;1,1,0))</f>
        <v>1</v>
      </c>
      <c r="CX257" s="99">
        <f>IF(Model!CX187="",0,IF(ABS(Model!CX187-Scratch!CX187)&lt;1,1,0))</f>
        <v>1</v>
      </c>
      <c r="CY257" s="99">
        <f>IF(Model!CY187="",0,IF(ABS(Model!CY187-Scratch!CY187)&lt;1,1,0))</f>
        <v>1</v>
      </c>
      <c r="CZ257" s="99">
        <f>IF(Model!CZ187="",0,IF(ABS(Model!CZ187-Scratch!CZ187)&lt;1,1,0))</f>
        <v>1</v>
      </c>
      <c r="DA257" s="99">
        <f>IF(Model!DA187="",0,IF(ABS(Model!DA187-Scratch!DA187)&lt;1,1,0))</f>
        <v>1</v>
      </c>
      <c r="DB257" s="99">
        <f>IF(Model!DB187="",0,IF(ABS(Model!DB187-Scratch!DB187)&lt;1,1,0))</f>
        <v>1</v>
      </c>
      <c r="DC257" s="99">
        <f>IF(Model!DC187="",0,IF(ABS(Model!DC187-Scratch!DC187)&lt;1,1,0))</f>
        <v>1</v>
      </c>
      <c r="DD257" s="99">
        <f>IF(Model!DD187="",0,IF(ABS(Model!DD187-Scratch!DD187)&lt;1,1,0))</f>
        <v>1</v>
      </c>
      <c r="DE257" s="99">
        <f>IF(Model!DE187="",0,IF(ABS(Model!DE187-Scratch!DE187)&lt;1,1,0))</f>
        <v>1</v>
      </c>
      <c r="DF257" s="99">
        <f>IF(Model!DF187="",0,IF(ABS(Model!DF187-Scratch!DF187)&lt;1,1,0))</f>
        <v>1</v>
      </c>
      <c r="DG257" s="99">
        <f>IF(Model!DG187="",0,IF(ABS(Model!DG187-Scratch!DG187)&lt;1,1,0))</f>
        <v>1</v>
      </c>
      <c r="DH257" s="129" t="s">
        <v>591</v>
      </c>
      <c r="DI257" s="129" t="s">
        <v>591</v>
      </c>
      <c r="DJ257" s="99">
        <f>IF(Model!DJ187="",0,IF(ABS(Model!DJ187-Scratch!DJ187)&lt;1,1,0))</f>
        <v>1</v>
      </c>
      <c r="DK257" s="99">
        <f>IF(Model!DK187="",0,IF(ABS(Model!DK187-Scratch!DK187)&lt;1,1,0))</f>
        <v>1</v>
      </c>
      <c r="DL257" s="99">
        <f>IF(Model!DL187="",0,IF(ABS(Model!DL187-Scratch!DL187)&lt;1,1,0))</f>
        <v>1</v>
      </c>
      <c r="DM257" s="99">
        <f>IF(Model!DM187="",0,IF(ABS(Model!DM187-Scratch!DM187)&lt;1,1,0))</f>
        <v>1</v>
      </c>
      <c r="DN257" s="99">
        <f>IF(Model!DN187="",0,IF(ABS(Model!DN187-Scratch!DN187)&lt;1,1,0))</f>
        <v>1</v>
      </c>
      <c r="DO257" s="99">
        <f>IF(Model!DO187="",0,IF(ABS(Model!DO187-Scratch!DO187)&lt;1,1,0))</f>
        <v>1</v>
      </c>
      <c r="DP257" s="99">
        <f>IF(Model!DP187="",0,IF(ABS(Model!DP187-Scratch!DP187)&lt;1,1,0))</f>
        <v>1</v>
      </c>
      <c r="DQ257" s="99">
        <f>IF(Model!DQ187="",0,IF(ABS(Model!DQ187-Scratch!DQ187)&lt;1,1,0))</f>
        <v>1</v>
      </c>
      <c r="DR257" s="99">
        <f>IF(Model!DR187="",0,IF(ABS(Model!DR187-Scratch!DR187)&lt;1,1,0))</f>
        <v>1</v>
      </c>
      <c r="DS257" s="99">
        <f>IF(Model!DS187="",0,IF(ABS(Model!DS187-Scratch!DS187)&lt;1,1,0))</f>
        <v>1</v>
      </c>
      <c r="DT257" s="99">
        <f>IF(Model!DT187="",0,IF(ABS(Model!DT187-Scratch!DT187)&lt;1,1,0))</f>
        <v>1</v>
      </c>
      <c r="DU257" s="99">
        <f>IF(Model!DU187="",0,IF(ABS(Model!DU187-Scratch!DU187)&lt;1,1,0))</f>
        <v>1</v>
      </c>
      <c r="DV257" s="99">
        <f>IF(Model!DV187="",0,IF(ABS(Model!DV187-Scratch!DV187)&lt;1,1,0))</f>
        <v>1</v>
      </c>
      <c r="DW257" s="99">
        <f>IF(Model!DW187="",0,IF(ABS(Model!DW187-Scratch!DW187)&lt;1,1,0))</f>
        <v>1</v>
      </c>
      <c r="DX257" s="99">
        <f>IF(Model!DX187="",0,IF(ABS(Model!DX187-Scratch!DX187)&lt;1,1,0))</f>
        <v>1</v>
      </c>
      <c r="DY257" s="99">
        <f>IF(Model!DY187="",0,IF(ABS(Model!DY187-Scratch!DY187)&lt;1,1,0))</f>
        <v>1</v>
      </c>
      <c r="DZ257" s="99">
        <f>IF(Model!DZ187="",0,IF(ABS(Model!DZ187-Scratch!DZ187)&lt;1,1,0))</f>
        <v>1</v>
      </c>
      <c r="EA257" s="99">
        <f>IF(Model!EA187="",0,IF(ABS(Model!EA187-Scratch!EA187)&lt;1,1,0))</f>
        <v>1</v>
      </c>
      <c r="EB257" s="99">
        <f>IF(Model!EB187="",0,IF(ABS(Model!EB187-Scratch!EB187)&lt;1,1,0))</f>
        <v>1</v>
      </c>
      <c r="EC257" s="99">
        <f>IF(Model!EC187="",0,IF(ABS(Model!EC187-Scratch!EC187)&lt;1,1,0))</f>
        <v>1</v>
      </c>
      <c r="ED257" s="99">
        <f>IF(Model!ED187="",0,IF(ABS(Model!ED187-Scratch!ED187)&lt;1,1,0))</f>
        <v>1</v>
      </c>
      <c r="EE257" s="99">
        <f>IF(Model!EE187="",0,IF(ABS(Model!EE187-Scratch!EE187)&lt;1,1,0))</f>
        <v>1</v>
      </c>
      <c r="EF257" s="99">
        <f>IF(Model!EF187="",0,IF(ABS(Model!EF187-Scratch!EF187)&lt;1,1,0))</f>
        <v>1</v>
      </c>
      <c r="EG257" s="99">
        <f>IF(Model!EG187="",0,IF(ABS(Model!EG187-Scratch!EG187)&lt;1,1,0))</f>
        <v>1</v>
      </c>
      <c r="EH257" s="99">
        <f>IF(Model!EH187="",0,IF(ABS(Model!EH187-Scratch!EH187)&lt;1,1,0))</f>
        <v>1</v>
      </c>
      <c r="EI257" s="129" t="s">
        <v>591</v>
      </c>
      <c r="EJ257" s="129" t="s">
        <v>591</v>
      </c>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row>
    <row r="258" spans="2:165">
      <c r="B258" s="99">
        <f>IF(Model!B188="",0,IF(ABS(Model!B188-Scratch!B188)&lt;1,1,0))</f>
        <v>1</v>
      </c>
      <c r="C258" s="99">
        <f ca="1">IF(Model!C188="",0,IF(ABS(Model!C188-Scratch!C188)&lt;1,1,0))</f>
        <v>1</v>
      </c>
      <c r="D258" s="129" t="s">
        <v>591</v>
      </c>
      <c r="E258" s="99">
        <f>IF(Model!E188="",0,IF(ABS(Model!E188-Scratch!E188)&lt;1,1,0))</f>
        <v>1</v>
      </c>
      <c r="F258" s="99">
        <f>IF(Model!F188="",0,IF(ABS(Model!F188-Scratch!F188)&lt;1,1,0))</f>
        <v>1</v>
      </c>
      <c r="G258" s="99">
        <f>IF(Model!G188="",0,IF(ABS(Model!G188-Scratch!G188)&lt;1,1,0))</f>
        <v>1</v>
      </c>
      <c r="H258" s="99">
        <f>IF(Model!H188="",0,IF(ABS(Model!H188-Scratch!H188)&lt;1,1,0))</f>
        <v>1</v>
      </c>
      <c r="I258" s="99">
        <f>IF(Model!I188=Scratch!I188,1,0)</f>
        <v>1</v>
      </c>
      <c r="J258" s="129" t="s">
        <v>591</v>
      </c>
      <c r="K258" s="99">
        <f>IF(Model!K188="",0,IF(ABS(Model!K188-Scratch!K188)&lt;1,1,0))</f>
        <v>1</v>
      </c>
      <c r="L258" s="99">
        <f>IF(Model!L188=Scratch!L188,1,0)</f>
        <v>1</v>
      </c>
      <c r="M258" s="99">
        <f>IFERROR(IF(Model!M188=Scratch!M188,1,0),0)</f>
        <v>1</v>
      </c>
      <c r="N258" s="99">
        <f>IFERROR(IF(Model!N188=Scratch!N188,1,0),0)</f>
        <v>1</v>
      </c>
      <c r="O258" s="99">
        <f>IFERROR(IF(Model!O188=Scratch!O188,1,0),0)</f>
        <v>1</v>
      </c>
      <c r="P258" s="99">
        <f>IFERROR(IF(Model!P188=Scratch!P188,1,0),0)</f>
        <v>1</v>
      </c>
      <c r="Q258" s="129" t="s">
        <v>591</v>
      </c>
      <c r="R258" s="99">
        <f>IF(Model!R188="",0,IF(ABS(Model!R188-Scratch!R188)&lt;1,1,0))</f>
        <v>1</v>
      </c>
      <c r="S258" s="99">
        <f>IF(Model!S188="",0,IF(ABS(Model!S188-Scratch!S188)&lt;1,1,0))</f>
        <v>1</v>
      </c>
      <c r="T258" s="99">
        <f>IF(Model!T188="",0,IF(ABS(Model!T188-Scratch!T188)&lt;1,1,0))</f>
        <v>1</v>
      </c>
      <c r="U258" s="99">
        <f>IF(Model!U188="",0,IF(ABS(Model!U188-Scratch!U188)&lt;1,1,0))</f>
        <v>1</v>
      </c>
      <c r="V258" s="99">
        <f>IF(Model!V188="",0,IF(ABS(Model!V188-Scratch!V188)&lt;1,1,0))</f>
        <v>1</v>
      </c>
      <c r="W258" s="129" t="s">
        <v>591</v>
      </c>
      <c r="X258" s="99">
        <f>IF(Model!X188="",0,IF(ABS(Model!X188-Scratch!X188)&lt;1,1,0))</f>
        <v>1</v>
      </c>
      <c r="Y258" s="99">
        <f>IF(Model!Y188="",0,IF(ABS(Model!Y188-Scratch!Y188)&lt;1,1,0))</f>
        <v>1</v>
      </c>
      <c r="Z258" s="99">
        <f>IF(Model!Z188="",0,IF(ABS(Model!Z188-Scratch!Z188)&lt;1,1,0))</f>
        <v>1</v>
      </c>
      <c r="AA258" s="99">
        <f>IF(Model!AA188="",0,IF(ABS(Model!AA188-Scratch!AA188)&lt;1,1,0))</f>
        <v>1</v>
      </c>
      <c r="AB258" s="99">
        <f>IF(Model!AB188="",0,IF(ABS(Model!AB188-Scratch!AB188)&lt;1,1,0))</f>
        <v>1</v>
      </c>
      <c r="AC258" s="129" t="s">
        <v>591</v>
      </c>
      <c r="AD258" s="129" t="s">
        <v>591</v>
      </c>
      <c r="AE258" s="99">
        <f>IF(Model!AE188="",0,IF(ABS(Model!AE188-Scratch!AE188)&lt;1,1,0))</f>
        <v>1</v>
      </c>
      <c r="AF258" s="99">
        <f>IF(Model!AF188="",0,IF(ABS(Model!AF188-Scratch!AF188)&lt;1,1,0))</f>
        <v>1</v>
      </c>
      <c r="AG258" s="99">
        <f>IF(Model!AG188="",0,IF(ABS(Model!AG188-Scratch!AG188)&lt;1,1,0))</f>
        <v>1</v>
      </c>
      <c r="AH258" s="99">
        <f>IF(Model!AH188="",0,IF(ABS(Model!AH188-Scratch!AH188)&lt;1,1,0))</f>
        <v>1</v>
      </c>
      <c r="AI258" s="99">
        <f>IF(Model!AI188="",0,IF(ABS(Model!AI188-Scratch!AI188)&lt;1,1,0))</f>
        <v>1</v>
      </c>
      <c r="AJ258" s="99">
        <f>IF(Model!AJ188="",0,IF(ABS(Model!AJ188-Scratch!AJ188)&lt;1,1,0))</f>
        <v>1</v>
      </c>
      <c r="AK258" s="99">
        <f>IF(Model!AK188="",0,IF(ABS(Model!AK188-Scratch!AK188)&lt;1,1,0))</f>
        <v>1</v>
      </c>
      <c r="AL258" s="99">
        <f>IF(Model!AL188="",0,IF(ABS(Model!AL188-Scratch!AL188)&lt;1,1,0))</f>
        <v>1</v>
      </c>
      <c r="AM258" s="99">
        <f>IF(Model!AM188="",0,IF(ABS(Model!AM188-Scratch!AM188)&lt;1,1,0))</f>
        <v>1</v>
      </c>
      <c r="AN258" s="99">
        <f>IF(Model!AN188="",0,IF(ABS(Model!AN188-Scratch!AN188)&lt;1,1,0))</f>
        <v>1</v>
      </c>
      <c r="AO258" s="99">
        <f>IF(Model!AO188="",0,IF(ABS(Model!AO188-Scratch!AO188)&lt;1,1,0))</f>
        <v>1</v>
      </c>
      <c r="AP258" s="99">
        <f>IF(Model!AP188="",0,IF(ABS(Model!AP188-Scratch!AP188)&lt;1,1,0))</f>
        <v>1</v>
      </c>
      <c r="AQ258" s="99">
        <f>IF(Model!AQ188="",0,IF(ABS(Model!AQ188-Scratch!AQ188)&lt;1,1,0))</f>
        <v>1</v>
      </c>
      <c r="AR258" s="99">
        <f>IF(Model!AR188="",0,IF(ABS(Model!AR188-Scratch!AR188)&lt;1,1,0))</f>
        <v>1</v>
      </c>
      <c r="AS258" s="99">
        <f>IF(Model!AS188="",0,IF(ABS(Model!AS188-Scratch!AS188)&lt;1,1,0))</f>
        <v>1</v>
      </c>
      <c r="AT258" s="99">
        <f>IF(Model!AT188="",0,IF(ABS(Model!AT188-Scratch!AT188)&lt;1,1,0))</f>
        <v>1</v>
      </c>
      <c r="AU258" s="99">
        <f>IF(Model!AU188="",0,IF(ABS(Model!AU188-Scratch!AU188)&lt;1,1,0))</f>
        <v>1</v>
      </c>
      <c r="AV258" s="99">
        <f>IF(Model!AV188="",0,IF(ABS(Model!AV188-Scratch!AV188)&lt;1,1,0))</f>
        <v>1</v>
      </c>
      <c r="AW258" s="99">
        <f>IF(Model!AW188="",0,IF(ABS(Model!AW188-Scratch!AW188)&lt;1,1,0))</f>
        <v>1</v>
      </c>
      <c r="AX258" s="99">
        <f>IF(Model!AX188="",0,IF(ABS(Model!AX188-Scratch!AX188)&lt;1,1,0))</f>
        <v>1</v>
      </c>
      <c r="AY258" s="99">
        <f>IF(Model!AY188="",0,IF(ABS(Model!AY188-Scratch!AY188)&lt;1,1,0))</f>
        <v>1</v>
      </c>
      <c r="AZ258" s="99">
        <f>IF(Model!AZ188="",0,IF(ABS(Model!AZ188-Scratch!AZ188)&lt;1,1,0))</f>
        <v>1</v>
      </c>
      <c r="BA258" s="99">
        <f>IF(Model!BA188="",0,IF(ABS(Model!BA188-Scratch!BA188)&lt;1,1,0))</f>
        <v>1</v>
      </c>
      <c r="BB258" s="99">
        <f>IF(Model!BB188="",0,IF(ABS(Model!BB188-Scratch!BB188)&lt;1,1,0))</f>
        <v>1</v>
      </c>
      <c r="BC258" s="99">
        <f>IF(Model!BC188="",0,IF(ABS(Model!BC188-Scratch!BC188)&lt;1,1,0))</f>
        <v>1</v>
      </c>
      <c r="BD258" s="99">
        <f>IF(Model!BD188="",0,IF(ABS(Model!BD188-Scratch!BD188)&lt;1,1,0))</f>
        <v>0</v>
      </c>
      <c r="BE258" s="99">
        <f>IF(Model!BE188="",0,IF(ABS(Model!BE188-Scratch!BE188)&lt;1,1,0))</f>
        <v>1</v>
      </c>
      <c r="BF258" s="129" t="s">
        <v>591</v>
      </c>
      <c r="BG258" s="129" t="s">
        <v>591</v>
      </c>
      <c r="BH258" s="99">
        <f>IF(Model!BH188="",0,IF(ABS(Model!BH188-Scratch!BH188)&lt;1,1,0))</f>
        <v>1</v>
      </c>
      <c r="BI258" s="99">
        <f>IF(Model!BI188="",0,IF(ABS(Model!BI188-Scratch!BI188)&lt;1,1,0))</f>
        <v>1</v>
      </c>
      <c r="BJ258" s="99">
        <f>IF(Model!BJ188="",0,IF(ABS(Model!BJ188-Scratch!BJ188)&lt;1,1,0))</f>
        <v>1</v>
      </c>
      <c r="BK258" s="99">
        <f>IF(Model!BK188="",0,IF(ABS(Model!BK188-Scratch!BK188)&lt;1,1,0))</f>
        <v>1</v>
      </c>
      <c r="BL258" s="99">
        <f>IF(Model!BL188="",0,IF(ABS(Model!BL188-Scratch!BL188)&lt;1,1,0))</f>
        <v>1</v>
      </c>
      <c r="BM258" s="99">
        <f>IF(Model!BM188="",0,IF(ABS(Model!BM188-Scratch!BM188)&lt;1,1,0))</f>
        <v>1</v>
      </c>
      <c r="BN258" s="99">
        <f>IF(Model!BN188="",0,IF(ABS(Model!BN188-Scratch!BN188)&lt;1,1,0))</f>
        <v>1</v>
      </c>
      <c r="BO258" s="99">
        <f>IF(Model!BO188="",0,IF(ABS(Model!BO188-Scratch!BO188)&lt;1,1,0))</f>
        <v>1</v>
      </c>
      <c r="BP258" s="99">
        <f>IF(Model!BP188="",0,IF(ABS(Model!BP188-Scratch!BP188)&lt;1,1,0))</f>
        <v>1</v>
      </c>
      <c r="BQ258" s="99">
        <f>IF(Model!BQ188="",0,IF(ABS(Model!BQ188-Scratch!BQ188)&lt;1,1,0))</f>
        <v>1</v>
      </c>
      <c r="BR258" s="99">
        <f>IF(Model!BR188="",0,IF(ABS(Model!BR188-Scratch!BR188)&lt;1,1,0))</f>
        <v>1</v>
      </c>
      <c r="BS258" s="99">
        <f>IF(Model!BS188="",0,IF(ABS(Model!BS188-Scratch!BS188)&lt;1,1,0))</f>
        <v>1</v>
      </c>
      <c r="BT258" s="99">
        <f>IF(Model!BT188="",0,IF(ABS(Model!BT188-Scratch!BT188)&lt;1,1,0))</f>
        <v>1</v>
      </c>
      <c r="BU258" s="99">
        <f>IF(Model!BU188="",0,IF(ABS(Model!BU188-Scratch!BU188)&lt;1,1,0))</f>
        <v>1</v>
      </c>
      <c r="BV258" s="99">
        <f>IF(Model!BV188="",0,IF(ABS(Model!BV188-Scratch!BV188)&lt;1,1,0))</f>
        <v>1</v>
      </c>
      <c r="BW258" s="99">
        <f>IF(Model!BW188="",0,IF(ABS(Model!BW188-Scratch!BW188)&lt;1,1,0))</f>
        <v>1</v>
      </c>
      <c r="BX258" s="99">
        <f>IF(Model!BX188="",0,IF(ABS(Model!BX188-Scratch!BX188)&lt;1,1,0))</f>
        <v>1</v>
      </c>
      <c r="BY258" s="99">
        <f>IF(Model!BY188="",0,IF(ABS(Model!BY188-Scratch!BY188)&lt;1,1,0))</f>
        <v>1</v>
      </c>
      <c r="BZ258" s="99">
        <f>IF(Model!BZ188="",0,IF(ABS(Model!BZ188-Scratch!BZ188)&lt;1,1,0))</f>
        <v>1</v>
      </c>
      <c r="CA258" s="99">
        <f>IF(Model!CA188="",0,IF(ABS(Model!CA188-Scratch!CA188)&lt;1,1,0))</f>
        <v>1</v>
      </c>
      <c r="CB258" s="99">
        <f>IF(Model!CB188="",0,IF(ABS(Model!CB188-Scratch!CB188)&lt;1,1,0))</f>
        <v>1</v>
      </c>
      <c r="CC258" s="99">
        <f>IF(Model!CC188="",0,IF(ABS(Model!CC188-Scratch!CC188)&lt;1,1,0))</f>
        <v>1</v>
      </c>
      <c r="CD258" s="99">
        <f>IF(Model!CD188="",0,IF(ABS(Model!CD188-Scratch!CD188)&lt;1,1,0))</f>
        <v>1</v>
      </c>
      <c r="CE258" s="99">
        <f>IF(Model!CE188="",0,IF(ABS(Model!CE188-Scratch!CE188)&lt;1,1,0))</f>
        <v>1</v>
      </c>
      <c r="CF258" s="99">
        <f>IF(Model!CF188="",0,IF(ABS(Model!CF188-Scratch!CF188)&lt;1,1,0))</f>
        <v>1</v>
      </c>
      <c r="CG258" s="129" t="s">
        <v>591</v>
      </c>
      <c r="CH258" s="129" t="s">
        <v>591</v>
      </c>
      <c r="CI258" s="99">
        <f>IF(Model!CI188="",0,IF(ABS(Model!CI188-Scratch!CI188)&lt;1,1,0))</f>
        <v>1</v>
      </c>
      <c r="CJ258" s="99">
        <f>IF(Model!CJ188="",0,IF(ABS(Model!CJ188-Scratch!CJ188)&lt;1,1,0))</f>
        <v>1</v>
      </c>
      <c r="CK258" s="99">
        <f>IF(Model!CK188="",0,IF(ABS(Model!CK188-Scratch!CK188)&lt;1,1,0))</f>
        <v>1</v>
      </c>
      <c r="CL258" s="99">
        <f>IF(Model!CL188="",0,IF(ABS(Model!CL188-Scratch!CL188)&lt;1,1,0))</f>
        <v>1</v>
      </c>
      <c r="CM258" s="99">
        <f>IF(Model!CM188="",0,IF(ABS(Model!CM188-Scratch!CM188)&lt;1,1,0))</f>
        <v>1</v>
      </c>
      <c r="CN258" s="99">
        <f>IF(Model!CN188="",0,IF(ABS(Model!CN188-Scratch!CN188)&lt;1,1,0))</f>
        <v>1</v>
      </c>
      <c r="CO258" s="99">
        <f>IF(Model!CO188="",0,IF(ABS(Model!CO188-Scratch!CO188)&lt;1,1,0))</f>
        <v>1</v>
      </c>
      <c r="CP258" s="99">
        <f>IF(Model!CP188="",0,IF(ABS(Model!CP188-Scratch!CP188)&lt;1,1,0))</f>
        <v>1</v>
      </c>
      <c r="CQ258" s="99">
        <f>IF(Model!CQ188="",0,IF(ABS(Model!CQ188-Scratch!CQ188)&lt;1,1,0))</f>
        <v>1</v>
      </c>
      <c r="CR258" s="99">
        <f>IF(Model!CR188="",0,IF(ABS(Model!CR188-Scratch!CR188)&lt;1,1,0))</f>
        <v>1</v>
      </c>
      <c r="CS258" s="99">
        <f>IF(Model!CS188="",0,IF(ABS(Model!CS188-Scratch!CS188)&lt;1,1,0))</f>
        <v>1</v>
      </c>
      <c r="CT258" s="99">
        <f>IF(Model!CT188="",0,IF(ABS(Model!CT188-Scratch!CT188)&lt;1,1,0))</f>
        <v>1</v>
      </c>
      <c r="CU258" s="99">
        <f>IF(Model!CU188="",0,IF(ABS(Model!CU188-Scratch!CU188)&lt;1,1,0))</f>
        <v>1</v>
      </c>
      <c r="CV258" s="99">
        <f>IF(Model!CV188="",0,IF(ABS(Model!CV188-Scratch!CV188)&lt;1,1,0))</f>
        <v>1</v>
      </c>
      <c r="CW258" s="99">
        <f>IF(Model!CW188="",0,IF(ABS(Model!CW188-Scratch!CW188)&lt;1,1,0))</f>
        <v>1</v>
      </c>
      <c r="CX258" s="99">
        <f>IF(Model!CX188="",0,IF(ABS(Model!CX188-Scratch!CX188)&lt;1,1,0))</f>
        <v>1</v>
      </c>
      <c r="CY258" s="99">
        <f>IF(Model!CY188="",0,IF(ABS(Model!CY188-Scratch!CY188)&lt;1,1,0))</f>
        <v>1</v>
      </c>
      <c r="CZ258" s="99">
        <f>IF(Model!CZ188="",0,IF(ABS(Model!CZ188-Scratch!CZ188)&lt;1,1,0))</f>
        <v>1</v>
      </c>
      <c r="DA258" s="99">
        <f>IF(Model!DA188="",0,IF(ABS(Model!DA188-Scratch!DA188)&lt;1,1,0))</f>
        <v>1</v>
      </c>
      <c r="DB258" s="99">
        <f>IF(Model!DB188="",0,IF(ABS(Model!DB188-Scratch!DB188)&lt;1,1,0))</f>
        <v>1</v>
      </c>
      <c r="DC258" s="99">
        <f>IF(Model!DC188="",0,IF(ABS(Model!DC188-Scratch!DC188)&lt;1,1,0))</f>
        <v>1</v>
      </c>
      <c r="DD258" s="99">
        <f>IF(Model!DD188="",0,IF(ABS(Model!DD188-Scratch!DD188)&lt;1,1,0))</f>
        <v>1</v>
      </c>
      <c r="DE258" s="99">
        <f>IF(Model!DE188="",0,IF(ABS(Model!DE188-Scratch!DE188)&lt;1,1,0))</f>
        <v>1</v>
      </c>
      <c r="DF258" s="99">
        <f>IF(Model!DF188="",0,IF(ABS(Model!DF188-Scratch!DF188)&lt;1,1,0))</f>
        <v>1</v>
      </c>
      <c r="DG258" s="99">
        <f>IF(Model!DG188="",0,IF(ABS(Model!DG188-Scratch!DG188)&lt;1,1,0))</f>
        <v>1</v>
      </c>
      <c r="DH258" s="129" t="s">
        <v>591</v>
      </c>
      <c r="DI258" s="129" t="s">
        <v>591</v>
      </c>
      <c r="DJ258" s="99">
        <f>IF(Model!DJ188="",0,IF(ABS(Model!DJ188-Scratch!DJ188)&lt;1,1,0))</f>
        <v>1</v>
      </c>
      <c r="DK258" s="99">
        <f>IF(Model!DK188="",0,IF(ABS(Model!DK188-Scratch!DK188)&lt;1,1,0))</f>
        <v>1</v>
      </c>
      <c r="DL258" s="99">
        <f>IF(Model!DL188="",0,IF(ABS(Model!DL188-Scratch!DL188)&lt;1,1,0))</f>
        <v>1</v>
      </c>
      <c r="DM258" s="99">
        <f>IF(Model!DM188="",0,IF(ABS(Model!DM188-Scratch!DM188)&lt;1,1,0))</f>
        <v>1</v>
      </c>
      <c r="DN258" s="99">
        <f>IF(Model!DN188="",0,IF(ABS(Model!DN188-Scratch!DN188)&lt;1,1,0))</f>
        <v>1</v>
      </c>
      <c r="DO258" s="99">
        <f>IF(Model!DO188="",0,IF(ABS(Model!DO188-Scratch!DO188)&lt;1,1,0))</f>
        <v>1</v>
      </c>
      <c r="DP258" s="99">
        <f>IF(Model!DP188="",0,IF(ABS(Model!DP188-Scratch!DP188)&lt;1,1,0))</f>
        <v>1</v>
      </c>
      <c r="DQ258" s="99">
        <f>IF(Model!DQ188="",0,IF(ABS(Model!DQ188-Scratch!DQ188)&lt;1,1,0))</f>
        <v>1</v>
      </c>
      <c r="DR258" s="99">
        <f>IF(Model!DR188="",0,IF(ABS(Model!DR188-Scratch!DR188)&lt;1,1,0))</f>
        <v>1</v>
      </c>
      <c r="DS258" s="99">
        <f>IF(Model!DS188="",0,IF(ABS(Model!DS188-Scratch!DS188)&lt;1,1,0))</f>
        <v>1</v>
      </c>
      <c r="DT258" s="99">
        <f>IF(Model!DT188="",0,IF(ABS(Model!DT188-Scratch!DT188)&lt;1,1,0))</f>
        <v>1</v>
      </c>
      <c r="DU258" s="99">
        <f>IF(Model!DU188="",0,IF(ABS(Model!DU188-Scratch!DU188)&lt;1,1,0))</f>
        <v>1</v>
      </c>
      <c r="DV258" s="99">
        <f>IF(Model!DV188="",0,IF(ABS(Model!DV188-Scratch!DV188)&lt;1,1,0))</f>
        <v>1</v>
      </c>
      <c r="DW258" s="99">
        <f>IF(Model!DW188="",0,IF(ABS(Model!DW188-Scratch!DW188)&lt;1,1,0))</f>
        <v>1</v>
      </c>
      <c r="DX258" s="99">
        <f>IF(Model!DX188="",0,IF(ABS(Model!DX188-Scratch!DX188)&lt;1,1,0))</f>
        <v>1</v>
      </c>
      <c r="DY258" s="99">
        <f>IF(Model!DY188="",0,IF(ABS(Model!DY188-Scratch!DY188)&lt;1,1,0))</f>
        <v>1</v>
      </c>
      <c r="DZ258" s="99">
        <f>IF(Model!DZ188="",0,IF(ABS(Model!DZ188-Scratch!DZ188)&lt;1,1,0))</f>
        <v>1</v>
      </c>
      <c r="EA258" s="99">
        <f>IF(Model!EA188="",0,IF(ABS(Model!EA188-Scratch!EA188)&lt;1,1,0))</f>
        <v>1</v>
      </c>
      <c r="EB258" s="99">
        <f>IF(Model!EB188="",0,IF(ABS(Model!EB188-Scratch!EB188)&lt;1,1,0))</f>
        <v>1</v>
      </c>
      <c r="EC258" s="99">
        <f>IF(Model!EC188="",0,IF(ABS(Model!EC188-Scratch!EC188)&lt;1,1,0))</f>
        <v>1</v>
      </c>
      <c r="ED258" s="99">
        <f>IF(Model!ED188="",0,IF(ABS(Model!ED188-Scratch!ED188)&lt;1,1,0))</f>
        <v>1</v>
      </c>
      <c r="EE258" s="99">
        <f>IF(Model!EE188="",0,IF(ABS(Model!EE188-Scratch!EE188)&lt;1,1,0))</f>
        <v>1</v>
      </c>
      <c r="EF258" s="99">
        <f>IF(Model!EF188="",0,IF(ABS(Model!EF188-Scratch!EF188)&lt;1,1,0))</f>
        <v>1</v>
      </c>
      <c r="EG258" s="99">
        <f>IF(Model!EG188="",0,IF(ABS(Model!EG188-Scratch!EG188)&lt;1,1,0))</f>
        <v>1</v>
      </c>
      <c r="EH258" s="99">
        <f>IF(Model!EH188="",0,IF(ABS(Model!EH188-Scratch!EH188)&lt;1,1,0))</f>
        <v>1</v>
      </c>
      <c r="EI258" s="129" t="s">
        <v>591</v>
      </c>
      <c r="EJ258" s="129" t="s">
        <v>591</v>
      </c>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row>
    <row r="259" spans="2:165">
      <c r="B259" s="99">
        <f>IF(Model!B189="",0,IF(ABS(Model!B189-Scratch!B189)&lt;1,1,0))</f>
        <v>1</v>
      </c>
      <c r="C259" s="99">
        <f ca="1">IF(Model!C189="",0,IF(ABS(Model!C189-Scratch!C189)&lt;1,1,0))</f>
        <v>1</v>
      </c>
      <c r="D259" s="129" t="s">
        <v>591</v>
      </c>
      <c r="E259" s="99">
        <f>IF(Model!E189="",0,IF(ABS(Model!E189-Scratch!E189)&lt;1,1,0))</f>
        <v>1</v>
      </c>
      <c r="F259" s="99">
        <f>IF(Model!F189="",0,IF(ABS(Model!F189-Scratch!F189)&lt;1,1,0))</f>
        <v>1</v>
      </c>
      <c r="G259" s="99">
        <f>IF(Model!G189="",0,IF(ABS(Model!G189-Scratch!G189)&lt;1,1,0))</f>
        <v>1</v>
      </c>
      <c r="H259" s="99">
        <f>IF(Model!H189="",0,IF(ABS(Model!H189-Scratch!H189)&lt;1,1,0))</f>
        <v>1</v>
      </c>
      <c r="I259" s="99">
        <f>IF(Model!I189=Scratch!I189,1,0)</f>
        <v>1</v>
      </c>
      <c r="J259" s="129" t="s">
        <v>591</v>
      </c>
      <c r="K259" s="99">
        <f>IF(Model!K189="",0,IF(ABS(Model!K189-Scratch!K189)&lt;1,1,0))</f>
        <v>1</v>
      </c>
      <c r="L259" s="99">
        <f>IF(Model!L189=Scratch!L189,1,0)</f>
        <v>1</v>
      </c>
      <c r="M259" s="99">
        <f>IFERROR(IF(Model!M189=Scratch!M189,1,0),0)</f>
        <v>1</v>
      </c>
      <c r="N259" s="99">
        <f>IFERROR(IF(Model!N189=Scratch!N189,1,0),0)</f>
        <v>1</v>
      </c>
      <c r="O259" s="99">
        <f>IFERROR(IF(Model!O189=Scratch!O189,1,0),0)</f>
        <v>1</v>
      </c>
      <c r="P259" s="99">
        <f>IFERROR(IF(Model!P189=Scratch!P189,1,0),0)</f>
        <v>1</v>
      </c>
      <c r="Q259" s="129" t="s">
        <v>591</v>
      </c>
      <c r="R259" s="99">
        <f>IF(Model!R189="",0,IF(ABS(Model!R189-Scratch!R189)&lt;1,1,0))</f>
        <v>1</v>
      </c>
      <c r="S259" s="99">
        <f>IF(Model!S189="",0,IF(ABS(Model!S189-Scratch!S189)&lt;1,1,0))</f>
        <v>1</v>
      </c>
      <c r="T259" s="99">
        <f>IF(Model!T189="",0,IF(ABS(Model!T189-Scratch!T189)&lt;1,1,0))</f>
        <v>1</v>
      </c>
      <c r="U259" s="99">
        <f>IF(Model!U189="",0,IF(ABS(Model!U189-Scratch!U189)&lt;1,1,0))</f>
        <v>1</v>
      </c>
      <c r="V259" s="99">
        <f>IF(Model!V189="",0,IF(ABS(Model!V189-Scratch!V189)&lt;1,1,0))</f>
        <v>1</v>
      </c>
      <c r="W259" s="129" t="s">
        <v>591</v>
      </c>
      <c r="X259" s="99">
        <f>IF(Model!X189="",0,IF(ABS(Model!X189-Scratch!X189)&lt;1,1,0))</f>
        <v>1</v>
      </c>
      <c r="Y259" s="99">
        <f>IF(Model!Y189="",0,IF(ABS(Model!Y189-Scratch!Y189)&lt;1,1,0))</f>
        <v>1</v>
      </c>
      <c r="Z259" s="99">
        <f>IF(Model!Z189="",0,IF(ABS(Model!Z189-Scratch!Z189)&lt;1,1,0))</f>
        <v>1</v>
      </c>
      <c r="AA259" s="99">
        <f>IF(Model!AA189="",0,IF(ABS(Model!AA189-Scratch!AA189)&lt;1,1,0))</f>
        <v>1</v>
      </c>
      <c r="AB259" s="99">
        <f>IF(Model!AB189="",0,IF(ABS(Model!AB189-Scratch!AB189)&lt;1,1,0))</f>
        <v>1</v>
      </c>
      <c r="AC259" s="129" t="s">
        <v>591</v>
      </c>
      <c r="AD259" s="129" t="s">
        <v>591</v>
      </c>
      <c r="AE259" s="99">
        <f>IF(Model!AE189="",0,IF(ABS(Model!AE189-Scratch!AE189)&lt;1,1,0))</f>
        <v>1</v>
      </c>
      <c r="AF259" s="99">
        <f>IF(Model!AF189="",0,IF(ABS(Model!AF189-Scratch!AF189)&lt;1,1,0))</f>
        <v>1</v>
      </c>
      <c r="AG259" s="99">
        <f>IF(Model!AG189="",0,IF(ABS(Model!AG189-Scratch!AG189)&lt;1,1,0))</f>
        <v>1</v>
      </c>
      <c r="AH259" s="99">
        <f>IF(Model!AH189="",0,IF(ABS(Model!AH189-Scratch!AH189)&lt;1,1,0))</f>
        <v>1</v>
      </c>
      <c r="AI259" s="99">
        <f>IF(Model!AI189="",0,IF(ABS(Model!AI189-Scratch!AI189)&lt;1,1,0))</f>
        <v>1</v>
      </c>
      <c r="AJ259" s="99">
        <f>IF(Model!AJ189="",0,IF(ABS(Model!AJ189-Scratch!AJ189)&lt;1,1,0))</f>
        <v>1</v>
      </c>
      <c r="AK259" s="99">
        <f>IF(Model!AK189="",0,IF(ABS(Model!AK189-Scratch!AK189)&lt;1,1,0))</f>
        <v>1</v>
      </c>
      <c r="AL259" s="99">
        <f>IF(Model!AL189="",0,IF(ABS(Model!AL189-Scratch!AL189)&lt;1,1,0))</f>
        <v>1</v>
      </c>
      <c r="AM259" s="99">
        <f>IF(Model!AM189="",0,IF(ABS(Model!AM189-Scratch!AM189)&lt;1,1,0))</f>
        <v>1</v>
      </c>
      <c r="AN259" s="99">
        <f>IF(Model!AN189="",0,IF(ABS(Model!AN189-Scratch!AN189)&lt;1,1,0))</f>
        <v>1</v>
      </c>
      <c r="AO259" s="99">
        <f>IF(Model!AO189="",0,IF(ABS(Model!AO189-Scratch!AO189)&lt;1,1,0))</f>
        <v>1</v>
      </c>
      <c r="AP259" s="99">
        <f>IF(Model!AP189="",0,IF(ABS(Model!AP189-Scratch!AP189)&lt;1,1,0))</f>
        <v>1</v>
      </c>
      <c r="AQ259" s="99">
        <f>IF(Model!AQ189="",0,IF(ABS(Model!AQ189-Scratch!AQ189)&lt;1,1,0))</f>
        <v>1</v>
      </c>
      <c r="AR259" s="99">
        <f>IF(Model!AR189="",0,IF(ABS(Model!AR189-Scratch!AR189)&lt;1,1,0))</f>
        <v>1</v>
      </c>
      <c r="AS259" s="99">
        <f>IF(Model!AS189="",0,IF(ABS(Model!AS189-Scratch!AS189)&lt;1,1,0))</f>
        <v>1</v>
      </c>
      <c r="AT259" s="99">
        <f>IF(Model!AT189="",0,IF(ABS(Model!AT189-Scratch!AT189)&lt;1,1,0))</f>
        <v>1</v>
      </c>
      <c r="AU259" s="99">
        <f>IF(Model!AU189="",0,IF(ABS(Model!AU189-Scratch!AU189)&lt;1,1,0))</f>
        <v>1</v>
      </c>
      <c r="AV259" s="99">
        <f>IF(Model!AV189="",0,IF(ABS(Model!AV189-Scratch!AV189)&lt;1,1,0))</f>
        <v>1</v>
      </c>
      <c r="AW259" s="99">
        <f>IF(Model!AW189="",0,IF(ABS(Model!AW189-Scratch!AW189)&lt;1,1,0))</f>
        <v>1</v>
      </c>
      <c r="AX259" s="99">
        <f>IF(Model!AX189="",0,IF(ABS(Model!AX189-Scratch!AX189)&lt;1,1,0))</f>
        <v>1</v>
      </c>
      <c r="AY259" s="99">
        <f>IF(Model!AY189="",0,IF(ABS(Model!AY189-Scratch!AY189)&lt;1,1,0))</f>
        <v>1</v>
      </c>
      <c r="AZ259" s="99">
        <f>IF(Model!AZ189="",0,IF(ABS(Model!AZ189-Scratch!AZ189)&lt;1,1,0))</f>
        <v>1</v>
      </c>
      <c r="BA259" s="99">
        <f>IF(Model!BA189="",0,IF(ABS(Model!BA189-Scratch!BA189)&lt;1,1,0))</f>
        <v>1</v>
      </c>
      <c r="BB259" s="99">
        <f>IF(Model!BB189="",0,IF(ABS(Model!BB189-Scratch!BB189)&lt;1,1,0))</f>
        <v>1</v>
      </c>
      <c r="BC259" s="99">
        <f>IF(Model!BC189="",0,IF(ABS(Model!BC189-Scratch!BC189)&lt;1,1,0))</f>
        <v>1</v>
      </c>
      <c r="BD259" s="99">
        <f>IF(Model!BD189="",0,IF(ABS(Model!BD189-Scratch!BD189)&lt;1,1,0))</f>
        <v>0</v>
      </c>
      <c r="BE259" s="99">
        <f>IF(Model!BE189="",0,IF(ABS(Model!BE189-Scratch!BE189)&lt;1,1,0))</f>
        <v>1</v>
      </c>
      <c r="BF259" s="129" t="s">
        <v>591</v>
      </c>
      <c r="BG259" s="129" t="s">
        <v>591</v>
      </c>
      <c r="BH259" s="99">
        <f>IF(Model!BH189="",0,IF(ABS(Model!BH189-Scratch!BH189)&lt;1,1,0))</f>
        <v>1</v>
      </c>
      <c r="BI259" s="99">
        <f>IF(Model!BI189="",0,IF(ABS(Model!BI189-Scratch!BI189)&lt;1,1,0))</f>
        <v>1</v>
      </c>
      <c r="BJ259" s="99">
        <f>IF(Model!BJ189="",0,IF(ABS(Model!BJ189-Scratch!BJ189)&lt;1,1,0))</f>
        <v>1</v>
      </c>
      <c r="BK259" s="99">
        <f>IF(Model!BK189="",0,IF(ABS(Model!BK189-Scratch!BK189)&lt;1,1,0))</f>
        <v>1</v>
      </c>
      <c r="BL259" s="99">
        <f>IF(Model!BL189="",0,IF(ABS(Model!BL189-Scratch!BL189)&lt;1,1,0))</f>
        <v>1</v>
      </c>
      <c r="BM259" s="99">
        <f>IF(Model!BM189="",0,IF(ABS(Model!BM189-Scratch!BM189)&lt;1,1,0))</f>
        <v>1</v>
      </c>
      <c r="BN259" s="99">
        <f>IF(Model!BN189="",0,IF(ABS(Model!BN189-Scratch!BN189)&lt;1,1,0))</f>
        <v>1</v>
      </c>
      <c r="BO259" s="99">
        <f>IF(Model!BO189="",0,IF(ABS(Model!BO189-Scratch!BO189)&lt;1,1,0))</f>
        <v>1</v>
      </c>
      <c r="BP259" s="99">
        <f>IF(Model!BP189="",0,IF(ABS(Model!BP189-Scratch!BP189)&lt;1,1,0))</f>
        <v>1</v>
      </c>
      <c r="BQ259" s="99">
        <f>IF(Model!BQ189="",0,IF(ABS(Model!BQ189-Scratch!BQ189)&lt;1,1,0))</f>
        <v>1</v>
      </c>
      <c r="BR259" s="99">
        <f>IF(Model!BR189="",0,IF(ABS(Model!BR189-Scratch!BR189)&lt;1,1,0))</f>
        <v>1</v>
      </c>
      <c r="BS259" s="99">
        <f>IF(Model!BS189="",0,IF(ABS(Model!BS189-Scratch!BS189)&lt;1,1,0))</f>
        <v>1</v>
      </c>
      <c r="BT259" s="99">
        <f>IF(Model!BT189="",0,IF(ABS(Model!BT189-Scratch!BT189)&lt;1,1,0))</f>
        <v>1</v>
      </c>
      <c r="BU259" s="99">
        <f>IF(Model!BU189="",0,IF(ABS(Model!BU189-Scratch!BU189)&lt;1,1,0))</f>
        <v>1</v>
      </c>
      <c r="BV259" s="99">
        <f>IF(Model!BV189="",0,IF(ABS(Model!BV189-Scratch!BV189)&lt;1,1,0))</f>
        <v>1</v>
      </c>
      <c r="BW259" s="99">
        <f>IF(Model!BW189="",0,IF(ABS(Model!BW189-Scratch!BW189)&lt;1,1,0))</f>
        <v>1</v>
      </c>
      <c r="BX259" s="99">
        <f>IF(Model!BX189="",0,IF(ABS(Model!BX189-Scratch!BX189)&lt;1,1,0))</f>
        <v>1</v>
      </c>
      <c r="BY259" s="99">
        <f>IF(Model!BY189="",0,IF(ABS(Model!BY189-Scratch!BY189)&lt;1,1,0))</f>
        <v>1</v>
      </c>
      <c r="BZ259" s="99">
        <f>IF(Model!BZ189="",0,IF(ABS(Model!BZ189-Scratch!BZ189)&lt;1,1,0))</f>
        <v>1</v>
      </c>
      <c r="CA259" s="99">
        <f>IF(Model!CA189="",0,IF(ABS(Model!CA189-Scratch!CA189)&lt;1,1,0))</f>
        <v>1</v>
      </c>
      <c r="CB259" s="99">
        <f>IF(Model!CB189="",0,IF(ABS(Model!CB189-Scratch!CB189)&lt;1,1,0))</f>
        <v>1</v>
      </c>
      <c r="CC259" s="99">
        <f>IF(Model!CC189="",0,IF(ABS(Model!CC189-Scratch!CC189)&lt;1,1,0))</f>
        <v>1</v>
      </c>
      <c r="CD259" s="99">
        <f>IF(Model!CD189="",0,IF(ABS(Model!CD189-Scratch!CD189)&lt;1,1,0))</f>
        <v>1</v>
      </c>
      <c r="CE259" s="99">
        <f>IF(Model!CE189="",0,IF(ABS(Model!CE189-Scratch!CE189)&lt;1,1,0))</f>
        <v>1</v>
      </c>
      <c r="CF259" s="99">
        <f>IF(Model!CF189="",0,IF(ABS(Model!CF189-Scratch!CF189)&lt;1,1,0))</f>
        <v>1</v>
      </c>
      <c r="CG259" s="129" t="s">
        <v>591</v>
      </c>
      <c r="CH259" s="129" t="s">
        <v>591</v>
      </c>
      <c r="CI259" s="99">
        <f>IF(Model!CI189="",0,IF(ABS(Model!CI189-Scratch!CI189)&lt;1,1,0))</f>
        <v>1</v>
      </c>
      <c r="CJ259" s="99">
        <f>IF(Model!CJ189="",0,IF(ABS(Model!CJ189-Scratch!CJ189)&lt;1,1,0))</f>
        <v>1</v>
      </c>
      <c r="CK259" s="99">
        <f>IF(Model!CK189="",0,IF(ABS(Model!CK189-Scratch!CK189)&lt;1,1,0))</f>
        <v>1</v>
      </c>
      <c r="CL259" s="99">
        <f>IF(Model!CL189="",0,IF(ABS(Model!CL189-Scratch!CL189)&lt;1,1,0))</f>
        <v>1</v>
      </c>
      <c r="CM259" s="99">
        <f>IF(Model!CM189="",0,IF(ABS(Model!CM189-Scratch!CM189)&lt;1,1,0))</f>
        <v>1</v>
      </c>
      <c r="CN259" s="99">
        <f>IF(Model!CN189="",0,IF(ABS(Model!CN189-Scratch!CN189)&lt;1,1,0))</f>
        <v>1</v>
      </c>
      <c r="CO259" s="99">
        <f>IF(Model!CO189="",0,IF(ABS(Model!CO189-Scratch!CO189)&lt;1,1,0))</f>
        <v>1</v>
      </c>
      <c r="CP259" s="99">
        <f>IF(Model!CP189="",0,IF(ABS(Model!CP189-Scratch!CP189)&lt;1,1,0))</f>
        <v>1</v>
      </c>
      <c r="CQ259" s="99">
        <f>IF(Model!CQ189="",0,IF(ABS(Model!CQ189-Scratch!CQ189)&lt;1,1,0))</f>
        <v>1</v>
      </c>
      <c r="CR259" s="99">
        <f>IF(Model!CR189="",0,IF(ABS(Model!CR189-Scratch!CR189)&lt;1,1,0))</f>
        <v>1</v>
      </c>
      <c r="CS259" s="99">
        <f>IF(Model!CS189="",0,IF(ABS(Model!CS189-Scratch!CS189)&lt;1,1,0))</f>
        <v>1</v>
      </c>
      <c r="CT259" s="99">
        <f>IF(Model!CT189="",0,IF(ABS(Model!CT189-Scratch!CT189)&lt;1,1,0))</f>
        <v>1</v>
      </c>
      <c r="CU259" s="99">
        <f>IF(Model!CU189="",0,IF(ABS(Model!CU189-Scratch!CU189)&lt;1,1,0))</f>
        <v>1</v>
      </c>
      <c r="CV259" s="99">
        <f>IF(Model!CV189="",0,IF(ABS(Model!CV189-Scratch!CV189)&lt;1,1,0))</f>
        <v>1</v>
      </c>
      <c r="CW259" s="99">
        <f>IF(Model!CW189="",0,IF(ABS(Model!CW189-Scratch!CW189)&lt;1,1,0))</f>
        <v>1</v>
      </c>
      <c r="CX259" s="99">
        <f>IF(Model!CX189="",0,IF(ABS(Model!CX189-Scratch!CX189)&lt;1,1,0))</f>
        <v>1</v>
      </c>
      <c r="CY259" s="99">
        <f>IF(Model!CY189="",0,IF(ABS(Model!CY189-Scratch!CY189)&lt;1,1,0))</f>
        <v>1</v>
      </c>
      <c r="CZ259" s="99">
        <f>IF(Model!CZ189="",0,IF(ABS(Model!CZ189-Scratch!CZ189)&lt;1,1,0))</f>
        <v>1</v>
      </c>
      <c r="DA259" s="99">
        <f>IF(Model!DA189="",0,IF(ABS(Model!DA189-Scratch!DA189)&lt;1,1,0))</f>
        <v>1</v>
      </c>
      <c r="DB259" s="99">
        <f>IF(Model!DB189="",0,IF(ABS(Model!DB189-Scratch!DB189)&lt;1,1,0))</f>
        <v>1</v>
      </c>
      <c r="DC259" s="99">
        <f>IF(Model!DC189="",0,IF(ABS(Model!DC189-Scratch!DC189)&lt;1,1,0))</f>
        <v>1</v>
      </c>
      <c r="DD259" s="99">
        <f>IF(Model!DD189="",0,IF(ABS(Model!DD189-Scratch!DD189)&lt;1,1,0))</f>
        <v>1</v>
      </c>
      <c r="DE259" s="99">
        <f>IF(Model!DE189="",0,IF(ABS(Model!DE189-Scratch!DE189)&lt;1,1,0))</f>
        <v>1</v>
      </c>
      <c r="DF259" s="99">
        <f>IF(Model!DF189="",0,IF(ABS(Model!DF189-Scratch!DF189)&lt;1,1,0))</f>
        <v>1</v>
      </c>
      <c r="DG259" s="99">
        <f>IF(Model!DG189="",0,IF(ABS(Model!DG189-Scratch!DG189)&lt;1,1,0))</f>
        <v>1</v>
      </c>
      <c r="DH259" s="129" t="s">
        <v>591</v>
      </c>
      <c r="DI259" s="129" t="s">
        <v>591</v>
      </c>
      <c r="DJ259" s="99">
        <f>IF(Model!DJ189="",0,IF(ABS(Model!DJ189-Scratch!DJ189)&lt;1,1,0))</f>
        <v>1</v>
      </c>
      <c r="DK259" s="99">
        <f>IF(Model!DK189="",0,IF(ABS(Model!DK189-Scratch!DK189)&lt;1,1,0))</f>
        <v>1</v>
      </c>
      <c r="DL259" s="99">
        <f>IF(Model!DL189="",0,IF(ABS(Model!DL189-Scratch!DL189)&lt;1,1,0))</f>
        <v>1</v>
      </c>
      <c r="DM259" s="99">
        <f>IF(Model!DM189="",0,IF(ABS(Model!DM189-Scratch!DM189)&lt;1,1,0))</f>
        <v>1</v>
      </c>
      <c r="DN259" s="99">
        <f>IF(Model!DN189="",0,IF(ABS(Model!DN189-Scratch!DN189)&lt;1,1,0))</f>
        <v>1</v>
      </c>
      <c r="DO259" s="99">
        <f>IF(Model!DO189="",0,IF(ABS(Model!DO189-Scratch!DO189)&lt;1,1,0))</f>
        <v>1</v>
      </c>
      <c r="DP259" s="99">
        <f>IF(Model!DP189="",0,IF(ABS(Model!DP189-Scratch!DP189)&lt;1,1,0))</f>
        <v>1</v>
      </c>
      <c r="DQ259" s="99">
        <f>IF(Model!DQ189="",0,IF(ABS(Model!DQ189-Scratch!DQ189)&lt;1,1,0))</f>
        <v>1</v>
      </c>
      <c r="DR259" s="99">
        <f>IF(Model!DR189="",0,IF(ABS(Model!DR189-Scratch!DR189)&lt;1,1,0))</f>
        <v>1</v>
      </c>
      <c r="DS259" s="99">
        <f>IF(Model!DS189="",0,IF(ABS(Model!DS189-Scratch!DS189)&lt;1,1,0))</f>
        <v>1</v>
      </c>
      <c r="DT259" s="99">
        <f>IF(Model!DT189="",0,IF(ABS(Model!DT189-Scratch!DT189)&lt;1,1,0))</f>
        <v>1</v>
      </c>
      <c r="DU259" s="99">
        <f>IF(Model!DU189="",0,IF(ABS(Model!DU189-Scratch!DU189)&lt;1,1,0))</f>
        <v>1</v>
      </c>
      <c r="DV259" s="99">
        <f>IF(Model!DV189="",0,IF(ABS(Model!DV189-Scratch!DV189)&lt;1,1,0))</f>
        <v>1</v>
      </c>
      <c r="DW259" s="99">
        <f>IF(Model!DW189="",0,IF(ABS(Model!DW189-Scratch!DW189)&lt;1,1,0))</f>
        <v>1</v>
      </c>
      <c r="DX259" s="99">
        <f>IF(Model!DX189="",0,IF(ABS(Model!DX189-Scratch!DX189)&lt;1,1,0))</f>
        <v>1</v>
      </c>
      <c r="DY259" s="99">
        <f>IF(Model!DY189="",0,IF(ABS(Model!DY189-Scratch!DY189)&lt;1,1,0))</f>
        <v>1</v>
      </c>
      <c r="DZ259" s="99">
        <f>IF(Model!DZ189="",0,IF(ABS(Model!DZ189-Scratch!DZ189)&lt;1,1,0))</f>
        <v>1</v>
      </c>
      <c r="EA259" s="99">
        <f>IF(Model!EA189="",0,IF(ABS(Model!EA189-Scratch!EA189)&lt;1,1,0))</f>
        <v>1</v>
      </c>
      <c r="EB259" s="99">
        <f>IF(Model!EB189="",0,IF(ABS(Model!EB189-Scratch!EB189)&lt;1,1,0))</f>
        <v>1</v>
      </c>
      <c r="EC259" s="99">
        <f>IF(Model!EC189="",0,IF(ABS(Model!EC189-Scratch!EC189)&lt;1,1,0))</f>
        <v>1</v>
      </c>
      <c r="ED259" s="99">
        <f>IF(Model!ED189="",0,IF(ABS(Model!ED189-Scratch!ED189)&lt;1,1,0))</f>
        <v>1</v>
      </c>
      <c r="EE259" s="99">
        <f>IF(Model!EE189="",0,IF(ABS(Model!EE189-Scratch!EE189)&lt;1,1,0))</f>
        <v>1</v>
      </c>
      <c r="EF259" s="99">
        <f>IF(Model!EF189="",0,IF(ABS(Model!EF189-Scratch!EF189)&lt;1,1,0))</f>
        <v>1</v>
      </c>
      <c r="EG259" s="99">
        <f>IF(Model!EG189="",0,IF(ABS(Model!EG189-Scratch!EG189)&lt;1,1,0))</f>
        <v>1</v>
      </c>
      <c r="EH259" s="99">
        <f>IF(Model!EH189="",0,IF(ABS(Model!EH189-Scratch!EH189)&lt;1,1,0))</f>
        <v>1</v>
      </c>
      <c r="EI259" s="129" t="s">
        <v>591</v>
      </c>
      <c r="EJ259" s="129" t="s">
        <v>591</v>
      </c>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row>
    <row r="260" spans="2:165">
      <c r="B260" s="99">
        <f>IF(Model!B190="",0,IF(ABS(Model!B190-Scratch!B190)&lt;1,1,0))</f>
        <v>1</v>
      </c>
      <c r="C260" s="99">
        <f ca="1">IF(Model!C190="",0,IF(ABS(Model!C190-Scratch!C190)&lt;1,1,0))</f>
        <v>1</v>
      </c>
      <c r="D260" s="129" t="s">
        <v>591</v>
      </c>
      <c r="E260" s="99">
        <f>IF(Model!E190="",0,IF(ABS(Model!E190-Scratch!E190)&lt;1,1,0))</f>
        <v>1</v>
      </c>
      <c r="F260" s="99">
        <f>IF(Model!F190="",0,IF(ABS(Model!F190-Scratch!F190)&lt;1,1,0))</f>
        <v>1</v>
      </c>
      <c r="G260" s="99">
        <f>IF(Model!G190="",0,IF(ABS(Model!G190-Scratch!G190)&lt;1,1,0))</f>
        <v>1</v>
      </c>
      <c r="H260" s="99">
        <f>IF(Model!H190="",0,IF(ABS(Model!H190-Scratch!H190)&lt;1,1,0))</f>
        <v>1</v>
      </c>
      <c r="I260" s="99">
        <f>IF(Model!I190=Scratch!I190,1,0)</f>
        <v>1</v>
      </c>
      <c r="J260" s="129" t="s">
        <v>591</v>
      </c>
      <c r="K260" s="99">
        <f>IF(Model!K190="",0,IF(ABS(Model!K190-Scratch!K190)&lt;1,1,0))</f>
        <v>1</v>
      </c>
      <c r="L260" s="99">
        <f>IF(Model!L190=Scratch!L190,1,0)</f>
        <v>1</v>
      </c>
      <c r="M260" s="99">
        <f>IFERROR(IF(Model!M190=Scratch!M190,1,0),0)</f>
        <v>1</v>
      </c>
      <c r="N260" s="99">
        <f>IFERROR(IF(Model!N190=Scratch!N190,1,0),0)</f>
        <v>1</v>
      </c>
      <c r="O260" s="99">
        <f>IFERROR(IF(Model!O190=Scratch!O190,1,0),0)</f>
        <v>1</v>
      </c>
      <c r="P260" s="99">
        <f>IFERROR(IF(Model!P190=Scratch!P190,1,0),0)</f>
        <v>1</v>
      </c>
      <c r="Q260" s="129" t="s">
        <v>591</v>
      </c>
      <c r="R260" s="99">
        <f>IF(Model!R190="",0,IF(ABS(Model!R190-Scratch!R190)&lt;1,1,0))</f>
        <v>1</v>
      </c>
      <c r="S260" s="99">
        <f>IF(Model!S190="",0,IF(ABS(Model!S190-Scratch!S190)&lt;1,1,0))</f>
        <v>1</v>
      </c>
      <c r="T260" s="99">
        <f>IF(Model!T190="",0,IF(ABS(Model!T190-Scratch!T190)&lt;1,1,0))</f>
        <v>1</v>
      </c>
      <c r="U260" s="99">
        <f>IF(Model!U190="",0,IF(ABS(Model!U190-Scratch!U190)&lt;1,1,0))</f>
        <v>1</v>
      </c>
      <c r="V260" s="99">
        <f>IF(Model!V190="",0,IF(ABS(Model!V190-Scratch!V190)&lt;1,1,0))</f>
        <v>1</v>
      </c>
      <c r="W260" s="129" t="s">
        <v>591</v>
      </c>
      <c r="X260" s="99">
        <f>IF(Model!X190="",0,IF(ABS(Model!X190-Scratch!X190)&lt;1,1,0))</f>
        <v>1</v>
      </c>
      <c r="Y260" s="99">
        <f>IF(Model!Y190="",0,IF(ABS(Model!Y190-Scratch!Y190)&lt;1,1,0))</f>
        <v>1</v>
      </c>
      <c r="Z260" s="99">
        <f>IF(Model!Z190="",0,IF(ABS(Model!Z190-Scratch!Z190)&lt;1,1,0))</f>
        <v>1</v>
      </c>
      <c r="AA260" s="99">
        <f>IF(Model!AA190="",0,IF(ABS(Model!AA190-Scratch!AA190)&lt;1,1,0))</f>
        <v>1</v>
      </c>
      <c r="AB260" s="99">
        <f>IF(Model!AB190="",0,IF(ABS(Model!AB190-Scratch!AB190)&lt;1,1,0))</f>
        <v>1</v>
      </c>
      <c r="AC260" s="129" t="s">
        <v>591</v>
      </c>
      <c r="AD260" s="129" t="s">
        <v>591</v>
      </c>
      <c r="AE260" s="99">
        <f>IF(Model!AE190="",0,IF(ABS(Model!AE190-Scratch!AE190)&lt;1,1,0))</f>
        <v>1</v>
      </c>
      <c r="AF260" s="99">
        <f>IF(Model!AF190="",0,IF(ABS(Model!AF190-Scratch!AF190)&lt;1,1,0))</f>
        <v>1</v>
      </c>
      <c r="AG260" s="99">
        <f>IF(Model!AG190="",0,IF(ABS(Model!AG190-Scratch!AG190)&lt;1,1,0))</f>
        <v>1</v>
      </c>
      <c r="AH260" s="99">
        <f>IF(Model!AH190="",0,IF(ABS(Model!AH190-Scratch!AH190)&lt;1,1,0))</f>
        <v>1</v>
      </c>
      <c r="AI260" s="99">
        <f>IF(Model!AI190="",0,IF(ABS(Model!AI190-Scratch!AI190)&lt;1,1,0))</f>
        <v>1</v>
      </c>
      <c r="AJ260" s="99">
        <f>IF(Model!AJ190="",0,IF(ABS(Model!AJ190-Scratch!AJ190)&lt;1,1,0))</f>
        <v>1</v>
      </c>
      <c r="AK260" s="99">
        <f>IF(Model!AK190="",0,IF(ABS(Model!AK190-Scratch!AK190)&lt;1,1,0))</f>
        <v>1</v>
      </c>
      <c r="AL260" s="99">
        <f>IF(Model!AL190="",0,IF(ABS(Model!AL190-Scratch!AL190)&lt;1,1,0))</f>
        <v>1</v>
      </c>
      <c r="AM260" s="99">
        <f>IF(Model!AM190="",0,IF(ABS(Model!AM190-Scratch!AM190)&lt;1,1,0))</f>
        <v>1</v>
      </c>
      <c r="AN260" s="99">
        <f>IF(Model!AN190="",0,IF(ABS(Model!AN190-Scratch!AN190)&lt;1,1,0))</f>
        <v>1</v>
      </c>
      <c r="AO260" s="99">
        <f>IF(Model!AO190="",0,IF(ABS(Model!AO190-Scratch!AO190)&lt;1,1,0))</f>
        <v>1</v>
      </c>
      <c r="AP260" s="99">
        <f>IF(Model!AP190="",0,IF(ABS(Model!AP190-Scratch!AP190)&lt;1,1,0))</f>
        <v>1</v>
      </c>
      <c r="AQ260" s="99">
        <f>IF(Model!AQ190="",0,IF(ABS(Model!AQ190-Scratch!AQ190)&lt;1,1,0))</f>
        <v>1</v>
      </c>
      <c r="AR260" s="99">
        <f>IF(Model!AR190="",0,IF(ABS(Model!AR190-Scratch!AR190)&lt;1,1,0))</f>
        <v>1</v>
      </c>
      <c r="AS260" s="99">
        <f>IF(Model!AS190="",0,IF(ABS(Model!AS190-Scratch!AS190)&lt;1,1,0))</f>
        <v>1</v>
      </c>
      <c r="AT260" s="99">
        <f>IF(Model!AT190="",0,IF(ABS(Model!AT190-Scratch!AT190)&lt;1,1,0))</f>
        <v>1</v>
      </c>
      <c r="AU260" s="99">
        <f>IF(Model!AU190="",0,IF(ABS(Model!AU190-Scratch!AU190)&lt;1,1,0))</f>
        <v>1</v>
      </c>
      <c r="AV260" s="99">
        <f>IF(Model!AV190="",0,IF(ABS(Model!AV190-Scratch!AV190)&lt;1,1,0))</f>
        <v>1</v>
      </c>
      <c r="AW260" s="99">
        <f>IF(Model!AW190="",0,IF(ABS(Model!AW190-Scratch!AW190)&lt;1,1,0))</f>
        <v>1</v>
      </c>
      <c r="AX260" s="99">
        <f>IF(Model!AX190="",0,IF(ABS(Model!AX190-Scratch!AX190)&lt;1,1,0))</f>
        <v>1</v>
      </c>
      <c r="AY260" s="99">
        <f>IF(Model!AY190="",0,IF(ABS(Model!AY190-Scratch!AY190)&lt;1,1,0))</f>
        <v>1</v>
      </c>
      <c r="AZ260" s="99">
        <f>IF(Model!AZ190="",0,IF(ABS(Model!AZ190-Scratch!AZ190)&lt;1,1,0))</f>
        <v>1</v>
      </c>
      <c r="BA260" s="99">
        <f>IF(Model!BA190="",0,IF(ABS(Model!BA190-Scratch!BA190)&lt;1,1,0))</f>
        <v>1</v>
      </c>
      <c r="BB260" s="99">
        <f>IF(Model!BB190="",0,IF(ABS(Model!BB190-Scratch!BB190)&lt;1,1,0))</f>
        <v>1</v>
      </c>
      <c r="BC260" s="99">
        <f>IF(Model!BC190="",0,IF(ABS(Model!BC190-Scratch!BC190)&lt;1,1,0))</f>
        <v>1</v>
      </c>
      <c r="BD260" s="99">
        <f>IF(Model!BD190="",0,IF(ABS(Model!BD190-Scratch!BD190)&lt;1,1,0))</f>
        <v>0</v>
      </c>
      <c r="BE260" s="99">
        <f>IF(Model!BE190="",0,IF(ABS(Model!BE190-Scratch!BE190)&lt;1,1,0))</f>
        <v>1</v>
      </c>
      <c r="BF260" s="129" t="s">
        <v>591</v>
      </c>
      <c r="BG260" s="129" t="s">
        <v>591</v>
      </c>
      <c r="BH260" s="99">
        <f>IF(Model!BH190="",0,IF(ABS(Model!BH190-Scratch!BH190)&lt;1,1,0))</f>
        <v>1</v>
      </c>
      <c r="BI260" s="99">
        <f>IF(Model!BI190="",0,IF(ABS(Model!BI190-Scratch!BI190)&lt;1,1,0))</f>
        <v>1</v>
      </c>
      <c r="BJ260" s="99">
        <f>IF(Model!BJ190="",0,IF(ABS(Model!BJ190-Scratch!BJ190)&lt;1,1,0))</f>
        <v>1</v>
      </c>
      <c r="BK260" s="99">
        <f>IF(Model!BK190="",0,IF(ABS(Model!BK190-Scratch!BK190)&lt;1,1,0))</f>
        <v>1</v>
      </c>
      <c r="BL260" s="99">
        <f>IF(Model!BL190="",0,IF(ABS(Model!BL190-Scratch!BL190)&lt;1,1,0))</f>
        <v>1</v>
      </c>
      <c r="BM260" s="99">
        <f>IF(Model!BM190="",0,IF(ABS(Model!BM190-Scratch!BM190)&lt;1,1,0))</f>
        <v>1</v>
      </c>
      <c r="BN260" s="99">
        <f>IF(Model!BN190="",0,IF(ABS(Model!BN190-Scratch!BN190)&lt;1,1,0))</f>
        <v>1</v>
      </c>
      <c r="BO260" s="99">
        <f>IF(Model!BO190="",0,IF(ABS(Model!BO190-Scratch!BO190)&lt;1,1,0))</f>
        <v>1</v>
      </c>
      <c r="BP260" s="99">
        <f>IF(Model!BP190="",0,IF(ABS(Model!BP190-Scratch!BP190)&lt;1,1,0))</f>
        <v>1</v>
      </c>
      <c r="BQ260" s="99">
        <f>IF(Model!BQ190="",0,IF(ABS(Model!BQ190-Scratch!BQ190)&lt;1,1,0))</f>
        <v>1</v>
      </c>
      <c r="BR260" s="99">
        <f>IF(Model!BR190="",0,IF(ABS(Model!BR190-Scratch!BR190)&lt;1,1,0))</f>
        <v>1</v>
      </c>
      <c r="BS260" s="99">
        <f>IF(Model!BS190="",0,IF(ABS(Model!BS190-Scratch!BS190)&lt;1,1,0))</f>
        <v>1</v>
      </c>
      <c r="BT260" s="99">
        <f>IF(Model!BT190="",0,IF(ABS(Model!BT190-Scratch!BT190)&lt;1,1,0))</f>
        <v>1</v>
      </c>
      <c r="BU260" s="99">
        <f>IF(Model!BU190="",0,IF(ABS(Model!BU190-Scratch!BU190)&lt;1,1,0))</f>
        <v>1</v>
      </c>
      <c r="BV260" s="99">
        <f>IF(Model!BV190="",0,IF(ABS(Model!BV190-Scratch!BV190)&lt;1,1,0))</f>
        <v>1</v>
      </c>
      <c r="BW260" s="99">
        <f>IF(Model!BW190="",0,IF(ABS(Model!BW190-Scratch!BW190)&lt;1,1,0))</f>
        <v>1</v>
      </c>
      <c r="BX260" s="99">
        <f>IF(Model!BX190="",0,IF(ABS(Model!BX190-Scratch!BX190)&lt;1,1,0))</f>
        <v>1</v>
      </c>
      <c r="BY260" s="99">
        <f>IF(Model!BY190="",0,IF(ABS(Model!BY190-Scratch!BY190)&lt;1,1,0))</f>
        <v>1</v>
      </c>
      <c r="BZ260" s="99">
        <f>IF(Model!BZ190="",0,IF(ABS(Model!BZ190-Scratch!BZ190)&lt;1,1,0))</f>
        <v>1</v>
      </c>
      <c r="CA260" s="99">
        <f>IF(Model!CA190="",0,IF(ABS(Model!CA190-Scratch!CA190)&lt;1,1,0))</f>
        <v>1</v>
      </c>
      <c r="CB260" s="99">
        <f>IF(Model!CB190="",0,IF(ABS(Model!CB190-Scratch!CB190)&lt;1,1,0))</f>
        <v>1</v>
      </c>
      <c r="CC260" s="99">
        <f>IF(Model!CC190="",0,IF(ABS(Model!CC190-Scratch!CC190)&lt;1,1,0))</f>
        <v>1</v>
      </c>
      <c r="CD260" s="99">
        <f>IF(Model!CD190="",0,IF(ABS(Model!CD190-Scratch!CD190)&lt;1,1,0))</f>
        <v>1</v>
      </c>
      <c r="CE260" s="99">
        <f>IF(Model!CE190="",0,IF(ABS(Model!CE190-Scratch!CE190)&lt;1,1,0))</f>
        <v>1</v>
      </c>
      <c r="CF260" s="99">
        <f>IF(Model!CF190="",0,IF(ABS(Model!CF190-Scratch!CF190)&lt;1,1,0))</f>
        <v>1</v>
      </c>
      <c r="CG260" s="129" t="s">
        <v>591</v>
      </c>
      <c r="CH260" s="129" t="s">
        <v>591</v>
      </c>
      <c r="CI260" s="99">
        <f>IF(Model!CI190="",0,IF(ABS(Model!CI190-Scratch!CI190)&lt;1,1,0))</f>
        <v>1</v>
      </c>
      <c r="CJ260" s="99">
        <f>IF(Model!CJ190="",0,IF(ABS(Model!CJ190-Scratch!CJ190)&lt;1,1,0))</f>
        <v>1</v>
      </c>
      <c r="CK260" s="99">
        <f>IF(Model!CK190="",0,IF(ABS(Model!CK190-Scratch!CK190)&lt;1,1,0))</f>
        <v>1</v>
      </c>
      <c r="CL260" s="99">
        <f>IF(Model!CL190="",0,IF(ABS(Model!CL190-Scratch!CL190)&lt;1,1,0))</f>
        <v>1</v>
      </c>
      <c r="CM260" s="99">
        <f>IF(Model!CM190="",0,IF(ABS(Model!CM190-Scratch!CM190)&lt;1,1,0))</f>
        <v>1</v>
      </c>
      <c r="CN260" s="99">
        <f>IF(Model!CN190="",0,IF(ABS(Model!CN190-Scratch!CN190)&lt;1,1,0))</f>
        <v>1</v>
      </c>
      <c r="CO260" s="99">
        <f>IF(Model!CO190="",0,IF(ABS(Model!CO190-Scratch!CO190)&lt;1,1,0))</f>
        <v>1</v>
      </c>
      <c r="CP260" s="99">
        <f>IF(Model!CP190="",0,IF(ABS(Model!CP190-Scratch!CP190)&lt;1,1,0))</f>
        <v>1</v>
      </c>
      <c r="CQ260" s="99">
        <f>IF(Model!CQ190="",0,IF(ABS(Model!CQ190-Scratch!CQ190)&lt;1,1,0))</f>
        <v>1</v>
      </c>
      <c r="CR260" s="99">
        <f>IF(Model!CR190="",0,IF(ABS(Model!CR190-Scratch!CR190)&lt;1,1,0))</f>
        <v>1</v>
      </c>
      <c r="CS260" s="99">
        <f>IF(Model!CS190="",0,IF(ABS(Model!CS190-Scratch!CS190)&lt;1,1,0))</f>
        <v>1</v>
      </c>
      <c r="CT260" s="99">
        <f>IF(Model!CT190="",0,IF(ABS(Model!CT190-Scratch!CT190)&lt;1,1,0))</f>
        <v>1</v>
      </c>
      <c r="CU260" s="99">
        <f>IF(Model!CU190="",0,IF(ABS(Model!CU190-Scratch!CU190)&lt;1,1,0))</f>
        <v>1</v>
      </c>
      <c r="CV260" s="99">
        <f>IF(Model!CV190="",0,IF(ABS(Model!CV190-Scratch!CV190)&lt;1,1,0))</f>
        <v>1</v>
      </c>
      <c r="CW260" s="99">
        <f>IF(Model!CW190="",0,IF(ABS(Model!CW190-Scratch!CW190)&lt;1,1,0))</f>
        <v>1</v>
      </c>
      <c r="CX260" s="99">
        <f>IF(Model!CX190="",0,IF(ABS(Model!CX190-Scratch!CX190)&lt;1,1,0))</f>
        <v>1</v>
      </c>
      <c r="CY260" s="99">
        <f>IF(Model!CY190="",0,IF(ABS(Model!CY190-Scratch!CY190)&lt;1,1,0))</f>
        <v>1</v>
      </c>
      <c r="CZ260" s="99">
        <f>IF(Model!CZ190="",0,IF(ABS(Model!CZ190-Scratch!CZ190)&lt;1,1,0))</f>
        <v>1</v>
      </c>
      <c r="DA260" s="99">
        <f>IF(Model!DA190="",0,IF(ABS(Model!DA190-Scratch!DA190)&lt;1,1,0))</f>
        <v>1</v>
      </c>
      <c r="DB260" s="99">
        <f>IF(Model!DB190="",0,IF(ABS(Model!DB190-Scratch!DB190)&lt;1,1,0))</f>
        <v>1</v>
      </c>
      <c r="DC260" s="99">
        <f>IF(Model!DC190="",0,IF(ABS(Model!DC190-Scratch!DC190)&lt;1,1,0))</f>
        <v>1</v>
      </c>
      <c r="DD260" s="99">
        <f>IF(Model!DD190="",0,IF(ABS(Model!DD190-Scratch!DD190)&lt;1,1,0))</f>
        <v>1</v>
      </c>
      <c r="DE260" s="99">
        <f>IF(Model!DE190="",0,IF(ABS(Model!DE190-Scratch!DE190)&lt;1,1,0))</f>
        <v>1</v>
      </c>
      <c r="DF260" s="99">
        <f>IF(Model!DF190="",0,IF(ABS(Model!DF190-Scratch!DF190)&lt;1,1,0))</f>
        <v>1</v>
      </c>
      <c r="DG260" s="99">
        <f>IF(Model!DG190="",0,IF(ABS(Model!DG190-Scratch!DG190)&lt;1,1,0))</f>
        <v>1</v>
      </c>
      <c r="DH260" s="129" t="s">
        <v>591</v>
      </c>
      <c r="DI260" s="129" t="s">
        <v>591</v>
      </c>
      <c r="DJ260" s="99">
        <f>IF(Model!DJ190="",0,IF(ABS(Model!DJ190-Scratch!DJ190)&lt;1,1,0))</f>
        <v>1</v>
      </c>
      <c r="DK260" s="99">
        <f>IF(Model!DK190="",0,IF(ABS(Model!DK190-Scratch!DK190)&lt;1,1,0))</f>
        <v>1</v>
      </c>
      <c r="DL260" s="99">
        <f>IF(Model!DL190="",0,IF(ABS(Model!DL190-Scratch!DL190)&lt;1,1,0))</f>
        <v>1</v>
      </c>
      <c r="DM260" s="99">
        <f>IF(Model!DM190="",0,IF(ABS(Model!DM190-Scratch!DM190)&lt;1,1,0))</f>
        <v>1</v>
      </c>
      <c r="DN260" s="99">
        <f>IF(Model!DN190="",0,IF(ABS(Model!DN190-Scratch!DN190)&lt;1,1,0))</f>
        <v>1</v>
      </c>
      <c r="DO260" s="99">
        <f>IF(Model!DO190="",0,IF(ABS(Model!DO190-Scratch!DO190)&lt;1,1,0))</f>
        <v>1</v>
      </c>
      <c r="DP260" s="99">
        <f>IF(Model!DP190="",0,IF(ABS(Model!DP190-Scratch!DP190)&lt;1,1,0))</f>
        <v>1</v>
      </c>
      <c r="DQ260" s="99">
        <f>IF(Model!DQ190="",0,IF(ABS(Model!DQ190-Scratch!DQ190)&lt;1,1,0))</f>
        <v>1</v>
      </c>
      <c r="DR260" s="99">
        <f>IF(Model!DR190="",0,IF(ABS(Model!DR190-Scratch!DR190)&lt;1,1,0))</f>
        <v>1</v>
      </c>
      <c r="DS260" s="99">
        <f>IF(Model!DS190="",0,IF(ABS(Model!DS190-Scratch!DS190)&lt;1,1,0))</f>
        <v>1</v>
      </c>
      <c r="DT260" s="99">
        <f>IF(Model!DT190="",0,IF(ABS(Model!DT190-Scratch!DT190)&lt;1,1,0))</f>
        <v>1</v>
      </c>
      <c r="DU260" s="99">
        <f>IF(Model!DU190="",0,IF(ABS(Model!DU190-Scratch!DU190)&lt;1,1,0))</f>
        <v>1</v>
      </c>
      <c r="DV260" s="99">
        <f>IF(Model!DV190="",0,IF(ABS(Model!DV190-Scratch!DV190)&lt;1,1,0))</f>
        <v>1</v>
      </c>
      <c r="DW260" s="99">
        <f>IF(Model!DW190="",0,IF(ABS(Model!DW190-Scratch!DW190)&lt;1,1,0))</f>
        <v>1</v>
      </c>
      <c r="DX260" s="99">
        <f>IF(Model!DX190="",0,IF(ABS(Model!DX190-Scratch!DX190)&lt;1,1,0))</f>
        <v>1</v>
      </c>
      <c r="DY260" s="99">
        <f>IF(Model!DY190="",0,IF(ABS(Model!DY190-Scratch!DY190)&lt;1,1,0))</f>
        <v>1</v>
      </c>
      <c r="DZ260" s="99">
        <f>IF(Model!DZ190="",0,IF(ABS(Model!DZ190-Scratch!DZ190)&lt;1,1,0))</f>
        <v>1</v>
      </c>
      <c r="EA260" s="99">
        <f>IF(Model!EA190="",0,IF(ABS(Model!EA190-Scratch!EA190)&lt;1,1,0))</f>
        <v>1</v>
      </c>
      <c r="EB260" s="99">
        <f>IF(Model!EB190="",0,IF(ABS(Model!EB190-Scratch!EB190)&lt;1,1,0))</f>
        <v>1</v>
      </c>
      <c r="EC260" s="99">
        <f>IF(Model!EC190="",0,IF(ABS(Model!EC190-Scratch!EC190)&lt;1,1,0))</f>
        <v>1</v>
      </c>
      <c r="ED260" s="99">
        <f>IF(Model!ED190="",0,IF(ABS(Model!ED190-Scratch!ED190)&lt;1,1,0))</f>
        <v>1</v>
      </c>
      <c r="EE260" s="99">
        <f>IF(Model!EE190="",0,IF(ABS(Model!EE190-Scratch!EE190)&lt;1,1,0))</f>
        <v>1</v>
      </c>
      <c r="EF260" s="99">
        <f>IF(Model!EF190="",0,IF(ABS(Model!EF190-Scratch!EF190)&lt;1,1,0))</f>
        <v>1</v>
      </c>
      <c r="EG260" s="99">
        <f>IF(Model!EG190="",0,IF(ABS(Model!EG190-Scratch!EG190)&lt;1,1,0))</f>
        <v>1</v>
      </c>
      <c r="EH260" s="99">
        <f>IF(Model!EH190="",0,IF(ABS(Model!EH190-Scratch!EH190)&lt;1,1,0))</f>
        <v>1</v>
      </c>
      <c r="EI260" s="129" t="s">
        <v>591</v>
      </c>
      <c r="EJ260" s="129" t="s">
        <v>591</v>
      </c>
      <c r="EK260" s="99"/>
      <c r="EL260" s="99"/>
      <c r="EM260" s="99"/>
      <c r="EN260" s="99"/>
      <c r="EO260" s="99"/>
      <c r="EP260" s="99"/>
      <c r="EQ260" s="99"/>
      <c r="ER260" s="99"/>
      <c r="ES260" s="99"/>
      <c r="ET260" s="99"/>
      <c r="EU260" s="99"/>
      <c r="EV260" s="99"/>
      <c r="EW260" s="99"/>
      <c r="EX260" s="99"/>
      <c r="EY260" s="99"/>
      <c r="EZ260" s="99"/>
      <c r="FA260" s="99"/>
      <c r="FB260" s="99"/>
      <c r="FC260" s="99"/>
      <c r="FD260" s="99"/>
      <c r="FE260" s="99"/>
      <c r="FF260" s="99"/>
      <c r="FG260" s="99"/>
      <c r="FH260" s="99"/>
      <c r="FI260" s="99"/>
    </row>
    <row r="261" spans="2:165">
      <c r="B261" s="99">
        <f>IF(Model!B191="",0,IF(ABS(Model!B191-Scratch!B191)&lt;1,1,0))</f>
        <v>1</v>
      </c>
      <c r="C261" s="99">
        <f ca="1">IF(Model!C191="",0,IF(ABS(Model!C191-Scratch!C191)&lt;1,1,0))</f>
        <v>1</v>
      </c>
      <c r="D261" s="129" t="s">
        <v>591</v>
      </c>
      <c r="E261" s="99">
        <f>IF(Model!E191="",0,IF(ABS(Model!E191-Scratch!E191)&lt;1,1,0))</f>
        <v>1</v>
      </c>
      <c r="F261" s="99">
        <f>IF(Model!F191="",0,IF(ABS(Model!F191-Scratch!F191)&lt;1,1,0))</f>
        <v>1</v>
      </c>
      <c r="G261" s="99">
        <f>IF(Model!G191="",0,IF(ABS(Model!G191-Scratch!G191)&lt;1,1,0))</f>
        <v>1</v>
      </c>
      <c r="H261" s="99">
        <f>IF(Model!H191="",0,IF(ABS(Model!H191-Scratch!H191)&lt;1,1,0))</f>
        <v>1</v>
      </c>
      <c r="I261" s="99">
        <f>IF(Model!I191=Scratch!I191,1,0)</f>
        <v>1</v>
      </c>
      <c r="J261" s="129" t="s">
        <v>591</v>
      </c>
      <c r="K261" s="99">
        <f>IF(Model!K191="",0,IF(ABS(Model!K191-Scratch!K191)&lt;1,1,0))</f>
        <v>1</v>
      </c>
      <c r="L261" s="99">
        <f>IF(Model!L191=Scratch!L191,1,0)</f>
        <v>1</v>
      </c>
      <c r="M261" s="99">
        <f>IFERROR(IF(Model!M191=Scratch!M191,1,0),0)</f>
        <v>1</v>
      </c>
      <c r="N261" s="99">
        <f>IFERROR(IF(Model!N191=Scratch!N191,1,0),0)</f>
        <v>1</v>
      </c>
      <c r="O261" s="99">
        <f>IFERROR(IF(Model!O191=Scratch!O191,1,0),0)</f>
        <v>1</v>
      </c>
      <c r="P261" s="99">
        <f>IFERROR(IF(Model!P191=Scratch!P191,1,0),0)</f>
        <v>1</v>
      </c>
      <c r="Q261" s="129" t="s">
        <v>591</v>
      </c>
      <c r="R261" s="99">
        <f>IF(Model!R191="",0,IF(ABS(Model!R191-Scratch!R191)&lt;1,1,0))</f>
        <v>1</v>
      </c>
      <c r="S261" s="99">
        <f>IF(Model!S191="",0,IF(ABS(Model!S191-Scratch!S191)&lt;1,1,0))</f>
        <v>1</v>
      </c>
      <c r="T261" s="99">
        <f>IF(Model!T191="",0,IF(ABS(Model!T191-Scratch!T191)&lt;1,1,0))</f>
        <v>1</v>
      </c>
      <c r="U261" s="99">
        <f>IF(Model!U191="",0,IF(ABS(Model!U191-Scratch!U191)&lt;1,1,0))</f>
        <v>1</v>
      </c>
      <c r="V261" s="99">
        <f>IF(Model!V191="",0,IF(ABS(Model!V191-Scratch!V191)&lt;1,1,0))</f>
        <v>1</v>
      </c>
      <c r="W261" s="129" t="s">
        <v>591</v>
      </c>
      <c r="X261" s="99">
        <f>IF(Model!X191="",0,IF(ABS(Model!X191-Scratch!X191)&lt;1,1,0))</f>
        <v>1</v>
      </c>
      <c r="Y261" s="99">
        <f>IF(Model!Y191="",0,IF(ABS(Model!Y191-Scratch!Y191)&lt;1,1,0))</f>
        <v>1</v>
      </c>
      <c r="Z261" s="99">
        <f>IF(Model!Z191="",0,IF(ABS(Model!Z191-Scratch!Z191)&lt;1,1,0))</f>
        <v>1</v>
      </c>
      <c r="AA261" s="99">
        <f>IF(Model!AA191="",0,IF(ABS(Model!AA191-Scratch!AA191)&lt;1,1,0))</f>
        <v>1</v>
      </c>
      <c r="AB261" s="99">
        <f>IF(Model!AB191="",0,IF(ABS(Model!AB191-Scratch!AB191)&lt;1,1,0))</f>
        <v>1</v>
      </c>
      <c r="AC261" s="129" t="s">
        <v>591</v>
      </c>
      <c r="AD261" s="129" t="s">
        <v>591</v>
      </c>
      <c r="AE261" s="99">
        <f>IF(Model!AE191="",0,IF(ABS(Model!AE191-Scratch!AE191)&lt;1,1,0))</f>
        <v>1</v>
      </c>
      <c r="AF261" s="99">
        <f>IF(Model!AF191="",0,IF(ABS(Model!AF191-Scratch!AF191)&lt;1,1,0))</f>
        <v>1</v>
      </c>
      <c r="AG261" s="99">
        <f>IF(Model!AG191="",0,IF(ABS(Model!AG191-Scratch!AG191)&lt;1,1,0))</f>
        <v>1</v>
      </c>
      <c r="AH261" s="99">
        <f>IF(Model!AH191="",0,IF(ABS(Model!AH191-Scratch!AH191)&lt;1,1,0))</f>
        <v>1</v>
      </c>
      <c r="AI261" s="99">
        <f>IF(Model!AI191="",0,IF(ABS(Model!AI191-Scratch!AI191)&lt;1,1,0))</f>
        <v>1</v>
      </c>
      <c r="AJ261" s="99">
        <f>IF(Model!AJ191="",0,IF(ABS(Model!AJ191-Scratch!AJ191)&lt;1,1,0))</f>
        <v>1</v>
      </c>
      <c r="AK261" s="99">
        <f>IF(Model!AK191="",0,IF(ABS(Model!AK191-Scratch!AK191)&lt;1,1,0))</f>
        <v>1</v>
      </c>
      <c r="AL261" s="99">
        <f>IF(Model!AL191="",0,IF(ABS(Model!AL191-Scratch!AL191)&lt;1,1,0))</f>
        <v>1</v>
      </c>
      <c r="AM261" s="99">
        <f>IF(Model!AM191="",0,IF(ABS(Model!AM191-Scratch!AM191)&lt;1,1,0))</f>
        <v>1</v>
      </c>
      <c r="AN261" s="99">
        <f>IF(Model!AN191="",0,IF(ABS(Model!AN191-Scratch!AN191)&lt;1,1,0))</f>
        <v>1</v>
      </c>
      <c r="AO261" s="99">
        <f>IF(Model!AO191="",0,IF(ABS(Model!AO191-Scratch!AO191)&lt;1,1,0))</f>
        <v>1</v>
      </c>
      <c r="AP261" s="99">
        <f>IF(Model!AP191="",0,IF(ABS(Model!AP191-Scratch!AP191)&lt;1,1,0))</f>
        <v>1</v>
      </c>
      <c r="AQ261" s="99">
        <f>IF(Model!AQ191="",0,IF(ABS(Model!AQ191-Scratch!AQ191)&lt;1,1,0))</f>
        <v>1</v>
      </c>
      <c r="AR261" s="99">
        <f>IF(Model!AR191="",0,IF(ABS(Model!AR191-Scratch!AR191)&lt;1,1,0))</f>
        <v>1</v>
      </c>
      <c r="AS261" s="99">
        <f>IF(Model!AS191="",0,IF(ABS(Model!AS191-Scratch!AS191)&lt;1,1,0))</f>
        <v>1</v>
      </c>
      <c r="AT261" s="99">
        <f>IF(Model!AT191="",0,IF(ABS(Model!AT191-Scratch!AT191)&lt;1,1,0))</f>
        <v>1</v>
      </c>
      <c r="AU261" s="99">
        <f>IF(Model!AU191="",0,IF(ABS(Model!AU191-Scratch!AU191)&lt;1,1,0))</f>
        <v>1</v>
      </c>
      <c r="AV261" s="99">
        <f>IF(Model!AV191="",0,IF(ABS(Model!AV191-Scratch!AV191)&lt;1,1,0))</f>
        <v>1</v>
      </c>
      <c r="AW261" s="99">
        <f>IF(Model!AW191="",0,IF(ABS(Model!AW191-Scratch!AW191)&lt;1,1,0))</f>
        <v>1</v>
      </c>
      <c r="AX261" s="99">
        <f>IF(Model!AX191="",0,IF(ABS(Model!AX191-Scratch!AX191)&lt;1,1,0))</f>
        <v>1</v>
      </c>
      <c r="AY261" s="99">
        <f>IF(Model!AY191="",0,IF(ABS(Model!AY191-Scratch!AY191)&lt;1,1,0))</f>
        <v>1</v>
      </c>
      <c r="AZ261" s="99">
        <f>IF(Model!AZ191="",0,IF(ABS(Model!AZ191-Scratch!AZ191)&lt;1,1,0))</f>
        <v>1</v>
      </c>
      <c r="BA261" s="99">
        <f>IF(Model!BA191="",0,IF(ABS(Model!BA191-Scratch!BA191)&lt;1,1,0))</f>
        <v>1</v>
      </c>
      <c r="BB261" s="99">
        <f>IF(Model!BB191="",0,IF(ABS(Model!BB191-Scratch!BB191)&lt;1,1,0))</f>
        <v>1</v>
      </c>
      <c r="BC261" s="99">
        <f>IF(Model!BC191="",0,IF(ABS(Model!BC191-Scratch!BC191)&lt;1,1,0))</f>
        <v>1</v>
      </c>
      <c r="BD261" s="99">
        <f>IF(Model!BD191="",0,IF(ABS(Model!BD191-Scratch!BD191)&lt;1,1,0))</f>
        <v>0</v>
      </c>
      <c r="BE261" s="99">
        <f>IF(Model!BE191="",0,IF(ABS(Model!BE191-Scratch!BE191)&lt;1,1,0))</f>
        <v>1</v>
      </c>
      <c r="BF261" s="129" t="s">
        <v>591</v>
      </c>
      <c r="BG261" s="129" t="s">
        <v>591</v>
      </c>
      <c r="BH261" s="99">
        <f>IF(Model!BH191="",0,IF(ABS(Model!BH191-Scratch!BH191)&lt;1,1,0))</f>
        <v>1</v>
      </c>
      <c r="BI261" s="99">
        <f>IF(Model!BI191="",0,IF(ABS(Model!BI191-Scratch!BI191)&lt;1,1,0))</f>
        <v>1</v>
      </c>
      <c r="BJ261" s="99">
        <f>IF(Model!BJ191="",0,IF(ABS(Model!BJ191-Scratch!BJ191)&lt;1,1,0))</f>
        <v>1</v>
      </c>
      <c r="BK261" s="99">
        <f>IF(Model!BK191="",0,IF(ABS(Model!BK191-Scratch!BK191)&lt;1,1,0))</f>
        <v>1</v>
      </c>
      <c r="BL261" s="99">
        <f>IF(Model!BL191="",0,IF(ABS(Model!BL191-Scratch!BL191)&lt;1,1,0))</f>
        <v>1</v>
      </c>
      <c r="BM261" s="99">
        <f>IF(Model!BM191="",0,IF(ABS(Model!BM191-Scratch!BM191)&lt;1,1,0))</f>
        <v>1</v>
      </c>
      <c r="BN261" s="99">
        <f>IF(Model!BN191="",0,IF(ABS(Model!BN191-Scratch!BN191)&lt;1,1,0))</f>
        <v>1</v>
      </c>
      <c r="BO261" s="99">
        <f>IF(Model!BO191="",0,IF(ABS(Model!BO191-Scratch!BO191)&lt;1,1,0))</f>
        <v>1</v>
      </c>
      <c r="BP261" s="99">
        <f>IF(Model!BP191="",0,IF(ABS(Model!BP191-Scratch!BP191)&lt;1,1,0))</f>
        <v>1</v>
      </c>
      <c r="BQ261" s="99">
        <f>IF(Model!BQ191="",0,IF(ABS(Model!BQ191-Scratch!BQ191)&lt;1,1,0))</f>
        <v>1</v>
      </c>
      <c r="BR261" s="99">
        <f>IF(Model!BR191="",0,IF(ABS(Model!BR191-Scratch!BR191)&lt;1,1,0))</f>
        <v>1</v>
      </c>
      <c r="BS261" s="99">
        <f>IF(Model!BS191="",0,IF(ABS(Model!BS191-Scratch!BS191)&lt;1,1,0))</f>
        <v>1</v>
      </c>
      <c r="BT261" s="99">
        <f>IF(Model!BT191="",0,IF(ABS(Model!BT191-Scratch!BT191)&lt;1,1,0))</f>
        <v>1</v>
      </c>
      <c r="BU261" s="99">
        <f>IF(Model!BU191="",0,IF(ABS(Model!BU191-Scratch!BU191)&lt;1,1,0))</f>
        <v>1</v>
      </c>
      <c r="BV261" s="99">
        <f>IF(Model!BV191="",0,IF(ABS(Model!BV191-Scratch!BV191)&lt;1,1,0))</f>
        <v>1</v>
      </c>
      <c r="BW261" s="99">
        <f>IF(Model!BW191="",0,IF(ABS(Model!BW191-Scratch!BW191)&lt;1,1,0))</f>
        <v>1</v>
      </c>
      <c r="BX261" s="99">
        <f>IF(Model!BX191="",0,IF(ABS(Model!BX191-Scratch!BX191)&lt;1,1,0))</f>
        <v>1</v>
      </c>
      <c r="BY261" s="99">
        <f>IF(Model!BY191="",0,IF(ABS(Model!BY191-Scratch!BY191)&lt;1,1,0))</f>
        <v>1</v>
      </c>
      <c r="BZ261" s="99">
        <f>IF(Model!BZ191="",0,IF(ABS(Model!BZ191-Scratch!BZ191)&lt;1,1,0))</f>
        <v>1</v>
      </c>
      <c r="CA261" s="99">
        <f>IF(Model!CA191="",0,IF(ABS(Model!CA191-Scratch!CA191)&lt;1,1,0))</f>
        <v>1</v>
      </c>
      <c r="CB261" s="99">
        <f>IF(Model!CB191="",0,IF(ABS(Model!CB191-Scratch!CB191)&lt;1,1,0))</f>
        <v>1</v>
      </c>
      <c r="CC261" s="99">
        <f>IF(Model!CC191="",0,IF(ABS(Model!CC191-Scratch!CC191)&lt;1,1,0))</f>
        <v>1</v>
      </c>
      <c r="CD261" s="99">
        <f>IF(Model!CD191="",0,IF(ABS(Model!CD191-Scratch!CD191)&lt;1,1,0))</f>
        <v>1</v>
      </c>
      <c r="CE261" s="99">
        <f>IF(Model!CE191="",0,IF(ABS(Model!CE191-Scratch!CE191)&lt;1,1,0))</f>
        <v>1</v>
      </c>
      <c r="CF261" s="99">
        <f>IF(Model!CF191="",0,IF(ABS(Model!CF191-Scratch!CF191)&lt;1,1,0))</f>
        <v>1</v>
      </c>
      <c r="CG261" s="129" t="s">
        <v>591</v>
      </c>
      <c r="CH261" s="129" t="s">
        <v>591</v>
      </c>
      <c r="CI261" s="99">
        <f>IF(Model!CI191="",0,IF(ABS(Model!CI191-Scratch!CI191)&lt;1,1,0))</f>
        <v>1</v>
      </c>
      <c r="CJ261" s="99">
        <f>IF(Model!CJ191="",0,IF(ABS(Model!CJ191-Scratch!CJ191)&lt;1,1,0))</f>
        <v>1</v>
      </c>
      <c r="CK261" s="99">
        <f>IF(Model!CK191="",0,IF(ABS(Model!CK191-Scratch!CK191)&lt;1,1,0))</f>
        <v>1</v>
      </c>
      <c r="CL261" s="99">
        <f>IF(Model!CL191="",0,IF(ABS(Model!CL191-Scratch!CL191)&lt;1,1,0))</f>
        <v>1</v>
      </c>
      <c r="CM261" s="99">
        <f>IF(Model!CM191="",0,IF(ABS(Model!CM191-Scratch!CM191)&lt;1,1,0))</f>
        <v>1</v>
      </c>
      <c r="CN261" s="99">
        <f>IF(Model!CN191="",0,IF(ABS(Model!CN191-Scratch!CN191)&lt;1,1,0))</f>
        <v>1</v>
      </c>
      <c r="CO261" s="99">
        <f>IF(Model!CO191="",0,IF(ABS(Model!CO191-Scratch!CO191)&lt;1,1,0))</f>
        <v>1</v>
      </c>
      <c r="CP261" s="99">
        <f>IF(Model!CP191="",0,IF(ABS(Model!CP191-Scratch!CP191)&lt;1,1,0))</f>
        <v>1</v>
      </c>
      <c r="CQ261" s="99">
        <f>IF(Model!CQ191="",0,IF(ABS(Model!CQ191-Scratch!CQ191)&lt;1,1,0))</f>
        <v>1</v>
      </c>
      <c r="CR261" s="99">
        <f>IF(Model!CR191="",0,IF(ABS(Model!CR191-Scratch!CR191)&lt;1,1,0))</f>
        <v>1</v>
      </c>
      <c r="CS261" s="99">
        <f>IF(Model!CS191="",0,IF(ABS(Model!CS191-Scratch!CS191)&lt;1,1,0))</f>
        <v>1</v>
      </c>
      <c r="CT261" s="99">
        <f>IF(Model!CT191="",0,IF(ABS(Model!CT191-Scratch!CT191)&lt;1,1,0))</f>
        <v>1</v>
      </c>
      <c r="CU261" s="99">
        <f>IF(Model!CU191="",0,IF(ABS(Model!CU191-Scratch!CU191)&lt;1,1,0))</f>
        <v>1</v>
      </c>
      <c r="CV261" s="99">
        <f>IF(Model!CV191="",0,IF(ABS(Model!CV191-Scratch!CV191)&lt;1,1,0))</f>
        <v>1</v>
      </c>
      <c r="CW261" s="99">
        <f>IF(Model!CW191="",0,IF(ABS(Model!CW191-Scratch!CW191)&lt;1,1,0))</f>
        <v>1</v>
      </c>
      <c r="CX261" s="99">
        <f>IF(Model!CX191="",0,IF(ABS(Model!CX191-Scratch!CX191)&lt;1,1,0))</f>
        <v>1</v>
      </c>
      <c r="CY261" s="99">
        <f>IF(Model!CY191="",0,IF(ABS(Model!CY191-Scratch!CY191)&lt;1,1,0))</f>
        <v>1</v>
      </c>
      <c r="CZ261" s="99">
        <f>IF(Model!CZ191="",0,IF(ABS(Model!CZ191-Scratch!CZ191)&lt;1,1,0))</f>
        <v>1</v>
      </c>
      <c r="DA261" s="99">
        <f>IF(Model!DA191="",0,IF(ABS(Model!DA191-Scratch!DA191)&lt;1,1,0))</f>
        <v>1</v>
      </c>
      <c r="DB261" s="99">
        <f>IF(Model!DB191="",0,IF(ABS(Model!DB191-Scratch!DB191)&lt;1,1,0))</f>
        <v>1</v>
      </c>
      <c r="DC261" s="99">
        <f>IF(Model!DC191="",0,IF(ABS(Model!DC191-Scratch!DC191)&lt;1,1,0))</f>
        <v>1</v>
      </c>
      <c r="DD261" s="99">
        <f>IF(Model!DD191="",0,IF(ABS(Model!DD191-Scratch!DD191)&lt;1,1,0))</f>
        <v>1</v>
      </c>
      <c r="DE261" s="99">
        <f>IF(Model!DE191="",0,IF(ABS(Model!DE191-Scratch!DE191)&lt;1,1,0))</f>
        <v>1</v>
      </c>
      <c r="DF261" s="99">
        <f>IF(Model!DF191="",0,IF(ABS(Model!DF191-Scratch!DF191)&lt;1,1,0))</f>
        <v>1</v>
      </c>
      <c r="DG261" s="99">
        <f>IF(Model!DG191="",0,IF(ABS(Model!DG191-Scratch!DG191)&lt;1,1,0))</f>
        <v>1</v>
      </c>
      <c r="DH261" s="129" t="s">
        <v>591</v>
      </c>
      <c r="DI261" s="129" t="s">
        <v>591</v>
      </c>
      <c r="DJ261" s="99">
        <f>IF(Model!DJ191="",0,IF(ABS(Model!DJ191-Scratch!DJ191)&lt;1,1,0))</f>
        <v>1</v>
      </c>
      <c r="DK261" s="99">
        <f>IF(Model!DK191="",0,IF(ABS(Model!DK191-Scratch!DK191)&lt;1,1,0))</f>
        <v>1</v>
      </c>
      <c r="DL261" s="99">
        <f>IF(Model!DL191="",0,IF(ABS(Model!DL191-Scratch!DL191)&lt;1,1,0))</f>
        <v>1</v>
      </c>
      <c r="DM261" s="99">
        <f>IF(Model!DM191="",0,IF(ABS(Model!DM191-Scratch!DM191)&lt;1,1,0))</f>
        <v>1</v>
      </c>
      <c r="DN261" s="99">
        <f>IF(Model!DN191="",0,IF(ABS(Model!DN191-Scratch!DN191)&lt;1,1,0))</f>
        <v>1</v>
      </c>
      <c r="DO261" s="99">
        <f>IF(Model!DO191="",0,IF(ABS(Model!DO191-Scratch!DO191)&lt;1,1,0))</f>
        <v>1</v>
      </c>
      <c r="DP261" s="99">
        <f>IF(Model!DP191="",0,IF(ABS(Model!DP191-Scratch!DP191)&lt;1,1,0))</f>
        <v>1</v>
      </c>
      <c r="DQ261" s="99">
        <f>IF(Model!DQ191="",0,IF(ABS(Model!DQ191-Scratch!DQ191)&lt;1,1,0))</f>
        <v>1</v>
      </c>
      <c r="DR261" s="99">
        <f>IF(Model!DR191="",0,IF(ABS(Model!DR191-Scratch!DR191)&lt;1,1,0))</f>
        <v>1</v>
      </c>
      <c r="DS261" s="99">
        <f>IF(Model!DS191="",0,IF(ABS(Model!DS191-Scratch!DS191)&lt;1,1,0))</f>
        <v>1</v>
      </c>
      <c r="DT261" s="99">
        <f>IF(Model!DT191="",0,IF(ABS(Model!DT191-Scratch!DT191)&lt;1,1,0))</f>
        <v>1</v>
      </c>
      <c r="DU261" s="99">
        <f>IF(Model!DU191="",0,IF(ABS(Model!DU191-Scratch!DU191)&lt;1,1,0))</f>
        <v>1</v>
      </c>
      <c r="DV261" s="99">
        <f>IF(Model!DV191="",0,IF(ABS(Model!DV191-Scratch!DV191)&lt;1,1,0))</f>
        <v>1</v>
      </c>
      <c r="DW261" s="99">
        <f>IF(Model!DW191="",0,IF(ABS(Model!DW191-Scratch!DW191)&lt;1,1,0))</f>
        <v>1</v>
      </c>
      <c r="DX261" s="99">
        <f>IF(Model!DX191="",0,IF(ABS(Model!DX191-Scratch!DX191)&lt;1,1,0))</f>
        <v>1</v>
      </c>
      <c r="DY261" s="99">
        <f>IF(Model!DY191="",0,IF(ABS(Model!DY191-Scratch!DY191)&lt;1,1,0))</f>
        <v>1</v>
      </c>
      <c r="DZ261" s="99">
        <f>IF(Model!DZ191="",0,IF(ABS(Model!DZ191-Scratch!DZ191)&lt;1,1,0))</f>
        <v>1</v>
      </c>
      <c r="EA261" s="99">
        <f>IF(Model!EA191="",0,IF(ABS(Model!EA191-Scratch!EA191)&lt;1,1,0))</f>
        <v>1</v>
      </c>
      <c r="EB261" s="99">
        <f>IF(Model!EB191="",0,IF(ABS(Model!EB191-Scratch!EB191)&lt;1,1,0))</f>
        <v>1</v>
      </c>
      <c r="EC261" s="99">
        <f>IF(Model!EC191="",0,IF(ABS(Model!EC191-Scratch!EC191)&lt;1,1,0))</f>
        <v>1</v>
      </c>
      <c r="ED261" s="99">
        <f>IF(Model!ED191="",0,IF(ABS(Model!ED191-Scratch!ED191)&lt;1,1,0))</f>
        <v>1</v>
      </c>
      <c r="EE261" s="99">
        <f>IF(Model!EE191="",0,IF(ABS(Model!EE191-Scratch!EE191)&lt;1,1,0))</f>
        <v>1</v>
      </c>
      <c r="EF261" s="99">
        <f>IF(Model!EF191="",0,IF(ABS(Model!EF191-Scratch!EF191)&lt;1,1,0))</f>
        <v>1</v>
      </c>
      <c r="EG261" s="99">
        <f>IF(Model!EG191="",0,IF(ABS(Model!EG191-Scratch!EG191)&lt;1,1,0))</f>
        <v>1</v>
      </c>
      <c r="EH261" s="99">
        <f>IF(Model!EH191="",0,IF(ABS(Model!EH191-Scratch!EH191)&lt;1,1,0))</f>
        <v>1</v>
      </c>
      <c r="EI261" s="129" t="s">
        <v>591</v>
      </c>
      <c r="EJ261" s="129" t="s">
        <v>591</v>
      </c>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row>
    <row r="262" spans="2:165">
      <c r="B262" s="99">
        <f>IF(Model!B192="",0,IF(ABS(Model!B192-Scratch!B192)&lt;1,1,0))</f>
        <v>1</v>
      </c>
      <c r="C262" s="99">
        <f ca="1">IF(Model!C192="",0,IF(ABS(Model!C192-Scratch!C192)&lt;1,1,0))</f>
        <v>1</v>
      </c>
      <c r="D262" s="129" t="s">
        <v>591</v>
      </c>
      <c r="E262" s="99">
        <f>IF(Model!E192="",0,IF(ABS(Model!E192-Scratch!E192)&lt;1,1,0))</f>
        <v>1</v>
      </c>
      <c r="F262" s="99">
        <f>IF(Model!F192="",0,IF(ABS(Model!F192-Scratch!F192)&lt;1,1,0))</f>
        <v>1</v>
      </c>
      <c r="G262" s="99">
        <f>IF(Model!G192="",0,IF(ABS(Model!G192-Scratch!G192)&lt;1,1,0))</f>
        <v>1</v>
      </c>
      <c r="H262" s="99">
        <f>IF(Model!H192="",0,IF(ABS(Model!H192-Scratch!H192)&lt;1,1,0))</f>
        <v>1</v>
      </c>
      <c r="I262" s="99">
        <f>IF(Model!I192=Scratch!I192,1,0)</f>
        <v>1</v>
      </c>
      <c r="J262" s="129" t="s">
        <v>591</v>
      </c>
      <c r="K262" s="99">
        <f>IF(Model!K192="",0,IF(ABS(Model!K192-Scratch!K192)&lt;1,1,0))</f>
        <v>1</v>
      </c>
      <c r="L262" s="99">
        <f>IF(Model!L192=Scratch!L192,1,0)</f>
        <v>1</v>
      </c>
      <c r="M262" s="99">
        <f>IFERROR(IF(Model!M192=Scratch!M192,1,0),0)</f>
        <v>1</v>
      </c>
      <c r="N262" s="99">
        <f>IFERROR(IF(Model!N192=Scratch!N192,1,0),0)</f>
        <v>1</v>
      </c>
      <c r="O262" s="99">
        <f>IFERROR(IF(Model!O192=Scratch!O192,1,0),0)</f>
        <v>1</v>
      </c>
      <c r="P262" s="99">
        <f>IFERROR(IF(Model!P192=Scratch!P192,1,0),0)</f>
        <v>1</v>
      </c>
      <c r="Q262" s="129" t="s">
        <v>591</v>
      </c>
      <c r="R262" s="99">
        <f>IF(Model!R192="",0,IF(ABS(Model!R192-Scratch!R192)&lt;1,1,0))</f>
        <v>1</v>
      </c>
      <c r="S262" s="99">
        <f>IF(Model!S192="",0,IF(ABS(Model!S192-Scratch!S192)&lt;1,1,0))</f>
        <v>1</v>
      </c>
      <c r="T262" s="99">
        <f>IF(Model!T192="",0,IF(ABS(Model!T192-Scratch!T192)&lt;1,1,0))</f>
        <v>1</v>
      </c>
      <c r="U262" s="99">
        <f>IF(Model!U192="",0,IF(ABS(Model!U192-Scratch!U192)&lt;1,1,0))</f>
        <v>1</v>
      </c>
      <c r="V262" s="99">
        <f>IF(Model!V192="",0,IF(ABS(Model!V192-Scratch!V192)&lt;1,1,0))</f>
        <v>1</v>
      </c>
      <c r="W262" s="129" t="s">
        <v>591</v>
      </c>
      <c r="X262" s="99">
        <f>IF(Model!X192="",0,IF(ABS(Model!X192-Scratch!X192)&lt;1,1,0))</f>
        <v>1</v>
      </c>
      <c r="Y262" s="99">
        <f>IF(Model!Y192="",0,IF(ABS(Model!Y192-Scratch!Y192)&lt;1,1,0))</f>
        <v>1</v>
      </c>
      <c r="Z262" s="99">
        <f>IF(Model!Z192="",0,IF(ABS(Model!Z192-Scratch!Z192)&lt;1,1,0))</f>
        <v>1</v>
      </c>
      <c r="AA262" s="99">
        <f>IF(Model!AA192="",0,IF(ABS(Model!AA192-Scratch!AA192)&lt;1,1,0))</f>
        <v>1</v>
      </c>
      <c r="AB262" s="99">
        <f>IF(Model!AB192="",0,IF(ABS(Model!AB192-Scratch!AB192)&lt;1,1,0))</f>
        <v>1</v>
      </c>
      <c r="AC262" s="129" t="s">
        <v>591</v>
      </c>
      <c r="AD262" s="129" t="s">
        <v>591</v>
      </c>
      <c r="AE262" s="99">
        <f>IF(Model!AE192="",0,IF(ABS(Model!AE192-Scratch!AE192)&lt;1,1,0))</f>
        <v>1</v>
      </c>
      <c r="AF262" s="99">
        <f>IF(Model!AF192="",0,IF(ABS(Model!AF192-Scratch!AF192)&lt;1,1,0))</f>
        <v>1</v>
      </c>
      <c r="AG262" s="99">
        <f>IF(Model!AG192="",0,IF(ABS(Model!AG192-Scratch!AG192)&lt;1,1,0))</f>
        <v>1</v>
      </c>
      <c r="AH262" s="99">
        <f>IF(Model!AH192="",0,IF(ABS(Model!AH192-Scratch!AH192)&lt;1,1,0))</f>
        <v>1</v>
      </c>
      <c r="AI262" s="99">
        <f>IF(Model!AI192="",0,IF(ABS(Model!AI192-Scratch!AI192)&lt;1,1,0))</f>
        <v>1</v>
      </c>
      <c r="AJ262" s="99">
        <f>IF(Model!AJ192="",0,IF(ABS(Model!AJ192-Scratch!AJ192)&lt;1,1,0))</f>
        <v>1</v>
      </c>
      <c r="AK262" s="99">
        <f>IF(Model!AK192="",0,IF(ABS(Model!AK192-Scratch!AK192)&lt;1,1,0))</f>
        <v>1</v>
      </c>
      <c r="AL262" s="99">
        <f>IF(Model!AL192="",0,IF(ABS(Model!AL192-Scratch!AL192)&lt;1,1,0))</f>
        <v>1</v>
      </c>
      <c r="AM262" s="99">
        <f>IF(Model!AM192="",0,IF(ABS(Model!AM192-Scratch!AM192)&lt;1,1,0))</f>
        <v>1</v>
      </c>
      <c r="AN262" s="99">
        <f>IF(Model!AN192="",0,IF(ABS(Model!AN192-Scratch!AN192)&lt;1,1,0))</f>
        <v>1</v>
      </c>
      <c r="AO262" s="99">
        <f>IF(Model!AO192="",0,IF(ABS(Model!AO192-Scratch!AO192)&lt;1,1,0))</f>
        <v>1</v>
      </c>
      <c r="AP262" s="99">
        <f>IF(Model!AP192="",0,IF(ABS(Model!AP192-Scratch!AP192)&lt;1,1,0))</f>
        <v>1</v>
      </c>
      <c r="AQ262" s="99">
        <f>IF(Model!AQ192="",0,IF(ABS(Model!AQ192-Scratch!AQ192)&lt;1,1,0))</f>
        <v>1</v>
      </c>
      <c r="AR262" s="99">
        <f>IF(Model!AR192="",0,IF(ABS(Model!AR192-Scratch!AR192)&lt;1,1,0))</f>
        <v>1</v>
      </c>
      <c r="AS262" s="99">
        <f>IF(Model!AS192="",0,IF(ABS(Model!AS192-Scratch!AS192)&lt;1,1,0))</f>
        <v>1</v>
      </c>
      <c r="AT262" s="99">
        <f>IF(Model!AT192="",0,IF(ABS(Model!AT192-Scratch!AT192)&lt;1,1,0))</f>
        <v>1</v>
      </c>
      <c r="AU262" s="99">
        <f>IF(Model!AU192="",0,IF(ABS(Model!AU192-Scratch!AU192)&lt;1,1,0))</f>
        <v>1</v>
      </c>
      <c r="AV262" s="99">
        <f>IF(Model!AV192="",0,IF(ABS(Model!AV192-Scratch!AV192)&lt;1,1,0))</f>
        <v>1</v>
      </c>
      <c r="AW262" s="99">
        <f>IF(Model!AW192="",0,IF(ABS(Model!AW192-Scratch!AW192)&lt;1,1,0))</f>
        <v>1</v>
      </c>
      <c r="AX262" s="99">
        <f>IF(Model!AX192="",0,IF(ABS(Model!AX192-Scratch!AX192)&lt;1,1,0))</f>
        <v>1</v>
      </c>
      <c r="AY262" s="99">
        <f>IF(Model!AY192="",0,IF(ABS(Model!AY192-Scratch!AY192)&lt;1,1,0))</f>
        <v>1</v>
      </c>
      <c r="AZ262" s="99">
        <f>IF(Model!AZ192="",0,IF(ABS(Model!AZ192-Scratch!AZ192)&lt;1,1,0))</f>
        <v>1</v>
      </c>
      <c r="BA262" s="99">
        <f>IF(Model!BA192="",0,IF(ABS(Model!BA192-Scratch!BA192)&lt;1,1,0))</f>
        <v>1</v>
      </c>
      <c r="BB262" s="99">
        <f>IF(Model!BB192="",0,IF(ABS(Model!BB192-Scratch!BB192)&lt;1,1,0))</f>
        <v>1</v>
      </c>
      <c r="BC262" s="99">
        <f>IF(Model!BC192="",0,IF(ABS(Model!BC192-Scratch!BC192)&lt;1,1,0))</f>
        <v>1</v>
      </c>
      <c r="BD262" s="99">
        <f>IF(Model!BD192="",0,IF(ABS(Model!BD192-Scratch!BD192)&lt;1,1,0))</f>
        <v>0</v>
      </c>
      <c r="BE262" s="99">
        <f>IF(Model!BE192="",0,IF(ABS(Model!BE192-Scratch!BE192)&lt;1,1,0))</f>
        <v>1</v>
      </c>
      <c r="BF262" s="129" t="s">
        <v>591</v>
      </c>
      <c r="BG262" s="129" t="s">
        <v>591</v>
      </c>
      <c r="BH262" s="99">
        <f>IF(Model!BH192="",0,IF(ABS(Model!BH192-Scratch!BH192)&lt;1,1,0))</f>
        <v>1</v>
      </c>
      <c r="BI262" s="99">
        <f>IF(Model!BI192="",0,IF(ABS(Model!BI192-Scratch!BI192)&lt;1,1,0))</f>
        <v>1</v>
      </c>
      <c r="BJ262" s="99">
        <f>IF(Model!BJ192="",0,IF(ABS(Model!BJ192-Scratch!BJ192)&lt;1,1,0))</f>
        <v>1</v>
      </c>
      <c r="BK262" s="99">
        <f>IF(Model!BK192="",0,IF(ABS(Model!BK192-Scratch!BK192)&lt;1,1,0))</f>
        <v>1</v>
      </c>
      <c r="BL262" s="99">
        <f>IF(Model!BL192="",0,IF(ABS(Model!BL192-Scratch!BL192)&lt;1,1,0))</f>
        <v>1</v>
      </c>
      <c r="BM262" s="99">
        <f>IF(Model!BM192="",0,IF(ABS(Model!BM192-Scratch!BM192)&lt;1,1,0))</f>
        <v>1</v>
      </c>
      <c r="BN262" s="99">
        <f>IF(Model!BN192="",0,IF(ABS(Model!BN192-Scratch!BN192)&lt;1,1,0))</f>
        <v>1</v>
      </c>
      <c r="BO262" s="99">
        <f>IF(Model!BO192="",0,IF(ABS(Model!BO192-Scratch!BO192)&lt;1,1,0))</f>
        <v>1</v>
      </c>
      <c r="BP262" s="99">
        <f>IF(Model!BP192="",0,IF(ABS(Model!BP192-Scratch!BP192)&lt;1,1,0))</f>
        <v>1</v>
      </c>
      <c r="BQ262" s="99">
        <f>IF(Model!BQ192="",0,IF(ABS(Model!BQ192-Scratch!BQ192)&lt;1,1,0))</f>
        <v>1</v>
      </c>
      <c r="BR262" s="99">
        <f>IF(Model!BR192="",0,IF(ABS(Model!BR192-Scratch!BR192)&lt;1,1,0))</f>
        <v>1</v>
      </c>
      <c r="BS262" s="99">
        <f>IF(Model!BS192="",0,IF(ABS(Model!BS192-Scratch!BS192)&lt;1,1,0))</f>
        <v>1</v>
      </c>
      <c r="BT262" s="99">
        <f>IF(Model!BT192="",0,IF(ABS(Model!BT192-Scratch!BT192)&lt;1,1,0))</f>
        <v>1</v>
      </c>
      <c r="BU262" s="99">
        <f>IF(Model!BU192="",0,IF(ABS(Model!BU192-Scratch!BU192)&lt;1,1,0))</f>
        <v>1</v>
      </c>
      <c r="BV262" s="99">
        <f>IF(Model!BV192="",0,IF(ABS(Model!BV192-Scratch!BV192)&lt;1,1,0))</f>
        <v>1</v>
      </c>
      <c r="BW262" s="99">
        <f>IF(Model!BW192="",0,IF(ABS(Model!BW192-Scratch!BW192)&lt;1,1,0))</f>
        <v>1</v>
      </c>
      <c r="BX262" s="99">
        <f>IF(Model!BX192="",0,IF(ABS(Model!BX192-Scratch!BX192)&lt;1,1,0))</f>
        <v>1</v>
      </c>
      <c r="BY262" s="99">
        <f>IF(Model!BY192="",0,IF(ABS(Model!BY192-Scratch!BY192)&lt;1,1,0))</f>
        <v>1</v>
      </c>
      <c r="BZ262" s="99">
        <f>IF(Model!BZ192="",0,IF(ABS(Model!BZ192-Scratch!BZ192)&lt;1,1,0))</f>
        <v>1</v>
      </c>
      <c r="CA262" s="99">
        <f>IF(Model!CA192="",0,IF(ABS(Model!CA192-Scratch!CA192)&lt;1,1,0))</f>
        <v>1</v>
      </c>
      <c r="CB262" s="99">
        <f>IF(Model!CB192="",0,IF(ABS(Model!CB192-Scratch!CB192)&lt;1,1,0))</f>
        <v>1</v>
      </c>
      <c r="CC262" s="99">
        <f>IF(Model!CC192="",0,IF(ABS(Model!CC192-Scratch!CC192)&lt;1,1,0))</f>
        <v>1</v>
      </c>
      <c r="CD262" s="99">
        <f>IF(Model!CD192="",0,IF(ABS(Model!CD192-Scratch!CD192)&lt;1,1,0))</f>
        <v>1</v>
      </c>
      <c r="CE262" s="99">
        <f>IF(Model!CE192="",0,IF(ABS(Model!CE192-Scratch!CE192)&lt;1,1,0))</f>
        <v>1</v>
      </c>
      <c r="CF262" s="99">
        <f>IF(Model!CF192="",0,IF(ABS(Model!CF192-Scratch!CF192)&lt;1,1,0))</f>
        <v>1</v>
      </c>
      <c r="CG262" s="129" t="s">
        <v>591</v>
      </c>
      <c r="CH262" s="129" t="s">
        <v>591</v>
      </c>
      <c r="CI262" s="99">
        <f>IF(Model!CI192="",0,IF(ABS(Model!CI192-Scratch!CI192)&lt;1,1,0))</f>
        <v>1</v>
      </c>
      <c r="CJ262" s="99">
        <f>IF(Model!CJ192="",0,IF(ABS(Model!CJ192-Scratch!CJ192)&lt;1,1,0))</f>
        <v>1</v>
      </c>
      <c r="CK262" s="99">
        <f>IF(Model!CK192="",0,IF(ABS(Model!CK192-Scratch!CK192)&lt;1,1,0))</f>
        <v>1</v>
      </c>
      <c r="CL262" s="99">
        <f>IF(Model!CL192="",0,IF(ABS(Model!CL192-Scratch!CL192)&lt;1,1,0))</f>
        <v>1</v>
      </c>
      <c r="CM262" s="99">
        <f>IF(Model!CM192="",0,IF(ABS(Model!CM192-Scratch!CM192)&lt;1,1,0))</f>
        <v>1</v>
      </c>
      <c r="CN262" s="99">
        <f>IF(Model!CN192="",0,IF(ABS(Model!CN192-Scratch!CN192)&lt;1,1,0))</f>
        <v>1</v>
      </c>
      <c r="CO262" s="99">
        <f>IF(Model!CO192="",0,IF(ABS(Model!CO192-Scratch!CO192)&lt;1,1,0))</f>
        <v>1</v>
      </c>
      <c r="CP262" s="99">
        <f>IF(Model!CP192="",0,IF(ABS(Model!CP192-Scratch!CP192)&lt;1,1,0))</f>
        <v>1</v>
      </c>
      <c r="CQ262" s="99">
        <f>IF(Model!CQ192="",0,IF(ABS(Model!CQ192-Scratch!CQ192)&lt;1,1,0))</f>
        <v>1</v>
      </c>
      <c r="CR262" s="99">
        <f>IF(Model!CR192="",0,IF(ABS(Model!CR192-Scratch!CR192)&lt;1,1,0))</f>
        <v>1</v>
      </c>
      <c r="CS262" s="99">
        <f>IF(Model!CS192="",0,IF(ABS(Model!CS192-Scratch!CS192)&lt;1,1,0))</f>
        <v>1</v>
      </c>
      <c r="CT262" s="99">
        <f>IF(Model!CT192="",0,IF(ABS(Model!CT192-Scratch!CT192)&lt;1,1,0))</f>
        <v>1</v>
      </c>
      <c r="CU262" s="99">
        <f>IF(Model!CU192="",0,IF(ABS(Model!CU192-Scratch!CU192)&lt;1,1,0))</f>
        <v>1</v>
      </c>
      <c r="CV262" s="99">
        <f>IF(Model!CV192="",0,IF(ABS(Model!CV192-Scratch!CV192)&lt;1,1,0))</f>
        <v>1</v>
      </c>
      <c r="CW262" s="99">
        <f>IF(Model!CW192="",0,IF(ABS(Model!CW192-Scratch!CW192)&lt;1,1,0))</f>
        <v>1</v>
      </c>
      <c r="CX262" s="99">
        <f>IF(Model!CX192="",0,IF(ABS(Model!CX192-Scratch!CX192)&lt;1,1,0))</f>
        <v>1</v>
      </c>
      <c r="CY262" s="99">
        <f>IF(Model!CY192="",0,IF(ABS(Model!CY192-Scratch!CY192)&lt;1,1,0))</f>
        <v>1</v>
      </c>
      <c r="CZ262" s="99">
        <f>IF(Model!CZ192="",0,IF(ABS(Model!CZ192-Scratch!CZ192)&lt;1,1,0))</f>
        <v>1</v>
      </c>
      <c r="DA262" s="99">
        <f>IF(Model!DA192="",0,IF(ABS(Model!DA192-Scratch!DA192)&lt;1,1,0))</f>
        <v>1</v>
      </c>
      <c r="DB262" s="99">
        <f>IF(Model!DB192="",0,IF(ABS(Model!DB192-Scratch!DB192)&lt;1,1,0))</f>
        <v>1</v>
      </c>
      <c r="DC262" s="99">
        <f>IF(Model!DC192="",0,IF(ABS(Model!DC192-Scratch!DC192)&lt;1,1,0))</f>
        <v>1</v>
      </c>
      <c r="DD262" s="99">
        <f>IF(Model!DD192="",0,IF(ABS(Model!DD192-Scratch!DD192)&lt;1,1,0))</f>
        <v>1</v>
      </c>
      <c r="DE262" s="99">
        <f>IF(Model!DE192="",0,IF(ABS(Model!DE192-Scratch!DE192)&lt;1,1,0))</f>
        <v>1</v>
      </c>
      <c r="DF262" s="99">
        <f>IF(Model!DF192="",0,IF(ABS(Model!DF192-Scratch!DF192)&lt;1,1,0))</f>
        <v>1</v>
      </c>
      <c r="DG262" s="99">
        <f>IF(Model!DG192="",0,IF(ABS(Model!DG192-Scratch!DG192)&lt;1,1,0))</f>
        <v>1</v>
      </c>
      <c r="DH262" s="129" t="s">
        <v>591</v>
      </c>
      <c r="DI262" s="129" t="s">
        <v>591</v>
      </c>
      <c r="DJ262" s="99">
        <f>IF(Model!DJ192="",0,IF(ABS(Model!DJ192-Scratch!DJ192)&lt;1,1,0))</f>
        <v>1</v>
      </c>
      <c r="DK262" s="99">
        <f>IF(Model!DK192="",0,IF(ABS(Model!DK192-Scratch!DK192)&lt;1,1,0))</f>
        <v>1</v>
      </c>
      <c r="DL262" s="99">
        <f>IF(Model!DL192="",0,IF(ABS(Model!DL192-Scratch!DL192)&lt;1,1,0))</f>
        <v>1</v>
      </c>
      <c r="DM262" s="99">
        <f>IF(Model!DM192="",0,IF(ABS(Model!DM192-Scratch!DM192)&lt;1,1,0))</f>
        <v>1</v>
      </c>
      <c r="DN262" s="99">
        <f>IF(Model!DN192="",0,IF(ABS(Model!DN192-Scratch!DN192)&lt;1,1,0))</f>
        <v>1</v>
      </c>
      <c r="DO262" s="99">
        <f>IF(Model!DO192="",0,IF(ABS(Model!DO192-Scratch!DO192)&lt;1,1,0))</f>
        <v>1</v>
      </c>
      <c r="DP262" s="99">
        <f>IF(Model!DP192="",0,IF(ABS(Model!DP192-Scratch!DP192)&lt;1,1,0))</f>
        <v>1</v>
      </c>
      <c r="DQ262" s="99">
        <f>IF(Model!DQ192="",0,IF(ABS(Model!DQ192-Scratch!DQ192)&lt;1,1,0))</f>
        <v>1</v>
      </c>
      <c r="DR262" s="99">
        <f>IF(Model!DR192="",0,IF(ABS(Model!DR192-Scratch!DR192)&lt;1,1,0))</f>
        <v>1</v>
      </c>
      <c r="DS262" s="99">
        <f>IF(Model!DS192="",0,IF(ABS(Model!DS192-Scratch!DS192)&lt;1,1,0))</f>
        <v>1</v>
      </c>
      <c r="DT262" s="99">
        <f>IF(Model!DT192="",0,IF(ABS(Model!DT192-Scratch!DT192)&lt;1,1,0))</f>
        <v>1</v>
      </c>
      <c r="DU262" s="99">
        <f>IF(Model!DU192="",0,IF(ABS(Model!DU192-Scratch!DU192)&lt;1,1,0))</f>
        <v>1</v>
      </c>
      <c r="DV262" s="99">
        <f>IF(Model!DV192="",0,IF(ABS(Model!DV192-Scratch!DV192)&lt;1,1,0))</f>
        <v>1</v>
      </c>
      <c r="DW262" s="99">
        <f>IF(Model!DW192="",0,IF(ABS(Model!DW192-Scratch!DW192)&lt;1,1,0))</f>
        <v>1</v>
      </c>
      <c r="DX262" s="99">
        <f>IF(Model!DX192="",0,IF(ABS(Model!DX192-Scratch!DX192)&lt;1,1,0))</f>
        <v>1</v>
      </c>
      <c r="DY262" s="99">
        <f>IF(Model!DY192="",0,IF(ABS(Model!DY192-Scratch!DY192)&lt;1,1,0))</f>
        <v>1</v>
      </c>
      <c r="DZ262" s="99">
        <f>IF(Model!DZ192="",0,IF(ABS(Model!DZ192-Scratch!DZ192)&lt;1,1,0))</f>
        <v>1</v>
      </c>
      <c r="EA262" s="99">
        <f>IF(Model!EA192="",0,IF(ABS(Model!EA192-Scratch!EA192)&lt;1,1,0))</f>
        <v>1</v>
      </c>
      <c r="EB262" s="99">
        <f>IF(Model!EB192="",0,IF(ABS(Model!EB192-Scratch!EB192)&lt;1,1,0))</f>
        <v>1</v>
      </c>
      <c r="EC262" s="99">
        <f>IF(Model!EC192="",0,IF(ABS(Model!EC192-Scratch!EC192)&lt;1,1,0))</f>
        <v>1</v>
      </c>
      <c r="ED262" s="99">
        <f>IF(Model!ED192="",0,IF(ABS(Model!ED192-Scratch!ED192)&lt;1,1,0))</f>
        <v>1</v>
      </c>
      <c r="EE262" s="99">
        <f>IF(Model!EE192="",0,IF(ABS(Model!EE192-Scratch!EE192)&lt;1,1,0))</f>
        <v>1</v>
      </c>
      <c r="EF262" s="99">
        <f>IF(Model!EF192="",0,IF(ABS(Model!EF192-Scratch!EF192)&lt;1,1,0))</f>
        <v>1</v>
      </c>
      <c r="EG262" s="99">
        <f>IF(Model!EG192="",0,IF(ABS(Model!EG192-Scratch!EG192)&lt;1,1,0))</f>
        <v>1</v>
      </c>
      <c r="EH262" s="99">
        <f>IF(Model!EH192="",0,IF(ABS(Model!EH192-Scratch!EH192)&lt;1,1,0))</f>
        <v>1</v>
      </c>
      <c r="EI262" s="129" t="s">
        <v>591</v>
      </c>
      <c r="EJ262" s="129" t="s">
        <v>591</v>
      </c>
      <c r="EK262" s="99"/>
      <c r="EL262" s="99"/>
      <c r="EM262" s="99"/>
      <c r="EN262" s="99"/>
      <c r="EO262" s="99"/>
      <c r="EP262" s="99"/>
      <c r="EQ262" s="99"/>
      <c r="ER262" s="99"/>
      <c r="ES262" s="99"/>
      <c r="ET262" s="99"/>
      <c r="EU262" s="99"/>
      <c r="EV262" s="99"/>
      <c r="EW262" s="99"/>
      <c r="EX262" s="99"/>
      <c r="EY262" s="99"/>
      <c r="EZ262" s="99"/>
      <c r="FA262" s="99"/>
      <c r="FB262" s="99"/>
      <c r="FC262" s="99"/>
      <c r="FD262" s="99"/>
      <c r="FE262" s="99"/>
      <c r="FF262" s="99"/>
      <c r="FG262" s="99"/>
      <c r="FH262" s="99"/>
      <c r="FI262" s="99"/>
    </row>
    <row r="263" spans="2:165">
      <c r="B263" s="99">
        <f>IF(Model!B193="",0,IF(ABS(Model!B193-Scratch!B193)&lt;1,1,0))</f>
        <v>1</v>
      </c>
      <c r="C263" s="99">
        <f ca="1">IF(Model!C193="",0,IF(ABS(Model!C193-Scratch!C193)&lt;1,1,0))</f>
        <v>1</v>
      </c>
      <c r="D263" s="129" t="s">
        <v>591</v>
      </c>
      <c r="E263" s="99">
        <f>IF(Model!E193="",0,IF(ABS(Model!E193-Scratch!E193)&lt;1,1,0))</f>
        <v>1</v>
      </c>
      <c r="F263" s="99">
        <f>IF(Model!F193="",0,IF(ABS(Model!F193-Scratch!F193)&lt;1,1,0))</f>
        <v>1</v>
      </c>
      <c r="G263" s="99">
        <f>IF(Model!G193="",0,IF(ABS(Model!G193-Scratch!G193)&lt;1,1,0))</f>
        <v>1</v>
      </c>
      <c r="H263" s="99">
        <f>IF(Model!H193="",0,IF(ABS(Model!H193-Scratch!H193)&lt;1,1,0))</f>
        <v>1</v>
      </c>
      <c r="I263" s="99">
        <f>IF(Model!I193=Scratch!I193,1,0)</f>
        <v>1</v>
      </c>
      <c r="J263" s="129" t="s">
        <v>591</v>
      </c>
      <c r="K263" s="99">
        <f>IF(Model!K193="",0,IF(ABS(Model!K193-Scratch!K193)&lt;1,1,0))</f>
        <v>1</v>
      </c>
      <c r="L263" s="99">
        <f>IF(Model!L193=Scratch!L193,1,0)</f>
        <v>1</v>
      </c>
      <c r="M263" s="99">
        <f>IFERROR(IF(Model!M193=Scratch!M193,1,0),0)</f>
        <v>1</v>
      </c>
      <c r="N263" s="99">
        <f>IFERROR(IF(Model!N193=Scratch!N193,1,0),0)</f>
        <v>1</v>
      </c>
      <c r="O263" s="99">
        <f>IFERROR(IF(Model!O193=Scratch!O193,1,0),0)</f>
        <v>1</v>
      </c>
      <c r="P263" s="99">
        <f>IFERROR(IF(Model!P193=Scratch!P193,1,0),0)</f>
        <v>1</v>
      </c>
      <c r="Q263" s="129" t="s">
        <v>591</v>
      </c>
      <c r="R263" s="99">
        <f>IF(Model!R193="",0,IF(ABS(Model!R193-Scratch!R193)&lt;1,1,0))</f>
        <v>1</v>
      </c>
      <c r="S263" s="99">
        <f>IF(Model!S193="",0,IF(ABS(Model!S193-Scratch!S193)&lt;1,1,0))</f>
        <v>1</v>
      </c>
      <c r="T263" s="99">
        <f>IF(Model!T193="",0,IF(ABS(Model!T193-Scratch!T193)&lt;1,1,0))</f>
        <v>1</v>
      </c>
      <c r="U263" s="99">
        <f>IF(Model!U193="",0,IF(ABS(Model!U193-Scratch!U193)&lt;1,1,0))</f>
        <v>1</v>
      </c>
      <c r="V263" s="99">
        <f>IF(Model!V193="",0,IF(ABS(Model!V193-Scratch!V193)&lt;1,1,0))</f>
        <v>1</v>
      </c>
      <c r="W263" s="129" t="s">
        <v>591</v>
      </c>
      <c r="X263" s="99">
        <f>IF(Model!X193="",0,IF(ABS(Model!X193-Scratch!X193)&lt;1,1,0))</f>
        <v>1</v>
      </c>
      <c r="Y263" s="99">
        <f>IF(Model!Y193="",0,IF(ABS(Model!Y193-Scratch!Y193)&lt;1,1,0))</f>
        <v>1</v>
      </c>
      <c r="Z263" s="99">
        <f>IF(Model!Z193="",0,IF(ABS(Model!Z193-Scratch!Z193)&lt;1,1,0))</f>
        <v>1</v>
      </c>
      <c r="AA263" s="99">
        <f>IF(Model!AA193="",0,IF(ABS(Model!AA193-Scratch!AA193)&lt;1,1,0))</f>
        <v>1</v>
      </c>
      <c r="AB263" s="99">
        <f>IF(Model!AB193="",0,IF(ABS(Model!AB193-Scratch!AB193)&lt;1,1,0))</f>
        <v>1</v>
      </c>
      <c r="AC263" s="129" t="s">
        <v>591</v>
      </c>
      <c r="AD263" s="129" t="s">
        <v>591</v>
      </c>
      <c r="AE263" s="99">
        <f>IF(Model!AE193="",0,IF(ABS(Model!AE193-Scratch!AE193)&lt;1,1,0))</f>
        <v>1</v>
      </c>
      <c r="AF263" s="99">
        <f>IF(Model!AF193="",0,IF(ABS(Model!AF193-Scratch!AF193)&lt;1,1,0))</f>
        <v>1</v>
      </c>
      <c r="AG263" s="99">
        <f>IF(Model!AG193="",0,IF(ABS(Model!AG193-Scratch!AG193)&lt;1,1,0))</f>
        <v>1</v>
      </c>
      <c r="AH263" s="99">
        <f>IF(Model!AH193="",0,IF(ABS(Model!AH193-Scratch!AH193)&lt;1,1,0))</f>
        <v>1</v>
      </c>
      <c r="AI263" s="99">
        <f>IF(Model!AI193="",0,IF(ABS(Model!AI193-Scratch!AI193)&lt;1,1,0))</f>
        <v>1</v>
      </c>
      <c r="AJ263" s="99">
        <f>IF(Model!AJ193="",0,IF(ABS(Model!AJ193-Scratch!AJ193)&lt;1,1,0))</f>
        <v>1</v>
      </c>
      <c r="AK263" s="99">
        <f>IF(Model!AK193="",0,IF(ABS(Model!AK193-Scratch!AK193)&lt;1,1,0))</f>
        <v>1</v>
      </c>
      <c r="AL263" s="99">
        <f>IF(Model!AL193="",0,IF(ABS(Model!AL193-Scratch!AL193)&lt;1,1,0))</f>
        <v>1</v>
      </c>
      <c r="AM263" s="99">
        <f>IF(Model!AM193="",0,IF(ABS(Model!AM193-Scratch!AM193)&lt;1,1,0))</f>
        <v>1</v>
      </c>
      <c r="AN263" s="99">
        <f>IF(Model!AN193="",0,IF(ABS(Model!AN193-Scratch!AN193)&lt;1,1,0))</f>
        <v>1</v>
      </c>
      <c r="AO263" s="99">
        <f>IF(Model!AO193="",0,IF(ABS(Model!AO193-Scratch!AO193)&lt;1,1,0))</f>
        <v>1</v>
      </c>
      <c r="AP263" s="99">
        <f>IF(Model!AP193="",0,IF(ABS(Model!AP193-Scratch!AP193)&lt;1,1,0))</f>
        <v>1</v>
      </c>
      <c r="AQ263" s="99">
        <f>IF(Model!AQ193="",0,IF(ABS(Model!AQ193-Scratch!AQ193)&lt;1,1,0))</f>
        <v>1</v>
      </c>
      <c r="AR263" s="99">
        <f>IF(Model!AR193="",0,IF(ABS(Model!AR193-Scratch!AR193)&lt;1,1,0))</f>
        <v>1</v>
      </c>
      <c r="AS263" s="99">
        <f>IF(Model!AS193="",0,IF(ABS(Model!AS193-Scratch!AS193)&lt;1,1,0))</f>
        <v>1</v>
      </c>
      <c r="AT263" s="99">
        <f>IF(Model!AT193="",0,IF(ABS(Model!AT193-Scratch!AT193)&lt;1,1,0))</f>
        <v>1</v>
      </c>
      <c r="AU263" s="99">
        <f>IF(Model!AU193="",0,IF(ABS(Model!AU193-Scratch!AU193)&lt;1,1,0))</f>
        <v>1</v>
      </c>
      <c r="AV263" s="99">
        <f>IF(Model!AV193="",0,IF(ABS(Model!AV193-Scratch!AV193)&lt;1,1,0))</f>
        <v>1</v>
      </c>
      <c r="AW263" s="99">
        <f>IF(Model!AW193="",0,IF(ABS(Model!AW193-Scratch!AW193)&lt;1,1,0))</f>
        <v>1</v>
      </c>
      <c r="AX263" s="99">
        <f>IF(Model!AX193="",0,IF(ABS(Model!AX193-Scratch!AX193)&lt;1,1,0))</f>
        <v>1</v>
      </c>
      <c r="AY263" s="99">
        <f>IF(Model!AY193="",0,IF(ABS(Model!AY193-Scratch!AY193)&lt;1,1,0))</f>
        <v>1</v>
      </c>
      <c r="AZ263" s="99">
        <f>IF(Model!AZ193="",0,IF(ABS(Model!AZ193-Scratch!AZ193)&lt;1,1,0))</f>
        <v>1</v>
      </c>
      <c r="BA263" s="99">
        <f>IF(Model!BA193="",0,IF(ABS(Model!BA193-Scratch!BA193)&lt;1,1,0))</f>
        <v>1</v>
      </c>
      <c r="BB263" s="99">
        <f>IF(Model!BB193="",0,IF(ABS(Model!BB193-Scratch!BB193)&lt;1,1,0))</f>
        <v>1</v>
      </c>
      <c r="BC263" s="99">
        <f>IF(Model!BC193="",0,IF(ABS(Model!BC193-Scratch!BC193)&lt;1,1,0))</f>
        <v>1</v>
      </c>
      <c r="BD263" s="99">
        <f>IF(Model!BD193="",0,IF(ABS(Model!BD193-Scratch!BD193)&lt;1,1,0))</f>
        <v>0</v>
      </c>
      <c r="BE263" s="99">
        <f>IF(Model!BE193="",0,IF(ABS(Model!BE193-Scratch!BE193)&lt;1,1,0))</f>
        <v>1</v>
      </c>
      <c r="BF263" s="129" t="s">
        <v>591</v>
      </c>
      <c r="BG263" s="129" t="s">
        <v>591</v>
      </c>
      <c r="BH263" s="99">
        <f>IF(Model!BH193="",0,IF(ABS(Model!BH193-Scratch!BH193)&lt;1,1,0))</f>
        <v>1</v>
      </c>
      <c r="BI263" s="99">
        <f>IF(Model!BI193="",0,IF(ABS(Model!BI193-Scratch!BI193)&lt;1,1,0))</f>
        <v>1</v>
      </c>
      <c r="BJ263" s="99">
        <f>IF(Model!BJ193="",0,IF(ABS(Model!BJ193-Scratch!BJ193)&lt;1,1,0))</f>
        <v>1</v>
      </c>
      <c r="BK263" s="99">
        <f>IF(Model!BK193="",0,IF(ABS(Model!BK193-Scratch!BK193)&lt;1,1,0))</f>
        <v>1</v>
      </c>
      <c r="BL263" s="99">
        <f>IF(Model!BL193="",0,IF(ABS(Model!BL193-Scratch!BL193)&lt;1,1,0))</f>
        <v>1</v>
      </c>
      <c r="BM263" s="99">
        <f>IF(Model!BM193="",0,IF(ABS(Model!BM193-Scratch!BM193)&lt;1,1,0))</f>
        <v>1</v>
      </c>
      <c r="BN263" s="99">
        <f>IF(Model!BN193="",0,IF(ABS(Model!BN193-Scratch!BN193)&lt;1,1,0))</f>
        <v>1</v>
      </c>
      <c r="BO263" s="99">
        <f>IF(Model!BO193="",0,IF(ABS(Model!BO193-Scratch!BO193)&lt;1,1,0))</f>
        <v>1</v>
      </c>
      <c r="BP263" s="99">
        <f>IF(Model!BP193="",0,IF(ABS(Model!BP193-Scratch!BP193)&lt;1,1,0))</f>
        <v>1</v>
      </c>
      <c r="BQ263" s="99">
        <f>IF(Model!BQ193="",0,IF(ABS(Model!BQ193-Scratch!BQ193)&lt;1,1,0))</f>
        <v>1</v>
      </c>
      <c r="BR263" s="99">
        <f>IF(Model!BR193="",0,IF(ABS(Model!BR193-Scratch!BR193)&lt;1,1,0))</f>
        <v>1</v>
      </c>
      <c r="BS263" s="99">
        <f>IF(Model!BS193="",0,IF(ABS(Model!BS193-Scratch!BS193)&lt;1,1,0))</f>
        <v>1</v>
      </c>
      <c r="BT263" s="99">
        <f>IF(Model!BT193="",0,IF(ABS(Model!BT193-Scratch!BT193)&lt;1,1,0))</f>
        <v>1</v>
      </c>
      <c r="BU263" s="99">
        <f>IF(Model!BU193="",0,IF(ABS(Model!BU193-Scratch!BU193)&lt;1,1,0))</f>
        <v>1</v>
      </c>
      <c r="BV263" s="99">
        <f>IF(Model!BV193="",0,IF(ABS(Model!BV193-Scratch!BV193)&lt;1,1,0))</f>
        <v>1</v>
      </c>
      <c r="BW263" s="99">
        <f>IF(Model!BW193="",0,IF(ABS(Model!BW193-Scratch!BW193)&lt;1,1,0))</f>
        <v>1</v>
      </c>
      <c r="BX263" s="99">
        <f>IF(Model!BX193="",0,IF(ABS(Model!BX193-Scratch!BX193)&lt;1,1,0))</f>
        <v>1</v>
      </c>
      <c r="BY263" s="99">
        <f>IF(Model!BY193="",0,IF(ABS(Model!BY193-Scratch!BY193)&lt;1,1,0))</f>
        <v>1</v>
      </c>
      <c r="BZ263" s="99">
        <f>IF(Model!BZ193="",0,IF(ABS(Model!BZ193-Scratch!BZ193)&lt;1,1,0))</f>
        <v>1</v>
      </c>
      <c r="CA263" s="99">
        <f>IF(Model!CA193="",0,IF(ABS(Model!CA193-Scratch!CA193)&lt;1,1,0))</f>
        <v>1</v>
      </c>
      <c r="CB263" s="99">
        <f>IF(Model!CB193="",0,IF(ABS(Model!CB193-Scratch!CB193)&lt;1,1,0))</f>
        <v>1</v>
      </c>
      <c r="CC263" s="99">
        <f>IF(Model!CC193="",0,IF(ABS(Model!CC193-Scratch!CC193)&lt;1,1,0))</f>
        <v>1</v>
      </c>
      <c r="CD263" s="99">
        <f>IF(Model!CD193="",0,IF(ABS(Model!CD193-Scratch!CD193)&lt;1,1,0))</f>
        <v>1</v>
      </c>
      <c r="CE263" s="99">
        <f>IF(Model!CE193="",0,IF(ABS(Model!CE193-Scratch!CE193)&lt;1,1,0))</f>
        <v>1</v>
      </c>
      <c r="CF263" s="99">
        <f>IF(Model!CF193="",0,IF(ABS(Model!CF193-Scratch!CF193)&lt;1,1,0))</f>
        <v>1</v>
      </c>
      <c r="CG263" s="129" t="s">
        <v>591</v>
      </c>
      <c r="CH263" s="129" t="s">
        <v>591</v>
      </c>
      <c r="CI263" s="99">
        <f>IF(Model!CI193="",0,IF(ABS(Model!CI193-Scratch!CI193)&lt;1,1,0))</f>
        <v>1</v>
      </c>
      <c r="CJ263" s="99">
        <f>IF(Model!CJ193="",0,IF(ABS(Model!CJ193-Scratch!CJ193)&lt;1,1,0))</f>
        <v>1</v>
      </c>
      <c r="CK263" s="99">
        <f>IF(Model!CK193="",0,IF(ABS(Model!CK193-Scratch!CK193)&lt;1,1,0))</f>
        <v>1</v>
      </c>
      <c r="CL263" s="99">
        <f>IF(Model!CL193="",0,IF(ABS(Model!CL193-Scratch!CL193)&lt;1,1,0))</f>
        <v>1</v>
      </c>
      <c r="CM263" s="99">
        <f>IF(Model!CM193="",0,IF(ABS(Model!CM193-Scratch!CM193)&lt;1,1,0))</f>
        <v>1</v>
      </c>
      <c r="CN263" s="99">
        <f>IF(Model!CN193="",0,IF(ABS(Model!CN193-Scratch!CN193)&lt;1,1,0))</f>
        <v>1</v>
      </c>
      <c r="CO263" s="99">
        <f>IF(Model!CO193="",0,IF(ABS(Model!CO193-Scratch!CO193)&lt;1,1,0))</f>
        <v>1</v>
      </c>
      <c r="CP263" s="99">
        <f>IF(Model!CP193="",0,IF(ABS(Model!CP193-Scratch!CP193)&lt;1,1,0))</f>
        <v>1</v>
      </c>
      <c r="CQ263" s="99">
        <f>IF(Model!CQ193="",0,IF(ABS(Model!CQ193-Scratch!CQ193)&lt;1,1,0))</f>
        <v>1</v>
      </c>
      <c r="CR263" s="99">
        <f>IF(Model!CR193="",0,IF(ABS(Model!CR193-Scratch!CR193)&lt;1,1,0))</f>
        <v>1</v>
      </c>
      <c r="CS263" s="99">
        <f>IF(Model!CS193="",0,IF(ABS(Model!CS193-Scratch!CS193)&lt;1,1,0))</f>
        <v>1</v>
      </c>
      <c r="CT263" s="99">
        <f>IF(Model!CT193="",0,IF(ABS(Model!CT193-Scratch!CT193)&lt;1,1,0))</f>
        <v>1</v>
      </c>
      <c r="CU263" s="99">
        <f>IF(Model!CU193="",0,IF(ABS(Model!CU193-Scratch!CU193)&lt;1,1,0))</f>
        <v>1</v>
      </c>
      <c r="CV263" s="99">
        <f>IF(Model!CV193="",0,IF(ABS(Model!CV193-Scratch!CV193)&lt;1,1,0))</f>
        <v>1</v>
      </c>
      <c r="CW263" s="99">
        <f>IF(Model!CW193="",0,IF(ABS(Model!CW193-Scratch!CW193)&lt;1,1,0))</f>
        <v>1</v>
      </c>
      <c r="CX263" s="99">
        <f>IF(Model!CX193="",0,IF(ABS(Model!CX193-Scratch!CX193)&lt;1,1,0))</f>
        <v>1</v>
      </c>
      <c r="CY263" s="99">
        <f>IF(Model!CY193="",0,IF(ABS(Model!CY193-Scratch!CY193)&lt;1,1,0))</f>
        <v>1</v>
      </c>
      <c r="CZ263" s="99">
        <f>IF(Model!CZ193="",0,IF(ABS(Model!CZ193-Scratch!CZ193)&lt;1,1,0))</f>
        <v>1</v>
      </c>
      <c r="DA263" s="99">
        <f>IF(Model!DA193="",0,IF(ABS(Model!DA193-Scratch!DA193)&lt;1,1,0))</f>
        <v>1</v>
      </c>
      <c r="DB263" s="99">
        <f>IF(Model!DB193="",0,IF(ABS(Model!DB193-Scratch!DB193)&lt;1,1,0))</f>
        <v>1</v>
      </c>
      <c r="DC263" s="99">
        <f>IF(Model!DC193="",0,IF(ABS(Model!DC193-Scratch!DC193)&lt;1,1,0))</f>
        <v>1</v>
      </c>
      <c r="DD263" s="99">
        <f>IF(Model!DD193="",0,IF(ABS(Model!DD193-Scratch!DD193)&lt;1,1,0))</f>
        <v>1</v>
      </c>
      <c r="DE263" s="99">
        <f>IF(Model!DE193="",0,IF(ABS(Model!DE193-Scratch!DE193)&lt;1,1,0))</f>
        <v>1</v>
      </c>
      <c r="DF263" s="99">
        <f>IF(Model!DF193="",0,IF(ABS(Model!DF193-Scratch!DF193)&lt;1,1,0))</f>
        <v>1</v>
      </c>
      <c r="DG263" s="99">
        <f>IF(Model!DG193="",0,IF(ABS(Model!DG193-Scratch!DG193)&lt;1,1,0))</f>
        <v>1</v>
      </c>
      <c r="DH263" s="129" t="s">
        <v>591</v>
      </c>
      <c r="DI263" s="129" t="s">
        <v>591</v>
      </c>
      <c r="DJ263" s="99">
        <f>IF(Model!DJ193="",0,IF(ABS(Model!DJ193-Scratch!DJ193)&lt;1,1,0))</f>
        <v>1</v>
      </c>
      <c r="DK263" s="99">
        <f>IF(Model!DK193="",0,IF(ABS(Model!DK193-Scratch!DK193)&lt;1,1,0))</f>
        <v>1</v>
      </c>
      <c r="DL263" s="99">
        <f>IF(Model!DL193="",0,IF(ABS(Model!DL193-Scratch!DL193)&lt;1,1,0))</f>
        <v>1</v>
      </c>
      <c r="DM263" s="99">
        <f>IF(Model!DM193="",0,IF(ABS(Model!DM193-Scratch!DM193)&lt;1,1,0))</f>
        <v>1</v>
      </c>
      <c r="DN263" s="99">
        <f>IF(Model!DN193="",0,IF(ABS(Model!DN193-Scratch!DN193)&lt;1,1,0))</f>
        <v>1</v>
      </c>
      <c r="DO263" s="99">
        <f>IF(Model!DO193="",0,IF(ABS(Model!DO193-Scratch!DO193)&lt;1,1,0))</f>
        <v>1</v>
      </c>
      <c r="DP263" s="99">
        <f>IF(Model!DP193="",0,IF(ABS(Model!DP193-Scratch!DP193)&lt;1,1,0))</f>
        <v>1</v>
      </c>
      <c r="DQ263" s="99">
        <f>IF(Model!DQ193="",0,IF(ABS(Model!DQ193-Scratch!DQ193)&lt;1,1,0))</f>
        <v>1</v>
      </c>
      <c r="DR263" s="99">
        <f>IF(Model!DR193="",0,IF(ABS(Model!DR193-Scratch!DR193)&lt;1,1,0))</f>
        <v>1</v>
      </c>
      <c r="DS263" s="99">
        <f>IF(Model!DS193="",0,IF(ABS(Model!DS193-Scratch!DS193)&lt;1,1,0))</f>
        <v>1</v>
      </c>
      <c r="DT263" s="99">
        <f>IF(Model!DT193="",0,IF(ABS(Model!DT193-Scratch!DT193)&lt;1,1,0))</f>
        <v>1</v>
      </c>
      <c r="DU263" s="99">
        <f>IF(Model!DU193="",0,IF(ABS(Model!DU193-Scratch!DU193)&lt;1,1,0))</f>
        <v>1</v>
      </c>
      <c r="DV263" s="99">
        <f>IF(Model!DV193="",0,IF(ABS(Model!DV193-Scratch!DV193)&lt;1,1,0))</f>
        <v>1</v>
      </c>
      <c r="DW263" s="99">
        <f>IF(Model!DW193="",0,IF(ABS(Model!DW193-Scratch!DW193)&lt;1,1,0))</f>
        <v>1</v>
      </c>
      <c r="DX263" s="99">
        <f>IF(Model!DX193="",0,IF(ABS(Model!DX193-Scratch!DX193)&lt;1,1,0))</f>
        <v>1</v>
      </c>
      <c r="DY263" s="99">
        <f>IF(Model!DY193="",0,IF(ABS(Model!DY193-Scratch!DY193)&lt;1,1,0))</f>
        <v>1</v>
      </c>
      <c r="DZ263" s="99">
        <f>IF(Model!DZ193="",0,IF(ABS(Model!DZ193-Scratch!DZ193)&lt;1,1,0))</f>
        <v>1</v>
      </c>
      <c r="EA263" s="99">
        <f>IF(Model!EA193="",0,IF(ABS(Model!EA193-Scratch!EA193)&lt;1,1,0))</f>
        <v>1</v>
      </c>
      <c r="EB263" s="99">
        <f>IF(Model!EB193="",0,IF(ABS(Model!EB193-Scratch!EB193)&lt;1,1,0))</f>
        <v>1</v>
      </c>
      <c r="EC263" s="99">
        <f>IF(Model!EC193="",0,IF(ABS(Model!EC193-Scratch!EC193)&lt;1,1,0))</f>
        <v>1</v>
      </c>
      <c r="ED263" s="99">
        <f>IF(Model!ED193="",0,IF(ABS(Model!ED193-Scratch!ED193)&lt;1,1,0))</f>
        <v>1</v>
      </c>
      <c r="EE263" s="99">
        <f>IF(Model!EE193="",0,IF(ABS(Model!EE193-Scratch!EE193)&lt;1,1,0))</f>
        <v>1</v>
      </c>
      <c r="EF263" s="99">
        <f>IF(Model!EF193="",0,IF(ABS(Model!EF193-Scratch!EF193)&lt;1,1,0))</f>
        <v>1</v>
      </c>
      <c r="EG263" s="99">
        <f>IF(Model!EG193="",0,IF(ABS(Model!EG193-Scratch!EG193)&lt;1,1,0))</f>
        <v>1</v>
      </c>
      <c r="EH263" s="99">
        <f>IF(Model!EH193="",0,IF(ABS(Model!EH193-Scratch!EH193)&lt;1,1,0))</f>
        <v>1</v>
      </c>
      <c r="EI263" s="129" t="s">
        <v>591</v>
      </c>
      <c r="EJ263" s="129" t="s">
        <v>591</v>
      </c>
      <c r="EK263" s="99"/>
      <c r="EL263" s="99"/>
      <c r="EM263" s="99"/>
      <c r="EN263" s="99"/>
      <c r="EO263" s="99"/>
      <c r="EP263" s="99"/>
      <c r="EQ263" s="99"/>
      <c r="ER263" s="99"/>
      <c r="ES263" s="99"/>
      <c r="ET263" s="99"/>
      <c r="EU263" s="99"/>
      <c r="EV263" s="99"/>
      <c r="EW263" s="99"/>
      <c r="EX263" s="99"/>
      <c r="EY263" s="99"/>
      <c r="EZ263" s="99"/>
      <c r="FA263" s="99"/>
      <c r="FB263" s="99"/>
      <c r="FC263" s="99"/>
      <c r="FD263" s="99"/>
      <c r="FE263" s="99"/>
      <c r="FF263" s="99"/>
      <c r="FG263" s="99"/>
      <c r="FH263" s="99"/>
      <c r="FI263" s="99"/>
    </row>
    <row r="264" spans="2:165">
      <c r="B264" s="99">
        <f>IF(Model!B194="",0,IF(ABS(Model!B194-Scratch!B194)&lt;1,1,0))</f>
        <v>1</v>
      </c>
      <c r="C264" s="99">
        <f ca="1">IF(Model!C194="",0,IF(ABS(Model!C194-Scratch!C194)&lt;1,1,0))</f>
        <v>1</v>
      </c>
      <c r="D264" s="129" t="s">
        <v>591</v>
      </c>
      <c r="E264" s="99">
        <f>IF(Model!E194="",0,IF(ABS(Model!E194-Scratch!E194)&lt;1,1,0))</f>
        <v>1</v>
      </c>
      <c r="F264" s="99">
        <f>IF(Model!F194="",0,IF(ABS(Model!F194-Scratch!F194)&lt;1,1,0))</f>
        <v>1</v>
      </c>
      <c r="G264" s="99">
        <f>IF(Model!G194="",0,IF(ABS(Model!G194-Scratch!G194)&lt;1,1,0))</f>
        <v>1</v>
      </c>
      <c r="H264" s="99">
        <f>IF(Model!H194="",0,IF(ABS(Model!H194-Scratch!H194)&lt;1,1,0))</f>
        <v>1</v>
      </c>
      <c r="I264" s="99">
        <f>IF(Model!I194=Scratch!I194,1,0)</f>
        <v>1</v>
      </c>
      <c r="J264" s="129" t="s">
        <v>591</v>
      </c>
      <c r="K264" s="99">
        <f>IF(Model!K194="",0,IF(ABS(Model!K194-Scratch!K194)&lt;1,1,0))</f>
        <v>1</v>
      </c>
      <c r="L264" s="99">
        <f>IF(Model!L194=Scratch!L194,1,0)</f>
        <v>1</v>
      </c>
      <c r="M264" s="99">
        <f>IFERROR(IF(Model!M194=Scratch!M194,1,0),0)</f>
        <v>1</v>
      </c>
      <c r="N264" s="99">
        <f>IFERROR(IF(Model!N194=Scratch!N194,1,0),0)</f>
        <v>1</v>
      </c>
      <c r="O264" s="99">
        <f>IFERROR(IF(Model!O194=Scratch!O194,1,0),0)</f>
        <v>1</v>
      </c>
      <c r="P264" s="99">
        <f>IFERROR(IF(Model!P194=Scratch!P194,1,0),0)</f>
        <v>1</v>
      </c>
      <c r="Q264" s="129" t="s">
        <v>591</v>
      </c>
      <c r="R264" s="99">
        <f>IF(Model!R194="",0,IF(ABS(Model!R194-Scratch!R194)&lt;1,1,0))</f>
        <v>1</v>
      </c>
      <c r="S264" s="99">
        <f>IF(Model!S194="",0,IF(ABS(Model!S194-Scratch!S194)&lt;1,1,0))</f>
        <v>1</v>
      </c>
      <c r="T264" s="99">
        <f>IF(Model!T194="",0,IF(ABS(Model!T194-Scratch!T194)&lt;1,1,0))</f>
        <v>1</v>
      </c>
      <c r="U264" s="99">
        <f>IF(Model!U194="",0,IF(ABS(Model!U194-Scratch!U194)&lt;1,1,0))</f>
        <v>1</v>
      </c>
      <c r="V264" s="99">
        <f>IF(Model!V194="",0,IF(ABS(Model!V194-Scratch!V194)&lt;1,1,0))</f>
        <v>1</v>
      </c>
      <c r="W264" s="129" t="s">
        <v>591</v>
      </c>
      <c r="X264" s="99">
        <f>IF(Model!X194="",0,IF(ABS(Model!X194-Scratch!X194)&lt;1,1,0))</f>
        <v>1</v>
      </c>
      <c r="Y264" s="99">
        <f>IF(Model!Y194="",0,IF(ABS(Model!Y194-Scratch!Y194)&lt;1,1,0))</f>
        <v>1</v>
      </c>
      <c r="Z264" s="99">
        <f>IF(Model!Z194="",0,IF(ABS(Model!Z194-Scratch!Z194)&lt;1,1,0))</f>
        <v>1</v>
      </c>
      <c r="AA264" s="99">
        <f>IF(Model!AA194="",0,IF(ABS(Model!AA194-Scratch!AA194)&lt;1,1,0))</f>
        <v>1</v>
      </c>
      <c r="AB264" s="99">
        <f>IF(Model!AB194="",0,IF(ABS(Model!AB194-Scratch!AB194)&lt;1,1,0))</f>
        <v>1</v>
      </c>
      <c r="AC264" s="129" t="s">
        <v>591</v>
      </c>
      <c r="AD264" s="129" t="s">
        <v>591</v>
      </c>
      <c r="AE264" s="99">
        <f>IF(Model!AE194="",0,IF(ABS(Model!AE194-Scratch!AE194)&lt;1,1,0))</f>
        <v>1</v>
      </c>
      <c r="AF264" s="99">
        <f>IF(Model!AF194="",0,IF(ABS(Model!AF194-Scratch!AF194)&lt;1,1,0))</f>
        <v>1</v>
      </c>
      <c r="AG264" s="99">
        <f>IF(Model!AG194="",0,IF(ABS(Model!AG194-Scratch!AG194)&lt;1,1,0))</f>
        <v>1</v>
      </c>
      <c r="AH264" s="99">
        <f>IF(Model!AH194="",0,IF(ABS(Model!AH194-Scratch!AH194)&lt;1,1,0))</f>
        <v>1</v>
      </c>
      <c r="AI264" s="99">
        <f>IF(Model!AI194="",0,IF(ABS(Model!AI194-Scratch!AI194)&lt;1,1,0))</f>
        <v>1</v>
      </c>
      <c r="AJ264" s="99">
        <f>IF(Model!AJ194="",0,IF(ABS(Model!AJ194-Scratch!AJ194)&lt;1,1,0))</f>
        <v>1</v>
      </c>
      <c r="AK264" s="99">
        <f>IF(Model!AK194="",0,IF(ABS(Model!AK194-Scratch!AK194)&lt;1,1,0))</f>
        <v>1</v>
      </c>
      <c r="AL264" s="99">
        <f>IF(Model!AL194="",0,IF(ABS(Model!AL194-Scratch!AL194)&lt;1,1,0))</f>
        <v>1</v>
      </c>
      <c r="AM264" s="99">
        <f>IF(Model!AM194="",0,IF(ABS(Model!AM194-Scratch!AM194)&lt;1,1,0))</f>
        <v>1</v>
      </c>
      <c r="AN264" s="99">
        <f>IF(Model!AN194="",0,IF(ABS(Model!AN194-Scratch!AN194)&lt;1,1,0))</f>
        <v>1</v>
      </c>
      <c r="AO264" s="99">
        <f>IF(Model!AO194="",0,IF(ABS(Model!AO194-Scratch!AO194)&lt;1,1,0))</f>
        <v>1</v>
      </c>
      <c r="AP264" s="99">
        <f>IF(Model!AP194="",0,IF(ABS(Model!AP194-Scratch!AP194)&lt;1,1,0))</f>
        <v>1</v>
      </c>
      <c r="AQ264" s="99">
        <f>IF(Model!AQ194="",0,IF(ABS(Model!AQ194-Scratch!AQ194)&lt;1,1,0))</f>
        <v>1</v>
      </c>
      <c r="AR264" s="99">
        <f>IF(Model!AR194="",0,IF(ABS(Model!AR194-Scratch!AR194)&lt;1,1,0))</f>
        <v>1</v>
      </c>
      <c r="AS264" s="99">
        <f>IF(Model!AS194="",0,IF(ABS(Model!AS194-Scratch!AS194)&lt;1,1,0))</f>
        <v>1</v>
      </c>
      <c r="AT264" s="99">
        <f>IF(Model!AT194="",0,IF(ABS(Model!AT194-Scratch!AT194)&lt;1,1,0))</f>
        <v>1</v>
      </c>
      <c r="AU264" s="99">
        <f>IF(Model!AU194="",0,IF(ABS(Model!AU194-Scratch!AU194)&lt;1,1,0))</f>
        <v>1</v>
      </c>
      <c r="AV264" s="99">
        <f>IF(Model!AV194="",0,IF(ABS(Model!AV194-Scratch!AV194)&lt;1,1,0))</f>
        <v>1</v>
      </c>
      <c r="AW264" s="99">
        <f>IF(Model!AW194="",0,IF(ABS(Model!AW194-Scratch!AW194)&lt;1,1,0))</f>
        <v>1</v>
      </c>
      <c r="AX264" s="99">
        <f>IF(Model!AX194="",0,IF(ABS(Model!AX194-Scratch!AX194)&lt;1,1,0))</f>
        <v>1</v>
      </c>
      <c r="AY264" s="99">
        <f>IF(Model!AY194="",0,IF(ABS(Model!AY194-Scratch!AY194)&lt;1,1,0))</f>
        <v>1</v>
      </c>
      <c r="AZ264" s="99">
        <f>IF(Model!AZ194="",0,IF(ABS(Model!AZ194-Scratch!AZ194)&lt;1,1,0))</f>
        <v>1</v>
      </c>
      <c r="BA264" s="99">
        <f>IF(Model!BA194="",0,IF(ABS(Model!BA194-Scratch!BA194)&lt;1,1,0))</f>
        <v>1</v>
      </c>
      <c r="BB264" s="99">
        <f>IF(Model!BB194="",0,IF(ABS(Model!BB194-Scratch!BB194)&lt;1,1,0))</f>
        <v>1</v>
      </c>
      <c r="BC264" s="99">
        <f>IF(Model!BC194="",0,IF(ABS(Model!BC194-Scratch!BC194)&lt;1,1,0))</f>
        <v>1</v>
      </c>
      <c r="BD264" s="99">
        <f>IF(Model!BD194="",0,IF(ABS(Model!BD194-Scratch!BD194)&lt;1,1,0))</f>
        <v>0</v>
      </c>
      <c r="BE264" s="99">
        <f>IF(Model!BE194="",0,IF(ABS(Model!BE194-Scratch!BE194)&lt;1,1,0))</f>
        <v>1</v>
      </c>
      <c r="BF264" s="129" t="s">
        <v>591</v>
      </c>
      <c r="BG264" s="129" t="s">
        <v>591</v>
      </c>
      <c r="BH264" s="99">
        <f>IF(Model!BH194="",0,IF(ABS(Model!BH194-Scratch!BH194)&lt;1,1,0))</f>
        <v>1</v>
      </c>
      <c r="BI264" s="99">
        <f>IF(Model!BI194="",0,IF(ABS(Model!BI194-Scratch!BI194)&lt;1,1,0))</f>
        <v>1</v>
      </c>
      <c r="BJ264" s="99">
        <f>IF(Model!BJ194="",0,IF(ABS(Model!BJ194-Scratch!BJ194)&lt;1,1,0))</f>
        <v>1</v>
      </c>
      <c r="BK264" s="99">
        <f>IF(Model!BK194="",0,IF(ABS(Model!BK194-Scratch!BK194)&lt;1,1,0))</f>
        <v>1</v>
      </c>
      <c r="BL264" s="99">
        <f>IF(Model!BL194="",0,IF(ABS(Model!BL194-Scratch!BL194)&lt;1,1,0))</f>
        <v>1</v>
      </c>
      <c r="BM264" s="99">
        <f>IF(Model!BM194="",0,IF(ABS(Model!BM194-Scratch!BM194)&lt;1,1,0))</f>
        <v>1</v>
      </c>
      <c r="BN264" s="99">
        <f>IF(Model!BN194="",0,IF(ABS(Model!BN194-Scratch!BN194)&lt;1,1,0))</f>
        <v>1</v>
      </c>
      <c r="BO264" s="99">
        <f>IF(Model!BO194="",0,IF(ABS(Model!BO194-Scratch!BO194)&lt;1,1,0))</f>
        <v>1</v>
      </c>
      <c r="BP264" s="99">
        <f>IF(Model!BP194="",0,IF(ABS(Model!BP194-Scratch!BP194)&lt;1,1,0))</f>
        <v>1</v>
      </c>
      <c r="BQ264" s="99">
        <f>IF(Model!BQ194="",0,IF(ABS(Model!BQ194-Scratch!BQ194)&lt;1,1,0))</f>
        <v>1</v>
      </c>
      <c r="BR264" s="99">
        <f>IF(Model!BR194="",0,IF(ABS(Model!BR194-Scratch!BR194)&lt;1,1,0))</f>
        <v>1</v>
      </c>
      <c r="BS264" s="99">
        <f>IF(Model!BS194="",0,IF(ABS(Model!BS194-Scratch!BS194)&lt;1,1,0))</f>
        <v>1</v>
      </c>
      <c r="BT264" s="99">
        <f>IF(Model!BT194="",0,IF(ABS(Model!BT194-Scratch!BT194)&lt;1,1,0))</f>
        <v>1</v>
      </c>
      <c r="BU264" s="99">
        <f>IF(Model!BU194="",0,IF(ABS(Model!BU194-Scratch!BU194)&lt;1,1,0))</f>
        <v>1</v>
      </c>
      <c r="BV264" s="99">
        <f>IF(Model!BV194="",0,IF(ABS(Model!BV194-Scratch!BV194)&lt;1,1,0))</f>
        <v>1</v>
      </c>
      <c r="BW264" s="99">
        <f>IF(Model!BW194="",0,IF(ABS(Model!BW194-Scratch!BW194)&lt;1,1,0))</f>
        <v>1</v>
      </c>
      <c r="BX264" s="99">
        <f>IF(Model!BX194="",0,IF(ABS(Model!BX194-Scratch!BX194)&lt;1,1,0))</f>
        <v>1</v>
      </c>
      <c r="BY264" s="99">
        <f>IF(Model!BY194="",0,IF(ABS(Model!BY194-Scratch!BY194)&lt;1,1,0))</f>
        <v>1</v>
      </c>
      <c r="BZ264" s="99">
        <f>IF(Model!BZ194="",0,IF(ABS(Model!BZ194-Scratch!BZ194)&lt;1,1,0))</f>
        <v>1</v>
      </c>
      <c r="CA264" s="99">
        <f>IF(Model!CA194="",0,IF(ABS(Model!CA194-Scratch!CA194)&lt;1,1,0))</f>
        <v>1</v>
      </c>
      <c r="CB264" s="99">
        <f>IF(Model!CB194="",0,IF(ABS(Model!CB194-Scratch!CB194)&lt;1,1,0))</f>
        <v>1</v>
      </c>
      <c r="CC264" s="99">
        <f>IF(Model!CC194="",0,IF(ABS(Model!CC194-Scratch!CC194)&lt;1,1,0))</f>
        <v>1</v>
      </c>
      <c r="CD264" s="99">
        <f>IF(Model!CD194="",0,IF(ABS(Model!CD194-Scratch!CD194)&lt;1,1,0))</f>
        <v>1</v>
      </c>
      <c r="CE264" s="99">
        <f>IF(Model!CE194="",0,IF(ABS(Model!CE194-Scratch!CE194)&lt;1,1,0))</f>
        <v>1</v>
      </c>
      <c r="CF264" s="99">
        <f>IF(Model!CF194="",0,IF(ABS(Model!CF194-Scratch!CF194)&lt;1,1,0))</f>
        <v>1</v>
      </c>
      <c r="CG264" s="129" t="s">
        <v>591</v>
      </c>
      <c r="CH264" s="129" t="s">
        <v>591</v>
      </c>
      <c r="CI264" s="99">
        <f>IF(Model!CI194="",0,IF(ABS(Model!CI194-Scratch!CI194)&lt;1,1,0))</f>
        <v>1</v>
      </c>
      <c r="CJ264" s="99">
        <f>IF(Model!CJ194="",0,IF(ABS(Model!CJ194-Scratch!CJ194)&lt;1,1,0))</f>
        <v>1</v>
      </c>
      <c r="CK264" s="99">
        <f>IF(Model!CK194="",0,IF(ABS(Model!CK194-Scratch!CK194)&lt;1,1,0))</f>
        <v>1</v>
      </c>
      <c r="CL264" s="99">
        <f>IF(Model!CL194="",0,IF(ABS(Model!CL194-Scratch!CL194)&lt;1,1,0))</f>
        <v>1</v>
      </c>
      <c r="CM264" s="99">
        <f>IF(Model!CM194="",0,IF(ABS(Model!CM194-Scratch!CM194)&lt;1,1,0))</f>
        <v>1</v>
      </c>
      <c r="CN264" s="99">
        <f>IF(Model!CN194="",0,IF(ABS(Model!CN194-Scratch!CN194)&lt;1,1,0))</f>
        <v>1</v>
      </c>
      <c r="CO264" s="99">
        <f>IF(Model!CO194="",0,IF(ABS(Model!CO194-Scratch!CO194)&lt;1,1,0))</f>
        <v>1</v>
      </c>
      <c r="CP264" s="99">
        <f>IF(Model!CP194="",0,IF(ABS(Model!CP194-Scratch!CP194)&lt;1,1,0))</f>
        <v>1</v>
      </c>
      <c r="CQ264" s="99">
        <f>IF(Model!CQ194="",0,IF(ABS(Model!CQ194-Scratch!CQ194)&lt;1,1,0))</f>
        <v>1</v>
      </c>
      <c r="CR264" s="99">
        <f>IF(Model!CR194="",0,IF(ABS(Model!CR194-Scratch!CR194)&lt;1,1,0))</f>
        <v>1</v>
      </c>
      <c r="CS264" s="99">
        <f>IF(Model!CS194="",0,IF(ABS(Model!CS194-Scratch!CS194)&lt;1,1,0))</f>
        <v>1</v>
      </c>
      <c r="CT264" s="99">
        <f>IF(Model!CT194="",0,IF(ABS(Model!CT194-Scratch!CT194)&lt;1,1,0))</f>
        <v>1</v>
      </c>
      <c r="CU264" s="99">
        <f>IF(Model!CU194="",0,IF(ABS(Model!CU194-Scratch!CU194)&lt;1,1,0))</f>
        <v>1</v>
      </c>
      <c r="CV264" s="99">
        <f>IF(Model!CV194="",0,IF(ABS(Model!CV194-Scratch!CV194)&lt;1,1,0))</f>
        <v>1</v>
      </c>
      <c r="CW264" s="99">
        <f>IF(Model!CW194="",0,IF(ABS(Model!CW194-Scratch!CW194)&lt;1,1,0))</f>
        <v>1</v>
      </c>
      <c r="CX264" s="99">
        <f>IF(Model!CX194="",0,IF(ABS(Model!CX194-Scratch!CX194)&lt;1,1,0))</f>
        <v>1</v>
      </c>
      <c r="CY264" s="99">
        <f>IF(Model!CY194="",0,IF(ABS(Model!CY194-Scratch!CY194)&lt;1,1,0))</f>
        <v>1</v>
      </c>
      <c r="CZ264" s="99">
        <f>IF(Model!CZ194="",0,IF(ABS(Model!CZ194-Scratch!CZ194)&lt;1,1,0))</f>
        <v>1</v>
      </c>
      <c r="DA264" s="99">
        <f>IF(Model!DA194="",0,IF(ABS(Model!DA194-Scratch!DA194)&lt;1,1,0))</f>
        <v>1</v>
      </c>
      <c r="DB264" s="99">
        <f>IF(Model!DB194="",0,IF(ABS(Model!DB194-Scratch!DB194)&lt;1,1,0))</f>
        <v>1</v>
      </c>
      <c r="DC264" s="99">
        <f>IF(Model!DC194="",0,IF(ABS(Model!DC194-Scratch!DC194)&lt;1,1,0))</f>
        <v>1</v>
      </c>
      <c r="DD264" s="99">
        <f>IF(Model!DD194="",0,IF(ABS(Model!DD194-Scratch!DD194)&lt;1,1,0))</f>
        <v>1</v>
      </c>
      <c r="DE264" s="99">
        <f>IF(Model!DE194="",0,IF(ABS(Model!DE194-Scratch!DE194)&lt;1,1,0))</f>
        <v>1</v>
      </c>
      <c r="DF264" s="99">
        <f>IF(Model!DF194="",0,IF(ABS(Model!DF194-Scratch!DF194)&lt;1,1,0))</f>
        <v>1</v>
      </c>
      <c r="DG264" s="99">
        <f>IF(Model!DG194="",0,IF(ABS(Model!DG194-Scratch!DG194)&lt;1,1,0))</f>
        <v>1</v>
      </c>
      <c r="DH264" s="129" t="s">
        <v>591</v>
      </c>
      <c r="DI264" s="129" t="s">
        <v>591</v>
      </c>
      <c r="DJ264" s="99">
        <f>IF(Model!DJ194="",0,IF(ABS(Model!DJ194-Scratch!DJ194)&lt;1,1,0))</f>
        <v>1</v>
      </c>
      <c r="DK264" s="99">
        <f>IF(Model!DK194="",0,IF(ABS(Model!DK194-Scratch!DK194)&lt;1,1,0))</f>
        <v>1</v>
      </c>
      <c r="DL264" s="99">
        <f>IF(Model!DL194="",0,IF(ABS(Model!DL194-Scratch!DL194)&lt;1,1,0))</f>
        <v>1</v>
      </c>
      <c r="DM264" s="99">
        <f>IF(Model!DM194="",0,IF(ABS(Model!DM194-Scratch!DM194)&lt;1,1,0))</f>
        <v>1</v>
      </c>
      <c r="DN264" s="99">
        <f>IF(Model!DN194="",0,IF(ABS(Model!DN194-Scratch!DN194)&lt;1,1,0))</f>
        <v>1</v>
      </c>
      <c r="DO264" s="99">
        <f>IF(Model!DO194="",0,IF(ABS(Model!DO194-Scratch!DO194)&lt;1,1,0))</f>
        <v>1</v>
      </c>
      <c r="DP264" s="99">
        <f>IF(Model!DP194="",0,IF(ABS(Model!DP194-Scratch!DP194)&lt;1,1,0))</f>
        <v>1</v>
      </c>
      <c r="DQ264" s="99">
        <f>IF(Model!DQ194="",0,IF(ABS(Model!DQ194-Scratch!DQ194)&lt;1,1,0))</f>
        <v>1</v>
      </c>
      <c r="DR264" s="99">
        <f>IF(Model!DR194="",0,IF(ABS(Model!DR194-Scratch!DR194)&lt;1,1,0))</f>
        <v>1</v>
      </c>
      <c r="DS264" s="99">
        <f>IF(Model!DS194="",0,IF(ABS(Model!DS194-Scratch!DS194)&lt;1,1,0))</f>
        <v>1</v>
      </c>
      <c r="DT264" s="99">
        <f>IF(Model!DT194="",0,IF(ABS(Model!DT194-Scratch!DT194)&lt;1,1,0))</f>
        <v>1</v>
      </c>
      <c r="DU264" s="99">
        <f>IF(Model!DU194="",0,IF(ABS(Model!DU194-Scratch!DU194)&lt;1,1,0))</f>
        <v>1</v>
      </c>
      <c r="DV264" s="99">
        <f>IF(Model!DV194="",0,IF(ABS(Model!DV194-Scratch!DV194)&lt;1,1,0))</f>
        <v>1</v>
      </c>
      <c r="DW264" s="99">
        <f>IF(Model!DW194="",0,IF(ABS(Model!DW194-Scratch!DW194)&lt;1,1,0))</f>
        <v>1</v>
      </c>
      <c r="DX264" s="99">
        <f>IF(Model!DX194="",0,IF(ABS(Model!DX194-Scratch!DX194)&lt;1,1,0))</f>
        <v>1</v>
      </c>
      <c r="DY264" s="99">
        <f>IF(Model!DY194="",0,IF(ABS(Model!DY194-Scratch!DY194)&lt;1,1,0))</f>
        <v>1</v>
      </c>
      <c r="DZ264" s="99">
        <f>IF(Model!DZ194="",0,IF(ABS(Model!DZ194-Scratch!DZ194)&lt;1,1,0))</f>
        <v>1</v>
      </c>
      <c r="EA264" s="99">
        <f>IF(Model!EA194="",0,IF(ABS(Model!EA194-Scratch!EA194)&lt;1,1,0))</f>
        <v>1</v>
      </c>
      <c r="EB264" s="99">
        <f>IF(Model!EB194="",0,IF(ABS(Model!EB194-Scratch!EB194)&lt;1,1,0))</f>
        <v>1</v>
      </c>
      <c r="EC264" s="99">
        <f>IF(Model!EC194="",0,IF(ABS(Model!EC194-Scratch!EC194)&lt;1,1,0))</f>
        <v>1</v>
      </c>
      <c r="ED264" s="99">
        <f>IF(Model!ED194="",0,IF(ABS(Model!ED194-Scratch!ED194)&lt;1,1,0))</f>
        <v>1</v>
      </c>
      <c r="EE264" s="99">
        <f>IF(Model!EE194="",0,IF(ABS(Model!EE194-Scratch!EE194)&lt;1,1,0))</f>
        <v>1</v>
      </c>
      <c r="EF264" s="99">
        <f>IF(Model!EF194="",0,IF(ABS(Model!EF194-Scratch!EF194)&lt;1,1,0))</f>
        <v>1</v>
      </c>
      <c r="EG264" s="99">
        <f>IF(Model!EG194="",0,IF(ABS(Model!EG194-Scratch!EG194)&lt;1,1,0))</f>
        <v>1</v>
      </c>
      <c r="EH264" s="99">
        <f>IF(Model!EH194="",0,IF(ABS(Model!EH194-Scratch!EH194)&lt;1,1,0))</f>
        <v>1</v>
      </c>
      <c r="EI264" s="129" t="s">
        <v>591</v>
      </c>
      <c r="EJ264" s="129" t="s">
        <v>591</v>
      </c>
      <c r="EK264" s="99"/>
      <c r="EL264" s="99"/>
      <c r="EM264" s="99"/>
      <c r="EN264" s="99"/>
      <c r="EO264" s="99"/>
      <c r="EP264" s="99"/>
      <c r="EQ264" s="99"/>
      <c r="ER264" s="99"/>
      <c r="ES264" s="99"/>
      <c r="ET264" s="99"/>
      <c r="EU264" s="99"/>
      <c r="EV264" s="99"/>
      <c r="EW264" s="99"/>
      <c r="EX264" s="99"/>
      <c r="EY264" s="99"/>
      <c r="EZ264" s="99"/>
      <c r="FA264" s="99"/>
      <c r="FB264" s="99"/>
      <c r="FC264" s="99"/>
      <c r="FD264" s="99"/>
      <c r="FE264" s="99"/>
      <c r="FF264" s="99"/>
      <c r="FG264" s="99"/>
      <c r="FH264" s="99"/>
      <c r="FI264" s="99"/>
    </row>
    <row r="265" spans="2:165">
      <c r="B265" s="99">
        <f>IF(Model!B195="",0,IF(ABS(Model!B195-Scratch!B195)&lt;1,1,0))</f>
        <v>1</v>
      </c>
      <c r="C265" s="99">
        <f ca="1">IF(Model!C195="",0,IF(ABS(Model!C195-Scratch!C195)&lt;1,1,0))</f>
        <v>1</v>
      </c>
      <c r="D265" s="129" t="s">
        <v>591</v>
      </c>
      <c r="E265" s="99">
        <f>IF(Model!E195="",0,IF(ABS(Model!E195-Scratch!E195)&lt;1,1,0))</f>
        <v>1</v>
      </c>
      <c r="F265" s="99">
        <f>IF(Model!F195="",0,IF(ABS(Model!F195-Scratch!F195)&lt;1,1,0))</f>
        <v>1</v>
      </c>
      <c r="G265" s="99">
        <f>IF(Model!G195="",0,IF(ABS(Model!G195-Scratch!G195)&lt;1,1,0))</f>
        <v>1</v>
      </c>
      <c r="H265" s="99">
        <f>IF(Model!H195="",0,IF(ABS(Model!H195-Scratch!H195)&lt;1,1,0))</f>
        <v>1</v>
      </c>
      <c r="I265" s="99">
        <f>IF(Model!I195=Scratch!I195,1,0)</f>
        <v>1</v>
      </c>
      <c r="J265" s="129" t="s">
        <v>591</v>
      </c>
      <c r="K265" s="99">
        <f>IF(Model!K195="",0,IF(ABS(Model!K195-Scratch!K195)&lt;1,1,0))</f>
        <v>1</v>
      </c>
      <c r="L265" s="99">
        <f>IF(Model!L195=Scratch!L195,1,0)</f>
        <v>1</v>
      </c>
      <c r="M265" s="99">
        <f>IFERROR(IF(Model!M195=Scratch!M195,1,0),0)</f>
        <v>1</v>
      </c>
      <c r="N265" s="99">
        <f>IFERROR(IF(Model!N195=Scratch!N195,1,0),0)</f>
        <v>1</v>
      </c>
      <c r="O265" s="99">
        <f>IFERROR(IF(Model!O195=Scratch!O195,1,0),0)</f>
        <v>1</v>
      </c>
      <c r="P265" s="99">
        <f>IFERROR(IF(Model!P195=Scratch!P195,1,0),0)</f>
        <v>1</v>
      </c>
      <c r="Q265" s="129" t="s">
        <v>591</v>
      </c>
      <c r="R265" s="99">
        <f>IF(Model!R195="",0,IF(ABS(Model!R195-Scratch!R195)&lt;1,1,0))</f>
        <v>1</v>
      </c>
      <c r="S265" s="99">
        <f>IF(Model!S195="",0,IF(ABS(Model!S195-Scratch!S195)&lt;1,1,0))</f>
        <v>1</v>
      </c>
      <c r="T265" s="99">
        <f>IF(Model!T195="",0,IF(ABS(Model!T195-Scratch!T195)&lt;1,1,0))</f>
        <v>1</v>
      </c>
      <c r="U265" s="99">
        <f>IF(Model!U195="",0,IF(ABS(Model!U195-Scratch!U195)&lt;1,1,0))</f>
        <v>1</v>
      </c>
      <c r="V265" s="99">
        <f>IF(Model!V195="",0,IF(ABS(Model!V195-Scratch!V195)&lt;1,1,0))</f>
        <v>1</v>
      </c>
      <c r="W265" s="129" t="s">
        <v>591</v>
      </c>
      <c r="X265" s="99">
        <f>IF(Model!X195="",0,IF(ABS(Model!X195-Scratch!X195)&lt;1,1,0))</f>
        <v>1</v>
      </c>
      <c r="Y265" s="99">
        <f>IF(Model!Y195="",0,IF(ABS(Model!Y195-Scratch!Y195)&lt;1,1,0))</f>
        <v>1</v>
      </c>
      <c r="Z265" s="99">
        <f>IF(Model!Z195="",0,IF(ABS(Model!Z195-Scratch!Z195)&lt;1,1,0))</f>
        <v>1</v>
      </c>
      <c r="AA265" s="99">
        <f>IF(Model!AA195="",0,IF(ABS(Model!AA195-Scratch!AA195)&lt;1,1,0))</f>
        <v>1</v>
      </c>
      <c r="AB265" s="99">
        <f>IF(Model!AB195="",0,IF(ABS(Model!AB195-Scratch!AB195)&lt;1,1,0))</f>
        <v>1</v>
      </c>
      <c r="AC265" s="129" t="s">
        <v>591</v>
      </c>
      <c r="AD265" s="129" t="s">
        <v>591</v>
      </c>
      <c r="AE265" s="99">
        <f>IF(Model!AE195="",0,IF(ABS(Model!AE195-Scratch!AE195)&lt;1,1,0))</f>
        <v>1</v>
      </c>
      <c r="AF265" s="99">
        <f>IF(Model!AF195="",0,IF(ABS(Model!AF195-Scratch!AF195)&lt;1,1,0))</f>
        <v>1</v>
      </c>
      <c r="AG265" s="99">
        <f>IF(Model!AG195="",0,IF(ABS(Model!AG195-Scratch!AG195)&lt;1,1,0))</f>
        <v>1</v>
      </c>
      <c r="AH265" s="99">
        <f>IF(Model!AH195="",0,IF(ABS(Model!AH195-Scratch!AH195)&lt;1,1,0))</f>
        <v>1</v>
      </c>
      <c r="AI265" s="99">
        <f>IF(Model!AI195="",0,IF(ABS(Model!AI195-Scratch!AI195)&lt;1,1,0))</f>
        <v>1</v>
      </c>
      <c r="AJ265" s="99">
        <f>IF(Model!AJ195="",0,IF(ABS(Model!AJ195-Scratch!AJ195)&lt;1,1,0))</f>
        <v>1</v>
      </c>
      <c r="AK265" s="99">
        <f>IF(Model!AK195="",0,IF(ABS(Model!AK195-Scratch!AK195)&lt;1,1,0))</f>
        <v>1</v>
      </c>
      <c r="AL265" s="99">
        <f>IF(Model!AL195="",0,IF(ABS(Model!AL195-Scratch!AL195)&lt;1,1,0))</f>
        <v>1</v>
      </c>
      <c r="AM265" s="99">
        <f>IF(Model!AM195="",0,IF(ABS(Model!AM195-Scratch!AM195)&lt;1,1,0))</f>
        <v>1</v>
      </c>
      <c r="AN265" s="99">
        <f>IF(Model!AN195="",0,IF(ABS(Model!AN195-Scratch!AN195)&lt;1,1,0))</f>
        <v>1</v>
      </c>
      <c r="AO265" s="99">
        <f>IF(Model!AO195="",0,IF(ABS(Model!AO195-Scratch!AO195)&lt;1,1,0))</f>
        <v>1</v>
      </c>
      <c r="AP265" s="99">
        <f>IF(Model!AP195="",0,IF(ABS(Model!AP195-Scratch!AP195)&lt;1,1,0))</f>
        <v>1</v>
      </c>
      <c r="AQ265" s="99">
        <f>IF(Model!AQ195="",0,IF(ABS(Model!AQ195-Scratch!AQ195)&lt;1,1,0))</f>
        <v>1</v>
      </c>
      <c r="AR265" s="99">
        <f>IF(Model!AR195="",0,IF(ABS(Model!AR195-Scratch!AR195)&lt;1,1,0))</f>
        <v>1</v>
      </c>
      <c r="AS265" s="99">
        <f>IF(Model!AS195="",0,IF(ABS(Model!AS195-Scratch!AS195)&lt;1,1,0))</f>
        <v>1</v>
      </c>
      <c r="AT265" s="99">
        <f>IF(Model!AT195="",0,IF(ABS(Model!AT195-Scratch!AT195)&lt;1,1,0))</f>
        <v>1</v>
      </c>
      <c r="AU265" s="99">
        <f>IF(Model!AU195="",0,IF(ABS(Model!AU195-Scratch!AU195)&lt;1,1,0))</f>
        <v>1</v>
      </c>
      <c r="AV265" s="99">
        <f>IF(Model!AV195="",0,IF(ABS(Model!AV195-Scratch!AV195)&lt;1,1,0))</f>
        <v>1</v>
      </c>
      <c r="AW265" s="99">
        <f>IF(Model!AW195="",0,IF(ABS(Model!AW195-Scratch!AW195)&lt;1,1,0))</f>
        <v>1</v>
      </c>
      <c r="AX265" s="99">
        <f>IF(Model!AX195="",0,IF(ABS(Model!AX195-Scratch!AX195)&lt;1,1,0))</f>
        <v>1</v>
      </c>
      <c r="AY265" s="99">
        <f>IF(Model!AY195="",0,IF(ABS(Model!AY195-Scratch!AY195)&lt;1,1,0))</f>
        <v>1</v>
      </c>
      <c r="AZ265" s="99">
        <f>IF(Model!AZ195="",0,IF(ABS(Model!AZ195-Scratch!AZ195)&lt;1,1,0))</f>
        <v>1</v>
      </c>
      <c r="BA265" s="99">
        <f>IF(Model!BA195="",0,IF(ABS(Model!BA195-Scratch!BA195)&lt;1,1,0))</f>
        <v>1</v>
      </c>
      <c r="BB265" s="99">
        <f>IF(Model!BB195="",0,IF(ABS(Model!BB195-Scratch!BB195)&lt;1,1,0))</f>
        <v>1</v>
      </c>
      <c r="BC265" s="99">
        <f>IF(Model!BC195="",0,IF(ABS(Model!BC195-Scratch!BC195)&lt;1,1,0))</f>
        <v>1</v>
      </c>
      <c r="BD265" s="99">
        <f>IF(Model!BD195="",0,IF(ABS(Model!BD195-Scratch!BD195)&lt;1,1,0))</f>
        <v>0</v>
      </c>
      <c r="BE265" s="99">
        <f>IF(Model!BE195="",0,IF(ABS(Model!BE195-Scratch!BE195)&lt;1,1,0))</f>
        <v>1</v>
      </c>
      <c r="BF265" s="129" t="s">
        <v>591</v>
      </c>
      <c r="BG265" s="129" t="s">
        <v>591</v>
      </c>
      <c r="BH265" s="99">
        <f>IF(Model!BH195="",0,IF(ABS(Model!BH195-Scratch!BH195)&lt;1,1,0))</f>
        <v>1</v>
      </c>
      <c r="BI265" s="99">
        <f>IF(Model!BI195="",0,IF(ABS(Model!BI195-Scratch!BI195)&lt;1,1,0))</f>
        <v>1</v>
      </c>
      <c r="BJ265" s="99">
        <f>IF(Model!BJ195="",0,IF(ABS(Model!BJ195-Scratch!BJ195)&lt;1,1,0))</f>
        <v>1</v>
      </c>
      <c r="BK265" s="99">
        <f>IF(Model!BK195="",0,IF(ABS(Model!BK195-Scratch!BK195)&lt;1,1,0))</f>
        <v>1</v>
      </c>
      <c r="BL265" s="99">
        <f>IF(Model!BL195="",0,IF(ABS(Model!BL195-Scratch!BL195)&lt;1,1,0))</f>
        <v>1</v>
      </c>
      <c r="BM265" s="99">
        <f>IF(Model!BM195="",0,IF(ABS(Model!BM195-Scratch!BM195)&lt;1,1,0))</f>
        <v>1</v>
      </c>
      <c r="BN265" s="99">
        <f>IF(Model!BN195="",0,IF(ABS(Model!BN195-Scratch!BN195)&lt;1,1,0))</f>
        <v>1</v>
      </c>
      <c r="BO265" s="99">
        <f>IF(Model!BO195="",0,IF(ABS(Model!BO195-Scratch!BO195)&lt;1,1,0))</f>
        <v>1</v>
      </c>
      <c r="BP265" s="99">
        <f>IF(Model!BP195="",0,IF(ABS(Model!BP195-Scratch!BP195)&lt;1,1,0))</f>
        <v>1</v>
      </c>
      <c r="BQ265" s="99">
        <f>IF(Model!BQ195="",0,IF(ABS(Model!BQ195-Scratch!BQ195)&lt;1,1,0))</f>
        <v>1</v>
      </c>
      <c r="BR265" s="99">
        <f>IF(Model!BR195="",0,IF(ABS(Model!BR195-Scratch!BR195)&lt;1,1,0))</f>
        <v>1</v>
      </c>
      <c r="BS265" s="99">
        <f>IF(Model!BS195="",0,IF(ABS(Model!BS195-Scratch!BS195)&lt;1,1,0))</f>
        <v>1</v>
      </c>
      <c r="BT265" s="99">
        <f>IF(Model!BT195="",0,IF(ABS(Model!BT195-Scratch!BT195)&lt;1,1,0))</f>
        <v>1</v>
      </c>
      <c r="BU265" s="99">
        <f>IF(Model!BU195="",0,IF(ABS(Model!BU195-Scratch!BU195)&lt;1,1,0))</f>
        <v>1</v>
      </c>
      <c r="BV265" s="99">
        <f>IF(Model!BV195="",0,IF(ABS(Model!BV195-Scratch!BV195)&lt;1,1,0))</f>
        <v>1</v>
      </c>
      <c r="BW265" s="99">
        <f>IF(Model!BW195="",0,IF(ABS(Model!BW195-Scratch!BW195)&lt;1,1,0))</f>
        <v>1</v>
      </c>
      <c r="BX265" s="99">
        <f>IF(Model!BX195="",0,IF(ABS(Model!BX195-Scratch!BX195)&lt;1,1,0))</f>
        <v>1</v>
      </c>
      <c r="BY265" s="99">
        <f>IF(Model!BY195="",0,IF(ABS(Model!BY195-Scratch!BY195)&lt;1,1,0))</f>
        <v>1</v>
      </c>
      <c r="BZ265" s="99">
        <f>IF(Model!BZ195="",0,IF(ABS(Model!BZ195-Scratch!BZ195)&lt;1,1,0))</f>
        <v>1</v>
      </c>
      <c r="CA265" s="99">
        <f>IF(Model!CA195="",0,IF(ABS(Model!CA195-Scratch!CA195)&lt;1,1,0))</f>
        <v>1</v>
      </c>
      <c r="CB265" s="99">
        <f>IF(Model!CB195="",0,IF(ABS(Model!CB195-Scratch!CB195)&lt;1,1,0))</f>
        <v>1</v>
      </c>
      <c r="CC265" s="99">
        <f>IF(Model!CC195="",0,IF(ABS(Model!CC195-Scratch!CC195)&lt;1,1,0))</f>
        <v>1</v>
      </c>
      <c r="CD265" s="99">
        <f>IF(Model!CD195="",0,IF(ABS(Model!CD195-Scratch!CD195)&lt;1,1,0))</f>
        <v>1</v>
      </c>
      <c r="CE265" s="99">
        <f>IF(Model!CE195="",0,IF(ABS(Model!CE195-Scratch!CE195)&lt;1,1,0))</f>
        <v>1</v>
      </c>
      <c r="CF265" s="99">
        <f>IF(Model!CF195="",0,IF(ABS(Model!CF195-Scratch!CF195)&lt;1,1,0))</f>
        <v>1</v>
      </c>
      <c r="CG265" s="129" t="s">
        <v>591</v>
      </c>
      <c r="CH265" s="129" t="s">
        <v>591</v>
      </c>
      <c r="CI265" s="99">
        <f>IF(Model!CI195="",0,IF(ABS(Model!CI195-Scratch!CI195)&lt;1,1,0))</f>
        <v>1</v>
      </c>
      <c r="CJ265" s="99">
        <f>IF(Model!CJ195="",0,IF(ABS(Model!CJ195-Scratch!CJ195)&lt;1,1,0))</f>
        <v>1</v>
      </c>
      <c r="CK265" s="99">
        <f>IF(Model!CK195="",0,IF(ABS(Model!CK195-Scratch!CK195)&lt;1,1,0))</f>
        <v>1</v>
      </c>
      <c r="CL265" s="99">
        <f>IF(Model!CL195="",0,IF(ABS(Model!CL195-Scratch!CL195)&lt;1,1,0))</f>
        <v>1</v>
      </c>
      <c r="CM265" s="99">
        <f>IF(Model!CM195="",0,IF(ABS(Model!CM195-Scratch!CM195)&lt;1,1,0))</f>
        <v>1</v>
      </c>
      <c r="CN265" s="99">
        <f>IF(Model!CN195="",0,IF(ABS(Model!CN195-Scratch!CN195)&lt;1,1,0))</f>
        <v>1</v>
      </c>
      <c r="CO265" s="99">
        <f>IF(Model!CO195="",0,IF(ABS(Model!CO195-Scratch!CO195)&lt;1,1,0))</f>
        <v>1</v>
      </c>
      <c r="CP265" s="99">
        <f>IF(Model!CP195="",0,IF(ABS(Model!CP195-Scratch!CP195)&lt;1,1,0))</f>
        <v>1</v>
      </c>
      <c r="CQ265" s="99">
        <f>IF(Model!CQ195="",0,IF(ABS(Model!CQ195-Scratch!CQ195)&lt;1,1,0))</f>
        <v>1</v>
      </c>
      <c r="CR265" s="99">
        <f>IF(Model!CR195="",0,IF(ABS(Model!CR195-Scratch!CR195)&lt;1,1,0))</f>
        <v>1</v>
      </c>
      <c r="CS265" s="99">
        <f>IF(Model!CS195="",0,IF(ABS(Model!CS195-Scratch!CS195)&lt;1,1,0))</f>
        <v>1</v>
      </c>
      <c r="CT265" s="99">
        <f>IF(Model!CT195="",0,IF(ABS(Model!CT195-Scratch!CT195)&lt;1,1,0))</f>
        <v>1</v>
      </c>
      <c r="CU265" s="99">
        <f>IF(Model!CU195="",0,IF(ABS(Model!CU195-Scratch!CU195)&lt;1,1,0))</f>
        <v>1</v>
      </c>
      <c r="CV265" s="99">
        <f>IF(Model!CV195="",0,IF(ABS(Model!CV195-Scratch!CV195)&lt;1,1,0))</f>
        <v>1</v>
      </c>
      <c r="CW265" s="99">
        <f>IF(Model!CW195="",0,IF(ABS(Model!CW195-Scratch!CW195)&lt;1,1,0))</f>
        <v>1</v>
      </c>
      <c r="CX265" s="99">
        <f>IF(Model!CX195="",0,IF(ABS(Model!CX195-Scratch!CX195)&lt;1,1,0))</f>
        <v>1</v>
      </c>
      <c r="CY265" s="99">
        <f>IF(Model!CY195="",0,IF(ABS(Model!CY195-Scratch!CY195)&lt;1,1,0))</f>
        <v>1</v>
      </c>
      <c r="CZ265" s="99">
        <f>IF(Model!CZ195="",0,IF(ABS(Model!CZ195-Scratch!CZ195)&lt;1,1,0))</f>
        <v>1</v>
      </c>
      <c r="DA265" s="99">
        <f>IF(Model!DA195="",0,IF(ABS(Model!DA195-Scratch!DA195)&lt;1,1,0))</f>
        <v>1</v>
      </c>
      <c r="DB265" s="99">
        <f>IF(Model!DB195="",0,IF(ABS(Model!DB195-Scratch!DB195)&lt;1,1,0))</f>
        <v>1</v>
      </c>
      <c r="DC265" s="99">
        <f>IF(Model!DC195="",0,IF(ABS(Model!DC195-Scratch!DC195)&lt;1,1,0))</f>
        <v>1</v>
      </c>
      <c r="DD265" s="99">
        <f>IF(Model!DD195="",0,IF(ABS(Model!DD195-Scratch!DD195)&lt;1,1,0))</f>
        <v>1</v>
      </c>
      <c r="DE265" s="99">
        <f>IF(Model!DE195="",0,IF(ABS(Model!DE195-Scratch!DE195)&lt;1,1,0))</f>
        <v>1</v>
      </c>
      <c r="DF265" s="99">
        <f>IF(Model!DF195="",0,IF(ABS(Model!DF195-Scratch!DF195)&lt;1,1,0))</f>
        <v>1</v>
      </c>
      <c r="DG265" s="99">
        <f>IF(Model!DG195="",0,IF(ABS(Model!DG195-Scratch!DG195)&lt;1,1,0))</f>
        <v>1</v>
      </c>
      <c r="DH265" s="129" t="s">
        <v>591</v>
      </c>
      <c r="DI265" s="129" t="s">
        <v>591</v>
      </c>
      <c r="DJ265" s="99">
        <f>IF(Model!DJ195="",0,IF(ABS(Model!DJ195-Scratch!DJ195)&lt;1,1,0))</f>
        <v>1</v>
      </c>
      <c r="DK265" s="99">
        <f>IF(Model!DK195="",0,IF(ABS(Model!DK195-Scratch!DK195)&lt;1,1,0))</f>
        <v>1</v>
      </c>
      <c r="DL265" s="99">
        <f>IF(Model!DL195="",0,IF(ABS(Model!DL195-Scratch!DL195)&lt;1,1,0))</f>
        <v>1</v>
      </c>
      <c r="DM265" s="99">
        <f>IF(Model!DM195="",0,IF(ABS(Model!DM195-Scratch!DM195)&lt;1,1,0))</f>
        <v>1</v>
      </c>
      <c r="DN265" s="99">
        <f>IF(Model!DN195="",0,IF(ABS(Model!DN195-Scratch!DN195)&lt;1,1,0))</f>
        <v>1</v>
      </c>
      <c r="DO265" s="99">
        <f>IF(Model!DO195="",0,IF(ABS(Model!DO195-Scratch!DO195)&lt;1,1,0))</f>
        <v>1</v>
      </c>
      <c r="DP265" s="99">
        <f>IF(Model!DP195="",0,IF(ABS(Model!DP195-Scratch!DP195)&lt;1,1,0))</f>
        <v>1</v>
      </c>
      <c r="DQ265" s="99">
        <f>IF(Model!DQ195="",0,IF(ABS(Model!DQ195-Scratch!DQ195)&lt;1,1,0))</f>
        <v>1</v>
      </c>
      <c r="DR265" s="99">
        <f>IF(Model!DR195="",0,IF(ABS(Model!DR195-Scratch!DR195)&lt;1,1,0))</f>
        <v>1</v>
      </c>
      <c r="DS265" s="99">
        <f>IF(Model!DS195="",0,IF(ABS(Model!DS195-Scratch!DS195)&lt;1,1,0))</f>
        <v>1</v>
      </c>
      <c r="DT265" s="99">
        <f>IF(Model!DT195="",0,IF(ABS(Model!DT195-Scratch!DT195)&lt;1,1,0))</f>
        <v>1</v>
      </c>
      <c r="DU265" s="99">
        <f>IF(Model!DU195="",0,IF(ABS(Model!DU195-Scratch!DU195)&lt;1,1,0))</f>
        <v>1</v>
      </c>
      <c r="DV265" s="99">
        <f>IF(Model!DV195="",0,IF(ABS(Model!DV195-Scratch!DV195)&lt;1,1,0))</f>
        <v>1</v>
      </c>
      <c r="DW265" s="99">
        <f>IF(Model!DW195="",0,IF(ABS(Model!DW195-Scratch!DW195)&lt;1,1,0))</f>
        <v>1</v>
      </c>
      <c r="DX265" s="99">
        <f>IF(Model!DX195="",0,IF(ABS(Model!DX195-Scratch!DX195)&lt;1,1,0))</f>
        <v>1</v>
      </c>
      <c r="DY265" s="99">
        <f>IF(Model!DY195="",0,IF(ABS(Model!DY195-Scratch!DY195)&lt;1,1,0))</f>
        <v>1</v>
      </c>
      <c r="DZ265" s="99">
        <f>IF(Model!DZ195="",0,IF(ABS(Model!DZ195-Scratch!DZ195)&lt;1,1,0))</f>
        <v>1</v>
      </c>
      <c r="EA265" s="99">
        <f>IF(Model!EA195="",0,IF(ABS(Model!EA195-Scratch!EA195)&lt;1,1,0))</f>
        <v>1</v>
      </c>
      <c r="EB265" s="99">
        <f>IF(Model!EB195="",0,IF(ABS(Model!EB195-Scratch!EB195)&lt;1,1,0))</f>
        <v>1</v>
      </c>
      <c r="EC265" s="99">
        <f>IF(Model!EC195="",0,IF(ABS(Model!EC195-Scratch!EC195)&lt;1,1,0))</f>
        <v>1</v>
      </c>
      <c r="ED265" s="99">
        <f>IF(Model!ED195="",0,IF(ABS(Model!ED195-Scratch!ED195)&lt;1,1,0))</f>
        <v>1</v>
      </c>
      <c r="EE265" s="99">
        <f>IF(Model!EE195="",0,IF(ABS(Model!EE195-Scratch!EE195)&lt;1,1,0))</f>
        <v>1</v>
      </c>
      <c r="EF265" s="99">
        <f>IF(Model!EF195="",0,IF(ABS(Model!EF195-Scratch!EF195)&lt;1,1,0))</f>
        <v>1</v>
      </c>
      <c r="EG265" s="99">
        <f>IF(Model!EG195="",0,IF(ABS(Model!EG195-Scratch!EG195)&lt;1,1,0))</f>
        <v>1</v>
      </c>
      <c r="EH265" s="99">
        <f>IF(Model!EH195="",0,IF(ABS(Model!EH195-Scratch!EH195)&lt;1,1,0))</f>
        <v>1</v>
      </c>
      <c r="EI265" s="129" t="s">
        <v>591</v>
      </c>
      <c r="EJ265" s="129" t="s">
        <v>591</v>
      </c>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row>
    <row r="266" spans="2:165">
      <c r="B266" s="99">
        <f>IF(Model!B196="",0,IF(ABS(Model!B196-Scratch!B196)&lt;1,1,0))</f>
        <v>1</v>
      </c>
      <c r="C266" s="99">
        <f ca="1">IF(Model!C196="",0,IF(ABS(Model!C196-Scratch!C196)&lt;1,1,0))</f>
        <v>1</v>
      </c>
      <c r="D266" s="129" t="s">
        <v>591</v>
      </c>
      <c r="E266" s="99">
        <f>IF(Model!E196="",0,IF(ABS(Model!E196-Scratch!E196)&lt;1,1,0))</f>
        <v>1</v>
      </c>
      <c r="F266" s="99">
        <f>IF(Model!F196="",0,IF(ABS(Model!F196-Scratch!F196)&lt;1,1,0))</f>
        <v>1</v>
      </c>
      <c r="G266" s="99">
        <f>IF(Model!G196="",0,IF(ABS(Model!G196-Scratch!G196)&lt;1,1,0))</f>
        <v>1</v>
      </c>
      <c r="H266" s="99">
        <f>IF(Model!H196="",0,IF(ABS(Model!H196-Scratch!H196)&lt;1,1,0))</f>
        <v>1</v>
      </c>
      <c r="I266" s="99">
        <f>IF(Model!I196=Scratch!I196,1,0)</f>
        <v>1</v>
      </c>
      <c r="J266" s="129" t="s">
        <v>591</v>
      </c>
      <c r="K266" s="99">
        <f>IF(Model!K196="",0,IF(ABS(Model!K196-Scratch!K196)&lt;1,1,0))</f>
        <v>1</v>
      </c>
      <c r="L266" s="99">
        <f>IF(Model!L196=Scratch!L196,1,0)</f>
        <v>1</v>
      </c>
      <c r="M266" s="99">
        <f>IFERROR(IF(Model!M196=Scratch!M196,1,0),0)</f>
        <v>1</v>
      </c>
      <c r="N266" s="99">
        <f>IFERROR(IF(Model!N196=Scratch!N196,1,0),0)</f>
        <v>1</v>
      </c>
      <c r="O266" s="99">
        <f>IFERROR(IF(Model!O196=Scratch!O196,1,0),0)</f>
        <v>1</v>
      </c>
      <c r="P266" s="99">
        <f>IFERROR(IF(Model!P196=Scratch!P196,1,0),0)</f>
        <v>1</v>
      </c>
      <c r="Q266" s="129" t="s">
        <v>591</v>
      </c>
      <c r="R266" s="99">
        <f>IF(Model!R196="",0,IF(ABS(Model!R196-Scratch!R196)&lt;1,1,0))</f>
        <v>1</v>
      </c>
      <c r="S266" s="99">
        <f>IF(Model!S196="",0,IF(ABS(Model!S196-Scratch!S196)&lt;1,1,0))</f>
        <v>1</v>
      </c>
      <c r="T266" s="99">
        <f>IF(Model!T196="",0,IF(ABS(Model!T196-Scratch!T196)&lt;1,1,0))</f>
        <v>1</v>
      </c>
      <c r="U266" s="99">
        <f>IF(Model!U196="",0,IF(ABS(Model!U196-Scratch!U196)&lt;1,1,0))</f>
        <v>1</v>
      </c>
      <c r="V266" s="99">
        <f>IF(Model!V196="",0,IF(ABS(Model!V196-Scratch!V196)&lt;1,1,0))</f>
        <v>1</v>
      </c>
      <c r="W266" s="129" t="s">
        <v>591</v>
      </c>
      <c r="X266" s="99">
        <f>IF(Model!X196="",0,IF(ABS(Model!X196-Scratch!X196)&lt;1,1,0))</f>
        <v>1</v>
      </c>
      <c r="Y266" s="99">
        <f>IF(Model!Y196="",0,IF(ABS(Model!Y196-Scratch!Y196)&lt;1,1,0))</f>
        <v>1</v>
      </c>
      <c r="Z266" s="99">
        <f>IF(Model!Z196="",0,IF(ABS(Model!Z196-Scratch!Z196)&lt;1,1,0))</f>
        <v>1</v>
      </c>
      <c r="AA266" s="99">
        <f>IF(Model!AA196="",0,IF(ABS(Model!AA196-Scratch!AA196)&lt;1,1,0))</f>
        <v>1</v>
      </c>
      <c r="AB266" s="99">
        <f>IF(Model!AB196="",0,IF(ABS(Model!AB196-Scratch!AB196)&lt;1,1,0))</f>
        <v>1</v>
      </c>
      <c r="AC266" s="129" t="s">
        <v>591</v>
      </c>
      <c r="AD266" s="129" t="s">
        <v>591</v>
      </c>
      <c r="AE266" s="99">
        <f>IF(Model!AE196="",0,IF(ABS(Model!AE196-Scratch!AE196)&lt;1,1,0))</f>
        <v>1</v>
      </c>
      <c r="AF266" s="99">
        <f>IF(Model!AF196="",0,IF(ABS(Model!AF196-Scratch!AF196)&lt;1,1,0))</f>
        <v>1</v>
      </c>
      <c r="AG266" s="99">
        <f>IF(Model!AG196="",0,IF(ABS(Model!AG196-Scratch!AG196)&lt;1,1,0))</f>
        <v>1</v>
      </c>
      <c r="AH266" s="99">
        <f>IF(Model!AH196="",0,IF(ABS(Model!AH196-Scratch!AH196)&lt;1,1,0))</f>
        <v>1</v>
      </c>
      <c r="AI266" s="99">
        <f>IF(Model!AI196="",0,IF(ABS(Model!AI196-Scratch!AI196)&lt;1,1,0))</f>
        <v>1</v>
      </c>
      <c r="AJ266" s="99">
        <f>IF(Model!AJ196="",0,IF(ABS(Model!AJ196-Scratch!AJ196)&lt;1,1,0))</f>
        <v>1</v>
      </c>
      <c r="AK266" s="99">
        <f>IF(Model!AK196="",0,IF(ABS(Model!AK196-Scratch!AK196)&lt;1,1,0))</f>
        <v>1</v>
      </c>
      <c r="AL266" s="99">
        <f>IF(Model!AL196="",0,IF(ABS(Model!AL196-Scratch!AL196)&lt;1,1,0))</f>
        <v>1</v>
      </c>
      <c r="AM266" s="99">
        <f>IF(Model!AM196="",0,IF(ABS(Model!AM196-Scratch!AM196)&lt;1,1,0))</f>
        <v>1</v>
      </c>
      <c r="AN266" s="99">
        <f>IF(Model!AN196="",0,IF(ABS(Model!AN196-Scratch!AN196)&lt;1,1,0))</f>
        <v>1</v>
      </c>
      <c r="AO266" s="99">
        <f>IF(Model!AO196="",0,IF(ABS(Model!AO196-Scratch!AO196)&lt;1,1,0))</f>
        <v>1</v>
      </c>
      <c r="AP266" s="99">
        <f>IF(Model!AP196="",0,IF(ABS(Model!AP196-Scratch!AP196)&lt;1,1,0))</f>
        <v>1</v>
      </c>
      <c r="AQ266" s="99">
        <f>IF(Model!AQ196="",0,IF(ABS(Model!AQ196-Scratch!AQ196)&lt;1,1,0))</f>
        <v>1</v>
      </c>
      <c r="AR266" s="99">
        <f>IF(Model!AR196="",0,IF(ABS(Model!AR196-Scratch!AR196)&lt;1,1,0))</f>
        <v>1</v>
      </c>
      <c r="AS266" s="99">
        <f>IF(Model!AS196="",0,IF(ABS(Model!AS196-Scratch!AS196)&lt;1,1,0))</f>
        <v>1</v>
      </c>
      <c r="AT266" s="99">
        <f>IF(Model!AT196="",0,IF(ABS(Model!AT196-Scratch!AT196)&lt;1,1,0))</f>
        <v>1</v>
      </c>
      <c r="AU266" s="99">
        <f>IF(Model!AU196="",0,IF(ABS(Model!AU196-Scratch!AU196)&lt;1,1,0))</f>
        <v>1</v>
      </c>
      <c r="AV266" s="99">
        <f>IF(Model!AV196="",0,IF(ABS(Model!AV196-Scratch!AV196)&lt;1,1,0))</f>
        <v>1</v>
      </c>
      <c r="AW266" s="99">
        <f>IF(Model!AW196="",0,IF(ABS(Model!AW196-Scratch!AW196)&lt;1,1,0))</f>
        <v>1</v>
      </c>
      <c r="AX266" s="99">
        <f>IF(Model!AX196="",0,IF(ABS(Model!AX196-Scratch!AX196)&lt;1,1,0))</f>
        <v>1</v>
      </c>
      <c r="AY266" s="99">
        <f>IF(Model!AY196="",0,IF(ABS(Model!AY196-Scratch!AY196)&lt;1,1,0))</f>
        <v>1</v>
      </c>
      <c r="AZ266" s="99">
        <f>IF(Model!AZ196="",0,IF(ABS(Model!AZ196-Scratch!AZ196)&lt;1,1,0))</f>
        <v>1</v>
      </c>
      <c r="BA266" s="99">
        <f>IF(Model!BA196="",0,IF(ABS(Model!BA196-Scratch!BA196)&lt;1,1,0))</f>
        <v>1</v>
      </c>
      <c r="BB266" s="99">
        <f>IF(Model!BB196="",0,IF(ABS(Model!BB196-Scratch!BB196)&lt;1,1,0))</f>
        <v>1</v>
      </c>
      <c r="BC266" s="99">
        <f>IF(Model!BC196="",0,IF(ABS(Model!BC196-Scratch!BC196)&lt;1,1,0))</f>
        <v>1</v>
      </c>
      <c r="BD266" s="99">
        <f>IF(Model!BD196="",0,IF(ABS(Model!BD196-Scratch!BD196)&lt;1,1,0))</f>
        <v>0</v>
      </c>
      <c r="BE266" s="99">
        <f>IF(Model!BE196="",0,IF(ABS(Model!BE196-Scratch!BE196)&lt;1,1,0))</f>
        <v>1</v>
      </c>
      <c r="BF266" s="129" t="s">
        <v>591</v>
      </c>
      <c r="BG266" s="129" t="s">
        <v>591</v>
      </c>
      <c r="BH266" s="99">
        <f>IF(Model!BH196="",0,IF(ABS(Model!BH196-Scratch!BH196)&lt;1,1,0))</f>
        <v>1</v>
      </c>
      <c r="BI266" s="99">
        <f>IF(Model!BI196="",0,IF(ABS(Model!BI196-Scratch!BI196)&lt;1,1,0))</f>
        <v>1</v>
      </c>
      <c r="BJ266" s="99">
        <f>IF(Model!BJ196="",0,IF(ABS(Model!BJ196-Scratch!BJ196)&lt;1,1,0))</f>
        <v>1</v>
      </c>
      <c r="BK266" s="99">
        <f>IF(Model!BK196="",0,IF(ABS(Model!BK196-Scratch!BK196)&lt;1,1,0))</f>
        <v>1</v>
      </c>
      <c r="BL266" s="99">
        <f>IF(Model!BL196="",0,IF(ABS(Model!BL196-Scratch!BL196)&lt;1,1,0))</f>
        <v>1</v>
      </c>
      <c r="BM266" s="99">
        <f>IF(Model!BM196="",0,IF(ABS(Model!BM196-Scratch!BM196)&lt;1,1,0))</f>
        <v>1</v>
      </c>
      <c r="BN266" s="99">
        <f>IF(Model!BN196="",0,IF(ABS(Model!BN196-Scratch!BN196)&lt;1,1,0))</f>
        <v>1</v>
      </c>
      <c r="BO266" s="99">
        <f>IF(Model!BO196="",0,IF(ABS(Model!BO196-Scratch!BO196)&lt;1,1,0))</f>
        <v>1</v>
      </c>
      <c r="BP266" s="99">
        <f>IF(Model!BP196="",0,IF(ABS(Model!BP196-Scratch!BP196)&lt;1,1,0))</f>
        <v>1</v>
      </c>
      <c r="BQ266" s="99">
        <f>IF(Model!BQ196="",0,IF(ABS(Model!BQ196-Scratch!BQ196)&lt;1,1,0))</f>
        <v>1</v>
      </c>
      <c r="BR266" s="99">
        <f>IF(Model!BR196="",0,IF(ABS(Model!BR196-Scratch!BR196)&lt;1,1,0))</f>
        <v>1</v>
      </c>
      <c r="BS266" s="99">
        <f>IF(Model!BS196="",0,IF(ABS(Model!BS196-Scratch!BS196)&lt;1,1,0))</f>
        <v>1</v>
      </c>
      <c r="BT266" s="99">
        <f>IF(Model!BT196="",0,IF(ABS(Model!BT196-Scratch!BT196)&lt;1,1,0))</f>
        <v>1</v>
      </c>
      <c r="BU266" s="99">
        <f>IF(Model!BU196="",0,IF(ABS(Model!BU196-Scratch!BU196)&lt;1,1,0))</f>
        <v>1</v>
      </c>
      <c r="BV266" s="99">
        <f>IF(Model!BV196="",0,IF(ABS(Model!BV196-Scratch!BV196)&lt;1,1,0))</f>
        <v>1</v>
      </c>
      <c r="BW266" s="99">
        <f>IF(Model!BW196="",0,IF(ABS(Model!BW196-Scratch!BW196)&lt;1,1,0))</f>
        <v>1</v>
      </c>
      <c r="BX266" s="99">
        <f>IF(Model!BX196="",0,IF(ABS(Model!BX196-Scratch!BX196)&lt;1,1,0))</f>
        <v>1</v>
      </c>
      <c r="BY266" s="99">
        <f>IF(Model!BY196="",0,IF(ABS(Model!BY196-Scratch!BY196)&lt;1,1,0))</f>
        <v>1</v>
      </c>
      <c r="BZ266" s="99">
        <f>IF(Model!BZ196="",0,IF(ABS(Model!BZ196-Scratch!BZ196)&lt;1,1,0))</f>
        <v>1</v>
      </c>
      <c r="CA266" s="99">
        <f>IF(Model!CA196="",0,IF(ABS(Model!CA196-Scratch!CA196)&lt;1,1,0))</f>
        <v>1</v>
      </c>
      <c r="CB266" s="99">
        <f>IF(Model!CB196="",0,IF(ABS(Model!CB196-Scratch!CB196)&lt;1,1,0))</f>
        <v>1</v>
      </c>
      <c r="CC266" s="99">
        <f>IF(Model!CC196="",0,IF(ABS(Model!CC196-Scratch!CC196)&lt;1,1,0))</f>
        <v>1</v>
      </c>
      <c r="CD266" s="99">
        <f>IF(Model!CD196="",0,IF(ABS(Model!CD196-Scratch!CD196)&lt;1,1,0))</f>
        <v>1</v>
      </c>
      <c r="CE266" s="99">
        <f>IF(Model!CE196="",0,IF(ABS(Model!CE196-Scratch!CE196)&lt;1,1,0))</f>
        <v>1</v>
      </c>
      <c r="CF266" s="99">
        <f>IF(Model!CF196="",0,IF(ABS(Model!CF196-Scratch!CF196)&lt;1,1,0))</f>
        <v>1</v>
      </c>
      <c r="CG266" s="129" t="s">
        <v>591</v>
      </c>
      <c r="CH266" s="129" t="s">
        <v>591</v>
      </c>
      <c r="CI266" s="99">
        <f>IF(Model!CI196="",0,IF(ABS(Model!CI196-Scratch!CI196)&lt;1,1,0))</f>
        <v>1</v>
      </c>
      <c r="CJ266" s="99">
        <f>IF(Model!CJ196="",0,IF(ABS(Model!CJ196-Scratch!CJ196)&lt;1,1,0))</f>
        <v>1</v>
      </c>
      <c r="CK266" s="99">
        <f>IF(Model!CK196="",0,IF(ABS(Model!CK196-Scratch!CK196)&lt;1,1,0))</f>
        <v>1</v>
      </c>
      <c r="CL266" s="99">
        <f>IF(Model!CL196="",0,IF(ABS(Model!CL196-Scratch!CL196)&lt;1,1,0))</f>
        <v>1</v>
      </c>
      <c r="CM266" s="99">
        <f>IF(Model!CM196="",0,IF(ABS(Model!CM196-Scratch!CM196)&lt;1,1,0))</f>
        <v>1</v>
      </c>
      <c r="CN266" s="99">
        <f>IF(Model!CN196="",0,IF(ABS(Model!CN196-Scratch!CN196)&lt;1,1,0))</f>
        <v>1</v>
      </c>
      <c r="CO266" s="99">
        <f>IF(Model!CO196="",0,IF(ABS(Model!CO196-Scratch!CO196)&lt;1,1,0))</f>
        <v>1</v>
      </c>
      <c r="CP266" s="99">
        <f>IF(Model!CP196="",0,IF(ABS(Model!CP196-Scratch!CP196)&lt;1,1,0))</f>
        <v>1</v>
      </c>
      <c r="CQ266" s="99">
        <f>IF(Model!CQ196="",0,IF(ABS(Model!CQ196-Scratch!CQ196)&lt;1,1,0))</f>
        <v>1</v>
      </c>
      <c r="CR266" s="99">
        <f>IF(Model!CR196="",0,IF(ABS(Model!CR196-Scratch!CR196)&lt;1,1,0))</f>
        <v>1</v>
      </c>
      <c r="CS266" s="99">
        <f>IF(Model!CS196="",0,IF(ABS(Model!CS196-Scratch!CS196)&lt;1,1,0))</f>
        <v>1</v>
      </c>
      <c r="CT266" s="99">
        <f>IF(Model!CT196="",0,IF(ABS(Model!CT196-Scratch!CT196)&lt;1,1,0))</f>
        <v>1</v>
      </c>
      <c r="CU266" s="99">
        <f>IF(Model!CU196="",0,IF(ABS(Model!CU196-Scratch!CU196)&lt;1,1,0))</f>
        <v>1</v>
      </c>
      <c r="CV266" s="99">
        <f>IF(Model!CV196="",0,IF(ABS(Model!CV196-Scratch!CV196)&lt;1,1,0))</f>
        <v>1</v>
      </c>
      <c r="CW266" s="99">
        <f>IF(Model!CW196="",0,IF(ABS(Model!CW196-Scratch!CW196)&lt;1,1,0))</f>
        <v>1</v>
      </c>
      <c r="CX266" s="99">
        <f>IF(Model!CX196="",0,IF(ABS(Model!CX196-Scratch!CX196)&lt;1,1,0))</f>
        <v>1</v>
      </c>
      <c r="CY266" s="99">
        <f>IF(Model!CY196="",0,IF(ABS(Model!CY196-Scratch!CY196)&lt;1,1,0))</f>
        <v>1</v>
      </c>
      <c r="CZ266" s="99">
        <f>IF(Model!CZ196="",0,IF(ABS(Model!CZ196-Scratch!CZ196)&lt;1,1,0))</f>
        <v>1</v>
      </c>
      <c r="DA266" s="99">
        <f>IF(Model!DA196="",0,IF(ABS(Model!DA196-Scratch!DA196)&lt;1,1,0))</f>
        <v>1</v>
      </c>
      <c r="DB266" s="99">
        <f>IF(Model!DB196="",0,IF(ABS(Model!DB196-Scratch!DB196)&lt;1,1,0))</f>
        <v>1</v>
      </c>
      <c r="DC266" s="99">
        <f>IF(Model!DC196="",0,IF(ABS(Model!DC196-Scratch!DC196)&lt;1,1,0))</f>
        <v>1</v>
      </c>
      <c r="DD266" s="99">
        <f>IF(Model!DD196="",0,IF(ABS(Model!DD196-Scratch!DD196)&lt;1,1,0))</f>
        <v>1</v>
      </c>
      <c r="DE266" s="99">
        <f>IF(Model!DE196="",0,IF(ABS(Model!DE196-Scratch!DE196)&lt;1,1,0))</f>
        <v>1</v>
      </c>
      <c r="DF266" s="99">
        <f>IF(Model!DF196="",0,IF(ABS(Model!DF196-Scratch!DF196)&lt;1,1,0))</f>
        <v>1</v>
      </c>
      <c r="DG266" s="99">
        <f>IF(Model!DG196="",0,IF(ABS(Model!DG196-Scratch!DG196)&lt;1,1,0))</f>
        <v>1</v>
      </c>
      <c r="DH266" s="129" t="s">
        <v>591</v>
      </c>
      <c r="DI266" s="129" t="s">
        <v>591</v>
      </c>
      <c r="DJ266" s="99">
        <f>IF(Model!DJ196="",0,IF(ABS(Model!DJ196-Scratch!DJ196)&lt;1,1,0))</f>
        <v>1</v>
      </c>
      <c r="DK266" s="99">
        <f>IF(Model!DK196="",0,IF(ABS(Model!DK196-Scratch!DK196)&lt;1,1,0))</f>
        <v>1</v>
      </c>
      <c r="DL266" s="99">
        <f>IF(Model!DL196="",0,IF(ABS(Model!DL196-Scratch!DL196)&lt;1,1,0))</f>
        <v>1</v>
      </c>
      <c r="DM266" s="99">
        <f>IF(Model!DM196="",0,IF(ABS(Model!DM196-Scratch!DM196)&lt;1,1,0))</f>
        <v>1</v>
      </c>
      <c r="DN266" s="99">
        <f>IF(Model!DN196="",0,IF(ABS(Model!DN196-Scratch!DN196)&lt;1,1,0))</f>
        <v>1</v>
      </c>
      <c r="DO266" s="99">
        <f>IF(Model!DO196="",0,IF(ABS(Model!DO196-Scratch!DO196)&lt;1,1,0))</f>
        <v>1</v>
      </c>
      <c r="DP266" s="99">
        <f>IF(Model!DP196="",0,IF(ABS(Model!DP196-Scratch!DP196)&lt;1,1,0))</f>
        <v>1</v>
      </c>
      <c r="DQ266" s="99">
        <f>IF(Model!DQ196="",0,IF(ABS(Model!DQ196-Scratch!DQ196)&lt;1,1,0))</f>
        <v>1</v>
      </c>
      <c r="DR266" s="99">
        <f>IF(Model!DR196="",0,IF(ABS(Model!DR196-Scratch!DR196)&lt;1,1,0))</f>
        <v>1</v>
      </c>
      <c r="DS266" s="99">
        <f>IF(Model!DS196="",0,IF(ABS(Model!DS196-Scratch!DS196)&lt;1,1,0))</f>
        <v>1</v>
      </c>
      <c r="DT266" s="99">
        <f>IF(Model!DT196="",0,IF(ABS(Model!DT196-Scratch!DT196)&lt;1,1,0))</f>
        <v>1</v>
      </c>
      <c r="DU266" s="99">
        <f>IF(Model!DU196="",0,IF(ABS(Model!DU196-Scratch!DU196)&lt;1,1,0))</f>
        <v>1</v>
      </c>
      <c r="DV266" s="99">
        <f>IF(Model!DV196="",0,IF(ABS(Model!DV196-Scratch!DV196)&lt;1,1,0))</f>
        <v>1</v>
      </c>
      <c r="DW266" s="99">
        <f>IF(Model!DW196="",0,IF(ABS(Model!DW196-Scratch!DW196)&lt;1,1,0))</f>
        <v>1</v>
      </c>
      <c r="DX266" s="99">
        <f>IF(Model!DX196="",0,IF(ABS(Model!DX196-Scratch!DX196)&lt;1,1,0))</f>
        <v>1</v>
      </c>
      <c r="DY266" s="99">
        <f>IF(Model!DY196="",0,IF(ABS(Model!DY196-Scratch!DY196)&lt;1,1,0))</f>
        <v>1</v>
      </c>
      <c r="DZ266" s="99">
        <f>IF(Model!DZ196="",0,IF(ABS(Model!DZ196-Scratch!DZ196)&lt;1,1,0))</f>
        <v>1</v>
      </c>
      <c r="EA266" s="99">
        <f>IF(Model!EA196="",0,IF(ABS(Model!EA196-Scratch!EA196)&lt;1,1,0))</f>
        <v>1</v>
      </c>
      <c r="EB266" s="99">
        <f>IF(Model!EB196="",0,IF(ABS(Model!EB196-Scratch!EB196)&lt;1,1,0))</f>
        <v>1</v>
      </c>
      <c r="EC266" s="99">
        <f>IF(Model!EC196="",0,IF(ABS(Model!EC196-Scratch!EC196)&lt;1,1,0))</f>
        <v>1</v>
      </c>
      <c r="ED266" s="99">
        <f>IF(Model!ED196="",0,IF(ABS(Model!ED196-Scratch!ED196)&lt;1,1,0))</f>
        <v>1</v>
      </c>
      <c r="EE266" s="99">
        <f>IF(Model!EE196="",0,IF(ABS(Model!EE196-Scratch!EE196)&lt;1,1,0))</f>
        <v>1</v>
      </c>
      <c r="EF266" s="99">
        <f>IF(Model!EF196="",0,IF(ABS(Model!EF196-Scratch!EF196)&lt;1,1,0))</f>
        <v>1</v>
      </c>
      <c r="EG266" s="99">
        <f>IF(Model!EG196="",0,IF(ABS(Model!EG196-Scratch!EG196)&lt;1,1,0))</f>
        <v>1</v>
      </c>
      <c r="EH266" s="99">
        <f>IF(Model!EH196="",0,IF(ABS(Model!EH196-Scratch!EH196)&lt;1,1,0))</f>
        <v>1</v>
      </c>
      <c r="EI266" s="129" t="s">
        <v>591</v>
      </c>
      <c r="EJ266" s="129" t="s">
        <v>591</v>
      </c>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row>
    <row r="267" spans="2:165">
      <c r="B267" s="99">
        <f>IF(Model!B197="",0,IF(ABS(Model!B197-Scratch!B197)&lt;1,1,0))</f>
        <v>1</v>
      </c>
      <c r="C267" s="99">
        <f ca="1">IF(Model!C197="",0,IF(ABS(Model!C197-Scratch!C197)&lt;1,1,0))</f>
        <v>1</v>
      </c>
      <c r="D267" s="129" t="s">
        <v>591</v>
      </c>
      <c r="E267" s="99">
        <f>IF(Model!E197="",0,IF(ABS(Model!E197-Scratch!E197)&lt;1,1,0))</f>
        <v>1</v>
      </c>
      <c r="F267" s="99">
        <f>IF(Model!F197="",0,IF(ABS(Model!F197-Scratch!F197)&lt;1,1,0))</f>
        <v>1</v>
      </c>
      <c r="G267" s="99">
        <f>IF(Model!G197="",0,IF(ABS(Model!G197-Scratch!G197)&lt;1,1,0))</f>
        <v>1</v>
      </c>
      <c r="H267" s="99">
        <f>IF(Model!H197="",0,IF(ABS(Model!H197-Scratch!H197)&lt;1,1,0))</f>
        <v>1</v>
      </c>
      <c r="I267" s="99">
        <f>IF(Model!I197=Scratch!I197,1,0)</f>
        <v>1</v>
      </c>
      <c r="J267" s="129" t="s">
        <v>591</v>
      </c>
      <c r="K267" s="99">
        <f>IF(Model!K197="",0,IF(ABS(Model!K197-Scratch!K197)&lt;1,1,0))</f>
        <v>1</v>
      </c>
      <c r="L267" s="99">
        <f>IF(Model!L197=Scratch!L197,1,0)</f>
        <v>1</v>
      </c>
      <c r="M267" s="99">
        <f>IFERROR(IF(Model!M197=Scratch!M197,1,0),0)</f>
        <v>1</v>
      </c>
      <c r="N267" s="99">
        <f>IFERROR(IF(Model!N197=Scratch!N197,1,0),0)</f>
        <v>1</v>
      </c>
      <c r="O267" s="99">
        <f>IFERROR(IF(Model!O197=Scratch!O197,1,0),0)</f>
        <v>1</v>
      </c>
      <c r="P267" s="99">
        <f>IFERROR(IF(Model!P197=Scratch!P197,1,0),0)</f>
        <v>1</v>
      </c>
      <c r="Q267" s="129" t="s">
        <v>591</v>
      </c>
      <c r="R267" s="99">
        <f>IF(Model!R197="",0,IF(ABS(Model!R197-Scratch!R197)&lt;1,1,0))</f>
        <v>1</v>
      </c>
      <c r="S267" s="99">
        <f>IF(Model!S197="",0,IF(ABS(Model!S197-Scratch!S197)&lt;1,1,0))</f>
        <v>1</v>
      </c>
      <c r="T267" s="99">
        <f>IF(Model!T197="",0,IF(ABS(Model!T197-Scratch!T197)&lt;1,1,0))</f>
        <v>1</v>
      </c>
      <c r="U267" s="99">
        <f>IF(Model!U197="",0,IF(ABS(Model!U197-Scratch!U197)&lt;1,1,0))</f>
        <v>1</v>
      </c>
      <c r="V267" s="99">
        <f>IF(Model!V197="",0,IF(ABS(Model!V197-Scratch!V197)&lt;1,1,0))</f>
        <v>1</v>
      </c>
      <c r="W267" s="129" t="s">
        <v>591</v>
      </c>
      <c r="X267" s="99">
        <f>IF(Model!X197="",0,IF(ABS(Model!X197-Scratch!X197)&lt;1,1,0))</f>
        <v>1</v>
      </c>
      <c r="Y267" s="99">
        <f>IF(Model!Y197="",0,IF(ABS(Model!Y197-Scratch!Y197)&lt;1,1,0))</f>
        <v>1</v>
      </c>
      <c r="Z267" s="99">
        <f>IF(Model!Z197="",0,IF(ABS(Model!Z197-Scratch!Z197)&lt;1,1,0))</f>
        <v>1</v>
      </c>
      <c r="AA267" s="99">
        <f>IF(Model!AA197="",0,IF(ABS(Model!AA197-Scratch!AA197)&lt;1,1,0))</f>
        <v>1</v>
      </c>
      <c r="AB267" s="99">
        <f>IF(Model!AB197="",0,IF(ABS(Model!AB197-Scratch!AB197)&lt;1,1,0))</f>
        <v>1</v>
      </c>
      <c r="AC267" s="129" t="s">
        <v>591</v>
      </c>
      <c r="AD267" s="129" t="s">
        <v>591</v>
      </c>
      <c r="AE267" s="99">
        <f>IF(Model!AE197="",0,IF(ABS(Model!AE197-Scratch!AE197)&lt;1,1,0))</f>
        <v>1</v>
      </c>
      <c r="AF267" s="99">
        <f>IF(Model!AF197="",0,IF(ABS(Model!AF197-Scratch!AF197)&lt;1,1,0))</f>
        <v>1</v>
      </c>
      <c r="AG267" s="99">
        <f>IF(Model!AG197="",0,IF(ABS(Model!AG197-Scratch!AG197)&lt;1,1,0))</f>
        <v>1</v>
      </c>
      <c r="AH267" s="99">
        <f>IF(Model!AH197="",0,IF(ABS(Model!AH197-Scratch!AH197)&lt;1,1,0))</f>
        <v>1</v>
      </c>
      <c r="AI267" s="99">
        <f>IF(Model!AI197="",0,IF(ABS(Model!AI197-Scratch!AI197)&lt;1,1,0))</f>
        <v>1</v>
      </c>
      <c r="AJ267" s="99">
        <f>IF(Model!AJ197="",0,IF(ABS(Model!AJ197-Scratch!AJ197)&lt;1,1,0))</f>
        <v>1</v>
      </c>
      <c r="AK267" s="99">
        <f>IF(Model!AK197="",0,IF(ABS(Model!AK197-Scratch!AK197)&lt;1,1,0))</f>
        <v>1</v>
      </c>
      <c r="AL267" s="99">
        <f>IF(Model!AL197="",0,IF(ABS(Model!AL197-Scratch!AL197)&lt;1,1,0))</f>
        <v>1</v>
      </c>
      <c r="AM267" s="99">
        <f>IF(Model!AM197="",0,IF(ABS(Model!AM197-Scratch!AM197)&lt;1,1,0))</f>
        <v>1</v>
      </c>
      <c r="AN267" s="99">
        <f>IF(Model!AN197="",0,IF(ABS(Model!AN197-Scratch!AN197)&lt;1,1,0))</f>
        <v>1</v>
      </c>
      <c r="AO267" s="99">
        <f>IF(Model!AO197="",0,IF(ABS(Model!AO197-Scratch!AO197)&lt;1,1,0))</f>
        <v>1</v>
      </c>
      <c r="AP267" s="99">
        <f>IF(Model!AP197="",0,IF(ABS(Model!AP197-Scratch!AP197)&lt;1,1,0))</f>
        <v>1</v>
      </c>
      <c r="AQ267" s="99">
        <f>IF(Model!AQ197="",0,IF(ABS(Model!AQ197-Scratch!AQ197)&lt;1,1,0))</f>
        <v>1</v>
      </c>
      <c r="AR267" s="99">
        <f>IF(Model!AR197="",0,IF(ABS(Model!AR197-Scratch!AR197)&lt;1,1,0))</f>
        <v>1</v>
      </c>
      <c r="AS267" s="99">
        <f>IF(Model!AS197="",0,IF(ABS(Model!AS197-Scratch!AS197)&lt;1,1,0))</f>
        <v>1</v>
      </c>
      <c r="AT267" s="99">
        <f>IF(Model!AT197="",0,IF(ABS(Model!AT197-Scratch!AT197)&lt;1,1,0))</f>
        <v>1</v>
      </c>
      <c r="AU267" s="99">
        <f>IF(Model!AU197="",0,IF(ABS(Model!AU197-Scratch!AU197)&lt;1,1,0))</f>
        <v>1</v>
      </c>
      <c r="AV267" s="99">
        <f>IF(Model!AV197="",0,IF(ABS(Model!AV197-Scratch!AV197)&lt;1,1,0))</f>
        <v>1</v>
      </c>
      <c r="AW267" s="99">
        <f>IF(Model!AW197="",0,IF(ABS(Model!AW197-Scratch!AW197)&lt;1,1,0))</f>
        <v>1</v>
      </c>
      <c r="AX267" s="99">
        <f>IF(Model!AX197="",0,IF(ABS(Model!AX197-Scratch!AX197)&lt;1,1,0))</f>
        <v>1</v>
      </c>
      <c r="AY267" s="99">
        <f>IF(Model!AY197="",0,IF(ABS(Model!AY197-Scratch!AY197)&lt;1,1,0))</f>
        <v>1</v>
      </c>
      <c r="AZ267" s="99">
        <f>IF(Model!AZ197="",0,IF(ABS(Model!AZ197-Scratch!AZ197)&lt;1,1,0))</f>
        <v>1</v>
      </c>
      <c r="BA267" s="99">
        <f>IF(Model!BA197="",0,IF(ABS(Model!BA197-Scratch!BA197)&lt;1,1,0))</f>
        <v>1</v>
      </c>
      <c r="BB267" s="99">
        <f>IF(Model!BB197="",0,IF(ABS(Model!BB197-Scratch!BB197)&lt;1,1,0))</f>
        <v>1</v>
      </c>
      <c r="BC267" s="99">
        <f>IF(Model!BC197="",0,IF(ABS(Model!BC197-Scratch!BC197)&lt;1,1,0))</f>
        <v>1</v>
      </c>
      <c r="BD267" s="99">
        <f>IF(Model!BD197="",0,IF(ABS(Model!BD197-Scratch!BD197)&lt;1,1,0))</f>
        <v>0</v>
      </c>
      <c r="BE267" s="99">
        <f>IF(Model!BE197="",0,IF(ABS(Model!BE197-Scratch!BE197)&lt;1,1,0))</f>
        <v>1</v>
      </c>
      <c r="BF267" s="129" t="s">
        <v>591</v>
      </c>
      <c r="BG267" s="129" t="s">
        <v>591</v>
      </c>
      <c r="BH267" s="99">
        <f>IF(Model!BH197="",0,IF(ABS(Model!BH197-Scratch!BH197)&lt;1,1,0))</f>
        <v>1</v>
      </c>
      <c r="BI267" s="99">
        <f>IF(Model!BI197="",0,IF(ABS(Model!BI197-Scratch!BI197)&lt;1,1,0))</f>
        <v>1</v>
      </c>
      <c r="BJ267" s="99">
        <f>IF(Model!BJ197="",0,IF(ABS(Model!BJ197-Scratch!BJ197)&lt;1,1,0))</f>
        <v>1</v>
      </c>
      <c r="BK267" s="99">
        <f>IF(Model!BK197="",0,IF(ABS(Model!BK197-Scratch!BK197)&lt;1,1,0))</f>
        <v>1</v>
      </c>
      <c r="BL267" s="99">
        <f>IF(Model!BL197="",0,IF(ABS(Model!BL197-Scratch!BL197)&lt;1,1,0))</f>
        <v>1</v>
      </c>
      <c r="BM267" s="99">
        <f>IF(Model!BM197="",0,IF(ABS(Model!BM197-Scratch!BM197)&lt;1,1,0))</f>
        <v>1</v>
      </c>
      <c r="BN267" s="99">
        <f>IF(Model!BN197="",0,IF(ABS(Model!BN197-Scratch!BN197)&lt;1,1,0))</f>
        <v>1</v>
      </c>
      <c r="BO267" s="99">
        <f>IF(Model!BO197="",0,IF(ABS(Model!BO197-Scratch!BO197)&lt;1,1,0))</f>
        <v>1</v>
      </c>
      <c r="BP267" s="99">
        <f>IF(Model!BP197="",0,IF(ABS(Model!BP197-Scratch!BP197)&lt;1,1,0))</f>
        <v>1</v>
      </c>
      <c r="BQ267" s="99">
        <f>IF(Model!BQ197="",0,IF(ABS(Model!BQ197-Scratch!BQ197)&lt;1,1,0))</f>
        <v>1</v>
      </c>
      <c r="BR267" s="99">
        <f>IF(Model!BR197="",0,IF(ABS(Model!BR197-Scratch!BR197)&lt;1,1,0))</f>
        <v>1</v>
      </c>
      <c r="BS267" s="99">
        <f>IF(Model!BS197="",0,IF(ABS(Model!BS197-Scratch!BS197)&lt;1,1,0))</f>
        <v>1</v>
      </c>
      <c r="BT267" s="99">
        <f>IF(Model!BT197="",0,IF(ABS(Model!BT197-Scratch!BT197)&lt;1,1,0))</f>
        <v>1</v>
      </c>
      <c r="BU267" s="99">
        <f>IF(Model!BU197="",0,IF(ABS(Model!BU197-Scratch!BU197)&lt;1,1,0))</f>
        <v>1</v>
      </c>
      <c r="BV267" s="99">
        <f>IF(Model!BV197="",0,IF(ABS(Model!BV197-Scratch!BV197)&lt;1,1,0))</f>
        <v>1</v>
      </c>
      <c r="BW267" s="99">
        <f>IF(Model!BW197="",0,IF(ABS(Model!BW197-Scratch!BW197)&lt;1,1,0))</f>
        <v>1</v>
      </c>
      <c r="BX267" s="99">
        <f>IF(Model!BX197="",0,IF(ABS(Model!BX197-Scratch!BX197)&lt;1,1,0))</f>
        <v>1</v>
      </c>
      <c r="BY267" s="99">
        <f>IF(Model!BY197="",0,IF(ABS(Model!BY197-Scratch!BY197)&lt;1,1,0))</f>
        <v>1</v>
      </c>
      <c r="BZ267" s="99">
        <f>IF(Model!BZ197="",0,IF(ABS(Model!BZ197-Scratch!BZ197)&lt;1,1,0))</f>
        <v>1</v>
      </c>
      <c r="CA267" s="99">
        <f>IF(Model!CA197="",0,IF(ABS(Model!CA197-Scratch!CA197)&lt;1,1,0))</f>
        <v>1</v>
      </c>
      <c r="CB267" s="99">
        <f>IF(Model!CB197="",0,IF(ABS(Model!CB197-Scratch!CB197)&lt;1,1,0))</f>
        <v>1</v>
      </c>
      <c r="CC267" s="99">
        <f>IF(Model!CC197="",0,IF(ABS(Model!CC197-Scratch!CC197)&lt;1,1,0))</f>
        <v>1</v>
      </c>
      <c r="CD267" s="99">
        <f>IF(Model!CD197="",0,IF(ABS(Model!CD197-Scratch!CD197)&lt;1,1,0))</f>
        <v>1</v>
      </c>
      <c r="CE267" s="99">
        <f>IF(Model!CE197="",0,IF(ABS(Model!CE197-Scratch!CE197)&lt;1,1,0))</f>
        <v>1</v>
      </c>
      <c r="CF267" s="99">
        <f>IF(Model!CF197="",0,IF(ABS(Model!CF197-Scratch!CF197)&lt;1,1,0))</f>
        <v>1</v>
      </c>
      <c r="CG267" s="129" t="s">
        <v>591</v>
      </c>
      <c r="CH267" s="129" t="s">
        <v>591</v>
      </c>
      <c r="CI267" s="99">
        <f>IF(Model!CI197="",0,IF(ABS(Model!CI197-Scratch!CI197)&lt;1,1,0))</f>
        <v>1</v>
      </c>
      <c r="CJ267" s="99">
        <f>IF(Model!CJ197="",0,IF(ABS(Model!CJ197-Scratch!CJ197)&lt;1,1,0))</f>
        <v>1</v>
      </c>
      <c r="CK267" s="99">
        <f>IF(Model!CK197="",0,IF(ABS(Model!CK197-Scratch!CK197)&lt;1,1,0))</f>
        <v>1</v>
      </c>
      <c r="CL267" s="99">
        <f>IF(Model!CL197="",0,IF(ABS(Model!CL197-Scratch!CL197)&lt;1,1,0))</f>
        <v>1</v>
      </c>
      <c r="CM267" s="99">
        <f>IF(Model!CM197="",0,IF(ABS(Model!CM197-Scratch!CM197)&lt;1,1,0))</f>
        <v>1</v>
      </c>
      <c r="CN267" s="99">
        <f>IF(Model!CN197="",0,IF(ABS(Model!CN197-Scratch!CN197)&lt;1,1,0))</f>
        <v>1</v>
      </c>
      <c r="CO267" s="99">
        <f>IF(Model!CO197="",0,IF(ABS(Model!CO197-Scratch!CO197)&lt;1,1,0))</f>
        <v>1</v>
      </c>
      <c r="CP267" s="99">
        <f>IF(Model!CP197="",0,IF(ABS(Model!CP197-Scratch!CP197)&lt;1,1,0))</f>
        <v>1</v>
      </c>
      <c r="CQ267" s="99">
        <f>IF(Model!CQ197="",0,IF(ABS(Model!CQ197-Scratch!CQ197)&lt;1,1,0))</f>
        <v>1</v>
      </c>
      <c r="CR267" s="99">
        <f>IF(Model!CR197="",0,IF(ABS(Model!CR197-Scratch!CR197)&lt;1,1,0))</f>
        <v>1</v>
      </c>
      <c r="CS267" s="99">
        <f>IF(Model!CS197="",0,IF(ABS(Model!CS197-Scratch!CS197)&lt;1,1,0))</f>
        <v>1</v>
      </c>
      <c r="CT267" s="99">
        <f>IF(Model!CT197="",0,IF(ABS(Model!CT197-Scratch!CT197)&lt;1,1,0))</f>
        <v>1</v>
      </c>
      <c r="CU267" s="99">
        <f>IF(Model!CU197="",0,IF(ABS(Model!CU197-Scratch!CU197)&lt;1,1,0))</f>
        <v>1</v>
      </c>
      <c r="CV267" s="99">
        <f>IF(Model!CV197="",0,IF(ABS(Model!CV197-Scratch!CV197)&lt;1,1,0))</f>
        <v>1</v>
      </c>
      <c r="CW267" s="99">
        <f>IF(Model!CW197="",0,IF(ABS(Model!CW197-Scratch!CW197)&lt;1,1,0))</f>
        <v>1</v>
      </c>
      <c r="CX267" s="99">
        <f>IF(Model!CX197="",0,IF(ABS(Model!CX197-Scratch!CX197)&lt;1,1,0))</f>
        <v>1</v>
      </c>
      <c r="CY267" s="99">
        <f>IF(Model!CY197="",0,IF(ABS(Model!CY197-Scratch!CY197)&lt;1,1,0))</f>
        <v>1</v>
      </c>
      <c r="CZ267" s="99">
        <f>IF(Model!CZ197="",0,IF(ABS(Model!CZ197-Scratch!CZ197)&lt;1,1,0))</f>
        <v>1</v>
      </c>
      <c r="DA267" s="99">
        <f>IF(Model!DA197="",0,IF(ABS(Model!DA197-Scratch!DA197)&lt;1,1,0))</f>
        <v>1</v>
      </c>
      <c r="DB267" s="99">
        <f>IF(Model!DB197="",0,IF(ABS(Model!DB197-Scratch!DB197)&lt;1,1,0))</f>
        <v>1</v>
      </c>
      <c r="DC267" s="99">
        <f>IF(Model!DC197="",0,IF(ABS(Model!DC197-Scratch!DC197)&lt;1,1,0))</f>
        <v>1</v>
      </c>
      <c r="DD267" s="99">
        <f>IF(Model!DD197="",0,IF(ABS(Model!DD197-Scratch!DD197)&lt;1,1,0))</f>
        <v>1</v>
      </c>
      <c r="DE267" s="99">
        <f>IF(Model!DE197="",0,IF(ABS(Model!DE197-Scratch!DE197)&lt;1,1,0))</f>
        <v>1</v>
      </c>
      <c r="DF267" s="99">
        <f>IF(Model!DF197="",0,IF(ABS(Model!DF197-Scratch!DF197)&lt;1,1,0))</f>
        <v>1</v>
      </c>
      <c r="DG267" s="99">
        <f>IF(Model!DG197="",0,IF(ABS(Model!DG197-Scratch!DG197)&lt;1,1,0))</f>
        <v>1</v>
      </c>
      <c r="DH267" s="129" t="s">
        <v>591</v>
      </c>
      <c r="DI267" s="129" t="s">
        <v>591</v>
      </c>
      <c r="DJ267" s="99">
        <f>IF(Model!DJ197="",0,IF(ABS(Model!DJ197-Scratch!DJ197)&lt;1,1,0))</f>
        <v>1</v>
      </c>
      <c r="DK267" s="99">
        <f>IF(Model!DK197="",0,IF(ABS(Model!DK197-Scratch!DK197)&lt;1,1,0))</f>
        <v>1</v>
      </c>
      <c r="DL267" s="99">
        <f>IF(Model!DL197="",0,IF(ABS(Model!DL197-Scratch!DL197)&lt;1,1,0))</f>
        <v>1</v>
      </c>
      <c r="DM267" s="99">
        <f>IF(Model!DM197="",0,IF(ABS(Model!DM197-Scratch!DM197)&lt;1,1,0))</f>
        <v>1</v>
      </c>
      <c r="DN267" s="99">
        <f>IF(Model!DN197="",0,IF(ABS(Model!DN197-Scratch!DN197)&lt;1,1,0))</f>
        <v>1</v>
      </c>
      <c r="DO267" s="99">
        <f>IF(Model!DO197="",0,IF(ABS(Model!DO197-Scratch!DO197)&lt;1,1,0))</f>
        <v>1</v>
      </c>
      <c r="DP267" s="99">
        <f>IF(Model!DP197="",0,IF(ABS(Model!DP197-Scratch!DP197)&lt;1,1,0))</f>
        <v>1</v>
      </c>
      <c r="DQ267" s="99">
        <f>IF(Model!DQ197="",0,IF(ABS(Model!DQ197-Scratch!DQ197)&lt;1,1,0))</f>
        <v>1</v>
      </c>
      <c r="DR267" s="99">
        <f>IF(Model!DR197="",0,IF(ABS(Model!DR197-Scratch!DR197)&lt;1,1,0))</f>
        <v>1</v>
      </c>
      <c r="DS267" s="99">
        <f>IF(Model!DS197="",0,IF(ABS(Model!DS197-Scratch!DS197)&lt;1,1,0))</f>
        <v>1</v>
      </c>
      <c r="DT267" s="99">
        <f>IF(Model!DT197="",0,IF(ABS(Model!DT197-Scratch!DT197)&lt;1,1,0))</f>
        <v>1</v>
      </c>
      <c r="DU267" s="99">
        <f>IF(Model!DU197="",0,IF(ABS(Model!DU197-Scratch!DU197)&lt;1,1,0))</f>
        <v>1</v>
      </c>
      <c r="DV267" s="99">
        <f>IF(Model!DV197="",0,IF(ABS(Model!DV197-Scratch!DV197)&lt;1,1,0))</f>
        <v>1</v>
      </c>
      <c r="DW267" s="99">
        <f>IF(Model!DW197="",0,IF(ABS(Model!DW197-Scratch!DW197)&lt;1,1,0))</f>
        <v>1</v>
      </c>
      <c r="DX267" s="99">
        <f>IF(Model!DX197="",0,IF(ABS(Model!DX197-Scratch!DX197)&lt;1,1,0))</f>
        <v>1</v>
      </c>
      <c r="DY267" s="99">
        <f>IF(Model!DY197="",0,IF(ABS(Model!DY197-Scratch!DY197)&lt;1,1,0))</f>
        <v>1</v>
      </c>
      <c r="DZ267" s="99">
        <f>IF(Model!DZ197="",0,IF(ABS(Model!DZ197-Scratch!DZ197)&lt;1,1,0))</f>
        <v>1</v>
      </c>
      <c r="EA267" s="99">
        <f>IF(Model!EA197="",0,IF(ABS(Model!EA197-Scratch!EA197)&lt;1,1,0))</f>
        <v>1</v>
      </c>
      <c r="EB267" s="99">
        <f>IF(Model!EB197="",0,IF(ABS(Model!EB197-Scratch!EB197)&lt;1,1,0))</f>
        <v>1</v>
      </c>
      <c r="EC267" s="99">
        <f>IF(Model!EC197="",0,IF(ABS(Model!EC197-Scratch!EC197)&lt;1,1,0))</f>
        <v>1</v>
      </c>
      <c r="ED267" s="99">
        <f>IF(Model!ED197="",0,IF(ABS(Model!ED197-Scratch!ED197)&lt;1,1,0))</f>
        <v>1</v>
      </c>
      <c r="EE267" s="99">
        <f>IF(Model!EE197="",0,IF(ABS(Model!EE197-Scratch!EE197)&lt;1,1,0))</f>
        <v>1</v>
      </c>
      <c r="EF267" s="99">
        <f>IF(Model!EF197="",0,IF(ABS(Model!EF197-Scratch!EF197)&lt;1,1,0))</f>
        <v>1</v>
      </c>
      <c r="EG267" s="99">
        <f>IF(Model!EG197="",0,IF(ABS(Model!EG197-Scratch!EG197)&lt;1,1,0))</f>
        <v>1</v>
      </c>
      <c r="EH267" s="99">
        <f>IF(Model!EH197="",0,IF(ABS(Model!EH197-Scratch!EH197)&lt;1,1,0))</f>
        <v>1</v>
      </c>
      <c r="EI267" s="129" t="s">
        <v>591</v>
      </c>
      <c r="EJ267" s="129" t="s">
        <v>591</v>
      </c>
      <c r="EK267" s="99"/>
      <c r="EL267" s="99"/>
      <c r="EM267" s="99"/>
      <c r="EN267" s="99"/>
      <c r="EO267" s="99"/>
      <c r="EP267" s="99"/>
      <c r="EQ267" s="99"/>
      <c r="ER267" s="99"/>
      <c r="ES267" s="99"/>
      <c r="ET267" s="99"/>
      <c r="EU267" s="99"/>
      <c r="EV267" s="99"/>
      <c r="EW267" s="99"/>
      <c r="EX267" s="99"/>
      <c r="EY267" s="99"/>
      <c r="EZ267" s="99"/>
      <c r="FA267" s="99"/>
      <c r="FB267" s="99"/>
      <c r="FC267" s="99"/>
      <c r="FD267" s="99"/>
      <c r="FE267" s="99"/>
      <c r="FF267" s="99"/>
      <c r="FG267" s="99"/>
      <c r="FH267" s="99"/>
      <c r="FI267" s="99"/>
    </row>
    <row r="268" spans="2:165">
      <c r="B268" s="99">
        <f>IF(Model!B198="",0,IF(ABS(Model!B198-Scratch!B198)&lt;1,1,0))</f>
        <v>1</v>
      </c>
      <c r="C268" s="99">
        <f ca="1">IF(Model!C198="",0,IF(ABS(Model!C198-Scratch!C198)&lt;1,1,0))</f>
        <v>1</v>
      </c>
      <c r="D268" s="129" t="s">
        <v>591</v>
      </c>
      <c r="E268" s="99">
        <f>IF(Model!E198="",0,IF(ABS(Model!E198-Scratch!E198)&lt;1,1,0))</f>
        <v>1</v>
      </c>
      <c r="F268" s="99">
        <f>IF(Model!F198="",0,IF(ABS(Model!F198-Scratch!F198)&lt;1,1,0))</f>
        <v>1</v>
      </c>
      <c r="G268" s="99">
        <f>IF(Model!G198="",0,IF(ABS(Model!G198-Scratch!G198)&lt;1,1,0))</f>
        <v>1</v>
      </c>
      <c r="H268" s="99">
        <f>IF(Model!H198="",0,IF(ABS(Model!H198-Scratch!H198)&lt;1,1,0))</f>
        <v>1</v>
      </c>
      <c r="I268" s="99">
        <f>IF(Model!I198=Scratch!I198,1,0)</f>
        <v>1</v>
      </c>
      <c r="J268" s="129" t="s">
        <v>591</v>
      </c>
      <c r="K268" s="99">
        <f>IF(Model!K198="",0,IF(ABS(Model!K198-Scratch!K198)&lt;1,1,0))</f>
        <v>1</v>
      </c>
      <c r="L268" s="99">
        <f>IF(Model!L198=Scratch!L198,1,0)</f>
        <v>1</v>
      </c>
      <c r="M268" s="99">
        <f>IFERROR(IF(Model!M198=Scratch!M198,1,0),0)</f>
        <v>1</v>
      </c>
      <c r="N268" s="99">
        <f>IFERROR(IF(Model!N198=Scratch!N198,1,0),0)</f>
        <v>1</v>
      </c>
      <c r="O268" s="99">
        <f>IFERROR(IF(Model!O198=Scratch!O198,1,0),0)</f>
        <v>1</v>
      </c>
      <c r="P268" s="99">
        <f>IFERROR(IF(Model!P198=Scratch!P198,1,0),0)</f>
        <v>1</v>
      </c>
      <c r="Q268" s="129" t="s">
        <v>591</v>
      </c>
      <c r="R268" s="99">
        <f>IF(Model!R198="",0,IF(ABS(Model!R198-Scratch!R198)&lt;1,1,0))</f>
        <v>1</v>
      </c>
      <c r="S268" s="99">
        <f>IF(Model!S198="",0,IF(ABS(Model!S198-Scratch!S198)&lt;1,1,0))</f>
        <v>1</v>
      </c>
      <c r="T268" s="99">
        <f>IF(Model!T198="",0,IF(ABS(Model!T198-Scratch!T198)&lt;1,1,0))</f>
        <v>1</v>
      </c>
      <c r="U268" s="99">
        <f>IF(Model!U198="",0,IF(ABS(Model!U198-Scratch!U198)&lt;1,1,0))</f>
        <v>1</v>
      </c>
      <c r="V268" s="99">
        <f>IF(Model!V198="",0,IF(ABS(Model!V198-Scratch!V198)&lt;1,1,0))</f>
        <v>1</v>
      </c>
      <c r="W268" s="129" t="s">
        <v>591</v>
      </c>
      <c r="X268" s="99">
        <f>IF(Model!X198="",0,IF(ABS(Model!X198-Scratch!X198)&lt;1,1,0))</f>
        <v>1</v>
      </c>
      <c r="Y268" s="99">
        <f>IF(Model!Y198="",0,IF(ABS(Model!Y198-Scratch!Y198)&lt;1,1,0))</f>
        <v>1</v>
      </c>
      <c r="Z268" s="99">
        <f>IF(Model!Z198="",0,IF(ABS(Model!Z198-Scratch!Z198)&lt;1,1,0))</f>
        <v>1</v>
      </c>
      <c r="AA268" s="99">
        <f>IF(Model!AA198="",0,IF(ABS(Model!AA198-Scratch!AA198)&lt;1,1,0))</f>
        <v>1</v>
      </c>
      <c r="AB268" s="99">
        <f>IF(Model!AB198="",0,IF(ABS(Model!AB198-Scratch!AB198)&lt;1,1,0))</f>
        <v>1</v>
      </c>
      <c r="AC268" s="129" t="s">
        <v>591</v>
      </c>
      <c r="AD268" s="129" t="s">
        <v>591</v>
      </c>
      <c r="AE268" s="99">
        <f>IF(Model!AE198="",0,IF(ABS(Model!AE198-Scratch!AE198)&lt;1,1,0))</f>
        <v>1</v>
      </c>
      <c r="AF268" s="99">
        <f>IF(Model!AF198="",0,IF(ABS(Model!AF198-Scratch!AF198)&lt;1,1,0))</f>
        <v>1</v>
      </c>
      <c r="AG268" s="99">
        <f>IF(Model!AG198="",0,IF(ABS(Model!AG198-Scratch!AG198)&lt;1,1,0))</f>
        <v>1</v>
      </c>
      <c r="AH268" s="99">
        <f>IF(Model!AH198="",0,IF(ABS(Model!AH198-Scratch!AH198)&lt;1,1,0))</f>
        <v>1</v>
      </c>
      <c r="AI268" s="99">
        <f>IF(Model!AI198="",0,IF(ABS(Model!AI198-Scratch!AI198)&lt;1,1,0))</f>
        <v>1</v>
      </c>
      <c r="AJ268" s="99">
        <f>IF(Model!AJ198="",0,IF(ABS(Model!AJ198-Scratch!AJ198)&lt;1,1,0))</f>
        <v>1</v>
      </c>
      <c r="AK268" s="99">
        <f>IF(Model!AK198="",0,IF(ABS(Model!AK198-Scratch!AK198)&lt;1,1,0))</f>
        <v>1</v>
      </c>
      <c r="AL268" s="99">
        <f>IF(Model!AL198="",0,IF(ABS(Model!AL198-Scratch!AL198)&lt;1,1,0))</f>
        <v>1</v>
      </c>
      <c r="AM268" s="99">
        <f>IF(Model!AM198="",0,IF(ABS(Model!AM198-Scratch!AM198)&lt;1,1,0))</f>
        <v>1</v>
      </c>
      <c r="AN268" s="99">
        <f>IF(Model!AN198="",0,IF(ABS(Model!AN198-Scratch!AN198)&lt;1,1,0))</f>
        <v>1</v>
      </c>
      <c r="AO268" s="99">
        <f>IF(Model!AO198="",0,IF(ABS(Model!AO198-Scratch!AO198)&lt;1,1,0))</f>
        <v>1</v>
      </c>
      <c r="AP268" s="99">
        <f>IF(Model!AP198="",0,IF(ABS(Model!AP198-Scratch!AP198)&lt;1,1,0))</f>
        <v>1</v>
      </c>
      <c r="AQ268" s="99">
        <f>IF(Model!AQ198="",0,IF(ABS(Model!AQ198-Scratch!AQ198)&lt;1,1,0))</f>
        <v>1</v>
      </c>
      <c r="AR268" s="99">
        <f>IF(Model!AR198="",0,IF(ABS(Model!AR198-Scratch!AR198)&lt;1,1,0))</f>
        <v>1</v>
      </c>
      <c r="AS268" s="99">
        <f>IF(Model!AS198="",0,IF(ABS(Model!AS198-Scratch!AS198)&lt;1,1,0))</f>
        <v>1</v>
      </c>
      <c r="AT268" s="99">
        <f>IF(Model!AT198="",0,IF(ABS(Model!AT198-Scratch!AT198)&lt;1,1,0))</f>
        <v>1</v>
      </c>
      <c r="AU268" s="99">
        <f>IF(Model!AU198="",0,IF(ABS(Model!AU198-Scratch!AU198)&lt;1,1,0))</f>
        <v>1</v>
      </c>
      <c r="AV268" s="99">
        <f>IF(Model!AV198="",0,IF(ABS(Model!AV198-Scratch!AV198)&lt;1,1,0))</f>
        <v>1</v>
      </c>
      <c r="AW268" s="99">
        <f>IF(Model!AW198="",0,IF(ABS(Model!AW198-Scratch!AW198)&lt;1,1,0))</f>
        <v>1</v>
      </c>
      <c r="AX268" s="99">
        <f>IF(Model!AX198="",0,IF(ABS(Model!AX198-Scratch!AX198)&lt;1,1,0))</f>
        <v>1</v>
      </c>
      <c r="AY268" s="99">
        <f>IF(Model!AY198="",0,IF(ABS(Model!AY198-Scratch!AY198)&lt;1,1,0))</f>
        <v>1</v>
      </c>
      <c r="AZ268" s="99">
        <f>IF(Model!AZ198="",0,IF(ABS(Model!AZ198-Scratch!AZ198)&lt;1,1,0))</f>
        <v>1</v>
      </c>
      <c r="BA268" s="99">
        <f>IF(Model!BA198="",0,IF(ABS(Model!BA198-Scratch!BA198)&lt;1,1,0))</f>
        <v>1</v>
      </c>
      <c r="BB268" s="99">
        <f>IF(Model!BB198="",0,IF(ABS(Model!BB198-Scratch!BB198)&lt;1,1,0))</f>
        <v>1</v>
      </c>
      <c r="BC268" s="99">
        <f>IF(Model!BC198="",0,IF(ABS(Model!BC198-Scratch!BC198)&lt;1,1,0))</f>
        <v>1</v>
      </c>
      <c r="BD268" s="99">
        <f>IF(Model!BD198="",0,IF(ABS(Model!BD198-Scratch!BD198)&lt;1,1,0))</f>
        <v>0</v>
      </c>
      <c r="BE268" s="99">
        <f>IF(Model!BE198="",0,IF(ABS(Model!BE198-Scratch!BE198)&lt;1,1,0))</f>
        <v>1</v>
      </c>
      <c r="BF268" s="129" t="s">
        <v>591</v>
      </c>
      <c r="BG268" s="129" t="s">
        <v>591</v>
      </c>
      <c r="BH268" s="99">
        <f>IF(Model!BH198="",0,IF(ABS(Model!BH198-Scratch!BH198)&lt;1,1,0))</f>
        <v>1</v>
      </c>
      <c r="BI268" s="99">
        <f>IF(Model!BI198="",0,IF(ABS(Model!BI198-Scratch!BI198)&lt;1,1,0))</f>
        <v>1</v>
      </c>
      <c r="BJ268" s="99">
        <f>IF(Model!BJ198="",0,IF(ABS(Model!BJ198-Scratch!BJ198)&lt;1,1,0))</f>
        <v>1</v>
      </c>
      <c r="BK268" s="99">
        <f>IF(Model!BK198="",0,IF(ABS(Model!BK198-Scratch!BK198)&lt;1,1,0))</f>
        <v>1</v>
      </c>
      <c r="BL268" s="99">
        <f>IF(Model!BL198="",0,IF(ABS(Model!BL198-Scratch!BL198)&lt;1,1,0))</f>
        <v>1</v>
      </c>
      <c r="BM268" s="99">
        <f>IF(Model!BM198="",0,IF(ABS(Model!BM198-Scratch!BM198)&lt;1,1,0))</f>
        <v>1</v>
      </c>
      <c r="BN268" s="99">
        <f>IF(Model!BN198="",0,IF(ABS(Model!BN198-Scratch!BN198)&lt;1,1,0))</f>
        <v>1</v>
      </c>
      <c r="BO268" s="99">
        <f>IF(Model!BO198="",0,IF(ABS(Model!BO198-Scratch!BO198)&lt;1,1,0))</f>
        <v>1</v>
      </c>
      <c r="BP268" s="99">
        <f>IF(Model!BP198="",0,IF(ABS(Model!BP198-Scratch!BP198)&lt;1,1,0))</f>
        <v>1</v>
      </c>
      <c r="BQ268" s="99">
        <f>IF(Model!BQ198="",0,IF(ABS(Model!BQ198-Scratch!BQ198)&lt;1,1,0))</f>
        <v>1</v>
      </c>
      <c r="BR268" s="99">
        <f>IF(Model!BR198="",0,IF(ABS(Model!BR198-Scratch!BR198)&lt;1,1,0))</f>
        <v>1</v>
      </c>
      <c r="BS268" s="99">
        <f>IF(Model!BS198="",0,IF(ABS(Model!BS198-Scratch!BS198)&lt;1,1,0))</f>
        <v>1</v>
      </c>
      <c r="BT268" s="99">
        <f>IF(Model!BT198="",0,IF(ABS(Model!BT198-Scratch!BT198)&lt;1,1,0))</f>
        <v>1</v>
      </c>
      <c r="BU268" s="99">
        <f>IF(Model!BU198="",0,IF(ABS(Model!BU198-Scratch!BU198)&lt;1,1,0))</f>
        <v>1</v>
      </c>
      <c r="BV268" s="99">
        <f>IF(Model!BV198="",0,IF(ABS(Model!BV198-Scratch!BV198)&lt;1,1,0))</f>
        <v>1</v>
      </c>
      <c r="BW268" s="99">
        <f>IF(Model!BW198="",0,IF(ABS(Model!BW198-Scratch!BW198)&lt;1,1,0))</f>
        <v>1</v>
      </c>
      <c r="BX268" s="99">
        <f>IF(Model!BX198="",0,IF(ABS(Model!BX198-Scratch!BX198)&lt;1,1,0))</f>
        <v>1</v>
      </c>
      <c r="BY268" s="99">
        <f>IF(Model!BY198="",0,IF(ABS(Model!BY198-Scratch!BY198)&lt;1,1,0))</f>
        <v>1</v>
      </c>
      <c r="BZ268" s="99">
        <f>IF(Model!BZ198="",0,IF(ABS(Model!BZ198-Scratch!BZ198)&lt;1,1,0))</f>
        <v>1</v>
      </c>
      <c r="CA268" s="99">
        <f>IF(Model!CA198="",0,IF(ABS(Model!CA198-Scratch!CA198)&lt;1,1,0))</f>
        <v>1</v>
      </c>
      <c r="CB268" s="99">
        <f>IF(Model!CB198="",0,IF(ABS(Model!CB198-Scratch!CB198)&lt;1,1,0))</f>
        <v>1</v>
      </c>
      <c r="CC268" s="99">
        <f>IF(Model!CC198="",0,IF(ABS(Model!CC198-Scratch!CC198)&lt;1,1,0))</f>
        <v>1</v>
      </c>
      <c r="CD268" s="99">
        <f>IF(Model!CD198="",0,IF(ABS(Model!CD198-Scratch!CD198)&lt;1,1,0))</f>
        <v>1</v>
      </c>
      <c r="CE268" s="99">
        <f>IF(Model!CE198="",0,IF(ABS(Model!CE198-Scratch!CE198)&lt;1,1,0))</f>
        <v>1</v>
      </c>
      <c r="CF268" s="99">
        <f>IF(Model!CF198="",0,IF(ABS(Model!CF198-Scratch!CF198)&lt;1,1,0))</f>
        <v>1</v>
      </c>
      <c r="CG268" s="129" t="s">
        <v>591</v>
      </c>
      <c r="CH268" s="129" t="s">
        <v>591</v>
      </c>
      <c r="CI268" s="99">
        <f>IF(Model!CI198="",0,IF(ABS(Model!CI198-Scratch!CI198)&lt;1,1,0))</f>
        <v>1</v>
      </c>
      <c r="CJ268" s="99">
        <f>IF(Model!CJ198="",0,IF(ABS(Model!CJ198-Scratch!CJ198)&lt;1,1,0))</f>
        <v>1</v>
      </c>
      <c r="CK268" s="99">
        <f>IF(Model!CK198="",0,IF(ABS(Model!CK198-Scratch!CK198)&lt;1,1,0))</f>
        <v>1</v>
      </c>
      <c r="CL268" s="99">
        <f>IF(Model!CL198="",0,IF(ABS(Model!CL198-Scratch!CL198)&lt;1,1,0))</f>
        <v>1</v>
      </c>
      <c r="CM268" s="99">
        <f>IF(Model!CM198="",0,IF(ABS(Model!CM198-Scratch!CM198)&lt;1,1,0))</f>
        <v>1</v>
      </c>
      <c r="CN268" s="99">
        <f>IF(Model!CN198="",0,IF(ABS(Model!CN198-Scratch!CN198)&lt;1,1,0))</f>
        <v>1</v>
      </c>
      <c r="CO268" s="99">
        <f>IF(Model!CO198="",0,IF(ABS(Model!CO198-Scratch!CO198)&lt;1,1,0))</f>
        <v>1</v>
      </c>
      <c r="CP268" s="99">
        <f>IF(Model!CP198="",0,IF(ABS(Model!CP198-Scratch!CP198)&lt;1,1,0))</f>
        <v>1</v>
      </c>
      <c r="CQ268" s="99">
        <f>IF(Model!CQ198="",0,IF(ABS(Model!CQ198-Scratch!CQ198)&lt;1,1,0))</f>
        <v>1</v>
      </c>
      <c r="CR268" s="99">
        <f>IF(Model!CR198="",0,IF(ABS(Model!CR198-Scratch!CR198)&lt;1,1,0))</f>
        <v>1</v>
      </c>
      <c r="CS268" s="99">
        <f>IF(Model!CS198="",0,IF(ABS(Model!CS198-Scratch!CS198)&lt;1,1,0))</f>
        <v>1</v>
      </c>
      <c r="CT268" s="99">
        <f>IF(Model!CT198="",0,IF(ABS(Model!CT198-Scratch!CT198)&lt;1,1,0))</f>
        <v>1</v>
      </c>
      <c r="CU268" s="99">
        <f>IF(Model!CU198="",0,IF(ABS(Model!CU198-Scratch!CU198)&lt;1,1,0))</f>
        <v>1</v>
      </c>
      <c r="CV268" s="99">
        <f>IF(Model!CV198="",0,IF(ABS(Model!CV198-Scratch!CV198)&lt;1,1,0))</f>
        <v>1</v>
      </c>
      <c r="CW268" s="99">
        <f>IF(Model!CW198="",0,IF(ABS(Model!CW198-Scratch!CW198)&lt;1,1,0))</f>
        <v>1</v>
      </c>
      <c r="CX268" s="99">
        <f>IF(Model!CX198="",0,IF(ABS(Model!CX198-Scratch!CX198)&lt;1,1,0))</f>
        <v>1</v>
      </c>
      <c r="CY268" s="99">
        <f>IF(Model!CY198="",0,IF(ABS(Model!CY198-Scratch!CY198)&lt;1,1,0))</f>
        <v>1</v>
      </c>
      <c r="CZ268" s="99">
        <f>IF(Model!CZ198="",0,IF(ABS(Model!CZ198-Scratch!CZ198)&lt;1,1,0))</f>
        <v>1</v>
      </c>
      <c r="DA268" s="99">
        <f>IF(Model!DA198="",0,IF(ABS(Model!DA198-Scratch!DA198)&lt;1,1,0))</f>
        <v>1</v>
      </c>
      <c r="DB268" s="99">
        <f>IF(Model!DB198="",0,IF(ABS(Model!DB198-Scratch!DB198)&lt;1,1,0))</f>
        <v>1</v>
      </c>
      <c r="DC268" s="99">
        <f>IF(Model!DC198="",0,IF(ABS(Model!DC198-Scratch!DC198)&lt;1,1,0))</f>
        <v>1</v>
      </c>
      <c r="DD268" s="99">
        <f>IF(Model!DD198="",0,IF(ABS(Model!DD198-Scratch!DD198)&lt;1,1,0))</f>
        <v>1</v>
      </c>
      <c r="DE268" s="99">
        <f>IF(Model!DE198="",0,IF(ABS(Model!DE198-Scratch!DE198)&lt;1,1,0))</f>
        <v>1</v>
      </c>
      <c r="DF268" s="99">
        <f>IF(Model!DF198="",0,IF(ABS(Model!DF198-Scratch!DF198)&lt;1,1,0))</f>
        <v>1</v>
      </c>
      <c r="DG268" s="99">
        <f>IF(Model!DG198="",0,IF(ABS(Model!DG198-Scratch!DG198)&lt;1,1,0))</f>
        <v>1</v>
      </c>
      <c r="DH268" s="129" t="s">
        <v>591</v>
      </c>
      <c r="DI268" s="129" t="s">
        <v>591</v>
      </c>
      <c r="DJ268" s="99">
        <f>IF(Model!DJ198="",0,IF(ABS(Model!DJ198-Scratch!DJ198)&lt;1,1,0))</f>
        <v>1</v>
      </c>
      <c r="DK268" s="99">
        <f>IF(Model!DK198="",0,IF(ABS(Model!DK198-Scratch!DK198)&lt;1,1,0))</f>
        <v>1</v>
      </c>
      <c r="DL268" s="99">
        <f>IF(Model!DL198="",0,IF(ABS(Model!DL198-Scratch!DL198)&lt;1,1,0))</f>
        <v>1</v>
      </c>
      <c r="DM268" s="99">
        <f>IF(Model!DM198="",0,IF(ABS(Model!DM198-Scratch!DM198)&lt;1,1,0))</f>
        <v>1</v>
      </c>
      <c r="DN268" s="99">
        <f>IF(Model!DN198="",0,IF(ABS(Model!DN198-Scratch!DN198)&lt;1,1,0))</f>
        <v>1</v>
      </c>
      <c r="DO268" s="99">
        <f>IF(Model!DO198="",0,IF(ABS(Model!DO198-Scratch!DO198)&lt;1,1,0))</f>
        <v>1</v>
      </c>
      <c r="DP268" s="99">
        <f>IF(Model!DP198="",0,IF(ABS(Model!DP198-Scratch!DP198)&lt;1,1,0))</f>
        <v>1</v>
      </c>
      <c r="DQ268" s="99">
        <f>IF(Model!DQ198="",0,IF(ABS(Model!DQ198-Scratch!DQ198)&lt;1,1,0))</f>
        <v>1</v>
      </c>
      <c r="DR268" s="99">
        <f>IF(Model!DR198="",0,IF(ABS(Model!DR198-Scratch!DR198)&lt;1,1,0))</f>
        <v>1</v>
      </c>
      <c r="DS268" s="99">
        <f>IF(Model!DS198="",0,IF(ABS(Model!DS198-Scratch!DS198)&lt;1,1,0))</f>
        <v>1</v>
      </c>
      <c r="DT268" s="99">
        <f>IF(Model!DT198="",0,IF(ABS(Model!DT198-Scratch!DT198)&lt;1,1,0))</f>
        <v>1</v>
      </c>
      <c r="DU268" s="99">
        <f>IF(Model!DU198="",0,IF(ABS(Model!DU198-Scratch!DU198)&lt;1,1,0))</f>
        <v>1</v>
      </c>
      <c r="DV268" s="99">
        <f>IF(Model!DV198="",0,IF(ABS(Model!DV198-Scratch!DV198)&lt;1,1,0))</f>
        <v>1</v>
      </c>
      <c r="DW268" s="99">
        <f>IF(Model!DW198="",0,IF(ABS(Model!DW198-Scratch!DW198)&lt;1,1,0))</f>
        <v>1</v>
      </c>
      <c r="DX268" s="99">
        <f>IF(Model!DX198="",0,IF(ABS(Model!DX198-Scratch!DX198)&lt;1,1,0))</f>
        <v>1</v>
      </c>
      <c r="DY268" s="99">
        <f>IF(Model!DY198="",0,IF(ABS(Model!DY198-Scratch!DY198)&lt;1,1,0))</f>
        <v>1</v>
      </c>
      <c r="DZ268" s="99">
        <f>IF(Model!DZ198="",0,IF(ABS(Model!DZ198-Scratch!DZ198)&lt;1,1,0))</f>
        <v>1</v>
      </c>
      <c r="EA268" s="99">
        <f>IF(Model!EA198="",0,IF(ABS(Model!EA198-Scratch!EA198)&lt;1,1,0))</f>
        <v>1</v>
      </c>
      <c r="EB268" s="99">
        <f>IF(Model!EB198="",0,IF(ABS(Model!EB198-Scratch!EB198)&lt;1,1,0))</f>
        <v>1</v>
      </c>
      <c r="EC268" s="99">
        <f>IF(Model!EC198="",0,IF(ABS(Model!EC198-Scratch!EC198)&lt;1,1,0))</f>
        <v>1</v>
      </c>
      <c r="ED268" s="99">
        <f>IF(Model!ED198="",0,IF(ABS(Model!ED198-Scratch!ED198)&lt;1,1,0))</f>
        <v>1</v>
      </c>
      <c r="EE268" s="99">
        <f>IF(Model!EE198="",0,IF(ABS(Model!EE198-Scratch!EE198)&lt;1,1,0))</f>
        <v>1</v>
      </c>
      <c r="EF268" s="99">
        <f>IF(Model!EF198="",0,IF(ABS(Model!EF198-Scratch!EF198)&lt;1,1,0))</f>
        <v>1</v>
      </c>
      <c r="EG268" s="99">
        <f>IF(Model!EG198="",0,IF(ABS(Model!EG198-Scratch!EG198)&lt;1,1,0))</f>
        <v>1</v>
      </c>
      <c r="EH268" s="99">
        <f>IF(Model!EH198="",0,IF(ABS(Model!EH198-Scratch!EH198)&lt;1,1,0))</f>
        <v>1</v>
      </c>
      <c r="EI268" s="129" t="s">
        <v>591</v>
      </c>
      <c r="EJ268" s="129" t="s">
        <v>591</v>
      </c>
      <c r="EK268" s="99"/>
      <c r="EL268" s="99"/>
      <c r="EM268" s="99"/>
      <c r="EN268" s="99"/>
      <c r="EO268" s="99"/>
      <c r="EP268" s="99"/>
      <c r="EQ268" s="99"/>
      <c r="ER268" s="99"/>
      <c r="ES268" s="99"/>
      <c r="ET268" s="99"/>
      <c r="EU268" s="99"/>
      <c r="EV268" s="99"/>
      <c r="EW268" s="99"/>
      <c r="EX268" s="99"/>
      <c r="EY268" s="99"/>
      <c r="EZ268" s="99"/>
      <c r="FA268" s="99"/>
      <c r="FB268" s="99"/>
      <c r="FC268" s="99"/>
      <c r="FD268" s="99"/>
      <c r="FE268" s="99"/>
      <c r="FF268" s="99"/>
      <c r="FG268" s="99"/>
      <c r="FH268" s="99"/>
      <c r="FI268" s="99"/>
    </row>
    <row r="269" spans="2:165">
      <c r="B269" s="99">
        <f>IF(Model!B199="",0,IF(ABS(Model!B199-Scratch!B199)&lt;1,1,0))</f>
        <v>1</v>
      </c>
      <c r="C269" s="99">
        <f ca="1">IF(Model!C199="",0,IF(ABS(Model!C199-Scratch!C199)&lt;1,1,0))</f>
        <v>1</v>
      </c>
      <c r="D269" s="129" t="s">
        <v>591</v>
      </c>
      <c r="E269" s="99">
        <f>IF(Model!E199="",0,IF(ABS(Model!E199-Scratch!E199)&lt;1,1,0))</f>
        <v>1</v>
      </c>
      <c r="F269" s="99">
        <f>IF(Model!F199="",0,IF(ABS(Model!F199-Scratch!F199)&lt;1,1,0))</f>
        <v>1</v>
      </c>
      <c r="G269" s="99">
        <f>IF(Model!G199="",0,IF(ABS(Model!G199-Scratch!G199)&lt;1,1,0))</f>
        <v>1</v>
      </c>
      <c r="H269" s="99">
        <f>IF(Model!H199="",0,IF(ABS(Model!H199-Scratch!H199)&lt;1,1,0))</f>
        <v>1</v>
      </c>
      <c r="I269" s="99">
        <f>IF(Model!I199=Scratch!I199,1,0)</f>
        <v>1</v>
      </c>
      <c r="J269" s="129" t="s">
        <v>591</v>
      </c>
      <c r="K269" s="99">
        <f>IF(Model!K199="",0,IF(ABS(Model!K199-Scratch!K199)&lt;1,1,0))</f>
        <v>1</v>
      </c>
      <c r="L269" s="99">
        <f>IF(Model!L199=Scratch!L199,1,0)</f>
        <v>1</v>
      </c>
      <c r="M269" s="99">
        <f>IFERROR(IF(Model!M199=Scratch!M199,1,0),0)</f>
        <v>1</v>
      </c>
      <c r="N269" s="99">
        <f>IFERROR(IF(Model!N199=Scratch!N199,1,0),0)</f>
        <v>1</v>
      </c>
      <c r="O269" s="99">
        <f>IFERROR(IF(Model!O199=Scratch!O199,1,0),0)</f>
        <v>1</v>
      </c>
      <c r="P269" s="99">
        <f>IFERROR(IF(Model!P199=Scratch!P199,1,0),0)</f>
        <v>1</v>
      </c>
      <c r="Q269" s="129" t="s">
        <v>591</v>
      </c>
      <c r="R269" s="99">
        <f>IF(Model!R199="",0,IF(ABS(Model!R199-Scratch!R199)&lt;1,1,0))</f>
        <v>1</v>
      </c>
      <c r="S269" s="99">
        <f>IF(Model!S199="",0,IF(ABS(Model!S199-Scratch!S199)&lt;1,1,0))</f>
        <v>1</v>
      </c>
      <c r="T269" s="99">
        <f>IF(Model!T199="",0,IF(ABS(Model!T199-Scratch!T199)&lt;1,1,0))</f>
        <v>1</v>
      </c>
      <c r="U269" s="99">
        <f>IF(Model!U199="",0,IF(ABS(Model!U199-Scratch!U199)&lt;1,1,0))</f>
        <v>1</v>
      </c>
      <c r="V269" s="99">
        <f>IF(Model!V199="",0,IF(ABS(Model!V199-Scratch!V199)&lt;1,1,0))</f>
        <v>1</v>
      </c>
      <c r="W269" s="129" t="s">
        <v>591</v>
      </c>
      <c r="X269" s="99">
        <f>IF(Model!X199="",0,IF(ABS(Model!X199-Scratch!X199)&lt;1,1,0))</f>
        <v>1</v>
      </c>
      <c r="Y269" s="99">
        <f>IF(Model!Y199="",0,IF(ABS(Model!Y199-Scratch!Y199)&lt;1,1,0))</f>
        <v>1</v>
      </c>
      <c r="Z269" s="99">
        <f>IF(Model!Z199="",0,IF(ABS(Model!Z199-Scratch!Z199)&lt;1,1,0))</f>
        <v>1</v>
      </c>
      <c r="AA269" s="99">
        <f>IF(Model!AA199="",0,IF(ABS(Model!AA199-Scratch!AA199)&lt;1,1,0))</f>
        <v>1</v>
      </c>
      <c r="AB269" s="99">
        <f>IF(Model!AB199="",0,IF(ABS(Model!AB199-Scratch!AB199)&lt;1,1,0))</f>
        <v>1</v>
      </c>
      <c r="AC269" s="129" t="s">
        <v>591</v>
      </c>
      <c r="AD269" s="129" t="s">
        <v>591</v>
      </c>
      <c r="AE269" s="99">
        <f>IF(Model!AE199="",0,IF(ABS(Model!AE199-Scratch!AE199)&lt;1,1,0))</f>
        <v>1</v>
      </c>
      <c r="AF269" s="99">
        <f>IF(Model!AF199="",0,IF(ABS(Model!AF199-Scratch!AF199)&lt;1,1,0))</f>
        <v>1</v>
      </c>
      <c r="AG269" s="99">
        <f>IF(Model!AG199="",0,IF(ABS(Model!AG199-Scratch!AG199)&lt;1,1,0))</f>
        <v>1</v>
      </c>
      <c r="AH269" s="99">
        <f>IF(Model!AH199="",0,IF(ABS(Model!AH199-Scratch!AH199)&lt;1,1,0))</f>
        <v>1</v>
      </c>
      <c r="AI269" s="99">
        <f>IF(Model!AI199="",0,IF(ABS(Model!AI199-Scratch!AI199)&lt;1,1,0))</f>
        <v>1</v>
      </c>
      <c r="AJ269" s="99">
        <f>IF(Model!AJ199="",0,IF(ABS(Model!AJ199-Scratch!AJ199)&lt;1,1,0))</f>
        <v>1</v>
      </c>
      <c r="AK269" s="99">
        <f>IF(Model!AK199="",0,IF(ABS(Model!AK199-Scratch!AK199)&lt;1,1,0))</f>
        <v>1</v>
      </c>
      <c r="AL269" s="99">
        <f>IF(Model!AL199="",0,IF(ABS(Model!AL199-Scratch!AL199)&lt;1,1,0))</f>
        <v>1</v>
      </c>
      <c r="AM269" s="99">
        <f>IF(Model!AM199="",0,IF(ABS(Model!AM199-Scratch!AM199)&lt;1,1,0))</f>
        <v>1</v>
      </c>
      <c r="AN269" s="99">
        <f>IF(Model!AN199="",0,IF(ABS(Model!AN199-Scratch!AN199)&lt;1,1,0))</f>
        <v>1</v>
      </c>
      <c r="AO269" s="99">
        <f>IF(Model!AO199="",0,IF(ABS(Model!AO199-Scratch!AO199)&lt;1,1,0))</f>
        <v>1</v>
      </c>
      <c r="AP269" s="99">
        <f>IF(Model!AP199="",0,IF(ABS(Model!AP199-Scratch!AP199)&lt;1,1,0))</f>
        <v>1</v>
      </c>
      <c r="AQ269" s="99">
        <f>IF(Model!AQ199="",0,IF(ABS(Model!AQ199-Scratch!AQ199)&lt;1,1,0))</f>
        <v>1</v>
      </c>
      <c r="AR269" s="99">
        <f>IF(Model!AR199="",0,IF(ABS(Model!AR199-Scratch!AR199)&lt;1,1,0))</f>
        <v>1</v>
      </c>
      <c r="AS269" s="99">
        <f>IF(Model!AS199="",0,IF(ABS(Model!AS199-Scratch!AS199)&lt;1,1,0))</f>
        <v>1</v>
      </c>
      <c r="AT269" s="99">
        <f>IF(Model!AT199="",0,IF(ABS(Model!AT199-Scratch!AT199)&lt;1,1,0))</f>
        <v>1</v>
      </c>
      <c r="AU269" s="99">
        <f>IF(Model!AU199="",0,IF(ABS(Model!AU199-Scratch!AU199)&lt;1,1,0))</f>
        <v>1</v>
      </c>
      <c r="AV269" s="99">
        <f>IF(Model!AV199="",0,IF(ABS(Model!AV199-Scratch!AV199)&lt;1,1,0))</f>
        <v>1</v>
      </c>
      <c r="AW269" s="99">
        <f>IF(Model!AW199="",0,IF(ABS(Model!AW199-Scratch!AW199)&lt;1,1,0))</f>
        <v>1</v>
      </c>
      <c r="AX269" s="99">
        <f>IF(Model!AX199="",0,IF(ABS(Model!AX199-Scratch!AX199)&lt;1,1,0))</f>
        <v>1</v>
      </c>
      <c r="AY269" s="99">
        <f>IF(Model!AY199="",0,IF(ABS(Model!AY199-Scratch!AY199)&lt;1,1,0))</f>
        <v>1</v>
      </c>
      <c r="AZ269" s="99">
        <f>IF(Model!AZ199="",0,IF(ABS(Model!AZ199-Scratch!AZ199)&lt;1,1,0))</f>
        <v>1</v>
      </c>
      <c r="BA269" s="99">
        <f>IF(Model!BA199="",0,IF(ABS(Model!BA199-Scratch!BA199)&lt;1,1,0))</f>
        <v>1</v>
      </c>
      <c r="BB269" s="99">
        <f>IF(Model!BB199="",0,IF(ABS(Model!BB199-Scratch!BB199)&lt;1,1,0))</f>
        <v>1</v>
      </c>
      <c r="BC269" s="99">
        <f>IF(Model!BC199="",0,IF(ABS(Model!BC199-Scratch!BC199)&lt;1,1,0))</f>
        <v>1</v>
      </c>
      <c r="BD269" s="99">
        <f>IF(Model!BD199="",0,IF(ABS(Model!BD199-Scratch!BD199)&lt;1,1,0))</f>
        <v>0</v>
      </c>
      <c r="BE269" s="99">
        <f>IF(Model!BE199="",0,IF(ABS(Model!BE199-Scratch!BE199)&lt;1,1,0))</f>
        <v>1</v>
      </c>
      <c r="BF269" s="129" t="s">
        <v>591</v>
      </c>
      <c r="BG269" s="129" t="s">
        <v>591</v>
      </c>
      <c r="BH269" s="99">
        <f>IF(Model!BH199="",0,IF(ABS(Model!BH199-Scratch!BH199)&lt;1,1,0))</f>
        <v>1</v>
      </c>
      <c r="BI269" s="99">
        <f>IF(Model!BI199="",0,IF(ABS(Model!BI199-Scratch!BI199)&lt;1,1,0))</f>
        <v>1</v>
      </c>
      <c r="BJ269" s="99">
        <f>IF(Model!BJ199="",0,IF(ABS(Model!BJ199-Scratch!BJ199)&lt;1,1,0))</f>
        <v>1</v>
      </c>
      <c r="BK269" s="99">
        <f>IF(Model!BK199="",0,IF(ABS(Model!BK199-Scratch!BK199)&lt;1,1,0))</f>
        <v>1</v>
      </c>
      <c r="BL269" s="99">
        <f>IF(Model!BL199="",0,IF(ABS(Model!BL199-Scratch!BL199)&lt;1,1,0))</f>
        <v>1</v>
      </c>
      <c r="BM269" s="99">
        <f>IF(Model!BM199="",0,IF(ABS(Model!BM199-Scratch!BM199)&lt;1,1,0))</f>
        <v>1</v>
      </c>
      <c r="BN269" s="99">
        <f>IF(Model!BN199="",0,IF(ABS(Model!BN199-Scratch!BN199)&lt;1,1,0))</f>
        <v>1</v>
      </c>
      <c r="BO269" s="99">
        <f>IF(Model!BO199="",0,IF(ABS(Model!BO199-Scratch!BO199)&lt;1,1,0))</f>
        <v>1</v>
      </c>
      <c r="BP269" s="99">
        <f>IF(Model!BP199="",0,IF(ABS(Model!BP199-Scratch!BP199)&lt;1,1,0))</f>
        <v>1</v>
      </c>
      <c r="BQ269" s="99">
        <f>IF(Model!BQ199="",0,IF(ABS(Model!BQ199-Scratch!BQ199)&lt;1,1,0))</f>
        <v>1</v>
      </c>
      <c r="BR269" s="99">
        <f>IF(Model!BR199="",0,IF(ABS(Model!BR199-Scratch!BR199)&lt;1,1,0))</f>
        <v>1</v>
      </c>
      <c r="BS269" s="99">
        <f>IF(Model!BS199="",0,IF(ABS(Model!BS199-Scratch!BS199)&lt;1,1,0))</f>
        <v>1</v>
      </c>
      <c r="BT269" s="99">
        <f>IF(Model!BT199="",0,IF(ABS(Model!BT199-Scratch!BT199)&lt;1,1,0))</f>
        <v>1</v>
      </c>
      <c r="BU269" s="99">
        <f>IF(Model!BU199="",0,IF(ABS(Model!BU199-Scratch!BU199)&lt;1,1,0))</f>
        <v>1</v>
      </c>
      <c r="BV269" s="99">
        <f>IF(Model!BV199="",0,IF(ABS(Model!BV199-Scratch!BV199)&lt;1,1,0))</f>
        <v>1</v>
      </c>
      <c r="BW269" s="99">
        <f>IF(Model!BW199="",0,IF(ABS(Model!BW199-Scratch!BW199)&lt;1,1,0))</f>
        <v>1</v>
      </c>
      <c r="BX269" s="99">
        <f>IF(Model!BX199="",0,IF(ABS(Model!BX199-Scratch!BX199)&lt;1,1,0))</f>
        <v>1</v>
      </c>
      <c r="BY269" s="99">
        <f>IF(Model!BY199="",0,IF(ABS(Model!BY199-Scratch!BY199)&lt;1,1,0))</f>
        <v>1</v>
      </c>
      <c r="BZ269" s="99">
        <f>IF(Model!BZ199="",0,IF(ABS(Model!BZ199-Scratch!BZ199)&lt;1,1,0))</f>
        <v>1</v>
      </c>
      <c r="CA269" s="99">
        <f>IF(Model!CA199="",0,IF(ABS(Model!CA199-Scratch!CA199)&lt;1,1,0))</f>
        <v>1</v>
      </c>
      <c r="CB269" s="99">
        <f>IF(Model!CB199="",0,IF(ABS(Model!CB199-Scratch!CB199)&lt;1,1,0))</f>
        <v>1</v>
      </c>
      <c r="CC269" s="99">
        <f>IF(Model!CC199="",0,IF(ABS(Model!CC199-Scratch!CC199)&lt;1,1,0))</f>
        <v>1</v>
      </c>
      <c r="CD269" s="99">
        <f>IF(Model!CD199="",0,IF(ABS(Model!CD199-Scratch!CD199)&lt;1,1,0))</f>
        <v>1</v>
      </c>
      <c r="CE269" s="99">
        <f>IF(Model!CE199="",0,IF(ABS(Model!CE199-Scratch!CE199)&lt;1,1,0))</f>
        <v>1</v>
      </c>
      <c r="CF269" s="99">
        <f>IF(Model!CF199="",0,IF(ABS(Model!CF199-Scratch!CF199)&lt;1,1,0))</f>
        <v>1</v>
      </c>
      <c r="CG269" s="129" t="s">
        <v>591</v>
      </c>
      <c r="CH269" s="129" t="s">
        <v>591</v>
      </c>
      <c r="CI269" s="99">
        <f>IF(Model!CI199="",0,IF(ABS(Model!CI199-Scratch!CI199)&lt;1,1,0))</f>
        <v>1</v>
      </c>
      <c r="CJ269" s="99">
        <f>IF(Model!CJ199="",0,IF(ABS(Model!CJ199-Scratch!CJ199)&lt;1,1,0))</f>
        <v>1</v>
      </c>
      <c r="CK269" s="99">
        <f>IF(Model!CK199="",0,IF(ABS(Model!CK199-Scratch!CK199)&lt;1,1,0))</f>
        <v>1</v>
      </c>
      <c r="CL269" s="99">
        <f>IF(Model!CL199="",0,IF(ABS(Model!CL199-Scratch!CL199)&lt;1,1,0))</f>
        <v>1</v>
      </c>
      <c r="CM269" s="99">
        <f>IF(Model!CM199="",0,IF(ABS(Model!CM199-Scratch!CM199)&lt;1,1,0))</f>
        <v>1</v>
      </c>
      <c r="CN269" s="99">
        <f>IF(Model!CN199="",0,IF(ABS(Model!CN199-Scratch!CN199)&lt;1,1,0))</f>
        <v>1</v>
      </c>
      <c r="CO269" s="99">
        <f>IF(Model!CO199="",0,IF(ABS(Model!CO199-Scratch!CO199)&lt;1,1,0))</f>
        <v>1</v>
      </c>
      <c r="CP269" s="99">
        <f>IF(Model!CP199="",0,IF(ABS(Model!CP199-Scratch!CP199)&lt;1,1,0))</f>
        <v>1</v>
      </c>
      <c r="CQ269" s="99">
        <f>IF(Model!CQ199="",0,IF(ABS(Model!CQ199-Scratch!CQ199)&lt;1,1,0))</f>
        <v>1</v>
      </c>
      <c r="CR269" s="99">
        <f>IF(Model!CR199="",0,IF(ABS(Model!CR199-Scratch!CR199)&lt;1,1,0))</f>
        <v>1</v>
      </c>
      <c r="CS269" s="99">
        <f>IF(Model!CS199="",0,IF(ABS(Model!CS199-Scratch!CS199)&lt;1,1,0))</f>
        <v>1</v>
      </c>
      <c r="CT269" s="99">
        <f>IF(Model!CT199="",0,IF(ABS(Model!CT199-Scratch!CT199)&lt;1,1,0))</f>
        <v>1</v>
      </c>
      <c r="CU269" s="99">
        <f>IF(Model!CU199="",0,IF(ABS(Model!CU199-Scratch!CU199)&lt;1,1,0))</f>
        <v>1</v>
      </c>
      <c r="CV269" s="99">
        <f>IF(Model!CV199="",0,IF(ABS(Model!CV199-Scratch!CV199)&lt;1,1,0))</f>
        <v>1</v>
      </c>
      <c r="CW269" s="99">
        <f>IF(Model!CW199="",0,IF(ABS(Model!CW199-Scratch!CW199)&lt;1,1,0))</f>
        <v>1</v>
      </c>
      <c r="CX269" s="99">
        <f>IF(Model!CX199="",0,IF(ABS(Model!CX199-Scratch!CX199)&lt;1,1,0))</f>
        <v>1</v>
      </c>
      <c r="CY269" s="99">
        <f>IF(Model!CY199="",0,IF(ABS(Model!CY199-Scratch!CY199)&lt;1,1,0))</f>
        <v>1</v>
      </c>
      <c r="CZ269" s="99">
        <f>IF(Model!CZ199="",0,IF(ABS(Model!CZ199-Scratch!CZ199)&lt;1,1,0))</f>
        <v>1</v>
      </c>
      <c r="DA269" s="99">
        <f>IF(Model!DA199="",0,IF(ABS(Model!DA199-Scratch!DA199)&lt;1,1,0))</f>
        <v>1</v>
      </c>
      <c r="DB269" s="99">
        <f>IF(Model!DB199="",0,IF(ABS(Model!DB199-Scratch!DB199)&lt;1,1,0))</f>
        <v>1</v>
      </c>
      <c r="DC269" s="99">
        <f>IF(Model!DC199="",0,IF(ABS(Model!DC199-Scratch!DC199)&lt;1,1,0))</f>
        <v>1</v>
      </c>
      <c r="DD269" s="99">
        <f>IF(Model!DD199="",0,IF(ABS(Model!DD199-Scratch!DD199)&lt;1,1,0))</f>
        <v>1</v>
      </c>
      <c r="DE269" s="99">
        <f>IF(Model!DE199="",0,IF(ABS(Model!DE199-Scratch!DE199)&lt;1,1,0))</f>
        <v>1</v>
      </c>
      <c r="DF269" s="99">
        <f>IF(Model!DF199="",0,IF(ABS(Model!DF199-Scratch!DF199)&lt;1,1,0))</f>
        <v>1</v>
      </c>
      <c r="DG269" s="99">
        <f>IF(Model!DG199="",0,IF(ABS(Model!DG199-Scratch!DG199)&lt;1,1,0))</f>
        <v>1</v>
      </c>
      <c r="DH269" s="129" t="s">
        <v>591</v>
      </c>
      <c r="DI269" s="129" t="s">
        <v>591</v>
      </c>
      <c r="DJ269" s="99">
        <f>IF(Model!DJ199="",0,IF(ABS(Model!DJ199-Scratch!DJ199)&lt;1,1,0))</f>
        <v>1</v>
      </c>
      <c r="DK269" s="99">
        <f>IF(Model!DK199="",0,IF(ABS(Model!DK199-Scratch!DK199)&lt;1,1,0))</f>
        <v>1</v>
      </c>
      <c r="DL269" s="99">
        <f>IF(Model!DL199="",0,IF(ABS(Model!DL199-Scratch!DL199)&lt;1,1,0))</f>
        <v>1</v>
      </c>
      <c r="DM269" s="99">
        <f>IF(Model!DM199="",0,IF(ABS(Model!DM199-Scratch!DM199)&lt;1,1,0))</f>
        <v>1</v>
      </c>
      <c r="DN269" s="99">
        <f>IF(Model!DN199="",0,IF(ABS(Model!DN199-Scratch!DN199)&lt;1,1,0))</f>
        <v>1</v>
      </c>
      <c r="DO269" s="99">
        <f>IF(Model!DO199="",0,IF(ABS(Model!DO199-Scratch!DO199)&lt;1,1,0))</f>
        <v>1</v>
      </c>
      <c r="DP269" s="99">
        <f>IF(Model!DP199="",0,IF(ABS(Model!DP199-Scratch!DP199)&lt;1,1,0))</f>
        <v>1</v>
      </c>
      <c r="DQ269" s="99">
        <f>IF(Model!DQ199="",0,IF(ABS(Model!DQ199-Scratch!DQ199)&lt;1,1,0))</f>
        <v>1</v>
      </c>
      <c r="DR269" s="99">
        <f>IF(Model!DR199="",0,IF(ABS(Model!DR199-Scratch!DR199)&lt;1,1,0))</f>
        <v>1</v>
      </c>
      <c r="DS269" s="99">
        <f>IF(Model!DS199="",0,IF(ABS(Model!DS199-Scratch!DS199)&lt;1,1,0))</f>
        <v>1</v>
      </c>
      <c r="DT269" s="99">
        <f>IF(Model!DT199="",0,IF(ABS(Model!DT199-Scratch!DT199)&lt;1,1,0))</f>
        <v>1</v>
      </c>
      <c r="DU269" s="99">
        <f>IF(Model!DU199="",0,IF(ABS(Model!DU199-Scratch!DU199)&lt;1,1,0))</f>
        <v>1</v>
      </c>
      <c r="DV269" s="99">
        <f>IF(Model!DV199="",0,IF(ABS(Model!DV199-Scratch!DV199)&lt;1,1,0))</f>
        <v>1</v>
      </c>
      <c r="DW269" s="99">
        <f>IF(Model!DW199="",0,IF(ABS(Model!DW199-Scratch!DW199)&lt;1,1,0))</f>
        <v>1</v>
      </c>
      <c r="DX269" s="99">
        <f>IF(Model!DX199="",0,IF(ABS(Model!DX199-Scratch!DX199)&lt;1,1,0))</f>
        <v>1</v>
      </c>
      <c r="DY269" s="99">
        <f>IF(Model!DY199="",0,IF(ABS(Model!DY199-Scratch!DY199)&lt;1,1,0))</f>
        <v>1</v>
      </c>
      <c r="DZ269" s="99">
        <f>IF(Model!DZ199="",0,IF(ABS(Model!DZ199-Scratch!DZ199)&lt;1,1,0))</f>
        <v>1</v>
      </c>
      <c r="EA269" s="99">
        <f>IF(Model!EA199="",0,IF(ABS(Model!EA199-Scratch!EA199)&lt;1,1,0))</f>
        <v>1</v>
      </c>
      <c r="EB269" s="99">
        <f>IF(Model!EB199="",0,IF(ABS(Model!EB199-Scratch!EB199)&lt;1,1,0))</f>
        <v>1</v>
      </c>
      <c r="EC269" s="99">
        <f>IF(Model!EC199="",0,IF(ABS(Model!EC199-Scratch!EC199)&lt;1,1,0))</f>
        <v>1</v>
      </c>
      <c r="ED269" s="99">
        <f>IF(Model!ED199="",0,IF(ABS(Model!ED199-Scratch!ED199)&lt;1,1,0))</f>
        <v>1</v>
      </c>
      <c r="EE269" s="99">
        <f>IF(Model!EE199="",0,IF(ABS(Model!EE199-Scratch!EE199)&lt;1,1,0))</f>
        <v>1</v>
      </c>
      <c r="EF269" s="99">
        <f>IF(Model!EF199="",0,IF(ABS(Model!EF199-Scratch!EF199)&lt;1,1,0))</f>
        <v>1</v>
      </c>
      <c r="EG269" s="99">
        <f>IF(Model!EG199="",0,IF(ABS(Model!EG199-Scratch!EG199)&lt;1,1,0))</f>
        <v>1</v>
      </c>
      <c r="EH269" s="99">
        <f>IF(Model!EH199="",0,IF(ABS(Model!EH199-Scratch!EH199)&lt;1,1,0))</f>
        <v>1</v>
      </c>
      <c r="EI269" s="129" t="s">
        <v>591</v>
      </c>
      <c r="EJ269" s="129" t="s">
        <v>591</v>
      </c>
      <c r="EK269" s="99"/>
      <c r="EL269" s="99"/>
      <c r="EM269" s="99"/>
      <c r="EN269" s="99"/>
      <c r="EO269" s="99"/>
      <c r="EP269" s="99"/>
      <c r="EQ269" s="99"/>
      <c r="ER269" s="99"/>
      <c r="ES269" s="99"/>
      <c r="ET269" s="99"/>
      <c r="EU269" s="99"/>
      <c r="EV269" s="99"/>
      <c r="EW269" s="99"/>
      <c r="EX269" s="99"/>
      <c r="EY269" s="99"/>
      <c r="EZ269" s="99"/>
      <c r="FA269" s="99"/>
      <c r="FB269" s="99"/>
      <c r="FC269" s="99"/>
      <c r="FD269" s="99"/>
      <c r="FE269" s="99"/>
      <c r="FF269" s="99"/>
      <c r="FG269" s="99"/>
      <c r="FH269" s="99"/>
      <c r="FI269" s="99"/>
    </row>
    <row r="270" spans="2:165">
      <c r="B270" s="99">
        <f>IF(Model!B200="",0,IF(ABS(Model!B200-Scratch!B200)&lt;1,1,0))</f>
        <v>1</v>
      </c>
      <c r="C270" s="99">
        <f ca="1">IF(Model!C200="",0,IF(ABS(Model!C200-Scratch!C200)&lt;1,1,0))</f>
        <v>1</v>
      </c>
      <c r="D270" s="129" t="s">
        <v>591</v>
      </c>
      <c r="E270" s="99">
        <f>IF(Model!E200="",0,IF(ABS(Model!E200-Scratch!E200)&lt;1,1,0))</f>
        <v>1</v>
      </c>
      <c r="F270" s="99">
        <f>IF(Model!F200="",0,IF(ABS(Model!F200-Scratch!F200)&lt;1,1,0))</f>
        <v>1</v>
      </c>
      <c r="G270" s="99">
        <f>IF(Model!G200="",0,IF(ABS(Model!G200-Scratch!G200)&lt;1,1,0))</f>
        <v>1</v>
      </c>
      <c r="H270" s="99">
        <f>IF(Model!H200="",0,IF(ABS(Model!H200-Scratch!H200)&lt;1,1,0))</f>
        <v>1</v>
      </c>
      <c r="I270" s="99">
        <f>IF(Model!I200=Scratch!I200,1,0)</f>
        <v>1</v>
      </c>
      <c r="J270" s="129" t="s">
        <v>591</v>
      </c>
      <c r="K270" s="99">
        <f>IF(Model!K200="",0,IF(ABS(Model!K200-Scratch!K200)&lt;1,1,0))</f>
        <v>1</v>
      </c>
      <c r="L270" s="99">
        <f>IF(Model!L200=Scratch!L200,1,0)</f>
        <v>1</v>
      </c>
      <c r="M270" s="99">
        <f>IFERROR(IF(Model!M200=Scratch!M200,1,0),0)</f>
        <v>1</v>
      </c>
      <c r="N270" s="99">
        <f>IFERROR(IF(Model!N200=Scratch!N200,1,0),0)</f>
        <v>1</v>
      </c>
      <c r="O270" s="99">
        <f>IFERROR(IF(Model!O200=Scratch!O200,1,0),0)</f>
        <v>1</v>
      </c>
      <c r="P270" s="99">
        <f>IFERROR(IF(Model!P200=Scratch!P200,1,0),0)</f>
        <v>1</v>
      </c>
      <c r="Q270" s="129" t="s">
        <v>591</v>
      </c>
      <c r="R270" s="99">
        <f>IF(Model!R200="",0,IF(ABS(Model!R200-Scratch!R200)&lt;1,1,0))</f>
        <v>1</v>
      </c>
      <c r="S270" s="99">
        <f>IF(Model!S200="",0,IF(ABS(Model!S200-Scratch!S200)&lt;1,1,0))</f>
        <v>1</v>
      </c>
      <c r="T270" s="99">
        <f>IF(Model!T200="",0,IF(ABS(Model!T200-Scratch!T200)&lt;1,1,0))</f>
        <v>1</v>
      </c>
      <c r="U270" s="99">
        <f>IF(Model!U200="",0,IF(ABS(Model!U200-Scratch!U200)&lt;1,1,0))</f>
        <v>1</v>
      </c>
      <c r="V270" s="99">
        <f>IF(Model!V200="",0,IF(ABS(Model!V200-Scratch!V200)&lt;1,1,0))</f>
        <v>1</v>
      </c>
      <c r="W270" s="129" t="s">
        <v>591</v>
      </c>
      <c r="X270" s="99">
        <f>IF(Model!X200="",0,IF(ABS(Model!X200-Scratch!X200)&lt;1,1,0))</f>
        <v>1</v>
      </c>
      <c r="Y270" s="99">
        <f>IF(Model!Y200="",0,IF(ABS(Model!Y200-Scratch!Y200)&lt;1,1,0))</f>
        <v>1</v>
      </c>
      <c r="Z270" s="99">
        <f>IF(Model!Z200="",0,IF(ABS(Model!Z200-Scratch!Z200)&lt;1,1,0))</f>
        <v>1</v>
      </c>
      <c r="AA270" s="99">
        <f>IF(Model!AA200="",0,IF(ABS(Model!AA200-Scratch!AA200)&lt;1,1,0))</f>
        <v>1</v>
      </c>
      <c r="AB270" s="99">
        <f>IF(Model!AB200="",0,IF(ABS(Model!AB200-Scratch!AB200)&lt;1,1,0))</f>
        <v>1</v>
      </c>
      <c r="AC270" s="129" t="s">
        <v>591</v>
      </c>
      <c r="AD270" s="129" t="s">
        <v>591</v>
      </c>
      <c r="AE270" s="99">
        <f>IF(Model!AE200="",0,IF(ABS(Model!AE200-Scratch!AE200)&lt;1,1,0))</f>
        <v>1</v>
      </c>
      <c r="AF270" s="99">
        <f>IF(Model!AF200="",0,IF(ABS(Model!AF200-Scratch!AF200)&lt;1,1,0))</f>
        <v>1</v>
      </c>
      <c r="AG270" s="99">
        <f>IF(Model!AG200="",0,IF(ABS(Model!AG200-Scratch!AG200)&lt;1,1,0))</f>
        <v>1</v>
      </c>
      <c r="AH270" s="99">
        <f>IF(Model!AH200="",0,IF(ABS(Model!AH200-Scratch!AH200)&lt;1,1,0))</f>
        <v>1</v>
      </c>
      <c r="AI270" s="99">
        <f>IF(Model!AI200="",0,IF(ABS(Model!AI200-Scratch!AI200)&lt;1,1,0))</f>
        <v>1</v>
      </c>
      <c r="AJ270" s="99">
        <f>IF(Model!AJ200="",0,IF(ABS(Model!AJ200-Scratch!AJ200)&lt;1,1,0))</f>
        <v>1</v>
      </c>
      <c r="AK270" s="99">
        <f>IF(Model!AK200="",0,IF(ABS(Model!AK200-Scratch!AK200)&lt;1,1,0))</f>
        <v>1</v>
      </c>
      <c r="AL270" s="99">
        <f>IF(Model!AL200="",0,IF(ABS(Model!AL200-Scratch!AL200)&lt;1,1,0))</f>
        <v>1</v>
      </c>
      <c r="AM270" s="99">
        <f>IF(Model!AM200="",0,IF(ABS(Model!AM200-Scratch!AM200)&lt;1,1,0))</f>
        <v>1</v>
      </c>
      <c r="AN270" s="99">
        <f>IF(Model!AN200="",0,IF(ABS(Model!AN200-Scratch!AN200)&lt;1,1,0))</f>
        <v>1</v>
      </c>
      <c r="AO270" s="99">
        <f>IF(Model!AO200="",0,IF(ABS(Model!AO200-Scratch!AO200)&lt;1,1,0))</f>
        <v>1</v>
      </c>
      <c r="AP270" s="99">
        <f>IF(Model!AP200="",0,IF(ABS(Model!AP200-Scratch!AP200)&lt;1,1,0))</f>
        <v>1</v>
      </c>
      <c r="AQ270" s="99">
        <f>IF(Model!AQ200="",0,IF(ABS(Model!AQ200-Scratch!AQ200)&lt;1,1,0))</f>
        <v>1</v>
      </c>
      <c r="AR270" s="99">
        <f>IF(Model!AR200="",0,IF(ABS(Model!AR200-Scratch!AR200)&lt;1,1,0))</f>
        <v>1</v>
      </c>
      <c r="AS270" s="99">
        <f>IF(Model!AS200="",0,IF(ABS(Model!AS200-Scratch!AS200)&lt;1,1,0))</f>
        <v>1</v>
      </c>
      <c r="AT270" s="99">
        <f>IF(Model!AT200="",0,IF(ABS(Model!AT200-Scratch!AT200)&lt;1,1,0))</f>
        <v>1</v>
      </c>
      <c r="AU270" s="99">
        <f>IF(Model!AU200="",0,IF(ABS(Model!AU200-Scratch!AU200)&lt;1,1,0))</f>
        <v>1</v>
      </c>
      <c r="AV270" s="99">
        <f>IF(Model!AV200="",0,IF(ABS(Model!AV200-Scratch!AV200)&lt;1,1,0))</f>
        <v>1</v>
      </c>
      <c r="AW270" s="99">
        <f>IF(Model!AW200="",0,IF(ABS(Model!AW200-Scratch!AW200)&lt;1,1,0))</f>
        <v>1</v>
      </c>
      <c r="AX270" s="99">
        <f>IF(Model!AX200="",0,IF(ABS(Model!AX200-Scratch!AX200)&lt;1,1,0))</f>
        <v>1</v>
      </c>
      <c r="AY270" s="99">
        <f>IF(Model!AY200="",0,IF(ABS(Model!AY200-Scratch!AY200)&lt;1,1,0))</f>
        <v>1</v>
      </c>
      <c r="AZ270" s="99">
        <f>IF(Model!AZ200="",0,IF(ABS(Model!AZ200-Scratch!AZ200)&lt;1,1,0))</f>
        <v>1</v>
      </c>
      <c r="BA270" s="99">
        <f>IF(Model!BA200="",0,IF(ABS(Model!BA200-Scratch!BA200)&lt;1,1,0))</f>
        <v>1</v>
      </c>
      <c r="BB270" s="99">
        <f>IF(Model!BB200="",0,IF(ABS(Model!BB200-Scratch!BB200)&lt;1,1,0))</f>
        <v>1</v>
      </c>
      <c r="BC270" s="99">
        <f>IF(Model!BC200="",0,IF(ABS(Model!BC200-Scratch!BC200)&lt;1,1,0))</f>
        <v>1</v>
      </c>
      <c r="BD270" s="99">
        <f>IF(Model!BD200="",0,IF(ABS(Model!BD200-Scratch!BD200)&lt;1,1,0))</f>
        <v>0</v>
      </c>
      <c r="BE270" s="99">
        <f>IF(Model!BE200="",0,IF(ABS(Model!BE200-Scratch!BE200)&lt;1,1,0))</f>
        <v>1</v>
      </c>
      <c r="BF270" s="129" t="s">
        <v>591</v>
      </c>
      <c r="BG270" s="129" t="s">
        <v>591</v>
      </c>
      <c r="BH270" s="99">
        <f>IF(Model!BH200="",0,IF(ABS(Model!BH200-Scratch!BH200)&lt;1,1,0))</f>
        <v>1</v>
      </c>
      <c r="BI270" s="99">
        <f>IF(Model!BI200="",0,IF(ABS(Model!BI200-Scratch!BI200)&lt;1,1,0))</f>
        <v>1</v>
      </c>
      <c r="BJ270" s="99">
        <f>IF(Model!BJ200="",0,IF(ABS(Model!BJ200-Scratch!BJ200)&lt;1,1,0))</f>
        <v>1</v>
      </c>
      <c r="BK270" s="99">
        <f>IF(Model!BK200="",0,IF(ABS(Model!BK200-Scratch!BK200)&lt;1,1,0))</f>
        <v>1</v>
      </c>
      <c r="BL270" s="99">
        <f>IF(Model!BL200="",0,IF(ABS(Model!BL200-Scratch!BL200)&lt;1,1,0))</f>
        <v>1</v>
      </c>
      <c r="BM270" s="99">
        <f>IF(Model!BM200="",0,IF(ABS(Model!BM200-Scratch!BM200)&lt;1,1,0))</f>
        <v>1</v>
      </c>
      <c r="BN270" s="99">
        <f>IF(Model!BN200="",0,IF(ABS(Model!BN200-Scratch!BN200)&lt;1,1,0))</f>
        <v>1</v>
      </c>
      <c r="BO270" s="99">
        <f>IF(Model!BO200="",0,IF(ABS(Model!BO200-Scratch!BO200)&lt;1,1,0))</f>
        <v>1</v>
      </c>
      <c r="BP270" s="99">
        <f>IF(Model!BP200="",0,IF(ABS(Model!BP200-Scratch!BP200)&lt;1,1,0))</f>
        <v>1</v>
      </c>
      <c r="BQ270" s="99">
        <f>IF(Model!BQ200="",0,IF(ABS(Model!BQ200-Scratch!BQ200)&lt;1,1,0))</f>
        <v>1</v>
      </c>
      <c r="BR270" s="99">
        <f>IF(Model!BR200="",0,IF(ABS(Model!BR200-Scratch!BR200)&lt;1,1,0))</f>
        <v>1</v>
      </c>
      <c r="BS270" s="99">
        <f>IF(Model!BS200="",0,IF(ABS(Model!BS200-Scratch!BS200)&lt;1,1,0))</f>
        <v>1</v>
      </c>
      <c r="BT270" s="99">
        <f>IF(Model!BT200="",0,IF(ABS(Model!BT200-Scratch!BT200)&lt;1,1,0))</f>
        <v>1</v>
      </c>
      <c r="BU270" s="99">
        <f>IF(Model!BU200="",0,IF(ABS(Model!BU200-Scratch!BU200)&lt;1,1,0))</f>
        <v>1</v>
      </c>
      <c r="BV270" s="99">
        <f>IF(Model!BV200="",0,IF(ABS(Model!BV200-Scratch!BV200)&lt;1,1,0))</f>
        <v>1</v>
      </c>
      <c r="BW270" s="99">
        <f>IF(Model!BW200="",0,IF(ABS(Model!BW200-Scratch!BW200)&lt;1,1,0))</f>
        <v>1</v>
      </c>
      <c r="BX270" s="99">
        <f>IF(Model!BX200="",0,IF(ABS(Model!BX200-Scratch!BX200)&lt;1,1,0))</f>
        <v>1</v>
      </c>
      <c r="BY270" s="99">
        <f>IF(Model!BY200="",0,IF(ABS(Model!BY200-Scratch!BY200)&lt;1,1,0))</f>
        <v>1</v>
      </c>
      <c r="BZ270" s="99">
        <f>IF(Model!BZ200="",0,IF(ABS(Model!BZ200-Scratch!BZ200)&lt;1,1,0))</f>
        <v>1</v>
      </c>
      <c r="CA270" s="99">
        <f>IF(Model!CA200="",0,IF(ABS(Model!CA200-Scratch!CA200)&lt;1,1,0))</f>
        <v>1</v>
      </c>
      <c r="CB270" s="99">
        <f>IF(Model!CB200="",0,IF(ABS(Model!CB200-Scratch!CB200)&lt;1,1,0))</f>
        <v>1</v>
      </c>
      <c r="CC270" s="99">
        <f>IF(Model!CC200="",0,IF(ABS(Model!CC200-Scratch!CC200)&lt;1,1,0))</f>
        <v>1</v>
      </c>
      <c r="CD270" s="99">
        <f>IF(Model!CD200="",0,IF(ABS(Model!CD200-Scratch!CD200)&lt;1,1,0))</f>
        <v>1</v>
      </c>
      <c r="CE270" s="99">
        <f>IF(Model!CE200="",0,IF(ABS(Model!CE200-Scratch!CE200)&lt;1,1,0))</f>
        <v>1</v>
      </c>
      <c r="CF270" s="99">
        <f>IF(Model!CF200="",0,IF(ABS(Model!CF200-Scratch!CF200)&lt;1,1,0))</f>
        <v>1</v>
      </c>
      <c r="CG270" s="129" t="s">
        <v>591</v>
      </c>
      <c r="CH270" s="129" t="s">
        <v>591</v>
      </c>
      <c r="CI270" s="99">
        <f>IF(Model!CI200="",0,IF(ABS(Model!CI200-Scratch!CI200)&lt;1,1,0))</f>
        <v>1</v>
      </c>
      <c r="CJ270" s="99">
        <f>IF(Model!CJ200="",0,IF(ABS(Model!CJ200-Scratch!CJ200)&lt;1,1,0))</f>
        <v>1</v>
      </c>
      <c r="CK270" s="99">
        <f>IF(Model!CK200="",0,IF(ABS(Model!CK200-Scratch!CK200)&lt;1,1,0))</f>
        <v>1</v>
      </c>
      <c r="CL270" s="99">
        <f>IF(Model!CL200="",0,IF(ABS(Model!CL200-Scratch!CL200)&lt;1,1,0))</f>
        <v>1</v>
      </c>
      <c r="CM270" s="99">
        <f>IF(Model!CM200="",0,IF(ABS(Model!CM200-Scratch!CM200)&lt;1,1,0))</f>
        <v>1</v>
      </c>
      <c r="CN270" s="99">
        <f>IF(Model!CN200="",0,IF(ABS(Model!CN200-Scratch!CN200)&lt;1,1,0))</f>
        <v>1</v>
      </c>
      <c r="CO270" s="99">
        <f>IF(Model!CO200="",0,IF(ABS(Model!CO200-Scratch!CO200)&lt;1,1,0))</f>
        <v>1</v>
      </c>
      <c r="CP270" s="99">
        <f>IF(Model!CP200="",0,IF(ABS(Model!CP200-Scratch!CP200)&lt;1,1,0))</f>
        <v>1</v>
      </c>
      <c r="CQ270" s="99">
        <f>IF(Model!CQ200="",0,IF(ABS(Model!CQ200-Scratch!CQ200)&lt;1,1,0))</f>
        <v>1</v>
      </c>
      <c r="CR270" s="99">
        <f>IF(Model!CR200="",0,IF(ABS(Model!CR200-Scratch!CR200)&lt;1,1,0))</f>
        <v>1</v>
      </c>
      <c r="CS270" s="99">
        <f>IF(Model!CS200="",0,IF(ABS(Model!CS200-Scratch!CS200)&lt;1,1,0))</f>
        <v>1</v>
      </c>
      <c r="CT270" s="99">
        <f>IF(Model!CT200="",0,IF(ABS(Model!CT200-Scratch!CT200)&lt;1,1,0))</f>
        <v>1</v>
      </c>
      <c r="CU270" s="99">
        <f>IF(Model!CU200="",0,IF(ABS(Model!CU200-Scratch!CU200)&lt;1,1,0))</f>
        <v>1</v>
      </c>
      <c r="CV270" s="99">
        <f>IF(Model!CV200="",0,IF(ABS(Model!CV200-Scratch!CV200)&lt;1,1,0))</f>
        <v>1</v>
      </c>
      <c r="CW270" s="99">
        <f>IF(Model!CW200="",0,IF(ABS(Model!CW200-Scratch!CW200)&lt;1,1,0))</f>
        <v>1</v>
      </c>
      <c r="CX270" s="99">
        <f>IF(Model!CX200="",0,IF(ABS(Model!CX200-Scratch!CX200)&lt;1,1,0))</f>
        <v>1</v>
      </c>
      <c r="CY270" s="99">
        <f>IF(Model!CY200="",0,IF(ABS(Model!CY200-Scratch!CY200)&lt;1,1,0))</f>
        <v>1</v>
      </c>
      <c r="CZ270" s="99">
        <f>IF(Model!CZ200="",0,IF(ABS(Model!CZ200-Scratch!CZ200)&lt;1,1,0))</f>
        <v>1</v>
      </c>
      <c r="DA270" s="99">
        <f>IF(Model!DA200="",0,IF(ABS(Model!DA200-Scratch!DA200)&lt;1,1,0))</f>
        <v>1</v>
      </c>
      <c r="DB270" s="99">
        <f>IF(Model!DB200="",0,IF(ABS(Model!DB200-Scratch!DB200)&lt;1,1,0))</f>
        <v>1</v>
      </c>
      <c r="DC270" s="99">
        <f>IF(Model!DC200="",0,IF(ABS(Model!DC200-Scratch!DC200)&lt;1,1,0))</f>
        <v>1</v>
      </c>
      <c r="DD270" s="99">
        <f>IF(Model!DD200="",0,IF(ABS(Model!DD200-Scratch!DD200)&lt;1,1,0))</f>
        <v>1</v>
      </c>
      <c r="DE270" s="99">
        <f>IF(Model!DE200="",0,IF(ABS(Model!DE200-Scratch!DE200)&lt;1,1,0))</f>
        <v>1</v>
      </c>
      <c r="DF270" s="99">
        <f>IF(Model!DF200="",0,IF(ABS(Model!DF200-Scratch!DF200)&lt;1,1,0))</f>
        <v>1</v>
      </c>
      <c r="DG270" s="99">
        <f>IF(Model!DG200="",0,IF(ABS(Model!DG200-Scratch!DG200)&lt;1,1,0))</f>
        <v>1</v>
      </c>
      <c r="DH270" s="129" t="s">
        <v>591</v>
      </c>
      <c r="DI270" s="129" t="s">
        <v>591</v>
      </c>
      <c r="DJ270" s="99">
        <f>IF(Model!DJ200="",0,IF(ABS(Model!DJ200-Scratch!DJ200)&lt;1,1,0))</f>
        <v>1</v>
      </c>
      <c r="DK270" s="99">
        <f>IF(Model!DK200="",0,IF(ABS(Model!DK200-Scratch!DK200)&lt;1,1,0))</f>
        <v>1</v>
      </c>
      <c r="DL270" s="99">
        <f>IF(Model!DL200="",0,IF(ABS(Model!DL200-Scratch!DL200)&lt;1,1,0))</f>
        <v>1</v>
      </c>
      <c r="DM270" s="99">
        <f>IF(Model!DM200="",0,IF(ABS(Model!DM200-Scratch!DM200)&lt;1,1,0))</f>
        <v>1</v>
      </c>
      <c r="DN270" s="99">
        <f>IF(Model!DN200="",0,IF(ABS(Model!DN200-Scratch!DN200)&lt;1,1,0))</f>
        <v>1</v>
      </c>
      <c r="DO270" s="99">
        <f>IF(Model!DO200="",0,IF(ABS(Model!DO200-Scratch!DO200)&lt;1,1,0))</f>
        <v>1</v>
      </c>
      <c r="DP270" s="99">
        <f>IF(Model!DP200="",0,IF(ABS(Model!DP200-Scratch!DP200)&lt;1,1,0))</f>
        <v>1</v>
      </c>
      <c r="DQ270" s="99">
        <f>IF(Model!DQ200="",0,IF(ABS(Model!DQ200-Scratch!DQ200)&lt;1,1,0))</f>
        <v>1</v>
      </c>
      <c r="DR270" s="99">
        <f>IF(Model!DR200="",0,IF(ABS(Model!DR200-Scratch!DR200)&lt;1,1,0))</f>
        <v>1</v>
      </c>
      <c r="DS270" s="99">
        <f>IF(Model!DS200="",0,IF(ABS(Model!DS200-Scratch!DS200)&lt;1,1,0))</f>
        <v>1</v>
      </c>
      <c r="DT270" s="99">
        <f>IF(Model!DT200="",0,IF(ABS(Model!DT200-Scratch!DT200)&lt;1,1,0))</f>
        <v>1</v>
      </c>
      <c r="DU270" s="99">
        <f>IF(Model!DU200="",0,IF(ABS(Model!DU200-Scratch!DU200)&lt;1,1,0))</f>
        <v>1</v>
      </c>
      <c r="DV270" s="99">
        <f>IF(Model!DV200="",0,IF(ABS(Model!DV200-Scratch!DV200)&lt;1,1,0))</f>
        <v>1</v>
      </c>
      <c r="DW270" s="99">
        <f>IF(Model!DW200="",0,IF(ABS(Model!DW200-Scratch!DW200)&lt;1,1,0))</f>
        <v>1</v>
      </c>
      <c r="DX270" s="99">
        <f>IF(Model!DX200="",0,IF(ABS(Model!DX200-Scratch!DX200)&lt;1,1,0))</f>
        <v>1</v>
      </c>
      <c r="DY270" s="99">
        <f>IF(Model!DY200="",0,IF(ABS(Model!DY200-Scratch!DY200)&lt;1,1,0))</f>
        <v>1</v>
      </c>
      <c r="DZ270" s="99">
        <f>IF(Model!DZ200="",0,IF(ABS(Model!DZ200-Scratch!DZ200)&lt;1,1,0))</f>
        <v>1</v>
      </c>
      <c r="EA270" s="99">
        <f>IF(Model!EA200="",0,IF(ABS(Model!EA200-Scratch!EA200)&lt;1,1,0))</f>
        <v>1</v>
      </c>
      <c r="EB270" s="99">
        <f>IF(Model!EB200="",0,IF(ABS(Model!EB200-Scratch!EB200)&lt;1,1,0))</f>
        <v>1</v>
      </c>
      <c r="EC270" s="99">
        <f>IF(Model!EC200="",0,IF(ABS(Model!EC200-Scratch!EC200)&lt;1,1,0))</f>
        <v>1</v>
      </c>
      <c r="ED270" s="99">
        <f>IF(Model!ED200="",0,IF(ABS(Model!ED200-Scratch!ED200)&lt;1,1,0))</f>
        <v>1</v>
      </c>
      <c r="EE270" s="99">
        <f>IF(Model!EE200="",0,IF(ABS(Model!EE200-Scratch!EE200)&lt;1,1,0))</f>
        <v>1</v>
      </c>
      <c r="EF270" s="99">
        <f>IF(Model!EF200="",0,IF(ABS(Model!EF200-Scratch!EF200)&lt;1,1,0))</f>
        <v>1</v>
      </c>
      <c r="EG270" s="99">
        <f>IF(Model!EG200="",0,IF(ABS(Model!EG200-Scratch!EG200)&lt;1,1,0))</f>
        <v>1</v>
      </c>
      <c r="EH270" s="99">
        <f>IF(Model!EH200="",0,IF(ABS(Model!EH200-Scratch!EH200)&lt;1,1,0))</f>
        <v>1</v>
      </c>
      <c r="EI270" s="129" t="s">
        <v>591</v>
      </c>
      <c r="EJ270" s="129" t="s">
        <v>591</v>
      </c>
      <c r="EK270" s="99"/>
      <c r="EL270" s="99"/>
      <c r="EM270" s="99"/>
      <c r="EN270" s="99"/>
      <c r="EO270" s="99"/>
      <c r="EP270" s="99"/>
      <c r="EQ270" s="99"/>
      <c r="ER270" s="99"/>
      <c r="ES270" s="99"/>
      <c r="ET270" s="99"/>
      <c r="EU270" s="99"/>
      <c r="EV270" s="99"/>
      <c r="EW270" s="99"/>
      <c r="EX270" s="99"/>
      <c r="EY270" s="99"/>
      <c r="EZ270" s="99"/>
      <c r="FA270" s="99"/>
      <c r="FB270" s="99"/>
      <c r="FC270" s="99"/>
      <c r="FD270" s="99"/>
      <c r="FE270" s="99"/>
      <c r="FF270" s="99"/>
      <c r="FG270" s="99"/>
      <c r="FH270" s="99"/>
      <c r="FI270" s="99"/>
    </row>
    <row r="271" spans="2:165">
      <c r="B271" s="99">
        <f>IF(Model!B201="",0,IF(ABS(Model!B201-Scratch!B201)&lt;1,1,0))</f>
        <v>1</v>
      </c>
      <c r="C271" s="99">
        <f ca="1">IF(Model!C201="",0,IF(ABS(Model!C201-Scratch!C201)&lt;1,1,0))</f>
        <v>1</v>
      </c>
      <c r="D271" s="129" t="s">
        <v>591</v>
      </c>
      <c r="E271" s="99">
        <f>IF(Model!E201="",0,IF(ABS(Model!E201-Scratch!E201)&lt;1,1,0))</f>
        <v>1</v>
      </c>
      <c r="F271" s="99">
        <f>IF(Model!F201="",0,IF(ABS(Model!F201-Scratch!F201)&lt;1,1,0))</f>
        <v>1</v>
      </c>
      <c r="G271" s="99">
        <f>IF(Model!G201="",0,IF(ABS(Model!G201-Scratch!G201)&lt;1,1,0))</f>
        <v>1</v>
      </c>
      <c r="H271" s="99">
        <f>IF(Model!H201="",0,IF(ABS(Model!H201-Scratch!H201)&lt;1,1,0))</f>
        <v>1</v>
      </c>
      <c r="I271" s="99">
        <f>IF(Model!I201=Scratch!I201,1,0)</f>
        <v>1</v>
      </c>
      <c r="J271" s="129" t="s">
        <v>591</v>
      </c>
      <c r="K271" s="99">
        <f>IF(Model!K201="",0,IF(ABS(Model!K201-Scratch!K201)&lt;1,1,0))</f>
        <v>1</v>
      </c>
      <c r="L271" s="99">
        <f>IF(Model!L201=Scratch!L201,1,0)</f>
        <v>1</v>
      </c>
      <c r="M271" s="99">
        <f>IFERROR(IF(Model!M201=Scratch!M201,1,0),0)</f>
        <v>1</v>
      </c>
      <c r="N271" s="99">
        <f>IFERROR(IF(Model!N201=Scratch!N201,1,0),0)</f>
        <v>1</v>
      </c>
      <c r="O271" s="99">
        <f>IFERROR(IF(Model!O201=Scratch!O201,1,0),0)</f>
        <v>1</v>
      </c>
      <c r="P271" s="99">
        <f>IFERROR(IF(Model!P201=Scratch!P201,1,0),0)</f>
        <v>1</v>
      </c>
      <c r="Q271" s="129" t="s">
        <v>591</v>
      </c>
      <c r="R271" s="99">
        <f>IF(Model!R201="",0,IF(ABS(Model!R201-Scratch!R201)&lt;1,1,0))</f>
        <v>1</v>
      </c>
      <c r="S271" s="99">
        <f>IF(Model!S201="",0,IF(ABS(Model!S201-Scratch!S201)&lt;1,1,0))</f>
        <v>1</v>
      </c>
      <c r="T271" s="99">
        <f>IF(Model!T201="",0,IF(ABS(Model!T201-Scratch!T201)&lt;1,1,0))</f>
        <v>1</v>
      </c>
      <c r="U271" s="99">
        <f>IF(Model!U201="",0,IF(ABS(Model!U201-Scratch!U201)&lt;1,1,0))</f>
        <v>1</v>
      </c>
      <c r="V271" s="99">
        <f>IF(Model!V201="",0,IF(ABS(Model!V201-Scratch!V201)&lt;1,1,0))</f>
        <v>1</v>
      </c>
      <c r="W271" s="129" t="s">
        <v>591</v>
      </c>
      <c r="X271" s="99">
        <f>IF(Model!X201="",0,IF(ABS(Model!X201-Scratch!X201)&lt;1,1,0))</f>
        <v>1</v>
      </c>
      <c r="Y271" s="99">
        <f>IF(Model!Y201="",0,IF(ABS(Model!Y201-Scratch!Y201)&lt;1,1,0))</f>
        <v>1</v>
      </c>
      <c r="Z271" s="99">
        <f>IF(Model!Z201="",0,IF(ABS(Model!Z201-Scratch!Z201)&lt;1,1,0))</f>
        <v>1</v>
      </c>
      <c r="AA271" s="99">
        <f>IF(Model!AA201="",0,IF(ABS(Model!AA201-Scratch!AA201)&lt;1,1,0))</f>
        <v>1</v>
      </c>
      <c r="AB271" s="99">
        <f>IF(Model!AB201="",0,IF(ABS(Model!AB201-Scratch!AB201)&lt;1,1,0))</f>
        <v>1</v>
      </c>
      <c r="AC271" s="129" t="s">
        <v>591</v>
      </c>
      <c r="AD271" s="129" t="s">
        <v>591</v>
      </c>
      <c r="AE271" s="99">
        <f>IF(Model!AE201="",0,IF(ABS(Model!AE201-Scratch!AE201)&lt;1,1,0))</f>
        <v>1</v>
      </c>
      <c r="AF271" s="99">
        <f>IF(Model!AF201="",0,IF(ABS(Model!AF201-Scratch!AF201)&lt;1,1,0))</f>
        <v>1</v>
      </c>
      <c r="AG271" s="99">
        <f>IF(Model!AG201="",0,IF(ABS(Model!AG201-Scratch!AG201)&lt;1,1,0))</f>
        <v>1</v>
      </c>
      <c r="AH271" s="99">
        <f>IF(Model!AH201="",0,IF(ABS(Model!AH201-Scratch!AH201)&lt;1,1,0))</f>
        <v>1</v>
      </c>
      <c r="AI271" s="99">
        <f>IF(Model!AI201="",0,IF(ABS(Model!AI201-Scratch!AI201)&lt;1,1,0))</f>
        <v>1</v>
      </c>
      <c r="AJ271" s="99">
        <f>IF(Model!AJ201="",0,IF(ABS(Model!AJ201-Scratch!AJ201)&lt;1,1,0))</f>
        <v>1</v>
      </c>
      <c r="AK271" s="99">
        <f>IF(Model!AK201="",0,IF(ABS(Model!AK201-Scratch!AK201)&lt;1,1,0))</f>
        <v>1</v>
      </c>
      <c r="AL271" s="99">
        <f>IF(Model!AL201="",0,IF(ABS(Model!AL201-Scratch!AL201)&lt;1,1,0))</f>
        <v>1</v>
      </c>
      <c r="AM271" s="99">
        <f>IF(Model!AM201="",0,IF(ABS(Model!AM201-Scratch!AM201)&lt;1,1,0))</f>
        <v>1</v>
      </c>
      <c r="AN271" s="99">
        <f>IF(Model!AN201="",0,IF(ABS(Model!AN201-Scratch!AN201)&lt;1,1,0))</f>
        <v>1</v>
      </c>
      <c r="AO271" s="99">
        <f>IF(Model!AO201="",0,IF(ABS(Model!AO201-Scratch!AO201)&lt;1,1,0))</f>
        <v>1</v>
      </c>
      <c r="AP271" s="99">
        <f>IF(Model!AP201="",0,IF(ABS(Model!AP201-Scratch!AP201)&lt;1,1,0))</f>
        <v>1</v>
      </c>
      <c r="AQ271" s="99">
        <f>IF(Model!AQ201="",0,IF(ABS(Model!AQ201-Scratch!AQ201)&lt;1,1,0))</f>
        <v>1</v>
      </c>
      <c r="AR271" s="99">
        <f>IF(Model!AR201="",0,IF(ABS(Model!AR201-Scratch!AR201)&lt;1,1,0))</f>
        <v>1</v>
      </c>
      <c r="AS271" s="99">
        <f>IF(Model!AS201="",0,IF(ABS(Model!AS201-Scratch!AS201)&lt;1,1,0))</f>
        <v>1</v>
      </c>
      <c r="AT271" s="99">
        <f>IF(Model!AT201="",0,IF(ABS(Model!AT201-Scratch!AT201)&lt;1,1,0))</f>
        <v>1</v>
      </c>
      <c r="AU271" s="99">
        <f>IF(Model!AU201="",0,IF(ABS(Model!AU201-Scratch!AU201)&lt;1,1,0))</f>
        <v>1</v>
      </c>
      <c r="AV271" s="99">
        <f>IF(Model!AV201="",0,IF(ABS(Model!AV201-Scratch!AV201)&lt;1,1,0))</f>
        <v>1</v>
      </c>
      <c r="AW271" s="99">
        <f>IF(Model!AW201="",0,IF(ABS(Model!AW201-Scratch!AW201)&lt;1,1,0))</f>
        <v>1</v>
      </c>
      <c r="AX271" s="99">
        <f>IF(Model!AX201="",0,IF(ABS(Model!AX201-Scratch!AX201)&lt;1,1,0))</f>
        <v>1</v>
      </c>
      <c r="AY271" s="99">
        <f>IF(Model!AY201="",0,IF(ABS(Model!AY201-Scratch!AY201)&lt;1,1,0))</f>
        <v>1</v>
      </c>
      <c r="AZ271" s="99">
        <f>IF(Model!AZ201="",0,IF(ABS(Model!AZ201-Scratch!AZ201)&lt;1,1,0))</f>
        <v>1</v>
      </c>
      <c r="BA271" s="99">
        <f>IF(Model!BA201="",0,IF(ABS(Model!BA201-Scratch!BA201)&lt;1,1,0))</f>
        <v>1</v>
      </c>
      <c r="BB271" s="99">
        <f>IF(Model!BB201="",0,IF(ABS(Model!BB201-Scratch!BB201)&lt;1,1,0))</f>
        <v>1</v>
      </c>
      <c r="BC271" s="99">
        <f>IF(Model!BC201="",0,IF(ABS(Model!BC201-Scratch!BC201)&lt;1,1,0))</f>
        <v>1</v>
      </c>
      <c r="BD271" s="99">
        <f>IF(Model!BD201="",0,IF(ABS(Model!BD201-Scratch!BD201)&lt;1,1,0))</f>
        <v>0</v>
      </c>
      <c r="BE271" s="99">
        <f>IF(Model!BE201="",0,IF(ABS(Model!BE201-Scratch!BE201)&lt;1,1,0))</f>
        <v>1</v>
      </c>
      <c r="BF271" s="129" t="s">
        <v>591</v>
      </c>
      <c r="BG271" s="129" t="s">
        <v>591</v>
      </c>
      <c r="BH271" s="99">
        <f>IF(Model!BH201="",0,IF(ABS(Model!BH201-Scratch!BH201)&lt;1,1,0))</f>
        <v>1</v>
      </c>
      <c r="BI271" s="99">
        <f>IF(Model!BI201="",0,IF(ABS(Model!BI201-Scratch!BI201)&lt;1,1,0))</f>
        <v>1</v>
      </c>
      <c r="BJ271" s="99">
        <f>IF(Model!BJ201="",0,IF(ABS(Model!BJ201-Scratch!BJ201)&lt;1,1,0))</f>
        <v>1</v>
      </c>
      <c r="BK271" s="99">
        <f>IF(Model!BK201="",0,IF(ABS(Model!BK201-Scratch!BK201)&lt;1,1,0))</f>
        <v>1</v>
      </c>
      <c r="BL271" s="99">
        <f>IF(Model!BL201="",0,IF(ABS(Model!BL201-Scratch!BL201)&lt;1,1,0))</f>
        <v>1</v>
      </c>
      <c r="BM271" s="99">
        <f>IF(Model!BM201="",0,IF(ABS(Model!BM201-Scratch!BM201)&lt;1,1,0))</f>
        <v>1</v>
      </c>
      <c r="BN271" s="99">
        <f>IF(Model!BN201="",0,IF(ABS(Model!BN201-Scratch!BN201)&lt;1,1,0))</f>
        <v>1</v>
      </c>
      <c r="BO271" s="99">
        <f>IF(Model!BO201="",0,IF(ABS(Model!BO201-Scratch!BO201)&lt;1,1,0))</f>
        <v>1</v>
      </c>
      <c r="BP271" s="99">
        <f>IF(Model!BP201="",0,IF(ABS(Model!BP201-Scratch!BP201)&lt;1,1,0))</f>
        <v>1</v>
      </c>
      <c r="BQ271" s="99">
        <f>IF(Model!BQ201="",0,IF(ABS(Model!BQ201-Scratch!BQ201)&lt;1,1,0))</f>
        <v>1</v>
      </c>
      <c r="BR271" s="99">
        <f>IF(Model!BR201="",0,IF(ABS(Model!BR201-Scratch!BR201)&lt;1,1,0))</f>
        <v>1</v>
      </c>
      <c r="BS271" s="99">
        <f>IF(Model!BS201="",0,IF(ABS(Model!BS201-Scratch!BS201)&lt;1,1,0))</f>
        <v>1</v>
      </c>
      <c r="BT271" s="99">
        <f>IF(Model!BT201="",0,IF(ABS(Model!BT201-Scratch!BT201)&lt;1,1,0))</f>
        <v>1</v>
      </c>
      <c r="BU271" s="99">
        <f>IF(Model!BU201="",0,IF(ABS(Model!BU201-Scratch!BU201)&lt;1,1,0))</f>
        <v>1</v>
      </c>
      <c r="BV271" s="99">
        <f>IF(Model!BV201="",0,IF(ABS(Model!BV201-Scratch!BV201)&lt;1,1,0))</f>
        <v>1</v>
      </c>
      <c r="BW271" s="99">
        <f>IF(Model!BW201="",0,IF(ABS(Model!BW201-Scratch!BW201)&lt;1,1,0))</f>
        <v>1</v>
      </c>
      <c r="BX271" s="99">
        <f>IF(Model!BX201="",0,IF(ABS(Model!BX201-Scratch!BX201)&lt;1,1,0))</f>
        <v>1</v>
      </c>
      <c r="BY271" s="99">
        <f>IF(Model!BY201="",0,IF(ABS(Model!BY201-Scratch!BY201)&lt;1,1,0))</f>
        <v>1</v>
      </c>
      <c r="BZ271" s="99">
        <f>IF(Model!BZ201="",0,IF(ABS(Model!BZ201-Scratch!BZ201)&lt;1,1,0))</f>
        <v>1</v>
      </c>
      <c r="CA271" s="99">
        <f>IF(Model!CA201="",0,IF(ABS(Model!CA201-Scratch!CA201)&lt;1,1,0))</f>
        <v>1</v>
      </c>
      <c r="CB271" s="99">
        <f>IF(Model!CB201="",0,IF(ABS(Model!CB201-Scratch!CB201)&lt;1,1,0))</f>
        <v>1</v>
      </c>
      <c r="CC271" s="99">
        <f>IF(Model!CC201="",0,IF(ABS(Model!CC201-Scratch!CC201)&lt;1,1,0))</f>
        <v>1</v>
      </c>
      <c r="CD271" s="99">
        <f>IF(Model!CD201="",0,IF(ABS(Model!CD201-Scratch!CD201)&lt;1,1,0))</f>
        <v>1</v>
      </c>
      <c r="CE271" s="99">
        <f>IF(Model!CE201="",0,IF(ABS(Model!CE201-Scratch!CE201)&lt;1,1,0))</f>
        <v>1</v>
      </c>
      <c r="CF271" s="99">
        <f>IF(Model!CF201="",0,IF(ABS(Model!CF201-Scratch!CF201)&lt;1,1,0))</f>
        <v>1</v>
      </c>
      <c r="CG271" s="129" t="s">
        <v>591</v>
      </c>
      <c r="CH271" s="129" t="s">
        <v>591</v>
      </c>
      <c r="CI271" s="99">
        <f>IF(Model!CI201="",0,IF(ABS(Model!CI201-Scratch!CI201)&lt;1,1,0))</f>
        <v>1</v>
      </c>
      <c r="CJ271" s="99">
        <f>IF(Model!CJ201="",0,IF(ABS(Model!CJ201-Scratch!CJ201)&lt;1,1,0))</f>
        <v>1</v>
      </c>
      <c r="CK271" s="99">
        <f>IF(Model!CK201="",0,IF(ABS(Model!CK201-Scratch!CK201)&lt;1,1,0))</f>
        <v>1</v>
      </c>
      <c r="CL271" s="99">
        <f>IF(Model!CL201="",0,IF(ABS(Model!CL201-Scratch!CL201)&lt;1,1,0))</f>
        <v>1</v>
      </c>
      <c r="CM271" s="99">
        <f>IF(Model!CM201="",0,IF(ABS(Model!CM201-Scratch!CM201)&lt;1,1,0))</f>
        <v>1</v>
      </c>
      <c r="CN271" s="99">
        <f>IF(Model!CN201="",0,IF(ABS(Model!CN201-Scratch!CN201)&lt;1,1,0))</f>
        <v>1</v>
      </c>
      <c r="CO271" s="99">
        <f>IF(Model!CO201="",0,IF(ABS(Model!CO201-Scratch!CO201)&lt;1,1,0))</f>
        <v>1</v>
      </c>
      <c r="CP271" s="99">
        <f>IF(Model!CP201="",0,IF(ABS(Model!CP201-Scratch!CP201)&lt;1,1,0))</f>
        <v>1</v>
      </c>
      <c r="CQ271" s="99">
        <f>IF(Model!CQ201="",0,IF(ABS(Model!CQ201-Scratch!CQ201)&lt;1,1,0))</f>
        <v>1</v>
      </c>
      <c r="CR271" s="99">
        <f>IF(Model!CR201="",0,IF(ABS(Model!CR201-Scratch!CR201)&lt;1,1,0))</f>
        <v>1</v>
      </c>
      <c r="CS271" s="99">
        <f>IF(Model!CS201="",0,IF(ABS(Model!CS201-Scratch!CS201)&lt;1,1,0))</f>
        <v>1</v>
      </c>
      <c r="CT271" s="99">
        <f>IF(Model!CT201="",0,IF(ABS(Model!CT201-Scratch!CT201)&lt;1,1,0))</f>
        <v>1</v>
      </c>
      <c r="CU271" s="99">
        <f>IF(Model!CU201="",0,IF(ABS(Model!CU201-Scratch!CU201)&lt;1,1,0))</f>
        <v>1</v>
      </c>
      <c r="CV271" s="99">
        <f>IF(Model!CV201="",0,IF(ABS(Model!CV201-Scratch!CV201)&lt;1,1,0))</f>
        <v>1</v>
      </c>
      <c r="CW271" s="99">
        <f>IF(Model!CW201="",0,IF(ABS(Model!CW201-Scratch!CW201)&lt;1,1,0))</f>
        <v>1</v>
      </c>
      <c r="CX271" s="99">
        <f>IF(Model!CX201="",0,IF(ABS(Model!CX201-Scratch!CX201)&lt;1,1,0))</f>
        <v>1</v>
      </c>
      <c r="CY271" s="99">
        <f>IF(Model!CY201="",0,IF(ABS(Model!CY201-Scratch!CY201)&lt;1,1,0))</f>
        <v>1</v>
      </c>
      <c r="CZ271" s="99">
        <f>IF(Model!CZ201="",0,IF(ABS(Model!CZ201-Scratch!CZ201)&lt;1,1,0))</f>
        <v>1</v>
      </c>
      <c r="DA271" s="99">
        <f>IF(Model!DA201="",0,IF(ABS(Model!DA201-Scratch!DA201)&lt;1,1,0))</f>
        <v>1</v>
      </c>
      <c r="DB271" s="99">
        <f>IF(Model!DB201="",0,IF(ABS(Model!DB201-Scratch!DB201)&lt;1,1,0))</f>
        <v>1</v>
      </c>
      <c r="DC271" s="99">
        <f>IF(Model!DC201="",0,IF(ABS(Model!DC201-Scratch!DC201)&lt;1,1,0))</f>
        <v>1</v>
      </c>
      <c r="DD271" s="99">
        <f>IF(Model!DD201="",0,IF(ABS(Model!DD201-Scratch!DD201)&lt;1,1,0))</f>
        <v>1</v>
      </c>
      <c r="DE271" s="99">
        <f>IF(Model!DE201="",0,IF(ABS(Model!DE201-Scratch!DE201)&lt;1,1,0))</f>
        <v>1</v>
      </c>
      <c r="DF271" s="99">
        <f>IF(Model!DF201="",0,IF(ABS(Model!DF201-Scratch!DF201)&lt;1,1,0))</f>
        <v>1</v>
      </c>
      <c r="DG271" s="99">
        <f>IF(Model!DG201="",0,IF(ABS(Model!DG201-Scratch!DG201)&lt;1,1,0))</f>
        <v>1</v>
      </c>
      <c r="DH271" s="129" t="s">
        <v>591</v>
      </c>
      <c r="DI271" s="129" t="s">
        <v>591</v>
      </c>
      <c r="DJ271" s="99">
        <f>IF(Model!DJ201="",0,IF(ABS(Model!DJ201-Scratch!DJ201)&lt;1,1,0))</f>
        <v>1</v>
      </c>
      <c r="DK271" s="99">
        <f>IF(Model!DK201="",0,IF(ABS(Model!DK201-Scratch!DK201)&lt;1,1,0))</f>
        <v>1</v>
      </c>
      <c r="DL271" s="99">
        <f>IF(Model!DL201="",0,IF(ABS(Model!DL201-Scratch!DL201)&lt;1,1,0))</f>
        <v>1</v>
      </c>
      <c r="DM271" s="99">
        <f>IF(Model!DM201="",0,IF(ABS(Model!DM201-Scratch!DM201)&lt;1,1,0))</f>
        <v>1</v>
      </c>
      <c r="DN271" s="99">
        <f>IF(Model!DN201="",0,IF(ABS(Model!DN201-Scratch!DN201)&lt;1,1,0))</f>
        <v>1</v>
      </c>
      <c r="DO271" s="99">
        <f>IF(Model!DO201="",0,IF(ABS(Model!DO201-Scratch!DO201)&lt;1,1,0))</f>
        <v>1</v>
      </c>
      <c r="DP271" s="99">
        <f>IF(Model!DP201="",0,IF(ABS(Model!DP201-Scratch!DP201)&lt;1,1,0))</f>
        <v>1</v>
      </c>
      <c r="DQ271" s="99">
        <f>IF(Model!DQ201="",0,IF(ABS(Model!DQ201-Scratch!DQ201)&lt;1,1,0))</f>
        <v>1</v>
      </c>
      <c r="DR271" s="99">
        <f>IF(Model!DR201="",0,IF(ABS(Model!DR201-Scratch!DR201)&lt;1,1,0))</f>
        <v>1</v>
      </c>
      <c r="DS271" s="99">
        <f>IF(Model!DS201="",0,IF(ABS(Model!DS201-Scratch!DS201)&lt;1,1,0))</f>
        <v>1</v>
      </c>
      <c r="DT271" s="99">
        <f>IF(Model!DT201="",0,IF(ABS(Model!DT201-Scratch!DT201)&lt;1,1,0))</f>
        <v>1</v>
      </c>
      <c r="DU271" s="99">
        <f>IF(Model!DU201="",0,IF(ABS(Model!DU201-Scratch!DU201)&lt;1,1,0))</f>
        <v>1</v>
      </c>
      <c r="DV271" s="99">
        <f>IF(Model!DV201="",0,IF(ABS(Model!DV201-Scratch!DV201)&lt;1,1,0))</f>
        <v>1</v>
      </c>
      <c r="DW271" s="99">
        <f>IF(Model!DW201="",0,IF(ABS(Model!DW201-Scratch!DW201)&lt;1,1,0))</f>
        <v>1</v>
      </c>
      <c r="DX271" s="99">
        <f>IF(Model!DX201="",0,IF(ABS(Model!DX201-Scratch!DX201)&lt;1,1,0))</f>
        <v>1</v>
      </c>
      <c r="DY271" s="99">
        <f>IF(Model!DY201="",0,IF(ABS(Model!DY201-Scratch!DY201)&lt;1,1,0))</f>
        <v>1</v>
      </c>
      <c r="DZ271" s="99">
        <f>IF(Model!DZ201="",0,IF(ABS(Model!DZ201-Scratch!DZ201)&lt;1,1,0))</f>
        <v>1</v>
      </c>
      <c r="EA271" s="99">
        <f>IF(Model!EA201="",0,IF(ABS(Model!EA201-Scratch!EA201)&lt;1,1,0))</f>
        <v>1</v>
      </c>
      <c r="EB271" s="99">
        <f>IF(Model!EB201="",0,IF(ABS(Model!EB201-Scratch!EB201)&lt;1,1,0))</f>
        <v>1</v>
      </c>
      <c r="EC271" s="99">
        <f>IF(Model!EC201="",0,IF(ABS(Model!EC201-Scratch!EC201)&lt;1,1,0))</f>
        <v>1</v>
      </c>
      <c r="ED271" s="99">
        <f>IF(Model!ED201="",0,IF(ABS(Model!ED201-Scratch!ED201)&lt;1,1,0))</f>
        <v>1</v>
      </c>
      <c r="EE271" s="99">
        <f>IF(Model!EE201="",0,IF(ABS(Model!EE201-Scratch!EE201)&lt;1,1,0))</f>
        <v>1</v>
      </c>
      <c r="EF271" s="99">
        <f>IF(Model!EF201="",0,IF(ABS(Model!EF201-Scratch!EF201)&lt;1,1,0))</f>
        <v>1</v>
      </c>
      <c r="EG271" s="99">
        <f>IF(Model!EG201="",0,IF(ABS(Model!EG201-Scratch!EG201)&lt;1,1,0))</f>
        <v>1</v>
      </c>
      <c r="EH271" s="99">
        <f>IF(Model!EH201="",0,IF(ABS(Model!EH201-Scratch!EH201)&lt;1,1,0))</f>
        <v>1</v>
      </c>
      <c r="EI271" s="129" t="s">
        <v>591</v>
      </c>
      <c r="EJ271" s="129" t="s">
        <v>591</v>
      </c>
      <c r="EK271" s="99"/>
      <c r="EL271" s="99"/>
      <c r="EM271" s="99"/>
      <c r="EN271" s="99"/>
      <c r="EO271" s="99"/>
      <c r="EP271" s="99"/>
      <c r="EQ271" s="99"/>
      <c r="ER271" s="99"/>
      <c r="ES271" s="99"/>
      <c r="ET271" s="99"/>
      <c r="EU271" s="99"/>
      <c r="EV271" s="99"/>
      <c r="EW271" s="99"/>
      <c r="EX271" s="99"/>
      <c r="EY271" s="99"/>
      <c r="EZ271" s="99"/>
      <c r="FA271" s="99"/>
      <c r="FB271" s="99"/>
      <c r="FC271" s="99"/>
      <c r="FD271" s="99"/>
      <c r="FE271" s="99"/>
      <c r="FF271" s="99"/>
      <c r="FG271" s="99"/>
      <c r="FH271" s="99"/>
      <c r="FI271" s="99"/>
    </row>
    <row r="272" spans="2:165">
      <c r="B272" s="99">
        <f>IF(Model!B202="",0,IF(ABS(Model!B202-Scratch!B202)&lt;1,1,0))</f>
        <v>1</v>
      </c>
      <c r="C272" s="99">
        <f ca="1">IF(Model!C202="",0,IF(ABS(Model!C202-Scratch!C202)&lt;1,1,0))</f>
        <v>1</v>
      </c>
      <c r="D272" s="129" t="s">
        <v>591</v>
      </c>
      <c r="E272" s="99">
        <f>IF(Model!E202="",0,IF(ABS(Model!E202-Scratch!E202)&lt;1,1,0))</f>
        <v>1</v>
      </c>
      <c r="F272" s="99">
        <f>IF(Model!F202="",0,IF(ABS(Model!F202-Scratch!F202)&lt;1,1,0))</f>
        <v>1</v>
      </c>
      <c r="G272" s="99">
        <f>IF(Model!G202="",0,IF(ABS(Model!G202-Scratch!G202)&lt;1,1,0))</f>
        <v>1</v>
      </c>
      <c r="H272" s="99">
        <f>IF(Model!H202="",0,IF(ABS(Model!H202-Scratch!H202)&lt;1,1,0))</f>
        <v>1</v>
      </c>
      <c r="I272" s="99">
        <f>IF(Model!I202=Scratch!I202,1,0)</f>
        <v>1</v>
      </c>
      <c r="J272" s="129" t="s">
        <v>591</v>
      </c>
      <c r="K272" s="99">
        <f>IF(Model!K202="",0,IF(ABS(Model!K202-Scratch!K202)&lt;1,1,0))</f>
        <v>1</v>
      </c>
      <c r="L272" s="99">
        <f>IF(Model!L202=Scratch!L202,1,0)</f>
        <v>1</v>
      </c>
      <c r="M272" s="99">
        <f>IFERROR(IF(Model!M202=Scratch!M202,1,0),0)</f>
        <v>1</v>
      </c>
      <c r="N272" s="99">
        <f>IFERROR(IF(Model!N202=Scratch!N202,1,0),0)</f>
        <v>1</v>
      </c>
      <c r="O272" s="99">
        <f>IFERROR(IF(Model!O202=Scratch!O202,1,0),0)</f>
        <v>1</v>
      </c>
      <c r="P272" s="99">
        <f>IFERROR(IF(Model!P202=Scratch!P202,1,0),0)</f>
        <v>1</v>
      </c>
      <c r="Q272" s="129" t="s">
        <v>591</v>
      </c>
      <c r="R272" s="99">
        <f>IF(Model!R202="",0,IF(ABS(Model!R202-Scratch!R202)&lt;1,1,0))</f>
        <v>1</v>
      </c>
      <c r="S272" s="99">
        <f>IF(Model!S202="",0,IF(ABS(Model!S202-Scratch!S202)&lt;1,1,0))</f>
        <v>1</v>
      </c>
      <c r="T272" s="99">
        <f>IF(Model!T202="",0,IF(ABS(Model!T202-Scratch!T202)&lt;1,1,0))</f>
        <v>1</v>
      </c>
      <c r="U272" s="99">
        <f>IF(Model!U202="",0,IF(ABS(Model!U202-Scratch!U202)&lt;1,1,0))</f>
        <v>1</v>
      </c>
      <c r="V272" s="99">
        <f>IF(Model!V202="",0,IF(ABS(Model!V202-Scratch!V202)&lt;1,1,0))</f>
        <v>1</v>
      </c>
      <c r="W272" s="129" t="s">
        <v>591</v>
      </c>
      <c r="X272" s="99">
        <f>IF(Model!X202="",0,IF(ABS(Model!X202-Scratch!X202)&lt;1,1,0))</f>
        <v>1</v>
      </c>
      <c r="Y272" s="99">
        <f>IF(Model!Y202="",0,IF(ABS(Model!Y202-Scratch!Y202)&lt;1,1,0))</f>
        <v>1</v>
      </c>
      <c r="Z272" s="99">
        <f>IF(Model!Z202="",0,IF(ABS(Model!Z202-Scratch!Z202)&lt;1,1,0))</f>
        <v>1</v>
      </c>
      <c r="AA272" s="99">
        <f>IF(Model!AA202="",0,IF(ABS(Model!AA202-Scratch!AA202)&lt;1,1,0))</f>
        <v>1</v>
      </c>
      <c r="AB272" s="99">
        <f>IF(Model!AB202="",0,IF(ABS(Model!AB202-Scratch!AB202)&lt;1,1,0))</f>
        <v>1</v>
      </c>
      <c r="AC272" s="129" t="s">
        <v>591</v>
      </c>
      <c r="AD272" s="129" t="s">
        <v>591</v>
      </c>
      <c r="AE272" s="99">
        <f>IF(Model!AE202="",0,IF(ABS(Model!AE202-Scratch!AE202)&lt;1,1,0))</f>
        <v>1</v>
      </c>
      <c r="AF272" s="99">
        <f>IF(Model!AF202="",0,IF(ABS(Model!AF202-Scratch!AF202)&lt;1,1,0))</f>
        <v>1</v>
      </c>
      <c r="AG272" s="99">
        <f>IF(Model!AG202="",0,IF(ABS(Model!AG202-Scratch!AG202)&lt;1,1,0))</f>
        <v>1</v>
      </c>
      <c r="AH272" s="99">
        <f>IF(Model!AH202="",0,IF(ABS(Model!AH202-Scratch!AH202)&lt;1,1,0))</f>
        <v>1</v>
      </c>
      <c r="AI272" s="99">
        <f>IF(Model!AI202="",0,IF(ABS(Model!AI202-Scratch!AI202)&lt;1,1,0))</f>
        <v>1</v>
      </c>
      <c r="AJ272" s="99">
        <f>IF(Model!AJ202="",0,IF(ABS(Model!AJ202-Scratch!AJ202)&lt;1,1,0))</f>
        <v>1</v>
      </c>
      <c r="AK272" s="99">
        <f>IF(Model!AK202="",0,IF(ABS(Model!AK202-Scratch!AK202)&lt;1,1,0))</f>
        <v>1</v>
      </c>
      <c r="AL272" s="99">
        <f>IF(Model!AL202="",0,IF(ABS(Model!AL202-Scratch!AL202)&lt;1,1,0))</f>
        <v>1</v>
      </c>
      <c r="AM272" s="99">
        <f>IF(Model!AM202="",0,IF(ABS(Model!AM202-Scratch!AM202)&lt;1,1,0))</f>
        <v>1</v>
      </c>
      <c r="AN272" s="99">
        <f>IF(Model!AN202="",0,IF(ABS(Model!AN202-Scratch!AN202)&lt;1,1,0))</f>
        <v>1</v>
      </c>
      <c r="AO272" s="99">
        <f>IF(Model!AO202="",0,IF(ABS(Model!AO202-Scratch!AO202)&lt;1,1,0))</f>
        <v>1</v>
      </c>
      <c r="AP272" s="99">
        <f>IF(Model!AP202="",0,IF(ABS(Model!AP202-Scratch!AP202)&lt;1,1,0))</f>
        <v>1</v>
      </c>
      <c r="AQ272" s="99">
        <f>IF(Model!AQ202="",0,IF(ABS(Model!AQ202-Scratch!AQ202)&lt;1,1,0))</f>
        <v>1</v>
      </c>
      <c r="AR272" s="99">
        <f>IF(Model!AR202="",0,IF(ABS(Model!AR202-Scratch!AR202)&lt;1,1,0))</f>
        <v>1</v>
      </c>
      <c r="AS272" s="99">
        <f>IF(Model!AS202="",0,IF(ABS(Model!AS202-Scratch!AS202)&lt;1,1,0))</f>
        <v>1</v>
      </c>
      <c r="AT272" s="99">
        <f>IF(Model!AT202="",0,IF(ABS(Model!AT202-Scratch!AT202)&lt;1,1,0))</f>
        <v>1</v>
      </c>
      <c r="AU272" s="99">
        <f>IF(Model!AU202="",0,IF(ABS(Model!AU202-Scratch!AU202)&lt;1,1,0))</f>
        <v>1</v>
      </c>
      <c r="AV272" s="99">
        <f>IF(Model!AV202="",0,IF(ABS(Model!AV202-Scratch!AV202)&lt;1,1,0))</f>
        <v>1</v>
      </c>
      <c r="AW272" s="99">
        <f>IF(Model!AW202="",0,IF(ABS(Model!AW202-Scratch!AW202)&lt;1,1,0))</f>
        <v>1</v>
      </c>
      <c r="AX272" s="99">
        <f>IF(Model!AX202="",0,IF(ABS(Model!AX202-Scratch!AX202)&lt;1,1,0))</f>
        <v>1</v>
      </c>
      <c r="AY272" s="99">
        <f>IF(Model!AY202="",0,IF(ABS(Model!AY202-Scratch!AY202)&lt;1,1,0))</f>
        <v>1</v>
      </c>
      <c r="AZ272" s="99">
        <f>IF(Model!AZ202="",0,IF(ABS(Model!AZ202-Scratch!AZ202)&lt;1,1,0))</f>
        <v>1</v>
      </c>
      <c r="BA272" s="99">
        <f>IF(Model!BA202="",0,IF(ABS(Model!BA202-Scratch!BA202)&lt;1,1,0))</f>
        <v>1</v>
      </c>
      <c r="BB272" s="99">
        <f>IF(Model!BB202="",0,IF(ABS(Model!BB202-Scratch!BB202)&lt;1,1,0))</f>
        <v>1</v>
      </c>
      <c r="BC272" s="99">
        <f>IF(Model!BC202="",0,IF(ABS(Model!BC202-Scratch!BC202)&lt;1,1,0))</f>
        <v>1</v>
      </c>
      <c r="BD272" s="99">
        <f>IF(Model!BD202="",0,IF(ABS(Model!BD202-Scratch!BD202)&lt;1,1,0))</f>
        <v>0</v>
      </c>
      <c r="BE272" s="99">
        <f>IF(Model!BE202="",0,IF(ABS(Model!BE202-Scratch!BE202)&lt;1,1,0))</f>
        <v>1</v>
      </c>
      <c r="BF272" s="129" t="s">
        <v>591</v>
      </c>
      <c r="BG272" s="129" t="s">
        <v>591</v>
      </c>
      <c r="BH272" s="99">
        <f>IF(Model!BH202="",0,IF(ABS(Model!BH202-Scratch!BH202)&lt;1,1,0))</f>
        <v>1</v>
      </c>
      <c r="BI272" s="99">
        <f>IF(Model!BI202="",0,IF(ABS(Model!BI202-Scratch!BI202)&lt;1,1,0))</f>
        <v>1</v>
      </c>
      <c r="BJ272" s="99">
        <f>IF(Model!BJ202="",0,IF(ABS(Model!BJ202-Scratch!BJ202)&lt;1,1,0))</f>
        <v>1</v>
      </c>
      <c r="BK272" s="99">
        <f>IF(Model!BK202="",0,IF(ABS(Model!BK202-Scratch!BK202)&lt;1,1,0))</f>
        <v>1</v>
      </c>
      <c r="BL272" s="99">
        <f>IF(Model!BL202="",0,IF(ABS(Model!BL202-Scratch!BL202)&lt;1,1,0))</f>
        <v>1</v>
      </c>
      <c r="BM272" s="99">
        <f>IF(Model!BM202="",0,IF(ABS(Model!BM202-Scratch!BM202)&lt;1,1,0))</f>
        <v>1</v>
      </c>
      <c r="BN272" s="99">
        <f>IF(Model!BN202="",0,IF(ABS(Model!BN202-Scratch!BN202)&lt;1,1,0))</f>
        <v>1</v>
      </c>
      <c r="BO272" s="99">
        <f>IF(Model!BO202="",0,IF(ABS(Model!BO202-Scratch!BO202)&lt;1,1,0))</f>
        <v>1</v>
      </c>
      <c r="BP272" s="99">
        <f>IF(Model!BP202="",0,IF(ABS(Model!BP202-Scratch!BP202)&lt;1,1,0))</f>
        <v>1</v>
      </c>
      <c r="BQ272" s="99">
        <f>IF(Model!BQ202="",0,IF(ABS(Model!BQ202-Scratch!BQ202)&lt;1,1,0))</f>
        <v>1</v>
      </c>
      <c r="BR272" s="99">
        <f>IF(Model!BR202="",0,IF(ABS(Model!BR202-Scratch!BR202)&lt;1,1,0))</f>
        <v>1</v>
      </c>
      <c r="BS272" s="99">
        <f>IF(Model!BS202="",0,IF(ABS(Model!BS202-Scratch!BS202)&lt;1,1,0))</f>
        <v>1</v>
      </c>
      <c r="BT272" s="99">
        <f>IF(Model!BT202="",0,IF(ABS(Model!BT202-Scratch!BT202)&lt;1,1,0))</f>
        <v>1</v>
      </c>
      <c r="BU272" s="99">
        <f>IF(Model!BU202="",0,IF(ABS(Model!BU202-Scratch!BU202)&lt;1,1,0))</f>
        <v>1</v>
      </c>
      <c r="BV272" s="99">
        <f>IF(Model!BV202="",0,IF(ABS(Model!BV202-Scratch!BV202)&lt;1,1,0))</f>
        <v>1</v>
      </c>
      <c r="BW272" s="99">
        <f>IF(Model!BW202="",0,IF(ABS(Model!BW202-Scratch!BW202)&lt;1,1,0))</f>
        <v>1</v>
      </c>
      <c r="BX272" s="99">
        <f>IF(Model!BX202="",0,IF(ABS(Model!BX202-Scratch!BX202)&lt;1,1,0))</f>
        <v>1</v>
      </c>
      <c r="BY272" s="99">
        <f>IF(Model!BY202="",0,IF(ABS(Model!BY202-Scratch!BY202)&lt;1,1,0))</f>
        <v>1</v>
      </c>
      <c r="BZ272" s="99">
        <f>IF(Model!BZ202="",0,IF(ABS(Model!BZ202-Scratch!BZ202)&lt;1,1,0))</f>
        <v>1</v>
      </c>
      <c r="CA272" s="99">
        <f>IF(Model!CA202="",0,IF(ABS(Model!CA202-Scratch!CA202)&lt;1,1,0))</f>
        <v>1</v>
      </c>
      <c r="CB272" s="99">
        <f>IF(Model!CB202="",0,IF(ABS(Model!CB202-Scratch!CB202)&lt;1,1,0))</f>
        <v>1</v>
      </c>
      <c r="CC272" s="99">
        <f>IF(Model!CC202="",0,IF(ABS(Model!CC202-Scratch!CC202)&lt;1,1,0))</f>
        <v>1</v>
      </c>
      <c r="CD272" s="99">
        <f>IF(Model!CD202="",0,IF(ABS(Model!CD202-Scratch!CD202)&lt;1,1,0))</f>
        <v>1</v>
      </c>
      <c r="CE272" s="99">
        <f>IF(Model!CE202="",0,IF(ABS(Model!CE202-Scratch!CE202)&lt;1,1,0))</f>
        <v>1</v>
      </c>
      <c r="CF272" s="99">
        <f>IF(Model!CF202="",0,IF(ABS(Model!CF202-Scratch!CF202)&lt;1,1,0))</f>
        <v>1</v>
      </c>
      <c r="CG272" s="129" t="s">
        <v>591</v>
      </c>
      <c r="CH272" s="129" t="s">
        <v>591</v>
      </c>
      <c r="CI272" s="99">
        <f>IF(Model!CI202="",0,IF(ABS(Model!CI202-Scratch!CI202)&lt;1,1,0))</f>
        <v>1</v>
      </c>
      <c r="CJ272" s="99">
        <f>IF(Model!CJ202="",0,IF(ABS(Model!CJ202-Scratch!CJ202)&lt;1,1,0))</f>
        <v>1</v>
      </c>
      <c r="CK272" s="99">
        <f>IF(Model!CK202="",0,IF(ABS(Model!CK202-Scratch!CK202)&lt;1,1,0))</f>
        <v>1</v>
      </c>
      <c r="CL272" s="99">
        <f>IF(Model!CL202="",0,IF(ABS(Model!CL202-Scratch!CL202)&lt;1,1,0))</f>
        <v>1</v>
      </c>
      <c r="CM272" s="99">
        <f>IF(Model!CM202="",0,IF(ABS(Model!CM202-Scratch!CM202)&lt;1,1,0))</f>
        <v>1</v>
      </c>
      <c r="CN272" s="99">
        <f>IF(Model!CN202="",0,IF(ABS(Model!CN202-Scratch!CN202)&lt;1,1,0))</f>
        <v>1</v>
      </c>
      <c r="CO272" s="99">
        <f>IF(Model!CO202="",0,IF(ABS(Model!CO202-Scratch!CO202)&lt;1,1,0))</f>
        <v>1</v>
      </c>
      <c r="CP272" s="99">
        <f>IF(Model!CP202="",0,IF(ABS(Model!CP202-Scratch!CP202)&lt;1,1,0))</f>
        <v>1</v>
      </c>
      <c r="CQ272" s="99">
        <f>IF(Model!CQ202="",0,IF(ABS(Model!CQ202-Scratch!CQ202)&lt;1,1,0))</f>
        <v>1</v>
      </c>
      <c r="CR272" s="99">
        <f>IF(Model!CR202="",0,IF(ABS(Model!CR202-Scratch!CR202)&lt;1,1,0))</f>
        <v>1</v>
      </c>
      <c r="CS272" s="99">
        <f>IF(Model!CS202="",0,IF(ABS(Model!CS202-Scratch!CS202)&lt;1,1,0))</f>
        <v>1</v>
      </c>
      <c r="CT272" s="99">
        <f>IF(Model!CT202="",0,IF(ABS(Model!CT202-Scratch!CT202)&lt;1,1,0))</f>
        <v>1</v>
      </c>
      <c r="CU272" s="99">
        <f>IF(Model!CU202="",0,IF(ABS(Model!CU202-Scratch!CU202)&lt;1,1,0))</f>
        <v>1</v>
      </c>
      <c r="CV272" s="99">
        <f>IF(Model!CV202="",0,IF(ABS(Model!CV202-Scratch!CV202)&lt;1,1,0))</f>
        <v>1</v>
      </c>
      <c r="CW272" s="99">
        <f>IF(Model!CW202="",0,IF(ABS(Model!CW202-Scratch!CW202)&lt;1,1,0))</f>
        <v>1</v>
      </c>
      <c r="CX272" s="99">
        <f>IF(Model!CX202="",0,IF(ABS(Model!CX202-Scratch!CX202)&lt;1,1,0))</f>
        <v>1</v>
      </c>
      <c r="CY272" s="99">
        <f>IF(Model!CY202="",0,IF(ABS(Model!CY202-Scratch!CY202)&lt;1,1,0))</f>
        <v>1</v>
      </c>
      <c r="CZ272" s="99">
        <f>IF(Model!CZ202="",0,IF(ABS(Model!CZ202-Scratch!CZ202)&lt;1,1,0))</f>
        <v>1</v>
      </c>
      <c r="DA272" s="99">
        <f>IF(Model!DA202="",0,IF(ABS(Model!DA202-Scratch!DA202)&lt;1,1,0))</f>
        <v>1</v>
      </c>
      <c r="DB272" s="99">
        <f>IF(Model!DB202="",0,IF(ABS(Model!DB202-Scratch!DB202)&lt;1,1,0))</f>
        <v>1</v>
      </c>
      <c r="DC272" s="99">
        <f>IF(Model!DC202="",0,IF(ABS(Model!DC202-Scratch!DC202)&lt;1,1,0))</f>
        <v>1</v>
      </c>
      <c r="DD272" s="99">
        <f>IF(Model!DD202="",0,IF(ABS(Model!DD202-Scratch!DD202)&lt;1,1,0))</f>
        <v>1</v>
      </c>
      <c r="DE272" s="99">
        <f>IF(Model!DE202="",0,IF(ABS(Model!DE202-Scratch!DE202)&lt;1,1,0))</f>
        <v>1</v>
      </c>
      <c r="DF272" s="99">
        <f>IF(Model!DF202="",0,IF(ABS(Model!DF202-Scratch!DF202)&lt;1,1,0))</f>
        <v>1</v>
      </c>
      <c r="DG272" s="99">
        <f>IF(Model!DG202="",0,IF(ABS(Model!DG202-Scratch!DG202)&lt;1,1,0))</f>
        <v>1</v>
      </c>
      <c r="DH272" s="129" t="s">
        <v>591</v>
      </c>
      <c r="DI272" s="129" t="s">
        <v>591</v>
      </c>
      <c r="DJ272" s="99">
        <f>IF(Model!DJ202="",0,IF(ABS(Model!DJ202-Scratch!DJ202)&lt;1,1,0))</f>
        <v>1</v>
      </c>
      <c r="DK272" s="99">
        <f>IF(Model!DK202="",0,IF(ABS(Model!DK202-Scratch!DK202)&lt;1,1,0))</f>
        <v>1</v>
      </c>
      <c r="DL272" s="99">
        <f>IF(Model!DL202="",0,IF(ABS(Model!DL202-Scratch!DL202)&lt;1,1,0))</f>
        <v>1</v>
      </c>
      <c r="DM272" s="99">
        <f>IF(Model!DM202="",0,IF(ABS(Model!DM202-Scratch!DM202)&lt;1,1,0))</f>
        <v>1</v>
      </c>
      <c r="DN272" s="99">
        <f>IF(Model!DN202="",0,IF(ABS(Model!DN202-Scratch!DN202)&lt;1,1,0))</f>
        <v>1</v>
      </c>
      <c r="DO272" s="99">
        <f>IF(Model!DO202="",0,IF(ABS(Model!DO202-Scratch!DO202)&lt;1,1,0))</f>
        <v>1</v>
      </c>
      <c r="DP272" s="99">
        <f>IF(Model!DP202="",0,IF(ABS(Model!DP202-Scratch!DP202)&lt;1,1,0))</f>
        <v>1</v>
      </c>
      <c r="DQ272" s="99">
        <f>IF(Model!DQ202="",0,IF(ABS(Model!DQ202-Scratch!DQ202)&lt;1,1,0))</f>
        <v>1</v>
      </c>
      <c r="DR272" s="99">
        <f>IF(Model!DR202="",0,IF(ABS(Model!DR202-Scratch!DR202)&lt;1,1,0))</f>
        <v>1</v>
      </c>
      <c r="DS272" s="99">
        <f>IF(Model!DS202="",0,IF(ABS(Model!DS202-Scratch!DS202)&lt;1,1,0))</f>
        <v>1</v>
      </c>
      <c r="DT272" s="99">
        <f>IF(Model!DT202="",0,IF(ABS(Model!DT202-Scratch!DT202)&lt;1,1,0))</f>
        <v>1</v>
      </c>
      <c r="DU272" s="99">
        <f>IF(Model!DU202="",0,IF(ABS(Model!DU202-Scratch!DU202)&lt;1,1,0))</f>
        <v>1</v>
      </c>
      <c r="DV272" s="99">
        <f>IF(Model!DV202="",0,IF(ABS(Model!DV202-Scratch!DV202)&lt;1,1,0))</f>
        <v>1</v>
      </c>
      <c r="DW272" s="99">
        <f>IF(Model!DW202="",0,IF(ABS(Model!DW202-Scratch!DW202)&lt;1,1,0))</f>
        <v>1</v>
      </c>
      <c r="DX272" s="99">
        <f>IF(Model!DX202="",0,IF(ABS(Model!DX202-Scratch!DX202)&lt;1,1,0))</f>
        <v>1</v>
      </c>
      <c r="DY272" s="99">
        <f>IF(Model!DY202="",0,IF(ABS(Model!DY202-Scratch!DY202)&lt;1,1,0))</f>
        <v>1</v>
      </c>
      <c r="DZ272" s="99">
        <f>IF(Model!DZ202="",0,IF(ABS(Model!DZ202-Scratch!DZ202)&lt;1,1,0))</f>
        <v>1</v>
      </c>
      <c r="EA272" s="99">
        <f>IF(Model!EA202="",0,IF(ABS(Model!EA202-Scratch!EA202)&lt;1,1,0))</f>
        <v>1</v>
      </c>
      <c r="EB272" s="99">
        <f>IF(Model!EB202="",0,IF(ABS(Model!EB202-Scratch!EB202)&lt;1,1,0))</f>
        <v>1</v>
      </c>
      <c r="EC272" s="99">
        <f>IF(Model!EC202="",0,IF(ABS(Model!EC202-Scratch!EC202)&lt;1,1,0))</f>
        <v>1</v>
      </c>
      <c r="ED272" s="99">
        <f>IF(Model!ED202="",0,IF(ABS(Model!ED202-Scratch!ED202)&lt;1,1,0))</f>
        <v>1</v>
      </c>
      <c r="EE272" s="99">
        <f>IF(Model!EE202="",0,IF(ABS(Model!EE202-Scratch!EE202)&lt;1,1,0))</f>
        <v>1</v>
      </c>
      <c r="EF272" s="99">
        <f>IF(Model!EF202="",0,IF(ABS(Model!EF202-Scratch!EF202)&lt;1,1,0))</f>
        <v>1</v>
      </c>
      <c r="EG272" s="99">
        <f>IF(Model!EG202="",0,IF(ABS(Model!EG202-Scratch!EG202)&lt;1,1,0))</f>
        <v>1</v>
      </c>
      <c r="EH272" s="99">
        <f>IF(Model!EH202="",0,IF(ABS(Model!EH202-Scratch!EH202)&lt;1,1,0))</f>
        <v>1</v>
      </c>
      <c r="EI272" s="129" t="s">
        <v>591</v>
      </c>
      <c r="EJ272" s="129" t="s">
        <v>591</v>
      </c>
      <c r="EK272" s="99"/>
      <c r="EL272" s="99"/>
      <c r="EM272" s="99"/>
      <c r="EN272" s="99"/>
      <c r="EO272" s="99"/>
      <c r="EP272" s="99"/>
      <c r="EQ272" s="99"/>
      <c r="ER272" s="99"/>
      <c r="ES272" s="99"/>
      <c r="ET272" s="99"/>
      <c r="EU272" s="99"/>
      <c r="EV272" s="99"/>
      <c r="EW272" s="99"/>
      <c r="EX272" s="99"/>
      <c r="EY272" s="99"/>
      <c r="EZ272" s="99"/>
      <c r="FA272" s="99"/>
      <c r="FB272" s="99"/>
      <c r="FC272" s="99"/>
      <c r="FD272" s="99"/>
      <c r="FE272" s="99"/>
      <c r="FF272" s="99"/>
      <c r="FG272" s="99"/>
      <c r="FH272" s="99"/>
      <c r="FI272" s="99"/>
    </row>
    <row r="273" spans="2:165">
      <c r="B273" s="99">
        <f>IF(Model!B203="",0,IF(ABS(Model!B203-Scratch!B203)&lt;1,1,0))</f>
        <v>1</v>
      </c>
      <c r="C273" s="99">
        <f ca="1">IF(Model!C203="",0,IF(ABS(Model!C203-Scratch!C203)&lt;1,1,0))</f>
        <v>1</v>
      </c>
      <c r="D273" s="129" t="s">
        <v>591</v>
      </c>
      <c r="E273" s="99">
        <f>IF(Model!E203="",0,IF(ABS(Model!E203-Scratch!E203)&lt;1,1,0))</f>
        <v>1</v>
      </c>
      <c r="F273" s="99">
        <f>IF(Model!F203="",0,IF(ABS(Model!F203-Scratch!F203)&lt;1,1,0))</f>
        <v>1</v>
      </c>
      <c r="G273" s="99">
        <f>IF(Model!G203="",0,IF(ABS(Model!G203-Scratch!G203)&lt;1,1,0))</f>
        <v>1</v>
      </c>
      <c r="H273" s="99">
        <f>IF(Model!H203="",0,IF(ABS(Model!H203-Scratch!H203)&lt;1,1,0))</f>
        <v>1</v>
      </c>
      <c r="I273" s="99">
        <f>IF(Model!I203=Scratch!I203,1,0)</f>
        <v>1</v>
      </c>
      <c r="J273" s="129" t="s">
        <v>591</v>
      </c>
      <c r="K273" s="99">
        <f>IF(Model!K203="",0,IF(ABS(Model!K203-Scratch!K203)&lt;1,1,0))</f>
        <v>1</v>
      </c>
      <c r="L273" s="99">
        <f>IF(Model!L203=Scratch!L203,1,0)</f>
        <v>1</v>
      </c>
      <c r="M273" s="99">
        <f>IFERROR(IF(Model!M203=Scratch!M203,1,0),0)</f>
        <v>1</v>
      </c>
      <c r="N273" s="99">
        <f>IFERROR(IF(Model!N203=Scratch!N203,1,0),0)</f>
        <v>1</v>
      </c>
      <c r="O273" s="99">
        <f>IFERROR(IF(Model!O203=Scratch!O203,1,0),0)</f>
        <v>1</v>
      </c>
      <c r="P273" s="99">
        <f>IFERROR(IF(Model!P203=Scratch!P203,1,0),0)</f>
        <v>1</v>
      </c>
      <c r="Q273" s="129" t="s">
        <v>591</v>
      </c>
      <c r="R273" s="99">
        <f>IF(Model!R203="",0,IF(ABS(Model!R203-Scratch!R203)&lt;1,1,0))</f>
        <v>1</v>
      </c>
      <c r="S273" s="99">
        <f>IF(Model!S203="",0,IF(ABS(Model!S203-Scratch!S203)&lt;1,1,0))</f>
        <v>1</v>
      </c>
      <c r="T273" s="99">
        <f>IF(Model!T203="",0,IF(ABS(Model!T203-Scratch!T203)&lt;1,1,0))</f>
        <v>1</v>
      </c>
      <c r="U273" s="99">
        <f>IF(Model!U203="",0,IF(ABS(Model!U203-Scratch!U203)&lt;1,1,0))</f>
        <v>1</v>
      </c>
      <c r="V273" s="99">
        <f>IF(Model!V203="",0,IF(ABS(Model!V203-Scratch!V203)&lt;1,1,0))</f>
        <v>1</v>
      </c>
      <c r="W273" s="129" t="s">
        <v>591</v>
      </c>
      <c r="X273" s="99">
        <f>IF(Model!X203="",0,IF(ABS(Model!X203-Scratch!X203)&lt;1,1,0))</f>
        <v>1</v>
      </c>
      <c r="Y273" s="99">
        <f>IF(Model!Y203="",0,IF(ABS(Model!Y203-Scratch!Y203)&lt;1,1,0))</f>
        <v>1</v>
      </c>
      <c r="Z273" s="99">
        <f>IF(Model!Z203="",0,IF(ABS(Model!Z203-Scratch!Z203)&lt;1,1,0))</f>
        <v>1</v>
      </c>
      <c r="AA273" s="99">
        <f>IF(Model!AA203="",0,IF(ABS(Model!AA203-Scratch!AA203)&lt;1,1,0))</f>
        <v>1</v>
      </c>
      <c r="AB273" s="99">
        <f>IF(Model!AB203="",0,IF(ABS(Model!AB203-Scratch!AB203)&lt;1,1,0))</f>
        <v>1</v>
      </c>
      <c r="AC273" s="129" t="s">
        <v>591</v>
      </c>
      <c r="AD273" s="129" t="s">
        <v>591</v>
      </c>
      <c r="AE273" s="99">
        <f>IF(Model!AE203="",0,IF(ABS(Model!AE203-Scratch!AE203)&lt;1,1,0))</f>
        <v>1</v>
      </c>
      <c r="AF273" s="99">
        <f>IF(Model!AF203="",0,IF(ABS(Model!AF203-Scratch!AF203)&lt;1,1,0))</f>
        <v>1</v>
      </c>
      <c r="AG273" s="99">
        <f>IF(Model!AG203="",0,IF(ABS(Model!AG203-Scratch!AG203)&lt;1,1,0))</f>
        <v>1</v>
      </c>
      <c r="AH273" s="99">
        <f>IF(Model!AH203="",0,IF(ABS(Model!AH203-Scratch!AH203)&lt;1,1,0))</f>
        <v>1</v>
      </c>
      <c r="AI273" s="99">
        <f>IF(Model!AI203="",0,IF(ABS(Model!AI203-Scratch!AI203)&lt;1,1,0))</f>
        <v>1</v>
      </c>
      <c r="AJ273" s="99">
        <f>IF(Model!AJ203="",0,IF(ABS(Model!AJ203-Scratch!AJ203)&lt;1,1,0))</f>
        <v>1</v>
      </c>
      <c r="AK273" s="99">
        <f>IF(Model!AK203="",0,IF(ABS(Model!AK203-Scratch!AK203)&lt;1,1,0))</f>
        <v>1</v>
      </c>
      <c r="AL273" s="99">
        <f>IF(Model!AL203="",0,IF(ABS(Model!AL203-Scratch!AL203)&lt;1,1,0))</f>
        <v>1</v>
      </c>
      <c r="AM273" s="99">
        <f>IF(Model!AM203="",0,IF(ABS(Model!AM203-Scratch!AM203)&lt;1,1,0))</f>
        <v>1</v>
      </c>
      <c r="AN273" s="99">
        <f>IF(Model!AN203="",0,IF(ABS(Model!AN203-Scratch!AN203)&lt;1,1,0))</f>
        <v>1</v>
      </c>
      <c r="AO273" s="99">
        <f>IF(Model!AO203="",0,IF(ABS(Model!AO203-Scratch!AO203)&lt;1,1,0))</f>
        <v>1</v>
      </c>
      <c r="AP273" s="99">
        <f>IF(Model!AP203="",0,IF(ABS(Model!AP203-Scratch!AP203)&lt;1,1,0))</f>
        <v>1</v>
      </c>
      <c r="AQ273" s="99">
        <f>IF(Model!AQ203="",0,IF(ABS(Model!AQ203-Scratch!AQ203)&lt;1,1,0))</f>
        <v>1</v>
      </c>
      <c r="AR273" s="99">
        <f>IF(Model!AR203="",0,IF(ABS(Model!AR203-Scratch!AR203)&lt;1,1,0))</f>
        <v>1</v>
      </c>
      <c r="AS273" s="99">
        <f>IF(Model!AS203="",0,IF(ABS(Model!AS203-Scratch!AS203)&lt;1,1,0))</f>
        <v>1</v>
      </c>
      <c r="AT273" s="99">
        <f>IF(Model!AT203="",0,IF(ABS(Model!AT203-Scratch!AT203)&lt;1,1,0))</f>
        <v>1</v>
      </c>
      <c r="AU273" s="99">
        <f>IF(Model!AU203="",0,IF(ABS(Model!AU203-Scratch!AU203)&lt;1,1,0))</f>
        <v>1</v>
      </c>
      <c r="AV273" s="99">
        <f>IF(Model!AV203="",0,IF(ABS(Model!AV203-Scratch!AV203)&lt;1,1,0))</f>
        <v>1</v>
      </c>
      <c r="AW273" s="99">
        <f>IF(Model!AW203="",0,IF(ABS(Model!AW203-Scratch!AW203)&lt;1,1,0))</f>
        <v>1</v>
      </c>
      <c r="AX273" s="99">
        <f>IF(Model!AX203="",0,IF(ABS(Model!AX203-Scratch!AX203)&lt;1,1,0))</f>
        <v>1</v>
      </c>
      <c r="AY273" s="99">
        <f>IF(Model!AY203="",0,IF(ABS(Model!AY203-Scratch!AY203)&lt;1,1,0))</f>
        <v>1</v>
      </c>
      <c r="AZ273" s="99">
        <f>IF(Model!AZ203="",0,IF(ABS(Model!AZ203-Scratch!AZ203)&lt;1,1,0))</f>
        <v>1</v>
      </c>
      <c r="BA273" s="99">
        <f>IF(Model!BA203="",0,IF(ABS(Model!BA203-Scratch!BA203)&lt;1,1,0))</f>
        <v>1</v>
      </c>
      <c r="BB273" s="99">
        <f>IF(Model!BB203="",0,IF(ABS(Model!BB203-Scratch!BB203)&lt;1,1,0))</f>
        <v>1</v>
      </c>
      <c r="BC273" s="99">
        <f>IF(Model!BC203="",0,IF(ABS(Model!BC203-Scratch!BC203)&lt;1,1,0))</f>
        <v>1</v>
      </c>
      <c r="BD273" s="99">
        <f>IF(Model!BD203="",0,IF(ABS(Model!BD203-Scratch!BD203)&lt;1,1,0))</f>
        <v>0</v>
      </c>
      <c r="BE273" s="99">
        <f>IF(Model!BE203="",0,IF(ABS(Model!BE203-Scratch!BE203)&lt;1,1,0))</f>
        <v>1</v>
      </c>
      <c r="BF273" s="129" t="s">
        <v>591</v>
      </c>
      <c r="BG273" s="129" t="s">
        <v>591</v>
      </c>
      <c r="BH273" s="99">
        <f>IF(Model!BH203="",0,IF(ABS(Model!BH203-Scratch!BH203)&lt;1,1,0))</f>
        <v>1</v>
      </c>
      <c r="BI273" s="99">
        <f>IF(Model!BI203="",0,IF(ABS(Model!BI203-Scratch!BI203)&lt;1,1,0))</f>
        <v>1</v>
      </c>
      <c r="BJ273" s="99">
        <f>IF(Model!BJ203="",0,IF(ABS(Model!BJ203-Scratch!BJ203)&lt;1,1,0))</f>
        <v>1</v>
      </c>
      <c r="BK273" s="99">
        <f>IF(Model!BK203="",0,IF(ABS(Model!BK203-Scratch!BK203)&lt;1,1,0))</f>
        <v>1</v>
      </c>
      <c r="BL273" s="99">
        <f>IF(Model!BL203="",0,IF(ABS(Model!BL203-Scratch!BL203)&lt;1,1,0))</f>
        <v>1</v>
      </c>
      <c r="BM273" s="99">
        <f>IF(Model!BM203="",0,IF(ABS(Model!BM203-Scratch!BM203)&lt;1,1,0))</f>
        <v>1</v>
      </c>
      <c r="BN273" s="99">
        <f>IF(Model!BN203="",0,IF(ABS(Model!BN203-Scratch!BN203)&lt;1,1,0))</f>
        <v>1</v>
      </c>
      <c r="BO273" s="99">
        <f>IF(Model!BO203="",0,IF(ABS(Model!BO203-Scratch!BO203)&lt;1,1,0))</f>
        <v>1</v>
      </c>
      <c r="BP273" s="99">
        <f>IF(Model!BP203="",0,IF(ABS(Model!BP203-Scratch!BP203)&lt;1,1,0))</f>
        <v>1</v>
      </c>
      <c r="BQ273" s="99">
        <f>IF(Model!BQ203="",0,IF(ABS(Model!BQ203-Scratch!BQ203)&lt;1,1,0))</f>
        <v>1</v>
      </c>
      <c r="BR273" s="99">
        <f>IF(Model!BR203="",0,IF(ABS(Model!BR203-Scratch!BR203)&lt;1,1,0))</f>
        <v>1</v>
      </c>
      <c r="BS273" s="99">
        <f>IF(Model!BS203="",0,IF(ABS(Model!BS203-Scratch!BS203)&lt;1,1,0))</f>
        <v>1</v>
      </c>
      <c r="BT273" s="99">
        <f>IF(Model!BT203="",0,IF(ABS(Model!BT203-Scratch!BT203)&lt;1,1,0))</f>
        <v>1</v>
      </c>
      <c r="BU273" s="99">
        <f>IF(Model!BU203="",0,IF(ABS(Model!BU203-Scratch!BU203)&lt;1,1,0))</f>
        <v>1</v>
      </c>
      <c r="BV273" s="99">
        <f>IF(Model!BV203="",0,IF(ABS(Model!BV203-Scratch!BV203)&lt;1,1,0))</f>
        <v>1</v>
      </c>
      <c r="BW273" s="99">
        <f>IF(Model!BW203="",0,IF(ABS(Model!BW203-Scratch!BW203)&lt;1,1,0))</f>
        <v>1</v>
      </c>
      <c r="BX273" s="99">
        <f>IF(Model!BX203="",0,IF(ABS(Model!BX203-Scratch!BX203)&lt;1,1,0))</f>
        <v>1</v>
      </c>
      <c r="BY273" s="99">
        <f>IF(Model!BY203="",0,IF(ABS(Model!BY203-Scratch!BY203)&lt;1,1,0))</f>
        <v>1</v>
      </c>
      <c r="BZ273" s="99">
        <f>IF(Model!BZ203="",0,IF(ABS(Model!BZ203-Scratch!BZ203)&lt;1,1,0))</f>
        <v>1</v>
      </c>
      <c r="CA273" s="99">
        <f>IF(Model!CA203="",0,IF(ABS(Model!CA203-Scratch!CA203)&lt;1,1,0))</f>
        <v>1</v>
      </c>
      <c r="CB273" s="99">
        <f>IF(Model!CB203="",0,IF(ABS(Model!CB203-Scratch!CB203)&lt;1,1,0))</f>
        <v>1</v>
      </c>
      <c r="CC273" s="99">
        <f>IF(Model!CC203="",0,IF(ABS(Model!CC203-Scratch!CC203)&lt;1,1,0))</f>
        <v>1</v>
      </c>
      <c r="CD273" s="99">
        <f>IF(Model!CD203="",0,IF(ABS(Model!CD203-Scratch!CD203)&lt;1,1,0))</f>
        <v>1</v>
      </c>
      <c r="CE273" s="99">
        <f>IF(Model!CE203="",0,IF(ABS(Model!CE203-Scratch!CE203)&lt;1,1,0))</f>
        <v>1</v>
      </c>
      <c r="CF273" s="99">
        <f>IF(Model!CF203="",0,IF(ABS(Model!CF203-Scratch!CF203)&lt;1,1,0))</f>
        <v>1</v>
      </c>
      <c r="CG273" s="129" t="s">
        <v>591</v>
      </c>
      <c r="CH273" s="129" t="s">
        <v>591</v>
      </c>
      <c r="CI273" s="99">
        <f>IF(Model!CI203="",0,IF(ABS(Model!CI203-Scratch!CI203)&lt;1,1,0))</f>
        <v>1</v>
      </c>
      <c r="CJ273" s="99">
        <f>IF(Model!CJ203="",0,IF(ABS(Model!CJ203-Scratch!CJ203)&lt;1,1,0))</f>
        <v>1</v>
      </c>
      <c r="CK273" s="99">
        <f>IF(Model!CK203="",0,IF(ABS(Model!CK203-Scratch!CK203)&lt;1,1,0))</f>
        <v>1</v>
      </c>
      <c r="CL273" s="99">
        <f>IF(Model!CL203="",0,IF(ABS(Model!CL203-Scratch!CL203)&lt;1,1,0))</f>
        <v>1</v>
      </c>
      <c r="CM273" s="99">
        <f>IF(Model!CM203="",0,IF(ABS(Model!CM203-Scratch!CM203)&lt;1,1,0))</f>
        <v>1</v>
      </c>
      <c r="CN273" s="99">
        <f>IF(Model!CN203="",0,IF(ABS(Model!CN203-Scratch!CN203)&lt;1,1,0))</f>
        <v>1</v>
      </c>
      <c r="CO273" s="99">
        <f>IF(Model!CO203="",0,IF(ABS(Model!CO203-Scratch!CO203)&lt;1,1,0))</f>
        <v>1</v>
      </c>
      <c r="CP273" s="99">
        <f>IF(Model!CP203="",0,IF(ABS(Model!CP203-Scratch!CP203)&lt;1,1,0))</f>
        <v>1</v>
      </c>
      <c r="CQ273" s="99">
        <f>IF(Model!CQ203="",0,IF(ABS(Model!CQ203-Scratch!CQ203)&lt;1,1,0))</f>
        <v>1</v>
      </c>
      <c r="CR273" s="99">
        <f>IF(Model!CR203="",0,IF(ABS(Model!CR203-Scratch!CR203)&lt;1,1,0))</f>
        <v>1</v>
      </c>
      <c r="CS273" s="99">
        <f>IF(Model!CS203="",0,IF(ABS(Model!CS203-Scratch!CS203)&lt;1,1,0))</f>
        <v>1</v>
      </c>
      <c r="CT273" s="99">
        <f>IF(Model!CT203="",0,IF(ABS(Model!CT203-Scratch!CT203)&lt;1,1,0))</f>
        <v>1</v>
      </c>
      <c r="CU273" s="99">
        <f>IF(Model!CU203="",0,IF(ABS(Model!CU203-Scratch!CU203)&lt;1,1,0))</f>
        <v>1</v>
      </c>
      <c r="CV273" s="99">
        <f>IF(Model!CV203="",0,IF(ABS(Model!CV203-Scratch!CV203)&lt;1,1,0))</f>
        <v>1</v>
      </c>
      <c r="CW273" s="99">
        <f>IF(Model!CW203="",0,IF(ABS(Model!CW203-Scratch!CW203)&lt;1,1,0))</f>
        <v>1</v>
      </c>
      <c r="CX273" s="99">
        <f>IF(Model!CX203="",0,IF(ABS(Model!CX203-Scratch!CX203)&lt;1,1,0))</f>
        <v>1</v>
      </c>
      <c r="CY273" s="99">
        <f>IF(Model!CY203="",0,IF(ABS(Model!CY203-Scratch!CY203)&lt;1,1,0))</f>
        <v>1</v>
      </c>
      <c r="CZ273" s="99">
        <f>IF(Model!CZ203="",0,IF(ABS(Model!CZ203-Scratch!CZ203)&lt;1,1,0))</f>
        <v>1</v>
      </c>
      <c r="DA273" s="99">
        <f>IF(Model!DA203="",0,IF(ABS(Model!DA203-Scratch!DA203)&lt;1,1,0))</f>
        <v>1</v>
      </c>
      <c r="DB273" s="99">
        <f>IF(Model!DB203="",0,IF(ABS(Model!DB203-Scratch!DB203)&lt;1,1,0))</f>
        <v>1</v>
      </c>
      <c r="DC273" s="99">
        <f>IF(Model!DC203="",0,IF(ABS(Model!DC203-Scratch!DC203)&lt;1,1,0))</f>
        <v>1</v>
      </c>
      <c r="DD273" s="99">
        <f>IF(Model!DD203="",0,IF(ABS(Model!DD203-Scratch!DD203)&lt;1,1,0))</f>
        <v>1</v>
      </c>
      <c r="DE273" s="99">
        <f>IF(Model!DE203="",0,IF(ABS(Model!DE203-Scratch!DE203)&lt;1,1,0))</f>
        <v>1</v>
      </c>
      <c r="DF273" s="99">
        <f>IF(Model!DF203="",0,IF(ABS(Model!DF203-Scratch!DF203)&lt;1,1,0))</f>
        <v>1</v>
      </c>
      <c r="DG273" s="99">
        <f>IF(Model!DG203="",0,IF(ABS(Model!DG203-Scratch!DG203)&lt;1,1,0))</f>
        <v>1</v>
      </c>
      <c r="DH273" s="129" t="s">
        <v>591</v>
      </c>
      <c r="DI273" s="129" t="s">
        <v>591</v>
      </c>
      <c r="DJ273" s="99">
        <f>IF(Model!DJ203="",0,IF(ABS(Model!DJ203-Scratch!DJ203)&lt;1,1,0))</f>
        <v>1</v>
      </c>
      <c r="DK273" s="99">
        <f>IF(Model!DK203="",0,IF(ABS(Model!DK203-Scratch!DK203)&lt;1,1,0))</f>
        <v>1</v>
      </c>
      <c r="DL273" s="99">
        <f>IF(Model!DL203="",0,IF(ABS(Model!DL203-Scratch!DL203)&lt;1,1,0))</f>
        <v>1</v>
      </c>
      <c r="DM273" s="99">
        <f>IF(Model!DM203="",0,IF(ABS(Model!DM203-Scratch!DM203)&lt;1,1,0))</f>
        <v>1</v>
      </c>
      <c r="DN273" s="99">
        <f>IF(Model!DN203="",0,IF(ABS(Model!DN203-Scratch!DN203)&lt;1,1,0))</f>
        <v>1</v>
      </c>
      <c r="DO273" s="99">
        <f>IF(Model!DO203="",0,IF(ABS(Model!DO203-Scratch!DO203)&lt;1,1,0))</f>
        <v>1</v>
      </c>
      <c r="DP273" s="99">
        <f>IF(Model!DP203="",0,IF(ABS(Model!DP203-Scratch!DP203)&lt;1,1,0))</f>
        <v>1</v>
      </c>
      <c r="DQ273" s="99">
        <f>IF(Model!DQ203="",0,IF(ABS(Model!DQ203-Scratch!DQ203)&lt;1,1,0))</f>
        <v>1</v>
      </c>
      <c r="DR273" s="99">
        <f>IF(Model!DR203="",0,IF(ABS(Model!DR203-Scratch!DR203)&lt;1,1,0))</f>
        <v>1</v>
      </c>
      <c r="DS273" s="99">
        <f>IF(Model!DS203="",0,IF(ABS(Model!DS203-Scratch!DS203)&lt;1,1,0))</f>
        <v>1</v>
      </c>
      <c r="DT273" s="99">
        <f>IF(Model!DT203="",0,IF(ABS(Model!DT203-Scratch!DT203)&lt;1,1,0))</f>
        <v>1</v>
      </c>
      <c r="DU273" s="99">
        <f>IF(Model!DU203="",0,IF(ABS(Model!DU203-Scratch!DU203)&lt;1,1,0))</f>
        <v>1</v>
      </c>
      <c r="DV273" s="99">
        <f>IF(Model!DV203="",0,IF(ABS(Model!DV203-Scratch!DV203)&lt;1,1,0))</f>
        <v>1</v>
      </c>
      <c r="DW273" s="99">
        <f>IF(Model!DW203="",0,IF(ABS(Model!DW203-Scratch!DW203)&lt;1,1,0))</f>
        <v>1</v>
      </c>
      <c r="DX273" s="99">
        <f>IF(Model!DX203="",0,IF(ABS(Model!DX203-Scratch!DX203)&lt;1,1,0))</f>
        <v>1</v>
      </c>
      <c r="DY273" s="99">
        <f>IF(Model!DY203="",0,IF(ABS(Model!DY203-Scratch!DY203)&lt;1,1,0))</f>
        <v>1</v>
      </c>
      <c r="DZ273" s="99">
        <f>IF(Model!DZ203="",0,IF(ABS(Model!DZ203-Scratch!DZ203)&lt;1,1,0))</f>
        <v>1</v>
      </c>
      <c r="EA273" s="99">
        <f>IF(Model!EA203="",0,IF(ABS(Model!EA203-Scratch!EA203)&lt;1,1,0))</f>
        <v>1</v>
      </c>
      <c r="EB273" s="99">
        <f>IF(Model!EB203="",0,IF(ABS(Model!EB203-Scratch!EB203)&lt;1,1,0))</f>
        <v>1</v>
      </c>
      <c r="EC273" s="99">
        <f>IF(Model!EC203="",0,IF(ABS(Model!EC203-Scratch!EC203)&lt;1,1,0))</f>
        <v>1</v>
      </c>
      <c r="ED273" s="99">
        <f>IF(Model!ED203="",0,IF(ABS(Model!ED203-Scratch!ED203)&lt;1,1,0))</f>
        <v>1</v>
      </c>
      <c r="EE273" s="99">
        <f>IF(Model!EE203="",0,IF(ABS(Model!EE203-Scratch!EE203)&lt;1,1,0))</f>
        <v>1</v>
      </c>
      <c r="EF273" s="99">
        <f>IF(Model!EF203="",0,IF(ABS(Model!EF203-Scratch!EF203)&lt;1,1,0))</f>
        <v>1</v>
      </c>
      <c r="EG273" s="99">
        <f>IF(Model!EG203="",0,IF(ABS(Model!EG203-Scratch!EG203)&lt;1,1,0))</f>
        <v>1</v>
      </c>
      <c r="EH273" s="99">
        <f>IF(Model!EH203="",0,IF(ABS(Model!EH203-Scratch!EH203)&lt;1,1,0))</f>
        <v>1</v>
      </c>
      <c r="EI273" s="129" t="s">
        <v>591</v>
      </c>
      <c r="EJ273" s="129" t="s">
        <v>591</v>
      </c>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row>
    <row r="274" spans="2:165">
      <c r="B274" s="99">
        <f>IF(Model!B204="",0,IF(ABS(Model!B204-Scratch!B204)&lt;1,1,0))</f>
        <v>1</v>
      </c>
      <c r="C274" s="99">
        <f ca="1">IF(Model!C204="",0,IF(ABS(Model!C204-Scratch!C204)&lt;1,1,0))</f>
        <v>1</v>
      </c>
      <c r="D274" s="129" t="s">
        <v>591</v>
      </c>
      <c r="E274" s="99">
        <f>IF(Model!E204="",0,IF(ABS(Model!E204-Scratch!E204)&lt;1,1,0))</f>
        <v>1</v>
      </c>
      <c r="F274" s="99">
        <f>IF(Model!F204="",0,IF(ABS(Model!F204-Scratch!F204)&lt;1,1,0))</f>
        <v>1</v>
      </c>
      <c r="G274" s="99">
        <f>IF(Model!G204="",0,IF(ABS(Model!G204-Scratch!G204)&lt;1,1,0))</f>
        <v>1</v>
      </c>
      <c r="H274" s="99">
        <f>IF(Model!H204="",0,IF(ABS(Model!H204-Scratch!H204)&lt;1,1,0))</f>
        <v>1</v>
      </c>
      <c r="I274" s="99">
        <f>IF(Model!I204=Scratch!I204,1,0)</f>
        <v>1</v>
      </c>
      <c r="J274" s="129" t="s">
        <v>591</v>
      </c>
      <c r="K274" s="99">
        <f>IF(Model!K204="",0,IF(ABS(Model!K204-Scratch!K204)&lt;1,1,0))</f>
        <v>1</v>
      </c>
      <c r="L274" s="99">
        <f>IF(Model!L204=Scratch!L204,1,0)</f>
        <v>1</v>
      </c>
      <c r="M274" s="99">
        <f>IFERROR(IF(Model!M204=Scratch!M204,1,0),0)</f>
        <v>1</v>
      </c>
      <c r="N274" s="99">
        <f>IFERROR(IF(Model!N204=Scratch!N204,1,0),0)</f>
        <v>1</v>
      </c>
      <c r="O274" s="99">
        <f>IFERROR(IF(Model!O204=Scratch!O204,1,0),0)</f>
        <v>1</v>
      </c>
      <c r="P274" s="99">
        <f>IFERROR(IF(Model!P204=Scratch!P204,1,0),0)</f>
        <v>1</v>
      </c>
      <c r="Q274" s="129" t="s">
        <v>591</v>
      </c>
      <c r="R274" s="99">
        <f>IF(Model!R204="",0,IF(ABS(Model!R204-Scratch!R204)&lt;1,1,0))</f>
        <v>1</v>
      </c>
      <c r="S274" s="99">
        <f>IF(Model!S204="",0,IF(ABS(Model!S204-Scratch!S204)&lt;1,1,0))</f>
        <v>1</v>
      </c>
      <c r="T274" s="99">
        <f>IF(Model!T204="",0,IF(ABS(Model!T204-Scratch!T204)&lt;1,1,0))</f>
        <v>1</v>
      </c>
      <c r="U274" s="99">
        <f>IF(Model!U204="",0,IF(ABS(Model!U204-Scratch!U204)&lt;1,1,0))</f>
        <v>1</v>
      </c>
      <c r="V274" s="99">
        <f>IF(Model!V204="",0,IF(ABS(Model!V204-Scratch!V204)&lt;1,1,0))</f>
        <v>1</v>
      </c>
      <c r="W274" s="129" t="s">
        <v>591</v>
      </c>
      <c r="X274" s="99">
        <f>IF(Model!X204="",0,IF(ABS(Model!X204-Scratch!X204)&lt;1,1,0))</f>
        <v>1</v>
      </c>
      <c r="Y274" s="99">
        <f>IF(Model!Y204="",0,IF(ABS(Model!Y204-Scratch!Y204)&lt;1,1,0))</f>
        <v>1</v>
      </c>
      <c r="Z274" s="99">
        <f>IF(Model!Z204="",0,IF(ABS(Model!Z204-Scratch!Z204)&lt;1,1,0))</f>
        <v>1</v>
      </c>
      <c r="AA274" s="99">
        <f>IF(Model!AA204="",0,IF(ABS(Model!AA204-Scratch!AA204)&lt;1,1,0))</f>
        <v>1</v>
      </c>
      <c r="AB274" s="99">
        <f>IF(Model!AB204="",0,IF(ABS(Model!AB204-Scratch!AB204)&lt;1,1,0))</f>
        <v>1</v>
      </c>
      <c r="AC274" s="129" t="s">
        <v>591</v>
      </c>
      <c r="AD274" s="129" t="s">
        <v>591</v>
      </c>
      <c r="AE274" s="99">
        <f>IF(Model!AE204="",0,IF(ABS(Model!AE204-Scratch!AE204)&lt;1,1,0))</f>
        <v>1</v>
      </c>
      <c r="AF274" s="99">
        <f>IF(Model!AF204="",0,IF(ABS(Model!AF204-Scratch!AF204)&lt;1,1,0))</f>
        <v>1</v>
      </c>
      <c r="AG274" s="99">
        <f>IF(Model!AG204="",0,IF(ABS(Model!AG204-Scratch!AG204)&lt;1,1,0))</f>
        <v>1</v>
      </c>
      <c r="AH274" s="99">
        <f>IF(Model!AH204="",0,IF(ABS(Model!AH204-Scratch!AH204)&lt;1,1,0))</f>
        <v>1</v>
      </c>
      <c r="AI274" s="99">
        <f>IF(Model!AI204="",0,IF(ABS(Model!AI204-Scratch!AI204)&lt;1,1,0))</f>
        <v>1</v>
      </c>
      <c r="AJ274" s="99">
        <f>IF(Model!AJ204="",0,IF(ABS(Model!AJ204-Scratch!AJ204)&lt;1,1,0))</f>
        <v>1</v>
      </c>
      <c r="AK274" s="99">
        <f>IF(Model!AK204="",0,IF(ABS(Model!AK204-Scratch!AK204)&lt;1,1,0))</f>
        <v>1</v>
      </c>
      <c r="AL274" s="99">
        <f>IF(Model!AL204="",0,IF(ABS(Model!AL204-Scratch!AL204)&lt;1,1,0))</f>
        <v>1</v>
      </c>
      <c r="AM274" s="99">
        <f>IF(Model!AM204="",0,IF(ABS(Model!AM204-Scratch!AM204)&lt;1,1,0))</f>
        <v>1</v>
      </c>
      <c r="AN274" s="99">
        <f>IF(Model!AN204="",0,IF(ABS(Model!AN204-Scratch!AN204)&lt;1,1,0))</f>
        <v>1</v>
      </c>
      <c r="AO274" s="99">
        <f>IF(Model!AO204="",0,IF(ABS(Model!AO204-Scratch!AO204)&lt;1,1,0))</f>
        <v>1</v>
      </c>
      <c r="AP274" s="99">
        <f>IF(Model!AP204="",0,IF(ABS(Model!AP204-Scratch!AP204)&lt;1,1,0))</f>
        <v>1</v>
      </c>
      <c r="AQ274" s="99">
        <f>IF(Model!AQ204="",0,IF(ABS(Model!AQ204-Scratch!AQ204)&lt;1,1,0))</f>
        <v>1</v>
      </c>
      <c r="AR274" s="99">
        <f>IF(Model!AR204="",0,IF(ABS(Model!AR204-Scratch!AR204)&lt;1,1,0))</f>
        <v>1</v>
      </c>
      <c r="AS274" s="99">
        <f>IF(Model!AS204="",0,IF(ABS(Model!AS204-Scratch!AS204)&lt;1,1,0))</f>
        <v>1</v>
      </c>
      <c r="AT274" s="99">
        <f>IF(Model!AT204="",0,IF(ABS(Model!AT204-Scratch!AT204)&lt;1,1,0))</f>
        <v>1</v>
      </c>
      <c r="AU274" s="99">
        <f>IF(Model!AU204="",0,IF(ABS(Model!AU204-Scratch!AU204)&lt;1,1,0))</f>
        <v>1</v>
      </c>
      <c r="AV274" s="99">
        <f>IF(Model!AV204="",0,IF(ABS(Model!AV204-Scratch!AV204)&lt;1,1,0))</f>
        <v>1</v>
      </c>
      <c r="AW274" s="99">
        <f>IF(Model!AW204="",0,IF(ABS(Model!AW204-Scratch!AW204)&lt;1,1,0))</f>
        <v>1</v>
      </c>
      <c r="AX274" s="99">
        <f>IF(Model!AX204="",0,IF(ABS(Model!AX204-Scratch!AX204)&lt;1,1,0))</f>
        <v>1</v>
      </c>
      <c r="AY274" s="99">
        <f>IF(Model!AY204="",0,IF(ABS(Model!AY204-Scratch!AY204)&lt;1,1,0))</f>
        <v>1</v>
      </c>
      <c r="AZ274" s="99">
        <f>IF(Model!AZ204="",0,IF(ABS(Model!AZ204-Scratch!AZ204)&lt;1,1,0))</f>
        <v>1</v>
      </c>
      <c r="BA274" s="99">
        <f>IF(Model!BA204="",0,IF(ABS(Model!BA204-Scratch!BA204)&lt;1,1,0))</f>
        <v>1</v>
      </c>
      <c r="BB274" s="99">
        <f>IF(Model!BB204="",0,IF(ABS(Model!BB204-Scratch!BB204)&lt;1,1,0))</f>
        <v>1</v>
      </c>
      <c r="BC274" s="99">
        <f>IF(Model!BC204="",0,IF(ABS(Model!BC204-Scratch!BC204)&lt;1,1,0))</f>
        <v>1</v>
      </c>
      <c r="BD274" s="99">
        <f>IF(Model!BD204="",0,IF(ABS(Model!BD204-Scratch!BD204)&lt;1,1,0))</f>
        <v>0</v>
      </c>
      <c r="BE274" s="99">
        <f>IF(Model!BE204="",0,IF(ABS(Model!BE204-Scratch!BE204)&lt;1,1,0))</f>
        <v>1</v>
      </c>
      <c r="BF274" s="129" t="s">
        <v>591</v>
      </c>
      <c r="BG274" s="129" t="s">
        <v>591</v>
      </c>
      <c r="BH274" s="99">
        <f>IF(Model!BH204="",0,IF(ABS(Model!BH204-Scratch!BH204)&lt;1,1,0))</f>
        <v>1</v>
      </c>
      <c r="BI274" s="99">
        <f>IF(Model!BI204="",0,IF(ABS(Model!BI204-Scratch!BI204)&lt;1,1,0))</f>
        <v>1</v>
      </c>
      <c r="BJ274" s="99">
        <f>IF(Model!BJ204="",0,IF(ABS(Model!BJ204-Scratch!BJ204)&lt;1,1,0))</f>
        <v>1</v>
      </c>
      <c r="BK274" s="99">
        <f>IF(Model!BK204="",0,IF(ABS(Model!BK204-Scratch!BK204)&lt;1,1,0))</f>
        <v>1</v>
      </c>
      <c r="BL274" s="99">
        <f>IF(Model!BL204="",0,IF(ABS(Model!BL204-Scratch!BL204)&lt;1,1,0))</f>
        <v>1</v>
      </c>
      <c r="BM274" s="99">
        <f>IF(Model!BM204="",0,IF(ABS(Model!BM204-Scratch!BM204)&lt;1,1,0))</f>
        <v>1</v>
      </c>
      <c r="BN274" s="99">
        <f>IF(Model!BN204="",0,IF(ABS(Model!BN204-Scratch!BN204)&lt;1,1,0))</f>
        <v>1</v>
      </c>
      <c r="BO274" s="99">
        <f>IF(Model!BO204="",0,IF(ABS(Model!BO204-Scratch!BO204)&lt;1,1,0))</f>
        <v>1</v>
      </c>
      <c r="BP274" s="99">
        <f>IF(Model!BP204="",0,IF(ABS(Model!BP204-Scratch!BP204)&lt;1,1,0))</f>
        <v>1</v>
      </c>
      <c r="BQ274" s="99">
        <f>IF(Model!BQ204="",0,IF(ABS(Model!BQ204-Scratch!BQ204)&lt;1,1,0))</f>
        <v>1</v>
      </c>
      <c r="BR274" s="99">
        <f>IF(Model!BR204="",0,IF(ABS(Model!BR204-Scratch!BR204)&lt;1,1,0))</f>
        <v>1</v>
      </c>
      <c r="BS274" s="99">
        <f>IF(Model!BS204="",0,IF(ABS(Model!BS204-Scratch!BS204)&lt;1,1,0))</f>
        <v>1</v>
      </c>
      <c r="BT274" s="99">
        <f>IF(Model!BT204="",0,IF(ABS(Model!BT204-Scratch!BT204)&lt;1,1,0))</f>
        <v>1</v>
      </c>
      <c r="BU274" s="99">
        <f>IF(Model!BU204="",0,IF(ABS(Model!BU204-Scratch!BU204)&lt;1,1,0))</f>
        <v>1</v>
      </c>
      <c r="BV274" s="99">
        <f>IF(Model!BV204="",0,IF(ABS(Model!BV204-Scratch!BV204)&lt;1,1,0))</f>
        <v>1</v>
      </c>
      <c r="BW274" s="99">
        <f>IF(Model!BW204="",0,IF(ABS(Model!BW204-Scratch!BW204)&lt;1,1,0))</f>
        <v>1</v>
      </c>
      <c r="BX274" s="99">
        <f>IF(Model!BX204="",0,IF(ABS(Model!BX204-Scratch!BX204)&lt;1,1,0))</f>
        <v>1</v>
      </c>
      <c r="BY274" s="99">
        <f>IF(Model!BY204="",0,IF(ABS(Model!BY204-Scratch!BY204)&lt;1,1,0))</f>
        <v>1</v>
      </c>
      <c r="BZ274" s="99">
        <f>IF(Model!BZ204="",0,IF(ABS(Model!BZ204-Scratch!BZ204)&lt;1,1,0))</f>
        <v>1</v>
      </c>
      <c r="CA274" s="99">
        <f>IF(Model!CA204="",0,IF(ABS(Model!CA204-Scratch!CA204)&lt;1,1,0))</f>
        <v>1</v>
      </c>
      <c r="CB274" s="99">
        <f>IF(Model!CB204="",0,IF(ABS(Model!CB204-Scratch!CB204)&lt;1,1,0))</f>
        <v>1</v>
      </c>
      <c r="CC274" s="99">
        <f>IF(Model!CC204="",0,IF(ABS(Model!CC204-Scratch!CC204)&lt;1,1,0))</f>
        <v>1</v>
      </c>
      <c r="CD274" s="99">
        <f>IF(Model!CD204="",0,IF(ABS(Model!CD204-Scratch!CD204)&lt;1,1,0))</f>
        <v>1</v>
      </c>
      <c r="CE274" s="99">
        <f>IF(Model!CE204="",0,IF(ABS(Model!CE204-Scratch!CE204)&lt;1,1,0))</f>
        <v>1</v>
      </c>
      <c r="CF274" s="99">
        <f>IF(Model!CF204="",0,IF(ABS(Model!CF204-Scratch!CF204)&lt;1,1,0))</f>
        <v>1</v>
      </c>
      <c r="CG274" s="129" t="s">
        <v>591</v>
      </c>
      <c r="CH274" s="129" t="s">
        <v>591</v>
      </c>
      <c r="CI274" s="99">
        <f>IF(Model!CI204="",0,IF(ABS(Model!CI204-Scratch!CI204)&lt;1,1,0))</f>
        <v>1</v>
      </c>
      <c r="CJ274" s="99">
        <f>IF(Model!CJ204="",0,IF(ABS(Model!CJ204-Scratch!CJ204)&lt;1,1,0))</f>
        <v>1</v>
      </c>
      <c r="CK274" s="99">
        <f>IF(Model!CK204="",0,IF(ABS(Model!CK204-Scratch!CK204)&lt;1,1,0))</f>
        <v>1</v>
      </c>
      <c r="CL274" s="99">
        <f>IF(Model!CL204="",0,IF(ABS(Model!CL204-Scratch!CL204)&lt;1,1,0))</f>
        <v>1</v>
      </c>
      <c r="CM274" s="99">
        <f>IF(Model!CM204="",0,IF(ABS(Model!CM204-Scratch!CM204)&lt;1,1,0))</f>
        <v>1</v>
      </c>
      <c r="CN274" s="99">
        <f>IF(Model!CN204="",0,IF(ABS(Model!CN204-Scratch!CN204)&lt;1,1,0))</f>
        <v>1</v>
      </c>
      <c r="CO274" s="99">
        <f>IF(Model!CO204="",0,IF(ABS(Model!CO204-Scratch!CO204)&lt;1,1,0))</f>
        <v>1</v>
      </c>
      <c r="CP274" s="99">
        <f>IF(Model!CP204="",0,IF(ABS(Model!CP204-Scratch!CP204)&lt;1,1,0))</f>
        <v>1</v>
      </c>
      <c r="CQ274" s="99">
        <f>IF(Model!CQ204="",0,IF(ABS(Model!CQ204-Scratch!CQ204)&lt;1,1,0))</f>
        <v>1</v>
      </c>
      <c r="CR274" s="99">
        <f>IF(Model!CR204="",0,IF(ABS(Model!CR204-Scratch!CR204)&lt;1,1,0))</f>
        <v>1</v>
      </c>
      <c r="CS274" s="99">
        <f>IF(Model!CS204="",0,IF(ABS(Model!CS204-Scratch!CS204)&lt;1,1,0))</f>
        <v>1</v>
      </c>
      <c r="CT274" s="99">
        <f>IF(Model!CT204="",0,IF(ABS(Model!CT204-Scratch!CT204)&lt;1,1,0))</f>
        <v>1</v>
      </c>
      <c r="CU274" s="99">
        <f>IF(Model!CU204="",0,IF(ABS(Model!CU204-Scratch!CU204)&lt;1,1,0))</f>
        <v>1</v>
      </c>
      <c r="CV274" s="99">
        <f>IF(Model!CV204="",0,IF(ABS(Model!CV204-Scratch!CV204)&lt;1,1,0))</f>
        <v>1</v>
      </c>
      <c r="CW274" s="99">
        <f>IF(Model!CW204="",0,IF(ABS(Model!CW204-Scratch!CW204)&lt;1,1,0))</f>
        <v>1</v>
      </c>
      <c r="CX274" s="99">
        <f>IF(Model!CX204="",0,IF(ABS(Model!CX204-Scratch!CX204)&lt;1,1,0))</f>
        <v>1</v>
      </c>
      <c r="CY274" s="99">
        <f>IF(Model!CY204="",0,IF(ABS(Model!CY204-Scratch!CY204)&lt;1,1,0))</f>
        <v>1</v>
      </c>
      <c r="CZ274" s="99">
        <f>IF(Model!CZ204="",0,IF(ABS(Model!CZ204-Scratch!CZ204)&lt;1,1,0))</f>
        <v>1</v>
      </c>
      <c r="DA274" s="99">
        <f>IF(Model!DA204="",0,IF(ABS(Model!DA204-Scratch!DA204)&lt;1,1,0))</f>
        <v>1</v>
      </c>
      <c r="DB274" s="99">
        <f>IF(Model!DB204="",0,IF(ABS(Model!DB204-Scratch!DB204)&lt;1,1,0))</f>
        <v>1</v>
      </c>
      <c r="DC274" s="99">
        <f>IF(Model!DC204="",0,IF(ABS(Model!DC204-Scratch!DC204)&lt;1,1,0))</f>
        <v>1</v>
      </c>
      <c r="DD274" s="99">
        <f>IF(Model!DD204="",0,IF(ABS(Model!DD204-Scratch!DD204)&lt;1,1,0))</f>
        <v>1</v>
      </c>
      <c r="DE274" s="99">
        <f>IF(Model!DE204="",0,IF(ABS(Model!DE204-Scratch!DE204)&lt;1,1,0))</f>
        <v>1</v>
      </c>
      <c r="DF274" s="99">
        <f>IF(Model!DF204="",0,IF(ABS(Model!DF204-Scratch!DF204)&lt;1,1,0))</f>
        <v>1</v>
      </c>
      <c r="DG274" s="99">
        <f>IF(Model!DG204="",0,IF(ABS(Model!DG204-Scratch!DG204)&lt;1,1,0))</f>
        <v>1</v>
      </c>
      <c r="DH274" s="129" t="s">
        <v>591</v>
      </c>
      <c r="DI274" s="129" t="s">
        <v>591</v>
      </c>
      <c r="DJ274" s="99">
        <f>IF(Model!DJ204="",0,IF(ABS(Model!DJ204-Scratch!DJ204)&lt;1,1,0))</f>
        <v>1</v>
      </c>
      <c r="DK274" s="99">
        <f>IF(Model!DK204="",0,IF(ABS(Model!DK204-Scratch!DK204)&lt;1,1,0))</f>
        <v>1</v>
      </c>
      <c r="DL274" s="99">
        <f>IF(Model!DL204="",0,IF(ABS(Model!DL204-Scratch!DL204)&lt;1,1,0))</f>
        <v>1</v>
      </c>
      <c r="DM274" s="99">
        <f>IF(Model!DM204="",0,IF(ABS(Model!DM204-Scratch!DM204)&lt;1,1,0))</f>
        <v>1</v>
      </c>
      <c r="DN274" s="99">
        <f>IF(Model!DN204="",0,IF(ABS(Model!DN204-Scratch!DN204)&lt;1,1,0))</f>
        <v>1</v>
      </c>
      <c r="DO274" s="99">
        <f>IF(Model!DO204="",0,IF(ABS(Model!DO204-Scratch!DO204)&lt;1,1,0))</f>
        <v>1</v>
      </c>
      <c r="DP274" s="99">
        <f>IF(Model!DP204="",0,IF(ABS(Model!DP204-Scratch!DP204)&lt;1,1,0))</f>
        <v>1</v>
      </c>
      <c r="DQ274" s="99">
        <f>IF(Model!DQ204="",0,IF(ABS(Model!DQ204-Scratch!DQ204)&lt;1,1,0))</f>
        <v>1</v>
      </c>
      <c r="DR274" s="99">
        <f>IF(Model!DR204="",0,IF(ABS(Model!DR204-Scratch!DR204)&lt;1,1,0))</f>
        <v>1</v>
      </c>
      <c r="DS274" s="99">
        <f>IF(Model!DS204="",0,IF(ABS(Model!DS204-Scratch!DS204)&lt;1,1,0))</f>
        <v>1</v>
      </c>
      <c r="DT274" s="99">
        <f>IF(Model!DT204="",0,IF(ABS(Model!DT204-Scratch!DT204)&lt;1,1,0))</f>
        <v>1</v>
      </c>
      <c r="DU274" s="99">
        <f>IF(Model!DU204="",0,IF(ABS(Model!DU204-Scratch!DU204)&lt;1,1,0))</f>
        <v>1</v>
      </c>
      <c r="DV274" s="99">
        <f>IF(Model!DV204="",0,IF(ABS(Model!DV204-Scratch!DV204)&lt;1,1,0))</f>
        <v>1</v>
      </c>
      <c r="DW274" s="99">
        <f>IF(Model!DW204="",0,IF(ABS(Model!DW204-Scratch!DW204)&lt;1,1,0))</f>
        <v>1</v>
      </c>
      <c r="DX274" s="99">
        <f>IF(Model!DX204="",0,IF(ABS(Model!DX204-Scratch!DX204)&lt;1,1,0))</f>
        <v>1</v>
      </c>
      <c r="DY274" s="99">
        <f>IF(Model!DY204="",0,IF(ABS(Model!DY204-Scratch!DY204)&lt;1,1,0))</f>
        <v>1</v>
      </c>
      <c r="DZ274" s="99">
        <f>IF(Model!DZ204="",0,IF(ABS(Model!DZ204-Scratch!DZ204)&lt;1,1,0))</f>
        <v>1</v>
      </c>
      <c r="EA274" s="99">
        <f>IF(Model!EA204="",0,IF(ABS(Model!EA204-Scratch!EA204)&lt;1,1,0))</f>
        <v>1</v>
      </c>
      <c r="EB274" s="99">
        <f>IF(Model!EB204="",0,IF(ABS(Model!EB204-Scratch!EB204)&lt;1,1,0))</f>
        <v>1</v>
      </c>
      <c r="EC274" s="99">
        <f>IF(Model!EC204="",0,IF(ABS(Model!EC204-Scratch!EC204)&lt;1,1,0))</f>
        <v>1</v>
      </c>
      <c r="ED274" s="99">
        <f>IF(Model!ED204="",0,IF(ABS(Model!ED204-Scratch!ED204)&lt;1,1,0))</f>
        <v>1</v>
      </c>
      <c r="EE274" s="99">
        <f>IF(Model!EE204="",0,IF(ABS(Model!EE204-Scratch!EE204)&lt;1,1,0))</f>
        <v>1</v>
      </c>
      <c r="EF274" s="99">
        <f>IF(Model!EF204="",0,IF(ABS(Model!EF204-Scratch!EF204)&lt;1,1,0))</f>
        <v>1</v>
      </c>
      <c r="EG274" s="99">
        <f>IF(Model!EG204="",0,IF(ABS(Model!EG204-Scratch!EG204)&lt;1,1,0))</f>
        <v>1</v>
      </c>
      <c r="EH274" s="99">
        <f>IF(Model!EH204="",0,IF(ABS(Model!EH204-Scratch!EH204)&lt;1,1,0))</f>
        <v>1</v>
      </c>
      <c r="EI274" s="129" t="s">
        <v>591</v>
      </c>
      <c r="EJ274" s="129" t="s">
        <v>591</v>
      </c>
      <c r="EK274" s="99"/>
      <c r="EL274" s="99"/>
      <c r="EM274" s="99"/>
      <c r="EN274" s="99"/>
      <c r="EO274" s="99"/>
      <c r="EP274" s="99"/>
      <c r="EQ274" s="99"/>
      <c r="ER274" s="99"/>
      <c r="ES274" s="99"/>
      <c r="ET274" s="99"/>
      <c r="EU274" s="99"/>
      <c r="EV274" s="99"/>
      <c r="EW274" s="99"/>
      <c r="EX274" s="99"/>
      <c r="EY274" s="99"/>
      <c r="EZ274" s="99"/>
      <c r="FA274" s="99"/>
      <c r="FB274" s="99"/>
      <c r="FC274" s="99"/>
      <c r="FD274" s="99"/>
      <c r="FE274" s="99"/>
      <c r="FF274" s="99"/>
      <c r="FG274" s="99"/>
      <c r="FH274" s="99"/>
      <c r="FI274" s="99"/>
    </row>
    <row r="275" spans="2:165">
      <c r="B275" s="99">
        <f>IF(Model!B205="",0,IF(ABS(Model!B205-Scratch!B205)&lt;1,1,0))</f>
        <v>1</v>
      </c>
      <c r="C275" s="99">
        <f ca="1">IF(Model!C205="",0,IF(ABS(Model!C205-Scratch!C205)&lt;1,1,0))</f>
        <v>1</v>
      </c>
      <c r="D275" s="129" t="s">
        <v>591</v>
      </c>
      <c r="E275" s="99">
        <f>IF(Model!E205="",0,IF(ABS(Model!E205-Scratch!E205)&lt;1,1,0))</f>
        <v>1</v>
      </c>
      <c r="F275" s="99">
        <f>IF(Model!F205="",0,IF(ABS(Model!F205-Scratch!F205)&lt;1,1,0))</f>
        <v>1</v>
      </c>
      <c r="G275" s="99">
        <f>IF(Model!G205="",0,IF(ABS(Model!G205-Scratch!G205)&lt;1,1,0))</f>
        <v>1</v>
      </c>
      <c r="H275" s="99">
        <f>IF(Model!H205="",0,IF(ABS(Model!H205-Scratch!H205)&lt;1,1,0))</f>
        <v>1</v>
      </c>
      <c r="I275" s="99">
        <f>IF(Model!I205=Scratch!I205,1,0)</f>
        <v>1</v>
      </c>
      <c r="J275" s="129" t="s">
        <v>591</v>
      </c>
      <c r="K275" s="99">
        <f>IF(Model!K205="",0,IF(ABS(Model!K205-Scratch!K205)&lt;1,1,0))</f>
        <v>1</v>
      </c>
      <c r="L275" s="99">
        <f>IF(Model!L205=Scratch!L205,1,0)</f>
        <v>1</v>
      </c>
      <c r="M275" s="99">
        <f>IFERROR(IF(Model!M205=Scratch!M205,1,0),0)</f>
        <v>1</v>
      </c>
      <c r="N275" s="99">
        <f>IFERROR(IF(Model!N205=Scratch!N205,1,0),0)</f>
        <v>1</v>
      </c>
      <c r="O275" s="99">
        <f>IFERROR(IF(Model!O205=Scratch!O205,1,0),0)</f>
        <v>1</v>
      </c>
      <c r="P275" s="99">
        <f>IFERROR(IF(Model!P205=Scratch!P205,1,0),0)</f>
        <v>1</v>
      </c>
      <c r="Q275" s="129" t="s">
        <v>591</v>
      </c>
      <c r="R275" s="99">
        <f>IF(Model!R205="",0,IF(ABS(Model!R205-Scratch!R205)&lt;1,1,0))</f>
        <v>1</v>
      </c>
      <c r="S275" s="99">
        <f>IF(Model!S205="",0,IF(ABS(Model!S205-Scratch!S205)&lt;1,1,0))</f>
        <v>1</v>
      </c>
      <c r="T275" s="99">
        <f>IF(Model!T205="",0,IF(ABS(Model!T205-Scratch!T205)&lt;1,1,0))</f>
        <v>1</v>
      </c>
      <c r="U275" s="99">
        <f>IF(Model!U205="",0,IF(ABS(Model!U205-Scratch!U205)&lt;1,1,0))</f>
        <v>1</v>
      </c>
      <c r="V275" s="99">
        <f>IF(Model!V205="",0,IF(ABS(Model!V205-Scratch!V205)&lt;1,1,0))</f>
        <v>1</v>
      </c>
      <c r="W275" s="129" t="s">
        <v>591</v>
      </c>
      <c r="X275" s="99">
        <f>IF(Model!X205="",0,IF(ABS(Model!X205-Scratch!X205)&lt;1,1,0))</f>
        <v>1</v>
      </c>
      <c r="Y275" s="99">
        <f>IF(Model!Y205="",0,IF(ABS(Model!Y205-Scratch!Y205)&lt;1,1,0))</f>
        <v>1</v>
      </c>
      <c r="Z275" s="99">
        <f>IF(Model!Z205="",0,IF(ABS(Model!Z205-Scratch!Z205)&lt;1,1,0))</f>
        <v>1</v>
      </c>
      <c r="AA275" s="99">
        <f>IF(Model!AA205="",0,IF(ABS(Model!AA205-Scratch!AA205)&lt;1,1,0))</f>
        <v>1</v>
      </c>
      <c r="AB275" s="99">
        <f>IF(Model!AB205="",0,IF(ABS(Model!AB205-Scratch!AB205)&lt;1,1,0))</f>
        <v>1</v>
      </c>
      <c r="AC275" s="129" t="s">
        <v>591</v>
      </c>
      <c r="AD275" s="129" t="s">
        <v>591</v>
      </c>
      <c r="AE275" s="99">
        <f>IF(Model!AE205="",0,IF(ABS(Model!AE205-Scratch!AE205)&lt;1,1,0))</f>
        <v>1</v>
      </c>
      <c r="AF275" s="99">
        <f>IF(Model!AF205="",0,IF(ABS(Model!AF205-Scratch!AF205)&lt;1,1,0))</f>
        <v>1</v>
      </c>
      <c r="AG275" s="99">
        <f>IF(Model!AG205="",0,IF(ABS(Model!AG205-Scratch!AG205)&lt;1,1,0))</f>
        <v>1</v>
      </c>
      <c r="AH275" s="99">
        <f>IF(Model!AH205="",0,IF(ABS(Model!AH205-Scratch!AH205)&lt;1,1,0))</f>
        <v>1</v>
      </c>
      <c r="AI275" s="99">
        <f>IF(Model!AI205="",0,IF(ABS(Model!AI205-Scratch!AI205)&lt;1,1,0))</f>
        <v>1</v>
      </c>
      <c r="AJ275" s="99">
        <f>IF(Model!AJ205="",0,IF(ABS(Model!AJ205-Scratch!AJ205)&lt;1,1,0))</f>
        <v>1</v>
      </c>
      <c r="AK275" s="99">
        <f>IF(Model!AK205="",0,IF(ABS(Model!AK205-Scratch!AK205)&lt;1,1,0))</f>
        <v>1</v>
      </c>
      <c r="AL275" s="99">
        <f>IF(Model!AL205="",0,IF(ABS(Model!AL205-Scratch!AL205)&lt;1,1,0))</f>
        <v>1</v>
      </c>
      <c r="AM275" s="99">
        <f>IF(Model!AM205="",0,IF(ABS(Model!AM205-Scratch!AM205)&lt;1,1,0))</f>
        <v>1</v>
      </c>
      <c r="AN275" s="99">
        <f>IF(Model!AN205="",0,IF(ABS(Model!AN205-Scratch!AN205)&lt;1,1,0))</f>
        <v>1</v>
      </c>
      <c r="AO275" s="99">
        <f>IF(Model!AO205="",0,IF(ABS(Model!AO205-Scratch!AO205)&lt;1,1,0))</f>
        <v>1</v>
      </c>
      <c r="AP275" s="99">
        <f>IF(Model!AP205="",0,IF(ABS(Model!AP205-Scratch!AP205)&lt;1,1,0))</f>
        <v>1</v>
      </c>
      <c r="AQ275" s="99">
        <f>IF(Model!AQ205="",0,IF(ABS(Model!AQ205-Scratch!AQ205)&lt;1,1,0))</f>
        <v>1</v>
      </c>
      <c r="AR275" s="99">
        <f>IF(Model!AR205="",0,IF(ABS(Model!AR205-Scratch!AR205)&lt;1,1,0))</f>
        <v>1</v>
      </c>
      <c r="AS275" s="99">
        <f>IF(Model!AS205="",0,IF(ABS(Model!AS205-Scratch!AS205)&lt;1,1,0))</f>
        <v>1</v>
      </c>
      <c r="AT275" s="99">
        <f>IF(Model!AT205="",0,IF(ABS(Model!AT205-Scratch!AT205)&lt;1,1,0))</f>
        <v>1</v>
      </c>
      <c r="AU275" s="99">
        <f>IF(Model!AU205="",0,IF(ABS(Model!AU205-Scratch!AU205)&lt;1,1,0))</f>
        <v>1</v>
      </c>
      <c r="AV275" s="99">
        <f>IF(Model!AV205="",0,IF(ABS(Model!AV205-Scratch!AV205)&lt;1,1,0))</f>
        <v>1</v>
      </c>
      <c r="AW275" s="99">
        <f>IF(Model!AW205="",0,IF(ABS(Model!AW205-Scratch!AW205)&lt;1,1,0))</f>
        <v>1</v>
      </c>
      <c r="AX275" s="99">
        <f>IF(Model!AX205="",0,IF(ABS(Model!AX205-Scratch!AX205)&lt;1,1,0))</f>
        <v>1</v>
      </c>
      <c r="AY275" s="99">
        <f>IF(Model!AY205="",0,IF(ABS(Model!AY205-Scratch!AY205)&lt;1,1,0))</f>
        <v>1</v>
      </c>
      <c r="AZ275" s="99">
        <f>IF(Model!AZ205="",0,IF(ABS(Model!AZ205-Scratch!AZ205)&lt;1,1,0))</f>
        <v>1</v>
      </c>
      <c r="BA275" s="99">
        <f>IF(Model!BA205="",0,IF(ABS(Model!BA205-Scratch!BA205)&lt;1,1,0))</f>
        <v>1</v>
      </c>
      <c r="BB275" s="99">
        <f>IF(Model!BB205="",0,IF(ABS(Model!BB205-Scratch!BB205)&lt;1,1,0))</f>
        <v>1</v>
      </c>
      <c r="BC275" s="99">
        <f>IF(Model!BC205="",0,IF(ABS(Model!BC205-Scratch!BC205)&lt;1,1,0))</f>
        <v>1</v>
      </c>
      <c r="BD275" s="99">
        <f>IF(Model!BD205="",0,IF(ABS(Model!BD205-Scratch!BD205)&lt;1,1,0))</f>
        <v>0</v>
      </c>
      <c r="BE275" s="99">
        <f>IF(Model!BE205="",0,IF(ABS(Model!BE205-Scratch!BE205)&lt;1,1,0))</f>
        <v>1</v>
      </c>
      <c r="BF275" s="129" t="s">
        <v>591</v>
      </c>
      <c r="BG275" s="129" t="s">
        <v>591</v>
      </c>
      <c r="BH275" s="99">
        <f>IF(Model!BH205="",0,IF(ABS(Model!BH205-Scratch!BH205)&lt;1,1,0))</f>
        <v>1</v>
      </c>
      <c r="BI275" s="99">
        <f>IF(Model!BI205="",0,IF(ABS(Model!BI205-Scratch!BI205)&lt;1,1,0))</f>
        <v>1</v>
      </c>
      <c r="BJ275" s="99">
        <f>IF(Model!BJ205="",0,IF(ABS(Model!BJ205-Scratch!BJ205)&lt;1,1,0))</f>
        <v>1</v>
      </c>
      <c r="BK275" s="99">
        <f>IF(Model!BK205="",0,IF(ABS(Model!BK205-Scratch!BK205)&lt;1,1,0))</f>
        <v>1</v>
      </c>
      <c r="BL275" s="99">
        <f>IF(Model!BL205="",0,IF(ABS(Model!BL205-Scratch!BL205)&lt;1,1,0))</f>
        <v>1</v>
      </c>
      <c r="BM275" s="99">
        <f>IF(Model!BM205="",0,IF(ABS(Model!BM205-Scratch!BM205)&lt;1,1,0))</f>
        <v>1</v>
      </c>
      <c r="BN275" s="99">
        <f>IF(Model!BN205="",0,IF(ABS(Model!BN205-Scratch!BN205)&lt;1,1,0))</f>
        <v>1</v>
      </c>
      <c r="BO275" s="99">
        <f>IF(Model!BO205="",0,IF(ABS(Model!BO205-Scratch!BO205)&lt;1,1,0))</f>
        <v>1</v>
      </c>
      <c r="BP275" s="99">
        <f>IF(Model!BP205="",0,IF(ABS(Model!BP205-Scratch!BP205)&lt;1,1,0))</f>
        <v>1</v>
      </c>
      <c r="BQ275" s="99">
        <f>IF(Model!BQ205="",0,IF(ABS(Model!BQ205-Scratch!BQ205)&lt;1,1,0))</f>
        <v>1</v>
      </c>
      <c r="BR275" s="99">
        <f>IF(Model!BR205="",0,IF(ABS(Model!BR205-Scratch!BR205)&lt;1,1,0))</f>
        <v>1</v>
      </c>
      <c r="BS275" s="99">
        <f>IF(Model!BS205="",0,IF(ABS(Model!BS205-Scratch!BS205)&lt;1,1,0))</f>
        <v>1</v>
      </c>
      <c r="BT275" s="99">
        <f>IF(Model!BT205="",0,IF(ABS(Model!BT205-Scratch!BT205)&lt;1,1,0))</f>
        <v>1</v>
      </c>
      <c r="BU275" s="99">
        <f>IF(Model!BU205="",0,IF(ABS(Model!BU205-Scratch!BU205)&lt;1,1,0))</f>
        <v>1</v>
      </c>
      <c r="BV275" s="99">
        <f>IF(Model!BV205="",0,IF(ABS(Model!BV205-Scratch!BV205)&lt;1,1,0))</f>
        <v>1</v>
      </c>
      <c r="BW275" s="99">
        <f>IF(Model!BW205="",0,IF(ABS(Model!BW205-Scratch!BW205)&lt;1,1,0))</f>
        <v>1</v>
      </c>
      <c r="BX275" s="99">
        <f>IF(Model!BX205="",0,IF(ABS(Model!BX205-Scratch!BX205)&lt;1,1,0))</f>
        <v>1</v>
      </c>
      <c r="BY275" s="99">
        <f>IF(Model!BY205="",0,IF(ABS(Model!BY205-Scratch!BY205)&lt;1,1,0))</f>
        <v>1</v>
      </c>
      <c r="BZ275" s="99">
        <f>IF(Model!BZ205="",0,IF(ABS(Model!BZ205-Scratch!BZ205)&lt;1,1,0))</f>
        <v>1</v>
      </c>
      <c r="CA275" s="99">
        <f>IF(Model!CA205="",0,IF(ABS(Model!CA205-Scratch!CA205)&lt;1,1,0))</f>
        <v>1</v>
      </c>
      <c r="CB275" s="99">
        <f>IF(Model!CB205="",0,IF(ABS(Model!CB205-Scratch!CB205)&lt;1,1,0))</f>
        <v>1</v>
      </c>
      <c r="CC275" s="99">
        <f>IF(Model!CC205="",0,IF(ABS(Model!CC205-Scratch!CC205)&lt;1,1,0))</f>
        <v>1</v>
      </c>
      <c r="CD275" s="99">
        <f>IF(Model!CD205="",0,IF(ABS(Model!CD205-Scratch!CD205)&lt;1,1,0))</f>
        <v>1</v>
      </c>
      <c r="CE275" s="99">
        <f>IF(Model!CE205="",0,IF(ABS(Model!CE205-Scratch!CE205)&lt;1,1,0))</f>
        <v>1</v>
      </c>
      <c r="CF275" s="99">
        <f>IF(Model!CF205="",0,IF(ABS(Model!CF205-Scratch!CF205)&lt;1,1,0))</f>
        <v>1</v>
      </c>
      <c r="CG275" s="129" t="s">
        <v>591</v>
      </c>
      <c r="CH275" s="129" t="s">
        <v>591</v>
      </c>
      <c r="CI275" s="99">
        <f>IF(Model!CI205="",0,IF(ABS(Model!CI205-Scratch!CI205)&lt;1,1,0))</f>
        <v>1</v>
      </c>
      <c r="CJ275" s="99">
        <f>IF(Model!CJ205="",0,IF(ABS(Model!CJ205-Scratch!CJ205)&lt;1,1,0))</f>
        <v>1</v>
      </c>
      <c r="CK275" s="99">
        <f>IF(Model!CK205="",0,IF(ABS(Model!CK205-Scratch!CK205)&lt;1,1,0))</f>
        <v>1</v>
      </c>
      <c r="CL275" s="99">
        <f>IF(Model!CL205="",0,IF(ABS(Model!CL205-Scratch!CL205)&lt;1,1,0))</f>
        <v>1</v>
      </c>
      <c r="CM275" s="99">
        <f>IF(Model!CM205="",0,IF(ABS(Model!CM205-Scratch!CM205)&lt;1,1,0))</f>
        <v>1</v>
      </c>
      <c r="CN275" s="99">
        <f>IF(Model!CN205="",0,IF(ABS(Model!CN205-Scratch!CN205)&lt;1,1,0))</f>
        <v>1</v>
      </c>
      <c r="CO275" s="99">
        <f>IF(Model!CO205="",0,IF(ABS(Model!CO205-Scratch!CO205)&lt;1,1,0))</f>
        <v>1</v>
      </c>
      <c r="CP275" s="99">
        <f>IF(Model!CP205="",0,IF(ABS(Model!CP205-Scratch!CP205)&lt;1,1,0))</f>
        <v>1</v>
      </c>
      <c r="CQ275" s="99">
        <f>IF(Model!CQ205="",0,IF(ABS(Model!CQ205-Scratch!CQ205)&lt;1,1,0))</f>
        <v>1</v>
      </c>
      <c r="CR275" s="99">
        <f>IF(Model!CR205="",0,IF(ABS(Model!CR205-Scratch!CR205)&lt;1,1,0))</f>
        <v>1</v>
      </c>
      <c r="CS275" s="99">
        <f>IF(Model!CS205="",0,IF(ABS(Model!CS205-Scratch!CS205)&lt;1,1,0))</f>
        <v>1</v>
      </c>
      <c r="CT275" s="99">
        <f>IF(Model!CT205="",0,IF(ABS(Model!CT205-Scratch!CT205)&lt;1,1,0))</f>
        <v>1</v>
      </c>
      <c r="CU275" s="99">
        <f>IF(Model!CU205="",0,IF(ABS(Model!CU205-Scratch!CU205)&lt;1,1,0))</f>
        <v>1</v>
      </c>
      <c r="CV275" s="99">
        <f>IF(Model!CV205="",0,IF(ABS(Model!CV205-Scratch!CV205)&lt;1,1,0))</f>
        <v>1</v>
      </c>
      <c r="CW275" s="99">
        <f>IF(Model!CW205="",0,IF(ABS(Model!CW205-Scratch!CW205)&lt;1,1,0))</f>
        <v>1</v>
      </c>
      <c r="CX275" s="99">
        <f>IF(Model!CX205="",0,IF(ABS(Model!CX205-Scratch!CX205)&lt;1,1,0))</f>
        <v>1</v>
      </c>
      <c r="CY275" s="99">
        <f>IF(Model!CY205="",0,IF(ABS(Model!CY205-Scratch!CY205)&lt;1,1,0))</f>
        <v>1</v>
      </c>
      <c r="CZ275" s="99">
        <f>IF(Model!CZ205="",0,IF(ABS(Model!CZ205-Scratch!CZ205)&lt;1,1,0))</f>
        <v>1</v>
      </c>
      <c r="DA275" s="99">
        <f>IF(Model!DA205="",0,IF(ABS(Model!DA205-Scratch!DA205)&lt;1,1,0))</f>
        <v>1</v>
      </c>
      <c r="DB275" s="99">
        <f>IF(Model!DB205="",0,IF(ABS(Model!DB205-Scratch!DB205)&lt;1,1,0))</f>
        <v>1</v>
      </c>
      <c r="DC275" s="99">
        <f>IF(Model!DC205="",0,IF(ABS(Model!DC205-Scratch!DC205)&lt;1,1,0))</f>
        <v>1</v>
      </c>
      <c r="DD275" s="99">
        <f>IF(Model!DD205="",0,IF(ABS(Model!DD205-Scratch!DD205)&lt;1,1,0))</f>
        <v>1</v>
      </c>
      <c r="DE275" s="99">
        <f>IF(Model!DE205="",0,IF(ABS(Model!DE205-Scratch!DE205)&lt;1,1,0))</f>
        <v>1</v>
      </c>
      <c r="DF275" s="99">
        <f>IF(Model!DF205="",0,IF(ABS(Model!DF205-Scratch!DF205)&lt;1,1,0))</f>
        <v>1</v>
      </c>
      <c r="DG275" s="99">
        <f>IF(Model!DG205="",0,IF(ABS(Model!DG205-Scratch!DG205)&lt;1,1,0))</f>
        <v>1</v>
      </c>
      <c r="DH275" s="129" t="s">
        <v>591</v>
      </c>
      <c r="DI275" s="129" t="s">
        <v>591</v>
      </c>
      <c r="DJ275" s="99">
        <f>IF(Model!DJ205="",0,IF(ABS(Model!DJ205-Scratch!DJ205)&lt;1,1,0))</f>
        <v>1</v>
      </c>
      <c r="DK275" s="99">
        <f>IF(Model!DK205="",0,IF(ABS(Model!DK205-Scratch!DK205)&lt;1,1,0))</f>
        <v>1</v>
      </c>
      <c r="DL275" s="99">
        <f>IF(Model!DL205="",0,IF(ABS(Model!DL205-Scratch!DL205)&lt;1,1,0))</f>
        <v>1</v>
      </c>
      <c r="DM275" s="99">
        <f>IF(Model!DM205="",0,IF(ABS(Model!DM205-Scratch!DM205)&lt;1,1,0))</f>
        <v>1</v>
      </c>
      <c r="DN275" s="99">
        <f>IF(Model!DN205="",0,IF(ABS(Model!DN205-Scratch!DN205)&lt;1,1,0))</f>
        <v>1</v>
      </c>
      <c r="DO275" s="99">
        <f>IF(Model!DO205="",0,IF(ABS(Model!DO205-Scratch!DO205)&lt;1,1,0))</f>
        <v>1</v>
      </c>
      <c r="DP275" s="99">
        <f>IF(Model!DP205="",0,IF(ABS(Model!DP205-Scratch!DP205)&lt;1,1,0))</f>
        <v>1</v>
      </c>
      <c r="DQ275" s="99">
        <f>IF(Model!DQ205="",0,IF(ABS(Model!DQ205-Scratch!DQ205)&lt;1,1,0))</f>
        <v>1</v>
      </c>
      <c r="DR275" s="99">
        <f>IF(Model!DR205="",0,IF(ABS(Model!DR205-Scratch!DR205)&lt;1,1,0))</f>
        <v>1</v>
      </c>
      <c r="DS275" s="99">
        <f>IF(Model!DS205="",0,IF(ABS(Model!DS205-Scratch!DS205)&lt;1,1,0))</f>
        <v>1</v>
      </c>
      <c r="DT275" s="99">
        <f>IF(Model!DT205="",0,IF(ABS(Model!DT205-Scratch!DT205)&lt;1,1,0))</f>
        <v>1</v>
      </c>
      <c r="DU275" s="99">
        <f>IF(Model!DU205="",0,IF(ABS(Model!DU205-Scratch!DU205)&lt;1,1,0))</f>
        <v>1</v>
      </c>
      <c r="DV275" s="99">
        <f>IF(Model!DV205="",0,IF(ABS(Model!DV205-Scratch!DV205)&lt;1,1,0))</f>
        <v>1</v>
      </c>
      <c r="DW275" s="99">
        <f>IF(Model!DW205="",0,IF(ABS(Model!DW205-Scratch!DW205)&lt;1,1,0))</f>
        <v>1</v>
      </c>
      <c r="DX275" s="99">
        <f>IF(Model!DX205="",0,IF(ABS(Model!DX205-Scratch!DX205)&lt;1,1,0))</f>
        <v>1</v>
      </c>
      <c r="DY275" s="99">
        <f>IF(Model!DY205="",0,IF(ABS(Model!DY205-Scratch!DY205)&lt;1,1,0))</f>
        <v>1</v>
      </c>
      <c r="DZ275" s="99">
        <f>IF(Model!DZ205="",0,IF(ABS(Model!DZ205-Scratch!DZ205)&lt;1,1,0))</f>
        <v>1</v>
      </c>
      <c r="EA275" s="99">
        <f>IF(Model!EA205="",0,IF(ABS(Model!EA205-Scratch!EA205)&lt;1,1,0))</f>
        <v>1</v>
      </c>
      <c r="EB275" s="99">
        <f>IF(Model!EB205="",0,IF(ABS(Model!EB205-Scratch!EB205)&lt;1,1,0))</f>
        <v>1</v>
      </c>
      <c r="EC275" s="99">
        <f>IF(Model!EC205="",0,IF(ABS(Model!EC205-Scratch!EC205)&lt;1,1,0))</f>
        <v>1</v>
      </c>
      <c r="ED275" s="99">
        <f>IF(Model!ED205="",0,IF(ABS(Model!ED205-Scratch!ED205)&lt;1,1,0))</f>
        <v>1</v>
      </c>
      <c r="EE275" s="99">
        <f>IF(Model!EE205="",0,IF(ABS(Model!EE205-Scratch!EE205)&lt;1,1,0))</f>
        <v>1</v>
      </c>
      <c r="EF275" s="99">
        <f>IF(Model!EF205="",0,IF(ABS(Model!EF205-Scratch!EF205)&lt;1,1,0))</f>
        <v>1</v>
      </c>
      <c r="EG275" s="99">
        <f>IF(Model!EG205="",0,IF(ABS(Model!EG205-Scratch!EG205)&lt;1,1,0))</f>
        <v>1</v>
      </c>
      <c r="EH275" s="99">
        <f>IF(Model!EH205="",0,IF(ABS(Model!EH205-Scratch!EH205)&lt;1,1,0))</f>
        <v>1</v>
      </c>
      <c r="EI275" s="129" t="s">
        <v>591</v>
      </c>
      <c r="EJ275" s="129" t="s">
        <v>591</v>
      </c>
      <c r="EK275" s="99"/>
      <c r="EL275" s="99"/>
      <c r="EM275" s="99"/>
      <c r="EN275" s="99"/>
      <c r="EO275" s="99"/>
      <c r="EP275" s="99"/>
      <c r="EQ275" s="99"/>
      <c r="ER275" s="99"/>
      <c r="ES275" s="99"/>
      <c r="ET275" s="99"/>
      <c r="EU275" s="99"/>
      <c r="EV275" s="99"/>
      <c r="EW275" s="99"/>
      <c r="EX275" s="99"/>
      <c r="EY275" s="99"/>
      <c r="EZ275" s="99"/>
      <c r="FA275" s="99"/>
      <c r="FB275" s="99"/>
      <c r="FC275" s="99"/>
      <c r="FD275" s="99"/>
      <c r="FE275" s="99"/>
      <c r="FF275" s="99"/>
      <c r="FG275" s="99"/>
      <c r="FH275" s="99"/>
      <c r="FI275" s="99"/>
    </row>
    <row r="276" spans="2:165">
      <c r="B276" s="99">
        <f>IF(Model!B206="",0,IF(ABS(Model!B206-Scratch!B206)&lt;1,1,0))</f>
        <v>1</v>
      </c>
      <c r="C276" s="99">
        <f ca="1">IF(Model!C206="",0,IF(ABS(Model!C206-Scratch!C206)&lt;1,1,0))</f>
        <v>1</v>
      </c>
      <c r="D276" s="129" t="s">
        <v>591</v>
      </c>
      <c r="E276" s="99">
        <f>IF(Model!E206="",0,IF(ABS(Model!E206-Scratch!E206)&lt;1,1,0))</f>
        <v>1</v>
      </c>
      <c r="F276" s="99">
        <f>IF(Model!F206="",0,IF(ABS(Model!F206-Scratch!F206)&lt;1,1,0))</f>
        <v>1</v>
      </c>
      <c r="G276" s="99">
        <f>IF(Model!G206="",0,IF(ABS(Model!G206-Scratch!G206)&lt;1,1,0))</f>
        <v>1</v>
      </c>
      <c r="H276" s="99">
        <f>IF(Model!H206="",0,IF(ABS(Model!H206-Scratch!H206)&lt;1,1,0))</f>
        <v>1</v>
      </c>
      <c r="I276" s="99">
        <f>IF(Model!I206=Scratch!I206,1,0)</f>
        <v>1</v>
      </c>
      <c r="J276" s="129" t="s">
        <v>591</v>
      </c>
      <c r="K276" s="99">
        <f>IF(Model!K206="",0,IF(ABS(Model!K206-Scratch!K206)&lt;1,1,0))</f>
        <v>1</v>
      </c>
      <c r="L276" s="99">
        <f>IF(Model!L206=Scratch!L206,1,0)</f>
        <v>1</v>
      </c>
      <c r="M276" s="99">
        <f>IFERROR(IF(Model!M206=Scratch!M206,1,0),0)</f>
        <v>1</v>
      </c>
      <c r="N276" s="99">
        <f>IFERROR(IF(Model!N206=Scratch!N206,1,0),0)</f>
        <v>1</v>
      </c>
      <c r="O276" s="99">
        <f>IFERROR(IF(Model!O206=Scratch!O206,1,0),0)</f>
        <v>1</v>
      </c>
      <c r="P276" s="99">
        <f>IFERROR(IF(Model!P206=Scratch!P206,1,0),0)</f>
        <v>1</v>
      </c>
      <c r="Q276" s="129" t="s">
        <v>591</v>
      </c>
      <c r="R276" s="99">
        <f>IF(Model!R206="",0,IF(ABS(Model!R206-Scratch!R206)&lt;1,1,0))</f>
        <v>1</v>
      </c>
      <c r="S276" s="99">
        <f>IF(Model!S206="",0,IF(ABS(Model!S206-Scratch!S206)&lt;1,1,0))</f>
        <v>1</v>
      </c>
      <c r="T276" s="99">
        <f>IF(Model!T206="",0,IF(ABS(Model!T206-Scratch!T206)&lt;1,1,0))</f>
        <v>1</v>
      </c>
      <c r="U276" s="99">
        <f>IF(Model!U206="",0,IF(ABS(Model!U206-Scratch!U206)&lt;1,1,0))</f>
        <v>1</v>
      </c>
      <c r="V276" s="99">
        <f>IF(Model!V206="",0,IF(ABS(Model!V206-Scratch!V206)&lt;1,1,0))</f>
        <v>1</v>
      </c>
      <c r="W276" s="129" t="s">
        <v>591</v>
      </c>
      <c r="X276" s="99">
        <f>IF(Model!X206="",0,IF(ABS(Model!X206-Scratch!X206)&lt;1,1,0))</f>
        <v>1</v>
      </c>
      <c r="Y276" s="99">
        <f>IF(Model!Y206="",0,IF(ABS(Model!Y206-Scratch!Y206)&lt;1,1,0))</f>
        <v>1</v>
      </c>
      <c r="Z276" s="99">
        <f>IF(Model!Z206="",0,IF(ABS(Model!Z206-Scratch!Z206)&lt;1,1,0))</f>
        <v>1</v>
      </c>
      <c r="AA276" s="99">
        <f>IF(Model!AA206="",0,IF(ABS(Model!AA206-Scratch!AA206)&lt;1,1,0))</f>
        <v>1</v>
      </c>
      <c r="AB276" s="99">
        <f>IF(Model!AB206="",0,IF(ABS(Model!AB206-Scratch!AB206)&lt;1,1,0))</f>
        <v>1</v>
      </c>
      <c r="AC276" s="129" t="s">
        <v>591</v>
      </c>
      <c r="AD276" s="129" t="s">
        <v>591</v>
      </c>
      <c r="AE276" s="99">
        <f>IF(Model!AE206="",0,IF(ABS(Model!AE206-Scratch!AE206)&lt;1,1,0))</f>
        <v>1</v>
      </c>
      <c r="AF276" s="99">
        <f>IF(Model!AF206="",0,IF(ABS(Model!AF206-Scratch!AF206)&lt;1,1,0))</f>
        <v>1</v>
      </c>
      <c r="AG276" s="99">
        <f>IF(Model!AG206="",0,IF(ABS(Model!AG206-Scratch!AG206)&lt;1,1,0))</f>
        <v>1</v>
      </c>
      <c r="AH276" s="99">
        <f>IF(Model!AH206="",0,IF(ABS(Model!AH206-Scratch!AH206)&lt;1,1,0))</f>
        <v>1</v>
      </c>
      <c r="AI276" s="99">
        <f>IF(Model!AI206="",0,IF(ABS(Model!AI206-Scratch!AI206)&lt;1,1,0))</f>
        <v>1</v>
      </c>
      <c r="AJ276" s="99">
        <f>IF(Model!AJ206="",0,IF(ABS(Model!AJ206-Scratch!AJ206)&lt;1,1,0))</f>
        <v>1</v>
      </c>
      <c r="AK276" s="99">
        <f>IF(Model!AK206="",0,IF(ABS(Model!AK206-Scratch!AK206)&lt;1,1,0))</f>
        <v>1</v>
      </c>
      <c r="AL276" s="99">
        <f>IF(Model!AL206="",0,IF(ABS(Model!AL206-Scratch!AL206)&lt;1,1,0))</f>
        <v>1</v>
      </c>
      <c r="AM276" s="99">
        <f>IF(Model!AM206="",0,IF(ABS(Model!AM206-Scratch!AM206)&lt;1,1,0))</f>
        <v>1</v>
      </c>
      <c r="AN276" s="99">
        <f>IF(Model!AN206="",0,IF(ABS(Model!AN206-Scratch!AN206)&lt;1,1,0))</f>
        <v>1</v>
      </c>
      <c r="AO276" s="99">
        <f>IF(Model!AO206="",0,IF(ABS(Model!AO206-Scratch!AO206)&lt;1,1,0))</f>
        <v>1</v>
      </c>
      <c r="AP276" s="99">
        <f>IF(Model!AP206="",0,IF(ABS(Model!AP206-Scratch!AP206)&lt;1,1,0))</f>
        <v>1</v>
      </c>
      <c r="AQ276" s="99">
        <f>IF(Model!AQ206="",0,IF(ABS(Model!AQ206-Scratch!AQ206)&lt;1,1,0))</f>
        <v>1</v>
      </c>
      <c r="AR276" s="99">
        <f>IF(Model!AR206="",0,IF(ABS(Model!AR206-Scratch!AR206)&lt;1,1,0))</f>
        <v>1</v>
      </c>
      <c r="AS276" s="99">
        <f>IF(Model!AS206="",0,IF(ABS(Model!AS206-Scratch!AS206)&lt;1,1,0))</f>
        <v>1</v>
      </c>
      <c r="AT276" s="99">
        <f>IF(Model!AT206="",0,IF(ABS(Model!AT206-Scratch!AT206)&lt;1,1,0))</f>
        <v>1</v>
      </c>
      <c r="AU276" s="99">
        <f>IF(Model!AU206="",0,IF(ABS(Model!AU206-Scratch!AU206)&lt;1,1,0))</f>
        <v>1</v>
      </c>
      <c r="AV276" s="99">
        <f>IF(Model!AV206="",0,IF(ABS(Model!AV206-Scratch!AV206)&lt;1,1,0))</f>
        <v>1</v>
      </c>
      <c r="AW276" s="99">
        <f>IF(Model!AW206="",0,IF(ABS(Model!AW206-Scratch!AW206)&lt;1,1,0))</f>
        <v>1</v>
      </c>
      <c r="AX276" s="99">
        <f>IF(Model!AX206="",0,IF(ABS(Model!AX206-Scratch!AX206)&lt;1,1,0))</f>
        <v>1</v>
      </c>
      <c r="AY276" s="99">
        <f>IF(Model!AY206="",0,IF(ABS(Model!AY206-Scratch!AY206)&lt;1,1,0))</f>
        <v>1</v>
      </c>
      <c r="AZ276" s="99">
        <f>IF(Model!AZ206="",0,IF(ABS(Model!AZ206-Scratch!AZ206)&lt;1,1,0))</f>
        <v>1</v>
      </c>
      <c r="BA276" s="99">
        <f>IF(Model!BA206="",0,IF(ABS(Model!BA206-Scratch!BA206)&lt;1,1,0))</f>
        <v>1</v>
      </c>
      <c r="BB276" s="99">
        <f>IF(Model!BB206="",0,IF(ABS(Model!BB206-Scratch!BB206)&lt;1,1,0))</f>
        <v>1</v>
      </c>
      <c r="BC276" s="99">
        <f>IF(Model!BC206="",0,IF(ABS(Model!BC206-Scratch!BC206)&lt;1,1,0))</f>
        <v>1</v>
      </c>
      <c r="BD276" s="99">
        <f>IF(Model!BD206="",0,IF(ABS(Model!BD206-Scratch!BD206)&lt;1,1,0))</f>
        <v>0</v>
      </c>
      <c r="BE276" s="99">
        <f>IF(Model!BE206="",0,IF(ABS(Model!BE206-Scratch!BE206)&lt;1,1,0))</f>
        <v>1</v>
      </c>
      <c r="BF276" s="129" t="s">
        <v>591</v>
      </c>
      <c r="BG276" s="129" t="s">
        <v>591</v>
      </c>
      <c r="BH276" s="99">
        <f>IF(Model!BH206="",0,IF(ABS(Model!BH206-Scratch!BH206)&lt;1,1,0))</f>
        <v>1</v>
      </c>
      <c r="BI276" s="99">
        <f>IF(Model!BI206="",0,IF(ABS(Model!BI206-Scratch!BI206)&lt;1,1,0))</f>
        <v>1</v>
      </c>
      <c r="BJ276" s="99">
        <f>IF(Model!BJ206="",0,IF(ABS(Model!BJ206-Scratch!BJ206)&lt;1,1,0))</f>
        <v>1</v>
      </c>
      <c r="BK276" s="99">
        <f>IF(Model!BK206="",0,IF(ABS(Model!BK206-Scratch!BK206)&lt;1,1,0))</f>
        <v>1</v>
      </c>
      <c r="BL276" s="99">
        <f>IF(Model!BL206="",0,IF(ABS(Model!BL206-Scratch!BL206)&lt;1,1,0))</f>
        <v>1</v>
      </c>
      <c r="BM276" s="99">
        <f>IF(Model!BM206="",0,IF(ABS(Model!BM206-Scratch!BM206)&lt;1,1,0))</f>
        <v>1</v>
      </c>
      <c r="BN276" s="99">
        <f>IF(Model!BN206="",0,IF(ABS(Model!BN206-Scratch!BN206)&lt;1,1,0))</f>
        <v>1</v>
      </c>
      <c r="BO276" s="99">
        <f>IF(Model!BO206="",0,IF(ABS(Model!BO206-Scratch!BO206)&lt;1,1,0))</f>
        <v>1</v>
      </c>
      <c r="BP276" s="99">
        <f>IF(Model!BP206="",0,IF(ABS(Model!BP206-Scratch!BP206)&lt;1,1,0))</f>
        <v>1</v>
      </c>
      <c r="BQ276" s="99">
        <f>IF(Model!BQ206="",0,IF(ABS(Model!BQ206-Scratch!BQ206)&lt;1,1,0))</f>
        <v>1</v>
      </c>
      <c r="BR276" s="99">
        <f>IF(Model!BR206="",0,IF(ABS(Model!BR206-Scratch!BR206)&lt;1,1,0))</f>
        <v>1</v>
      </c>
      <c r="BS276" s="99">
        <f>IF(Model!BS206="",0,IF(ABS(Model!BS206-Scratch!BS206)&lt;1,1,0))</f>
        <v>1</v>
      </c>
      <c r="BT276" s="99">
        <f>IF(Model!BT206="",0,IF(ABS(Model!BT206-Scratch!BT206)&lt;1,1,0))</f>
        <v>1</v>
      </c>
      <c r="BU276" s="99">
        <f>IF(Model!BU206="",0,IF(ABS(Model!BU206-Scratch!BU206)&lt;1,1,0))</f>
        <v>1</v>
      </c>
      <c r="BV276" s="99">
        <f>IF(Model!BV206="",0,IF(ABS(Model!BV206-Scratch!BV206)&lt;1,1,0))</f>
        <v>1</v>
      </c>
      <c r="BW276" s="99">
        <f>IF(Model!BW206="",0,IF(ABS(Model!BW206-Scratch!BW206)&lt;1,1,0))</f>
        <v>1</v>
      </c>
      <c r="BX276" s="99">
        <f>IF(Model!BX206="",0,IF(ABS(Model!BX206-Scratch!BX206)&lt;1,1,0))</f>
        <v>1</v>
      </c>
      <c r="BY276" s="99">
        <f>IF(Model!BY206="",0,IF(ABS(Model!BY206-Scratch!BY206)&lt;1,1,0))</f>
        <v>1</v>
      </c>
      <c r="BZ276" s="99">
        <f>IF(Model!BZ206="",0,IF(ABS(Model!BZ206-Scratch!BZ206)&lt;1,1,0))</f>
        <v>1</v>
      </c>
      <c r="CA276" s="99">
        <f>IF(Model!CA206="",0,IF(ABS(Model!CA206-Scratch!CA206)&lt;1,1,0))</f>
        <v>1</v>
      </c>
      <c r="CB276" s="99">
        <f>IF(Model!CB206="",0,IF(ABS(Model!CB206-Scratch!CB206)&lt;1,1,0))</f>
        <v>1</v>
      </c>
      <c r="CC276" s="99">
        <f>IF(Model!CC206="",0,IF(ABS(Model!CC206-Scratch!CC206)&lt;1,1,0))</f>
        <v>1</v>
      </c>
      <c r="CD276" s="99">
        <f>IF(Model!CD206="",0,IF(ABS(Model!CD206-Scratch!CD206)&lt;1,1,0))</f>
        <v>1</v>
      </c>
      <c r="CE276" s="99">
        <f>IF(Model!CE206="",0,IF(ABS(Model!CE206-Scratch!CE206)&lt;1,1,0))</f>
        <v>1</v>
      </c>
      <c r="CF276" s="99">
        <f>IF(Model!CF206="",0,IF(ABS(Model!CF206-Scratch!CF206)&lt;1,1,0))</f>
        <v>1</v>
      </c>
      <c r="CG276" s="129" t="s">
        <v>591</v>
      </c>
      <c r="CH276" s="129" t="s">
        <v>591</v>
      </c>
      <c r="CI276" s="99">
        <f>IF(Model!CI206="",0,IF(ABS(Model!CI206-Scratch!CI206)&lt;1,1,0))</f>
        <v>1</v>
      </c>
      <c r="CJ276" s="99">
        <f>IF(Model!CJ206="",0,IF(ABS(Model!CJ206-Scratch!CJ206)&lt;1,1,0))</f>
        <v>1</v>
      </c>
      <c r="CK276" s="99">
        <f>IF(Model!CK206="",0,IF(ABS(Model!CK206-Scratch!CK206)&lt;1,1,0))</f>
        <v>1</v>
      </c>
      <c r="CL276" s="99">
        <f>IF(Model!CL206="",0,IF(ABS(Model!CL206-Scratch!CL206)&lt;1,1,0))</f>
        <v>1</v>
      </c>
      <c r="CM276" s="99">
        <f>IF(Model!CM206="",0,IF(ABS(Model!CM206-Scratch!CM206)&lt;1,1,0))</f>
        <v>1</v>
      </c>
      <c r="CN276" s="99">
        <f>IF(Model!CN206="",0,IF(ABS(Model!CN206-Scratch!CN206)&lt;1,1,0))</f>
        <v>1</v>
      </c>
      <c r="CO276" s="99">
        <f>IF(Model!CO206="",0,IF(ABS(Model!CO206-Scratch!CO206)&lt;1,1,0))</f>
        <v>1</v>
      </c>
      <c r="CP276" s="99">
        <f>IF(Model!CP206="",0,IF(ABS(Model!CP206-Scratch!CP206)&lt;1,1,0))</f>
        <v>1</v>
      </c>
      <c r="CQ276" s="99">
        <f>IF(Model!CQ206="",0,IF(ABS(Model!CQ206-Scratch!CQ206)&lt;1,1,0))</f>
        <v>1</v>
      </c>
      <c r="CR276" s="99">
        <f>IF(Model!CR206="",0,IF(ABS(Model!CR206-Scratch!CR206)&lt;1,1,0))</f>
        <v>1</v>
      </c>
      <c r="CS276" s="99">
        <f>IF(Model!CS206="",0,IF(ABS(Model!CS206-Scratch!CS206)&lt;1,1,0))</f>
        <v>1</v>
      </c>
      <c r="CT276" s="99">
        <f>IF(Model!CT206="",0,IF(ABS(Model!CT206-Scratch!CT206)&lt;1,1,0))</f>
        <v>1</v>
      </c>
      <c r="CU276" s="99">
        <f>IF(Model!CU206="",0,IF(ABS(Model!CU206-Scratch!CU206)&lt;1,1,0))</f>
        <v>1</v>
      </c>
      <c r="CV276" s="99">
        <f>IF(Model!CV206="",0,IF(ABS(Model!CV206-Scratch!CV206)&lt;1,1,0))</f>
        <v>1</v>
      </c>
      <c r="CW276" s="99">
        <f>IF(Model!CW206="",0,IF(ABS(Model!CW206-Scratch!CW206)&lt;1,1,0))</f>
        <v>1</v>
      </c>
      <c r="CX276" s="99">
        <f>IF(Model!CX206="",0,IF(ABS(Model!CX206-Scratch!CX206)&lt;1,1,0))</f>
        <v>1</v>
      </c>
      <c r="CY276" s="99">
        <f>IF(Model!CY206="",0,IF(ABS(Model!CY206-Scratch!CY206)&lt;1,1,0))</f>
        <v>1</v>
      </c>
      <c r="CZ276" s="99">
        <f>IF(Model!CZ206="",0,IF(ABS(Model!CZ206-Scratch!CZ206)&lt;1,1,0))</f>
        <v>1</v>
      </c>
      <c r="DA276" s="99">
        <f>IF(Model!DA206="",0,IF(ABS(Model!DA206-Scratch!DA206)&lt;1,1,0))</f>
        <v>1</v>
      </c>
      <c r="DB276" s="99">
        <f>IF(Model!DB206="",0,IF(ABS(Model!DB206-Scratch!DB206)&lt;1,1,0))</f>
        <v>1</v>
      </c>
      <c r="DC276" s="99">
        <f>IF(Model!DC206="",0,IF(ABS(Model!DC206-Scratch!DC206)&lt;1,1,0))</f>
        <v>1</v>
      </c>
      <c r="DD276" s="99">
        <f>IF(Model!DD206="",0,IF(ABS(Model!DD206-Scratch!DD206)&lt;1,1,0))</f>
        <v>1</v>
      </c>
      <c r="DE276" s="99">
        <f>IF(Model!DE206="",0,IF(ABS(Model!DE206-Scratch!DE206)&lt;1,1,0))</f>
        <v>1</v>
      </c>
      <c r="DF276" s="99">
        <f>IF(Model!DF206="",0,IF(ABS(Model!DF206-Scratch!DF206)&lt;1,1,0))</f>
        <v>1</v>
      </c>
      <c r="DG276" s="99">
        <f>IF(Model!DG206="",0,IF(ABS(Model!DG206-Scratch!DG206)&lt;1,1,0))</f>
        <v>1</v>
      </c>
      <c r="DH276" s="129" t="s">
        <v>591</v>
      </c>
      <c r="DI276" s="129" t="s">
        <v>591</v>
      </c>
      <c r="DJ276" s="99">
        <f>IF(Model!DJ206="",0,IF(ABS(Model!DJ206-Scratch!DJ206)&lt;1,1,0))</f>
        <v>1</v>
      </c>
      <c r="DK276" s="99">
        <f>IF(Model!DK206="",0,IF(ABS(Model!DK206-Scratch!DK206)&lt;1,1,0))</f>
        <v>1</v>
      </c>
      <c r="DL276" s="99">
        <f>IF(Model!DL206="",0,IF(ABS(Model!DL206-Scratch!DL206)&lt;1,1,0))</f>
        <v>1</v>
      </c>
      <c r="DM276" s="99">
        <f>IF(Model!DM206="",0,IF(ABS(Model!DM206-Scratch!DM206)&lt;1,1,0))</f>
        <v>1</v>
      </c>
      <c r="DN276" s="99">
        <f>IF(Model!DN206="",0,IF(ABS(Model!DN206-Scratch!DN206)&lt;1,1,0))</f>
        <v>1</v>
      </c>
      <c r="DO276" s="99">
        <f>IF(Model!DO206="",0,IF(ABS(Model!DO206-Scratch!DO206)&lt;1,1,0))</f>
        <v>1</v>
      </c>
      <c r="DP276" s="99">
        <f>IF(Model!DP206="",0,IF(ABS(Model!DP206-Scratch!DP206)&lt;1,1,0))</f>
        <v>1</v>
      </c>
      <c r="DQ276" s="99">
        <f>IF(Model!DQ206="",0,IF(ABS(Model!DQ206-Scratch!DQ206)&lt;1,1,0))</f>
        <v>1</v>
      </c>
      <c r="DR276" s="99">
        <f>IF(Model!DR206="",0,IF(ABS(Model!DR206-Scratch!DR206)&lt;1,1,0))</f>
        <v>1</v>
      </c>
      <c r="DS276" s="99">
        <f>IF(Model!DS206="",0,IF(ABS(Model!DS206-Scratch!DS206)&lt;1,1,0))</f>
        <v>1</v>
      </c>
      <c r="DT276" s="99">
        <f>IF(Model!DT206="",0,IF(ABS(Model!DT206-Scratch!DT206)&lt;1,1,0))</f>
        <v>1</v>
      </c>
      <c r="DU276" s="99">
        <f>IF(Model!DU206="",0,IF(ABS(Model!DU206-Scratch!DU206)&lt;1,1,0))</f>
        <v>1</v>
      </c>
      <c r="DV276" s="99">
        <f>IF(Model!DV206="",0,IF(ABS(Model!DV206-Scratch!DV206)&lt;1,1,0))</f>
        <v>1</v>
      </c>
      <c r="DW276" s="99">
        <f>IF(Model!DW206="",0,IF(ABS(Model!DW206-Scratch!DW206)&lt;1,1,0))</f>
        <v>1</v>
      </c>
      <c r="DX276" s="99">
        <f>IF(Model!DX206="",0,IF(ABS(Model!DX206-Scratch!DX206)&lt;1,1,0))</f>
        <v>1</v>
      </c>
      <c r="DY276" s="99">
        <f>IF(Model!DY206="",0,IF(ABS(Model!DY206-Scratch!DY206)&lt;1,1,0))</f>
        <v>1</v>
      </c>
      <c r="DZ276" s="99">
        <f>IF(Model!DZ206="",0,IF(ABS(Model!DZ206-Scratch!DZ206)&lt;1,1,0))</f>
        <v>1</v>
      </c>
      <c r="EA276" s="99">
        <f>IF(Model!EA206="",0,IF(ABS(Model!EA206-Scratch!EA206)&lt;1,1,0))</f>
        <v>1</v>
      </c>
      <c r="EB276" s="99">
        <f>IF(Model!EB206="",0,IF(ABS(Model!EB206-Scratch!EB206)&lt;1,1,0))</f>
        <v>1</v>
      </c>
      <c r="EC276" s="99">
        <f>IF(Model!EC206="",0,IF(ABS(Model!EC206-Scratch!EC206)&lt;1,1,0))</f>
        <v>1</v>
      </c>
      <c r="ED276" s="99">
        <f>IF(Model!ED206="",0,IF(ABS(Model!ED206-Scratch!ED206)&lt;1,1,0))</f>
        <v>1</v>
      </c>
      <c r="EE276" s="99">
        <f>IF(Model!EE206="",0,IF(ABS(Model!EE206-Scratch!EE206)&lt;1,1,0))</f>
        <v>1</v>
      </c>
      <c r="EF276" s="99">
        <f>IF(Model!EF206="",0,IF(ABS(Model!EF206-Scratch!EF206)&lt;1,1,0))</f>
        <v>1</v>
      </c>
      <c r="EG276" s="99">
        <f>IF(Model!EG206="",0,IF(ABS(Model!EG206-Scratch!EG206)&lt;1,1,0))</f>
        <v>1</v>
      </c>
      <c r="EH276" s="99">
        <f>IF(Model!EH206="",0,IF(ABS(Model!EH206-Scratch!EH206)&lt;1,1,0))</f>
        <v>1</v>
      </c>
      <c r="EI276" s="129" t="s">
        <v>591</v>
      </c>
      <c r="EJ276" s="129" t="s">
        <v>591</v>
      </c>
      <c r="EK276" s="99"/>
      <c r="EL276" s="99"/>
      <c r="EM276" s="99"/>
      <c r="EN276" s="99"/>
      <c r="EO276" s="99"/>
      <c r="EP276" s="99"/>
      <c r="EQ276" s="99"/>
      <c r="ER276" s="99"/>
      <c r="ES276" s="99"/>
      <c r="ET276" s="99"/>
      <c r="EU276" s="99"/>
      <c r="EV276" s="99"/>
      <c r="EW276" s="99"/>
      <c r="EX276" s="99"/>
      <c r="EY276" s="99"/>
      <c r="EZ276" s="99"/>
      <c r="FA276" s="99"/>
      <c r="FB276" s="99"/>
      <c r="FC276" s="99"/>
      <c r="FD276" s="99"/>
      <c r="FE276" s="99"/>
      <c r="FF276" s="99"/>
      <c r="FG276" s="99"/>
      <c r="FH276" s="99"/>
      <c r="FI276" s="99"/>
    </row>
    <row r="277" spans="2:165">
      <c r="B277" s="99">
        <f>IF(Model!B207="",0,IF(ABS(Model!B207-Scratch!B207)&lt;1,1,0))</f>
        <v>1</v>
      </c>
      <c r="C277" s="99">
        <f ca="1">IF(Model!C207="",0,IF(ABS(Model!C207-Scratch!C207)&lt;1,1,0))</f>
        <v>1</v>
      </c>
      <c r="D277" s="129" t="s">
        <v>591</v>
      </c>
      <c r="E277" s="99">
        <f>IF(Model!E207="",0,IF(ABS(Model!E207-Scratch!E207)&lt;1,1,0))</f>
        <v>1</v>
      </c>
      <c r="F277" s="99">
        <f>IF(Model!F207="",0,IF(ABS(Model!F207-Scratch!F207)&lt;1,1,0))</f>
        <v>1</v>
      </c>
      <c r="G277" s="99">
        <f>IF(Model!G207="",0,IF(ABS(Model!G207-Scratch!G207)&lt;1,1,0))</f>
        <v>1</v>
      </c>
      <c r="H277" s="99">
        <f>IF(Model!H207="",0,IF(ABS(Model!H207-Scratch!H207)&lt;1,1,0))</f>
        <v>1</v>
      </c>
      <c r="I277" s="99">
        <f>IF(Model!I207=Scratch!I207,1,0)</f>
        <v>1</v>
      </c>
      <c r="J277" s="129" t="s">
        <v>591</v>
      </c>
      <c r="K277" s="99">
        <f>IF(Model!K207="",0,IF(ABS(Model!K207-Scratch!K207)&lt;1,1,0))</f>
        <v>1</v>
      </c>
      <c r="L277" s="99">
        <f>IF(Model!L207=Scratch!L207,1,0)</f>
        <v>1</v>
      </c>
      <c r="M277" s="99">
        <f>IFERROR(IF(Model!M207=Scratch!M207,1,0),0)</f>
        <v>1</v>
      </c>
      <c r="N277" s="99">
        <f>IFERROR(IF(Model!N207=Scratch!N207,1,0),0)</f>
        <v>1</v>
      </c>
      <c r="O277" s="99">
        <f>IFERROR(IF(Model!O207=Scratch!O207,1,0),0)</f>
        <v>1</v>
      </c>
      <c r="P277" s="99">
        <f>IFERROR(IF(Model!P207=Scratch!P207,1,0),0)</f>
        <v>1</v>
      </c>
      <c r="Q277" s="129" t="s">
        <v>591</v>
      </c>
      <c r="R277" s="99">
        <f>IF(Model!R207="",0,IF(ABS(Model!R207-Scratch!R207)&lt;1,1,0))</f>
        <v>1</v>
      </c>
      <c r="S277" s="99">
        <f>IF(Model!S207="",0,IF(ABS(Model!S207-Scratch!S207)&lt;1,1,0))</f>
        <v>1</v>
      </c>
      <c r="T277" s="99">
        <f>IF(Model!T207="",0,IF(ABS(Model!T207-Scratch!T207)&lt;1,1,0))</f>
        <v>1</v>
      </c>
      <c r="U277" s="99">
        <f>IF(Model!U207="",0,IF(ABS(Model!U207-Scratch!U207)&lt;1,1,0))</f>
        <v>1</v>
      </c>
      <c r="V277" s="99">
        <f>IF(Model!V207="",0,IF(ABS(Model!V207-Scratch!V207)&lt;1,1,0))</f>
        <v>1</v>
      </c>
      <c r="W277" s="129" t="s">
        <v>591</v>
      </c>
      <c r="X277" s="99">
        <f>IF(Model!X207="",0,IF(ABS(Model!X207-Scratch!X207)&lt;1,1,0))</f>
        <v>1</v>
      </c>
      <c r="Y277" s="99">
        <f>IF(Model!Y207="",0,IF(ABS(Model!Y207-Scratch!Y207)&lt;1,1,0))</f>
        <v>1</v>
      </c>
      <c r="Z277" s="99">
        <f>IF(Model!Z207="",0,IF(ABS(Model!Z207-Scratch!Z207)&lt;1,1,0))</f>
        <v>1</v>
      </c>
      <c r="AA277" s="99">
        <f>IF(Model!AA207="",0,IF(ABS(Model!AA207-Scratch!AA207)&lt;1,1,0))</f>
        <v>1</v>
      </c>
      <c r="AB277" s="99">
        <f>IF(Model!AB207="",0,IF(ABS(Model!AB207-Scratch!AB207)&lt;1,1,0))</f>
        <v>1</v>
      </c>
      <c r="AC277" s="129" t="s">
        <v>591</v>
      </c>
      <c r="AD277" s="129" t="s">
        <v>591</v>
      </c>
      <c r="AE277" s="99">
        <f>IF(Model!AE207="",0,IF(ABS(Model!AE207-Scratch!AE207)&lt;1,1,0))</f>
        <v>1</v>
      </c>
      <c r="AF277" s="99">
        <f>IF(Model!AF207="",0,IF(ABS(Model!AF207-Scratch!AF207)&lt;1,1,0))</f>
        <v>1</v>
      </c>
      <c r="AG277" s="99">
        <f>IF(Model!AG207="",0,IF(ABS(Model!AG207-Scratch!AG207)&lt;1,1,0))</f>
        <v>1</v>
      </c>
      <c r="AH277" s="99">
        <f>IF(Model!AH207="",0,IF(ABS(Model!AH207-Scratch!AH207)&lt;1,1,0))</f>
        <v>1</v>
      </c>
      <c r="AI277" s="99">
        <f>IF(Model!AI207="",0,IF(ABS(Model!AI207-Scratch!AI207)&lt;1,1,0))</f>
        <v>1</v>
      </c>
      <c r="AJ277" s="99">
        <f>IF(Model!AJ207="",0,IF(ABS(Model!AJ207-Scratch!AJ207)&lt;1,1,0))</f>
        <v>1</v>
      </c>
      <c r="AK277" s="99">
        <f>IF(Model!AK207="",0,IF(ABS(Model!AK207-Scratch!AK207)&lt;1,1,0))</f>
        <v>1</v>
      </c>
      <c r="AL277" s="99">
        <f>IF(Model!AL207="",0,IF(ABS(Model!AL207-Scratch!AL207)&lt;1,1,0))</f>
        <v>1</v>
      </c>
      <c r="AM277" s="99">
        <f>IF(Model!AM207="",0,IF(ABS(Model!AM207-Scratch!AM207)&lt;1,1,0))</f>
        <v>1</v>
      </c>
      <c r="AN277" s="99">
        <f>IF(Model!AN207="",0,IF(ABS(Model!AN207-Scratch!AN207)&lt;1,1,0))</f>
        <v>1</v>
      </c>
      <c r="AO277" s="99">
        <f>IF(Model!AO207="",0,IF(ABS(Model!AO207-Scratch!AO207)&lt;1,1,0))</f>
        <v>1</v>
      </c>
      <c r="AP277" s="99">
        <f>IF(Model!AP207="",0,IF(ABS(Model!AP207-Scratch!AP207)&lt;1,1,0))</f>
        <v>1</v>
      </c>
      <c r="AQ277" s="99">
        <f>IF(Model!AQ207="",0,IF(ABS(Model!AQ207-Scratch!AQ207)&lt;1,1,0))</f>
        <v>1</v>
      </c>
      <c r="AR277" s="99">
        <f>IF(Model!AR207="",0,IF(ABS(Model!AR207-Scratch!AR207)&lt;1,1,0))</f>
        <v>1</v>
      </c>
      <c r="AS277" s="99">
        <f>IF(Model!AS207="",0,IF(ABS(Model!AS207-Scratch!AS207)&lt;1,1,0))</f>
        <v>1</v>
      </c>
      <c r="AT277" s="99">
        <f>IF(Model!AT207="",0,IF(ABS(Model!AT207-Scratch!AT207)&lt;1,1,0))</f>
        <v>1</v>
      </c>
      <c r="AU277" s="99">
        <f>IF(Model!AU207="",0,IF(ABS(Model!AU207-Scratch!AU207)&lt;1,1,0))</f>
        <v>1</v>
      </c>
      <c r="AV277" s="99">
        <f>IF(Model!AV207="",0,IF(ABS(Model!AV207-Scratch!AV207)&lt;1,1,0))</f>
        <v>1</v>
      </c>
      <c r="AW277" s="99">
        <f>IF(Model!AW207="",0,IF(ABS(Model!AW207-Scratch!AW207)&lt;1,1,0))</f>
        <v>1</v>
      </c>
      <c r="AX277" s="99">
        <f>IF(Model!AX207="",0,IF(ABS(Model!AX207-Scratch!AX207)&lt;1,1,0))</f>
        <v>1</v>
      </c>
      <c r="AY277" s="99">
        <f>IF(Model!AY207="",0,IF(ABS(Model!AY207-Scratch!AY207)&lt;1,1,0))</f>
        <v>1</v>
      </c>
      <c r="AZ277" s="99">
        <f>IF(Model!AZ207="",0,IF(ABS(Model!AZ207-Scratch!AZ207)&lt;1,1,0))</f>
        <v>1</v>
      </c>
      <c r="BA277" s="99">
        <f>IF(Model!BA207="",0,IF(ABS(Model!BA207-Scratch!BA207)&lt;1,1,0))</f>
        <v>1</v>
      </c>
      <c r="BB277" s="99">
        <f>IF(Model!BB207="",0,IF(ABS(Model!BB207-Scratch!BB207)&lt;1,1,0))</f>
        <v>1</v>
      </c>
      <c r="BC277" s="99">
        <f>IF(Model!BC207="",0,IF(ABS(Model!BC207-Scratch!BC207)&lt;1,1,0))</f>
        <v>1</v>
      </c>
      <c r="BD277" s="99">
        <f>IF(Model!BD207="",0,IF(ABS(Model!BD207-Scratch!BD207)&lt;1,1,0))</f>
        <v>0</v>
      </c>
      <c r="BE277" s="99">
        <f>IF(Model!BE207="",0,IF(ABS(Model!BE207-Scratch!BE207)&lt;1,1,0))</f>
        <v>1</v>
      </c>
      <c r="BF277" s="129" t="s">
        <v>591</v>
      </c>
      <c r="BG277" s="129" t="s">
        <v>591</v>
      </c>
      <c r="BH277" s="99">
        <f>IF(Model!BH207="",0,IF(ABS(Model!BH207-Scratch!BH207)&lt;1,1,0))</f>
        <v>1</v>
      </c>
      <c r="BI277" s="99">
        <f>IF(Model!BI207="",0,IF(ABS(Model!BI207-Scratch!BI207)&lt;1,1,0))</f>
        <v>1</v>
      </c>
      <c r="BJ277" s="99">
        <f>IF(Model!BJ207="",0,IF(ABS(Model!BJ207-Scratch!BJ207)&lt;1,1,0))</f>
        <v>1</v>
      </c>
      <c r="BK277" s="99">
        <f>IF(Model!BK207="",0,IF(ABS(Model!BK207-Scratch!BK207)&lt;1,1,0))</f>
        <v>1</v>
      </c>
      <c r="BL277" s="99">
        <f>IF(Model!BL207="",0,IF(ABS(Model!BL207-Scratch!BL207)&lt;1,1,0))</f>
        <v>1</v>
      </c>
      <c r="BM277" s="99">
        <f>IF(Model!BM207="",0,IF(ABS(Model!BM207-Scratch!BM207)&lt;1,1,0))</f>
        <v>1</v>
      </c>
      <c r="BN277" s="99">
        <f>IF(Model!BN207="",0,IF(ABS(Model!BN207-Scratch!BN207)&lt;1,1,0))</f>
        <v>1</v>
      </c>
      <c r="BO277" s="99">
        <f>IF(Model!BO207="",0,IF(ABS(Model!BO207-Scratch!BO207)&lt;1,1,0))</f>
        <v>1</v>
      </c>
      <c r="BP277" s="99">
        <f>IF(Model!BP207="",0,IF(ABS(Model!BP207-Scratch!BP207)&lt;1,1,0))</f>
        <v>1</v>
      </c>
      <c r="BQ277" s="99">
        <f>IF(Model!BQ207="",0,IF(ABS(Model!BQ207-Scratch!BQ207)&lt;1,1,0))</f>
        <v>1</v>
      </c>
      <c r="BR277" s="99">
        <f>IF(Model!BR207="",0,IF(ABS(Model!BR207-Scratch!BR207)&lt;1,1,0))</f>
        <v>1</v>
      </c>
      <c r="BS277" s="99">
        <f>IF(Model!BS207="",0,IF(ABS(Model!BS207-Scratch!BS207)&lt;1,1,0))</f>
        <v>1</v>
      </c>
      <c r="BT277" s="99">
        <f>IF(Model!BT207="",0,IF(ABS(Model!BT207-Scratch!BT207)&lt;1,1,0))</f>
        <v>1</v>
      </c>
      <c r="BU277" s="99">
        <f>IF(Model!BU207="",0,IF(ABS(Model!BU207-Scratch!BU207)&lt;1,1,0))</f>
        <v>1</v>
      </c>
      <c r="BV277" s="99">
        <f>IF(Model!BV207="",0,IF(ABS(Model!BV207-Scratch!BV207)&lt;1,1,0))</f>
        <v>1</v>
      </c>
      <c r="BW277" s="99">
        <f>IF(Model!BW207="",0,IF(ABS(Model!BW207-Scratch!BW207)&lt;1,1,0))</f>
        <v>1</v>
      </c>
      <c r="BX277" s="99">
        <f>IF(Model!BX207="",0,IF(ABS(Model!BX207-Scratch!BX207)&lt;1,1,0))</f>
        <v>1</v>
      </c>
      <c r="BY277" s="99">
        <f>IF(Model!BY207="",0,IF(ABS(Model!BY207-Scratch!BY207)&lt;1,1,0))</f>
        <v>1</v>
      </c>
      <c r="BZ277" s="99">
        <f>IF(Model!BZ207="",0,IF(ABS(Model!BZ207-Scratch!BZ207)&lt;1,1,0))</f>
        <v>1</v>
      </c>
      <c r="CA277" s="99">
        <f>IF(Model!CA207="",0,IF(ABS(Model!CA207-Scratch!CA207)&lt;1,1,0))</f>
        <v>1</v>
      </c>
      <c r="CB277" s="99">
        <f>IF(Model!CB207="",0,IF(ABS(Model!CB207-Scratch!CB207)&lt;1,1,0))</f>
        <v>1</v>
      </c>
      <c r="CC277" s="99">
        <f>IF(Model!CC207="",0,IF(ABS(Model!CC207-Scratch!CC207)&lt;1,1,0))</f>
        <v>1</v>
      </c>
      <c r="CD277" s="99">
        <f>IF(Model!CD207="",0,IF(ABS(Model!CD207-Scratch!CD207)&lt;1,1,0))</f>
        <v>1</v>
      </c>
      <c r="CE277" s="99">
        <f>IF(Model!CE207="",0,IF(ABS(Model!CE207-Scratch!CE207)&lt;1,1,0))</f>
        <v>1</v>
      </c>
      <c r="CF277" s="99">
        <f>IF(Model!CF207="",0,IF(ABS(Model!CF207-Scratch!CF207)&lt;1,1,0))</f>
        <v>1</v>
      </c>
      <c r="CG277" s="129" t="s">
        <v>591</v>
      </c>
      <c r="CH277" s="129" t="s">
        <v>591</v>
      </c>
      <c r="CI277" s="99">
        <f>IF(Model!CI207="",0,IF(ABS(Model!CI207-Scratch!CI207)&lt;1,1,0))</f>
        <v>1</v>
      </c>
      <c r="CJ277" s="99">
        <f>IF(Model!CJ207="",0,IF(ABS(Model!CJ207-Scratch!CJ207)&lt;1,1,0))</f>
        <v>1</v>
      </c>
      <c r="CK277" s="99">
        <f>IF(Model!CK207="",0,IF(ABS(Model!CK207-Scratch!CK207)&lt;1,1,0))</f>
        <v>1</v>
      </c>
      <c r="CL277" s="99">
        <f>IF(Model!CL207="",0,IF(ABS(Model!CL207-Scratch!CL207)&lt;1,1,0))</f>
        <v>1</v>
      </c>
      <c r="CM277" s="99">
        <f>IF(Model!CM207="",0,IF(ABS(Model!CM207-Scratch!CM207)&lt;1,1,0))</f>
        <v>1</v>
      </c>
      <c r="CN277" s="99">
        <f>IF(Model!CN207="",0,IF(ABS(Model!CN207-Scratch!CN207)&lt;1,1,0))</f>
        <v>1</v>
      </c>
      <c r="CO277" s="99">
        <f>IF(Model!CO207="",0,IF(ABS(Model!CO207-Scratch!CO207)&lt;1,1,0))</f>
        <v>1</v>
      </c>
      <c r="CP277" s="99">
        <f>IF(Model!CP207="",0,IF(ABS(Model!CP207-Scratch!CP207)&lt;1,1,0))</f>
        <v>1</v>
      </c>
      <c r="CQ277" s="99">
        <f>IF(Model!CQ207="",0,IF(ABS(Model!CQ207-Scratch!CQ207)&lt;1,1,0))</f>
        <v>1</v>
      </c>
      <c r="CR277" s="99">
        <f>IF(Model!CR207="",0,IF(ABS(Model!CR207-Scratch!CR207)&lt;1,1,0))</f>
        <v>1</v>
      </c>
      <c r="CS277" s="99">
        <f>IF(Model!CS207="",0,IF(ABS(Model!CS207-Scratch!CS207)&lt;1,1,0))</f>
        <v>1</v>
      </c>
      <c r="CT277" s="99">
        <f>IF(Model!CT207="",0,IF(ABS(Model!CT207-Scratch!CT207)&lt;1,1,0))</f>
        <v>1</v>
      </c>
      <c r="CU277" s="99">
        <f>IF(Model!CU207="",0,IF(ABS(Model!CU207-Scratch!CU207)&lt;1,1,0))</f>
        <v>1</v>
      </c>
      <c r="CV277" s="99">
        <f>IF(Model!CV207="",0,IF(ABS(Model!CV207-Scratch!CV207)&lt;1,1,0))</f>
        <v>1</v>
      </c>
      <c r="CW277" s="99">
        <f>IF(Model!CW207="",0,IF(ABS(Model!CW207-Scratch!CW207)&lt;1,1,0))</f>
        <v>1</v>
      </c>
      <c r="CX277" s="99">
        <f>IF(Model!CX207="",0,IF(ABS(Model!CX207-Scratch!CX207)&lt;1,1,0))</f>
        <v>1</v>
      </c>
      <c r="CY277" s="99">
        <f>IF(Model!CY207="",0,IF(ABS(Model!CY207-Scratch!CY207)&lt;1,1,0))</f>
        <v>1</v>
      </c>
      <c r="CZ277" s="99">
        <f>IF(Model!CZ207="",0,IF(ABS(Model!CZ207-Scratch!CZ207)&lt;1,1,0))</f>
        <v>1</v>
      </c>
      <c r="DA277" s="99">
        <f>IF(Model!DA207="",0,IF(ABS(Model!DA207-Scratch!DA207)&lt;1,1,0))</f>
        <v>1</v>
      </c>
      <c r="DB277" s="99">
        <f>IF(Model!DB207="",0,IF(ABS(Model!DB207-Scratch!DB207)&lt;1,1,0))</f>
        <v>1</v>
      </c>
      <c r="DC277" s="99">
        <f>IF(Model!DC207="",0,IF(ABS(Model!DC207-Scratch!DC207)&lt;1,1,0))</f>
        <v>1</v>
      </c>
      <c r="DD277" s="99">
        <f>IF(Model!DD207="",0,IF(ABS(Model!DD207-Scratch!DD207)&lt;1,1,0))</f>
        <v>1</v>
      </c>
      <c r="DE277" s="99">
        <f>IF(Model!DE207="",0,IF(ABS(Model!DE207-Scratch!DE207)&lt;1,1,0))</f>
        <v>1</v>
      </c>
      <c r="DF277" s="99">
        <f>IF(Model!DF207="",0,IF(ABS(Model!DF207-Scratch!DF207)&lt;1,1,0))</f>
        <v>1</v>
      </c>
      <c r="DG277" s="99">
        <f>IF(Model!DG207="",0,IF(ABS(Model!DG207-Scratch!DG207)&lt;1,1,0))</f>
        <v>1</v>
      </c>
      <c r="DH277" s="129" t="s">
        <v>591</v>
      </c>
      <c r="DI277" s="129" t="s">
        <v>591</v>
      </c>
      <c r="DJ277" s="99">
        <f>IF(Model!DJ207="",0,IF(ABS(Model!DJ207-Scratch!DJ207)&lt;1,1,0))</f>
        <v>1</v>
      </c>
      <c r="DK277" s="99">
        <f>IF(Model!DK207="",0,IF(ABS(Model!DK207-Scratch!DK207)&lt;1,1,0))</f>
        <v>1</v>
      </c>
      <c r="DL277" s="99">
        <f>IF(Model!DL207="",0,IF(ABS(Model!DL207-Scratch!DL207)&lt;1,1,0))</f>
        <v>1</v>
      </c>
      <c r="DM277" s="99">
        <f>IF(Model!DM207="",0,IF(ABS(Model!DM207-Scratch!DM207)&lt;1,1,0))</f>
        <v>1</v>
      </c>
      <c r="DN277" s="99">
        <f>IF(Model!DN207="",0,IF(ABS(Model!DN207-Scratch!DN207)&lt;1,1,0))</f>
        <v>1</v>
      </c>
      <c r="DO277" s="99">
        <f>IF(Model!DO207="",0,IF(ABS(Model!DO207-Scratch!DO207)&lt;1,1,0))</f>
        <v>1</v>
      </c>
      <c r="DP277" s="99">
        <f>IF(Model!DP207="",0,IF(ABS(Model!DP207-Scratch!DP207)&lt;1,1,0))</f>
        <v>1</v>
      </c>
      <c r="DQ277" s="99">
        <f>IF(Model!DQ207="",0,IF(ABS(Model!DQ207-Scratch!DQ207)&lt;1,1,0))</f>
        <v>1</v>
      </c>
      <c r="DR277" s="99">
        <f>IF(Model!DR207="",0,IF(ABS(Model!DR207-Scratch!DR207)&lt;1,1,0))</f>
        <v>1</v>
      </c>
      <c r="DS277" s="99">
        <f>IF(Model!DS207="",0,IF(ABS(Model!DS207-Scratch!DS207)&lt;1,1,0))</f>
        <v>1</v>
      </c>
      <c r="DT277" s="99">
        <f>IF(Model!DT207="",0,IF(ABS(Model!DT207-Scratch!DT207)&lt;1,1,0))</f>
        <v>1</v>
      </c>
      <c r="DU277" s="99">
        <f>IF(Model!DU207="",0,IF(ABS(Model!DU207-Scratch!DU207)&lt;1,1,0))</f>
        <v>1</v>
      </c>
      <c r="DV277" s="99">
        <f>IF(Model!DV207="",0,IF(ABS(Model!DV207-Scratch!DV207)&lt;1,1,0))</f>
        <v>1</v>
      </c>
      <c r="DW277" s="99">
        <f>IF(Model!DW207="",0,IF(ABS(Model!DW207-Scratch!DW207)&lt;1,1,0))</f>
        <v>1</v>
      </c>
      <c r="DX277" s="99">
        <f>IF(Model!DX207="",0,IF(ABS(Model!DX207-Scratch!DX207)&lt;1,1,0))</f>
        <v>1</v>
      </c>
      <c r="DY277" s="99">
        <f>IF(Model!DY207="",0,IF(ABS(Model!DY207-Scratch!DY207)&lt;1,1,0))</f>
        <v>1</v>
      </c>
      <c r="DZ277" s="99">
        <f>IF(Model!DZ207="",0,IF(ABS(Model!DZ207-Scratch!DZ207)&lt;1,1,0))</f>
        <v>1</v>
      </c>
      <c r="EA277" s="99">
        <f>IF(Model!EA207="",0,IF(ABS(Model!EA207-Scratch!EA207)&lt;1,1,0))</f>
        <v>1</v>
      </c>
      <c r="EB277" s="99">
        <f>IF(Model!EB207="",0,IF(ABS(Model!EB207-Scratch!EB207)&lt;1,1,0))</f>
        <v>1</v>
      </c>
      <c r="EC277" s="99">
        <f>IF(Model!EC207="",0,IF(ABS(Model!EC207-Scratch!EC207)&lt;1,1,0))</f>
        <v>1</v>
      </c>
      <c r="ED277" s="99">
        <f>IF(Model!ED207="",0,IF(ABS(Model!ED207-Scratch!ED207)&lt;1,1,0))</f>
        <v>1</v>
      </c>
      <c r="EE277" s="99">
        <f>IF(Model!EE207="",0,IF(ABS(Model!EE207-Scratch!EE207)&lt;1,1,0))</f>
        <v>1</v>
      </c>
      <c r="EF277" s="99">
        <f>IF(Model!EF207="",0,IF(ABS(Model!EF207-Scratch!EF207)&lt;1,1,0))</f>
        <v>1</v>
      </c>
      <c r="EG277" s="99">
        <f>IF(Model!EG207="",0,IF(ABS(Model!EG207-Scratch!EG207)&lt;1,1,0))</f>
        <v>1</v>
      </c>
      <c r="EH277" s="99">
        <f>IF(Model!EH207="",0,IF(ABS(Model!EH207-Scratch!EH207)&lt;1,1,0))</f>
        <v>1</v>
      </c>
      <c r="EI277" s="129" t="s">
        <v>591</v>
      </c>
      <c r="EJ277" s="129" t="s">
        <v>591</v>
      </c>
      <c r="EK277" s="99"/>
      <c r="EL277" s="99"/>
      <c r="EM277" s="99"/>
      <c r="EN277" s="99"/>
      <c r="EO277" s="99"/>
      <c r="EP277" s="99"/>
      <c r="EQ277" s="99"/>
      <c r="ER277" s="99"/>
      <c r="ES277" s="99"/>
      <c r="ET277" s="99"/>
      <c r="EU277" s="99"/>
      <c r="EV277" s="99"/>
      <c r="EW277" s="99"/>
      <c r="EX277" s="99"/>
      <c r="EY277" s="99"/>
      <c r="EZ277" s="99"/>
      <c r="FA277" s="99"/>
      <c r="FB277" s="99"/>
      <c r="FC277" s="99"/>
      <c r="FD277" s="99"/>
      <c r="FE277" s="99"/>
      <c r="FF277" s="99"/>
      <c r="FG277" s="99"/>
      <c r="FH277" s="99"/>
      <c r="FI277" s="99"/>
    </row>
    <row r="278" spans="2:165">
      <c r="B278" s="99">
        <f>IF(Model!B208="",0,IF(ABS(Model!B208-Scratch!B208)&lt;1,1,0))</f>
        <v>1</v>
      </c>
      <c r="C278" s="99">
        <f ca="1">IF(Model!C208="",0,IF(ABS(Model!C208-Scratch!C208)&lt;1,1,0))</f>
        <v>1</v>
      </c>
      <c r="D278" s="129" t="s">
        <v>591</v>
      </c>
      <c r="E278" s="99">
        <f>IF(Model!E208="",0,IF(ABS(Model!E208-Scratch!E208)&lt;1,1,0))</f>
        <v>1</v>
      </c>
      <c r="F278" s="99">
        <f>IF(Model!F208="",0,IF(ABS(Model!F208-Scratch!F208)&lt;1,1,0))</f>
        <v>1</v>
      </c>
      <c r="G278" s="99">
        <f>IF(Model!G208="",0,IF(ABS(Model!G208-Scratch!G208)&lt;1,1,0))</f>
        <v>1</v>
      </c>
      <c r="H278" s="99">
        <f>IF(Model!H208="",0,IF(ABS(Model!H208-Scratch!H208)&lt;1,1,0))</f>
        <v>1</v>
      </c>
      <c r="I278" s="99">
        <f>IF(Model!I208=Scratch!I208,1,0)</f>
        <v>1</v>
      </c>
      <c r="J278" s="129" t="s">
        <v>591</v>
      </c>
      <c r="K278" s="99">
        <f>IF(Model!K208="",0,IF(ABS(Model!K208-Scratch!K208)&lt;1,1,0))</f>
        <v>1</v>
      </c>
      <c r="L278" s="99">
        <f>IF(Model!L208=Scratch!L208,1,0)</f>
        <v>1</v>
      </c>
      <c r="M278" s="99">
        <f>IFERROR(IF(Model!M208=Scratch!M208,1,0),0)</f>
        <v>1</v>
      </c>
      <c r="N278" s="99">
        <f>IFERROR(IF(Model!N208=Scratch!N208,1,0),0)</f>
        <v>1</v>
      </c>
      <c r="O278" s="99">
        <f>IFERROR(IF(Model!O208=Scratch!O208,1,0),0)</f>
        <v>1</v>
      </c>
      <c r="P278" s="99">
        <f>IFERROR(IF(Model!P208=Scratch!P208,1,0),0)</f>
        <v>1</v>
      </c>
      <c r="Q278" s="129" t="s">
        <v>591</v>
      </c>
      <c r="R278" s="99">
        <f>IF(Model!R208="",0,IF(ABS(Model!R208-Scratch!R208)&lt;1,1,0))</f>
        <v>1</v>
      </c>
      <c r="S278" s="99">
        <f>IF(Model!S208="",0,IF(ABS(Model!S208-Scratch!S208)&lt;1,1,0))</f>
        <v>1</v>
      </c>
      <c r="T278" s="99">
        <f>IF(Model!T208="",0,IF(ABS(Model!T208-Scratch!T208)&lt;1,1,0))</f>
        <v>1</v>
      </c>
      <c r="U278" s="99">
        <f>IF(Model!U208="",0,IF(ABS(Model!U208-Scratch!U208)&lt;1,1,0))</f>
        <v>1</v>
      </c>
      <c r="V278" s="99">
        <f>IF(Model!V208="",0,IF(ABS(Model!V208-Scratch!V208)&lt;1,1,0))</f>
        <v>1</v>
      </c>
      <c r="W278" s="129" t="s">
        <v>591</v>
      </c>
      <c r="X278" s="99">
        <f>IF(Model!X208="",0,IF(ABS(Model!X208-Scratch!X208)&lt;1,1,0))</f>
        <v>1</v>
      </c>
      <c r="Y278" s="99">
        <f>IF(Model!Y208="",0,IF(ABS(Model!Y208-Scratch!Y208)&lt;1,1,0))</f>
        <v>1</v>
      </c>
      <c r="Z278" s="99">
        <f>IF(Model!Z208="",0,IF(ABS(Model!Z208-Scratch!Z208)&lt;1,1,0))</f>
        <v>1</v>
      </c>
      <c r="AA278" s="99">
        <f>IF(Model!AA208="",0,IF(ABS(Model!AA208-Scratch!AA208)&lt;1,1,0))</f>
        <v>1</v>
      </c>
      <c r="AB278" s="99">
        <f>IF(Model!AB208="",0,IF(ABS(Model!AB208-Scratch!AB208)&lt;1,1,0))</f>
        <v>1</v>
      </c>
      <c r="AC278" s="129" t="s">
        <v>591</v>
      </c>
      <c r="AD278" s="129" t="s">
        <v>591</v>
      </c>
      <c r="AE278" s="99">
        <f>IF(Model!AE208="",0,IF(ABS(Model!AE208-Scratch!AE208)&lt;1,1,0))</f>
        <v>1</v>
      </c>
      <c r="AF278" s="99">
        <f>IF(Model!AF208="",0,IF(ABS(Model!AF208-Scratch!AF208)&lt;1,1,0))</f>
        <v>1</v>
      </c>
      <c r="AG278" s="99">
        <f>IF(Model!AG208="",0,IF(ABS(Model!AG208-Scratch!AG208)&lt;1,1,0))</f>
        <v>1</v>
      </c>
      <c r="AH278" s="99">
        <f>IF(Model!AH208="",0,IF(ABS(Model!AH208-Scratch!AH208)&lt;1,1,0))</f>
        <v>1</v>
      </c>
      <c r="AI278" s="99">
        <f>IF(Model!AI208="",0,IF(ABS(Model!AI208-Scratch!AI208)&lt;1,1,0))</f>
        <v>1</v>
      </c>
      <c r="AJ278" s="99">
        <f>IF(Model!AJ208="",0,IF(ABS(Model!AJ208-Scratch!AJ208)&lt;1,1,0))</f>
        <v>1</v>
      </c>
      <c r="AK278" s="99">
        <f>IF(Model!AK208="",0,IF(ABS(Model!AK208-Scratch!AK208)&lt;1,1,0))</f>
        <v>1</v>
      </c>
      <c r="AL278" s="99">
        <f>IF(Model!AL208="",0,IF(ABS(Model!AL208-Scratch!AL208)&lt;1,1,0))</f>
        <v>1</v>
      </c>
      <c r="AM278" s="99">
        <f>IF(Model!AM208="",0,IF(ABS(Model!AM208-Scratch!AM208)&lt;1,1,0))</f>
        <v>1</v>
      </c>
      <c r="AN278" s="99">
        <f>IF(Model!AN208="",0,IF(ABS(Model!AN208-Scratch!AN208)&lt;1,1,0))</f>
        <v>1</v>
      </c>
      <c r="AO278" s="99">
        <f>IF(Model!AO208="",0,IF(ABS(Model!AO208-Scratch!AO208)&lt;1,1,0))</f>
        <v>1</v>
      </c>
      <c r="AP278" s="99">
        <f>IF(Model!AP208="",0,IF(ABS(Model!AP208-Scratch!AP208)&lt;1,1,0))</f>
        <v>1</v>
      </c>
      <c r="AQ278" s="99">
        <f>IF(Model!AQ208="",0,IF(ABS(Model!AQ208-Scratch!AQ208)&lt;1,1,0))</f>
        <v>1</v>
      </c>
      <c r="AR278" s="99">
        <f>IF(Model!AR208="",0,IF(ABS(Model!AR208-Scratch!AR208)&lt;1,1,0))</f>
        <v>1</v>
      </c>
      <c r="AS278" s="99">
        <f>IF(Model!AS208="",0,IF(ABS(Model!AS208-Scratch!AS208)&lt;1,1,0))</f>
        <v>1</v>
      </c>
      <c r="AT278" s="99">
        <f>IF(Model!AT208="",0,IF(ABS(Model!AT208-Scratch!AT208)&lt;1,1,0))</f>
        <v>1</v>
      </c>
      <c r="AU278" s="99">
        <f>IF(Model!AU208="",0,IF(ABS(Model!AU208-Scratch!AU208)&lt;1,1,0))</f>
        <v>1</v>
      </c>
      <c r="AV278" s="99">
        <f>IF(Model!AV208="",0,IF(ABS(Model!AV208-Scratch!AV208)&lt;1,1,0))</f>
        <v>1</v>
      </c>
      <c r="AW278" s="99">
        <f>IF(Model!AW208="",0,IF(ABS(Model!AW208-Scratch!AW208)&lt;1,1,0))</f>
        <v>1</v>
      </c>
      <c r="AX278" s="99">
        <f>IF(Model!AX208="",0,IF(ABS(Model!AX208-Scratch!AX208)&lt;1,1,0))</f>
        <v>1</v>
      </c>
      <c r="AY278" s="99">
        <f>IF(Model!AY208="",0,IF(ABS(Model!AY208-Scratch!AY208)&lt;1,1,0))</f>
        <v>1</v>
      </c>
      <c r="AZ278" s="99">
        <f>IF(Model!AZ208="",0,IF(ABS(Model!AZ208-Scratch!AZ208)&lt;1,1,0))</f>
        <v>1</v>
      </c>
      <c r="BA278" s="99">
        <f>IF(Model!BA208="",0,IF(ABS(Model!BA208-Scratch!BA208)&lt;1,1,0))</f>
        <v>1</v>
      </c>
      <c r="BB278" s="99">
        <f>IF(Model!BB208="",0,IF(ABS(Model!BB208-Scratch!BB208)&lt;1,1,0))</f>
        <v>1</v>
      </c>
      <c r="BC278" s="99">
        <f>IF(Model!BC208="",0,IF(ABS(Model!BC208-Scratch!BC208)&lt;1,1,0))</f>
        <v>1</v>
      </c>
      <c r="BD278" s="99">
        <f>IF(Model!BD208="",0,IF(ABS(Model!BD208-Scratch!BD208)&lt;1,1,0))</f>
        <v>0</v>
      </c>
      <c r="BE278" s="99">
        <f>IF(Model!BE208="",0,IF(ABS(Model!BE208-Scratch!BE208)&lt;1,1,0))</f>
        <v>1</v>
      </c>
      <c r="BF278" s="129" t="s">
        <v>591</v>
      </c>
      <c r="BG278" s="129" t="s">
        <v>591</v>
      </c>
      <c r="BH278" s="99">
        <f>IF(Model!BH208="",0,IF(ABS(Model!BH208-Scratch!BH208)&lt;1,1,0))</f>
        <v>1</v>
      </c>
      <c r="BI278" s="99">
        <f>IF(Model!BI208="",0,IF(ABS(Model!BI208-Scratch!BI208)&lt;1,1,0))</f>
        <v>1</v>
      </c>
      <c r="BJ278" s="99">
        <f>IF(Model!BJ208="",0,IF(ABS(Model!BJ208-Scratch!BJ208)&lt;1,1,0))</f>
        <v>1</v>
      </c>
      <c r="BK278" s="99">
        <f>IF(Model!BK208="",0,IF(ABS(Model!BK208-Scratch!BK208)&lt;1,1,0))</f>
        <v>1</v>
      </c>
      <c r="BL278" s="99">
        <f>IF(Model!BL208="",0,IF(ABS(Model!BL208-Scratch!BL208)&lt;1,1,0))</f>
        <v>1</v>
      </c>
      <c r="BM278" s="99">
        <f>IF(Model!BM208="",0,IF(ABS(Model!BM208-Scratch!BM208)&lt;1,1,0))</f>
        <v>1</v>
      </c>
      <c r="BN278" s="99">
        <f>IF(Model!BN208="",0,IF(ABS(Model!BN208-Scratch!BN208)&lt;1,1,0))</f>
        <v>1</v>
      </c>
      <c r="BO278" s="99">
        <f>IF(Model!BO208="",0,IF(ABS(Model!BO208-Scratch!BO208)&lt;1,1,0))</f>
        <v>1</v>
      </c>
      <c r="BP278" s="99">
        <f>IF(Model!BP208="",0,IF(ABS(Model!BP208-Scratch!BP208)&lt;1,1,0))</f>
        <v>1</v>
      </c>
      <c r="BQ278" s="99">
        <f>IF(Model!BQ208="",0,IF(ABS(Model!BQ208-Scratch!BQ208)&lt;1,1,0))</f>
        <v>1</v>
      </c>
      <c r="BR278" s="99">
        <f>IF(Model!BR208="",0,IF(ABS(Model!BR208-Scratch!BR208)&lt;1,1,0))</f>
        <v>1</v>
      </c>
      <c r="BS278" s="99">
        <f>IF(Model!BS208="",0,IF(ABS(Model!BS208-Scratch!BS208)&lt;1,1,0))</f>
        <v>1</v>
      </c>
      <c r="BT278" s="99">
        <f>IF(Model!BT208="",0,IF(ABS(Model!BT208-Scratch!BT208)&lt;1,1,0))</f>
        <v>1</v>
      </c>
      <c r="BU278" s="99">
        <f>IF(Model!BU208="",0,IF(ABS(Model!BU208-Scratch!BU208)&lt;1,1,0))</f>
        <v>1</v>
      </c>
      <c r="BV278" s="99">
        <f>IF(Model!BV208="",0,IF(ABS(Model!BV208-Scratch!BV208)&lt;1,1,0))</f>
        <v>1</v>
      </c>
      <c r="BW278" s="99">
        <f>IF(Model!BW208="",0,IF(ABS(Model!BW208-Scratch!BW208)&lt;1,1,0))</f>
        <v>1</v>
      </c>
      <c r="BX278" s="99">
        <f>IF(Model!BX208="",0,IF(ABS(Model!BX208-Scratch!BX208)&lt;1,1,0))</f>
        <v>1</v>
      </c>
      <c r="BY278" s="99">
        <f>IF(Model!BY208="",0,IF(ABS(Model!BY208-Scratch!BY208)&lt;1,1,0))</f>
        <v>1</v>
      </c>
      <c r="BZ278" s="99">
        <f>IF(Model!BZ208="",0,IF(ABS(Model!BZ208-Scratch!BZ208)&lt;1,1,0))</f>
        <v>1</v>
      </c>
      <c r="CA278" s="99">
        <f>IF(Model!CA208="",0,IF(ABS(Model!CA208-Scratch!CA208)&lt;1,1,0))</f>
        <v>1</v>
      </c>
      <c r="CB278" s="99">
        <f>IF(Model!CB208="",0,IF(ABS(Model!CB208-Scratch!CB208)&lt;1,1,0))</f>
        <v>1</v>
      </c>
      <c r="CC278" s="99">
        <f>IF(Model!CC208="",0,IF(ABS(Model!CC208-Scratch!CC208)&lt;1,1,0))</f>
        <v>1</v>
      </c>
      <c r="CD278" s="99">
        <f>IF(Model!CD208="",0,IF(ABS(Model!CD208-Scratch!CD208)&lt;1,1,0))</f>
        <v>1</v>
      </c>
      <c r="CE278" s="99">
        <f>IF(Model!CE208="",0,IF(ABS(Model!CE208-Scratch!CE208)&lt;1,1,0))</f>
        <v>1</v>
      </c>
      <c r="CF278" s="99">
        <f>IF(Model!CF208="",0,IF(ABS(Model!CF208-Scratch!CF208)&lt;1,1,0))</f>
        <v>1</v>
      </c>
      <c r="CG278" s="129" t="s">
        <v>591</v>
      </c>
      <c r="CH278" s="129" t="s">
        <v>591</v>
      </c>
      <c r="CI278" s="99">
        <f>IF(Model!CI208="",0,IF(ABS(Model!CI208-Scratch!CI208)&lt;1,1,0))</f>
        <v>1</v>
      </c>
      <c r="CJ278" s="99">
        <f>IF(Model!CJ208="",0,IF(ABS(Model!CJ208-Scratch!CJ208)&lt;1,1,0))</f>
        <v>1</v>
      </c>
      <c r="CK278" s="99">
        <f>IF(Model!CK208="",0,IF(ABS(Model!CK208-Scratch!CK208)&lt;1,1,0))</f>
        <v>1</v>
      </c>
      <c r="CL278" s="99">
        <f>IF(Model!CL208="",0,IF(ABS(Model!CL208-Scratch!CL208)&lt;1,1,0))</f>
        <v>1</v>
      </c>
      <c r="CM278" s="99">
        <f>IF(Model!CM208="",0,IF(ABS(Model!CM208-Scratch!CM208)&lt;1,1,0))</f>
        <v>1</v>
      </c>
      <c r="CN278" s="99">
        <f>IF(Model!CN208="",0,IF(ABS(Model!CN208-Scratch!CN208)&lt;1,1,0))</f>
        <v>1</v>
      </c>
      <c r="CO278" s="99">
        <f>IF(Model!CO208="",0,IF(ABS(Model!CO208-Scratch!CO208)&lt;1,1,0))</f>
        <v>1</v>
      </c>
      <c r="CP278" s="99">
        <f>IF(Model!CP208="",0,IF(ABS(Model!CP208-Scratch!CP208)&lt;1,1,0))</f>
        <v>1</v>
      </c>
      <c r="CQ278" s="99">
        <f>IF(Model!CQ208="",0,IF(ABS(Model!CQ208-Scratch!CQ208)&lt;1,1,0))</f>
        <v>1</v>
      </c>
      <c r="CR278" s="99">
        <f>IF(Model!CR208="",0,IF(ABS(Model!CR208-Scratch!CR208)&lt;1,1,0))</f>
        <v>1</v>
      </c>
      <c r="CS278" s="99">
        <f>IF(Model!CS208="",0,IF(ABS(Model!CS208-Scratch!CS208)&lt;1,1,0))</f>
        <v>1</v>
      </c>
      <c r="CT278" s="99">
        <f>IF(Model!CT208="",0,IF(ABS(Model!CT208-Scratch!CT208)&lt;1,1,0))</f>
        <v>1</v>
      </c>
      <c r="CU278" s="99">
        <f>IF(Model!CU208="",0,IF(ABS(Model!CU208-Scratch!CU208)&lt;1,1,0))</f>
        <v>1</v>
      </c>
      <c r="CV278" s="99">
        <f>IF(Model!CV208="",0,IF(ABS(Model!CV208-Scratch!CV208)&lt;1,1,0))</f>
        <v>1</v>
      </c>
      <c r="CW278" s="99">
        <f>IF(Model!CW208="",0,IF(ABS(Model!CW208-Scratch!CW208)&lt;1,1,0))</f>
        <v>1</v>
      </c>
      <c r="CX278" s="99">
        <f>IF(Model!CX208="",0,IF(ABS(Model!CX208-Scratch!CX208)&lt;1,1,0))</f>
        <v>1</v>
      </c>
      <c r="CY278" s="99">
        <f>IF(Model!CY208="",0,IF(ABS(Model!CY208-Scratch!CY208)&lt;1,1,0))</f>
        <v>1</v>
      </c>
      <c r="CZ278" s="99">
        <f>IF(Model!CZ208="",0,IF(ABS(Model!CZ208-Scratch!CZ208)&lt;1,1,0))</f>
        <v>1</v>
      </c>
      <c r="DA278" s="99">
        <f>IF(Model!DA208="",0,IF(ABS(Model!DA208-Scratch!DA208)&lt;1,1,0))</f>
        <v>1</v>
      </c>
      <c r="DB278" s="99">
        <f>IF(Model!DB208="",0,IF(ABS(Model!DB208-Scratch!DB208)&lt;1,1,0))</f>
        <v>1</v>
      </c>
      <c r="DC278" s="99">
        <f>IF(Model!DC208="",0,IF(ABS(Model!DC208-Scratch!DC208)&lt;1,1,0))</f>
        <v>1</v>
      </c>
      <c r="DD278" s="99">
        <f>IF(Model!DD208="",0,IF(ABS(Model!DD208-Scratch!DD208)&lt;1,1,0))</f>
        <v>1</v>
      </c>
      <c r="DE278" s="99">
        <f>IF(Model!DE208="",0,IF(ABS(Model!DE208-Scratch!DE208)&lt;1,1,0))</f>
        <v>1</v>
      </c>
      <c r="DF278" s="99">
        <f>IF(Model!DF208="",0,IF(ABS(Model!DF208-Scratch!DF208)&lt;1,1,0))</f>
        <v>1</v>
      </c>
      <c r="DG278" s="99">
        <f>IF(Model!DG208="",0,IF(ABS(Model!DG208-Scratch!DG208)&lt;1,1,0))</f>
        <v>1</v>
      </c>
      <c r="DH278" s="129" t="s">
        <v>591</v>
      </c>
      <c r="DI278" s="129" t="s">
        <v>591</v>
      </c>
      <c r="DJ278" s="99">
        <f>IF(Model!DJ208="",0,IF(ABS(Model!DJ208-Scratch!DJ208)&lt;1,1,0))</f>
        <v>1</v>
      </c>
      <c r="DK278" s="99">
        <f>IF(Model!DK208="",0,IF(ABS(Model!DK208-Scratch!DK208)&lt;1,1,0))</f>
        <v>1</v>
      </c>
      <c r="DL278" s="99">
        <f>IF(Model!DL208="",0,IF(ABS(Model!DL208-Scratch!DL208)&lt;1,1,0))</f>
        <v>1</v>
      </c>
      <c r="DM278" s="99">
        <f>IF(Model!DM208="",0,IF(ABS(Model!DM208-Scratch!DM208)&lt;1,1,0))</f>
        <v>1</v>
      </c>
      <c r="DN278" s="99">
        <f>IF(Model!DN208="",0,IF(ABS(Model!DN208-Scratch!DN208)&lt;1,1,0))</f>
        <v>1</v>
      </c>
      <c r="DO278" s="99">
        <f>IF(Model!DO208="",0,IF(ABS(Model!DO208-Scratch!DO208)&lt;1,1,0))</f>
        <v>1</v>
      </c>
      <c r="DP278" s="99">
        <f>IF(Model!DP208="",0,IF(ABS(Model!DP208-Scratch!DP208)&lt;1,1,0))</f>
        <v>1</v>
      </c>
      <c r="DQ278" s="99">
        <f>IF(Model!DQ208="",0,IF(ABS(Model!DQ208-Scratch!DQ208)&lt;1,1,0))</f>
        <v>1</v>
      </c>
      <c r="DR278" s="99">
        <f>IF(Model!DR208="",0,IF(ABS(Model!DR208-Scratch!DR208)&lt;1,1,0))</f>
        <v>1</v>
      </c>
      <c r="DS278" s="99">
        <f>IF(Model!DS208="",0,IF(ABS(Model!DS208-Scratch!DS208)&lt;1,1,0))</f>
        <v>1</v>
      </c>
      <c r="DT278" s="99">
        <f>IF(Model!DT208="",0,IF(ABS(Model!DT208-Scratch!DT208)&lt;1,1,0))</f>
        <v>1</v>
      </c>
      <c r="DU278" s="99">
        <f>IF(Model!DU208="",0,IF(ABS(Model!DU208-Scratch!DU208)&lt;1,1,0))</f>
        <v>1</v>
      </c>
      <c r="DV278" s="99">
        <f>IF(Model!DV208="",0,IF(ABS(Model!DV208-Scratch!DV208)&lt;1,1,0))</f>
        <v>1</v>
      </c>
      <c r="DW278" s="99">
        <f>IF(Model!DW208="",0,IF(ABS(Model!DW208-Scratch!DW208)&lt;1,1,0))</f>
        <v>1</v>
      </c>
      <c r="DX278" s="99">
        <f>IF(Model!DX208="",0,IF(ABS(Model!DX208-Scratch!DX208)&lt;1,1,0))</f>
        <v>1</v>
      </c>
      <c r="DY278" s="99">
        <f>IF(Model!DY208="",0,IF(ABS(Model!DY208-Scratch!DY208)&lt;1,1,0))</f>
        <v>1</v>
      </c>
      <c r="DZ278" s="99">
        <f>IF(Model!DZ208="",0,IF(ABS(Model!DZ208-Scratch!DZ208)&lt;1,1,0))</f>
        <v>1</v>
      </c>
      <c r="EA278" s="99">
        <f>IF(Model!EA208="",0,IF(ABS(Model!EA208-Scratch!EA208)&lt;1,1,0))</f>
        <v>1</v>
      </c>
      <c r="EB278" s="99">
        <f>IF(Model!EB208="",0,IF(ABS(Model!EB208-Scratch!EB208)&lt;1,1,0))</f>
        <v>1</v>
      </c>
      <c r="EC278" s="99">
        <f>IF(Model!EC208="",0,IF(ABS(Model!EC208-Scratch!EC208)&lt;1,1,0))</f>
        <v>1</v>
      </c>
      <c r="ED278" s="99">
        <f>IF(Model!ED208="",0,IF(ABS(Model!ED208-Scratch!ED208)&lt;1,1,0))</f>
        <v>1</v>
      </c>
      <c r="EE278" s="99">
        <f>IF(Model!EE208="",0,IF(ABS(Model!EE208-Scratch!EE208)&lt;1,1,0))</f>
        <v>1</v>
      </c>
      <c r="EF278" s="99">
        <f>IF(Model!EF208="",0,IF(ABS(Model!EF208-Scratch!EF208)&lt;1,1,0))</f>
        <v>1</v>
      </c>
      <c r="EG278" s="99">
        <f>IF(Model!EG208="",0,IF(ABS(Model!EG208-Scratch!EG208)&lt;1,1,0))</f>
        <v>1</v>
      </c>
      <c r="EH278" s="99">
        <f>IF(Model!EH208="",0,IF(ABS(Model!EH208-Scratch!EH208)&lt;1,1,0))</f>
        <v>1</v>
      </c>
      <c r="EI278" s="129" t="s">
        <v>591</v>
      </c>
      <c r="EJ278" s="129" t="s">
        <v>591</v>
      </c>
      <c r="EK278" s="99"/>
      <c r="EL278" s="99"/>
      <c r="EM278" s="99"/>
      <c r="EN278" s="99"/>
      <c r="EO278" s="99"/>
      <c r="EP278" s="99"/>
      <c r="EQ278" s="99"/>
      <c r="ER278" s="99"/>
      <c r="ES278" s="99"/>
      <c r="ET278" s="99"/>
      <c r="EU278" s="99"/>
      <c r="EV278" s="99"/>
      <c r="EW278" s="99"/>
      <c r="EX278" s="99"/>
      <c r="EY278" s="99"/>
      <c r="EZ278" s="99"/>
      <c r="FA278" s="99"/>
      <c r="FB278" s="99"/>
      <c r="FC278" s="99"/>
      <c r="FD278" s="99"/>
      <c r="FE278" s="99"/>
      <c r="FF278" s="99"/>
      <c r="FG278" s="99"/>
      <c r="FH278" s="99"/>
      <c r="FI278" s="99"/>
    </row>
    <row r="279" spans="2:165">
      <c r="B279" s="99">
        <f>IF(Model!B209="",0,IF(ABS(Model!B209-Scratch!B209)&lt;1,1,0))</f>
        <v>1</v>
      </c>
      <c r="C279" s="99">
        <f ca="1">IF(Model!C209="",0,IF(ABS(Model!C209-Scratch!C209)&lt;1,1,0))</f>
        <v>1</v>
      </c>
      <c r="D279" s="129" t="s">
        <v>591</v>
      </c>
      <c r="E279" s="99">
        <f>IF(Model!E209="",0,IF(ABS(Model!E209-Scratch!E209)&lt;1,1,0))</f>
        <v>1</v>
      </c>
      <c r="F279" s="99">
        <f>IF(Model!F209="",0,IF(ABS(Model!F209-Scratch!F209)&lt;1,1,0))</f>
        <v>1</v>
      </c>
      <c r="G279" s="99">
        <f>IF(Model!G209="",0,IF(ABS(Model!G209-Scratch!G209)&lt;1,1,0))</f>
        <v>1</v>
      </c>
      <c r="H279" s="99">
        <f>IF(Model!H209="",0,IF(ABS(Model!H209-Scratch!H209)&lt;1,1,0))</f>
        <v>1</v>
      </c>
      <c r="I279" s="99">
        <f>IF(Model!I209=Scratch!I209,1,0)</f>
        <v>1</v>
      </c>
      <c r="J279" s="129" t="s">
        <v>591</v>
      </c>
      <c r="K279" s="99">
        <f>IF(Model!K209="",0,IF(ABS(Model!K209-Scratch!K209)&lt;1,1,0))</f>
        <v>1</v>
      </c>
      <c r="L279" s="99">
        <f>IF(Model!L209=Scratch!L209,1,0)</f>
        <v>1</v>
      </c>
      <c r="M279" s="99">
        <f>IFERROR(IF(Model!M209=Scratch!M209,1,0),0)</f>
        <v>1</v>
      </c>
      <c r="N279" s="99">
        <f>IFERROR(IF(Model!N209=Scratch!N209,1,0),0)</f>
        <v>1</v>
      </c>
      <c r="O279" s="99">
        <f>IFERROR(IF(Model!O209=Scratch!O209,1,0),0)</f>
        <v>1</v>
      </c>
      <c r="P279" s="99">
        <f>IFERROR(IF(Model!P209=Scratch!P209,1,0),0)</f>
        <v>1</v>
      </c>
      <c r="Q279" s="129" t="s">
        <v>591</v>
      </c>
      <c r="R279" s="99">
        <f>IF(Model!R209="",0,IF(ABS(Model!R209-Scratch!R209)&lt;1,1,0))</f>
        <v>1</v>
      </c>
      <c r="S279" s="99">
        <f>IF(Model!S209="",0,IF(ABS(Model!S209-Scratch!S209)&lt;1,1,0))</f>
        <v>1</v>
      </c>
      <c r="T279" s="99">
        <f>IF(Model!T209="",0,IF(ABS(Model!T209-Scratch!T209)&lt;1,1,0))</f>
        <v>1</v>
      </c>
      <c r="U279" s="99">
        <f>IF(Model!U209="",0,IF(ABS(Model!U209-Scratch!U209)&lt;1,1,0))</f>
        <v>1</v>
      </c>
      <c r="V279" s="99">
        <f>IF(Model!V209="",0,IF(ABS(Model!V209-Scratch!V209)&lt;1,1,0))</f>
        <v>1</v>
      </c>
      <c r="W279" s="129" t="s">
        <v>591</v>
      </c>
      <c r="X279" s="99">
        <f>IF(Model!X209="",0,IF(ABS(Model!X209-Scratch!X209)&lt;1,1,0))</f>
        <v>1</v>
      </c>
      <c r="Y279" s="99">
        <f>IF(Model!Y209="",0,IF(ABS(Model!Y209-Scratch!Y209)&lt;1,1,0))</f>
        <v>1</v>
      </c>
      <c r="Z279" s="99">
        <f>IF(Model!Z209="",0,IF(ABS(Model!Z209-Scratch!Z209)&lt;1,1,0))</f>
        <v>1</v>
      </c>
      <c r="AA279" s="99">
        <f>IF(Model!AA209="",0,IF(ABS(Model!AA209-Scratch!AA209)&lt;1,1,0))</f>
        <v>1</v>
      </c>
      <c r="AB279" s="99">
        <f>IF(Model!AB209="",0,IF(ABS(Model!AB209-Scratch!AB209)&lt;1,1,0))</f>
        <v>1</v>
      </c>
      <c r="AC279" s="129" t="s">
        <v>591</v>
      </c>
      <c r="AD279" s="129" t="s">
        <v>591</v>
      </c>
      <c r="AE279" s="99">
        <f>IF(Model!AE209="",0,IF(ABS(Model!AE209-Scratch!AE209)&lt;1,1,0))</f>
        <v>1</v>
      </c>
      <c r="AF279" s="99">
        <f>IF(Model!AF209="",0,IF(ABS(Model!AF209-Scratch!AF209)&lt;1,1,0))</f>
        <v>1</v>
      </c>
      <c r="AG279" s="99">
        <f>IF(Model!AG209="",0,IF(ABS(Model!AG209-Scratch!AG209)&lt;1,1,0))</f>
        <v>1</v>
      </c>
      <c r="AH279" s="99">
        <f>IF(Model!AH209="",0,IF(ABS(Model!AH209-Scratch!AH209)&lt;1,1,0))</f>
        <v>1</v>
      </c>
      <c r="AI279" s="99">
        <f>IF(Model!AI209="",0,IF(ABS(Model!AI209-Scratch!AI209)&lt;1,1,0))</f>
        <v>1</v>
      </c>
      <c r="AJ279" s="99">
        <f>IF(Model!AJ209="",0,IF(ABS(Model!AJ209-Scratch!AJ209)&lt;1,1,0))</f>
        <v>1</v>
      </c>
      <c r="AK279" s="99">
        <f>IF(Model!AK209="",0,IF(ABS(Model!AK209-Scratch!AK209)&lt;1,1,0))</f>
        <v>1</v>
      </c>
      <c r="AL279" s="99">
        <f>IF(Model!AL209="",0,IF(ABS(Model!AL209-Scratch!AL209)&lt;1,1,0))</f>
        <v>1</v>
      </c>
      <c r="AM279" s="99">
        <f>IF(Model!AM209="",0,IF(ABS(Model!AM209-Scratch!AM209)&lt;1,1,0))</f>
        <v>1</v>
      </c>
      <c r="AN279" s="99">
        <f>IF(Model!AN209="",0,IF(ABS(Model!AN209-Scratch!AN209)&lt;1,1,0))</f>
        <v>1</v>
      </c>
      <c r="AO279" s="99">
        <f>IF(Model!AO209="",0,IF(ABS(Model!AO209-Scratch!AO209)&lt;1,1,0))</f>
        <v>1</v>
      </c>
      <c r="AP279" s="99">
        <f>IF(Model!AP209="",0,IF(ABS(Model!AP209-Scratch!AP209)&lt;1,1,0))</f>
        <v>1</v>
      </c>
      <c r="AQ279" s="99">
        <f>IF(Model!AQ209="",0,IF(ABS(Model!AQ209-Scratch!AQ209)&lt;1,1,0))</f>
        <v>1</v>
      </c>
      <c r="AR279" s="99">
        <f>IF(Model!AR209="",0,IF(ABS(Model!AR209-Scratch!AR209)&lt;1,1,0))</f>
        <v>1</v>
      </c>
      <c r="AS279" s="99">
        <f>IF(Model!AS209="",0,IF(ABS(Model!AS209-Scratch!AS209)&lt;1,1,0))</f>
        <v>1</v>
      </c>
      <c r="AT279" s="99">
        <f>IF(Model!AT209="",0,IF(ABS(Model!AT209-Scratch!AT209)&lt;1,1,0))</f>
        <v>1</v>
      </c>
      <c r="AU279" s="99">
        <f>IF(Model!AU209="",0,IF(ABS(Model!AU209-Scratch!AU209)&lt;1,1,0))</f>
        <v>1</v>
      </c>
      <c r="AV279" s="99">
        <f>IF(Model!AV209="",0,IF(ABS(Model!AV209-Scratch!AV209)&lt;1,1,0))</f>
        <v>1</v>
      </c>
      <c r="AW279" s="99">
        <f>IF(Model!AW209="",0,IF(ABS(Model!AW209-Scratch!AW209)&lt;1,1,0))</f>
        <v>1</v>
      </c>
      <c r="AX279" s="99">
        <f>IF(Model!AX209="",0,IF(ABS(Model!AX209-Scratch!AX209)&lt;1,1,0))</f>
        <v>1</v>
      </c>
      <c r="AY279" s="99">
        <f>IF(Model!AY209="",0,IF(ABS(Model!AY209-Scratch!AY209)&lt;1,1,0))</f>
        <v>1</v>
      </c>
      <c r="AZ279" s="99">
        <f>IF(Model!AZ209="",0,IF(ABS(Model!AZ209-Scratch!AZ209)&lt;1,1,0))</f>
        <v>1</v>
      </c>
      <c r="BA279" s="99">
        <f>IF(Model!BA209="",0,IF(ABS(Model!BA209-Scratch!BA209)&lt;1,1,0))</f>
        <v>1</v>
      </c>
      <c r="BB279" s="99">
        <f>IF(Model!BB209="",0,IF(ABS(Model!BB209-Scratch!BB209)&lt;1,1,0))</f>
        <v>1</v>
      </c>
      <c r="BC279" s="99">
        <f>IF(Model!BC209="",0,IF(ABS(Model!BC209-Scratch!BC209)&lt;1,1,0))</f>
        <v>1</v>
      </c>
      <c r="BD279" s="99">
        <f>IF(Model!BD209="",0,IF(ABS(Model!BD209-Scratch!BD209)&lt;1,1,0))</f>
        <v>0</v>
      </c>
      <c r="BE279" s="99">
        <f>IF(Model!BE209="",0,IF(ABS(Model!BE209-Scratch!BE209)&lt;1,1,0))</f>
        <v>1</v>
      </c>
      <c r="BF279" s="129" t="s">
        <v>591</v>
      </c>
      <c r="BG279" s="129" t="s">
        <v>591</v>
      </c>
      <c r="BH279" s="99">
        <f>IF(Model!BH209="",0,IF(ABS(Model!BH209-Scratch!BH209)&lt;1,1,0))</f>
        <v>1</v>
      </c>
      <c r="BI279" s="99">
        <f>IF(Model!BI209="",0,IF(ABS(Model!BI209-Scratch!BI209)&lt;1,1,0))</f>
        <v>1</v>
      </c>
      <c r="BJ279" s="99">
        <f>IF(Model!BJ209="",0,IF(ABS(Model!BJ209-Scratch!BJ209)&lt;1,1,0))</f>
        <v>1</v>
      </c>
      <c r="BK279" s="99">
        <f>IF(Model!BK209="",0,IF(ABS(Model!BK209-Scratch!BK209)&lt;1,1,0))</f>
        <v>1</v>
      </c>
      <c r="BL279" s="99">
        <f>IF(Model!BL209="",0,IF(ABS(Model!BL209-Scratch!BL209)&lt;1,1,0))</f>
        <v>1</v>
      </c>
      <c r="BM279" s="99">
        <f>IF(Model!BM209="",0,IF(ABS(Model!BM209-Scratch!BM209)&lt;1,1,0))</f>
        <v>1</v>
      </c>
      <c r="BN279" s="99">
        <f>IF(Model!BN209="",0,IF(ABS(Model!BN209-Scratch!BN209)&lt;1,1,0))</f>
        <v>1</v>
      </c>
      <c r="BO279" s="99">
        <f>IF(Model!BO209="",0,IF(ABS(Model!BO209-Scratch!BO209)&lt;1,1,0))</f>
        <v>1</v>
      </c>
      <c r="BP279" s="99">
        <f>IF(Model!BP209="",0,IF(ABS(Model!BP209-Scratch!BP209)&lt;1,1,0))</f>
        <v>1</v>
      </c>
      <c r="BQ279" s="99">
        <f>IF(Model!BQ209="",0,IF(ABS(Model!BQ209-Scratch!BQ209)&lt;1,1,0))</f>
        <v>1</v>
      </c>
      <c r="BR279" s="99">
        <f>IF(Model!BR209="",0,IF(ABS(Model!BR209-Scratch!BR209)&lt;1,1,0))</f>
        <v>1</v>
      </c>
      <c r="BS279" s="99">
        <f>IF(Model!BS209="",0,IF(ABS(Model!BS209-Scratch!BS209)&lt;1,1,0))</f>
        <v>1</v>
      </c>
      <c r="BT279" s="99">
        <f>IF(Model!BT209="",0,IF(ABS(Model!BT209-Scratch!BT209)&lt;1,1,0))</f>
        <v>1</v>
      </c>
      <c r="BU279" s="99">
        <f>IF(Model!BU209="",0,IF(ABS(Model!BU209-Scratch!BU209)&lt;1,1,0))</f>
        <v>1</v>
      </c>
      <c r="BV279" s="99">
        <f>IF(Model!BV209="",0,IF(ABS(Model!BV209-Scratch!BV209)&lt;1,1,0))</f>
        <v>1</v>
      </c>
      <c r="BW279" s="99">
        <f>IF(Model!BW209="",0,IF(ABS(Model!BW209-Scratch!BW209)&lt;1,1,0))</f>
        <v>1</v>
      </c>
      <c r="BX279" s="99">
        <f>IF(Model!BX209="",0,IF(ABS(Model!BX209-Scratch!BX209)&lt;1,1,0))</f>
        <v>1</v>
      </c>
      <c r="BY279" s="99">
        <f>IF(Model!BY209="",0,IF(ABS(Model!BY209-Scratch!BY209)&lt;1,1,0))</f>
        <v>1</v>
      </c>
      <c r="BZ279" s="99">
        <f>IF(Model!BZ209="",0,IF(ABS(Model!BZ209-Scratch!BZ209)&lt;1,1,0))</f>
        <v>1</v>
      </c>
      <c r="CA279" s="99">
        <f>IF(Model!CA209="",0,IF(ABS(Model!CA209-Scratch!CA209)&lt;1,1,0))</f>
        <v>1</v>
      </c>
      <c r="CB279" s="99">
        <f>IF(Model!CB209="",0,IF(ABS(Model!CB209-Scratch!CB209)&lt;1,1,0))</f>
        <v>1</v>
      </c>
      <c r="CC279" s="99">
        <f>IF(Model!CC209="",0,IF(ABS(Model!CC209-Scratch!CC209)&lt;1,1,0))</f>
        <v>1</v>
      </c>
      <c r="CD279" s="99">
        <f>IF(Model!CD209="",0,IF(ABS(Model!CD209-Scratch!CD209)&lt;1,1,0))</f>
        <v>1</v>
      </c>
      <c r="CE279" s="99">
        <f>IF(Model!CE209="",0,IF(ABS(Model!CE209-Scratch!CE209)&lt;1,1,0))</f>
        <v>1</v>
      </c>
      <c r="CF279" s="99">
        <f>IF(Model!CF209="",0,IF(ABS(Model!CF209-Scratch!CF209)&lt;1,1,0))</f>
        <v>1</v>
      </c>
      <c r="CG279" s="129" t="s">
        <v>591</v>
      </c>
      <c r="CH279" s="129" t="s">
        <v>591</v>
      </c>
      <c r="CI279" s="99">
        <f>IF(Model!CI209="",0,IF(ABS(Model!CI209-Scratch!CI209)&lt;1,1,0))</f>
        <v>1</v>
      </c>
      <c r="CJ279" s="99">
        <f>IF(Model!CJ209="",0,IF(ABS(Model!CJ209-Scratch!CJ209)&lt;1,1,0))</f>
        <v>1</v>
      </c>
      <c r="CK279" s="99">
        <f>IF(Model!CK209="",0,IF(ABS(Model!CK209-Scratch!CK209)&lt;1,1,0))</f>
        <v>1</v>
      </c>
      <c r="CL279" s="99">
        <f>IF(Model!CL209="",0,IF(ABS(Model!CL209-Scratch!CL209)&lt;1,1,0))</f>
        <v>1</v>
      </c>
      <c r="CM279" s="99">
        <f>IF(Model!CM209="",0,IF(ABS(Model!CM209-Scratch!CM209)&lt;1,1,0))</f>
        <v>1</v>
      </c>
      <c r="CN279" s="99">
        <f>IF(Model!CN209="",0,IF(ABS(Model!CN209-Scratch!CN209)&lt;1,1,0))</f>
        <v>1</v>
      </c>
      <c r="CO279" s="99">
        <f>IF(Model!CO209="",0,IF(ABS(Model!CO209-Scratch!CO209)&lt;1,1,0))</f>
        <v>1</v>
      </c>
      <c r="CP279" s="99">
        <f>IF(Model!CP209="",0,IF(ABS(Model!CP209-Scratch!CP209)&lt;1,1,0))</f>
        <v>1</v>
      </c>
      <c r="CQ279" s="99">
        <f>IF(Model!CQ209="",0,IF(ABS(Model!CQ209-Scratch!CQ209)&lt;1,1,0))</f>
        <v>1</v>
      </c>
      <c r="CR279" s="99">
        <f>IF(Model!CR209="",0,IF(ABS(Model!CR209-Scratch!CR209)&lt;1,1,0))</f>
        <v>1</v>
      </c>
      <c r="CS279" s="99">
        <f>IF(Model!CS209="",0,IF(ABS(Model!CS209-Scratch!CS209)&lt;1,1,0))</f>
        <v>1</v>
      </c>
      <c r="CT279" s="99">
        <f>IF(Model!CT209="",0,IF(ABS(Model!CT209-Scratch!CT209)&lt;1,1,0))</f>
        <v>1</v>
      </c>
      <c r="CU279" s="99">
        <f>IF(Model!CU209="",0,IF(ABS(Model!CU209-Scratch!CU209)&lt;1,1,0))</f>
        <v>1</v>
      </c>
      <c r="CV279" s="99">
        <f>IF(Model!CV209="",0,IF(ABS(Model!CV209-Scratch!CV209)&lt;1,1,0))</f>
        <v>1</v>
      </c>
      <c r="CW279" s="99">
        <f>IF(Model!CW209="",0,IF(ABS(Model!CW209-Scratch!CW209)&lt;1,1,0))</f>
        <v>1</v>
      </c>
      <c r="CX279" s="99">
        <f>IF(Model!CX209="",0,IF(ABS(Model!CX209-Scratch!CX209)&lt;1,1,0))</f>
        <v>1</v>
      </c>
      <c r="CY279" s="99">
        <f>IF(Model!CY209="",0,IF(ABS(Model!CY209-Scratch!CY209)&lt;1,1,0))</f>
        <v>1</v>
      </c>
      <c r="CZ279" s="99">
        <f>IF(Model!CZ209="",0,IF(ABS(Model!CZ209-Scratch!CZ209)&lt;1,1,0))</f>
        <v>1</v>
      </c>
      <c r="DA279" s="99">
        <f>IF(Model!DA209="",0,IF(ABS(Model!DA209-Scratch!DA209)&lt;1,1,0))</f>
        <v>1</v>
      </c>
      <c r="DB279" s="99">
        <f>IF(Model!DB209="",0,IF(ABS(Model!DB209-Scratch!DB209)&lt;1,1,0))</f>
        <v>1</v>
      </c>
      <c r="DC279" s="99">
        <f>IF(Model!DC209="",0,IF(ABS(Model!DC209-Scratch!DC209)&lt;1,1,0))</f>
        <v>1</v>
      </c>
      <c r="DD279" s="99">
        <f>IF(Model!DD209="",0,IF(ABS(Model!DD209-Scratch!DD209)&lt;1,1,0))</f>
        <v>1</v>
      </c>
      <c r="DE279" s="99">
        <f>IF(Model!DE209="",0,IF(ABS(Model!DE209-Scratch!DE209)&lt;1,1,0))</f>
        <v>1</v>
      </c>
      <c r="DF279" s="99">
        <f>IF(Model!DF209="",0,IF(ABS(Model!DF209-Scratch!DF209)&lt;1,1,0))</f>
        <v>1</v>
      </c>
      <c r="DG279" s="99">
        <f>IF(Model!DG209="",0,IF(ABS(Model!DG209-Scratch!DG209)&lt;1,1,0))</f>
        <v>1</v>
      </c>
      <c r="DH279" s="129" t="s">
        <v>591</v>
      </c>
      <c r="DI279" s="129" t="s">
        <v>591</v>
      </c>
      <c r="DJ279" s="99">
        <f>IF(Model!DJ209="",0,IF(ABS(Model!DJ209-Scratch!DJ209)&lt;1,1,0))</f>
        <v>1</v>
      </c>
      <c r="DK279" s="99">
        <f>IF(Model!DK209="",0,IF(ABS(Model!DK209-Scratch!DK209)&lt;1,1,0))</f>
        <v>1</v>
      </c>
      <c r="DL279" s="99">
        <f>IF(Model!DL209="",0,IF(ABS(Model!DL209-Scratch!DL209)&lt;1,1,0))</f>
        <v>1</v>
      </c>
      <c r="DM279" s="99">
        <f>IF(Model!DM209="",0,IF(ABS(Model!DM209-Scratch!DM209)&lt;1,1,0))</f>
        <v>1</v>
      </c>
      <c r="DN279" s="99">
        <f>IF(Model!DN209="",0,IF(ABS(Model!DN209-Scratch!DN209)&lt;1,1,0))</f>
        <v>1</v>
      </c>
      <c r="DO279" s="99">
        <f>IF(Model!DO209="",0,IF(ABS(Model!DO209-Scratch!DO209)&lt;1,1,0))</f>
        <v>1</v>
      </c>
      <c r="DP279" s="99">
        <f>IF(Model!DP209="",0,IF(ABS(Model!DP209-Scratch!DP209)&lt;1,1,0))</f>
        <v>1</v>
      </c>
      <c r="DQ279" s="99">
        <f>IF(Model!DQ209="",0,IF(ABS(Model!DQ209-Scratch!DQ209)&lt;1,1,0))</f>
        <v>1</v>
      </c>
      <c r="DR279" s="99">
        <f>IF(Model!DR209="",0,IF(ABS(Model!DR209-Scratch!DR209)&lt;1,1,0))</f>
        <v>1</v>
      </c>
      <c r="DS279" s="99">
        <f>IF(Model!DS209="",0,IF(ABS(Model!DS209-Scratch!DS209)&lt;1,1,0))</f>
        <v>1</v>
      </c>
      <c r="DT279" s="99">
        <f>IF(Model!DT209="",0,IF(ABS(Model!DT209-Scratch!DT209)&lt;1,1,0))</f>
        <v>1</v>
      </c>
      <c r="DU279" s="99">
        <f>IF(Model!DU209="",0,IF(ABS(Model!DU209-Scratch!DU209)&lt;1,1,0))</f>
        <v>1</v>
      </c>
      <c r="DV279" s="99">
        <f>IF(Model!DV209="",0,IF(ABS(Model!DV209-Scratch!DV209)&lt;1,1,0))</f>
        <v>1</v>
      </c>
      <c r="DW279" s="99">
        <f>IF(Model!DW209="",0,IF(ABS(Model!DW209-Scratch!DW209)&lt;1,1,0))</f>
        <v>1</v>
      </c>
      <c r="DX279" s="99">
        <f>IF(Model!DX209="",0,IF(ABS(Model!DX209-Scratch!DX209)&lt;1,1,0))</f>
        <v>1</v>
      </c>
      <c r="DY279" s="99">
        <f>IF(Model!DY209="",0,IF(ABS(Model!DY209-Scratch!DY209)&lt;1,1,0))</f>
        <v>1</v>
      </c>
      <c r="DZ279" s="99">
        <f>IF(Model!DZ209="",0,IF(ABS(Model!DZ209-Scratch!DZ209)&lt;1,1,0))</f>
        <v>1</v>
      </c>
      <c r="EA279" s="99">
        <f>IF(Model!EA209="",0,IF(ABS(Model!EA209-Scratch!EA209)&lt;1,1,0))</f>
        <v>1</v>
      </c>
      <c r="EB279" s="99">
        <f>IF(Model!EB209="",0,IF(ABS(Model!EB209-Scratch!EB209)&lt;1,1,0))</f>
        <v>1</v>
      </c>
      <c r="EC279" s="99">
        <f>IF(Model!EC209="",0,IF(ABS(Model!EC209-Scratch!EC209)&lt;1,1,0))</f>
        <v>1</v>
      </c>
      <c r="ED279" s="99">
        <f>IF(Model!ED209="",0,IF(ABS(Model!ED209-Scratch!ED209)&lt;1,1,0))</f>
        <v>1</v>
      </c>
      <c r="EE279" s="99">
        <f>IF(Model!EE209="",0,IF(ABS(Model!EE209-Scratch!EE209)&lt;1,1,0))</f>
        <v>1</v>
      </c>
      <c r="EF279" s="99">
        <f>IF(Model!EF209="",0,IF(ABS(Model!EF209-Scratch!EF209)&lt;1,1,0))</f>
        <v>1</v>
      </c>
      <c r="EG279" s="99">
        <f>IF(Model!EG209="",0,IF(ABS(Model!EG209-Scratch!EG209)&lt;1,1,0))</f>
        <v>1</v>
      </c>
      <c r="EH279" s="99">
        <f>IF(Model!EH209="",0,IF(ABS(Model!EH209-Scratch!EH209)&lt;1,1,0))</f>
        <v>1</v>
      </c>
      <c r="EI279" s="129" t="s">
        <v>591</v>
      </c>
      <c r="EJ279" s="129" t="s">
        <v>591</v>
      </c>
      <c r="EK279" s="99"/>
      <c r="EL279" s="99"/>
      <c r="EM279" s="99"/>
      <c r="EN279" s="99"/>
      <c r="EO279" s="99"/>
      <c r="EP279" s="99"/>
      <c r="EQ279" s="99"/>
      <c r="ER279" s="99"/>
      <c r="ES279" s="99"/>
      <c r="ET279" s="99"/>
      <c r="EU279" s="99"/>
      <c r="EV279" s="99"/>
      <c r="EW279" s="99"/>
      <c r="EX279" s="99"/>
      <c r="EY279" s="99"/>
      <c r="EZ279" s="99"/>
      <c r="FA279" s="99"/>
      <c r="FB279" s="99"/>
      <c r="FC279" s="99"/>
      <c r="FD279" s="99"/>
      <c r="FE279" s="99"/>
      <c r="FF279" s="99"/>
      <c r="FG279" s="99"/>
      <c r="FH279" s="99"/>
      <c r="FI279" s="99"/>
    </row>
    <row r="280" spans="2:165">
      <c r="B280" s="99">
        <f>IF(Model!B210="",0,IF(ABS(Model!B210-Scratch!B210)&lt;1,1,0))</f>
        <v>1</v>
      </c>
      <c r="C280" s="99">
        <f ca="1">IF(Model!C210="",0,IF(ABS(Model!C210-Scratch!C210)&lt;1,1,0))</f>
        <v>1</v>
      </c>
      <c r="D280" s="129" t="s">
        <v>591</v>
      </c>
      <c r="E280" s="99">
        <f>IF(Model!E210="",0,IF(ABS(Model!E210-Scratch!E210)&lt;1,1,0))</f>
        <v>1</v>
      </c>
      <c r="F280" s="99">
        <f>IF(Model!F210="",0,IF(ABS(Model!F210-Scratch!F210)&lt;1,1,0))</f>
        <v>1</v>
      </c>
      <c r="G280" s="99">
        <f>IF(Model!G210="",0,IF(ABS(Model!G210-Scratch!G210)&lt;1,1,0))</f>
        <v>1</v>
      </c>
      <c r="H280" s="99">
        <f>IF(Model!H210="",0,IF(ABS(Model!H210-Scratch!H210)&lt;1,1,0))</f>
        <v>1</v>
      </c>
      <c r="I280" s="99">
        <f>IF(Model!I210=Scratch!I210,1,0)</f>
        <v>1</v>
      </c>
      <c r="J280" s="129" t="s">
        <v>591</v>
      </c>
      <c r="K280" s="99">
        <f>IF(Model!K210="",0,IF(ABS(Model!K210-Scratch!K210)&lt;1,1,0))</f>
        <v>1</v>
      </c>
      <c r="L280" s="99">
        <f>IF(Model!L210=Scratch!L210,1,0)</f>
        <v>1</v>
      </c>
      <c r="M280" s="99">
        <f>IFERROR(IF(Model!M210=Scratch!M210,1,0),0)</f>
        <v>1</v>
      </c>
      <c r="N280" s="99">
        <f>IFERROR(IF(Model!N210=Scratch!N210,1,0),0)</f>
        <v>1</v>
      </c>
      <c r="O280" s="99">
        <f>IFERROR(IF(Model!O210=Scratch!O210,1,0),0)</f>
        <v>1</v>
      </c>
      <c r="P280" s="99">
        <f>IFERROR(IF(Model!P210=Scratch!P210,1,0),0)</f>
        <v>1</v>
      </c>
      <c r="Q280" s="129" t="s">
        <v>591</v>
      </c>
      <c r="R280" s="99">
        <f>IF(Model!R210="",0,IF(ABS(Model!R210-Scratch!R210)&lt;1,1,0))</f>
        <v>1</v>
      </c>
      <c r="S280" s="99">
        <f>IF(Model!S210="",0,IF(ABS(Model!S210-Scratch!S210)&lt;1,1,0))</f>
        <v>1</v>
      </c>
      <c r="T280" s="99">
        <f>IF(Model!T210="",0,IF(ABS(Model!T210-Scratch!T210)&lt;1,1,0))</f>
        <v>1</v>
      </c>
      <c r="U280" s="99">
        <f>IF(Model!U210="",0,IF(ABS(Model!U210-Scratch!U210)&lt;1,1,0))</f>
        <v>1</v>
      </c>
      <c r="V280" s="99">
        <f>IF(Model!V210="",0,IF(ABS(Model!V210-Scratch!V210)&lt;1,1,0))</f>
        <v>1</v>
      </c>
      <c r="W280" s="129" t="s">
        <v>591</v>
      </c>
      <c r="X280" s="99">
        <f>IF(Model!X210="",0,IF(ABS(Model!X210-Scratch!X210)&lt;1,1,0))</f>
        <v>1</v>
      </c>
      <c r="Y280" s="99">
        <f>IF(Model!Y210="",0,IF(ABS(Model!Y210-Scratch!Y210)&lt;1,1,0))</f>
        <v>1</v>
      </c>
      <c r="Z280" s="99">
        <f>IF(Model!Z210="",0,IF(ABS(Model!Z210-Scratch!Z210)&lt;1,1,0))</f>
        <v>1</v>
      </c>
      <c r="AA280" s="99">
        <f>IF(Model!AA210="",0,IF(ABS(Model!AA210-Scratch!AA210)&lt;1,1,0))</f>
        <v>1</v>
      </c>
      <c r="AB280" s="99">
        <f>IF(Model!AB210="",0,IF(ABS(Model!AB210-Scratch!AB210)&lt;1,1,0))</f>
        <v>1</v>
      </c>
      <c r="AC280" s="129" t="s">
        <v>591</v>
      </c>
      <c r="AD280" s="129" t="s">
        <v>591</v>
      </c>
      <c r="AE280" s="99">
        <f>IF(Model!AE210="",0,IF(ABS(Model!AE210-Scratch!AE210)&lt;1,1,0))</f>
        <v>1</v>
      </c>
      <c r="AF280" s="99">
        <f>IF(Model!AF210="",0,IF(ABS(Model!AF210-Scratch!AF210)&lt;1,1,0))</f>
        <v>1</v>
      </c>
      <c r="AG280" s="99">
        <f>IF(Model!AG210="",0,IF(ABS(Model!AG210-Scratch!AG210)&lt;1,1,0))</f>
        <v>1</v>
      </c>
      <c r="AH280" s="99">
        <f>IF(Model!AH210="",0,IF(ABS(Model!AH210-Scratch!AH210)&lt;1,1,0))</f>
        <v>1</v>
      </c>
      <c r="AI280" s="99">
        <f>IF(Model!AI210="",0,IF(ABS(Model!AI210-Scratch!AI210)&lt;1,1,0))</f>
        <v>1</v>
      </c>
      <c r="AJ280" s="99">
        <f>IF(Model!AJ210="",0,IF(ABS(Model!AJ210-Scratch!AJ210)&lt;1,1,0))</f>
        <v>1</v>
      </c>
      <c r="AK280" s="99">
        <f>IF(Model!AK210="",0,IF(ABS(Model!AK210-Scratch!AK210)&lt;1,1,0))</f>
        <v>1</v>
      </c>
      <c r="AL280" s="99">
        <f>IF(Model!AL210="",0,IF(ABS(Model!AL210-Scratch!AL210)&lt;1,1,0))</f>
        <v>1</v>
      </c>
      <c r="AM280" s="99">
        <f>IF(Model!AM210="",0,IF(ABS(Model!AM210-Scratch!AM210)&lt;1,1,0))</f>
        <v>1</v>
      </c>
      <c r="AN280" s="99">
        <f>IF(Model!AN210="",0,IF(ABS(Model!AN210-Scratch!AN210)&lt;1,1,0))</f>
        <v>1</v>
      </c>
      <c r="AO280" s="99">
        <f>IF(Model!AO210="",0,IF(ABS(Model!AO210-Scratch!AO210)&lt;1,1,0))</f>
        <v>1</v>
      </c>
      <c r="AP280" s="99">
        <f>IF(Model!AP210="",0,IF(ABS(Model!AP210-Scratch!AP210)&lt;1,1,0))</f>
        <v>1</v>
      </c>
      <c r="AQ280" s="99">
        <f>IF(Model!AQ210="",0,IF(ABS(Model!AQ210-Scratch!AQ210)&lt;1,1,0))</f>
        <v>1</v>
      </c>
      <c r="AR280" s="99">
        <f>IF(Model!AR210="",0,IF(ABS(Model!AR210-Scratch!AR210)&lt;1,1,0))</f>
        <v>1</v>
      </c>
      <c r="AS280" s="99">
        <f>IF(Model!AS210="",0,IF(ABS(Model!AS210-Scratch!AS210)&lt;1,1,0))</f>
        <v>1</v>
      </c>
      <c r="AT280" s="99">
        <f>IF(Model!AT210="",0,IF(ABS(Model!AT210-Scratch!AT210)&lt;1,1,0))</f>
        <v>1</v>
      </c>
      <c r="AU280" s="99">
        <f>IF(Model!AU210="",0,IF(ABS(Model!AU210-Scratch!AU210)&lt;1,1,0))</f>
        <v>1</v>
      </c>
      <c r="AV280" s="99">
        <f>IF(Model!AV210="",0,IF(ABS(Model!AV210-Scratch!AV210)&lt;1,1,0))</f>
        <v>1</v>
      </c>
      <c r="AW280" s="99">
        <f>IF(Model!AW210="",0,IF(ABS(Model!AW210-Scratch!AW210)&lt;1,1,0))</f>
        <v>1</v>
      </c>
      <c r="AX280" s="99">
        <f>IF(Model!AX210="",0,IF(ABS(Model!AX210-Scratch!AX210)&lt;1,1,0))</f>
        <v>1</v>
      </c>
      <c r="AY280" s="99">
        <f>IF(Model!AY210="",0,IF(ABS(Model!AY210-Scratch!AY210)&lt;1,1,0))</f>
        <v>1</v>
      </c>
      <c r="AZ280" s="99">
        <f>IF(Model!AZ210="",0,IF(ABS(Model!AZ210-Scratch!AZ210)&lt;1,1,0))</f>
        <v>1</v>
      </c>
      <c r="BA280" s="99">
        <f>IF(Model!BA210="",0,IF(ABS(Model!BA210-Scratch!BA210)&lt;1,1,0))</f>
        <v>1</v>
      </c>
      <c r="BB280" s="99">
        <f>IF(Model!BB210="",0,IF(ABS(Model!BB210-Scratch!BB210)&lt;1,1,0))</f>
        <v>1</v>
      </c>
      <c r="BC280" s="99">
        <f>IF(Model!BC210="",0,IF(ABS(Model!BC210-Scratch!BC210)&lt;1,1,0))</f>
        <v>1</v>
      </c>
      <c r="BD280" s="99">
        <f>IF(Model!BD210="",0,IF(ABS(Model!BD210-Scratch!BD210)&lt;1,1,0))</f>
        <v>0</v>
      </c>
      <c r="BE280" s="99">
        <f>IF(Model!BE210="",0,IF(ABS(Model!BE210-Scratch!BE210)&lt;1,1,0))</f>
        <v>1</v>
      </c>
      <c r="BF280" s="129" t="s">
        <v>591</v>
      </c>
      <c r="BG280" s="129" t="s">
        <v>591</v>
      </c>
      <c r="BH280" s="99">
        <f>IF(Model!BH210="",0,IF(ABS(Model!BH210-Scratch!BH210)&lt;1,1,0))</f>
        <v>1</v>
      </c>
      <c r="BI280" s="99">
        <f>IF(Model!BI210="",0,IF(ABS(Model!BI210-Scratch!BI210)&lt;1,1,0))</f>
        <v>1</v>
      </c>
      <c r="BJ280" s="99">
        <f>IF(Model!BJ210="",0,IF(ABS(Model!BJ210-Scratch!BJ210)&lt;1,1,0))</f>
        <v>1</v>
      </c>
      <c r="BK280" s="99">
        <f>IF(Model!BK210="",0,IF(ABS(Model!BK210-Scratch!BK210)&lt;1,1,0))</f>
        <v>1</v>
      </c>
      <c r="BL280" s="99">
        <f>IF(Model!BL210="",0,IF(ABS(Model!BL210-Scratch!BL210)&lt;1,1,0))</f>
        <v>1</v>
      </c>
      <c r="BM280" s="99">
        <f>IF(Model!BM210="",0,IF(ABS(Model!BM210-Scratch!BM210)&lt;1,1,0))</f>
        <v>1</v>
      </c>
      <c r="BN280" s="99">
        <f>IF(Model!BN210="",0,IF(ABS(Model!BN210-Scratch!BN210)&lt;1,1,0))</f>
        <v>1</v>
      </c>
      <c r="BO280" s="99">
        <f>IF(Model!BO210="",0,IF(ABS(Model!BO210-Scratch!BO210)&lt;1,1,0))</f>
        <v>1</v>
      </c>
      <c r="BP280" s="99">
        <f>IF(Model!BP210="",0,IF(ABS(Model!BP210-Scratch!BP210)&lt;1,1,0))</f>
        <v>1</v>
      </c>
      <c r="BQ280" s="99">
        <f>IF(Model!BQ210="",0,IF(ABS(Model!BQ210-Scratch!BQ210)&lt;1,1,0))</f>
        <v>1</v>
      </c>
      <c r="BR280" s="99">
        <f>IF(Model!BR210="",0,IF(ABS(Model!BR210-Scratch!BR210)&lt;1,1,0))</f>
        <v>1</v>
      </c>
      <c r="BS280" s="99">
        <f>IF(Model!BS210="",0,IF(ABS(Model!BS210-Scratch!BS210)&lt;1,1,0))</f>
        <v>1</v>
      </c>
      <c r="BT280" s="99">
        <f>IF(Model!BT210="",0,IF(ABS(Model!BT210-Scratch!BT210)&lt;1,1,0))</f>
        <v>1</v>
      </c>
      <c r="BU280" s="99">
        <f>IF(Model!BU210="",0,IF(ABS(Model!BU210-Scratch!BU210)&lt;1,1,0))</f>
        <v>1</v>
      </c>
      <c r="BV280" s="99">
        <f>IF(Model!BV210="",0,IF(ABS(Model!BV210-Scratch!BV210)&lt;1,1,0))</f>
        <v>1</v>
      </c>
      <c r="BW280" s="99">
        <f>IF(Model!BW210="",0,IF(ABS(Model!BW210-Scratch!BW210)&lt;1,1,0))</f>
        <v>1</v>
      </c>
      <c r="BX280" s="99">
        <f>IF(Model!BX210="",0,IF(ABS(Model!BX210-Scratch!BX210)&lt;1,1,0))</f>
        <v>1</v>
      </c>
      <c r="BY280" s="99">
        <f>IF(Model!BY210="",0,IF(ABS(Model!BY210-Scratch!BY210)&lt;1,1,0))</f>
        <v>1</v>
      </c>
      <c r="BZ280" s="99">
        <f>IF(Model!BZ210="",0,IF(ABS(Model!BZ210-Scratch!BZ210)&lt;1,1,0))</f>
        <v>1</v>
      </c>
      <c r="CA280" s="99">
        <f>IF(Model!CA210="",0,IF(ABS(Model!CA210-Scratch!CA210)&lt;1,1,0))</f>
        <v>1</v>
      </c>
      <c r="CB280" s="99">
        <f>IF(Model!CB210="",0,IF(ABS(Model!CB210-Scratch!CB210)&lt;1,1,0))</f>
        <v>1</v>
      </c>
      <c r="CC280" s="99">
        <f>IF(Model!CC210="",0,IF(ABS(Model!CC210-Scratch!CC210)&lt;1,1,0))</f>
        <v>1</v>
      </c>
      <c r="CD280" s="99">
        <f>IF(Model!CD210="",0,IF(ABS(Model!CD210-Scratch!CD210)&lt;1,1,0))</f>
        <v>1</v>
      </c>
      <c r="CE280" s="99">
        <f>IF(Model!CE210="",0,IF(ABS(Model!CE210-Scratch!CE210)&lt;1,1,0))</f>
        <v>1</v>
      </c>
      <c r="CF280" s="99">
        <f>IF(Model!CF210="",0,IF(ABS(Model!CF210-Scratch!CF210)&lt;1,1,0))</f>
        <v>1</v>
      </c>
      <c r="CG280" s="129" t="s">
        <v>591</v>
      </c>
      <c r="CH280" s="129" t="s">
        <v>591</v>
      </c>
      <c r="CI280" s="99">
        <f>IF(Model!CI210="",0,IF(ABS(Model!CI210-Scratch!CI210)&lt;1,1,0))</f>
        <v>1</v>
      </c>
      <c r="CJ280" s="99">
        <f>IF(Model!CJ210="",0,IF(ABS(Model!CJ210-Scratch!CJ210)&lt;1,1,0))</f>
        <v>1</v>
      </c>
      <c r="CK280" s="99">
        <f>IF(Model!CK210="",0,IF(ABS(Model!CK210-Scratch!CK210)&lt;1,1,0))</f>
        <v>1</v>
      </c>
      <c r="CL280" s="99">
        <f>IF(Model!CL210="",0,IF(ABS(Model!CL210-Scratch!CL210)&lt;1,1,0))</f>
        <v>1</v>
      </c>
      <c r="CM280" s="99">
        <f>IF(Model!CM210="",0,IF(ABS(Model!CM210-Scratch!CM210)&lt;1,1,0))</f>
        <v>1</v>
      </c>
      <c r="CN280" s="99">
        <f>IF(Model!CN210="",0,IF(ABS(Model!CN210-Scratch!CN210)&lt;1,1,0))</f>
        <v>1</v>
      </c>
      <c r="CO280" s="99">
        <f>IF(Model!CO210="",0,IF(ABS(Model!CO210-Scratch!CO210)&lt;1,1,0))</f>
        <v>1</v>
      </c>
      <c r="CP280" s="99">
        <f>IF(Model!CP210="",0,IF(ABS(Model!CP210-Scratch!CP210)&lt;1,1,0))</f>
        <v>1</v>
      </c>
      <c r="CQ280" s="99">
        <f>IF(Model!CQ210="",0,IF(ABS(Model!CQ210-Scratch!CQ210)&lt;1,1,0))</f>
        <v>1</v>
      </c>
      <c r="CR280" s="99">
        <f>IF(Model!CR210="",0,IF(ABS(Model!CR210-Scratch!CR210)&lt;1,1,0))</f>
        <v>1</v>
      </c>
      <c r="CS280" s="99">
        <f>IF(Model!CS210="",0,IF(ABS(Model!CS210-Scratch!CS210)&lt;1,1,0))</f>
        <v>1</v>
      </c>
      <c r="CT280" s="99">
        <f>IF(Model!CT210="",0,IF(ABS(Model!CT210-Scratch!CT210)&lt;1,1,0))</f>
        <v>1</v>
      </c>
      <c r="CU280" s="99">
        <f>IF(Model!CU210="",0,IF(ABS(Model!CU210-Scratch!CU210)&lt;1,1,0))</f>
        <v>1</v>
      </c>
      <c r="CV280" s="99">
        <f>IF(Model!CV210="",0,IF(ABS(Model!CV210-Scratch!CV210)&lt;1,1,0))</f>
        <v>1</v>
      </c>
      <c r="CW280" s="99">
        <f>IF(Model!CW210="",0,IF(ABS(Model!CW210-Scratch!CW210)&lt;1,1,0))</f>
        <v>1</v>
      </c>
      <c r="CX280" s="99">
        <f>IF(Model!CX210="",0,IF(ABS(Model!CX210-Scratch!CX210)&lt;1,1,0))</f>
        <v>1</v>
      </c>
      <c r="CY280" s="99">
        <f>IF(Model!CY210="",0,IF(ABS(Model!CY210-Scratch!CY210)&lt;1,1,0))</f>
        <v>1</v>
      </c>
      <c r="CZ280" s="99">
        <f>IF(Model!CZ210="",0,IF(ABS(Model!CZ210-Scratch!CZ210)&lt;1,1,0))</f>
        <v>1</v>
      </c>
      <c r="DA280" s="99">
        <f>IF(Model!DA210="",0,IF(ABS(Model!DA210-Scratch!DA210)&lt;1,1,0))</f>
        <v>1</v>
      </c>
      <c r="DB280" s="99">
        <f>IF(Model!DB210="",0,IF(ABS(Model!DB210-Scratch!DB210)&lt;1,1,0))</f>
        <v>1</v>
      </c>
      <c r="DC280" s="99">
        <f>IF(Model!DC210="",0,IF(ABS(Model!DC210-Scratch!DC210)&lt;1,1,0))</f>
        <v>1</v>
      </c>
      <c r="DD280" s="99">
        <f>IF(Model!DD210="",0,IF(ABS(Model!DD210-Scratch!DD210)&lt;1,1,0))</f>
        <v>1</v>
      </c>
      <c r="DE280" s="99">
        <f>IF(Model!DE210="",0,IF(ABS(Model!DE210-Scratch!DE210)&lt;1,1,0))</f>
        <v>1</v>
      </c>
      <c r="DF280" s="99">
        <f>IF(Model!DF210="",0,IF(ABS(Model!DF210-Scratch!DF210)&lt;1,1,0))</f>
        <v>1</v>
      </c>
      <c r="DG280" s="99">
        <f>IF(Model!DG210="",0,IF(ABS(Model!DG210-Scratch!DG210)&lt;1,1,0))</f>
        <v>1</v>
      </c>
      <c r="DH280" s="129" t="s">
        <v>591</v>
      </c>
      <c r="DI280" s="129" t="s">
        <v>591</v>
      </c>
      <c r="DJ280" s="99">
        <f>IF(Model!DJ210="",0,IF(ABS(Model!DJ210-Scratch!DJ210)&lt;1,1,0))</f>
        <v>1</v>
      </c>
      <c r="DK280" s="99">
        <f>IF(Model!DK210="",0,IF(ABS(Model!DK210-Scratch!DK210)&lt;1,1,0))</f>
        <v>1</v>
      </c>
      <c r="DL280" s="99">
        <f>IF(Model!DL210="",0,IF(ABS(Model!DL210-Scratch!DL210)&lt;1,1,0))</f>
        <v>1</v>
      </c>
      <c r="DM280" s="99">
        <f>IF(Model!DM210="",0,IF(ABS(Model!DM210-Scratch!DM210)&lt;1,1,0))</f>
        <v>1</v>
      </c>
      <c r="DN280" s="99">
        <f>IF(Model!DN210="",0,IF(ABS(Model!DN210-Scratch!DN210)&lt;1,1,0))</f>
        <v>1</v>
      </c>
      <c r="DO280" s="99">
        <f>IF(Model!DO210="",0,IF(ABS(Model!DO210-Scratch!DO210)&lt;1,1,0))</f>
        <v>1</v>
      </c>
      <c r="DP280" s="99">
        <f>IF(Model!DP210="",0,IF(ABS(Model!DP210-Scratch!DP210)&lt;1,1,0))</f>
        <v>1</v>
      </c>
      <c r="DQ280" s="99">
        <f>IF(Model!DQ210="",0,IF(ABS(Model!DQ210-Scratch!DQ210)&lt;1,1,0))</f>
        <v>1</v>
      </c>
      <c r="DR280" s="99">
        <f>IF(Model!DR210="",0,IF(ABS(Model!DR210-Scratch!DR210)&lt;1,1,0))</f>
        <v>1</v>
      </c>
      <c r="DS280" s="99">
        <f>IF(Model!DS210="",0,IF(ABS(Model!DS210-Scratch!DS210)&lt;1,1,0))</f>
        <v>1</v>
      </c>
      <c r="DT280" s="99">
        <f>IF(Model!DT210="",0,IF(ABS(Model!DT210-Scratch!DT210)&lt;1,1,0))</f>
        <v>1</v>
      </c>
      <c r="DU280" s="99">
        <f>IF(Model!DU210="",0,IF(ABS(Model!DU210-Scratch!DU210)&lt;1,1,0))</f>
        <v>1</v>
      </c>
      <c r="DV280" s="99">
        <f>IF(Model!DV210="",0,IF(ABS(Model!DV210-Scratch!DV210)&lt;1,1,0))</f>
        <v>1</v>
      </c>
      <c r="DW280" s="99">
        <f>IF(Model!DW210="",0,IF(ABS(Model!DW210-Scratch!DW210)&lt;1,1,0))</f>
        <v>1</v>
      </c>
      <c r="DX280" s="99">
        <f>IF(Model!DX210="",0,IF(ABS(Model!DX210-Scratch!DX210)&lt;1,1,0))</f>
        <v>1</v>
      </c>
      <c r="DY280" s="99">
        <f>IF(Model!DY210="",0,IF(ABS(Model!DY210-Scratch!DY210)&lt;1,1,0))</f>
        <v>1</v>
      </c>
      <c r="DZ280" s="99">
        <f>IF(Model!DZ210="",0,IF(ABS(Model!DZ210-Scratch!DZ210)&lt;1,1,0))</f>
        <v>1</v>
      </c>
      <c r="EA280" s="99">
        <f>IF(Model!EA210="",0,IF(ABS(Model!EA210-Scratch!EA210)&lt;1,1,0))</f>
        <v>1</v>
      </c>
      <c r="EB280" s="99">
        <f>IF(Model!EB210="",0,IF(ABS(Model!EB210-Scratch!EB210)&lt;1,1,0))</f>
        <v>1</v>
      </c>
      <c r="EC280" s="99">
        <f>IF(Model!EC210="",0,IF(ABS(Model!EC210-Scratch!EC210)&lt;1,1,0))</f>
        <v>1</v>
      </c>
      <c r="ED280" s="99">
        <f>IF(Model!ED210="",0,IF(ABS(Model!ED210-Scratch!ED210)&lt;1,1,0))</f>
        <v>1</v>
      </c>
      <c r="EE280" s="99">
        <f>IF(Model!EE210="",0,IF(ABS(Model!EE210-Scratch!EE210)&lt;1,1,0))</f>
        <v>1</v>
      </c>
      <c r="EF280" s="99">
        <f>IF(Model!EF210="",0,IF(ABS(Model!EF210-Scratch!EF210)&lt;1,1,0))</f>
        <v>1</v>
      </c>
      <c r="EG280" s="99">
        <f>IF(Model!EG210="",0,IF(ABS(Model!EG210-Scratch!EG210)&lt;1,1,0))</f>
        <v>1</v>
      </c>
      <c r="EH280" s="99">
        <f>IF(Model!EH210="",0,IF(ABS(Model!EH210-Scratch!EH210)&lt;1,1,0))</f>
        <v>1</v>
      </c>
      <c r="EI280" s="129" t="s">
        <v>591</v>
      </c>
      <c r="EJ280" s="129" t="s">
        <v>591</v>
      </c>
      <c r="EK280" s="99"/>
      <c r="EL280" s="99"/>
      <c r="EM280" s="99"/>
      <c r="EN280" s="99"/>
      <c r="EO280" s="99"/>
      <c r="EP280" s="99"/>
      <c r="EQ280" s="99"/>
      <c r="ER280" s="99"/>
      <c r="ES280" s="99"/>
      <c r="ET280" s="99"/>
      <c r="EU280" s="99"/>
      <c r="EV280" s="99"/>
      <c r="EW280" s="99"/>
      <c r="EX280" s="99"/>
      <c r="EY280" s="99"/>
      <c r="EZ280" s="99"/>
      <c r="FA280" s="99"/>
      <c r="FB280" s="99"/>
      <c r="FC280" s="99"/>
      <c r="FD280" s="99"/>
      <c r="FE280" s="99"/>
      <c r="FF280" s="99"/>
      <c r="FG280" s="99"/>
      <c r="FH280" s="99"/>
      <c r="FI280" s="99"/>
    </row>
    <row r="281" spans="2:165">
      <c r="B281" s="99">
        <f>IF(Model!B211="",0,IF(ABS(Model!B211-Scratch!B211)&lt;1,1,0))</f>
        <v>1</v>
      </c>
      <c r="C281" s="99">
        <f ca="1">IF(Model!C211="",0,IF(ABS(Model!C211-Scratch!C211)&lt;1,1,0))</f>
        <v>1</v>
      </c>
      <c r="D281" s="129" t="s">
        <v>591</v>
      </c>
      <c r="E281" s="99">
        <f>IF(Model!E211="",0,IF(ABS(Model!E211-Scratch!E211)&lt;1,1,0))</f>
        <v>1</v>
      </c>
      <c r="F281" s="99">
        <f>IF(Model!F211="",0,IF(ABS(Model!F211-Scratch!F211)&lt;1,1,0))</f>
        <v>1</v>
      </c>
      <c r="G281" s="99">
        <f>IF(Model!G211="",0,IF(ABS(Model!G211-Scratch!G211)&lt;1,1,0))</f>
        <v>1</v>
      </c>
      <c r="H281" s="99">
        <f>IF(Model!H211="",0,IF(ABS(Model!H211-Scratch!H211)&lt;1,1,0))</f>
        <v>1</v>
      </c>
      <c r="I281" s="99">
        <f>IF(Model!I211=Scratch!I211,1,0)</f>
        <v>1</v>
      </c>
      <c r="J281" s="129" t="s">
        <v>591</v>
      </c>
      <c r="K281" s="99">
        <f>IF(Model!K211="",0,IF(ABS(Model!K211-Scratch!K211)&lt;1,1,0))</f>
        <v>1</v>
      </c>
      <c r="L281" s="99">
        <f>IF(Model!L211=Scratch!L211,1,0)</f>
        <v>1</v>
      </c>
      <c r="M281" s="99">
        <f>IFERROR(IF(Model!M211=Scratch!M211,1,0),0)</f>
        <v>1</v>
      </c>
      <c r="N281" s="99">
        <f>IFERROR(IF(Model!N211=Scratch!N211,1,0),0)</f>
        <v>1</v>
      </c>
      <c r="O281" s="99">
        <f>IFERROR(IF(Model!O211=Scratch!O211,1,0),0)</f>
        <v>1</v>
      </c>
      <c r="P281" s="99">
        <f>IFERROR(IF(Model!P211=Scratch!P211,1,0),0)</f>
        <v>1</v>
      </c>
      <c r="Q281" s="129" t="s">
        <v>591</v>
      </c>
      <c r="R281" s="99">
        <f>IF(Model!R211="",0,IF(ABS(Model!R211-Scratch!R211)&lt;1,1,0))</f>
        <v>1</v>
      </c>
      <c r="S281" s="99">
        <f>IF(Model!S211="",0,IF(ABS(Model!S211-Scratch!S211)&lt;1,1,0))</f>
        <v>1</v>
      </c>
      <c r="T281" s="99">
        <f>IF(Model!T211="",0,IF(ABS(Model!T211-Scratch!T211)&lt;1,1,0))</f>
        <v>1</v>
      </c>
      <c r="U281" s="99">
        <f>IF(Model!U211="",0,IF(ABS(Model!U211-Scratch!U211)&lt;1,1,0))</f>
        <v>1</v>
      </c>
      <c r="V281" s="99">
        <f>IF(Model!V211="",0,IF(ABS(Model!V211-Scratch!V211)&lt;1,1,0))</f>
        <v>1</v>
      </c>
      <c r="W281" s="129" t="s">
        <v>591</v>
      </c>
      <c r="X281" s="99">
        <f>IF(Model!X211="",0,IF(ABS(Model!X211-Scratch!X211)&lt;1,1,0))</f>
        <v>1</v>
      </c>
      <c r="Y281" s="99">
        <f>IF(Model!Y211="",0,IF(ABS(Model!Y211-Scratch!Y211)&lt;1,1,0))</f>
        <v>1</v>
      </c>
      <c r="Z281" s="99">
        <f>IF(Model!Z211="",0,IF(ABS(Model!Z211-Scratch!Z211)&lt;1,1,0))</f>
        <v>1</v>
      </c>
      <c r="AA281" s="99">
        <f>IF(Model!AA211="",0,IF(ABS(Model!AA211-Scratch!AA211)&lt;1,1,0))</f>
        <v>1</v>
      </c>
      <c r="AB281" s="99">
        <f>IF(Model!AB211="",0,IF(ABS(Model!AB211-Scratch!AB211)&lt;1,1,0))</f>
        <v>1</v>
      </c>
      <c r="AC281" s="129" t="s">
        <v>591</v>
      </c>
      <c r="AD281" s="129" t="s">
        <v>591</v>
      </c>
      <c r="AE281" s="99">
        <f>IF(Model!AE211="",0,IF(ABS(Model!AE211-Scratch!AE211)&lt;1,1,0))</f>
        <v>1</v>
      </c>
      <c r="AF281" s="99">
        <f>IF(Model!AF211="",0,IF(ABS(Model!AF211-Scratch!AF211)&lt;1,1,0))</f>
        <v>1</v>
      </c>
      <c r="AG281" s="99">
        <f>IF(Model!AG211="",0,IF(ABS(Model!AG211-Scratch!AG211)&lt;1,1,0))</f>
        <v>1</v>
      </c>
      <c r="AH281" s="99">
        <f>IF(Model!AH211="",0,IF(ABS(Model!AH211-Scratch!AH211)&lt;1,1,0))</f>
        <v>1</v>
      </c>
      <c r="AI281" s="99">
        <f>IF(Model!AI211="",0,IF(ABS(Model!AI211-Scratch!AI211)&lt;1,1,0))</f>
        <v>1</v>
      </c>
      <c r="AJ281" s="99">
        <f>IF(Model!AJ211="",0,IF(ABS(Model!AJ211-Scratch!AJ211)&lt;1,1,0))</f>
        <v>1</v>
      </c>
      <c r="AK281" s="99">
        <f>IF(Model!AK211="",0,IF(ABS(Model!AK211-Scratch!AK211)&lt;1,1,0))</f>
        <v>1</v>
      </c>
      <c r="AL281" s="99">
        <f>IF(Model!AL211="",0,IF(ABS(Model!AL211-Scratch!AL211)&lt;1,1,0))</f>
        <v>1</v>
      </c>
      <c r="AM281" s="99">
        <f>IF(Model!AM211="",0,IF(ABS(Model!AM211-Scratch!AM211)&lt;1,1,0))</f>
        <v>1</v>
      </c>
      <c r="AN281" s="99">
        <f>IF(Model!AN211="",0,IF(ABS(Model!AN211-Scratch!AN211)&lt;1,1,0))</f>
        <v>1</v>
      </c>
      <c r="AO281" s="99">
        <f>IF(Model!AO211="",0,IF(ABS(Model!AO211-Scratch!AO211)&lt;1,1,0))</f>
        <v>1</v>
      </c>
      <c r="AP281" s="99">
        <f>IF(Model!AP211="",0,IF(ABS(Model!AP211-Scratch!AP211)&lt;1,1,0))</f>
        <v>1</v>
      </c>
      <c r="AQ281" s="99">
        <f>IF(Model!AQ211="",0,IF(ABS(Model!AQ211-Scratch!AQ211)&lt;1,1,0))</f>
        <v>1</v>
      </c>
      <c r="AR281" s="99">
        <f>IF(Model!AR211="",0,IF(ABS(Model!AR211-Scratch!AR211)&lt;1,1,0))</f>
        <v>1</v>
      </c>
      <c r="AS281" s="99">
        <f>IF(Model!AS211="",0,IF(ABS(Model!AS211-Scratch!AS211)&lt;1,1,0))</f>
        <v>1</v>
      </c>
      <c r="AT281" s="99">
        <f>IF(Model!AT211="",0,IF(ABS(Model!AT211-Scratch!AT211)&lt;1,1,0))</f>
        <v>1</v>
      </c>
      <c r="AU281" s="99">
        <f>IF(Model!AU211="",0,IF(ABS(Model!AU211-Scratch!AU211)&lt;1,1,0))</f>
        <v>1</v>
      </c>
      <c r="AV281" s="99">
        <f>IF(Model!AV211="",0,IF(ABS(Model!AV211-Scratch!AV211)&lt;1,1,0))</f>
        <v>1</v>
      </c>
      <c r="AW281" s="99">
        <f>IF(Model!AW211="",0,IF(ABS(Model!AW211-Scratch!AW211)&lt;1,1,0))</f>
        <v>1</v>
      </c>
      <c r="AX281" s="99">
        <f>IF(Model!AX211="",0,IF(ABS(Model!AX211-Scratch!AX211)&lt;1,1,0))</f>
        <v>1</v>
      </c>
      <c r="AY281" s="99">
        <f>IF(Model!AY211="",0,IF(ABS(Model!AY211-Scratch!AY211)&lt;1,1,0))</f>
        <v>1</v>
      </c>
      <c r="AZ281" s="99">
        <f>IF(Model!AZ211="",0,IF(ABS(Model!AZ211-Scratch!AZ211)&lt;1,1,0))</f>
        <v>1</v>
      </c>
      <c r="BA281" s="99">
        <f>IF(Model!BA211="",0,IF(ABS(Model!BA211-Scratch!BA211)&lt;1,1,0))</f>
        <v>1</v>
      </c>
      <c r="BB281" s="99">
        <f>IF(Model!BB211="",0,IF(ABS(Model!BB211-Scratch!BB211)&lt;1,1,0))</f>
        <v>1</v>
      </c>
      <c r="BC281" s="99">
        <f>IF(Model!BC211="",0,IF(ABS(Model!BC211-Scratch!BC211)&lt;1,1,0))</f>
        <v>1</v>
      </c>
      <c r="BD281" s="99">
        <f>IF(Model!BD211="",0,IF(ABS(Model!BD211-Scratch!BD211)&lt;1,1,0))</f>
        <v>0</v>
      </c>
      <c r="BE281" s="99">
        <f>IF(Model!BE211="",0,IF(ABS(Model!BE211-Scratch!BE211)&lt;1,1,0))</f>
        <v>1</v>
      </c>
      <c r="BF281" s="129" t="s">
        <v>591</v>
      </c>
      <c r="BG281" s="129" t="s">
        <v>591</v>
      </c>
      <c r="BH281" s="99">
        <f>IF(Model!BH211="",0,IF(ABS(Model!BH211-Scratch!BH211)&lt;1,1,0))</f>
        <v>1</v>
      </c>
      <c r="BI281" s="99">
        <f>IF(Model!BI211="",0,IF(ABS(Model!BI211-Scratch!BI211)&lt;1,1,0))</f>
        <v>1</v>
      </c>
      <c r="BJ281" s="99">
        <f>IF(Model!BJ211="",0,IF(ABS(Model!BJ211-Scratch!BJ211)&lt;1,1,0))</f>
        <v>1</v>
      </c>
      <c r="BK281" s="99">
        <f>IF(Model!BK211="",0,IF(ABS(Model!BK211-Scratch!BK211)&lt;1,1,0))</f>
        <v>1</v>
      </c>
      <c r="BL281" s="99">
        <f>IF(Model!BL211="",0,IF(ABS(Model!BL211-Scratch!BL211)&lt;1,1,0))</f>
        <v>1</v>
      </c>
      <c r="BM281" s="99">
        <f>IF(Model!BM211="",0,IF(ABS(Model!BM211-Scratch!BM211)&lt;1,1,0))</f>
        <v>1</v>
      </c>
      <c r="BN281" s="99">
        <f>IF(Model!BN211="",0,IF(ABS(Model!BN211-Scratch!BN211)&lt;1,1,0))</f>
        <v>1</v>
      </c>
      <c r="BO281" s="99">
        <f>IF(Model!BO211="",0,IF(ABS(Model!BO211-Scratch!BO211)&lt;1,1,0))</f>
        <v>1</v>
      </c>
      <c r="BP281" s="99">
        <f>IF(Model!BP211="",0,IF(ABS(Model!BP211-Scratch!BP211)&lt;1,1,0))</f>
        <v>1</v>
      </c>
      <c r="BQ281" s="99">
        <f>IF(Model!BQ211="",0,IF(ABS(Model!BQ211-Scratch!BQ211)&lt;1,1,0))</f>
        <v>1</v>
      </c>
      <c r="BR281" s="99">
        <f>IF(Model!BR211="",0,IF(ABS(Model!BR211-Scratch!BR211)&lt;1,1,0))</f>
        <v>1</v>
      </c>
      <c r="BS281" s="99">
        <f>IF(Model!BS211="",0,IF(ABS(Model!BS211-Scratch!BS211)&lt;1,1,0))</f>
        <v>1</v>
      </c>
      <c r="BT281" s="99">
        <f>IF(Model!BT211="",0,IF(ABS(Model!BT211-Scratch!BT211)&lt;1,1,0))</f>
        <v>1</v>
      </c>
      <c r="BU281" s="99">
        <f>IF(Model!BU211="",0,IF(ABS(Model!BU211-Scratch!BU211)&lt;1,1,0))</f>
        <v>1</v>
      </c>
      <c r="BV281" s="99">
        <f>IF(Model!BV211="",0,IF(ABS(Model!BV211-Scratch!BV211)&lt;1,1,0))</f>
        <v>1</v>
      </c>
      <c r="BW281" s="99">
        <f>IF(Model!BW211="",0,IF(ABS(Model!BW211-Scratch!BW211)&lt;1,1,0))</f>
        <v>1</v>
      </c>
      <c r="BX281" s="99">
        <f>IF(Model!BX211="",0,IF(ABS(Model!BX211-Scratch!BX211)&lt;1,1,0))</f>
        <v>1</v>
      </c>
      <c r="BY281" s="99">
        <f>IF(Model!BY211="",0,IF(ABS(Model!BY211-Scratch!BY211)&lt;1,1,0))</f>
        <v>1</v>
      </c>
      <c r="BZ281" s="99">
        <f>IF(Model!BZ211="",0,IF(ABS(Model!BZ211-Scratch!BZ211)&lt;1,1,0))</f>
        <v>1</v>
      </c>
      <c r="CA281" s="99">
        <f>IF(Model!CA211="",0,IF(ABS(Model!CA211-Scratch!CA211)&lt;1,1,0))</f>
        <v>1</v>
      </c>
      <c r="CB281" s="99">
        <f>IF(Model!CB211="",0,IF(ABS(Model!CB211-Scratch!CB211)&lt;1,1,0))</f>
        <v>1</v>
      </c>
      <c r="CC281" s="99">
        <f>IF(Model!CC211="",0,IF(ABS(Model!CC211-Scratch!CC211)&lt;1,1,0))</f>
        <v>1</v>
      </c>
      <c r="CD281" s="99">
        <f>IF(Model!CD211="",0,IF(ABS(Model!CD211-Scratch!CD211)&lt;1,1,0))</f>
        <v>1</v>
      </c>
      <c r="CE281" s="99">
        <f>IF(Model!CE211="",0,IF(ABS(Model!CE211-Scratch!CE211)&lt;1,1,0))</f>
        <v>1</v>
      </c>
      <c r="CF281" s="99">
        <f>IF(Model!CF211="",0,IF(ABS(Model!CF211-Scratch!CF211)&lt;1,1,0))</f>
        <v>1</v>
      </c>
      <c r="CG281" s="129" t="s">
        <v>591</v>
      </c>
      <c r="CH281" s="129" t="s">
        <v>591</v>
      </c>
      <c r="CI281" s="99">
        <f>IF(Model!CI211="",0,IF(ABS(Model!CI211-Scratch!CI211)&lt;1,1,0))</f>
        <v>1</v>
      </c>
      <c r="CJ281" s="99">
        <f>IF(Model!CJ211="",0,IF(ABS(Model!CJ211-Scratch!CJ211)&lt;1,1,0))</f>
        <v>1</v>
      </c>
      <c r="CK281" s="99">
        <f>IF(Model!CK211="",0,IF(ABS(Model!CK211-Scratch!CK211)&lt;1,1,0))</f>
        <v>1</v>
      </c>
      <c r="CL281" s="99">
        <f>IF(Model!CL211="",0,IF(ABS(Model!CL211-Scratch!CL211)&lt;1,1,0))</f>
        <v>1</v>
      </c>
      <c r="CM281" s="99">
        <f>IF(Model!CM211="",0,IF(ABS(Model!CM211-Scratch!CM211)&lt;1,1,0))</f>
        <v>1</v>
      </c>
      <c r="CN281" s="99">
        <f>IF(Model!CN211="",0,IF(ABS(Model!CN211-Scratch!CN211)&lt;1,1,0))</f>
        <v>1</v>
      </c>
      <c r="CO281" s="99">
        <f>IF(Model!CO211="",0,IF(ABS(Model!CO211-Scratch!CO211)&lt;1,1,0))</f>
        <v>1</v>
      </c>
      <c r="CP281" s="99">
        <f>IF(Model!CP211="",0,IF(ABS(Model!CP211-Scratch!CP211)&lt;1,1,0))</f>
        <v>1</v>
      </c>
      <c r="CQ281" s="99">
        <f>IF(Model!CQ211="",0,IF(ABS(Model!CQ211-Scratch!CQ211)&lt;1,1,0))</f>
        <v>1</v>
      </c>
      <c r="CR281" s="99">
        <f>IF(Model!CR211="",0,IF(ABS(Model!CR211-Scratch!CR211)&lt;1,1,0))</f>
        <v>1</v>
      </c>
      <c r="CS281" s="99">
        <f>IF(Model!CS211="",0,IF(ABS(Model!CS211-Scratch!CS211)&lt;1,1,0))</f>
        <v>1</v>
      </c>
      <c r="CT281" s="99">
        <f>IF(Model!CT211="",0,IF(ABS(Model!CT211-Scratch!CT211)&lt;1,1,0))</f>
        <v>1</v>
      </c>
      <c r="CU281" s="99">
        <f>IF(Model!CU211="",0,IF(ABS(Model!CU211-Scratch!CU211)&lt;1,1,0))</f>
        <v>1</v>
      </c>
      <c r="CV281" s="99">
        <f>IF(Model!CV211="",0,IF(ABS(Model!CV211-Scratch!CV211)&lt;1,1,0))</f>
        <v>1</v>
      </c>
      <c r="CW281" s="99">
        <f>IF(Model!CW211="",0,IF(ABS(Model!CW211-Scratch!CW211)&lt;1,1,0))</f>
        <v>1</v>
      </c>
      <c r="CX281" s="99">
        <f>IF(Model!CX211="",0,IF(ABS(Model!CX211-Scratch!CX211)&lt;1,1,0))</f>
        <v>1</v>
      </c>
      <c r="CY281" s="99">
        <f>IF(Model!CY211="",0,IF(ABS(Model!CY211-Scratch!CY211)&lt;1,1,0))</f>
        <v>1</v>
      </c>
      <c r="CZ281" s="99">
        <f>IF(Model!CZ211="",0,IF(ABS(Model!CZ211-Scratch!CZ211)&lt;1,1,0))</f>
        <v>1</v>
      </c>
      <c r="DA281" s="99">
        <f>IF(Model!DA211="",0,IF(ABS(Model!DA211-Scratch!DA211)&lt;1,1,0))</f>
        <v>1</v>
      </c>
      <c r="DB281" s="99">
        <f>IF(Model!DB211="",0,IF(ABS(Model!DB211-Scratch!DB211)&lt;1,1,0))</f>
        <v>1</v>
      </c>
      <c r="DC281" s="99">
        <f>IF(Model!DC211="",0,IF(ABS(Model!DC211-Scratch!DC211)&lt;1,1,0))</f>
        <v>1</v>
      </c>
      <c r="DD281" s="99">
        <f>IF(Model!DD211="",0,IF(ABS(Model!DD211-Scratch!DD211)&lt;1,1,0))</f>
        <v>1</v>
      </c>
      <c r="DE281" s="99">
        <f>IF(Model!DE211="",0,IF(ABS(Model!DE211-Scratch!DE211)&lt;1,1,0))</f>
        <v>1</v>
      </c>
      <c r="DF281" s="99">
        <f>IF(Model!DF211="",0,IF(ABS(Model!DF211-Scratch!DF211)&lt;1,1,0))</f>
        <v>1</v>
      </c>
      <c r="DG281" s="99">
        <f>IF(Model!DG211="",0,IF(ABS(Model!DG211-Scratch!DG211)&lt;1,1,0))</f>
        <v>1</v>
      </c>
      <c r="DH281" s="129" t="s">
        <v>591</v>
      </c>
      <c r="DI281" s="129" t="s">
        <v>591</v>
      </c>
      <c r="DJ281" s="99">
        <f>IF(Model!DJ211="",0,IF(ABS(Model!DJ211-Scratch!DJ211)&lt;1,1,0))</f>
        <v>1</v>
      </c>
      <c r="DK281" s="99">
        <f>IF(Model!DK211="",0,IF(ABS(Model!DK211-Scratch!DK211)&lt;1,1,0))</f>
        <v>1</v>
      </c>
      <c r="DL281" s="99">
        <f>IF(Model!DL211="",0,IF(ABS(Model!DL211-Scratch!DL211)&lt;1,1,0))</f>
        <v>1</v>
      </c>
      <c r="DM281" s="99">
        <f>IF(Model!DM211="",0,IF(ABS(Model!DM211-Scratch!DM211)&lt;1,1,0))</f>
        <v>1</v>
      </c>
      <c r="DN281" s="99">
        <f>IF(Model!DN211="",0,IF(ABS(Model!DN211-Scratch!DN211)&lt;1,1,0))</f>
        <v>1</v>
      </c>
      <c r="DO281" s="99">
        <f>IF(Model!DO211="",0,IF(ABS(Model!DO211-Scratch!DO211)&lt;1,1,0))</f>
        <v>1</v>
      </c>
      <c r="DP281" s="99">
        <f>IF(Model!DP211="",0,IF(ABS(Model!DP211-Scratch!DP211)&lt;1,1,0))</f>
        <v>1</v>
      </c>
      <c r="DQ281" s="99">
        <f>IF(Model!DQ211="",0,IF(ABS(Model!DQ211-Scratch!DQ211)&lt;1,1,0))</f>
        <v>1</v>
      </c>
      <c r="DR281" s="99">
        <f>IF(Model!DR211="",0,IF(ABS(Model!DR211-Scratch!DR211)&lt;1,1,0))</f>
        <v>1</v>
      </c>
      <c r="DS281" s="99">
        <f>IF(Model!DS211="",0,IF(ABS(Model!DS211-Scratch!DS211)&lt;1,1,0))</f>
        <v>1</v>
      </c>
      <c r="DT281" s="99">
        <f>IF(Model!DT211="",0,IF(ABS(Model!DT211-Scratch!DT211)&lt;1,1,0))</f>
        <v>1</v>
      </c>
      <c r="DU281" s="99">
        <f>IF(Model!DU211="",0,IF(ABS(Model!DU211-Scratch!DU211)&lt;1,1,0))</f>
        <v>1</v>
      </c>
      <c r="DV281" s="99">
        <f>IF(Model!DV211="",0,IF(ABS(Model!DV211-Scratch!DV211)&lt;1,1,0))</f>
        <v>1</v>
      </c>
      <c r="DW281" s="99">
        <f>IF(Model!DW211="",0,IF(ABS(Model!DW211-Scratch!DW211)&lt;1,1,0))</f>
        <v>1</v>
      </c>
      <c r="DX281" s="99">
        <f>IF(Model!DX211="",0,IF(ABS(Model!DX211-Scratch!DX211)&lt;1,1,0))</f>
        <v>1</v>
      </c>
      <c r="DY281" s="99">
        <f>IF(Model!DY211="",0,IF(ABS(Model!DY211-Scratch!DY211)&lt;1,1,0))</f>
        <v>1</v>
      </c>
      <c r="DZ281" s="99">
        <f>IF(Model!DZ211="",0,IF(ABS(Model!DZ211-Scratch!DZ211)&lt;1,1,0))</f>
        <v>1</v>
      </c>
      <c r="EA281" s="99">
        <f>IF(Model!EA211="",0,IF(ABS(Model!EA211-Scratch!EA211)&lt;1,1,0))</f>
        <v>1</v>
      </c>
      <c r="EB281" s="99">
        <f>IF(Model!EB211="",0,IF(ABS(Model!EB211-Scratch!EB211)&lt;1,1,0))</f>
        <v>1</v>
      </c>
      <c r="EC281" s="99">
        <f>IF(Model!EC211="",0,IF(ABS(Model!EC211-Scratch!EC211)&lt;1,1,0))</f>
        <v>1</v>
      </c>
      <c r="ED281" s="99">
        <f>IF(Model!ED211="",0,IF(ABS(Model!ED211-Scratch!ED211)&lt;1,1,0))</f>
        <v>1</v>
      </c>
      <c r="EE281" s="99">
        <f>IF(Model!EE211="",0,IF(ABS(Model!EE211-Scratch!EE211)&lt;1,1,0))</f>
        <v>1</v>
      </c>
      <c r="EF281" s="99">
        <f>IF(Model!EF211="",0,IF(ABS(Model!EF211-Scratch!EF211)&lt;1,1,0))</f>
        <v>1</v>
      </c>
      <c r="EG281" s="99">
        <f>IF(Model!EG211="",0,IF(ABS(Model!EG211-Scratch!EG211)&lt;1,1,0))</f>
        <v>1</v>
      </c>
      <c r="EH281" s="99">
        <f>IF(Model!EH211="",0,IF(ABS(Model!EH211-Scratch!EH211)&lt;1,1,0))</f>
        <v>1</v>
      </c>
      <c r="EI281" s="129" t="s">
        <v>591</v>
      </c>
      <c r="EJ281" s="129" t="s">
        <v>591</v>
      </c>
      <c r="EK281" s="99"/>
      <c r="EL281" s="99"/>
      <c r="EM281" s="99"/>
      <c r="EN281" s="99"/>
      <c r="EO281" s="99"/>
      <c r="EP281" s="99"/>
      <c r="EQ281" s="99"/>
      <c r="ER281" s="99"/>
      <c r="ES281" s="99"/>
      <c r="ET281" s="99"/>
      <c r="EU281" s="99"/>
      <c r="EV281" s="99"/>
      <c r="EW281" s="99"/>
      <c r="EX281" s="99"/>
      <c r="EY281" s="99"/>
      <c r="EZ281" s="99"/>
      <c r="FA281" s="99"/>
      <c r="FB281" s="99"/>
      <c r="FC281" s="99"/>
      <c r="FD281" s="99"/>
      <c r="FE281" s="99"/>
      <c r="FF281" s="99"/>
      <c r="FG281" s="99"/>
      <c r="FH281" s="99"/>
      <c r="FI281" s="99"/>
    </row>
    <row r="282" spans="2:165">
      <c r="B282" s="99">
        <f>IF(Model!B212="",0,IF(ABS(Model!B212-Scratch!B212)&lt;1,1,0))</f>
        <v>1</v>
      </c>
      <c r="C282" s="99">
        <f ca="1">IF(Model!C212="",0,IF(ABS(Model!C212-Scratch!C212)&lt;1,1,0))</f>
        <v>1</v>
      </c>
      <c r="D282" s="129" t="s">
        <v>591</v>
      </c>
      <c r="E282" s="99">
        <f>IF(Model!E212="",0,IF(ABS(Model!E212-Scratch!E212)&lt;1,1,0))</f>
        <v>1</v>
      </c>
      <c r="F282" s="99">
        <f>IF(Model!F212="",0,IF(ABS(Model!F212-Scratch!F212)&lt;1,1,0))</f>
        <v>1</v>
      </c>
      <c r="G282" s="99">
        <f>IF(Model!G212="",0,IF(ABS(Model!G212-Scratch!G212)&lt;1,1,0))</f>
        <v>1</v>
      </c>
      <c r="H282" s="99">
        <f>IF(Model!H212="",0,IF(ABS(Model!H212-Scratch!H212)&lt;1,1,0))</f>
        <v>1</v>
      </c>
      <c r="I282" s="99">
        <f>IF(Model!I212=Scratch!I212,1,0)</f>
        <v>1</v>
      </c>
      <c r="J282" s="129" t="s">
        <v>591</v>
      </c>
      <c r="K282" s="99">
        <f>IF(Model!K212="",0,IF(ABS(Model!K212-Scratch!K212)&lt;1,1,0))</f>
        <v>1</v>
      </c>
      <c r="L282" s="99">
        <f>IF(Model!L212=Scratch!L212,1,0)</f>
        <v>1</v>
      </c>
      <c r="M282" s="99">
        <f>IFERROR(IF(Model!M212=Scratch!M212,1,0),0)</f>
        <v>1</v>
      </c>
      <c r="N282" s="99">
        <f>IFERROR(IF(Model!N212=Scratch!N212,1,0),0)</f>
        <v>1</v>
      </c>
      <c r="O282" s="99">
        <f>IFERROR(IF(Model!O212=Scratch!O212,1,0),0)</f>
        <v>1</v>
      </c>
      <c r="P282" s="99">
        <f>IFERROR(IF(Model!P212=Scratch!P212,1,0),0)</f>
        <v>1</v>
      </c>
      <c r="Q282" s="129" t="s">
        <v>591</v>
      </c>
      <c r="R282" s="99">
        <f>IF(Model!R212="",0,IF(ABS(Model!R212-Scratch!R212)&lt;1,1,0))</f>
        <v>1</v>
      </c>
      <c r="S282" s="99">
        <f>IF(Model!S212="",0,IF(ABS(Model!S212-Scratch!S212)&lt;1,1,0))</f>
        <v>1</v>
      </c>
      <c r="T282" s="99">
        <f>IF(Model!T212="",0,IF(ABS(Model!T212-Scratch!T212)&lt;1,1,0))</f>
        <v>1</v>
      </c>
      <c r="U282" s="99">
        <f>IF(Model!U212="",0,IF(ABS(Model!U212-Scratch!U212)&lt;1,1,0))</f>
        <v>1</v>
      </c>
      <c r="V282" s="99">
        <f>IF(Model!V212="",0,IF(ABS(Model!V212-Scratch!V212)&lt;1,1,0))</f>
        <v>1</v>
      </c>
      <c r="W282" s="129" t="s">
        <v>591</v>
      </c>
      <c r="X282" s="99">
        <f>IF(Model!X212="",0,IF(ABS(Model!X212-Scratch!X212)&lt;1,1,0))</f>
        <v>1</v>
      </c>
      <c r="Y282" s="99">
        <f>IF(Model!Y212="",0,IF(ABS(Model!Y212-Scratch!Y212)&lt;1,1,0))</f>
        <v>1</v>
      </c>
      <c r="Z282" s="99">
        <f>IF(Model!Z212="",0,IF(ABS(Model!Z212-Scratch!Z212)&lt;1,1,0))</f>
        <v>1</v>
      </c>
      <c r="AA282" s="99">
        <f>IF(Model!AA212="",0,IF(ABS(Model!AA212-Scratch!AA212)&lt;1,1,0))</f>
        <v>1</v>
      </c>
      <c r="AB282" s="99">
        <f>IF(Model!AB212="",0,IF(ABS(Model!AB212-Scratch!AB212)&lt;1,1,0))</f>
        <v>1</v>
      </c>
      <c r="AC282" s="129" t="s">
        <v>591</v>
      </c>
      <c r="AD282" s="129" t="s">
        <v>591</v>
      </c>
      <c r="AE282" s="99">
        <f>IF(Model!AE212="",0,IF(ABS(Model!AE212-Scratch!AE212)&lt;1,1,0))</f>
        <v>1</v>
      </c>
      <c r="AF282" s="99">
        <f>IF(Model!AF212="",0,IF(ABS(Model!AF212-Scratch!AF212)&lt;1,1,0))</f>
        <v>1</v>
      </c>
      <c r="AG282" s="99">
        <f>IF(Model!AG212="",0,IF(ABS(Model!AG212-Scratch!AG212)&lt;1,1,0))</f>
        <v>1</v>
      </c>
      <c r="AH282" s="99">
        <f>IF(Model!AH212="",0,IF(ABS(Model!AH212-Scratch!AH212)&lt;1,1,0))</f>
        <v>1</v>
      </c>
      <c r="AI282" s="99">
        <f>IF(Model!AI212="",0,IF(ABS(Model!AI212-Scratch!AI212)&lt;1,1,0))</f>
        <v>1</v>
      </c>
      <c r="AJ282" s="99">
        <f>IF(Model!AJ212="",0,IF(ABS(Model!AJ212-Scratch!AJ212)&lt;1,1,0))</f>
        <v>1</v>
      </c>
      <c r="AK282" s="99">
        <f>IF(Model!AK212="",0,IF(ABS(Model!AK212-Scratch!AK212)&lt;1,1,0))</f>
        <v>1</v>
      </c>
      <c r="AL282" s="99">
        <f>IF(Model!AL212="",0,IF(ABS(Model!AL212-Scratch!AL212)&lt;1,1,0))</f>
        <v>1</v>
      </c>
      <c r="AM282" s="99">
        <f>IF(Model!AM212="",0,IF(ABS(Model!AM212-Scratch!AM212)&lt;1,1,0))</f>
        <v>1</v>
      </c>
      <c r="AN282" s="99">
        <f>IF(Model!AN212="",0,IF(ABS(Model!AN212-Scratch!AN212)&lt;1,1,0))</f>
        <v>1</v>
      </c>
      <c r="AO282" s="99">
        <f>IF(Model!AO212="",0,IF(ABS(Model!AO212-Scratch!AO212)&lt;1,1,0))</f>
        <v>1</v>
      </c>
      <c r="AP282" s="99">
        <f>IF(Model!AP212="",0,IF(ABS(Model!AP212-Scratch!AP212)&lt;1,1,0))</f>
        <v>1</v>
      </c>
      <c r="AQ282" s="99">
        <f>IF(Model!AQ212="",0,IF(ABS(Model!AQ212-Scratch!AQ212)&lt;1,1,0))</f>
        <v>1</v>
      </c>
      <c r="AR282" s="99">
        <f>IF(Model!AR212="",0,IF(ABS(Model!AR212-Scratch!AR212)&lt;1,1,0))</f>
        <v>1</v>
      </c>
      <c r="AS282" s="99">
        <f>IF(Model!AS212="",0,IF(ABS(Model!AS212-Scratch!AS212)&lt;1,1,0))</f>
        <v>1</v>
      </c>
      <c r="AT282" s="99">
        <f>IF(Model!AT212="",0,IF(ABS(Model!AT212-Scratch!AT212)&lt;1,1,0))</f>
        <v>1</v>
      </c>
      <c r="AU282" s="99">
        <f>IF(Model!AU212="",0,IF(ABS(Model!AU212-Scratch!AU212)&lt;1,1,0))</f>
        <v>1</v>
      </c>
      <c r="AV282" s="99">
        <f>IF(Model!AV212="",0,IF(ABS(Model!AV212-Scratch!AV212)&lt;1,1,0))</f>
        <v>1</v>
      </c>
      <c r="AW282" s="99">
        <f>IF(Model!AW212="",0,IF(ABS(Model!AW212-Scratch!AW212)&lt;1,1,0))</f>
        <v>1</v>
      </c>
      <c r="AX282" s="99">
        <f>IF(Model!AX212="",0,IF(ABS(Model!AX212-Scratch!AX212)&lt;1,1,0))</f>
        <v>1</v>
      </c>
      <c r="AY282" s="99">
        <f>IF(Model!AY212="",0,IF(ABS(Model!AY212-Scratch!AY212)&lt;1,1,0))</f>
        <v>1</v>
      </c>
      <c r="AZ282" s="99">
        <f>IF(Model!AZ212="",0,IF(ABS(Model!AZ212-Scratch!AZ212)&lt;1,1,0))</f>
        <v>1</v>
      </c>
      <c r="BA282" s="99">
        <f>IF(Model!BA212="",0,IF(ABS(Model!BA212-Scratch!BA212)&lt;1,1,0))</f>
        <v>1</v>
      </c>
      <c r="BB282" s="99">
        <f>IF(Model!BB212="",0,IF(ABS(Model!BB212-Scratch!BB212)&lt;1,1,0))</f>
        <v>1</v>
      </c>
      <c r="BC282" s="99">
        <f>IF(Model!BC212="",0,IF(ABS(Model!BC212-Scratch!BC212)&lt;1,1,0))</f>
        <v>1</v>
      </c>
      <c r="BD282" s="99">
        <f>IF(Model!BD212="",0,IF(ABS(Model!BD212-Scratch!BD212)&lt;1,1,0))</f>
        <v>0</v>
      </c>
      <c r="BE282" s="99">
        <f>IF(Model!BE212="",0,IF(ABS(Model!BE212-Scratch!BE212)&lt;1,1,0))</f>
        <v>1</v>
      </c>
      <c r="BF282" s="129" t="s">
        <v>591</v>
      </c>
      <c r="BG282" s="129" t="s">
        <v>591</v>
      </c>
      <c r="BH282" s="99">
        <f>IF(Model!BH212="",0,IF(ABS(Model!BH212-Scratch!BH212)&lt;1,1,0))</f>
        <v>1</v>
      </c>
      <c r="BI282" s="99">
        <f>IF(Model!BI212="",0,IF(ABS(Model!BI212-Scratch!BI212)&lt;1,1,0))</f>
        <v>1</v>
      </c>
      <c r="BJ282" s="99">
        <f>IF(Model!BJ212="",0,IF(ABS(Model!BJ212-Scratch!BJ212)&lt;1,1,0))</f>
        <v>1</v>
      </c>
      <c r="BK282" s="99">
        <f>IF(Model!BK212="",0,IF(ABS(Model!BK212-Scratch!BK212)&lt;1,1,0))</f>
        <v>1</v>
      </c>
      <c r="BL282" s="99">
        <f>IF(Model!BL212="",0,IF(ABS(Model!BL212-Scratch!BL212)&lt;1,1,0))</f>
        <v>1</v>
      </c>
      <c r="BM282" s="99">
        <f>IF(Model!BM212="",0,IF(ABS(Model!BM212-Scratch!BM212)&lt;1,1,0))</f>
        <v>1</v>
      </c>
      <c r="BN282" s="99">
        <f>IF(Model!BN212="",0,IF(ABS(Model!BN212-Scratch!BN212)&lt;1,1,0))</f>
        <v>1</v>
      </c>
      <c r="BO282" s="99">
        <f>IF(Model!BO212="",0,IF(ABS(Model!BO212-Scratch!BO212)&lt;1,1,0))</f>
        <v>1</v>
      </c>
      <c r="BP282" s="99">
        <f>IF(Model!BP212="",0,IF(ABS(Model!BP212-Scratch!BP212)&lt;1,1,0))</f>
        <v>1</v>
      </c>
      <c r="BQ282" s="99">
        <f>IF(Model!BQ212="",0,IF(ABS(Model!BQ212-Scratch!BQ212)&lt;1,1,0))</f>
        <v>1</v>
      </c>
      <c r="BR282" s="99">
        <f>IF(Model!BR212="",0,IF(ABS(Model!BR212-Scratch!BR212)&lt;1,1,0))</f>
        <v>1</v>
      </c>
      <c r="BS282" s="99">
        <f>IF(Model!BS212="",0,IF(ABS(Model!BS212-Scratch!BS212)&lt;1,1,0))</f>
        <v>1</v>
      </c>
      <c r="BT282" s="99">
        <f>IF(Model!BT212="",0,IF(ABS(Model!BT212-Scratch!BT212)&lt;1,1,0))</f>
        <v>1</v>
      </c>
      <c r="BU282" s="99">
        <f>IF(Model!BU212="",0,IF(ABS(Model!BU212-Scratch!BU212)&lt;1,1,0))</f>
        <v>1</v>
      </c>
      <c r="BV282" s="99">
        <f>IF(Model!BV212="",0,IF(ABS(Model!BV212-Scratch!BV212)&lt;1,1,0))</f>
        <v>1</v>
      </c>
      <c r="BW282" s="99">
        <f>IF(Model!BW212="",0,IF(ABS(Model!BW212-Scratch!BW212)&lt;1,1,0))</f>
        <v>1</v>
      </c>
      <c r="BX282" s="99">
        <f>IF(Model!BX212="",0,IF(ABS(Model!BX212-Scratch!BX212)&lt;1,1,0))</f>
        <v>1</v>
      </c>
      <c r="BY282" s="99">
        <f>IF(Model!BY212="",0,IF(ABS(Model!BY212-Scratch!BY212)&lt;1,1,0))</f>
        <v>1</v>
      </c>
      <c r="BZ282" s="99">
        <f>IF(Model!BZ212="",0,IF(ABS(Model!BZ212-Scratch!BZ212)&lt;1,1,0))</f>
        <v>1</v>
      </c>
      <c r="CA282" s="99">
        <f>IF(Model!CA212="",0,IF(ABS(Model!CA212-Scratch!CA212)&lt;1,1,0))</f>
        <v>1</v>
      </c>
      <c r="CB282" s="99">
        <f>IF(Model!CB212="",0,IF(ABS(Model!CB212-Scratch!CB212)&lt;1,1,0))</f>
        <v>1</v>
      </c>
      <c r="CC282" s="99">
        <f>IF(Model!CC212="",0,IF(ABS(Model!CC212-Scratch!CC212)&lt;1,1,0))</f>
        <v>1</v>
      </c>
      <c r="CD282" s="99">
        <f>IF(Model!CD212="",0,IF(ABS(Model!CD212-Scratch!CD212)&lt;1,1,0))</f>
        <v>1</v>
      </c>
      <c r="CE282" s="99">
        <f>IF(Model!CE212="",0,IF(ABS(Model!CE212-Scratch!CE212)&lt;1,1,0))</f>
        <v>1</v>
      </c>
      <c r="CF282" s="99">
        <f>IF(Model!CF212="",0,IF(ABS(Model!CF212-Scratch!CF212)&lt;1,1,0))</f>
        <v>1</v>
      </c>
      <c r="CG282" s="129" t="s">
        <v>591</v>
      </c>
      <c r="CH282" s="129" t="s">
        <v>591</v>
      </c>
      <c r="CI282" s="99">
        <f>IF(Model!CI212="",0,IF(ABS(Model!CI212-Scratch!CI212)&lt;1,1,0))</f>
        <v>1</v>
      </c>
      <c r="CJ282" s="99">
        <f>IF(Model!CJ212="",0,IF(ABS(Model!CJ212-Scratch!CJ212)&lt;1,1,0))</f>
        <v>1</v>
      </c>
      <c r="CK282" s="99">
        <f>IF(Model!CK212="",0,IF(ABS(Model!CK212-Scratch!CK212)&lt;1,1,0))</f>
        <v>1</v>
      </c>
      <c r="CL282" s="99">
        <f>IF(Model!CL212="",0,IF(ABS(Model!CL212-Scratch!CL212)&lt;1,1,0))</f>
        <v>1</v>
      </c>
      <c r="CM282" s="99">
        <f>IF(Model!CM212="",0,IF(ABS(Model!CM212-Scratch!CM212)&lt;1,1,0))</f>
        <v>1</v>
      </c>
      <c r="CN282" s="99">
        <f>IF(Model!CN212="",0,IF(ABS(Model!CN212-Scratch!CN212)&lt;1,1,0))</f>
        <v>1</v>
      </c>
      <c r="CO282" s="99">
        <f>IF(Model!CO212="",0,IF(ABS(Model!CO212-Scratch!CO212)&lt;1,1,0))</f>
        <v>1</v>
      </c>
      <c r="CP282" s="99">
        <f>IF(Model!CP212="",0,IF(ABS(Model!CP212-Scratch!CP212)&lt;1,1,0))</f>
        <v>1</v>
      </c>
      <c r="CQ282" s="99">
        <f>IF(Model!CQ212="",0,IF(ABS(Model!CQ212-Scratch!CQ212)&lt;1,1,0))</f>
        <v>1</v>
      </c>
      <c r="CR282" s="99">
        <f>IF(Model!CR212="",0,IF(ABS(Model!CR212-Scratch!CR212)&lt;1,1,0))</f>
        <v>1</v>
      </c>
      <c r="CS282" s="99">
        <f>IF(Model!CS212="",0,IF(ABS(Model!CS212-Scratch!CS212)&lt;1,1,0))</f>
        <v>1</v>
      </c>
      <c r="CT282" s="99">
        <f>IF(Model!CT212="",0,IF(ABS(Model!CT212-Scratch!CT212)&lt;1,1,0))</f>
        <v>1</v>
      </c>
      <c r="CU282" s="99">
        <f>IF(Model!CU212="",0,IF(ABS(Model!CU212-Scratch!CU212)&lt;1,1,0))</f>
        <v>1</v>
      </c>
      <c r="CV282" s="99">
        <f>IF(Model!CV212="",0,IF(ABS(Model!CV212-Scratch!CV212)&lt;1,1,0))</f>
        <v>1</v>
      </c>
      <c r="CW282" s="99">
        <f>IF(Model!CW212="",0,IF(ABS(Model!CW212-Scratch!CW212)&lt;1,1,0))</f>
        <v>1</v>
      </c>
      <c r="CX282" s="99">
        <f>IF(Model!CX212="",0,IF(ABS(Model!CX212-Scratch!CX212)&lt;1,1,0))</f>
        <v>1</v>
      </c>
      <c r="CY282" s="99">
        <f>IF(Model!CY212="",0,IF(ABS(Model!CY212-Scratch!CY212)&lt;1,1,0))</f>
        <v>1</v>
      </c>
      <c r="CZ282" s="99">
        <f>IF(Model!CZ212="",0,IF(ABS(Model!CZ212-Scratch!CZ212)&lt;1,1,0))</f>
        <v>1</v>
      </c>
      <c r="DA282" s="99">
        <f>IF(Model!DA212="",0,IF(ABS(Model!DA212-Scratch!DA212)&lt;1,1,0))</f>
        <v>1</v>
      </c>
      <c r="DB282" s="99">
        <f>IF(Model!DB212="",0,IF(ABS(Model!DB212-Scratch!DB212)&lt;1,1,0))</f>
        <v>1</v>
      </c>
      <c r="DC282" s="99">
        <f>IF(Model!DC212="",0,IF(ABS(Model!DC212-Scratch!DC212)&lt;1,1,0))</f>
        <v>1</v>
      </c>
      <c r="DD282" s="99">
        <f>IF(Model!DD212="",0,IF(ABS(Model!DD212-Scratch!DD212)&lt;1,1,0))</f>
        <v>1</v>
      </c>
      <c r="DE282" s="99">
        <f>IF(Model!DE212="",0,IF(ABS(Model!DE212-Scratch!DE212)&lt;1,1,0))</f>
        <v>1</v>
      </c>
      <c r="DF282" s="99">
        <f>IF(Model!DF212="",0,IF(ABS(Model!DF212-Scratch!DF212)&lt;1,1,0))</f>
        <v>1</v>
      </c>
      <c r="DG282" s="99">
        <f>IF(Model!DG212="",0,IF(ABS(Model!DG212-Scratch!DG212)&lt;1,1,0))</f>
        <v>1</v>
      </c>
      <c r="DH282" s="129" t="s">
        <v>591</v>
      </c>
      <c r="DI282" s="129" t="s">
        <v>591</v>
      </c>
      <c r="DJ282" s="99">
        <f>IF(Model!DJ212="",0,IF(ABS(Model!DJ212-Scratch!DJ212)&lt;1,1,0))</f>
        <v>1</v>
      </c>
      <c r="DK282" s="99">
        <f>IF(Model!DK212="",0,IF(ABS(Model!DK212-Scratch!DK212)&lt;1,1,0))</f>
        <v>1</v>
      </c>
      <c r="DL282" s="99">
        <f>IF(Model!DL212="",0,IF(ABS(Model!DL212-Scratch!DL212)&lt;1,1,0))</f>
        <v>1</v>
      </c>
      <c r="DM282" s="99">
        <f>IF(Model!DM212="",0,IF(ABS(Model!DM212-Scratch!DM212)&lt;1,1,0))</f>
        <v>1</v>
      </c>
      <c r="DN282" s="99">
        <f>IF(Model!DN212="",0,IF(ABS(Model!DN212-Scratch!DN212)&lt;1,1,0))</f>
        <v>1</v>
      </c>
      <c r="DO282" s="99">
        <f>IF(Model!DO212="",0,IF(ABS(Model!DO212-Scratch!DO212)&lt;1,1,0))</f>
        <v>1</v>
      </c>
      <c r="DP282" s="99">
        <f>IF(Model!DP212="",0,IF(ABS(Model!DP212-Scratch!DP212)&lt;1,1,0))</f>
        <v>1</v>
      </c>
      <c r="DQ282" s="99">
        <f>IF(Model!DQ212="",0,IF(ABS(Model!DQ212-Scratch!DQ212)&lt;1,1,0))</f>
        <v>1</v>
      </c>
      <c r="DR282" s="99">
        <f>IF(Model!DR212="",0,IF(ABS(Model!DR212-Scratch!DR212)&lt;1,1,0))</f>
        <v>1</v>
      </c>
      <c r="DS282" s="99">
        <f>IF(Model!DS212="",0,IF(ABS(Model!DS212-Scratch!DS212)&lt;1,1,0))</f>
        <v>1</v>
      </c>
      <c r="DT282" s="99">
        <f>IF(Model!DT212="",0,IF(ABS(Model!DT212-Scratch!DT212)&lt;1,1,0))</f>
        <v>1</v>
      </c>
      <c r="DU282" s="99">
        <f>IF(Model!DU212="",0,IF(ABS(Model!DU212-Scratch!DU212)&lt;1,1,0))</f>
        <v>1</v>
      </c>
      <c r="DV282" s="99">
        <f>IF(Model!DV212="",0,IF(ABS(Model!DV212-Scratch!DV212)&lt;1,1,0))</f>
        <v>1</v>
      </c>
      <c r="DW282" s="99">
        <f>IF(Model!DW212="",0,IF(ABS(Model!DW212-Scratch!DW212)&lt;1,1,0))</f>
        <v>1</v>
      </c>
      <c r="DX282" s="99">
        <f>IF(Model!DX212="",0,IF(ABS(Model!DX212-Scratch!DX212)&lt;1,1,0))</f>
        <v>1</v>
      </c>
      <c r="DY282" s="99">
        <f>IF(Model!DY212="",0,IF(ABS(Model!DY212-Scratch!DY212)&lt;1,1,0))</f>
        <v>1</v>
      </c>
      <c r="DZ282" s="99">
        <f>IF(Model!DZ212="",0,IF(ABS(Model!DZ212-Scratch!DZ212)&lt;1,1,0))</f>
        <v>1</v>
      </c>
      <c r="EA282" s="99">
        <f>IF(Model!EA212="",0,IF(ABS(Model!EA212-Scratch!EA212)&lt;1,1,0))</f>
        <v>1</v>
      </c>
      <c r="EB282" s="99">
        <f>IF(Model!EB212="",0,IF(ABS(Model!EB212-Scratch!EB212)&lt;1,1,0))</f>
        <v>1</v>
      </c>
      <c r="EC282" s="99">
        <f>IF(Model!EC212="",0,IF(ABS(Model!EC212-Scratch!EC212)&lt;1,1,0))</f>
        <v>1</v>
      </c>
      <c r="ED282" s="99">
        <f>IF(Model!ED212="",0,IF(ABS(Model!ED212-Scratch!ED212)&lt;1,1,0))</f>
        <v>1</v>
      </c>
      <c r="EE282" s="99">
        <f>IF(Model!EE212="",0,IF(ABS(Model!EE212-Scratch!EE212)&lt;1,1,0))</f>
        <v>1</v>
      </c>
      <c r="EF282" s="99">
        <f>IF(Model!EF212="",0,IF(ABS(Model!EF212-Scratch!EF212)&lt;1,1,0))</f>
        <v>1</v>
      </c>
      <c r="EG282" s="99">
        <f>IF(Model!EG212="",0,IF(ABS(Model!EG212-Scratch!EG212)&lt;1,1,0))</f>
        <v>1</v>
      </c>
      <c r="EH282" s="99">
        <f>IF(Model!EH212="",0,IF(ABS(Model!EH212-Scratch!EH212)&lt;1,1,0))</f>
        <v>1</v>
      </c>
      <c r="EI282" s="129" t="s">
        <v>591</v>
      </c>
      <c r="EJ282" s="129" t="s">
        <v>591</v>
      </c>
      <c r="EK282" s="99"/>
      <c r="EL282" s="99"/>
      <c r="EM282" s="99"/>
      <c r="EN282" s="99"/>
      <c r="EO282" s="99"/>
      <c r="EP282" s="99"/>
      <c r="EQ282" s="99"/>
      <c r="ER282" s="99"/>
      <c r="ES282" s="99"/>
      <c r="ET282" s="99"/>
      <c r="EU282" s="99"/>
      <c r="EV282" s="99"/>
      <c r="EW282" s="99"/>
      <c r="EX282" s="99"/>
      <c r="EY282" s="99"/>
      <c r="EZ282" s="99"/>
      <c r="FA282" s="99"/>
      <c r="FB282" s="99"/>
      <c r="FC282" s="99"/>
      <c r="FD282" s="99"/>
      <c r="FE282" s="99"/>
      <c r="FF282" s="99"/>
      <c r="FG282" s="99"/>
      <c r="FH282" s="99"/>
      <c r="FI282" s="99"/>
    </row>
    <row r="283" spans="2:165">
      <c r="B283" s="99">
        <f>IF(Model!B213="",0,IF(ABS(Model!B213-Scratch!B213)&lt;1,1,0))</f>
        <v>1</v>
      </c>
      <c r="C283" s="99">
        <f ca="1">IF(Model!C213="",0,IF(ABS(Model!C213-Scratch!C213)&lt;1,1,0))</f>
        <v>1</v>
      </c>
      <c r="D283" s="129" t="s">
        <v>591</v>
      </c>
      <c r="E283" s="99">
        <f>IF(Model!E213="",0,IF(ABS(Model!E213-Scratch!E213)&lt;1,1,0))</f>
        <v>1</v>
      </c>
      <c r="F283" s="99">
        <f>IF(Model!F213="",0,IF(ABS(Model!F213-Scratch!F213)&lt;1,1,0))</f>
        <v>1</v>
      </c>
      <c r="G283" s="99">
        <f>IF(Model!G213="",0,IF(ABS(Model!G213-Scratch!G213)&lt;1,1,0))</f>
        <v>1</v>
      </c>
      <c r="H283" s="99">
        <f>IF(Model!H213="",0,IF(ABS(Model!H213-Scratch!H213)&lt;1,1,0))</f>
        <v>1</v>
      </c>
      <c r="I283" s="99">
        <f>IF(Model!I213=Scratch!I213,1,0)</f>
        <v>1</v>
      </c>
      <c r="J283" s="129" t="s">
        <v>591</v>
      </c>
      <c r="K283" s="99">
        <f>IF(Model!K213="",0,IF(ABS(Model!K213-Scratch!K213)&lt;1,1,0))</f>
        <v>1</v>
      </c>
      <c r="L283" s="99">
        <f>IF(Model!L213=Scratch!L213,1,0)</f>
        <v>1</v>
      </c>
      <c r="M283" s="99">
        <f>IFERROR(IF(Model!M213=Scratch!M213,1,0),0)</f>
        <v>1</v>
      </c>
      <c r="N283" s="99">
        <f>IFERROR(IF(Model!N213=Scratch!N213,1,0),0)</f>
        <v>1</v>
      </c>
      <c r="O283" s="99">
        <f>IFERROR(IF(Model!O213=Scratch!O213,1,0),0)</f>
        <v>1</v>
      </c>
      <c r="P283" s="99">
        <f>IFERROR(IF(Model!P213=Scratch!P213,1,0),0)</f>
        <v>1</v>
      </c>
      <c r="Q283" s="129" t="s">
        <v>591</v>
      </c>
      <c r="R283" s="99">
        <f>IF(Model!R213="",0,IF(ABS(Model!R213-Scratch!R213)&lt;1,1,0))</f>
        <v>1</v>
      </c>
      <c r="S283" s="99">
        <f>IF(Model!S213="",0,IF(ABS(Model!S213-Scratch!S213)&lt;1,1,0))</f>
        <v>1</v>
      </c>
      <c r="T283" s="99">
        <f>IF(Model!T213="",0,IF(ABS(Model!T213-Scratch!T213)&lt;1,1,0))</f>
        <v>1</v>
      </c>
      <c r="U283" s="99">
        <f>IF(Model!U213="",0,IF(ABS(Model!U213-Scratch!U213)&lt;1,1,0))</f>
        <v>1</v>
      </c>
      <c r="V283" s="99">
        <f>IF(Model!V213="",0,IF(ABS(Model!V213-Scratch!V213)&lt;1,1,0))</f>
        <v>1</v>
      </c>
      <c r="W283" s="129" t="s">
        <v>591</v>
      </c>
      <c r="X283" s="99">
        <f>IF(Model!X213="",0,IF(ABS(Model!X213-Scratch!X213)&lt;1,1,0))</f>
        <v>1</v>
      </c>
      <c r="Y283" s="99">
        <f>IF(Model!Y213="",0,IF(ABS(Model!Y213-Scratch!Y213)&lt;1,1,0))</f>
        <v>1</v>
      </c>
      <c r="Z283" s="99">
        <f>IF(Model!Z213="",0,IF(ABS(Model!Z213-Scratch!Z213)&lt;1,1,0))</f>
        <v>1</v>
      </c>
      <c r="AA283" s="99">
        <f>IF(Model!AA213="",0,IF(ABS(Model!AA213-Scratch!AA213)&lt;1,1,0))</f>
        <v>1</v>
      </c>
      <c r="AB283" s="99">
        <f>IF(Model!AB213="",0,IF(ABS(Model!AB213-Scratch!AB213)&lt;1,1,0))</f>
        <v>1</v>
      </c>
      <c r="AC283" s="129" t="s">
        <v>591</v>
      </c>
      <c r="AD283" s="129" t="s">
        <v>591</v>
      </c>
      <c r="AE283" s="99">
        <f>IF(Model!AE213="",0,IF(ABS(Model!AE213-Scratch!AE213)&lt;1,1,0))</f>
        <v>1</v>
      </c>
      <c r="AF283" s="99">
        <f>IF(Model!AF213="",0,IF(ABS(Model!AF213-Scratch!AF213)&lt;1,1,0))</f>
        <v>1</v>
      </c>
      <c r="AG283" s="99">
        <f>IF(Model!AG213="",0,IF(ABS(Model!AG213-Scratch!AG213)&lt;1,1,0))</f>
        <v>1</v>
      </c>
      <c r="AH283" s="99">
        <f>IF(Model!AH213="",0,IF(ABS(Model!AH213-Scratch!AH213)&lt;1,1,0))</f>
        <v>1</v>
      </c>
      <c r="AI283" s="99">
        <f>IF(Model!AI213="",0,IF(ABS(Model!AI213-Scratch!AI213)&lt;1,1,0))</f>
        <v>1</v>
      </c>
      <c r="AJ283" s="99">
        <f>IF(Model!AJ213="",0,IF(ABS(Model!AJ213-Scratch!AJ213)&lt;1,1,0))</f>
        <v>1</v>
      </c>
      <c r="AK283" s="99">
        <f>IF(Model!AK213="",0,IF(ABS(Model!AK213-Scratch!AK213)&lt;1,1,0))</f>
        <v>1</v>
      </c>
      <c r="AL283" s="99">
        <f>IF(Model!AL213="",0,IF(ABS(Model!AL213-Scratch!AL213)&lt;1,1,0))</f>
        <v>1</v>
      </c>
      <c r="AM283" s="99">
        <f>IF(Model!AM213="",0,IF(ABS(Model!AM213-Scratch!AM213)&lt;1,1,0))</f>
        <v>1</v>
      </c>
      <c r="AN283" s="99">
        <f>IF(Model!AN213="",0,IF(ABS(Model!AN213-Scratch!AN213)&lt;1,1,0))</f>
        <v>1</v>
      </c>
      <c r="AO283" s="99">
        <f>IF(Model!AO213="",0,IF(ABS(Model!AO213-Scratch!AO213)&lt;1,1,0))</f>
        <v>1</v>
      </c>
      <c r="AP283" s="99">
        <f>IF(Model!AP213="",0,IF(ABS(Model!AP213-Scratch!AP213)&lt;1,1,0))</f>
        <v>1</v>
      </c>
      <c r="AQ283" s="99">
        <f>IF(Model!AQ213="",0,IF(ABS(Model!AQ213-Scratch!AQ213)&lt;1,1,0))</f>
        <v>1</v>
      </c>
      <c r="AR283" s="99">
        <f>IF(Model!AR213="",0,IF(ABS(Model!AR213-Scratch!AR213)&lt;1,1,0))</f>
        <v>1</v>
      </c>
      <c r="AS283" s="99">
        <f>IF(Model!AS213="",0,IF(ABS(Model!AS213-Scratch!AS213)&lt;1,1,0))</f>
        <v>1</v>
      </c>
      <c r="AT283" s="99">
        <f>IF(Model!AT213="",0,IF(ABS(Model!AT213-Scratch!AT213)&lt;1,1,0))</f>
        <v>1</v>
      </c>
      <c r="AU283" s="99">
        <f>IF(Model!AU213="",0,IF(ABS(Model!AU213-Scratch!AU213)&lt;1,1,0))</f>
        <v>1</v>
      </c>
      <c r="AV283" s="99">
        <f>IF(Model!AV213="",0,IF(ABS(Model!AV213-Scratch!AV213)&lt;1,1,0))</f>
        <v>1</v>
      </c>
      <c r="AW283" s="99">
        <f>IF(Model!AW213="",0,IF(ABS(Model!AW213-Scratch!AW213)&lt;1,1,0))</f>
        <v>1</v>
      </c>
      <c r="AX283" s="99">
        <f>IF(Model!AX213="",0,IF(ABS(Model!AX213-Scratch!AX213)&lt;1,1,0))</f>
        <v>1</v>
      </c>
      <c r="AY283" s="99">
        <f>IF(Model!AY213="",0,IF(ABS(Model!AY213-Scratch!AY213)&lt;1,1,0))</f>
        <v>1</v>
      </c>
      <c r="AZ283" s="99">
        <f>IF(Model!AZ213="",0,IF(ABS(Model!AZ213-Scratch!AZ213)&lt;1,1,0))</f>
        <v>1</v>
      </c>
      <c r="BA283" s="99">
        <f>IF(Model!BA213="",0,IF(ABS(Model!BA213-Scratch!BA213)&lt;1,1,0))</f>
        <v>1</v>
      </c>
      <c r="BB283" s="99">
        <f>IF(Model!BB213="",0,IF(ABS(Model!BB213-Scratch!BB213)&lt;1,1,0))</f>
        <v>1</v>
      </c>
      <c r="BC283" s="99">
        <f>IF(Model!BC213="",0,IF(ABS(Model!BC213-Scratch!BC213)&lt;1,1,0))</f>
        <v>1</v>
      </c>
      <c r="BD283" s="99">
        <f>IF(Model!BD213="",0,IF(ABS(Model!BD213-Scratch!BD213)&lt;1,1,0))</f>
        <v>0</v>
      </c>
      <c r="BE283" s="99">
        <f>IF(Model!BE213="",0,IF(ABS(Model!BE213-Scratch!BE213)&lt;1,1,0))</f>
        <v>1</v>
      </c>
      <c r="BF283" s="129" t="s">
        <v>591</v>
      </c>
      <c r="BG283" s="129" t="s">
        <v>591</v>
      </c>
      <c r="BH283" s="99">
        <f>IF(Model!BH213="",0,IF(ABS(Model!BH213-Scratch!BH213)&lt;1,1,0))</f>
        <v>1</v>
      </c>
      <c r="BI283" s="99">
        <f>IF(Model!BI213="",0,IF(ABS(Model!BI213-Scratch!BI213)&lt;1,1,0))</f>
        <v>1</v>
      </c>
      <c r="BJ283" s="99">
        <f>IF(Model!BJ213="",0,IF(ABS(Model!BJ213-Scratch!BJ213)&lt;1,1,0))</f>
        <v>1</v>
      </c>
      <c r="BK283" s="99">
        <f>IF(Model!BK213="",0,IF(ABS(Model!BK213-Scratch!BK213)&lt;1,1,0))</f>
        <v>1</v>
      </c>
      <c r="BL283" s="99">
        <f>IF(Model!BL213="",0,IF(ABS(Model!BL213-Scratch!BL213)&lt;1,1,0))</f>
        <v>1</v>
      </c>
      <c r="BM283" s="99">
        <f>IF(Model!BM213="",0,IF(ABS(Model!BM213-Scratch!BM213)&lt;1,1,0))</f>
        <v>1</v>
      </c>
      <c r="BN283" s="99">
        <f>IF(Model!BN213="",0,IF(ABS(Model!BN213-Scratch!BN213)&lt;1,1,0))</f>
        <v>1</v>
      </c>
      <c r="BO283" s="99">
        <f>IF(Model!BO213="",0,IF(ABS(Model!BO213-Scratch!BO213)&lt;1,1,0))</f>
        <v>1</v>
      </c>
      <c r="BP283" s="99">
        <f>IF(Model!BP213="",0,IF(ABS(Model!BP213-Scratch!BP213)&lt;1,1,0))</f>
        <v>1</v>
      </c>
      <c r="BQ283" s="99">
        <f>IF(Model!BQ213="",0,IF(ABS(Model!BQ213-Scratch!BQ213)&lt;1,1,0))</f>
        <v>1</v>
      </c>
      <c r="BR283" s="99">
        <f>IF(Model!BR213="",0,IF(ABS(Model!BR213-Scratch!BR213)&lt;1,1,0))</f>
        <v>1</v>
      </c>
      <c r="BS283" s="99">
        <f>IF(Model!BS213="",0,IF(ABS(Model!BS213-Scratch!BS213)&lt;1,1,0))</f>
        <v>1</v>
      </c>
      <c r="BT283" s="99">
        <f>IF(Model!BT213="",0,IF(ABS(Model!BT213-Scratch!BT213)&lt;1,1,0))</f>
        <v>1</v>
      </c>
      <c r="BU283" s="99">
        <f>IF(Model!BU213="",0,IF(ABS(Model!BU213-Scratch!BU213)&lt;1,1,0))</f>
        <v>1</v>
      </c>
      <c r="BV283" s="99">
        <f>IF(Model!BV213="",0,IF(ABS(Model!BV213-Scratch!BV213)&lt;1,1,0))</f>
        <v>1</v>
      </c>
      <c r="BW283" s="99">
        <f>IF(Model!BW213="",0,IF(ABS(Model!BW213-Scratch!BW213)&lt;1,1,0))</f>
        <v>1</v>
      </c>
      <c r="BX283" s="99">
        <f>IF(Model!BX213="",0,IF(ABS(Model!BX213-Scratch!BX213)&lt;1,1,0))</f>
        <v>1</v>
      </c>
      <c r="BY283" s="99">
        <f>IF(Model!BY213="",0,IF(ABS(Model!BY213-Scratch!BY213)&lt;1,1,0))</f>
        <v>1</v>
      </c>
      <c r="BZ283" s="99">
        <f>IF(Model!BZ213="",0,IF(ABS(Model!BZ213-Scratch!BZ213)&lt;1,1,0))</f>
        <v>1</v>
      </c>
      <c r="CA283" s="99">
        <f>IF(Model!CA213="",0,IF(ABS(Model!CA213-Scratch!CA213)&lt;1,1,0))</f>
        <v>1</v>
      </c>
      <c r="CB283" s="99">
        <f>IF(Model!CB213="",0,IF(ABS(Model!CB213-Scratch!CB213)&lt;1,1,0))</f>
        <v>1</v>
      </c>
      <c r="CC283" s="99">
        <f>IF(Model!CC213="",0,IF(ABS(Model!CC213-Scratch!CC213)&lt;1,1,0))</f>
        <v>1</v>
      </c>
      <c r="CD283" s="99">
        <f>IF(Model!CD213="",0,IF(ABS(Model!CD213-Scratch!CD213)&lt;1,1,0))</f>
        <v>1</v>
      </c>
      <c r="CE283" s="99">
        <f>IF(Model!CE213="",0,IF(ABS(Model!CE213-Scratch!CE213)&lt;1,1,0))</f>
        <v>1</v>
      </c>
      <c r="CF283" s="99">
        <f>IF(Model!CF213="",0,IF(ABS(Model!CF213-Scratch!CF213)&lt;1,1,0))</f>
        <v>1</v>
      </c>
      <c r="CG283" s="129" t="s">
        <v>591</v>
      </c>
      <c r="CH283" s="129" t="s">
        <v>591</v>
      </c>
      <c r="CI283" s="99">
        <f>IF(Model!CI213="",0,IF(ABS(Model!CI213-Scratch!CI213)&lt;1,1,0))</f>
        <v>1</v>
      </c>
      <c r="CJ283" s="99">
        <f>IF(Model!CJ213="",0,IF(ABS(Model!CJ213-Scratch!CJ213)&lt;1,1,0))</f>
        <v>1</v>
      </c>
      <c r="CK283" s="99">
        <f>IF(Model!CK213="",0,IF(ABS(Model!CK213-Scratch!CK213)&lt;1,1,0))</f>
        <v>1</v>
      </c>
      <c r="CL283" s="99">
        <f>IF(Model!CL213="",0,IF(ABS(Model!CL213-Scratch!CL213)&lt;1,1,0))</f>
        <v>1</v>
      </c>
      <c r="CM283" s="99">
        <f>IF(Model!CM213="",0,IF(ABS(Model!CM213-Scratch!CM213)&lt;1,1,0))</f>
        <v>1</v>
      </c>
      <c r="CN283" s="99">
        <f>IF(Model!CN213="",0,IF(ABS(Model!CN213-Scratch!CN213)&lt;1,1,0))</f>
        <v>1</v>
      </c>
      <c r="CO283" s="99">
        <f>IF(Model!CO213="",0,IF(ABS(Model!CO213-Scratch!CO213)&lt;1,1,0))</f>
        <v>1</v>
      </c>
      <c r="CP283" s="99">
        <f>IF(Model!CP213="",0,IF(ABS(Model!CP213-Scratch!CP213)&lt;1,1,0))</f>
        <v>1</v>
      </c>
      <c r="CQ283" s="99">
        <f>IF(Model!CQ213="",0,IF(ABS(Model!CQ213-Scratch!CQ213)&lt;1,1,0))</f>
        <v>1</v>
      </c>
      <c r="CR283" s="99">
        <f>IF(Model!CR213="",0,IF(ABS(Model!CR213-Scratch!CR213)&lt;1,1,0))</f>
        <v>1</v>
      </c>
      <c r="CS283" s="99">
        <f>IF(Model!CS213="",0,IF(ABS(Model!CS213-Scratch!CS213)&lt;1,1,0))</f>
        <v>1</v>
      </c>
      <c r="CT283" s="99">
        <f>IF(Model!CT213="",0,IF(ABS(Model!CT213-Scratch!CT213)&lt;1,1,0))</f>
        <v>1</v>
      </c>
      <c r="CU283" s="99">
        <f>IF(Model!CU213="",0,IF(ABS(Model!CU213-Scratch!CU213)&lt;1,1,0))</f>
        <v>1</v>
      </c>
      <c r="CV283" s="99">
        <f>IF(Model!CV213="",0,IF(ABS(Model!CV213-Scratch!CV213)&lt;1,1,0))</f>
        <v>1</v>
      </c>
      <c r="CW283" s="99">
        <f>IF(Model!CW213="",0,IF(ABS(Model!CW213-Scratch!CW213)&lt;1,1,0))</f>
        <v>1</v>
      </c>
      <c r="CX283" s="99">
        <f>IF(Model!CX213="",0,IF(ABS(Model!CX213-Scratch!CX213)&lt;1,1,0))</f>
        <v>1</v>
      </c>
      <c r="CY283" s="99">
        <f>IF(Model!CY213="",0,IF(ABS(Model!CY213-Scratch!CY213)&lt;1,1,0))</f>
        <v>1</v>
      </c>
      <c r="CZ283" s="99">
        <f>IF(Model!CZ213="",0,IF(ABS(Model!CZ213-Scratch!CZ213)&lt;1,1,0))</f>
        <v>1</v>
      </c>
      <c r="DA283" s="99">
        <f>IF(Model!DA213="",0,IF(ABS(Model!DA213-Scratch!DA213)&lt;1,1,0))</f>
        <v>1</v>
      </c>
      <c r="DB283" s="99">
        <f>IF(Model!DB213="",0,IF(ABS(Model!DB213-Scratch!DB213)&lt;1,1,0))</f>
        <v>1</v>
      </c>
      <c r="DC283" s="99">
        <f>IF(Model!DC213="",0,IF(ABS(Model!DC213-Scratch!DC213)&lt;1,1,0))</f>
        <v>1</v>
      </c>
      <c r="DD283" s="99">
        <f>IF(Model!DD213="",0,IF(ABS(Model!DD213-Scratch!DD213)&lt;1,1,0))</f>
        <v>1</v>
      </c>
      <c r="DE283" s="99">
        <f>IF(Model!DE213="",0,IF(ABS(Model!DE213-Scratch!DE213)&lt;1,1,0))</f>
        <v>1</v>
      </c>
      <c r="DF283" s="99">
        <f>IF(Model!DF213="",0,IF(ABS(Model!DF213-Scratch!DF213)&lt;1,1,0))</f>
        <v>1</v>
      </c>
      <c r="DG283" s="99">
        <f>IF(Model!DG213="",0,IF(ABS(Model!DG213-Scratch!DG213)&lt;1,1,0))</f>
        <v>1</v>
      </c>
      <c r="DH283" s="129" t="s">
        <v>591</v>
      </c>
      <c r="DI283" s="129" t="s">
        <v>591</v>
      </c>
      <c r="DJ283" s="99">
        <f>IF(Model!DJ213="",0,IF(ABS(Model!DJ213-Scratch!DJ213)&lt;1,1,0))</f>
        <v>1</v>
      </c>
      <c r="DK283" s="99">
        <f>IF(Model!DK213="",0,IF(ABS(Model!DK213-Scratch!DK213)&lt;1,1,0))</f>
        <v>1</v>
      </c>
      <c r="DL283" s="99">
        <f>IF(Model!DL213="",0,IF(ABS(Model!DL213-Scratch!DL213)&lt;1,1,0))</f>
        <v>1</v>
      </c>
      <c r="DM283" s="99">
        <f>IF(Model!DM213="",0,IF(ABS(Model!DM213-Scratch!DM213)&lt;1,1,0))</f>
        <v>1</v>
      </c>
      <c r="DN283" s="99">
        <f>IF(Model!DN213="",0,IF(ABS(Model!DN213-Scratch!DN213)&lt;1,1,0))</f>
        <v>1</v>
      </c>
      <c r="DO283" s="99">
        <f>IF(Model!DO213="",0,IF(ABS(Model!DO213-Scratch!DO213)&lt;1,1,0))</f>
        <v>1</v>
      </c>
      <c r="DP283" s="99">
        <f>IF(Model!DP213="",0,IF(ABS(Model!DP213-Scratch!DP213)&lt;1,1,0))</f>
        <v>1</v>
      </c>
      <c r="DQ283" s="99">
        <f>IF(Model!DQ213="",0,IF(ABS(Model!DQ213-Scratch!DQ213)&lt;1,1,0))</f>
        <v>1</v>
      </c>
      <c r="DR283" s="99">
        <f>IF(Model!DR213="",0,IF(ABS(Model!DR213-Scratch!DR213)&lt;1,1,0))</f>
        <v>1</v>
      </c>
      <c r="DS283" s="99">
        <f>IF(Model!DS213="",0,IF(ABS(Model!DS213-Scratch!DS213)&lt;1,1,0))</f>
        <v>1</v>
      </c>
      <c r="DT283" s="99">
        <f>IF(Model!DT213="",0,IF(ABS(Model!DT213-Scratch!DT213)&lt;1,1,0))</f>
        <v>1</v>
      </c>
      <c r="DU283" s="99">
        <f>IF(Model!DU213="",0,IF(ABS(Model!DU213-Scratch!DU213)&lt;1,1,0))</f>
        <v>1</v>
      </c>
      <c r="DV283" s="99">
        <f>IF(Model!DV213="",0,IF(ABS(Model!DV213-Scratch!DV213)&lt;1,1,0))</f>
        <v>1</v>
      </c>
      <c r="DW283" s="99">
        <f>IF(Model!DW213="",0,IF(ABS(Model!DW213-Scratch!DW213)&lt;1,1,0))</f>
        <v>1</v>
      </c>
      <c r="DX283" s="99">
        <f>IF(Model!DX213="",0,IF(ABS(Model!DX213-Scratch!DX213)&lt;1,1,0))</f>
        <v>1</v>
      </c>
      <c r="DY283" s="99">
        <f>IF(Model!DY213="",0,IF(ABS(Model!DY213-Scratch!DY213)&lt;1,1,0))</f>
        <v>1</v>
      </c>
      <c r="DZ283" s="99">
        <f>IF(Model!DZ213="",0,IF(ABS(Model!DZ213-Scratch!DZ213)&lt;1,1,0))</f>
        <v>1</v>
      </c>
      <c r="EA283" s="99">
        <f>IF(Model!EA213="",0,IF(ABS(Model!EA213-Scratch!EA213)&lt;1,1,0))</f>
        <v>1</v>
      </c>
      <c r="EB283" s="99">
        <f>IF(Model!EB213="",0,IF(ABS(Model!EB213-Scratch!EB213)&lt;1,1,0))</f>
        <v>1</v>
      </c>
      <c r="EC283" s="99">
        <f>IF(Model!EC213="",0,IF(ABS(Model!EC213-Scratch!EC213)&lt;1,1,0))</f>
        <v>1</v>
      </c>
      <c r="ED283" s="99">
        <f>IF(Model!ED213="",0,IF(ABS(Model!ED213-Scratch!ED213)&lt;1,1,0))</f>
        <v>1</v>
      </c>
      <c r="EE283" s="99">
        <f>IF(Model!EE213="",0,IF(ABS(Model!EE213-Scratch!EE213)&lt;1,1,0))</f>
        <v>1</v>
      </c>
      <c r="EF283" s="99">
        <f>IF(Model!EF213="",0,IF(ABS(Model!EF213-Scratch!EF213)&lt;1,1,0))</f>
        <v>1</v>
      </c>
      <c r="EG283" s="99">
        <f>IF(Model!EG213="",0,IF(ABS(Model!EG213-Scratch!EG213)&lt;1,1,0))</f>
        <v>1</v>
      </c>
      <c r="EH283" s="99">
        <f>IF(Model!EH213="",0,IF(ABS(Model!EH213-Scratch!EH213)&lt;1,1,0))</f>
        <v>1</v>
      </c>
      <c r="EI283" s="129" t="s">
        <v>591</v>
      </c>
      <c r="EJ283" s="129" t="s">
        <v>591</v>
      </c>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row>
    <row r="284" spans="2:165">
      <c r="B284" s="99">
        <f>IF(Model!B214="",0,IF(ABS(Model!B214-Scratch!B214)&lt;1,1,0))</f>
        <v>1</v>
      </c>
      <c r="C284" s="99">
        <f ca="1">IF(Model!C214="",0,IF(ABS(Model!C214-Scratch!C214)&lt;1,1,0))</f>
        <v>1</v>
      </c>
      <c r="D284" s="129" t="s">
        <v>591</v>
      </c>
      <c r="E284" s="99">
        <f>IF(Model!E214="",0,IF(ABS(Model!E214-Scratch!E214)&lt;1,1,0))</f>
        <v>1</v>
      </c>
      <c r="F284" s="99">
        <f>IF(Model!F214="",0,IF(ABS(Model!F214-Scratch!F214)&lt;1,1,0))</f>
        <v>1</v>
      </c>
      <c r="G284" s="99">
        <f>IF(Model!G214="",0,IF(ABS(Model!G214-Scratch!G214)&lt;1,1,0))</f>
        <v>1</v>
      </c>
      <c r="H284" s="99">
        <f>IF(Model!H214="",0,IF(ABS(Model!H214-Scratch!H214)&lt;1,1,0))</f>
        <v>1</v>
      </c>
      <c r="I284" s="99">
        <f>IF(Model!I214=Scratch!I214,1,0)</f>
        <v>1</v>
      </c>
      <c r="J284" s="129" t="s">
        <v>591</v>
      </c>
      <c r="K284" s="99">
        <f>IF(Model!K214="",0,IF(ABS(Model!K214-Scratch!K214)&lt;1,1,0))</f>
        <v>1</v>
      </c>
      <c r="L284" s="99">
        <f>IF(Model!L214=Scratch!L214,1,0)</f>
        <v>1</v>
      </c>
      <c r="M284" s="99">
        <f>IFERROR(IF(Model!M214=Scratch!M214,1,0),0)</f>
        <v>1</v>
      </c>
      <c r="N284" s="99">
        <f>IFERROR(IF(Model!N214=Scratch!N214,1,0),0)</f>
        <v>1</v>
      </c>
      <c r="O284" s="99">
        <f>IFERROR(IF(Model!O214=Scratch!O214,1,0),0)</f>
        <v>1</v>
      </c>
      <c r="P284" s="99">
        <f>IFERROR(IF(Model!P214=Scratch!P214,1,0),0)</f>
        <v>1</v>
      </c>
      <c r="Q284" s="129" t="s">
        <v>591</v>
      </c>
      <c r="R284" s="99">
        <f>IF(Model!R214="",0,IF(ABS(Model!R214-Scratch!R214)&lt;1,1,0))</f>
        <v>1</v>
      </c>
      <c r="S284" s="99">
        <f>IF(Model!S214="",0,IF(ABS(Model!S214-Scratch!S214)&lt;1,1,0))</f>
        <v>1</v>
      </c>
      <c r="T284" s="99">
        <f>IF(Model!T214="",0,IF(ABS(Model!T214-Scratch!T214)&lt;1,1,0))</f>
        <v>1</v>
      </c>
      <c r="U284" s="99">
        <f>IF(Model!U214="",0,IF(ABS(Model!U214-Scratch!U214)&lt;1,1,0))</f>
        <v>1</v>
      </c>
      <c r="V284" s="99">
        <f>IF(Model!V214="",0,IF(ABS(Model!V214-Scratch!V214)&lt;1,1,0))</f>
        <v>1</v>
      </c>
      <c r="W284" s="129" t="s">
        <v>591</v>
      </c>
      <c r="X284" s="99">
        <f>IF(Model!X214="",0,IF(ABS(Model!X214-Scratch!X214)&lt;1,1,0))</f>
        <v>1</v>
      </c>
      <c r="Y284" s="99">
        <f>IF(Model!Y214="",0,IF(ABS(Model!Y214-Scratch!Y214)&lt;1,1,0))</f>
        <v>1</v>
      </c>
      <c r="Z284" s="99">
        <f>IF(Model!Z214="",0,IF(ABS(Model!Z214-Scratch!Z214)&lt;1,1,0))</f>
        <v>1</v>
      </c>
      <c r="AA284" s="99">
        <f>IF(Model!AA214="",0,IF(ABS(Model!AA214-Scratch!AA214)&lt;1,1,0))</f>
        <v>1</v>
      </c>
      <c r="AB284" s="99">
        <f>IF(Model!AB214="",0,IF(ABS(Model!AB214-Scratch!AB214)&lt;1,1,0))</f>
        <v>1</v>
      </c>
      <c r="AC284" s="129" t="s">
        <v>591</v>
      </c>
      <c r="AD284" s="129" t="s">
        <v>591</v>
      </c>
      <c r="AE284" s="99">
        <f>IF(Model!AE214="",0,IF(ABS(Model!AE214-Scratch!AE214)&lt;1,1,0))</f>
        <v>1</v>
      </c>
      <c r="AF284" s="99">
        <f>IF(Model!AF214="",0,IF(ABS(Model!AF214-Scratch!AF214)&lt;1,1,0))</f>
        <v>1</v>
      </c>
      <c r="AG284" s="99">
        <f>IF(Model!AG214="",0,IF(ABS(Model!AG214-Scratch!AG214)&lt;1,1,0))</f>
        <v>1</v>
      </c>
      <c r="AH284" s="99">
        <f>IF(Model!AH214="",0,IF(ABS(Model!AH214-Scratch!AH214)&lt;1,1,0))</f>
        <v>1</v>
      </c>
      <c r="AI284" s="99">
        <f>IF(Model!AI214="",0,IF(ABS(Model!AI214-Scratch!AI214)&lt;1,1,0))</f>
        <v>1</v>
      </c>
      <c r="AJ284" s="99">
        <f>IF(Model!AJ214="",0,IF(ABS(Model!AJ214-Scratch!AJ214)&lt;1,1,0))</f>
        <v>1</v>
      </c>
      <c r="AK284" s="99">
        <f>IF(Model!AK214="",0,IF(ABS(Model!AK214-Scratch!AK214)&lt;1,1,0))</f>
        <v>1</v>
      </c>
      <c r="AL284" s="99">
        <f>IF(Model!AL214="",0,IF(ABS(Model!AL214-Scratch!AL214)&lt;1,1,0))</f>
        <v>1</v>
      </c>
      <c r="AM284" s="99">
        <f>IF(Model!AM214="",0,IF(ABS(Model!AM214-Scratch!AM214)&lt;1,1,0))</f>
        <v>1</v>
      </c>
      <c r="AN284" s="99">
        <f>IF(Model!AN214="",0,IF(ABS(Model!AN214-Scratch!AN214)&lt;1,1,0))</f>
        <v>1</v>
      </c>
      <c r="AO284" s="99">
        <f>IF(Model!AO214="",0,IF(ABS(Model!AO214-Scratch!AO214)&lt;1,1,0))</f>
        <v>1</v>
      </c>
      <c r="AP284" s="99">
        <f>IF(Model!AP214="",0,IF(ABS(Model!AP214-Scratch!AP214)&lt;1,1,0))</f>
        <v>1</v>
      </c>
      <c r="AQ284" s="99">
        <f>IF(Model!AQ214="",0,IF(ABS(Model!AQ214-Scratch!AQ214)&lt;1,1,0))</f>
        <v>1</v>
      </c>
      <c r="AR284" s="99">
        <f>IF(Model!AR214="",0,IF(ABS(Model!AR214-Scratch!AR214)&lt;1,1,0))</f>
        <v>1</v>
      </c>
      <c r="AS284" s="99">
        <f>IF(Model!AS214="",0,IF(ABS(Model!AS214-Scratch!AS214)&lt;1,1,0))</f>
        <v>1</v>
      </c>
      <c r="AT284" s="99">
        <f>IF(Model!AT214="",0,IF(ABS(Model!AT214-Scratch!AT214)&lt;1,1,0))</f>
        <v>1</v>
      </c>
      <c r="AU284" s="99">
        <f>IF(Model!AU214="",0,IF(ABS(Model!AU214-Scratch!AU214)&lt;1,1,0))</f>
        <v>1</v>
      </c>
      <c r="AV284" s="99">
        <f>IF(Model!AV214="",0,IF(ABS(Model!AV214-Scratch!AV214)&lt;1,1,0))</f>
        <v>1</v>
      </c>
      <c r="AW284" s="99">
        <f>IF(Model!AW214="",0,IF(ABS(Model!AW214-Scratch!AW214)&lt;1,1,0))</f>
        <v>1</v>
      </c>
      <c r="AX284" s="99">
        <f>IF(Model!AX214="",0,IF(ABS(Model!AX214-Scratch!AX214)&lt;1,1,0))</f>
        <v>1</v>
      </c>
      <c r="AY284" s="99">
        <f>IF(Model!AY214="",0,IF(ABS(Model!AY214-Scratch!AY214)&lt;1,1,0))</f>
        <v>1</v>
      </c>
      <c r="AZ284" s="99">
        <f>IF(Model!AZ214="",0,IF(ABS(Model!AZ214-Scratch!AZ214)&lt;1,1,0))</f>
        <v>1</v>
      </c>
      <c r="BA284" s="99">
        <f>IF(Model!BA214="",0,IF(ABS(Model!BA214-Scratch!BA214)&lt;1,1,0))</f>
        <v>1</v>
      </c>
      <c r="BB284" s="99">
        <f>IF(Model!BB214="",0,IF(ABS(Model!BB214-Scratch!BB214)&lt;1,1,0))</f>
        <v>1</v>
      </c>
      <c r="BC284" s="99">
        <f>IF(Model!BC214="",0,IF(ABS(Model!BC214-Scratch!BC214)&lt;1,1,0))</f>
        <v>1</v>
      </c>
      <c r="BD284" s="99">
        <f>IF(Model!BD214="",0,IF(ABS(Model!BD214-Scratch!BD214)&lt;1,1,0))</f>
        <v>0</v>
      </c>
      <c r="BE284" s="99">
        <f>IF(Model!BE214="",0,IF(ABS(Model!BE214-Scratch!BE214)&lt;1,1,0))</f>
        <v>1</v>
      </c>
      <c r="BF284" s="129" t="s">
        <v>591</v>
      </c>
      <c r="BG284" s="129" t="s">
        <v>591</v>
      </c>
      <c r="BH284" s="99">
        <f>IF(Model!BH214="",0,IF(ABS(Model!BH214-Scratch!BH214)&lt;1,1,0))</f>
        <v>1</v>
      </c>
      <c r="BI284" s="99">
        <f>IF(Model!BI214="",0,IF(ABS(Model!BI214-Scratch!BI214)&lt;1,1,0))</f>
        <v>1</v>
      </c>
      <c r="BJ284" s="99">
        <f>IF(Model!BJ214="",0,IF(ABS(Model!BJ214-Scratch!BJ214)&lt;1,1,0))</f>
        <v>1</v>
      </c>
      <c r="BK284" s="99">
        <f>IF(Model!BK214="",0,IF(ABS(Model!BK214-Scratch!BK214)&lt;1,1,0))</f>
        <v>1</v>
      </c>
      <c r="BL284" s="99">
        <f>IF(Model!BL214="",0,IF(ABS(Model!BL214-Scratch!BL214)&lt;1,1,0))</f>
        <v>1</v>
      </c>
      <c r="BM284" s="99">
        <f>IF(Model!BM214="",0,IF(ABS(Model!BM214-Scratch!BM214)&lt;1,1,0))</f>
        <v>1</v>
      </c>
      <c r="BN284" s="99">
        <f>IF(Model!BN214="",0,IF(ABS(Model!BN214-Scratch!BN214)&lt;1,1,0))</f>
        <v>1</v>
      </c>
      <c r="BO284" s="99">
        <f>IF(Model!BO214="",0,IF(ABS(Model!BO214-Scratch!BO214)&lt;1,1,0))</f>
        <v>1</v>
      </c>
      <c r="BP284" s="99">
        <f>IF(Model!BP214="",0,IF(ABS(Model!BP214-Scratch!BP214)&lt;1,1,0))</f>
        <v>1</v>
      </c>
      <c r="BQ284" s="99">
        <f>IF(Model!BQ214="",0,IF(ABS(Model!BQ214-Scratch!BQ214)&lt;1,1,0))</f>
        <v>1</v>
      </c>
      <c r="BR284" s="99">
        <f>IF(Model!BR214="",0,IF(ABS(Model!BR214-Scratch!BR214)&lt;1,1,0))</f>
        <v>1</v>
      </c>
      <c r="BS284" s="99">
        <f>IF(Model!BS214="",0,IF(ABS(Model!BS214-Scratch!BS214)&lt;1,1,0))</f>
        <v>1</v>
      </c>
      <c r="BT284" s="99">
        <f>IF(Model!BT214="",0,IF(ABS(Model!BT214-Scratch!BT214)&lt;1,1,0))</f>
        <v>1</v>
      </c>
      <c r="BU284" s="99">
        <f>IF(Model!BU214="",0,IF(ABS(Model!BU214-Scratch!BU214)&lt;1,1,0))</f>
        <v>1</v>
      </c>
      <c r="BV284" s="99">
        <f>IF(Model!BV214="",0,IF(ABS(Model!BV214-Scratch!BV214)&lt;1,1,0))</f>
        <v>1</v>
      </c>
      <c r="BW284" s="99">
        <f>IF(Model!BW214="",0,IF(ABS(Model!BW214-Scratch!BW214)&lt;1,1,0))</f>
        <v>1</v>
      </c>
      <c r="BX284" s="99">
        <f>IF(Model!BX214="",0,IF(ABS(Model!BX214-Scratch!BX214)&lt;1,1,0))</f>
        <v>1</v>
      </c>
      <c r="BY284" s="99">
        <f>IF(Model!BY214="",0,IF(ABS(Model!BY214-Scratch!BY214)&lt;1,1,0))</f>
        <v>1</v>
      </c>
      <c r="BZ284" s="99">
        <f>IF(Model!BZ214="",0,IF(ABS(Model!BZ214-Scratch!BZ214)&lt;1,1,0))</f>
        <v>1</v>
      </c>
      <c r="CA284" s="99">
        <f>IF(Model!CA214="",0,IF(ABS(Model!CA214-Scratch!CA214)&lt;1,1,0))</f>
        <v>1</v>
      </c>
      <c r="CB284" s="99">
        <f>IF(Model!CB214="",0,IF(ABS(Model!CB214-Scratch!CB214)&lt;1,1,0))</f>
        <v>1</v>
      </c>
      <c r="CC284" s="99">
        <f>IF(Model!CC214="",0,IF(ABS(Model!CC214-Scratch!CC214)&lt;1,1,0))</f>
        <v>1</v>
      </c>
      <c r="CD284" s="99">
        <f>IF(Model!CD214="",0,IF(ABS(Model!CD214-Scratch!CD214)&lt;1,1,0))</f>
        <v>1</v>
      </c>
      <c r="CE284" s="99">
        <f>IF(Model!CE214="",0,IF(ABS(Model!CE214-Scratch!CE214)&lt;1,1,0))</f>
        <v>1</v>
      </c>
      <c r="CF284" s="99">
        <f>IF(Model!CF214="",0,IF(ABS(Model!CF214-Scratch!CF214)&lt;1,1,0))</f>
        <v>1</v>
      </c>
      <c r="CG284" s="129" t="s">
        <v>591</v>
      </c>
      <c r="CH284" s="129" t="s">
        <v>591</v>
      </c>
      <c r="CI284" s="99">
        <f>IF(Model!CI214="",0,IF(ABS(Model!CI214-Scratch!CI214)&lt;1,1,0))</f>
        <v>1</v>
      </c>
      <c r="CJ284" s="99">
        <f>IF(Model!CJ214="",0,IF(ABS(Model!CJ214-Scratch!CJ214)&lt;1,1,0))</f>
        <v>1</v>
      </c>
      <c r="CK284" s="99">
        <f>IF(Model!CK214="",0,IF(ABS(Model!CK214-Scratch!CK214)&lt;1,1,0))</f>
        <v>1</v>
      </c>
      <c r="CL284" s="99">
        <f>IF(Model!CL214="",0,IF(ABS(Model!CL214-Scratch!CL214)&lt;1,1,0))</f>
        <v>1</v>
      </c>
      <c r="CM284" s="99">
        <f>IF(Model!CM214="",0,IF(ABS(Model!CM214-Scratch!CM214)&lt;1,1,0))</f>
        <v>1</v>
      </c>
      <c r="CN284" s="99">
        <f>IF(Model!CN214="",0,IF(ABS(Model!CN214-Scratch!CN214)&lt;1,1,0))</f>
        <v>1</v>
      </c>
      <c r="CO284" s="99">
        <f>IF(Model!CO214="",0,IF(ABS(Model!CO214-Scratch!CO214)&lt;1,1,0))</f>
        <v>1</v>
      </c>
      <c r="CP284" s="99">
        <f>IF(Model!CP214="",0,IF(ABS(Model!CP214-Scratch!CP214)&lt;1,1,0))</f>
        <v>1</v>
      </c>
      <c r="CQ284" s="99">
        <f>IF(Model!CQ214="",0,IF(ABS(Model!CQ214-Scratch!CQ214)&lt;1,1,0))</f>
        <v>1</v>
      </c>
      <c r="CR284" s="99">
        <f>IF(Model!CR214="",0,IF(ABS(Model!CR214-Scratch!CR214)&lt;1,1,0))</f>
        <v>1</v>
      </c>
      <c r="CS284" s="99">
        <f>IF(Model!CS214="",0,IF(ABS(Model!CS214-Scratch!CS214)&lt;1,1,0))</f>
        <v>1</v>
      </c>
      <c r="CT284" s="99">
        <f>IF(Model!CT214="",0,IF(ABS(Model!CT214-Scratch!CT214)&lt;1,1,0))</f>
        <v>1</v>
      </c>
      <c r="CU284" s="99">
        <f>IF(Model!CU214="",0,IF(ABS(Model!CU214-Scratch!CU214)&lt;1,1,0))</f>
        <v>1</v>
      </c>
      <c r="CV284" s="99">
        <f>IF(Model!CV214="",0,IF(ABS(Model!CV214-Scratch!CV214)&lt;1,1,0))</f>
        <v>1</v>
      </c>
      <c r="CW284" s="99">
        <f>IF(Model!CW214="",0,IF(ABS(Model!CW214-Scratch!CW214)&lt;1,1,0))</f>
        <v>1</v>
      </c>
      <c r="CX284" s="99">
        <f>IF(Model!CX214="",0,IF(ABS(Model!CX214-Scratch!CX214)&lt;1,1,0))</f>
        <v>1</v>
      </c>
      <c r="CY284" s="99">
        <f>IF(Model!CY214="",0,IF(ABS(Model!CY214-Scratch!CY214)&lt;1,1,0))</f>
        <v>1</v>
      </c>
      <c r="CZ284" s="99">
        <f>IF(Model!CZ214="",0,IF(ABS(Model!CZ214-Scratch!CZ214)&lt;1,1,0))</f>
        <v>1</v>
      </c>
      <c r="DA284" s="99">
        <f>IF(Model!DA214="",0,IF(ABS(Model!DA214-Scratch!DA214)&lt;1,1,0))</f>
        <v>1</v>
      </c>
      <c r="DB284" s="99">
        <f>IF(Model!DB214="",0,IF(ABS(Model!DB214-Scratch!DB214)&lt;1,1,0))</f>
        <v>1</v>
      </c>
      <c r="DC284" s="99">
        <f>IF(Model!DC214="",0,IF(ABS(Model!DC214-Scratch!DC214)&lt;1,1,0))</f>
        <v>1</v>
      </c>
      <c r="DD284" s="99">
        <f>IF(Model!DD214="",0,IF(ABS(Model!DD214-Scratch!DD214)&lt;1,1,0))</f>
        <v>1</v>
      </c>
      <c r="DE284" s="99">
        <f>IF(Model!DE214="",0,IF(ABS(Model!DE214-Scratch!DE214)&lt;1,1,0))</f>
        <v>1</v>
      </c>
      <c r="DF284" s="99">
        <f>IF(Model!DF214="",0,IF(ABS(Model!DF214-Scratch!DF214)&lt;1,1,0))</f>
        <v>1</v>
      </c>
      <c r="DG284" s="99">
        <f>IF(Model!DG214="",0,IF(ABS(Model!DG214-Scratch!DG214)&lt;1,1,0))</f>
        <v>1</v>
      </c>
      <c r="DH284" s="129" t="s">
        <v>591</v>
      </c>
      <c r="DI284" s="129" t="s">
        <v>591</v>
      </c>
      <c r="DJ284" s="99">
        <f>IF(Model!DJ214="",0,IF(ABS(Model!DJ214-Scratch!DJ214)&lt;1,1,0))</f>
        <v>1</v>
      </c>
      <c r="DK284" s="99">
        <f>IF(Model!DK214="",0,IF(ABS(Model!DK214-Scratch!DK214)&lt;1,1,0))</f>
        <v>1</v>
      </c>
      <c r="DL284" s="99">
        <f>IF(Model!DL214="",0,IF(ABS(Model!DL214-Scratch!DL214)&lt;1,1,0))</f>
        <v>1</v>
      </c>
      <c r="DM284" s="99">
        <f>IF(Model!DM214="",0,IF(ABS(Model!DM214-Scratch!DM214)&lt;1,1,0))</f>
        <v>1</v>
      </c>
      <c r="DN284" s="99">
        <f>IF(Model!DN214="",0,IF(ABS(Model!DN214-Scratch!DN214)&lt;1,1,0))</f>
        <v>1</v>
      </c>
      <c r="DO284" s="99">
        <f>IF(Model!DO214="",0,IF(ABS(Model!DO214-Scratch!DO214)&lt;1,1,0))</f>
        <v>1</v>
      </c>
      <c r="DP284" s="99">
        <f>IF(Model!DP214="",0,IF(ABS(Model!DP214-Scratch!DP214)&lt;1,1,0))</f>
        <v>1</v>
      </c>
      <c r="DQ284" s="99">
        <f>IF(Model!DQ214="",0,IF(ABS(Model!DQ214-Scratch!DQ214)&lt;1,1,0))</f>
        <v>1</v>
      </c>
      <c r="DR284" s="99">
        <f>IF(Model!DR214="",0,IF(ABS(Model!DR214-Scratch!DR214)&lt;1,1,0))</f>
        <v>1</v>
      </c>
      <c r="DS284" s="99">
        <f>IF(Model!DS214="",0,IF(ABS(Model!DS214-Scratch!DS214)&lt;1,1,0))</f>
        <v>1</v>
      </c>
      <c r="DT284" s="99">
        <f>IF(Model!DT214="",0,IF(ABS(Model!DT214-Scratch!DT214)&lt;1,1,0))</f>
        <v>1</v>
      </c>
      <c r="DU284" s="99">
        <f>IF(Model!DU214="",0,IF(ABS(Model!DU214-Scratch!DU214)&lt;1,1,0))</f>
        <v>1</v>
      </c>
      <c r="DV284" s="99">
        <f>IF(Model!DV214="",0,IF(ABS(Model!DV214-Scratch!DV214)&lt;1,1,0))</f>
        <v>1</v>
      </c>
      <c r="DW284" s="99">
        <f>IF(Model!DW214="",0,IF(ABS(Model!DW214-Scratch!DW214)&lt;1,1,0))</f>
        <v>1</v>
      </c>
      <c r="DX284" s="99">
        <f>IF(Model!DX214="",0,IF(ABS(Model!DX214-Scratch!DX214)&lt;1,1,0))</f>
        <v>1</v>
      </c>
      <c r="DY284" s="99">
        <f>IF(Model!DY214="",0,IF(ABS(Model!DY214-Scratch!DY214)&lt;1,1,0))</f>
        <v>1</v>
      </c>
      <c r="DZ284" s="99">
        <f>IF(Model!DZ214="",0,IF(ABS(Model!DZ214-Scratch!DZ214)&lt;1,1,0))</f>
        <v>1</v>
      </c>
      <c r="EA284" s="99">
        <f>IF(Model!EA214="",0,IF(ABS(Model!EA214-Scratch!EA214)&lt;1,1,0))</f>
        <v>1</v>
      </c>
      <c r="EB284" s="99">
        <f>IF(Model!EB214="",0,IF(ABS(Model!EB214-Scratch!EB214)&lt;1,1,0))</f>
        <v>1</v>
      </c>
      <c r="EC284" s="99">
        <f>IF(Model!EC214="",0,IF(ABS(Model!EC214-Scratch!EC214)&lt;1,1,0))</f>
        <v>1</v>
      </c>
      <c r="ED284" s="99">
        <f>IF(Model!ED214="",0,IF(ABS(Model!ED214-Scratch!ED214)&lt;1,1,0))</f>
        <v>1</v>
      </c>
      <c r="EE284" s="99">
        <f>IF(Model!EE214="",0,IF(ABS(Model!EE214-Scratch!EE214)&lt;1,1,0))</f>
        <v>1</v>
      </c>
      <c r="EF284" s="99">
        <f>IF(Model!EF214="",0,IF(ABS(Model!EF214-Scratch!EF214)&lt;1,1,0))</f>
        <v>1</v>
      </c>
      <c r="EG284" s="99">
        <f>IF(Model!EG214="",0,IF(ABS(Model!EG214-Scratch!EG214)&lt;1,1,0))</f>
        <v>1</v>
      </c>
      <c r="EH284" s="99">
        <f>IF(Model!EH214="",0,IF(ABS(Model!EH214-Scratch!EH214)&lt;1,1,0))</f>
        <v>1</v>
      </c>
      <c r="EI284" s="129" t="s">
        <v>591</v>
      </c>
      <c r="EJ284" s="129" t="s">
        <v>591</v>
      </c>
      <c r="EK284" s="99"/>
      <c r="EL284" s="99"/>
      <c r="EM284" s="99"/>
      <c r="EN284" s="99"/>
      <c r="EO284" s="99"/>
      <c r="EP284" s="99"/>
      <c r="EQ284" s="99"/>
      <c r="ER284" s="99"/>
      <c r="ES284" s="99"/>
      <c r="ET284" s="99"/>
      <c r="EU284" s="99"/>
      <c r="EV284" s="99"/>
      <c r="EW284" s="99"/>
      <c r="EX284" s="99"/>
      <c r="EY284" s="99"/>
      <c r="EZ284" s="99"/>
      <c r="FA284" s="99"/>
      <c r="FB284" s="99"/>
      <c r="FC284" s="99"/>
      <c r="FD284" s="99"/>
      <c r="FE284" s="99"/>
      <c r="FF284" s="99"/>
      <c r="FG284" s="99"/>
      <c r="FH284" s="99"/>
      <c r="FI284" s="99"/>
    </row>
    <row r="290" spans="5:10">
      <c r="E290" s="99">
        <f>SUM(E292:E295)</f>
        <v>4</v>
      </c>
      <c r="F290" s="99">
        <f t="shared" ref="F290:J290" si="13">SUM(F292:F295)</f>
        <v>4</v>
      </c>
      <c r="G290" s="99">
        <f t="shared" si="13"/>
        <v>1</v>
      </c>
      <c r="H290" s="99">
        <f t="shared" si="13"/>
        <v>4</v>
      </c>
      <c r="I290" s="99">
        <f t="shared" si="13"/>
        <v>4</v>
      </c>
      <c r="J290" s="99">
        <f t="shared" si="13"/>
        <v>4</v>
      </c>
    </row>
    <row r="292" spans="5:10">
      <c r="E292" s="99">
        <f>IF('Attribution Analysis'!E39="",0,IF(ABS('Attribution Analysis'!E39-Scratch!E227)&lt;0.01,1,0))</f>
        <v>1</v>
      </c>
      <c r="F292" s="99">
        <f>IF('Attribution Analysis'!F39="",0,IF(ABS('Attribution Analysis'!F39-Scratch!F227)&lt;0.01,1,0))</f>
        <v>1</v>
      </c>
      <c r="G292" s="99" t="s">
        <v>591</v>
      </c>
      <c r="H292" s="99">
        <f>IF('Attribution Analysis'!H39="",0,IF(ABS('Attribution Analysis'!H39-Scratch!H227)&lt;0.01,1,0))</f>
        <v>1</v>
      </c>
      <c r="I292" s="99">
        <f>IF('Attribution Analysis'!I39="",0,IF(ABS('Attribution Analysis'!I39-Scratch!I227)&lt;0.01,1,0))</f>
        <v>1</v>
      </c>
      <c r="J292" s="99">
        <f>IF('Attribution Analysis'!J39="",0,IF(ABS('Attribution Analysis'!J39-Scratch!J227)&lt;0.01,1,0))</f>
        <v>1</v>
      </c>
    </row>
    <row r="293" spans="5:10">
      <c r="E293" s="99">
        <f>IF('Attribution Analysis'!E40="",0,IF(ABS('Attribution Analysis'!E40-Scratch!E228)&lt;0.01,1,0))</f>
        <v>1</v>
      </c>
      <c r="F293" s="99">
        <f>IF('Attribution Analysis'!F40="",0,IF(ABS('Attribution Analysis'!F40-Scratch!F228)&lt;0.01,1,0))</f>
        <v>1</v>
      </c>
      <c r="G293" s="99" t="s">
        <v>591</v>
      </c>
      <c r="H293" s="99">
        <f>IF('Attribution Analysis'!H40="",0,IF(ABS('Attribution Analysis'!H40-Scratch!H228)&lt;0.01,1,0))</f>
        <v>1</v>
      </c>
      <c r="I293" s="99">
        <f>IF('Attribution Analysis'!I40="",0,IF(ABS('Attribution Analysis'!I40-Scratch!I228)&lt;0.01,1,0))</f>
        <v>1</v>
      </c>
      <c r="J293" s="99">
        <f>IF('Attribution Analysis'!J40="",0,IF(ABS('Attribution Analysis'!J40-Scratch!J228)&lt;0.01,1,0))</f>
        <v>1</v>
      </c>
    </row>
    <row r="294" spans="5:10">
      <c r="E294" s="99">
        <f>IF('Attribution Analysis'!E41="",0,IF(ABS('Attribution Analysis'!E41-Scratch!E229)&lt;0.01,1,0))</f>
        <v>1</v>
      </c>
      <c r="F294" s="99">
        <f>IF('Attribution Analysis'!F41="",0,IF(ABS('Attribution Analysis'!F41-Scratch!F229)&lt;0.01,1,0))</f>
        <v>1</v>
      </c>
      <c r="G294" s="99" t="s">
        <v>591</v>
      </c>
      <c r="H294" s="99">
        <f>IF('Attribution Analysis'!H41="",0,IF(ABS('Attribution Analysis'!H41-Scratch!H229)&lt;0.01,1,0))</f>
        <v>1</v>
      </c>
      <c r="I294" s="99">
        <f>IF('Attribution Analysis'!I41="",0,IF(ABS('Attribution Analysis'!I41-Scratch!I229)&lt;0.01,1,0))</f>
        <v>1</v>
      </c>
      <c r="J294" s="99">
        <f>IF('Attribution Analysis'!J41="",0,IF(ABS('Attribution Analysis'!J41-Scratch!J229)&lt;0.01,1,0))</f>
        <v>1</v>
      </c>
    </row>
    <row r="295" spans="5:10">
      <c r="E295" s="99">
        <f>IF('Attribution Analysis'!E42="",0,IF(ABS('Attribution Analysis'!E42-Scratch!E230)&lt;0.01,1,0))</f>
        <v>1</v>
      </c>
      <c r="F295" s="99">
        <f>IF('Attribution Analysis'!F42="",0,IF(ABS('Attribution Analysis'!F42-Scratch!F230)&lt;0.01,1,0))</f>
        <v>1</v>
      </c>
      <c r="G295" s="99">
        <f>IF('Attribution Analysis'!G42="",0,IF(ABS('Attribution Analysis'!G42-Scratch!G230)&lt;0.01,1,0))</f>
        <v>1</v>
      </c>
      <c r="H295" s="99">
        <f>IF('Attribution Analysis'!H42="",0,IF(ABS('Attribution Analysis'!H42-Scratch!H230)&lt;0.01,1,0))</f>
        <v>1</v>
      </c>
      <c r="I295" s="99">
        <f>IF('Attribution Analysis'!I42="",0,IF(ABS('Attribution Analysis'!I42-Scratch!I230)&lt;0.01,1,0))</f>
        <v>1</v>
      </c>
      <c r="J295" s="99">
        <f>IF('Attribution Analysis'!J42="",0,IF(ABS('Attribution Analysis'!J42-Scratch!J230)&lt;0.01,1,0))</f>
        <v>1</v>
      </c>
    </row>
    <row r="301" spans="5:10">
      <c r="E301" s="99">
        <f>SUM(E303:E306)</f>
        <v>4</v>
      </c>
      <c r="F301" s="99">
        <f t="shared" ref="F301:J301" si="14">SUM(F303:F306)</f>
        <v>4</v>
      </c>
      <c r="G301" s="99">
        <f t="shared" si="14"/>
        <v>2</v>
      </c>
      <c r="H301" s="99">
        <f t="shared" si="14"/>
        <v>4</v>
      </c>
      <c r="I301" s="99">
        <f t="shared" si="14"/>
        <v>4</v>
      </c>
      <c r="J301" s="99">
        <f t="shared" si="14"/>
        <v>4</v>
      </c>
    </row>
    <row r="303" spans="5:10">
      <c r="E303" s="99">
        <f>IF('Attribution Analysis'!E50="",0,IF(ABS('Attribution Analysis'!E50-Scratch!E238)&lt;0.01,1,0))</f>
        <v>1</v>
      </c>
      <c r="F303" s="99">
        <f>IF('Attribution Analysis'!F50="",0,IF(ABS('Attribution Analysis'!F50-Scratch!F238)&lt;0.01,1,0))</f>
        <v>1</v>
      </c>
      <c r="G303" s="99" t="s">
        <v>591</v>
      </c>
      <c r="H303" s="99">
        <f>IF('Attribution Analysis'!H50="",0,IF(ABS('Attribution Analysis'!H50-Scratch!H238)&lt;0.01,1,0))</f>
        <v>1</v>
      </c>
      <c r="I303" s="99">
        <f>IF('Attribution Analysis'!I50="",0,IF(ABS('Attribution Analysis'!I50-Scratch!I238)&lt;0.01,1,0))</f>
        <v>1</v>
      </c>
      <c r="J303" s="99">
        <f>IF('Attribution Analysis'!J50="",0,IF(ABS('Attribution Analysis'!J50-Scratch!J238)&lt;0.01,1,0))</f>
        <v>1</v>
      </c>
    </row>
    <row r="304" spans="5:10">
      <c r="E304" s="99">
        <f>IF('Attribution Analysis'!E51="",0,IF(ABS('Attribution Analysis'!E51-Scratch!E239)&lt;0.01,1,0))</f>
        <v>1</v>
      </c>
      <c r="F304" s="99">
        <f>IF('Attribution Analysis'!F51="",0,IF(ABS('Attribution Analysis'!F51-Scratch!F239)&lt;0.01,1,0))</f>
        <v>1</v>
      </c>
      <c r="G304" s="99" t="s">
        <v>591</v>
      </c>
      <c r="H304" s="99">
        <f>IF('Attribution Analysis'!H51="",0,IF(ABS('Attribution Analysis'!H51-Scratch!H239)&lt;0.01,1,0))</f>
        <v>1</v>
      </c>
      <c r="I304" s="99">
        <f>IF('Attribution Analysis'!I51="",0,IF(ABS('Attribution Analysis'!I51-Scratch!I239)&lt;0.01,1,0))</f>
        <v>1</v>
      </c>
      <c r="J304" s="99">
        <f>IF('Attribution Analysis'!J51="",0,IF(ABS('Attribution Analysis'!J51-Scratch!J239)&lt;0.01,1,0))</f>
        <v>1</v>
      </c>
    </row>
    <row r="305" spans="5:10">
      <c r="E305" s="99">
        <f>IF('Attribution Analysis'!E52="",0,IF(ABS('Attribution Analysis'!E52-Scratch!E240)&lt;0.01,1,0))</f>
        <v>1</v>
      </c>
      <c r="F305" s="99">
        <f>IF('Attribution Analysis'!F52="",0,IF(ABS('Attribution Analysis'!F52-Scratch!F240)&lt;0.01,1,0))</f>
        <v>1</v>
      </c>
      <c r="G305" s="99">
        <f>IF('Attribution Analysis'!G52="",0,IF(ABS('Attribution Analysis'!G52-Scratch!G240)&lt;0.01,1,0))</f>
        <v>1</v>
      </c>
      <c r="H305" s="99">
        <f>IF('Attribution Analysis'!H52="",0,IF(ABS('Attribution Analysis'!H52-Scratch!H240)&lt;0.01,1,0))</f>
        <v>1</v>
      </c>
      <c r="I305" s="99">
        <f>IF('Attribution Analysis'!I52="",0,IF(ABS('Attribution Analysis'!I52-Scratch!I240)&lt;0.01,1,0))</f>
        <v>1</v>
      </c>
      <c r="J305" s="99">
        <f>IF('Attribution Analysis'!J52="",0,IF(ABS('Attribution Analysis'!J52-Scratch!J240)&lt;0.01,1,0))</f>
        <v>1</v>
      </c>
    </row>
    <row r="306" spans="5:10">
      <c r="E306" s="99">
        <f>IF('Attribution Analysis'!E53="",0,IF(ABS('Attribution Analysis'!E53-Scratch!E241)&lt;0.01,1,0))</f>
        <v>1</v>
      </c>
      <c r="F306" s="99">
        <f>IF('Attribution Analysis'!F53="",0,IF(ABS('Attribution Analysis'!F53-Scratch!F241)&lt;0.01,1,0))</f>
        <v>1</v>
      </c>
      <c r="G306" s="99">
        <f>IF('Attribution Analysis'!G53="",0,IF(ABS('Attribution Analysis'!G53-Scratch!G241)&lt;0.01,1,0))</f>
        <v>1</v>
      </c>
      <c r="H306" s="99">
        <f>IF('Attribution Analysis'!H53="",0,IF(ABS('Attribution Analysis'!H53-Scratch!H241)&lt;0.01,1,0))</f>
        <v>1</v>
      </c>
      <c r="I306" s="99">
        <f>IF('Attribution Analysis'!I53="",0,IF(ABS('Attribution Analysis'!I53-Scratch!I241)&lt;0.01,1,0))</f>
        <v>1</v>
      </c>
      <c r="J306" s="99">
        <f>IF('Attribution Analysis'!J53="",0,IF(ABS('Attribution Analysis'!J53-Scratch!J241)&lt;0.01,1,0))</f>
        <v>1</v>
      </c>
    </row>
  </sheetData>
  <phoneticPr fontId="1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ENTER SFAM ID</vt:lpstr>
      <vt:lpstr>INTRO</vt:lpstr>
      <vt:lpstr>Model</vt:lpstr>
      <vt:lpstr>Attribution Analysis</vt:lpstr>
      <vt:lpstr>Average Balance</vt:lpstr>
      <vt:lpstr>Customer Longevity</vt:lpstr>
      <vt:lpstr>Distance to Each Branch</vt:lpstr>
      <vt:lpstr>Fee Driven Attrition</vt:lpstr>
      <vt:lpstr>Branch Closure Driven Attrition</vt:lpstr>
      <vt:lpstr>Scratch</vt:lpstr>
      <vt:lpstr>X</vt:lpstr>
      <vt:lpstr>Column</vt:lpstr>
      <vt:lpstr>Workbook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Horwitz</dc:creator>
  <cp:lastModifiedBy>CHRISTOPHER GUZMAN SILVA</cp:lastModifiedBy>
  <dcterms:created xsi:type="dcterms:W3CDTF">2020-12-26T02:29:46Z</dcterms:created>
  <dcterms:modified xsi:type="dcterms:W3CDTF">2023-02-21T01:18:54Z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a1855b2-0a05-4494-a903-f3f23f3f98e0_Enabled">
    <vt:lpwstr>true</vt:lpwstr>
  </property>
  <property fmtid="{D5CDD505-2E9C-101B-9397-08002B2CF9AE}" pid="3" name="MSIP_Label_fa1855b2-0a05-4494-a903-f3f23f3f98e0_SetDate">
    <vt:lpwstr>2022-09-28T13:37:17Z</vt:lpwstr>
  </property>
  <property fmtid="{D5CDD505-2E9C-101B-9397-08002B2CF9AE}" pid="4" name="MSIP_Label_fa1855b2-0a05-4494-a903-f3f23f3f98e0_Method">
    <vt:lpwstr>Standard</vt:lpwstr>
  </property>
  <property fmtid="{D5CDD505-2E9C-101B-9397-08002B2CF9AE}" pid="5" name="MSIP_Label_fa1855b2-0a05-4494-a903-f3f23f3f98e0_Name">
    <vt:lpwstr>defa4170-0d19-0005-0004-bc88714345d2</vt:lpwstr>
  </property>
  <property fmtid="{D5CDD505-2E9C-101B-9397-08002B2CF9AE}" pid="6" name="MSIP_Label_fa1855b2-0a05-4494-a903-f3f23f3f98e0_SiteId">
    <vt:lpwstr>6f60f0b3-5f06-4e09-9715-989dba8cc7d8</vt:lpwstr>
  </property>
  <property fmtid="{D5CDD505-2E9C-101B-9397-08002B2CF9AE}" pid="7" name="MSIP_Label_fa1855b2-0a05-4494-a903-f3f23f3f98e0_ActionId">
    <vt:lpwstr>f82d475f-bd15-45e9-8ae2-42f309366086</vt:lpwstr>
  </property>
  <property fmtid="{D5CDD505-2E9C-101B-9397-08002B2CF9AE}" pid="8" name="MSIP_Label_fa1855b2-0a05-4494-a903-f3f23f3f98e0_ContentBits">
    <vt:lpwstr>0</vt:lpwstr>
  </property>
</Properties>
</file>